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namedSheetViews/namedSheetView1.xml" ContentType="application/vnd.ms-excel.namedsheetview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pcos-my.sharepoint.com/personal/ocanha_energypcos_onmicrosoft_com/Documents/Escritorio/CLOUD/desafio_tripulaciones/Operativo/"/>
    </mc:Choice>
  </mc:AlternateContent>
  <xr:revisionPtr revIDLastSave="1730" documentId="8_{746A8B34-D08B-4202-99BD-DFE259D0789A}" xr6:coauthVersionLast="47" xr6:coauthVersionMax="47" xr10:uidLastSave="{46CC5D03-CE00-47B3-AAD7-574BFB4E350E}"/>
  <bookViews>
    <workbookView xWindow="-108" yWindow="-108" windowWidth="23256" windowHeight="12456" activeTab="2" xr2:uid="{576FAC57-BB61-46FD-A0E0-0BF8DC80BE8C}"/>
  </bookViews>
  <sheets>
    <sheet name="pdf fijo SEVERAL" sheetId="5" r:id="rId1"/>
    <sheet name="INDEXADO" sheetId="6" r:id="rId2"/>
    <sheet name="FIJO" sheetId="2" r:id="rId3"/>
  </sheets>
  <definedNames>
    <definedName name="BUSCARPOTENCIAINDEXADO">INDEXADO!$N$2</definedName>
    <definedName name="CIA">#REF!</definedName>
    <definedName name="FEE">#REF!</definedName>
    <definedName name="INDEXADO">#REF!</definedName>
    <definedName name="LISTMES">#REF!</definedName>
    <definedName name="LISTMETODO">#REF!</definedName>
    <definedName name="LISTSISTEMA">#REF!</definedName>
    <definedName name="LISTTARIFA">#REF!</definedName>
    <definedName name="MESES">#REF!</definedName>
    <definedName name="MESINDEXADO">Tabla15[]</definedName>
    <definedName name="METODO">#REF!</definedName>
    <definedName name="potencia_energiafijo" localSheetId="0">Tabla2[]</definedName>
    <definedName name="potencia_energiafijo">Tabla2[]</definedName>
    <definedName name="POTENCIAINDEXADO">Table38[]</definedName>
    <definedName name="POTENCIAYFIJO" localSheetId="0">Tabla2[]</definedName>
    <definedName name="POTENCIAYFIJO">Tabla2[]</definedName>
    <definedName name="PRECIOSFIJOYPOTENCIA">#REF!</definedName>
    <definedName name="PRECIOSINDEXMES">#REF!</definedName>
    <definedName name="_xlnm.Print_Area" localSheetId="0">'pdf fijo SEVERAL'!$C$2:$T$887</definedName>
    <definedName name="_xlnm.Print_Titles" localSheetId="0">'pdf fijo SEVERAL'!$2:$3</definedName>
    <definedName name="PRODUCTOCIA">#REF!</definedName>
    <definedName name="PRODUCTOFIJO">#REF!</definedName>
    <definedName name="PRODUCTOINDEXADO">#REF!</definedName>
    <definedName name="PRODUCTOINDEXADOMEDIA">INDEXADO!#REF!</definedName>
    <definedName name="PRODUCTOINDEXADOMES">INDEXADO!$B$2</definedName>
    <definedName name="SISTEMA">#REF!</definedName>
    <definedName name="TARIFA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5" s="1"/>
  <c r="B483" i="2"/>
  <c r="B484" i="2"/>
  <c r="B485" i="2"/>
  <c r="B486" i="2"/>
  <c r="B487" i="2"/>
  <c r="B488" i="2"/>
  <c r="B489" i="2"/>
  <c r="B490" i="2"/>
  <c r="B491" i="2"/>
  <c r="B492" i="2"/>
  <c r="B493" i="5" s="1"/>
  <c r="B493" i="2"/>
  <c r="B494" i="2"/>
  <c r="B495" i="5" s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5" s="1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5" s="1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5" s="1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50" i="2"/>
  <c r="B751" i="2"/>
  <c r="B752" i="2"/>
  <c r="B753" i="2"/>
  <c r="B754" i="2"/>
  <c r="B755" i="2"/>
  <c r="B756" i="2"/>
  <c r="B757" i="2"/>
  <c r="B758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903" i="2"/>
  <c r="B904" i="2"/>
  <c r="B905" i="2"/>
  <c r="B906" i="2"/>
  <c r="B907" i="2"/>
  <c r="B908" i="2"/>
  <c r="B909" i="2"/>
  <c r="B910" i="2"/>
  <c r="B911" i="2"/>
  <c r="B914" i="2"/>
  <c r="B917" i="2"/>
  <c r="B918" i="2"/>
  <c r="B919" i="2"/>
  <c r="B920" i="2"/>
  <c r="I917" i="2"/>
  <c r="J917" i="2"/>
  <c r="J911" i="2"/>
  <c r="I911" i="2"/>
  <c r="J910" i="2"/>
  <c r="I910" i="2"/>
  <c r="I909" i="2"/>
  <c r="J909" i="2"/>
  <c r="J903" i="2"/>
  <c r="I903" i="2"/>
  <c r="J580" i="2"/>
  <c r="I580" i="2"/>
  <c r="J571" i="2"/>
  <c r="I571" i="2"/>
  <c r="J562" i="2"/>
  <c r="I562" i="2"/>
  <c r="Q580" i="2"/>
  <c r="P580" i="2"/>
  <c r="O580" i="2"/>
  <c r="Q571" i="2"/>
  <c r="P571" i="2"/>
  <c r="O571" i="2"/>
  <c r="O562" i="2"/>
  <c r="P562" i="2"/>
  <c r="Q562" i="2"/>
  <c r="N899" i="2"/>
  <c r="M899" i="2"/>
  <c r="L899" i="2"/>
  <c r="K899" i="2"/>
  <c r="J899" i="2"/>
  <c r="I899" i="2"/>
  <c r="N898" i="2"/>
  <c r="M898" i="2"/>
  <c r="L898" i="2"/>
  <c r="K898" i="2"/>
  <c r="J898" i="2"/>
  <c r="I898" i="2"/>
  <c r="N897" i="2"/>
  <c r="M897" i="2"/>
  <c r="L897" i="2"/>
  <c r="K897" i="2"/>
  <c r="J897" i="2"/>
  <c r="I897" i="2"/>
  <c r="N896" i="2"/>
  <c r="M896" i="2"/>
  <c r="L896" i="2"/>
  <c r="K896" i="2"/>
  <c r="J896" i="2"/>
  <c r="I896" i="2"/>
  <c r="N895" i="2"/>
  <c r="M895" i="2"/>
  <c r="L895" i="2"/>
  <c r="K895" i="2"/>
  <c r="J895" i="2"/>
  <c r="I895" i="2"/>
  <c r="N894" i="2"/>
  <c r="M894" i="2"/>
  <c r="L894" i="2"/>
  <c r="K894" i="2"/>
  <c r="J894" i="2"/>
  <c r="I894" i="2"/>
  <c r="N769" i="2"/>
  <c r="M769" i="2"/>
  <c r="L769" i="2"/>
  <c r="K769" i="2"/>
  <c r="J769" i="2"/>
  <c r="I769" i="2"/>
  <c r="N768" i="2"/>
  <c r="M768" i="2"/>
  <c r="L768" i="2"/>
  <c r="K768" i="2"/>
  <c r="J768" i="2"/>
  <c r="I768" i="2"/>
  <c r="N767" i="2"/>
  <c r="M767" i="2"/>
  <c r="L767" i="2"/>
  <c r="K767" i="2"/>
  <c r="J767" i="2"/>
  <c r="I767" i="2"/>
  <c r="N766" i="2"/>
  <c r="M766" i="2"/>
  <c r="L766" i="2"/>
  <c r="K766" i="2"/>
  <c r="J766" i="2"/>
  <c r="I766" i="2"/>
  <c r="N765" i="2"/>
  <c r="M765" i="2"/>
  <c r="L765" i="2"/>
  <c r="K765" i="2"/>
  <c r="J765" i="2"/>
  <c r="I765" i="2"/>
  <c r="N764" i="2"/>
  <c r="M764" i="2"/>
  <c r="L764" i="2"/>
  <c r="K764" i="2"/>
  <c r="J764" i="2"/>
  <c r="I764" i="2"/>
  <c r="N758" i="2"/>
  <c r="M758" i="2"/>
  <c r="L758" i="2"/>
  <c r="K758" i="2"/>
  <c r="J758" i="2"/>
  <c r="I758" i="2"/>
  <c r="N757" i="2"/>
  <c r="M757" i="2"/>
  <c r="L757" i="2"/>
  <c r="K757" i="2"/>
  <c r="J757" i="2"/>
  <c r="I757" i="2"/>
  <c r="N756" i="2"/>
  <c r="M756" i="2"/>
  <c r="L756" i="2"/>
  <c r="K756" i="2"/>
  <c r="J756" i="2"/>
  <c r="I756" i="2"/>
  <c r="N755" i="2"/>
  <c r="M755" i="2"/>
  <c r="L755" i="2"/>
  <c r="K755" i="2"/>
  <c r="J755" i="2"/>
  <c r="I755" i="2"/>
  <c r="N754" i="2"/>
  <c r="M754" i="2"/>
  <c r="L754" i="2"/>
  <c r="K754" i="2"/>
  <c r="J754" i="2"/>
  <c r="I754" i="2"/>
  <c r="N753" i="2"/>
  <c r="M753" i="2"/>
  <c r="L753" i="2"/>
  <c r="K753" i="2"/>
  <c r="J753" i="2"/>
  <c r="I753" i="2"/>
  <c r="O710" i="2"/>
  <c r="P710" i="2"/>
  <c r="Q710" i="2"/>
  <c r="R710" i="2"/>
  <c r="S710" i="2"/>
  <c r="T710" i="2"/>
  <c r="B473" i="5"/>
  <c r="B474" i="5"/>
  <c r="B501" i="5"/>
  <c r="B475" i="5"/>
  <c r="B484" i="5"/>
  <c r="B503" i="5"/>
  <c r="B521" i="5"/>
  <c r="B504" i="5"/>
  <c r="B522" i="5"/>
  <c r="B549" i="5"/>
  <c r="B486" i="5" l="1"/>
  <c r="B477" i="5"/>
  <c r="B547" i="5"/>
  <c r="B538" i="5"/>
  <c r="B539" i="5"/>
  <c r="B555" i="5"/>
  <c r="B546" i="5"/>
  <c r="B537" i="5"/>
  <c r="B528" i="5"/>
  <c r="B519" i="5"/>
  <c r="B554" i="5"/>
  <c r="B545" i="5"/>
  <c r="B536" i="5"/>
  <c r="B518" i="5"/>
  <c r="B509" i="5"/>
  <c r="B500" i="5"/>
  <c r="B491" i="5"/>
  <c r="B482" i="5"/>
  <c r="B553" i="5"/>
  <c r="B544" i="5"/>
  <c r="B535" i="5"/>
  <c r="B526" i="5"/>
  <c r="B517" i="5"/>
  <c r="B508" i="5"/>
  <c r="B499" i="5"/>
  <c r="B490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40" i="5"/>
  <c r="B531" i="5"/>
  <c r="B513" i="5"/>
  <c r="B557" i="5"/>
  <c r="B548" i="5"/>
  <c r="B494" i="5"/>
  <c r="B485" i="5"/>
  <c r="B476" i="5"/>
  <c r="B529" i="5"/>
  <c r="B520" i="5"/>
  <c r="B511" i="5"/>
  <c r="B502" i="5"/>
  <c r="B510" i="5"/>
  <c r="B492" i="5"/>
  <c r="B527" i="5"/>
  <c r="B481" i="5"/>
  <c r="B472" i="5"/>
  <c r="B468" i="5"/>
  <c r="B467" i="5"/>
  <c r="B466" i="5"/>
  <c r="B465" i="5"/>
  <c r="B523" i="5"/>
  <c r="B459" i="5"/>
  <c r="B458" i="5"/>
  <c r="B457" i="5"/>
  <c r="B456" i="5"/>
  <c r="B455" i="5"/>
  <c r="B454" i="5"/>
  <c r="B450" i="5"/>
  <c r="B448" i="5"/>
  <c r="B446" i="5"/>
  <c r="B445" i="5"/>
  <c r="B441" i="5"/>
  <c r="B438" i="5"/>
  <c r="B437" i="5"/>
  <c r="B435" i="5"/>
  <c r="B434" i="5"/>
  <c r="B432" i="5"/>
  <c r="B431" i="5"/>
  <c r="B439" i="5" l="1"/>
  <c r="B460" i="5"/>
  <c r="J460" i="5" s="1"/>
  <c r="B440" i="5"/>
  <c r="B479" i="5"/>
  <c r="K479" i="5" s="1"/>
  <c r="B447" i="5"/>
  <c r="S447" i="5" s="1"/>
  <c r="B487" i="5"/>
  <c r="F487" i="5" s="1"/>
  <c r="B449" i="5"/>
  <c r="N449" i="5" s="1"/>
  <c r="B525" i="5"/>
  <c r="C525" i="5" s="1"/>
  <c r="B463" i="5"/>
  <c r="B532" i="5"/>
  <c r="L532" i="5" s="1"/>
  <c r="B464" i="5"/>
  <c r="B60" i="5"/>
  <c r="B67" i="5"/>
  <c r="B74" i="5"/>
  <c r="B81" i="5"/>
  <c r="B61" i="5"/>
  <c r="B68" i="5"/>
  <c r="B75" i="5"/>
  <c r="B82" i="5"/>
  <c r="B62" i="5"/>
  <c r="B69" i="5"/>
  <c r="B76" i="5"/>
  <c r="B83" i="5"/>
  <c r="B63" i="5"/>
  <c r="B70" i="5"/>
  <c r="B77" i="5"/>
  <c r="B84" i="5"/>
  <c r="B64" i="5"/>
  <c r="B71" i="5"/>
  <c r="B78" i="5"/>
  <c r="B85" i="5"/>
  <c r="B65" i="5"/>
  <c r="B72" i="5"/>
  <c r="B79" i="5"/>
  <c r="B86" i="5"/>
  <c r="B66" i="5"/>
  <c r="B73" i="5"/>
  <c r="B80" i="5"/>
  <c r="B87" i="5"/>
  <c r="B32" i="5"/>
  <c r="B39" i="5"/>
  <c r="B46" i="5"/>
  <c r="B53" i="5"/>
  <c r="B33" i="5"/>
  <c r="B40" i="5"/>
  <c r="B47" i="5"/>
  <c r="B54" i="5"/>
  <c r="B34" i="5"/>
  <c r="B41" i="5"/>
  <c r="B48" i="5"/>
  <c r="B55" i="5"/>
  <c r="B35" i="5"/>
  <c r="B42" i="5"/>
  <c r="B49" i="5"/>
  <c r="B56" i="5"/>
  <c r="B36" i="5"/>
  <c r="B43" i="5"/>
  <c r="B50" i="5"/>
  <c r="B57" i="5"/>
  <c r="B37" i="5"/>
  <c r="B44" i="5"/>
  <c r="B51" i="5"/>
  <c r="B58" i="5"/>
  <c r="B38" i="5"/>
  <c r="B45" i="5"/>
  <c r="B52" i="5"/>
  <c r="B59" i="5"/>
  <c r="B4" i="5"/>
  <c r="M549" i="5"/>
  <c r="Q549" i="5"/>
  <c r="P549" i="5"/>
  <c r="O549" i="5"/>
  <c r="N549" i="5"/>
  <c r="I549" i="5"/>
  <c r="H549" i="5"/>
  <c r="G549" i="5"/>
  <c r="F549" i="5"/>
  <c r="S522" i="5"/>
  <c r="T522" i="5"/>
  <c r="R522" i="5"/>
  <c r="Q522" i="5"/>
  <c r="O522" i="5"/>
  <c r="N522" i="5"/>
  <c r="M522" i="5"/>
  <c r="L522" i="5"/>
  <c r="J522" i="5"/>
  <c r="I522" i="5"/>
  <c r="G522" i="5"/>
  <c r="F522" i="5"/>
  <c r="D522" i="5"/>
  <c r="C522" i="5"/>
  <c r="S504" i="5"/>
  <c r="R504" i="5"/>
  <c r="Q504" i="5"/>
  <c r="M504" i="5"/>
  <c r="K504" i="5"/>
  <c r="J504" i="5"/>
  <c r="I504" i="5"/>
  <c r="H504" i="5"/>
  <c r="F504" i="5"/>
  <c r="O495" i="5"/>
  <c r="L495" i="5"/>
  <c r="K495" i="5"/>
  <c r="S486" i="5"/>
  <c r="T486" i="5"/>
  <c r="R486" i="5"/>
  <c r="Q486" i="5"/>
  <c r="O486" i="5"/>
  <c r="N486" i="5"/>
  <c r="M486" i="5"/>
  <c r="L486" i="5"/>
  <c r="J486" i="5"/>
  <c r="I486" i="5"/>
  <c r="G486" i="5"/>
  <c r="F486" i="5"/>
  <c r="D486" i="5"/>
  <c r="C486" i="5"/>
  <c r="N477" i="5"/>
  <c r="R477" i="5"/>
  <c r="Q477" i="5"/>
  <c r="P477" i="5"/>
  <c r="O477" i="5"/>
  <c r="J477" i="5"/>
  <c r="I477" i="5"/>
  <c r="H477" i="5"/>
  <c r="G477" i="5"/>
  <c r="T468" i="5"/>
  <c r="R468" i="5"/>
  <c r="Q468" i="5"/>
  <c r="L468" i="5"/>
  <c r="K468" i="5"/>
  <c r="J468" i="5"/>
  <c r="I468" i="5"/>
  <c r="C468" i="5"/>
  <c r="T539" i="5"/>
  <c r="S539" i="5"/>
  <c r="R539" i="5"/>
  <c r="P539" i="5"/>
  <c r="O539" i="5"/>
  <c r="L539" i="5"/>
  <c r="K539" i="5"/>
  <c r="J539" i="5"/>
  <c r="H539" i="5"/>
  <c r="G539" i="5"/>
  <c r="D539" i="5"/>
  <c r="C539" i="5"/>
  <c r="S530" i="5"/>
  <c r="T530" i="5"/>
  <c r="R530" i="5"/>
  <c r="Q530" i="5"/>
  <c r="O530" i="5"/>
  <c r="N530" i="5"/>
  <c r="M530" i="5"/>
  <c r="L530" i="5"/>
  <c r="J530" i="5"/>
  <c r="I530" i="5"/>
  <c r="G530" i="5"/>
  <c r="F530" i="5"/>
  <c r="D530" i="5"/>
  <c r="C530" i="5"/>
  <c r="T521" i="5"/>
  <c r="S521" i="5"/>
  <c r="Q521" i="5"/>
  <c r="P521" i="5"/>
  <c r="O521" i="5"/>
  <c r="L521" i="5"/>
  <c r="K521" i="5"/>
  <c r="I521" i="5"/>
  <c r="H521" i="5"/>
  <c r="G521" i="5"/>
  <c r="F521" i="5"/>
  <c r="C521" i="5"/>
  <c r="S512" i="5"/>
  <c r="M512" i="5"/>
  <c r="K512" i="5"/>
  <c r="J512" i="5"/>
  <c r="I512" i="5"/>
  <c r="P503" i="5"/>
  <c r="M503" i="5"/>
  <c r="T458" i="5"/>
  <c r="R458" i="5"/>
  <c r="Q458" i="5"/>
  <c r="P458" i="5"/>
  <c r="O458" i="5"/>
  <c r="N458" i="5"/>
  <c r="M458" i="5"/>
  <c r="J458" i="5"/>
  <c r="I458" i="5"/>
  <c r="H458" i="5"/>
  <c r="G458" i="5"/>
  <c r="F458" i="5"/>
  <c r="D458" i="5"/>
  <c r="I449" i="5"/>
  <c r="R556" i="5"/>
  <c r="Q556" i="5"/>
  <c r="P556" i="5"/>
  <c r="K556" i="5"/>
  <c r="R547" i="5"/>
  <c r="M547" i="5"/>
  <c r="L547" i="5"/>
  <c r="K547" i="5"/>
  <c r="J547" i="5"/>
  <c r="D547" i="5"/>
  <c r="S538" i="5"/>
  <c r="T538" i="5"/>
  <c r="R538" i="5"/>
  <c r="Q538" i="5"/>
  <c r="O538" i="5"/>
  <c r="N538" i="5"/>
  <c r="M538" i="5"/>
  <c r="L538" i="5"/>
  <c r="J538" i="5"/>
  <c r="I538" i="5"/>
  <c r="G538" i="5"/>
  <c r="F538" i="5"/>
  <c r="D538" i="5"/>
  <c r="C538" i="5"/>
  <c r="T493" i="5"/>
  <c r="S493" i="5"/>
  <c r="Q493" i="5"/>
  <c r="P493" i="5"/>
  <c r="L493" i="5"/>
  <c r="K493" i="5"/>
  <c r="I493" i="5"/>
  <c r="H493" i="5"/>
  <c r="G493" i="5"/>
  <c r="F493" i="5"/>
  <c r="N484" i="5"/>
  <c r="M484" i="5"/>
  <c r="J484" i="5"/>
  <c r="C484" i="5"/>
  <c r="N475" i="5"/>
  <c r="F475" i="5"/>
  <c r="D475" i="5"/>
  <c r="T466" i="5"/>
  <c r="R466" i="5"/>
  <c r="Q466" i="5"/>
  <c r="P466" i="5"/>
  <c r="O466" i="5"/>
  <c r="N466" i="5"/>
  <c r="M466" i="5"/>
  <c r="J466" i="5"/>
  <c r="I466" i="5"/>
  <c r="H466" i="5"/>
  <c r="G466" i="5"/>
  <c r="F466" i="5"/>
  <c r="D466" i="5"/>
  <c r="N457" i="5"/>
  <c r="R457" i="5"/>
  <c r="Q457" i="5"/>
  <c r="P457" i="5"/>
  <c r="O457" i="5"/>
  <c r="J457" i="5"/>
  <c r="I457" i="5"/>
  <c r="H457" i="5"/>
  <c r="G457" i="5"/>
  <c r="T448" i="5"/>
  <c r="R448" i="5"/>
  <c r="Q448" i="5"/>
  <c r="K448" i="5"/>
  <c r="J448" i="5"/>
  <c r="C448" i="5"/>
  <c r="T432" i="5"/>
  <c r="R432" i="5"/>
  <c r="Q432" i="5"/>
  <c r="N432" i="5"/>
  <c r="F432" i="5"/>
  <c r="D432" i="5"/>
  <c r="S555" i="5"/>
  <c r="R555" i="5"/>
  <c r="M555" i="5"/>
  <c r="S546" i="5"/>
  <c r="T546" i="5"/>
  <c r="R546" i="5"/>
  <c r="Q546" i="5"/>
  <c r="O546" i="5"/>
  <c r="N546" i="5"/>
  <c r="M546" i="5"/>
  <c r="L546" i="5"/>
  <c r="J546" i="5"/>
  <c r="I546" i="5"/>
  <c r="G546" i="5"/>
  <c r="F546" i="5"/>
  <c r="D546" i="5"/>
  <c r="C546" i="5"/>
  <c r="T537" i="5"/>
  <c r="L537" i="5"/>
  <c r="K537" i="5"/>
  <c r="I537" i="5"/>
  <c r="Q528" i="5"/>
  <c r="P528" i="5"/>
  <c r="N528" i="5"/>
  <c r="F528" i="5"/>
  <c r="D528" i="5"/>
  <c r="T519" i="5"/>
  <c r="S519" i="5"/>
  <c r="L519" i="5"/>
  <c r="K519" i="5"/>
  <c r="J519" i="5"/>
  <c r="H519" i="5"/>
  <c r="T501" i="5"/>
  <c r="S501" i="5"/>
  <c r="L501" i="5"/>
  <c r="K501" i="5"/>
  <c r="I501" i="5"/>
  <c r="H501" i="5"/>
  <c r="T483" i="5"/>
  <c r="N483" i="5"/>
  <c r="M483" i="5"/>
  <c r="K483" i="5"/>
  <c r="F483" i="5"/>
  <c r="C483" i="5"/>
  <c r="T474" i="5"/>
  <c r="R474" i="5"/>
  <c r="Q474" i="5"/>
  <c r="P474" i="5"/>
  <c r="O474" i="5"/>
  <c r="N474" i="5"/>
  <c r="M474" i="5"/>
  <c r="J474" i="5"/>
  <c r="I474" i="5"/>
  <c r="H474" i="5"/>
  <c r="G474" i="5"/>
  <c r="F474" i="5"/>
  <c r="D474" i="5"/>
  <c r="N465" i="5"/>
  <c r="R465" i="5"/>
  <c r="Q465" i="5"/>
  <c r="P465" i="5"/>
  <c r="O465" i="5"/>
  <c r="J465" i="5"/>
  <c r="I465" i="5"/>
  <c r="H465" i="5"/>
  <c r="G465" i="5"/>
  <c r="S456" i="5"/>
  <c r="J456" i="5"/>
  <c r="T447" i="5"/>
  <c r="S554" i="5"/>
  <c r="T554" i="5"/>
  <c r="R554" i="5"/>
  <c r="Q554" i="5"/>
  <c r="O554" i="5"/>
  <c r="N554" i="5"/>
  <c r="M554" i="5"/>
  <c r="L554" i="5"/>
  <c r="J554" i="5"/>
  <c r="I554" i="5"/>
  <c r="G554" i="5"/>
  <c r="F554" i="5"/>
  <c r="D554" i="5"/>
  <c r="C554" i="5"/>
  <c r="O545" i="5"/>
  <c r="N545" i="5"/>
  <c r="K545" i="5"/>
  <c r="I545" i="5"/>
  <c r="H545" i="5"/>
  <c r="S536" i="5"/>
  <c r="R536" i="5"/>
  <c r="Q536" i="5"/>
  <c r="M536" i="5"/>
  <c r="K536" i="5"/>
  <c r="J536" i="5"/>
  <c r="I536" i="5"/>
  <c r="H536" i="5"/>
  <c r="F536" i="5"/>
  <c r="S518" i="5"/>
  <c r="T518" i="5"/>
  <c r="R518" i="5"/>
  <c r="Q518" i="5"/>
  <c r="O518" i="5"/>
  <c r="N518" i="5"/>
  <c r="M518" i="5"/>
  <c r="L518" i="5"/>
  <c r="J518" i="5"/>
  <c r="I518" i="5"/>
  <c r="G518" i="5"/>
  <c r="F518" i="5"/>
  <c r="D518" i="5"/>
  <c r="C518" i="5"/>
  <c r="N509" i="5"/>
  <c r="S500" i="5"/>
  <c r="R500" i="5"/>
  <c r="Q500" i="5"/>
  <c r="P500" i="5"/>
  <c r="M500" i="5"/>
  <c r="K500" i="5"/>
  <c r="J500" i="5"/>
  <c r="I500" i="5"/>
  <c r="H500" i="5"/>
  <c r="F500" i="5"/>
  <c r="D500" i="5"/>
  <c r="J491" i="5"/>
  <c r="T482" i="5"/>
  <c r="R482" i="5"/>
  <c r="Q482" i="5"/>
  <c r="P482" i="5"/>
  <c r="O482" i="5"/>
  <c r="N482" i="5"/>
  <c r="M482" i="5"/>
  <c r="J482" i="5"/>
  <c r="I482" i="5"/>
  <c r="H482" i="5"/>
  <c r="G482" i="5"/>
  <c r="F482" i="5"/>
  <c r="D482" i="5"/>
  <c r="N473" i="5"/>
  <c r="R473" i="5"/>
  <c r="Q473" i="5"/>
  <c r="P473" i="5"/>
  <c r="O473" i="5"/>
  <c r="J473" i="5"/>
  <c r="I473" i="5"/>
  <c r="H473" i="5"/>
  <c r="G473" i="5"/>
  <c r="T455" i="5"/>
  <c r="N455" i="5"/>
  <c r="M455" i="5"/>
  <c r="L455" i="5"/>
  <c r="K455" i="5"/>
  <c r="F455" i="5"/>
  <c r="D455" i="5"/>
  <c r="C455" i="5"/>
  <c r="M553" i="5"/>
  <c r="Q553" i="5"/>
  <c r="P553" i="5"/>
  <c r="O553" i="5"/>
  <c r="N553" i="5"/>
  <c r="I553" i="5"/>
  <c r="H553" i="5"/>
  <c r="G553" i="5"/>
  <c r="F553" i="5"/>
  <c r="Q544" i="5"/>
  <c r="M544" i="5"/>
  <c r="O535" i="5"/>
  <c r="C535" i="5"/>
  <c r="S526" i="5"/>
  <c r="T526" i="5"/>
  <c r="R526" i="5"/>
  <c r="Q526" i="5"/>
  <c r="O526" i="5"/>
  <c r="N526" i="5"/>
  <c r="M526" i="5"/>
  <c r="L526" i="5"/>
  <c r="J526" i="5"/>
  <c r="I526" i="5"/>
  <c r="G526" i="5"/>
  <c r="F526" i="5"/>
  <c r="D526" i="5"/>
  <c r="C526" i="5"/>
  <c r="P517" i="5"/>
  <c r="N517" i="5"/>
  <c r="F517" i="5"/>
  <c r="S508" i="5"/>
  <c r="R508" i="5"/>
  <c r="M508" i="5"/>
  <c r="K508" i="5"/>
  <c r="J508" i="5"/>
  <c r="I508" i="5"/>
  <c r="H508" i="5"/>
  <c r="P499" i="5"/>
  <c r="O499" i="5"/>
  <c r="L499" i="5"/>
  <c r="S490" i="5"/>
  <c r="T490" i="5"/>
  <c r="R490" i="5"/>
  <c r="Q490" i="5"/>
  <c r="O490" i="5"/>
  <c r="N490" i="5"/>
  <c r="M490" i="5"/>
  <c r="L490" i="5"/>
  <c r="J490" i="5"/>
  <c r="I490" i="5"/>
  <c r="G490" i="5"/>
  <c r="F490" i="5"/>
  <c r="D490" i="5"/>
  <c r="C490" i="5"/>
  <c r="T454" i="5"/>
  <c r="R454" i="5"/>
  <c r="Q454" i="5"/>
  <c r="P454" i="5"/>
  <c r="O454" i="5"/>
  <c r="N454" i="5"/>
  <c r="M454" i="5"/>
  <c r="J454" i="5"/>
  <c r="I454" i="5"/>
  <c r="H454" i="5"/>
  <c r="G454" i="5"/>
  <c r="F454" i="5"/>
  <c r="D454" i="5"/>
  <c r="I445" i="5"/>
  <c r="G445" i="5"/>
  <c r="T440" i="5"/>
  <c r="S440" i="5"/>
  <c r="R440" i="5"/>
  <c r="M440" i="5"/>
  <c r="L440" i="5"/>
  <c r="K440" i="5"/>
  <c r="J440" i="5"/>
  <c r="I440" i="5"/>
  <c r="D440" i="5"/>
  <c r="C440" i="5"/>
  <c r="O437" i="5"/>
  <c r="T437" i="5"/>
  <c r="S437" i="5"/>
  <c r="R437" i="5"/>
  <c r="J437" i="5"/>
  <c r="I437" i="5"/>
  <c r="H437" i="5"/>
  <c r="G437" i="5"/>
  <c r="T434" i="5"/>
  <c r="R434" i="5"/>
  <c r="Q434" i="5"/>
  <c r="P434" i="5"/>
  <c r="O434" i="5"/>
  <c r="N434" i="5"/>
  <c r="M434" i="5"/>
  <c r="J434" i="5"/>
  <c r="I434" i="5"/>
  <c r="H434" i="5"/>
  <c r="G434" i="5"/>
  <c r="F434" i="5"/>
  <c r="D434" i="5"/>
  <c r="S431" i="5"/>
  <c r="M431" i="5"/>
  <c r="L431" i="5"/>
  <c r="K431" i="5"/>
  <c r="H431" i="5"/>
  <c r="F431" i="5"/>
  <c r="P472" i="5"/>
  <c r="H472" i="5"/>
  <c r="O472" i="5"/>
  <c r="G472" i="5"/>
  <c r="N472" i="5"/>
  <c r="F472" i="5"/>
  <c r="M472" i="5"/>
  <c r="D472" i="5"/>
  <c r="T472" i="5"/>
  <c r="C472" i="5"/>
  <c r="R472" i="5"/>
  <c r="Q472" i="5"/>
  <c r="L472" i="5"/>
  <c r="K472" i="5"/>
  <c r="S472" i="5"/>
  <c r="J472" i="5"/>
  <c r="I472" i="5"/>
  <c r="Q491" i="5"/>
  <c r="I491" i="5"/>
  <c r="N491" i="5"/>
  <c r="F491" i="5"/>
  <c r="S491" i="5"/>
  <c r="H491" i="5"/>
  <c r="R491" i="5"/>
  <c r="G491" i="5"/>
  <c r="P491" i="5"/>
  <c r="D491" i="5"/>
  <c r="O491" i="5"/>
  <c r="C491" i="5"/>
  <c r="T491" i="5"/>
  <c r="M491" i="5"/>
  <c r="L491" i="5"/>
  <c r="K491" i="5"/>
  <c r="O520" i="5"/>
  <c r="G520" i="5"/>
  <c r="T520" i="5"/>
  <c r="L520" i="5"/>
  <c r="C520" i="5"/>
  <c r="J520" i="5"/>
  <c r="S520" i="5"/>
  <c r="I520" i="5"/>
  <c r="R520" i="5"/>
  <c r="H520" i="5"/>
  <c r="Q520" i="5"/>
  <c r="F520" i="5"/>
  <c r="P520" i="5"/>
  <c r="D520" i="5"/>
  <c r="N520" i="5"/>
  <c r="M520" i="5"/>
  <c r="K520" i="5"/>
  <c r="Q581" i="5"/>
  <c r="I581" i="5"/>
  <c r="R581" i="5"/>
  <c r="H581" i="5"/>
  <c r="P581" i="5"/>
  <c r="G581" i="5"/>
  <c r="O581" i="5"/>
  <c r="F581" i="5"/>
  <c r="N581" i="5"/>
  <c r="D581" i="5"/>
  <c r="M581" i="5"/>
  <c r="C581" i="5"/>
  <c r="T581" i="5"/>
  <c r="S581" i="5"/>
  <c r="L581" i="5"/>
  <c r="K581" i="5"/>
  <c r="O564" i="5"/>
  <c r="G564" i="5"/>
  <c r="N564" i="5"/>
  <c r="F564" i="5"/>
  <c r="M564" i="5"/>
  <c r="D564" i="5"/>
  <c r="T564" i="5"/>
  <c r="L564" i="5"/>
  <c r="C564" i="5"/>
  <c r="R564" i="5"/>
  <c r="Q564" i="5"/>
  <c r="P564" i="5"/>
  <c r="K564" i="5"/>
  <c r="J564" i="5"/>
  <c r="S564" i="5"/>
  <c r="I564" i="5"/>
  <c r="H564" i="5"/>
  <c r="J581" i="5"/>
  <c r="P432" i="5"/>
  <c r="H432" i="5"/>
  <c r="O432" i="5"/>
  <c r="G432" i="5"/>
  <c r="S432" i="5"/>
  <c r="I432" i="5"/>
  <c r="M432" i="5"/>
  <c r="L432" i="5"/>
  <c r="K432" i="5"/>
  <c r="J432" i="5"/>
  <c r="C432" i="5"/>
  <c r="N445" i="5"/>
  <c r="F445" i="5"/>
  <c r="M445" i="5"/>
  <c r="D445" i="5"/>
  <c r="T445" i="5"/>
  <c r="L445" i="5"/>
  <c r="C445" i="5"/>
  <c r="P445" i="5"/>
  <c r="K445" i="5"/>
  <c r="J445" i="5"/>
  <c r="S445" i="5"/>
  <c r="H445" i="5"/>
  <c r="R445" i="5"/>
  <c r="Q445" i="5"/>
  <c r="O445" i="5"/>
  <c r="O645" i="5"/>
  <c r="G645" i="5"/>
  <c r="P645" i="5"/>
  <c r="F645" i="5"/>
  <c r="K645" i="5"/>
  <c r="M645" i="5"/>
  <c r="L645" i="5"/>
  <c r="J645" i="5"/>
  <c r="T645" i="5"/>
  <c r="I645" i="5"/>
  <c r="S645" i="5"/>
  <c r="H645" i="5"/>
  <c r="R645" i="5"/>
  <c r="Q645" i="5"/>
  <c r="N645" i="5"/>
  <c r="D645" i="5"/>
  <c r="C645" i="5"/>
  <c r="N441" i="5"/>
  <c r="F441" i="5"/>
  <c r="M441" i="5"/>
  <c r="D441" i="5"/>
  <c r="T441" i="5"/>
  <c r="L441" i="5"/>
  <c r="C441" i="5"/>
  <c r="P441" i="5"/>
  <c r="K441" i="5"/>
  <c r="J441" i="5"/>
  <c r="S441" i="5"/>
  <c r="H441" i="5"/>
  <c r="J447" i="5"/>
  <c r="Q447" i="5"/>
  <c r="I447" i="5"/>
  <c r="P447" i="5"/>
  <c r="H447" i="5"/>
  <c r="O447" i="5"/>
  <c r="G447" i="5"/>
  <c r="N447" i="5"/>
  <c r="L447" i="5"/>
  <c r="K447" i="5"/>
  <c r="D447" i="5"/>
  <c r="R431" i="5"/>
  <c r="J431" i="5"/>
  <c r="Q431" i="5"/>
  <c r="I431" i="5"/>
  <c r="O431" i="5"/>
  <c r="D431" i="5"/>
  <c r="N431" i="5"/>
  <c r="L435" i="5"/>
  <c r="K437" i="5"/>
  <c r="G441" i="5"/>
  <c r="C447" i="5"/>
  <c r="P456" i="5"/>
  <c r="H456" i="5"/>
  <c r="O456" i="5"/>
  <c r="G456" i="5"/>
  <c r="N456" i="5"/>
  <c r="F456" i="5"/>
  <c r="M456" i="5"/>
  <c r="D456" i="5"/>
  <c r="T456" i="5"/>
  <c r="C456" i="5"/>
  <c r="R456" i="5"/>
  <c r="Q456" i="5"/>
  <c r="K456" i="5"/>
  <c r="Q613" i="5"/>
  <c r="I613" i="5"/>
  <c r="R613" i="5"/>
  <c r="H613" i="5"/>
  <c r="P613" i="5"/>
  <c r="G613" i="5"/>
  <c r="O613" i="5"/>
  <c r="F613" i="5"/>
  <c r="N613" i="5"/>
  <c r="D613" i="5"/>
  <c r="M613" i="5"/>
  <c r="C613" i="5"/>
  <c r="T613" i="5"/>
  <c r="S613" i="5"/>
  <c r="L613" i="5"/>
  <c r="K613" i="5"/>
  <c r="C431" i="5"/>
  <c r="P431" i="5"/>
  <c r="I441" i="5"/>
  <c r="F447" i="5"/>
  <c r="I456" i="5"/>
  <c r="O568" i="5"/>
  <c r="G568" i="5"/>
  <c r="N568" i="5"/>
  <c r="F568" i="5"/>
  <c r="M568" i="5"/>
  <c r="D568" i="5"/>
  <c r="T568" i="5"/>
  <c r="L568" i="5"/>
  <c r="C568" i="5"/>
  <c r="P568" i="5"/>
  <c r="K568" i="5"/>
  <c r="J568" i="5"/>
  <c r="I568" i="5"/>
  <c r="H568" i="5"/>
  <c r="S568" i="5"/>
  <c r="R568" i="5"/>
  <c r="Q568" i="5"/>
  <c r="J613" i="5"/>
  <c r="R435" i="5"/>
  <c r="J435" i="5"/>
  <c r="Q435" i="5"/>
  <c r="I435" i="5"/>
  <c r="P435" i="5"/>
  <c r="F435" i="5"/>
  <c r="N435" i="5"/>
  <c r="N437" i="5"/>
  <c r="F437" i="5"/>
  <c r="M437" i="5"/>
  <c r="D437" i="5"/>
  <c r="L437" i="5"/>
  <c r="P437" i="5"/>
  <c r="O441" i="5"/>
  <c r="M447" i="5"/>
  <c r="P476" i="5"/>
  <c r="H476" i="5"/>
  <c r="O476" i="5"/>
  <c r="G476" i="5"/>
  <c r="N476" i="5"/>
  <c r="F476" i="5"/>
  <c r="M476" i="5"/>
  <c r="D476" i="5"/>
  <c r="R476" i="5"/>
  <c r="Q476" i="5"/>
  <c r="L476" i="5"/>
  <c r="K476" i="5"/>
  <c r="J476" i="5"/>
  <c r="I476" i="5"/>
  <c r="O602" i="5"/>
  <c r="G602" i="5"/>
  <c r="R602" i="5"/>
  <c r="I602" i="5"/>
  <c r="Q602" i="5"/>
  <c r="H602" i="5"/>
  <c r="P602" i="5"/>
  <c r="F602" i="5"/>
  <c r="N602" i="5"/>
  <c r="D602" i="5"/>
  <c r="M602" i="5"/>
  <c r="C602" i="5"/>
  <c r="T602" i="5"/>
  <c r="S602" i="5"/>
  <c r="L602" i="5"/>
  <c r="K602" i="5"/>
  <c r="G431" i="5"/>
  <c r="T431" i="5"/>
  <c r="C435" i="5"/>
  <c r="O435" i="5"/>
  <c r="C437" i="5"/>
  <c r="Q437" i="5"/>
  <c r="Q441" i="5"/>
  <c r="L456" i="5"/>
  <c r="R459" i="5"/>
  <c r="J459" i="5"/>
  <c r="Q459" i="5"/>
  <c r="I459" i="5"/>
  <c r="P459" i="5"/>
  <c r="H459" i="5"/>
  <c r="O459" i="5"/>
  <c r="G459" i="5"/>
  <c r="T459" i="5"/>
  <c r="C459" i="5"/>
  <c r="N459" i="5"/>
  <c r="M459" i="5"/>
  <c r="K459" i="5"/>
  <c r="C476" i="5"/>
  <c r="M591" i="5"/>
  <c r="D591" i="5"/>
  <c r="R591" i="5"/>
  <c r="I591" i="5"/>
  <c r="Q591" i="5"/>
  <c r="H591" i="5"/>
  <c r="P591" i="5"/>
  <c r="G591" i="5"/>
  <c r="O591" i="5"/>
  <c r="F591" i="5"/>
  <c r="N591" i="5"/>
  <c r="C591" i="5"/>
  <c r="T591" i="5"/>
  <c r="S591" i="5"/>
  <c r="L591" i="5"/>
  <c r="K591" i="5"/>
  <c r="J602" i="5"/>
  <c r="P448" i="5"/>
  <c r="H448" i="5"/>
  <c r="O448" i="5"/>
  <c r="G448" i="5"/>
  <c r="N448" i="5"/>
  <c r="F448" i="5"/>
  <c r="M448" i="5"/>
  <c r="D448" i="5"/>
  <c r="S448" i="5"/>
  <c r="R467" i="5"/>
  <c r="J467" i="5"/>
  <c r="Q467" i="5"/>
  <c r="I467" i="5"/>
  <c r="P467" i="5"/>
  <c r="H467" i="5"/>
  <c r="O467" i="5"/>
  <c r="G467" i="5"/>
  <c r="S467" i="5"/>
  <c r="K475" i="5"/>
  <c r="R483" i="5"/>
  <c r="J483" i="5"/>
  <c r="Q483" i="5"/>
  <c r="I483" i="5"/>
  <c r="P483" i="5"/>
  <c r="H483" i="5"/>
  <c r="O483" i="5"/>
  <c r="G483" i="5"/>
  <c r="S483" i="5"/>
  <c r="M485" i="5"/>
  <c r="D485" i="5"/>
  <c r="R485" i="5"/>
  <c r="J485" i="5"/>
  <c r="L485" i="5"/>
  <c r="K485" i="5"/>
  <c r="T485" i="5"/>
  <c r="I485" i="5"/>
  <c r="S485" i="5"/>
  <c r="H485" i="5"/>
  <c r="N492" i="5"/>
  <c r="M495" i="5"/>
  <c r="O517" i="5"/>
  <c r="Q535" i="5"/>
  <c r="I535" i="5"/>
  <c r="N535" i="5"/>
  <c r="F535" i="5"/>
  <c r="L535" i="5"/>
  <c r="K535" i="5"/>
  <c r="T535" i="5"/>
  <c r="J535" i="5"/>
  <c r="S535" i="5"/>
  <c r="H535" i="5"/>
  <c r="R535" i="5"/>
  <c r="G535" i="5"/>
  <c r="L475" i="5"/>
  <c r="P492" i="5"/>
  <c r="Q499" i="5"/>
  <c r="I499" i="5"/>
  <c r="N499" i="5"/>
  <c r="F499" i="5"/>
  <c r="K499" i="5"/>
  <c r="T499" i="5"/>
  <c r="J499" i="5"/>
  <c r="S499" i="5"/>
  <c r="H499" i="5"/>
  <c r="R499" i="5"/>
  <c r="G499" i="5"/>
  <c r="Q503" i="5"/>
  <c r="I503" i="5"/>
  <c r="N503" i="5"/>
  <c r="F503" i="5"/>
  <c r="L503" i="5"/>
  <c r="K503" i="5"/>
  <c r="T503" i="5"/>
  <c r="J503" i="5"/>
  <c r="S503" i="5"/>
  <c r="H503" i="5"/>
  <c r="R503" i="5"/>
  <c r="G503" i="5"/>
  <c r="M509" i="5"/>
  <c r="D509" i="5"/>
  <c r="R509" i="5"/>
  <c r="J509" i="5"/>
  <c r="T509" i="5"/>
  <c r="I509" i="5"/>
  <c r="S509" i="5"/>
  <c r="H509" i="5"/>
  <c r="Q509" i="5"/>
  <c r="G509" i="5"/>
  <c r="P509" i="5"/>
  <c r="F509" i="5"/>
  <c r="O509" i="5"/>
  <c r="C509" i="5"/>
  <c r="Q527" i="5"/>
  <c r="I527" i="5"/>
  <c r="N527" i="5"/>
  <c r="F527" i="5"/>
  <c r="T527" i="5"/>
  <c r="J527" i="5"/>
  <c r="S527" i="5"/>
  <c r="H527" i="5"/>
  <c r="R527" i="5"/>
  <c r="G527" i="5"/>
  <c r="P527" i="5"/>
  <c r="D527" i="5"/>
  <c r="O527" i="5"/>
  <c r="C527" i="5"/>
  <c r="Q585" i="5"/>
  <c r="I585" i="5"/>
  <c r="R585" i="5"/>
  <c r="H585" i="5"/>
  <c r="P585" i="5"/>
  <c r="G585" i="5"/>
  <c r="O585" i="5"/>
  <c r="F585" i="5"/>
  <c r="N585" i="5"/>
  <c r="D585" i="5"/>
  <c r="M585" i="5"/>
  <c r="C585" i="5"/>
  <c r="T585" i="5"/>
  <c r="S585" i="5"/>
  <c r="L585" i="5"/>
  <c r="K585" i="5"/>
  <c r="J585" i="5"/>
  <c r="M595" i="5"/>
  <c r="D595" i="5"/>
  <c r="R595" i="5"/>
  <c r="I595" i="5"/>
  <c r="Q595" i="5"/>
  <c r="H595" i="5"/>
  <c r="P595" i="5"/>
  <c r="G595" i="5"/>
  <c r="O595" i="5"/>
  <c r="F595" i="5"/>
  <c r="N595" i="5"/>
  <c r="C595" i="5"/>
  <c r="T595" i="5"/>
  <c r="S595" i="5"/>
  <c r="L595" i="5"/>
  <c r="K595" i="5"/>
  <c r="J595" i="5"/>
  <c r="O606" i="5"/>
  <c r="G606" i="5"/>
  <c r="R606" i="5"/>
  <c r="I606" i="5"/>
  <c r="Q606" i="5"/>
  <c r="H606" i="5"/>
  <c r="P606" i="5"/>
  <c r="F606" i="5"/>
  <c r="N606" i="5"/>
  <c r="D606" i="5"/>
  <c r="M606" i="5"/>
  <c r="C606" i="5"/>
  <c r="T606" i="5"/>
  <c r="S606" i="5"/>
  <c r="L606" i="5"/>
  <c r="K606" i="5"/>
  <c r="J606" i="5"/>
  <c r="Q617" i="5"/>
  <c r="I617" i="5"/>
  <c r="R617" i="5"/>
  <c r="H617" i="5"/>
  <c r="P617" i="5"/>
  <c r="G617" i="5"/>
  <c r="O617" i="5"/>
  <c r="F617" i="5"/>
  <c r="N617" i="5"/>
  <c r="D617" i="5"/>
  <c r="M617" i="5"/>
  <c r="C617" i="5"/>
  <c r="T617" i="5"/>
  <c r="S617" i="5"/>
  <c r="L617" i="5"/>
  <c r="K617" i="5"/>
  <c r="J617" i="5"/>
  <c r="M650" i="5"/>
  <c r="D650" i="5"/>
  <c r="P650" i="5"/>
  <c r="G650" i="5"/>
  <c r="K650" i="5"/>
  <c r="J650" i="5"/>
  <c r="T650" i="5"/>
  <c r="I650" i="5"/>
  <c r="S650" i="5"/>
  <c r="H650" i="5"/>
  <c r="R650" i="5"/>
  <c r="F650" i="5"/>
  <c r="Q650" i="5"/>
  <c r="C650" i="5"/>
  <c r="O650" i="5"/>
  <c r="N650" i="5"/>
  <c r="L650" i="5"/>
  <c r="P440" i="5"/>
  <c r="H440" i="5"/>
  <c r="O440" i="5"/>
  <c r="G440" i="5"/>
  <c r="N440" i="5"/>
  <c r="F440" i="5"/>
  <c r="Q440" i="5"/>
  <c r="I448" i="5"/>
  <c r="R455" i="5"/>
  <c r="J455" i="5"/>
  <c r="Q455" i="5"/>
  <c r="I455" i="5"/>
  <c r="P455" i="5"/>
  <c r="H455" i="5"/>
  <c r="O455" i="5"/>
  <c r="G455" i="5"/>
  <c r="S455" i="5"/>
  <c r="D467" i="5"/>
  <c r="P468" i="5"/>
  <c r="H468" i="5"/>
  <c r="O468" i="5"/>
  <c r="G468" i="5"/>
  <c r="N468" i="5"/>
  <c r="F468" i="5"/>
  <c r="M468" i="5"/>
  <c r="D468" i="5"/>
  <c r="S468" i="5"/>
  <c r="M475" i="5"/>
  <c r="D483" i="5"/>
  <c r="O484" i="5"/>
  <c r="G484" i="5"/>
  <c r="T484" i="5"/>
  <c r="L484" i="5"/>
  <c r="S484" i="5"/>
  <c r="I484" i="5"/>
  <c r="R484" i="5"/>
  <c r="H484" i="5"/>
  <c r="Q484" i="5"/>
  <c r="F484" i="5"/>
  <c r="P484" i="5"/>
  <c r="D484" i="5"/>
  <c r="F485" i="5"/>
  <c r="C499" i="5"/>
  <c r="C503" i="5"/>
  <c r="K509" i="5"/>
  <c r="K527" i="5"/>
  <c r="Q531" i="5"/>
  <c r="I531" i="5"/>
  <c r="N531" i="5"/>
  <c r="F531" i="5"/>
  <c r="K531" i="5"/>
  <c r="T531" i="5"/>
  <c r="J531" i="5"/>
  <c r="S531" i="5"/>
  <c r="H531" i="5"/>
  <c r="R531" i="5"/>
  <c r="G531" i="5"/>
  <c r="P531" i="5"/>
  <c r="D531" i="5"/>
  <c r="D535" i="5"/>
  <c r="O548" i="5"/>
  <c r="G548" i="5"/>
  <c r="N548" i="5"/>
  <c r="F548" i="5"/>
  <c r="M548" i="5"/>
  <c r="D548" i="5"/>
  <c r="T548" i="5"/>
  <c r="L548" i="5"/>
  <c r="C548" i="5"/>
  <c r="R548" i="5"/>
  <c r="Q548" i="5"/>
  <c r="P548" i="5"/>
  <c r="K548" i="5"/>
  <c r="J548" i="5"/>
  <c r="Q567" i="5"/>
  <c r="I567" i="5"/>
  <c r="P567" i="5"/>
  <c r="H567" i="5"/>
  <c r="O567" i="5"/>
  <c r="G567" i="5"/>
  <c r="N567" i="5"/>
  <c r="F567" i="5"/>
  <c r="R567" i="5"/>
  <c r="M567" i="5"/>
  <c r="L567" i="5"/>
  <c r="K567" i="5"/>
  <c r="J567" i="5"/>
  <c r="Q571" i="5"/>
  <c r="I571" i="5"/>
  <c r="P571" i="5"/>
  <c r="H571" i="5"/>
  <c r="O571" i="5"/>
  <c r="G571" i="5"/>
  <c r="N571" i="5"/>
  <c r="F571" i="5"/>
  <c r="L571" i="5"/>
  <c r="K571" i="5"/>
  <c r="J571" i="5"/>
  <c r="D571" i="5"/>
  <c r="T571" i="5"/>
  <c r="C571" i="5"/>
  <c r="R579" i="5"/>
  <c r="J579" i="5"/>
  <c r="Q579" i="5"/>
  <c r="I579" i="5"/>
  <c r="P579" i="5"/>
  <c r="H579" i="5"/>
  <c r="O579" i="5"/>
  <c r="G579" i="5"/>
  <c r="N579" i="5"/>
  <c r="F579" i="5"/>
  <c r="M579" i="5"/>
  <c r="L579" i="5"/>
  <c r="K579" i="5"/>
  <c r="D579" i="5"/>
  <c r="C579" i="5"/>
  <c r="O586" i="5"/>
  <c r="G586" i="5"/>
  <c r="R586" i="5"/>
  <c r="I586" i="5"/>
  <c r="Q586" i="5"/>
  <c r="H586" i="5"/>
  <c r="P586" i="5"/>
  <c r="F586" i="5"/>
  <c r="N586" i="5"/>
  <c r="D586" i="5"/>
  <c r="M586" i="5"/>
  <c r="C586" i="5"/>
  <c r="T586" i="5"/>
  <c r="S586" i="5"/>
  <c r="L586" i="5"/>
  <c r="Q597" i="5"/>
  <c r="I597" i="5"/>
  <c r="R597" i="5"/>
  <c r="H597" i="5"/>
  <c r="P597" i="5"/>
  <c r="G597" i="5"/>
  <c r="O597" i="5"/>
  <c r="F597" i="5"/>
  <c r="N597" i="5"/>
  <c r="D597" i="5"/>
  <c r="M597" i="5"/>
  <c r="C597" i="5"/>
  <c r="T597" i="5"/>
  <c r="S597" i="5"/>
  <c r="L597" i="5"/>
  <c r="M607" i="5"/>
  <c r="D607" i="5"/>
  <c r="R607" i="5"/>
  <c r="I607" i="5"/>
  <c r="Q607" i="5"/>
  <c r="H607" i="5"/>
  <c r="P607" i="5"/>
  <c r="G607" i="5"/>
  <c r="O607" i="5"/>
  <c r="F607" i="5"/>
  <c r="N607" i="5"/>
  <c r="C607" i="5"/>
  <c r="T607" i="5"/>
  <c r="S607" i="5"/>
  <c r="L607" i="5"/>
  <c r="O618" i="5"/>
  <c r="G618" i="5"/>
  <c r="R618" i="5"/>
  <c r="I618" i="5"/>
  <c r="Q618" i="5"/>
  <c r="H618" i="5"/>
  <c r="P618" i="5"/>
  <c r="F618" i="5"/>
  <c r="N618" i="5"/>
  <c r="D618" i="5"/>
  <c r="M618" i="5"/>
  <c r="C618" i="5"/>
  <c r="T618" i="5"/>
  <c r="S618" i="5"/>
  <c r="L618" i="5"/>
  <c r="Q631" i="5"/>
  <c r="I631" i="5"/>
  <c r="M631" i="5"/>
  <c r="C631" i="5"/>
  <c r="K631" i="5"/>
  <c r="T631" i="5"/>
  <c r="J631" i="5"/>
  <c r="S631" i="5"/>
  <c r="H631" i="5"/>
  <c r="R631" i="5"/>
  <c r="G631" i="5"/>
  <c r="P631" i="5"/>
  <c r="F631" i="5"/>
  <c r="O631" i="5"/>
  <c r="N631" i="5"/>
  <c r="L631" i="5"/>
  <c r="D499" i="5"/>
  <c r="D503" i="5"/>
  <c r="L509" i="5"/>
  <c r="L527" i="5"/>
  <c r="M535" i="5"/>
  <c r="O544" i="5"/>
  <c r="G544" i="5"/>
  <c r="N544" i="5"/>
  <c r="F544" i="5"/>
  <c r="T544" i="5"/>
  <c r="L544" i="5"/>
  <c r="C544" i="5"/>
  <c r="K544" i="5"/>
  <c r="J544" i="5"/>
  <c r="I544" i="5"/>
  <c r="S544" i="5"/>
  <c r="H544" i="5"/>
  <c r="R544" i="5"/>
  <c r="D544" i="5"/>
  <c r="J607" i="5"/>
  <c r="J618" i="5"/>
  <c r="D631" i="5"/>
  <c r="R475" i="5"/>
  <c r="J475" i="5"/>
  <c r="Q475" i="5"/>
  <c r="I475" i="5"/>
  <c r="P475" i="5"/>
  <c r="H475" i="5"/>
  <c r="O475" i="5"/>
  <c r="G475" i="5"/>
  <c r="S475" i="5"/>
  <c r="O492" i="5"/>
  <c r="G492" i="5"/>
  <c r="T492" i="5"/>
  <c r="L492" i="5"/>
  <c r="C492" i="5"/>
  <c r="K492" i="5"/>
  <c r="J492" i="5"/>
  <c r="S492" i="5"/>
  <c r="I492" i="5"/>
  <c r="R492" i="5"/>
  <c r="H492" i="5"/>
  <c r="Q495" i="5"/>
  <c r="I495" i="5"/>
  <c r="N495" i="5"/>
  <c r="F495" i="5"/>
  <c r="T495" i="5"/>
  <c r="J495" i="5"/>
  <c r="S495" i="5"/>
  <c r="H495" i="5"/>
  <c r="R495" i="5"/>
  <c r="G495" i="5"/>
  <c r="P495" i="5"/>
  <c r="D495" i="5"/>
  <c r="M513" i="5"/>
  <c r="D513" i="5"/>
  <c r="R513" i="5"/>
  <c r="J513" i="5"/>
  <c r="K513" i="5"/>
  <c r="T513" i="5"/>
  <c r="I513" i="5"/>
  <c r="S513" i="5"/>
  <c r="H513" i="5"/>
  <c r="Q513" i="5"/>
  <c r="G513" i="5"/>
  <c r="P513" i="5"/>
  <c r="F513" i="5"/>
  <c r="M517" i="5"/>
  <c r="D517" i="5"/>
  <c r="R517" i="5"/>
  <c r="J517" i="5"/>
  <c r="L517" i="5"/>
  <c r="K517" i="5"/>
  <c r="T517" i="5"/>
  <c r="I517" i="5"/>
  <c r="S517" i="5"/>
  <c r="H517" i="5"/>
  <c r="Q517" i="5"/>
  <c r="G517" i="5"/>
  <c r="L448" i="5"/>
  <c r="L467" i="5"/>
  <c r="C475" i="5"/>
  <c r="T475" i="5"/>
  <c r="L483" i="5"/>
  <c r="K484" i="5"/>
  <c r="O485" i="5"/>
  <c r="D492" i="5"/>
  <c r="C495" i="5"/>
  <c r="M499" i="5"/>
  <c r="O503" i="5"/>
  <c r="C513" i="5"/>
  <c r="C517" i="5"/>
  <c r="O528" i="5"/>
  <c r="G528" i="5"/>
  <c r="T528" i="5"/>
  <c r="L528" i="5"/>
  <c r="C528" i="5"/>
  <c r="M528" i="5"/>
  <c r="K528" i="5"/>
  <c r="J528" i="5"/>
  <c r="S528" i="5"/>
  <c r="I528" i="5"/>
  <c r="R528" i="5"/>
  <c r="H528" i="5"/>
  <c r="M531" i="5"/>
  <c r="P535" i="5"/>
  <c r="P544" i="5"/>
  <c r="S548" i="5"/>
  <c r="Q555" i="5"/>
  <c r="I555" i="5"/>
  <c r="P555" i="5"/>
  <c r="H555" i="5"/>
  <c r="O555" i="5"/>
  <c r="G555" i="5"/>
  <c r="N555" i="5"/>
  <c r="F555" i="5"/>
  <c r="L555" i="5"/>
  <c r="K555" i="5"/>
  <c r="J555" i="5"/>
  <c r="D555" i="5"/>
  <c r="T555" i="5"/>
  <c r="C555" i="5"/>
  <c r="S567" i="5"/>
  <c r="S571" i="5"/>
  <c r="S580" i="5"/>
  <c r="K580" i="5"/>
  <c r="Q580" i="5"/>
  <c r="H580" i="5"/>
  <c r="P580" i="5"/>
  <c r="G580" i="5"/>
  <c r="O580" i="5"/>
  <c r="F580" i="5"/>
  <c r="N580" i="5"/>
  <c r="D580" i="5"/>
  <c r="M580" i="5"/>
  <c r="C580" i="5"/>
  <c r="T580" i="5"/>
  <c r="R580" i="5"/>
  <c r="L580" i="5"/>
  <c r="J580" i="5"/>
  <c r="I580" i="5"/>
  <c r="O590" i="5"/>
  <c r="G590" i="5"/>
  <c r="R590" i="5"/>
  <c r="I590" i="5"/>
  <c r="Q590" i="5"/>
  <c r="H590" i="5"/>
  <c r="P590" i="5"/>
  <c r="F590" i="5"/>
  <c r="N590" i="5"/>
  <c r="D590" i="5"/>
  <c r="M590" i="5"/>
  <c r="C590" i="5"/>
  <c r="T590" i="5"/>
  <c r="S590" i="5"/>
  <c r="L590" i="5"/>
  <c r="K590" i="5"/>
  <c r="J590" i="5"/>
  <c r="Q601" i="5"/>
  <c r="I601" i="5"/>
  <c r="R601" i="5"/>
  <c r="H601" i="5"/>
  <c r="P601" i="5"/>
  <c r="G601" i="5"/>
  <c r="O601" i="5"/>
  <c r="F601" i="5"/>
  <c r="N601" i="5"/>
  <c r="D601" i="5"/>
  <c r="M601" i="5"/>
  <c r="C601" i="5"/>
  <c r="T601" i="5"/>
  <c r="S601" i="5"/>
  <c r="L601" i="5"/>
  <c r="K601" i="5"/>
  <c r="J601" i="5"/>
  <c r="M611" i="5"/>
  <c r="D611" i="5"/>
  <c r="R611" i="5"/>
  <c r="I611" i="5"/>
  <c r="Q611" i="5"/>
  <c r="H611" i="5"/>
  <c r="P611" i="5"/>
  <c r="G611" i="5"/>
  <c r="O611" i="5"/>
  <c r="F611" i="5"/>
  <c r="N611" i="5"/>
  <c r="C611" i="5"/>
  <c r="T611" i="5"/>
  <c r="S611" i="5"/>
  <c r="L611" i="5"/>
  <c r="K611" i="5"/>
  <c r="J611" i="5"/>
  <c r="M638" i="5"/>
  <c r="D638" i="5"/>
  <c r="P638" i="5"/>
  <c r="G638" i="5"/>
  <c r="S638" i="5"/>
  <c r="I638" i="5"/>
  <c r="K638" i="5"/>
  <c r="J638" i="5"/>
  <c r="T638" i="5"/>
  <c r="H638" i="5"/>
  <c r="R638" i="5"/>
  <c r="F638" i="5"/>
  <c r="Q638" i="5"/>
  <c r="C638" i="5"/>
  <c r="O638" i="5"/>
  <c r="N638" i="5"/>
  <c r="L638" i="5"/>
  <c r="O653" i="5"/>
  <c r="G653" i="5"/>
  <c r="Q653" i="5"/>
  <c r="H653" i="5"/>
  <c r="P653" i="5"/>
  <c r="F653" i="5"/>
  <c r="K653" i="5"/>
  <c r="J653" i="5"/>
  <c r="M653" i="5"/>
  <c r="L653" i="5"/>
  <c r="I653" i="5"/>
  <c r="D653" i="5"/>
  <c r="T653" i="5"/>
  <c r="C653" i="5"/>
  <c r="S653" i="5"/>
  <c r="R653" i="5"/>
  <c r="M537" i="5"/>
  <c r="D537" i="5"/>
  <c r="R537" i="5"/>
  <c r="J537" i="5"/>
  <c r="N537" i="5"/>
  <c r="O620" i="5"/>
  <c r="G620" i="5"/>
  <c r="M620" i="5"/>
  <c r="C620" i="5"/>
  <c r="K620" i="5"/>
  <c r="T620" i="5"/>
  <c r="J620" i="5"/>
  <c r="S620" i="5"/>
  <c r="I620" i="5"/>
  <c r="R620" i="5"/>
  <c r="H620" i="5"/>
  <c r="Q620" i="5"/>
  <c r="F620" i="5"/>
  <c r="M682" i="5"/>
  <c r="D682" i="5"/>
  <c r="P682" i="5"/>
  <c r="G682" i="5"/>
  <c r="Q682" i="5"/>
  <c r="F682" i="5"/>
  <c r="O682" i="5"/>
  <c r="C682" i="5"/>
  <c r="R682" i="5"/>
  <c r="N682" i="5"/>
  <c r="L682" i="5"/>
  <c r="K682" i="5"/>
  <c r="T682" i="5"/>
  <c r="S682" i="5"/>
  <c r="J682" i="5"/>
  <c r="K457" i="5"/>
  <c r="S457" i="5"/>
  <c r="K465" i="5"/>
  <c r="S465" i="5"/>
  <c r="K473" i="5"/>
  <c r="S473" i="5"/>
  <c r="K477" i="5"/>
  <c r="S477" i="5"/>
  <c r="K481" i="5"/>
  <c r="S481" i="5"/>
  <c r="M501" i="5"/>
  <c r="D501" i="5"/>
  <c r="R501" i="5"/>
  <c r="J501" i="5"/>
  <c r="N501" i="5"/>
  <c r="O512" i="5"/>
  <c r="G512" i="5"/>
  <c r="T512" i="5"/>
  <c r="L512" i="5"/>
  <c r="C512" i="5"/>
  <c r="N512" i="5"/>
  <c r="Q519" i="5"/>
  <c r="I519" i="5"/>
  <c r="N519" i="5"/>
  <c r="F519" i="5"/>
  <c r="M519" i="5"/>
  <c r="C537" i="5"/>
  <c r="O537" i="5"/>
  <c r="O556" i="5"/>
  <c r="G556" i="5"/>
  <c r="N556" i="5"/>
  <c r="F556" i="5"/>
  <c r="M556" i="5"/>
  <c r="D556" i="5"/>
  <c r="T556" i="5"/>
  <c r="L556" i="5"/>
  <c r="C556" i="5"/>
  <c r="S556" i="5"/>
  <c r="Q559" i="5"/>
  <c r="I559" i="5"/>
  <c r="P559" i="5"/>
  <c r="H559" i="5"/>
  <c r="O559" i="5"/>
  <c r="G559" i="5"/>
  <c r="N559" i="5"/>
  <c r="F559" i="5"/>
  <c r="S559" i="5"/>
  <c r="O572" i="5"/>
  <c r="G572" i="5"/>
  <c r="N572" i="5"/>
  <c r="F572" i="5"/>
  <c r="M572" i="5"/>
  <c r="D572" i="5"/>
  <c r="T572" i="5"/>
  <c r="L572" i="5"/>
  <c r="C572" i="5"/>
  <c r="S572" i="5"/>
  <c r="R575" i="5"/>
  <c r="J575" i="5"/>
  <c r="Q575" i="5"/>
  <c r="I575" i="5"/>
  <c r="P575" i="5"/>
  <c r="H575" i="5"/>
  <c r="O575" i="5"/>
  <c r="G575" i="5"/>
  <c r="N575" i="5"/>
  <c r="F575" i="5"/>
  <c r="P576" i="5"/>
  <c r="H576" i="5"/>
  <c r="O576" i="5"/>
  <c r="G576" i="5"/>
  <c r="N576" i="5"/>
  <c r="F576" i="5"/>
  <c r="M576" i="5"/>
  <c r="D576" i="5"/>
  <c r="T576" i="5"/>
  <c r="L576" i="5"/>
  <c r="C576" i="5"/>
  <c r="M583" i="5"/>
  <c r="D583" i="5"/>
  <c r="R583" i="5"/>
  <c r="I583" i="5"/>
  <c r="Q583" i="5"/>
  <c r="H583" i="5"/>
  <c r="P583" i="5"/>
  <c r="G583" i="5"/>
  <c r="O583" i="5"/>
  <c r="F583" i="5"/>
  <c r="N583" i="5"/>
  <c r="C583" i="5"/>
  <c r="Q589" i="5"/>
  <c r="I589" i="5"/>
  <c r="R589" i="5"/>
  <c r="H589" i="5"/>
  <c r="P589" i="5"/>
  <c r="G589" i="5"/>
  <c r="O589" i="5"/>
  <c r="F589" i="5"/>
  <c r="N589" i="5"/>
  <c r="D589" i="5"/>
  <c r="M589" i="5"/>
  <c r="C589" i="5"/>
  <c r="O594" i="5"/>
  <c r="G594" i="5"/>
  <c r="R594" i="5"/>
  <c r="I594" i="5"/>
  <c r="Q594" i="5"/>
  <c r="H594" i="5"/>
  <c r="P594" i="5"/>
  <c r="F594" i="5"/>
  <c r="N594" i="5"/>
  <c r="D594" i="5"/>
  <c r="M594" i="5"/>
  <c r="C594" i="5"/>
  <c r="M599" i="5"/>
  <c r="D599" i="5"/>
  <c r="R599" i="5"/>
  <c r="I599" i="5"/>
  <c r="Q599" i="5"/>
  <c r="H599" i="5"/>
  <c r="P599" i="5"/>
  <c r="G599" i="5"/>
  <c r="O599" i="5"/>
  <c r="F599" i="5"/>
  <c r="N599" i="5"/>
  <c r="C599" i="5"/>
  <c r="Q605" i="5"/>
  <c r="I605" i="5"/>
  <c r="R605" i="5"/>
  <c r="H605" i="5"/>
  <c r="P605" i="5"/>
  <c r="G605" i="5"/>
  <c r="O605" i="5"/>
  <c r="F605" i="5"/>
  <c r="N605" i="5"/>
  <c r="D605" i="5"/>
  <c r="M605" i="5"/>
  <c r="C605" i="5"/>
  <c r="O610" i="5"/>
  <c r="G610" i="5"/>
  <c r="R610" i="5"/>
  <c r="I610" i="5"/>
  <c r="Q610" i="5"/>
  <c r="H610" i="5"/>
  <c r="P610" i="5"/>
  <c r="F610" i="5"/>
  <c r="N610" i="5"/>
  <c r="D610" i="5"/>
  <c r="M610" i="5"/>
  <c r="C610" i="5"/>
  <c r="M615" i="5"/>
  <c r="D615" i="5"/>
  <c r="R615" i="5"/>
  <c r="I615" i="5"/>
  <c r="Q615" i="5"/>
  <c r="H615" i="5"/>
  <c r="P615" i="5"/>
  <c r="G615" i="5"/>
  <c r="O615" i="5"/>
  <c r="F615" i="5"/>
  <c r="N615" i="5"/>
  <c r="C615" i="5"/>
  <c r="D620" i="5"/>
  <c r="Q636" i="5"/>
  <c r="O636" i="5"/>
  <c r="G636" i="5"/>
  <c r="M636" i="5"/>
  <c r="C636" i="5"/>
  <c r="K636" i="5"/>
  <c r="J636" i="5"/>
  <c r="T636" i="5"/>
  <c r="I636" i="5"/>
  <c r="S636" i="5"/>
  <c r="H636" i="5"/>
  <c r="R636" i="5"/>
  <c r="F636" i="5"/>
  <c r="Q648" i="5"/>
  <c r="I648" i="5"/>
  <c r="O648" i="5"/>
  <c r="F648" i="5"/>
  <c r="P648" i="5"/>
  <c r="D648" i="5"/>
  <c r="K648" i="5"/>
  <c r="J648" i="5"/>
  <c r="T648" i="5"/>
  <c r="H648" i="5"/>
  <c r="S648" i="5"/>
  <c r="G648" i="5"/>
  <c r="R648" i="5"/>
  <c r="C648" i="5"/>
  <c r="H682" i="5"/>
  <c r="M726" i="5"/>
  <c r="D726" i="5"/>
  <c r="R726" i="5"/>
  <c r="I726" i="5"/>
  <c r="Q726" i="5"/>
  <c r="H726" i="5"/>
  <c r="P726" i="5"/>
  <c r="G726" i="5"/>
  <c r="N726" i="5"/>
  <c r="L726" i="5"/>
  <c r="K726" i="5"/>
  <c r="J726" i="5"/>
  <c r="T726" i="5"/>
  <c r="C726" i="5"/>
  <c r="S726" i="5"/>
  <c r="O726" i="5"/>
  <c r="L449" i="5"/>
  <c r="T449" i="5"/>
  <c r="C457" i="5"/>
  <c r="L457" i="5"/>
  <c r="T457" i="5"/>
  <c r="C465" i="5"/>
  <c r="L465" i="5"/>
  <c r="T465" i="5"/>
  <c r="C473" i="5"/>
  <c r="L473" i="5"/>
  <c r="T473" i="5"/>
  <c r="C477" i="5"/>
  <c r="L477" i="5"/>
  <c r="T477" i="5"/>
  <c r="C481" i="5"/>
  <c r="L481" i="5"/>
  <c r="T481" i="5"/>
  <c r="C501" i="5"/>
  <c r="O501" i="5"/>
  <c r="O508" i="5"/>
  <c r="G508" i="5"/>
  <c r="T508" i="5"/>
  <c r="L508" i="5"/>
  <c r="C508" i="5"/>
  <c r="N508" i="5"/>
  <c r="D512" i="5"/>
  <c r="P512" i="5"/>
  <c r="C519" i="5"/>
  <c r="O519" i="5"/>
  <c r="M529" i="5"/>
  <c r="D529" i="5"/>
  <c r="R529" i="5"/>
  <c r="J529" i="5"/>
  <c r="N529" i="5"/>
  <c r="F537" i="5"/>
  <c r="P537" i="5"/>
  <c r="O540" i="5"/>
  <c r="G540" i="5"/>
  <c r="T540" i="5"/>
  <c r="L540" i="5"/>
  <c r="C540" i="5"/>
  <c r="N540" i="5"/>
  <c r="M545" i="5"/>
  <c r="D545" i="5"/>
  <c r="T545" i="5"/>
  <c r="L545" i="5"/>
  <c r="C545" i="5"/>
  <c r="R545" i="5"/>
  <c r="J545" i="5"/>
  <c r="P545" i="5"/>
  <c r="H556" i="5"/>
  <c r="C559" i="5"/>
  <c r="T559" i="5"/>
  <c r="H572" i="5"/>
  <c r="C575" i="5"/>
  <c r="I576" i="5"/>
  <c r="J583" i="5"/>
  <c r="J589" i="5"/>
  <c r="J594" i="5"/>
  <c r="J599" i="5"/>
  <c r="J605" i="5"/>
  <c r="J610" i="5"/>
  <c r="J615" i="5"/>
  <c r="L620" i="5"/>
  <c r="D636" i="5"/>
  <c r="M642" i="5"/>
  <c r="D642" i="5"/>
  <c r="P642" i="5"/>
  <c r="G642" i="5"/>
  <c r="Q642" i="5"/>
  <c r="F642" i="5"/>
  <c r="N642" i="5"/>
  <c r="L642" i="5"/>
  <c r="K642" i="5"/>
  <c r="J642" i="5"/>
  <c r="T642" i="5"/>
  <c r="I642" i="5"/>
  <c r="L648" i="5"/>
  <c r="Q664" i="5"/>
  <c r="I664" i="5"/>
  <c r="O664" i="5"/>
  <c r="F664" i="5"/>
  <c r="K664" i="5"/>
  <c r="T664" i="5"/>
  <c r="J664" i="5"/>
  <c r="N664" i="5"/>
  <c r="M664" i="5"/>
  <c r="L664" i="5"/>
  <c r="S664" i="5"/>
  <c r="R664" i="5"/>
  <c r="P664" i="5"/>
  <c r="H664" i="5"/>
  <c r="G664" i="5"/>
  <c r="I682" i="5"/>
  <c r="F726" i="5"/>
  <c r="K434" i="5"/>
  <c r="S434" i="5"/>
  <c r="K438" i="5"/>
  <c r="S438" i="5"/>
  <c r="K446" i="5"/>
  <c r="S446" i="5"/>
  <c r="D449" i="5"/>
  <c r="K450" i="5"/>
  <c r="S450" i="5"/>
  <c r="K454" i="5"/>
  <c r="S454" i="5"/>
  <c r="D457" i="5"/>
  <c r="M457" i="5"/>
  <c r="K458" i="5"/>
  <c r="S458" i="5"/>
  <c r="D465" i="5"/>
  <c r="M465" i="5"/>
  <c r="K466" i="5"/>
  <c r="S466" i="5"/>
  <c r="D473" i="5"/>
  <c r="M473" i="5"/>
  <c r="K474" i="5"/>
  <c r="S474" i="5"/>
  <c r="D477" i="5"/>
  <c r="M477" i="5"/>
  <c r="D481" i="5"/>
  <c r="M481" i="5"/>
  <c r="K482" i="5"/>
  <c r="S482" i="5"/>
  <c r="M493" i="5"/>
  <c r="D493" i="5"/>
  <c r="R493" i="5"/>
  <c r="J493" i="5"/>
  <c r="N493" i="5"/>
  <c r="F501" i="5"/>
  <c r="P501" i="5"/>
  <c r="O504" i="5"/>
  <c r="G504" i="5"/>
  <c r="T504" i="5"/>
  <c r="L504" i="5"/>
  <c r="C504" i="5"/>
  <c r="N504" i="5"/>
  <c r="D508" i="5"/>
  <c r="P508" i="5"/>
  <c r="Q511" i="5"/>
  <c r="I511" i="5"/>
  <c r="N511" i="5"/>
  <c r="F511" i="5"/>
  <c r="M511" i="5"/>
  <c r="F512" i="5"/>
  <c r="Q512" i="5"/>
  <c r="D519" i="5"/>
  <c r="P519" i="5"/>
  <c r="C529" i="5"/>
  <c r="O529" i="5"/>
  <c r="O536" i="5"/>
  <c r="G536" i="5"/>
  <c r="T536" i="5"/>
  <c r="L536" i="5"/>
  <c r="C536" i="5"/>
  <c r="N536" i="5"/>
  <c r="G537" i="5"/>
  <c r="Q537" i="5"/>
  <c r="D540" i="5"/>
  <c r="P540" i="5"/>
  <c r="F545" i="5"/>
  <c r="Q545" i="5"/>
  <c r="Q547" i="5"/>
  <c r="I547" i="5"/>
  <c r="P547" i="5"/>
  <c r="H547" i="5"/>
  <c r="O547" i="5"/>
  <c r="G547" i="5"/>
  <c r="N547" i="5"/>
  <c r="F547" i="5"/>
  <c r="S547" i="5"/>
  <c r="I556" i="5"/>
  <c r="D559" i="5"/>
  <c r="O560" i="5"/>
  <c r="G560" i="5"/>
  <c r="N560" i="5"/>
  <c r="F560" i="5"/>
  <c r="M560" i="5"/>
  <c r="D560" i="5"/>
  <c r="T560" i="5"/>
  <c r="L560" i="5"/>
  <c r="C560" i="5"/>
  <c r="S560" i="5"/>
  <c r="Q563" i="5"/>
  <c r="I563" i="5"/>
  <c r="P563" i="5"/>
  <c r="H563" i="5"/>
  <c r="O563" i="5"/>
  <c r="G563" i="5"/>
  <c r="N563" i="5"/>
  <c r="F563" i="5"/>
  <c r="S563" i="5"/>
  <c r="I572" i="5"/>
  <c r="D575" i="5"/>
  <c r="J576" i="5"/>
  <c r="O582" i="5"/>
  <c r="G582" i="5"/>
  <c r="R582" i="5"/>
  <c r="I582" i="5"/>
  <c r="Q582" i="5"/>
  <c r="H582" i="5"/>
  <c r="P582" i="5"/>
  <c r="F582" i="5"/>
  <c r="N582" i="5"/>
  <c r="D582" i="5"/>
  <c r="M582" i="5"/>
  <c r="C582" i="5"/>
  <c r="K583" i="5"/>
  <c r="M587" i="5"/>
  <c r="D587" i="5"/>
  <c r="R587" i="5"/>
  <c r="I587" i="5"/>
  <c r="Q587" i="5"/>
  <c r="H587" i="5"/>
  <c r="P587" i="5"/>
  <c r="G587" i="5"/>
  <c r="O587" i="5"/>
  <c r="F587" i="5"/>
  <c r="N587" i="5"/>
  <c r="C587" i="5"/>
  <c r="K589" i="5"/>
  <c r="Q593" i="5"/>
  <c r="I593" i="5"/>
  <c r="R593" i="5"/>
  <c r="H593" i="5"/>
  <c r="P593" i="5"/>
  <c r="G593" i="5"/>
  <c r="O593" i="5"/>
  <c r="F593" i="5"/>
  <c r="N593" i="5"/>
  <c r="D593" i="5"/>
  <c r="M593" i="5"/>
  <c r="C593" i="5"/>
  <c r="K594" i="5"/>
  <c r="O598" i="5"/>
  <c r="G598" i="5"/>
  <c r="R598" i="5"/>
  <c r="I598" i="5"/>
  <c r="Q598" i="5"/>
  <c r="H598" i="5"/>
  <c r="P598" i="5"/>
  <c r="F598" i="5"/>
  <c r="N598" i="5"/>
  <c r="D598" i="5"/>
  <c r="M598" i="5"/>
  <c r="C598" i="5"/>
  <c r="K599" i="5"/>
  <c r="M603" i="5"/>
  <c r="D603" i="5"/>
  <c r="R603" i="5"/>
  <c r="I603" i="5"/>
  <c r="Q603" i="5"/>
  <c r="H603" i="5"/>
  <c r="P603" i="5"/>
  <c r="G603" i="5"/>
  <c r="O603" i="5"/>
  <c r="F603" i="5"/>
  <c r="N603" i="5"/>
  <c r="C603" i="5"/>
  <c r="K605" i="5"/>
  <c r="Q609" i="5"/>
  <c r="I609" i="5"/>
  <c r="R609" i="5"/>
  <c r="H609" i="5"/>
  <c r="P609" i="5"/>
  <c r="G609" i="5"/>
  <c r="O609" i="5"/>
  <c r="F609" i="5"/>
  <c r="N609" i="5"/>
  <c r="D609" i="5"/>
  <c r="M609" i="5"/>
  <c r="C609" i="5"/>
  <c r="K610" i="5"/>
  <c r="O614" i="5"/>
  <c r="G614" i="5"/>
  <c r="R614" i="5"/>
  <c r="I614" i="5"/>
  <c r="Q614" i="5"/>
  <c r="H614" i="5"/>
  <c r="P614" i="5"/>
  <c r="F614" i="5"/>
  <c r="N614" i="5"/>
  <c r="D614" i="5"/>
  <c r="M614" i="5"/>
  <c r="C614" i="5"/>
  <c r="K615" i="5"/>
  <c r="Q619" i="5"/>
  <c r="M619" i="5"/>
  <c r="D619" i="5"/>
  <c r="S619" i="5"/>
  <c r="I619" i="5"/>
  <c r="R619" i="5"/>
  <c r="H619" i="5"/>
  <c r="P619" i="5"/>
  <c r="G619" i="5"/>
  <c r="O619" i="5"/>
  <c r="F619" i="5"/>
  <c r="N619" i="5"/>
  <c r="C619" i="5"/>
  <c r="N620" i="5"/>
  <c r="M625" i="5"/>
  <c r="D625" i="5"/>
  <c r="N625" i="5"/>
  <c r="C625" i="5"/>
  <c r="K625" i="5"/>
  <c r="T625" i="5"/>
  <c r="J625" i="5"/>
  <c r="S625" i="5"/>
  <c r="I625" i="5"/>
  <c r="R625" i="5"/>
  <c r="H625" i="5"/>
  <c r="Q625" i="5"/>
  <c r="G625" i="5"/>
  <c r="L636" i="5"/>
  <c r="C642" i="5"/>
  <c r="M648" i="5"/>
  <c r="C664" i="5"/>
  <c r="C434" i="5"/>
  <c r="L434" i="5"/>
  <c r="C438" i="5"/>
  <c r="L438" i="5"/>
  <c r="C446" i="5"/>
  <c r="L446" i="5"/>
  <c r="F449" i="5"/>
  <c r="C450" i="5"/>
  <c r="L450" i="5"/>
  <c r="C454" i="5"/>
  <c r="L454" i="5"/>
  <c r="F457" i="5"/>
  <c r="C458" i="5"/>
  <c r="L458" i="5"/>
  <c r="F465" i="5"/>
  <c r="C466" i="5"/>
  <c r="L466" i="5"/>
  <c r="F473" i="5"/>
  <c r="C474" i="5"/>
  <c r="L474" i="5"/>
  <c r="F477" i="5"/>
  <c r="F481" i="5"/>
  <c r="C482" i="5"/>
  <c r="L482" i="5"/>
  <c r="C493" i="5"/>
  <c r="O493" i="5"/>
  <c r="O500" i="5"/>
  <c r="G500" i="5"/>
  <c r="T500" i="5"/>
  <c r="L500" i="5"/>
  <c r="C500" i="5"/>
  <c r="N500" i="5"/>
  <c r="G501" i="5"/>
  <c r="Q501" i="5"/>
  <c r="D504" i="5"/>
  <c r="P504" i="5"/>
  <c r="F508" i="5"/>
  <c r="Q508" i="5"/>
  <c r="C511" i="5"/>
  <c r="O511" i="5"/>
  <c r="H512" i="5"/>
  <c r="R512" i="5"/>
  <c r="G519" i="5"/>
  <c r="R519" i="5"/>
  <c r="M521" i="5"/>
  <c r="D521" i="5"/>
  <c r="R521" i="5"/>
  <c r="J521" i="5"/>
  <c r="N521" i="5"/>
  <c r="F529" i="5"/>
  <c r="P529" i="5"/>
  <c r="D536" i="5"/>
  <c r="P536" i="5"/>
  <c r="H537" i="5"/>
  <c r="S537" i="5"/>
  <c r="Q539" i="5"/>
  <c r="I539" i="5"/>
  <c r="N539" i="5"/>
  <c r="F539" i="5"/>
  <c r="M539" i="5"/>
  <c r="F540" i="5"/>
  <c r="Q540" i="5"/>
  <c r="G545" i="5"/>
  <c r="S545" i="5"/>
  <c r="C547" i="5"/>
  <c r="T547" i="5"/>
  <c r="J556" i="5"/>
  <c r="J559" i="5"/>
  <c r="H560" i="5"/>
  <c r="C563" i="5"/>
  <c r="T563" i="5"/>
  <c r="J572" i="5"/>
  <c r="K575" i="5"/>
  <c r="K576" i="5"/>
  <c r="J582" i="5"/>
  <c r="L583" i="5"/>
  <c r="J587" i="5"/>
  <c r="L589" i="5"/>
  <c r="J593" i="5"/>
  <c r="L594" i="5"/>
  <c r="J598" i="5"/>
  <c r="L599" i="5"/>
  <c r="J603" i="5"/>
  <c r="L605" i="5"/>
  <c r="J609" i="5"/>
  <c r="L610" i="5"/>
  <c r="J614" i="5"/>
  <c r="L615" i="5"/>
  <c r="J619" i="5"/>
  <c r="P620" i="5"/>
  <c r="F625" i="5"/>
  <c r="N636" i="5"/>
  <c r="H642" i="5"/>
  <c r="N648" i="5"/>
  <c r="D664" i="5"/>
  <c r="H486" i="5"/>
  <c r="P486" i="5"/>
  <c r="H490" i="5"/>
  <c r="P490" i="5"/>
  <c r="H494" i="5"/>
  <c r="P494" i="5"/>
  <c r="H502" i="5"/>
  <c r="P502" i="5"/>
  <c r="H510" i="5"/>
  <c r="P510" i="5"/>
  <c r="H518" i="5"/>
  <c r="P518" i="5"/>
  <c r="H522" i="5"/>
  <c r="P522" i="5"/>
  <c r="H526" i="5"/>
  <c r="P526" i="5"/>
  <c r="H530" i="5"/>
  <c r="P530" i="5"/>
  <c r="H538" i="5"/>
  <c r="P538" i="5"/>
  <c r="H546" i="5"/>
  <c r="P546" i="5"/>
  <c r="J549" i="5"/>
  <c r="R549" i="5"/>
  <c r="J553" i="5"/>
  <c r="R553" i="5"/>
  <c r="H554" i="5"/>
  <c r="P554" i="5"/>
  <c r="J557" i="5"/>
  <c r="R557" i="5"/>
  <c r="H558" i="5"/>
  <c r="P558" i="5"/>
  <c r="J561" i="5"/>
  <c r="R561" i="5"/>
  <c r="H562" i="5"/>
  <c r="P562" i="5"/>
  <c r="J565" i="5"/>
  <c r="R565" i="5"/>
  <c r="H566" i="5"/>
  <c r="P566" i="5"/>
  <c r="J569" i="5"/>
  <c r="R569" i="5"/>
  <c r="H570" i="5"/>
  <c r="P570" i="5"/>
  <c r="J573" i="5"/>
  <c r="R573" i="5"/>
  <c r="H574" i="5"/>
  <c r="P574" i="5"/>
  <c r="J577" i="5"/>
  <c r="R577" i="5"/>
  <c r="H578" i="5"/>
  <c r="P578" i="5"/>
  <c r="I621" i="5"/>
  <c r="S621" i="5"/>
  <c r="O624" i="5"/>
  <c r="G624" i="5"/>
  <c r="M624" i="5"/>
  <c r="C624" i="5"/>
  <c r="N624" i="5"/>
  <c r="H627" i="5"/>
  <c r="S627" i="5"/>
  <c r="M629" i="5"/>
  <c r="D629" i="5"/>
  <c r="N629" i="5"/>
  <c r="C629" i="5"/>
  <c r="O629" i="5"/>
  <c r="I632" i="5"/>
  <c r="S632" i="5"/>
  <c r="Q635" i="5"/>
  <c r="I635" i="5"/>
  <c r="M635" i="5"/>
  <c r="C635" i="5"/>
  <c r="N635" i="5"/>
  <c r="K637" i="5"/>
  <c r="J640" i="5"/>
  <c r="L656" i="5"/>
  <c r="M661" i="5"/>
  <c r="O669" i="5"/>
  <c r="G669" i="5"/>
  <c r="P669" i="5"/>
  <c r="F669" i="5"/>
  <c r="K669" i="5"/>
  <c r="T669" i="5"/>
  <c r="J669" i="5"/>
  <c r="I669" i="5"/>
  <c r="H669" i="5"/>
  <c r="S669" i="5"/>
  <c r="D669" i="5"/>
  <c r="O705" i="5"/>
  <c r="G705" i="5"/>
  <c r="P705" i="5"/>
  <c r="F705" i="5"/>
  <c r="K705" i="5"/>
  <c r="S705" i="5"/>
  <c r="I705" i="5"/>
  <c r="R705" i="5"/>
  <c r="H705" i="5"/>
  <c r="N705" i="5"/>
  <c r="C705" i="5"/>
  <c r="Q705" i="5"/>
  <c r="M705" i="5"/>
  <c r="L705" i="5"/>
  <c r="J705" i="5"/>
  <c r="D705" i="5"/>
  <c r="K549" i="5"/>
  <c r="S549" i="5"/>
  <c r="K553" i="5"/>
  <c r="S553" i="5"/>
  <c r="K557" i="5"/>
  <c r="S557" i="5"/>
  <c r="K561" i="5"/>
  <c r="S561" i="5"/>
  <c r="K565" i="5"/>
  <c r="S565" i="5"/>
  <c r="K569" i="5"/>
  <c r="S569" i="5"/>
  <c r="K573" i="5"/>
  <c r="S573" i="5"/>
  <c r="K577" i="5"/>
  <c r="S577" i="5"/>
  <c r="J621" i="5"/>
  <c r="T621" i="5"/>
  <c r="J627" i="5"/>
  <c r="T627" i="5"/>
  <c r="J632" i="5"/>
  <c r="T632" i="5"/>
  <c r="Q644" i="5"/>
  <c r="I644" i="5"/>
  <c r="O644" i="5"/>
  <c r="F644" i="5"/>
  <c r="S644" i="5"/>
  <c r="H644" i="5"/>
  <c r="N644" i="5"/>
  <c r="M656" i="5"/>
  <c r="M658" i="5"/>
  <c r="D658" i="5"/>
  <c r="Q658" i="5"/>
  <c r="H658" i="5"/>
  <c r="P658" i="5"/>
  <c r="G658" i="5"/>
  <c r="K658" i="5"/>
  <c r="J658" i="5"/>
  <c r="T658" i="5"/>
  <c r="I658" i="5"/>
  <c r="N661" i="5"/>
  <c r="Q668" i="5"/>
  <c r="I668" i="5"/>
  <c r="O668" i="5"/>
  <c r="F668" i="5"/>
  <c r="S668" i="5"/>
  <c r="H668" i="5"/>
  <c r="R668" i="5"/>
  <c r="G668" i="5"/>
  <c r="M668" i="5"/>
  <c r="L668" i="5"/>
  <c r="K668" i="5"/>
  <c r="Q696" i="5"/>
  <c r="I696" i="5"/>
  <c r="O696" i="5"/>
  <c r="F696" i="5"/>
  <c r="K696" i="5"/>
  <c r="T696" i="5"/>
  <c r="J696" i="5"/>
  <c r="L696" i="5"/>
  <c r="H696" i="5"/>
  <c r="G696" i="5"/>
  <c r="S696" i="5"/>
  <c r="D696" i="5"/>
  <c r="R696" i="5"/>
  <c r="C696" i="5"/>
  <c r="M698" i="5"/>
  <c r="D698" i="5"/>
  <c r="P698" i="5"/>
  <c r="G698" i="5"/>
  <c r="Q698" i="5"/>
  <c r="F698" i="5"/>
  <c r="O698" i="5"/>
  <c r="C698" i="5"/>
  <c r="N698" i="5"/>
  <c r="L698" i="5"/>
  <c r="K698" i="5"/>
  <c r="J698" i="5"/>
  <c r="I698" i="5"/>
  <c r="Q732" i="5"/>
  <c r="I732" i="5"/>
  <c r="R732" i="5"/>
  <c r="H732" i="5"/>
  <c r="P732" i="5"/>
  <c r="G732" i="5"/>
  <c r="O732" i="5"/>
  <c r="F732" i="5"/>
  <c r="M732" i="5"/>
  <c r="L732" i="5"/>
  <c r="K732" i="5"/>
  <c r="J732" i="5"/>
  <c r="T732" i="5"/>
  <c r="C732" i="5"/>
  <c r="S732" i="5"/>
  <c r="C549" i="5"/>
  <c r="L549" i="5"/>
  <c r="T549" i="5"/>
  <c r="C553" i="5"/>
  <c r="L553" i="5"/>
  <c r="T553" i="5"/>
  <c r="C557" i="5"/>
  <c r="L557" i="5"/>
  <c r="T557" i="5"/>
  <c r="C561" i="5"/>
  <c r="L561" i="5"/>
  <c r="T561" i="5"/>
  <c r="C565" i="5"/>
  <c r="L565" i="5"/>
  <c r="T565" i="5"/>
  <c r="C569" i="5"/>
  <c r="L569" i="5"/>
  <c r="T569" i="5"/>
  <c r="C573" i="5"/>
  <c r="L573" i="5"/>
  <c r="T573" i="5"/>
  <c r="C577" i="5"/>
  <c r="L577" i="5"/>
  <c r="T577" i="5"/>
  <c r="K621" i="5"/>
  <c r="Q623" i="5"/>
  <c r="I623" i="5"/>
  <c r="M623" i="5"/>
  <c r="C623" i="5"/>
  <c r="N623" i="5"/>
  <c r="K627" i="5"/>
  <c r="O628" i="5"/>
  <c r="G628" i="5"/>
  <c r="M628" i="5"/>
  <c r="C628" i="5"/>
  <c r="N628" i="5"/>
  <c r="K632" i="5"/>
  <c r="M633" i="5"/>
  <c r="D633" i="5"/>
  <c r="N633" i="5"/>
  <c r="C633" i="5"/>
  <c r="O633" i="5"/>
  <c r="C644" i="5"/>
  <c r="P644" i="5"/>
  <c r="N656" i="5"/>
  <c r="C658" i="5"/>
  <c r="R661" i="5"/>
  <c r="C668" i="5"/>
  <c r="L669" i="5"/>
  <c r="Q680" i="5"/>
  <c r="I680" i="5"/>
  <c r="O680" i="5"/>
  <c r="F680" i="5"/>
  <c r="K680" i="5"/>
  <c r="T680" i="5"/>
  <c r="J680" i="5"/>
  <c r="M680" i="5"/>
  <c r="L680" i="5"/>
  <c r="H680" i="5"/>
  <c r="G680" i="5"/>
  <c r="M696" i="5"/>
  <c r="H698" i="5"/>
  <c r="D732" i="5"/>
  <c r="K486" i="5"/>
  <c r="K490" i="5"/>
  <c r="K494" i="5"/>
  <c r="K502" i="5"/>
  <c r="K510" i="5"/>
  <c r="K518" i="5"/>
  <c r="K522" i="5"/>
  <c r="K526" i="5"/>
  <c r="K530" i="5"/>
  <c r="K538" i="5"/>
  <c r="K546" i="5"/>
  <c r="D549" i="5"/>
  <c r="D553" i="5"/>
  <c r="K554" i="5"/>
  <c r="D557" i="5"/>
  <c r="K558" i="5"/>
  <c r="D561" i="5"/>
  <c r="K562" i="5"/>
  <c r="D565" i="5"/>
  <c r="K566" i="5"/>
  <c r="D569" i="5"/>
  <c r="K570" i="5"/>
  <c r="D573" i="5"/>
  <c r="K574" i="5"/>
  <c r="D577" i="5"/>
  <c r="K578" i="5"/>
  <c r="D623" i="5"/>
  <c r="O623" i="5"/>
  <c r="D628" i="5"/>
  <c r="P628" i="5"/>
  <c r="F633" i="5"/>
  <c r="P633" i="5"/>
  <c r="O637" i="5"/>
  <c r="G637" i="5"/>
  <c r="P637" i="5"/>
  <c r="F637" i="5"/>
  <c r="Q637" i="5"/>
  <c r="D637" i="5"/>
  <c r="N637" i="5"/>
  <c r="Q640" i="5"/>
  <c r="I640" i="5"/>
  <c r="O640" i="5"/>
  <c r="F640" i="5"/>
  <c r="K640" i="5"/>
  <c r="N640" i="5"/>
  <c r="D644" i="5"/>
  <c r="R644" i="5"/>
  <c r="O649" i="5"/>
  <c r="G649" i="5"/>
  <c r="P649" i="5"/>
  <c r="F649" i="5"/>
  <c r="S649" i="5"/>
  <c r="I649" i="5"/>
  <c r="N649" i="5"/>
  <c r="F658" i="5"/>
  <c r="D668" i="5"/>
  <c r="M669" i="5"/>
  <c r="Q672" i="5"/>
  <c r="I672" i="5"/>
  <c r="O672" i="5"/>
  <c r="F672" i="5"/>
  <c r="P672" i="5"/>
  <c r="D672" i="5"/>
  <c r="N672" i="5"/>
  <c r="C672" i="5"/>
  <c r="L672" i="5"/>
  <c r="K672" i="5"/>
  <c r="J672" i="5"/>
  <c r="H672" i="5"/>
  <c r="C680" i="5"/>
  <c r="Q684" i="5"/>
  <c r="I684" i="5"/>
  <c r="O684" i="5"/>
  <c r="F684" i="5"/>
  <c r="S684" i="5"/>
  <c r="H684" i="5"/>
  <c r="R684" i="5"/>
  <c r="G684" i="5"/>
  <c r="L684" i="5"/>
  <c r="K684" i="5"/>
  <c r="J684" i="5"/>
  <c r="D684" i="5"/>
  <c r="N696" i="5"/>
  <c r="R698" i="5"/>
  <c r="N732" i="5"/>
  <c r="M621" i="5"/>
  <c r="D621" i="5"/>
  <c r="N621" i="5"/>
  <c r="C621" i="5"/>
  <c r="O621" i="5"/>
  <c r="Q627" i="5"/>
  <c r="I627" i="5"/>
  <c r="M627" i="5"/>
  <c r="C627" i="5"/>
  <c r="N627" i="5"/>
  <c r="O632" i="5"/>
  <c r="G632" i="5"/>
  <c r="M632" i="5"/>
  <c r="C632" i="5"/>
  <c r="N632" i="5"/>
  <c r="Q656" i="5"/>
  <c r="I656" i="5"/>
  <c r="P656" i="5"/>
  <c r="G656" i="5"/>
  <c r="O656" i="5"/>
  <c r="F656" i="5"/>
  <c r="K656" i="5"/>
  <c r="J656" i="5"/>
  <c r="S656" i="5"/>
  <c r="O661" i="5"/>
  <c r="G661" i="5"/>
  <c r="Q661" i="5"/>
  <c r="H661" i="5"/>
  <c r="P661" i="5"/>
  <c r="F661" i="5"/>
  <c r="K661" i="5"/>
  <c r="J661" i="5"/>
  <c r="T661" i="5"/>
  <c r="I661" i="5"/>
  <c r="M694" i="5"/>
  <c r="D694" i="5"/>
  <c r="P694" i="5"/>
  <c r="G694" i="5"/>
  <c r="S694" i="5"/>
  <c r="I694" i="5"/>
  <c r="R694" i="5"/>
  <c r="H694" i="5"/>
  <c r="O694" i="5"/>
  <c r="N694" i="5"/>
  <c r="L694" i="5"/>
  <c r="K694" i="5"/>
  <c r="J694" i="5"/>
  <c r="R771" i="5"/>
  <c r="J771" i="5"/>
  <c r="N771" i="5"/>
  <c r="D771" i="5"/>
  <c r="S771" i="5"/>
  <c r="H771" i="5"/>
  <c r="Q771" i="5"/>
  <c r="G771" i="5"/>
  <c r="M771" i="5"/>
  <c r="L771" i="5"/>
  <c r="K771" i="5"/>
  <c r="I771" i="5"/>
  <c r="F771" i="5"/>
  <c r="T771" i="5"/>
  <c r="P771" i="5"/>
  <c r="C771" i="5"/>
  <c r="Q688" i="5"/>
  <c r="I688" i="5"/>
  <c r="O688" i="5"/>
  <c r="F688" i="5"/>
  <c r="P688" i="5"/>
  <c r="D688" i="5"/>
  <c r="N688" i="5"/>
  <c r="C688" i="5"/>
  <c r="S688" i="5"/>
  <c r="Q700" i="5"/>
  <c r="I700" i="5"/>
  <c r="O700" i="5"/>
  <c r="F700" i="5"/>
  <c r="S700" i="5"/>
  <c r="H700" i="5"/>
  <c r="R700" i="5"/>
  <c r="G700" i="5"/>
  <c r="P700" i="5"/>
  <c r="Q704" i="5"/>
  <c r="I704" i="5"/>
  <c r="O704" i="5"/>
  <c r="F704" i="5"/>
  <c r="S704" i="5"/>
  <c r="H704" i="5"/>
  <c r="P704" i="5"/>
  <c r="D704" i="5"/>
  <c r="N704" i="5"/>
  <c r="C704" i="5"/>
  <c r="L704" i="5"/>
  <c r="M738" i="5"/>
  <c r="D738" i="5"/>
  <c r="O738" i="5"/>
  <c r="S738" i="5"/>
  <c r="I738" i="5"/>
  <c r="R738" i="5"/>
  <c r="H738" i="5"/>
  <c r="Q738" i="5"/>
  <c r="G738" i="5"/>
  <c r="K738" i="5"/>
  <c r="J738" i="5"/>
  <c r="F738" i="5"/>
  <c r="C738" i="5"/>
  <c r="P738" i="5"/>
  <c r="O673" i="5"/>
  <c r="G673" i="5"/>
  <c r="P673" i="5"/>
  <c r="F673" i="5"/>
  <c r="S673" i="5"/>
  <c r="I673" i="5"/>
  <c r="R673" i="5"/>
  <c r="H673" i="5"/>
  <c r="Q673" i="5"/>
  <c r="O685" i="5"/>
  <c r="G685" i="5"/>
  <c r="P685" i="5"/>
  <c r="F685" i="5"/>
  <c r="K685" i="5"/>
  <c r="T685" i="5"/>
  <c r="J685" i="5"/>
  <c r="Q685" i="5"/>
  <c r="O733" i="5"/>
  <c r="G733" i="5"/>
  <c r="R733" i="5"/>
  <c r="I733" i="5"/>
  <c r="Q733" i="5"/>
  <c r="H733" i="5"/>
  <c r="P733" i="5"/>
  <c r="F733" i="5"/>
  <c r="K733" i="5"/>
  <c r="J733" i="5"/>
  <c r="D733" i="5"/>
  <c r="T733" i="5"/>
  <c r="C733" i="5"/>
  <c r="N733" i="5"/>
  <c r="L738" i="5"/>
  <c r="C673" i="5"/>
  <c r="T673" i="5"/>
  <c r="O677" i="5"/>
  <c r="G677" i="5"/>
  <c r="P677" i="5"/>
  <c r="F677" i="5"/>
  <c r="Q677" i="5"/>
  <c r="D677" i="5"/>
  <c r="N677" i="5"/>
  <c r="C677" i="5"/>
  <c r="S677" i="5"/>
  <c r="C685" i="5"/>
  <c r="R685" i="5"/>
  <c r="O689" i="5"/>
  <c r="G689" i="5"/>
  <c r="P689" i="5"/>
  <c r="F689" i="5"/>
  <c r="S689" i="5"/>
  <c r="I689" i="5"/>
  <c r="R689" i="5"/>
  <c r="H689" i="5"/>
  <c r="Q689" i="5"/>
  <c r="O709" i="5"/>
  <c r="G709" i="5"/>
  <c r="Q709" i="5"/>
  <c r="H709" i="5"/>
  <c r="P709" i="5"/>
  <c r="F709" i="5"/>
  <c r="L709" i="5"/>
  <c r="J709" i="5"/>
  <c r="T709" i="5"/>
  <c r="I709" i="5"/>
  <c r="R709" i="5"/>
  <c r="C709" i="5"/>
  <c r="Q712" i="5"/>
  <c r="I712" i="5"/>
  <c r="P712" i="5"/>
  <c r="G712" i="5"/>
  <c r="O712" i="5"/>
  <c r="F712" i="5"/>
  <c r="L712" i="5"/>
  <c r="J712" i="5"/>
  <c r="T712" i="5"/>
  <c r="H712" i="5"/>
  <c r="R712" i="5"/>
  <c r="C712" i="5"/>
  <c r="M714" i="5"/>
  <c r="D714" i="5"/>
  <c r="Q714" i="5"/>
  <c r="H714" i="5"/>
  <c r="P714" i="5"/>
  <c r="G714" i="5"/>
  <c r="L714" i="5"/>
  <c r="J714" i="5"/>
  <c r="T714" i="5"/>
  <c r="I714" i="5"/>
  <c r="R714" i="5"/>
  <c r="C714" i="5"/>
  <c r="O717" i="5"/>
  <c r="G717" i="5"/>
  <c r="Q717" i="5"/>
  <c r="H717" i="5"/>
  <c r="P717" i="5"/>
  <c r="F717" i="5"/>
  <c r="L717" i="5"/>
  <c r="J717" i="5"/>
  <c r="T717" i="5"/>
  <c r="I717" i="5"/>
  <c r="R717" i="5"/>
  <c r="C717" i="5"/>
  <c r="Q720" i="5"/>
  <c r="I720" i="5"/>
  <c r="P720" i="5"/>
  <c r="G720" i="5"/>
  <c r="O720" i="5"/>
  <c r="F720" i="5"/>
  <c r="L720" i="5"/>
  <c r="J720" i="5"/>
  <c r="T720" i="5"/>
  <c r="H720" i="5"/>
  <c r="R720" i="5"/>
  <c r="C720" i="5"/>
  <c r="M722" i="5"/>
  <c r="D722" i="5"/>
  <c r="Q722" i="5"/>
  <c r="H722" i="5"/>
  <c r="P722" i="5"/>
  <c r="G722" i="5"/>
  <c r="L722" i="5"/>
  <c r="K722" i="5"/>
  <c r="J722" i="5"/>
  <c r="T722" i="5"/>
  <c r="I722" i="5"/>
  <c r="R722" i="5"/>
  <c r="C722" i="5"/>
  <c r="Q728" i="5"/>
  <c r="I728" i="5"/>
  <c r="R728" i="5"/>
  <c r="H728" i="5"/>
  <c r="P728" i="5"/>
  <c r="G728" i="5"/>
  <c r="O728" i="5"/>
  <c r="F728" i="5"/>
  <c r="K728" i="5"/>
  <c r="J728" i="5"/>
  <c r="D728" i="5"/>
  <c r="T728" i="5"/>
  <c r="C728" i="5"/>
  <c r="N728" i="5"/>
  <c r="K584" i="5"/>
  <c r="K588" i="5"/>
  <c r="K592" i="5"/>
  <c r="K596" i="5"/>
  <c r="K600" i="5"/>
  <c r="K604" i="5"/>
  <c r="K608" i="5"/>
  <c r="K612" i="5"/>
  <c r="K616" i="5"/>
  <c r="O641" i="5"/>
  <c r="G641" i="5"/>
  <c r="P641" i="5"/>
  <c r="F641" i="5"/>
  <c r="M641" i="5"/>
  <c r="M646" i="5"/>
  <c r="D646" i="5"/>
  <c r="P646" i="5"/>
  <c r="G646" i="5"/>
  <c r="N646" i="5"/>
  <c r="Q652" i="5"/>
  <c r="I652" i="5"/>
  <c r="P652" i="5"/>
  <c r="G652" i="5"/>
  <c r="O652" i="5"/>
  <c r="F652" i="5"/>
  <c r="N652" i="5"/>
  <c r="M654" i="5"/>
  <c r="D654" i="5"/>
  <c r="Q654" i="5"/>
  <c r="H654" i="5"/>
  <c r="P654" i="5"/>
  <c r="G654" i="5"/>
  <c r="O654" i="5"/>
  <c r="O657" i="5"/>
  <c r="G657" i="5"/>
  <c r="Q657" i="5"/>
  <c r="H657" i="5"/>
  <c r="P657" i="5"/>
  <c r="F657" i="5"/>
  <c r="N657" i="5"/>
  <c r="Q660" i="5"/>
  <c r="I660" i="5"/>
  <c r="P660" i="5"/>
  <c r="G660" i="5"/>
  <c r="O660" i="5"/>
  <c r="F660" i="5"/>
  <c r="N660" i="5"/>
  <c r="M662" i="5"/>
  <c r="D662" i="5"/>
  <c r="P662" i="5"/>
  <c r="G662" i="5"/>
  <c r="S662" i="5"/>
  <c r="I662" i="5"/>
  <c r="R662" i="5"/>
  <c r="H662" i="5"/>
  <c r="Q662" i="5"/>
  <c r="D673" i="5"/>
  <c r="M674" i="5"/>
  <c r="D674" i="5"/>
  <c r="P674" i="5"/>
  <c r="G674" i="5"/>
  <c r="K674" i="5"/>
  <c r="T674" i="5"/>
  <c r="J674" i="5"/>
  <c r="Q674" i="5"/>
  <c r="H677" i="5"/>
  <c r="T677" i="5"/>
  <c r="D685" i="5"/>
  <c r="S685" i="5"/>
  <c r="J688" i="5"/>
  <c r="C689" i="5"/>
  <c r="T689" i="5"/>
  <c r="O693" i="5"/>
  <c r="G693" i="5"/>
  <c r="P693" i="5"/>
  <c r="F693" i="5"/>
  <c r="Q693" i="5"/>
  <c r="D693" i="5"/>
  <c r="N693" i="5"/>
  <c r="C693" i="5"/>
  <c r="S693" i="5"/>
  <c r="J700" i="5"/>
  <c r="K704" i="5"/>
  <c r="D709" i="5"/>
  <c r="D712" i="5"/>
  <c r="F714" i="5"/>
  <c r="D717" i="5"/>
  <c r="D720" i="5"/>
  <c r="F722" i="5"/>
  <c r="L728" i="5"/>
  <c r="M733" i="5"/>
  <c r="T738" i="5"/>
  <c r="M666" i="5"/>
  <c r="D666" i="5"/>
  <c r="P666" i="5"/>
  <c r="G666" i="5"/>
  <c r="Q666" i="5"/>
  <c r="F666" i="5"/>
  <c r="O666" i="5"/>
  <c r="C666" i="5"/>
  <c r="S666" i="5"/>
  <c r="J673" i="5"/>
  <c r="I677" i="5"/>
  <c r="M678" i="5"/>
  <c r="D678" i="5"/>
  <c r="P678" i="5"/>
  <c r="G678" i="5"/>
  <c r="S678" i="5"/>
  <c r="I678" i="5"/>
  <c r="R678" i="5"/>
  <c r="H678" i="5"/>
  <c r="Q678" i="5"/>
  <c r="H685" i="5"/>
  <c r="K688" i="5"/>
  <c r="D689" i="5"/>
  <c r="M690" i="5"/>
  <c r="D690" i="5"/>
  <c r="P690" i="5"/>
  <c r="G690" i="5"/>
  <c r="K690" i="5"/>
  <c r="T690" i="5"/>
  <c r="J690" i="5"/>
  <c r="Q690" i="5"/>
  <c r="K700" i="5"/>
  <c r="M704" i="5"/>
  <c r="K709" i="5"/>
  <c r="K712" i="5"/>
  <c r="K714" i="5"/>
  <c r="K717" i="5"/>
  <c r="K720" i="5"/>
  <c r="N722" i="5"/>
  <c r="M728" i="5"/>
  <c r="S733" i="5"/>
  <c r="O737" i="5"/>
  <c r="G737" i="5"/>
  <c r="R737" i="5"/>
  <c r="I737" i="5"/>
  <c r="Q737" i="5"/>
  <c r="H737" i="5"/>
  <c r="P737" i="5"/>
  <c r="F737" i="5"/>
  <c r="M737" i="5"/>
  <c r="L737" i="5"/>
  <c r="K737" i="5"/>
  <c r="J737" i="5"/>
  <c r="T737" i="5"/>
  <c r="C737" i="5"/>
  <c r="N777" i="5"/>
  <c r="F777" i="5"/>
  <c r="P777" i="5"/>
  <c r="G777" i="5"/>
  <c r="S777" i="5"/>
  <c r="I777" i="5"/>
  <c r="R777" i="5"/>
  <c r="D777" i="5"/>
  <c r="Q777" i="5"/>
  <c r="C777" i="5"/>
  <c r="O777" i="5"/>
  <c r="M777" i="5"/>
  <c r="L777" i="5"/>
  <c r="K777" i="5"/>
  <c r="J777" i="5"/>
  <c r="T777" i="5"/>
  <c r="H777" i="5"/>
  <c r="M750" i="5"/>
  <c r="D750" i="5"/>
  <c r="O750" i="5"/>
  <c r="F750" i="5"/>
  <c r="K750" i="5"/>
  <c r="T750" i="5"/>
  <c r="J750" i="5"/>
  <c r="S750" i="5"/>
  <c r="I750" i="5"/>
  <c r="Q750" i="5"/>
  <c r="G750" i="5"/>
  <c r="K622" i="5"/>
  <c r="K626" i="5"/>
  <c r="K630" i="5"/>
  <c r="K634" i="5"/>
  <c r="J701" i="5"/>
  <c r="T701" i="5"/>
  <c r="J706" i="5"/>
  <c r="T706" i="5"/>
  <c r="L725" i="5"/>
  <c r="L730" i="5"/>
  <c r="L736" i="5"/>
  <c r="Q740" i="5"/>
  <c r="I740" i="5"/>
  <c r="N740" i="5"/>
  <c r="D740" i="5"/>
  <c r="K740" i="5"/>
  <c r="T740" i="5"/>
  <c r="J740" i="5"/>
  <c r="S740" i="5"/>
  <c r="H740" i="5"/>
  <c r="R740" i="5"/>
  <c r="O745" i="5"/>
  <c r="G745" i="5"/>
  <c r="N745" i="5"/>
  <c r="D745" i="5"/>
  <c r="K745" i="5"/>
  <c r="T745" i="5"/>
  <c r="J745" i="5"/>
  <c r="S745" i="5"/>
  <c r="I745" i="5"/>
  <c r="Q745" i="5"/>
  <c r="F745" i="5"/>
  <c r="H750" i="5"/>
  <c r="N785" i="5"/>
  <c r="F785" i="5"/>
  <c r="R785" i="5"/>
  <c r="I785" i="5"/>
  <c r="K785" i="5"/>
  <c r="Q785" i="5"/>
  <c r="D785" i="5"/>
  <c r="P785" i="5"/>
  <c r="C785" i="5"/>
  <c r="O785" i="5"/>
  <c r="M785" i="5"/>
  <c r="L785" i="5"/>
  <c r="J785" i="5"/>
  <c r="H785" i="5"/>
  <c r="O665" i="5"/>
  <c r="G665" i="5"/>
  <c r="P665" i="5"/>
  <c r="F665" i="5"/>
  <c r="M665" i="5"/>
  <c r="M670" i="5"/>
  <c r="D670" i="5"/>
  <c r="P670" i="5"/>
  <c r="G670" i="5"/>
  <c r="N670" i="5"/>
  <c r="Q676" i="5"/>
  <c r="I676" i="5"/>
  <c r="O676" i="5"/>
  <c r="F676" i="5"/>
  <c r="M676" i="5"/>
  <c r="O681" i="5"/>
  <c r="G681" i="5"/>
  <c r="P681" i="5"/>
  <c r="F681" i="5"/>
  <c r="M681" i="5"/>
  <c r="M686" i="5"/>
  <c r="D686" i="5"/>
  <c r="P686" i="5"/>
  <c r="G686" i="5"/>
  <c r="N686" i="5"/>
  <c r="Q692" i="5"/>
  <c r="I692" i="5"/>
  <c r="O692" i="5"/>
  <c r="F692" i="5"/>
  <c r="M692" i="5"/>
  <c r="O697" i="5"/>
  <c r="G697" i="5"/>
  <c r="P697" i="5"/>
  <c r="F697" i="5"/>
  <c r="M697" i="5"/>
  <c r="M702" i="5"/>
  <c r="D702" i="5"/>
  <c r="P702" i="5"/>
  <c r="G702" i="5"/>
  <c r="N702" i="5"/>
  <c r="Q708" i="5"/>
  <c r="I708" i="5"/>
  <c r="P708" i="5"/>
  <c r="G708" i="5"/>
  <c r="O708" i="5"/>
  <c r="F708" i="5"/>
  <c r="N708" i="5"/>
  <c r="M710" i="5"/>
  <c r="D710" i="5"/>
  <c r="Q710" i="5"/>
  <c r="H710" i="5"/>
  <c r="P710" i="5"/>
  <c r="G710" i="5"/>
  <c r="O710" i="5"/>
  <c r="O713" i="5"/>
  <c r="G713" i="5"/>
  <c r="Q713" i="5"/>
  <c r="H713" i="5"/>
  <c r="P713" i="5"/>
  <c r="F713" i="5"/>
  <c r="N713" i="5"/>
  <c r="Q716" i="5"/>
  <c r="I716" i="5"/>
  <c r="P716" i="5"/>
  <c r="G716" i="5"/>
  <c r="O716" i="5"/>
  <c r="F716" i="5"/>
  <c r="N716" i="5"/>
  <c r="M718" i="5"/>
  <c r="D718" i="5"/>
  <c r="Q718" i="5"/>
  <c r="H718" i="5"/>
  <c r="P718" i="5"/>
  <c r="G718" i="5"/>
  <c r="O718" i="5"/>
  <c r="O721" i="5"/>
  <c r="G721" i="5"/>
  <c r="Q721" i="5"/>
  <c r="H721" i="5"/>
  <c r="P721" i="5"/>
  <c r="F721" i="5"/>
  <c r="N721" i="5"/>
  <c r="Q724" i="5"/>
  <c r="I724" i="5"/>
  <c r="R724" i="5"/>
  <c r="H724" i="5"/>
  <c r="P724" i="5"/>
  <c r="G724" i="5"/>
  <c r="O724" i="5"/>
  <c r="F724" i="5"/>
  <c r="S724" i="5"/>
  <c r="O729" i="5"/>
  <c r="G729" i="5"/>
  <c r="R729" i="5"/>
  <c r="I729" i="5"/>
  <c r="Q729" i="5"/>
  <c r="H729" i="5"/>
  <c r="P729" i="5"/>
  <c r="F729" i="5"/>
  <c r="S729" i="5"/>
  <c r="M734" i="5"/>
  <c r="D734" i="5"/>
  <c r="R734" i="5"/>
  <c r="I734" i="5"/>
  <c r="Q734" i="5"/>
  <c r="H734" i="5"/>
  <c r="P734" i="5"/>
  <c r="G734" i="5"/>
  <c r="S734" i="5"/>
  <c r="L750" i="5"/>
  <c r="T778" i="5"/>
  <c r="L778" i="5"/>
  <c r="C778" i="5"/>
  <c r="P778" i="5"/>
  <c r="G778" i="5"/>
  <c r="K778" i="5"/>
  <c r="M778" i="5"/>
  <c r="J778" i="5"/>
  <c r="O778" i="5"/>
  <c r="N778" i="5"/>
  <c r="I778" i="5"/>
  <c r="H778" i="5"/>
  <c r="F778" i="5"/>
  <c r="O701" i="5"/>
  <c r="G701" i="5"/>
  <c r="P701" i="5"/>
  <c r="F701" i="5"/>
  <c r="M701" i="5"/>
  <c r="M706" i="5"/>
  <c r="D706" i="5"/>
  <c r="P706" i="5"/>
  <c r="G706" i="5"/>
  <c r="N706" i="5"/>
  <c r="O725" i="5"/>
  <c r="G725" i="5"/>
  <c r="R725" i="5"/>
  <c r="I725" i="5"/>
  <c r="Q725" i="5"/>
  <c r="H725" i="5"/>
  <c r="P725" i="5"/>
  <c r="F725" i="5"/>
  <c r="S725" i="5"/>
  <c r="M730" i="5"/>
  <c r="D730" i="5"/>
  <c r="R730" i="5"/>
  <c r="I730" i="5"/>
  <c r="Q730" i="5"/>
  <c r="H730" i="5"/>
  <c r="P730" i="5"/>
  <c r="G730" i="5"/>
  <c r="S730" i="5"/>
  <c r="Q736" i="5"/>
  <c r="I736" i="5"/>
  <c r="R736" i="5"/>
  <c r="H736" i="5"/>
  <c r="P736" i="5"/>
  <c r="G736" i="5"/>
  <c r="O736" i="5"/>
  <c r="F736" i="5"/>
  <c r="S736" i="5"/>
  <c r="P750" i="5"/>
  <c r="D778" i="5"/>
  <c r="Q744" i="5"/>
  <c r="I744" i="5"/>
  <c r="N744" i="5"/>
  <c r="D744" i="5"/>
  <c r="M744" i="5"/>
  <c r="O749" i="5"/>
  <c r="G749" i="5"/>
  <c r="N749" i="5"/>
  <c r="D749" i="5"/>
  <c r="M749" i="5"/>
  <c r="O753" i="5"/>
  <c r="G753" i="5"/>
  <c r="N753" i="5"/>
  <c r="D753" i="5"/>
  <c r="M753" i="5"/>
  <c r="C753" i="5"/>
  <c r="Q753" i="5"/>
  <c r="Q756" i="5"/>
  <c r="I756" i="5"/>
  <c r="N756" i="5"/>
  <c r="D756" i="5"/>
  <c r="M756" i="5"/>
  <c r="C756" i="5"/>
  <c r="P756" i="5"/>
  <c r="M758" i="5"/>
  <c r="D758" i="5"/>
  <c r="O758" i="5"/>
  <c r="F758" i="5"/>
  <c r="N758" i="5"/>
  <c r="C758" i="5"/>
  <c r="Q758" i="5"/>
  <c r="O761" i="5"/>
  <c r="G761" i="5"/>
  <c r="N761" i="5"/>
  <c r="D761" i="5"/>
  <c r="M761" i="5"/>
  <c r="C761" i="5"/>
  <c r="Q761" i="5"/>
  <c r="Q764" i="5"/>
  <c r="I764" i="5"/>
  <c r="N764" i="5"/>
  <c r="D764" i="5"/>
  <c r="M764" i="5"/>
  <c r="C764" i="5"/>
  <c r="P764" i="5"/>
  <c r="M766" i="5"/>
  <c r="D766" i="5"/>
  <c r="O766" i="5"/>
  <c r="F766" i="5"/>
  <c r="N766" i="5"/>
  <c r="C766" i="5"/>
  <c r="Q766" i="5"/>
  <c r="O769" i="5"/>
  <c r="G769" i="5"/>
  <c r="N769" i="5"/>
  <c r="D769" i="5"/>
  <c r="M769" i="5"/>
  <c r="C769" i="5"/>
  <c r="Q769" i="5"/>
  <c r="P772" i="5"/>
  <c r="H772" i="5"/>
  <c r="N772" i="5"/>
  <c r="D772" i="5"/>
  <c r="K772" i="5"/>
  <c r="T772" i="5"/>
  <c r="J772" i="5"/>
  <c r="Q772" i="5"/>
  <c r="T774" i="5"/>
  <c r="L774" i="5"/>
  <c r="C774" i="5"/>
  <c r="O774" i="5"/>
  <c r="F774" i="5"/>
  <c r="Q774" i="5"/>
  <c r="G774" i="5"/>
  <c r="P774" i="5"/>
  <c r="D774" i="5"/>
  <c r="S774" i="5"/>
  <c r="R779" i="5"/>
  <c r="J779" i="5"/>
  <c r="P779" i="5"/>
  <c r="G779" i="5"/>
  <c r="N779" i="5"/>
  <c r="C779" i="5"/>
  <c r="S779" i="5"/>
  <c r="F779" i="5"/>
  <c r="Q779" i="5"/>
  <c r="D779" i="5"/>
  <c r="P780" i="5"/>
  <c r="H780" i="5"/>
  <c r="Q780" i="5"/>
  <c r="G780" i="5"/>
  <c r="R780" i="5"/>
  <c r="F780" i="5"/>
  <c r="L780" i="5"/>
  <c r="K780" i="5"/>
  <c r="S780" i="5"/>
  <c r="R775" i="5"/>
  <c r="J775" i="5"/>
  <c r="O775" i="5"/>
  <c r="F775" i="5"/>
  <c r="T775" i="5"/>
  <c r="I775" i="5"/>
  <c r="S775" i="5"/>
  <c r="H775" i="5"/>
  <c r="P775" i="5"/>
  <c r="R795" i="5"/>
  <c r="J795" i="5"/>
  <c r="M795" i="5"/>
  <c r="C795" i="5"/>
  <c r="L795" i="5"/>
  <c r="Q795" i="5"/>
  <c r="F795" i="5"/>
  <c r="K795" i="5"/>
  <c r="H795" i="5"/>
  <c r="G795" i="5"/>
  <c r="T795" i="5"/>
  <c r="D795" i="5"/>
  <c r="O795" i="5"/>
  <c r="T818" i="5"/>
  <c r="L818" i="5"/>
  <c r="C818" i="5"/>
  <c r="S818" i="5"/>
  <c r="J818" i="5"/>
  <c r="P818" i="5"/>
  <c r="F818" i="5"/>
  <c r="Q818" i="5"/>
  <c r="D818" i="5"/>
  <c r="N818" i="5"/>
  <c r="K818" i="5"/>
  <c r="I818" i="5"/>
  <c r="R818" i="5"/>
  <c r="O818" i="5"/>
  <c r="M818" i="5"/>
  <c r="H818" i="5"/>
  <c r="K741" i="5"/>
  <c r="M742" i="5"/>
  <c r="D742" i="5"/>
  <c r="O742" i="5"/>
  <c r="F742" i="5"/>
  <c r="N742" i="5"/>
  <c r="F744" i="5"/>
  <c r="P744" i="5"/>
  <c r="K746" i="5"/>
  <c r="Q748" i="5"/>
  <c r="I748" i="5"/>
  <c r="N748" i="5"/>
  <c r="D748" i="5"/>
  <c r="M748" i="5"/>
  <c r="F749" i="5"/>
  <c r="Q749" i="5"/>
  <c r="L752" i="5"/>
  <c r="H753" i="5"/>
  <c r="S753" i="5"/>
  <c r="L754" i="5"/>
  <c r="G756" i="5"/>
  <c r="S756" i="5"/>
  <c r="L757" i="5"/>
  <c r="H758" i="5"/>
  <c r="S758" i="5"/>
  <c r="L760" i="5"/>
  <c r="H761" i="5"/>
  <c r="S761" i="5"/>
  <c r="L762" i="5"/>
  <c r="G764" i="5"/>
  <c r="S764" i="5"/>
  <c r="L765" i="5"/>
  <c r="H766" i="5"/>
  <c r="S766" i="5"/>
  <c r="L768" i="5"/>
  <c r="H769" i="5"/>
  <c r="S769" i="5"/>
  <c r="M770" i="5"/>
  <c r="F772" i="5"/>
  <c r="S772" i="5"/>
  <c r="I774" i="5"/>
  <c r="C775" i="5"/>
  <c r="Q775" i="5"/>
  <c r="I779" i="5"/>
  <c r="D780" i="5"/>
  <c r="N781" i="5"/>
  <c r="F781" i="5"/>
  <c r="Q781" i="5"/>
  <c r="H781" i="5"/>
  <c r="T781" i="5"/>
  <c r="J781" i="5"/>
  <c r="R781" i="5"/>
  <c r="D781" i="5"/>
  <c r="P781" i="5"/>
  <c r="C781" i="5"/>
  <c r="T782" i="5"/>
  <c r="L782" i="5"/>
  <c r="C782" i="5"/>
  <c r="Q782" i="5"/>
  <c r="H782" i="5"/>
  <c r="M782" i="5"/>
  <c r="K782" i="5"/>
  <c r="J782" i="5"/>
  <c r="R782" i="5"/>
  <c r="N783" i="5"/>
  <c r="N784" i="5"/>
  <c r="I795" i="5"/>
  <c r="N813" i="5"/>
  <c r="F813" i="5"/>
  <c r="R813" i="5"/>
  <c r="I813" i="5"/>
  <c r="L813" i="5"/>
  <c r="M813" i="5"/>
  <c r="J813" i="5"/>
  <c r="S813" i="5"/>
  <c r="G813" i="5"/>
  <c r="Q813" i="5"/>
  <c r="D813" i="5"/>
  <c r="T813" i="5"/>
  <c r="P813" i="5"/>
  <c r="O813" i="5"/>
  <c r="K813" i="5"/>
  <c r="H813" i="5"/>
  <c r="G818" i="5"/>
  <c r="G744" i="5"/>
  <c r="R744" i="5"/>
  <c r="H749" i="5"/>
  <c r="R749" i="5"/>
  <c r="I753" i="5"/>
  <c r="T753" i="5"/>
  <c r="H756" i="5"/>
  <c r="T756" i="5"/>
  <c r="I758" i="5"/>
  <c r="T758" i="5"/>
  <c r="I761" i="5"/>
  <c r="T761" i="5"/>
  <c r="H764" i="5"/>
  <c r="T764" i="5"/>
  <c r="I766" i="5"/>
  <c r="T766" i="5"/>
  <c r="I769" i="5"/>
  <c r="T769" i="5"/>
  <c r="G772" i="5"/>
  <c r="J774" i="5"/>
  <c r="D775" i="5"/>
  <c r="P776" i="5"/>
  <c r="H776" i="5"/>
  <c r="O776" i="5"/>
  <c r="Q776" i="5"/>
  <c r="F776" i="5"/>
  <c r="L776" i="5"/>
  <c r="K776" i="5"/>
  <c r="R776" i="5"/>
  <c r="K779" i="5"/>
  <c r="I780" i="5"/>
  <c r="P788" i="5"/>
  <c r="H788" i="5"/>
  <c r="S788" i="5"/>
  <c r="J788" i="5"/>
  <c r="T788" i="5"/>
  <c r="I788" i="5"/>
  <c r="N788" i="5"/>
  <c r="C788" i="5"/>
  <c r="M788" i="5"/>
  <c r="L788" i="5"/>
  <c r="F788" i="5"/>
  <c r="N795" i="5"/>
  <c r="C813" i="5"/>
  <c r="O741" i="5"/>
  <c r="G741" i="5"/>
  <c r="N741" i="5"/>
  <c r="D741" i="5"/>
  <c r="M741" i="5"/>
  <c r="H744" i="5"/>
  <c r="S744" i="5"/>
  <c r="M746" i="5"/>
  <c r="D746" i="5"/>
  <c r="O746" i="5"/>
  <c r="F746" i="5"/>
  <c r="N746" i="5"/>
  <c r="I749" i="5"/>
  <c r="S749" i="5"/>
  <c r="Q752" i="5"/>
  <c r="I752" i="5"/>
  <c r="N752" i="5"/>
  <c r="D752" i="5"/>
  <c r="M752" i="5"/>
  <c r="C752" i="5"/>
  <c r="P752" i="5"/>
  <c r="J753" i="5"/>
  <c r="M754" i="5"/>
  <c r="D754" i="5"/>
  <c r="O754" i="5"/>
  <c r="F754" i="5"/>
  <c r="N754" i="5"/>
  <c r="C754" i="5"/>
  <c r="Q754" i="5"/>
  <c r="J756" i="5"/>
  <c r="O757" i="5"/>
  <c r="G757" i="5"/>
  <c r="N757" i="5"/>
  <c r="D757" i="5"/>
  <c r="M757" i="5"/>
  <c r="C757" i="5"/>
  <c r="Q757" i="5"/>
  <c r="J758" i="5"/>
  <c r="Q760" i="5"/>
  <c r="I760" i="5"/>
  <c r="N760" i="5"/>
  <c r="D760" i="5"/>
  <c r="M760" i="5"/>
  <c r="C760" i="5"/>
  <c r="P760" i="5"/>
  <c r="J761" i="5"/>
  <c r="M762" i="5"/>
  <c r="D762" i="5"/>
  <c r="O762" i="5"/>
  <c r="F762" i="5"/>
  <c r="N762" i="5"/>
  <c r="C762" i="5"/>
  <c r="Q762" i="5"/>
  <c r="J764" i="5"/>
  <c r="O765" i="5"/>
  <c r="G765" i="5"/>
  <c r="N765" i="5"/>
  <c r="D765" i="5"/>
  <c r="M765" i="5"/>
  <c r="C765" i="5"/>
  <c r="Q765" i="5"/>
  <c r="J766" i="5"/>
  <c r="Q768" i="5"/>
  <c r="I768" i="5"/>
  <c r="N768" i="5"/>
  <c r="D768" i="5"/>
  <c r="M768" i="5"/>
  <c r="C768" i="5"/>
  <c r="P768" i="5"/>
  <c r="J769" i="5"/>
  <c r="T770" i="5"/>
  <c r="L770" i="5"/>
  <c r="N770" i="5"/>
  <c r="D770" i="5"/>
  <c r="P770" i="5"/>
  <c r="F770" i="5"/>
  <c r="O770" i="5"/>
  <c r="C770" i="5"/>
  <c r="R770" i="5"/>
  <c r="I772" i="5"/>
  <c r="K774" i="5"/>
  <c r="G775" i="5"/>
  <c r="L779" i="5"/>
  <c r="J780" i="5"/>
  <c r="R783" i="5"/>
  <c r="J783" i="5"/>
  <c r="Q783" i="5"/>
  <c r="H783" i="5"/>
  <c r="O783" i="5"/>
  <c r="D783" i="5"/>
  <c r="S783" i="5"/>
  <c r="F783" i="5"/>
  <c r="P783" i="5"/>
  <c r="C783" i="5"/>
  <c r="P784" i="5"/>
  <c r="H784" i="5"/>
  <c r="R784" i="5"/>
  <c r="I784" i="5"/>
  <c r="S784" i="5"/>
  <c r="G784" i="5"/>
  <c r="L784" i="5"/>
  <c r="K784" i="5"/>
  <c r="Q784" i="5"/>
  <c r="P795" i="5"/>
  <c r="T798" i="5"/>
  <c r="L798" i="5"/>
  <c r="C798" i="5"/>
  <c r="N798" i="5"/>
  <c r="D798" i="5"/>
  <c r="J798" i="5"/>
  <c r="K798" i="5"/>
  <c r="Q798" i="5"/>
  <c r="F798" i="5"/>
  <c r="R798" i="5"/>
  <c r="P798" i="5"/>
  <c r="O798" i="5"/>
  <c r="H798" i="5"/>
  <c r="N789" i="5"/>
  <c r="F789" i="5"/>
  <c r="T789" i="5"/>
  <c r="K789" i="5"/>
  <c r="J789" i="5"/>
  <c r="M789" i="5"/>
  <c r="R789" i="5"/>
  <c r="G789" i="5"/>
  <c r="Q789" i="5"/>
  <c r="P812" i="5"/>
  <c r="H812" i="5"/>
  <c r="R812" i="5"/>
  <c r="I812" i="5"/>
  <c r="T812" i="5"/>
  <c r="J812" i="5"/>
  <c r="S812" i="5"/>
  <c r="F812" i="5"/>
  <c r="O812" i="5"/>
  <c r="C812" i="5"/>
  <c r="M812" i="5"/>
  <c r="L812" i="5"/>
  <c r="R811" i="5"/>
  <c r="J811" i="5"/>
  <c r="Q811" i="5"/>
  <c r="H811" i="5"/>
  <c r="P811" i="5"/>
  <c r="F811" i="5"/>
  <c r="M811" i="5"/>
  <c r="K811" i="5"/>
  <c r="T811" i="5"/>
  <c r="G811" i="5"/>
  <c r="S811" i="5"/>
  <c r="D811" i="5"/>
  <c r="P816" i="5"/>
  <c r="H816" i="5"/>
  <c r="S816" i="5"/>
  <c r="J816" i="5"/>
  <c r="K816" i="5"/>
  <c r="R816" i="5"/>
  <c r="F816" i="5"/>
  <c r="O816" i="5"/>
  <c r="C816" i="5"/>
  <c r="M816" i="5"/>
  <c r="L816" i="5"/>
  <c r="R787" i="5"/>
  <c r="J787" i="5"/>
  <c r="S787" i="5"/>
  <c r="I787" i="5"/>
  <c r="P787" i="5"/>
  <c r="F787" i="5"/>
  <c r="L787" i="5"/>
  <c r="O787" i="5"/>
  <c r="H789" i="5"/>
  <c r="P797" i="5"/>
  <c r="C811" i="5"/>
  <c r="K812" i="5"/>
  <c r="D816" i="5"/>
  <c r="N773" i="5"/>
  <c r="F773" i="5"/>
  <c r="O773" i="5"/>
  <c r="D773" i="5"/>
  <c r="M773" i="5"/>
  <c r="C787" i="5"/>
  <c r="Q787" i="5"/>
  <c r="I789" i="5"/>
  <c r="P796" i="5"/>
  <c r="H796" i="5"/>
  <c r="M796" i="5"/>
  <c r="C796" i="5"/>
  <c r="O796" i="5"/>
  <c r="D796" i="5"/>
  <c r="K796" i="5"/>
  <c r="R796" i="5"/>
  <c r="F796" i="5"/>
  <c r="T796" i="5"/>
  <c r="I811" i="5"/>
  <c r="N812" i="5"/>
  <c r="R815" i="5"/>
  <c r="J815" i="5"/>
  <c r="S815" i="5"/>
  <c r="I815" i="5"/>
  <c r="Q815" i="5"/>
  <c r="G815" i="5"/>
  <c r="M815" i="5"/>
  <c r="K815" i="5"/>
  <c r="T815" i="5"/>
  <c r="F815" i="5"/>
  <c r="P815" i="5"/>
  <c r="D815" i="5"/>
  <c r="G816" i="5"/>
  <c r="R819" i="5"/>
  <c r="J819" i="5"/>
  <c r="T819" i="5"/>
  <c r="K819" i="5"/>
  <c r="S819" i="5"/>
  <c r="H819" i="5"/>
  <c r="L819" i="5"/>
  <c r="G819" i="5"/>
  <c r="P819" i="5"/>
  <c r="D819" i="5"/>
  <c r="O819" i="5"/>
  <c r="C819" i="5"/>
  <c r="N797" i="5"/>
  <c r="F797" i="5"/>
  <c r="M797" i="5"/>
  <c r="C797" i="5"/>
  <c r="R797" i="5"/>
  <c r="H797" i="5"/>
  <c r="Q797" i="5"/>
  <c r="D797" i="5"/>
  <c r="K797" i="5"/>
  <c r="T797" i="5"/>
  <c r="L811" i="5"/>
  <c r="Q812" i="5"/>
  <c r="I816" i="5"/>
  <c r="N821" i="5"/>
  <c r="F821" i="5"/>
  <c r="T821" i="5"/>
  <c r="K821" i="5"/>
  <c r="O821" i="5"/>
  <c r="C821" i="5"/>
  <c r="P821" i="5"/>
  <c r="I822" i="5"/>
  <c r="Q828" i="5"/>
  <c r="P800" i="5"/>
  <c r="H800" i="5"/>
  <c r="N800" i="5"/>
  <c r="D800" i="5"/>
  <c r="Q800" i="5"/>
  <c r="F800" i="5"/>
  <c r="O800" i="5"/>
  <c r="T802" i="5"/>
  <c r="L802" i="5"/>
  <c r="C802" i="5"/>
  <c r="O802" i="5"/>
  <c r="F802" i="5"/>
  <c r="K802" i="5"/>
  <c r="P802" i="5"/>
  <c r="P804" i="5"/>
  <c r="H804" i="5"/>
  <c r="O804" i="5"/>
  <c r="F804" i="5"/>
  <c r="R804" i="5"/>
  <c r="G804" i="5"/>
  <c r="N804" i="5"/>
  <c r="T806" i="5"/>
  <c r="L806" i="5"/>
  <c r="C806" i="5"/>
  <c r="P806" i="5"/>
  <c r="G806" i="5"/>
  <c r="M806" i="5"/>
  <c r="O806" i="5"/>
  <c r="P808" i="5"/>
  <c r="H808" i="5"/>
  <c r="Q808" i="5"/>
  <c r="G808" i="5"/>
  <c r="S808" i="5"/>
  <c r="I808" i="5"/>
  <c r="N808" i="5"/>
  <c r="D821" i="5"/>
  <c r="Q821" i="5"/>
  <c r="J822" i="5"/>
  <c r="T830" i="5"/>
  <c r="L830" i="5"/>
  <c r="C830" i="5"/>
  <c r="N830" i="5"/>
  <c r="D830" i="5"/>
  <c r="S830" i="5"/>
  <c r="J830" i="5"/>
  <c r="H830" i="5"/>
  <c r="O830" i="5"/>
  <c r="M830" i="5"/>
  <c r="M822" i="5"/>
  <c r="P828" i="5"/>
  <c r="H828" i="5"/>
  <c r="M828" i="5"/>
  <c r="C828" i="5"/>
  <c r="S828" i="5"/>
  <c r="J828" i="5"/>
  <c r="T828" i="5"/>
  <c r="G828" i="5"/>
  <c r="N828" i="5"/>
  <c r="L828" i="5"/>
  <c r="N829" i="5"/>
  <c r="F829" i="5"/>
  <c r="M829" i="5"/>
  <c r="C829" i="5"/>
  <c r="S829" i="5"/>
  <c r="J829" i="5"/>
  <c r="O829" i="5"/>
  <c r="T829" i="5"/>
  <c r="H829" i="5"/>
  <c r="R829" i="5"/>
  <c r="G829" i="5"/>
  <c r="T814" i="5"/>
  <c r="L814" i="5"/>
  <c r="C814" i="5"/>
  <c r="R814" i="5"/>
  <c r="I814" i="5"/>
  <c r="O814" i="5"/>
  <c r="D814" i="5"/>
  <c r="P814" i="5"/>
  <c r="P820" i="5"/>
  <c r="H820" i="5"/>
  <c r="T820" i="5"/>
  <c r="K820" i="5"/>
  <c r="L820" i="5"/>
  <c r="N820" i="5"/>
  <c r="H821" i="5"/>
  <c r="S821" i="5"/>
  <c r="R827" i="5"/>
  <c r="J827" i="5"/>
  <c r="M827" i="5"/>
  <c r="C827" i="5"/>
  <c r="S827" i="5"/>
  <c r="I827" i="5"/>
  <c r="N827" i="5"/>
  <c r="T827" i="5"/>
  <c r="G827" i="5"/>
  <c r="Q827" i="5"/>
  <c r="F827" i="5"/>
  <c r="D828" i="5"/>
  <c r="D829" i="5"/>
  <c r="T822" i="5"/>
  <c r="L822" i="5"/>
  <c r="C822" i="5"/>
  <c r="K822" i="5"/>
  <c r="Q822" i="5"/>
  <c r="G822" i="5"/>
  <c r="O822" i="5"/>
  <c r="F828" i="5"/>
  <c r="I829" i="5"/>
  <c r="K639" i="5"/>
  <c r="K643" i="5"/>
  <c r="K647" i="5"/>
  <c r="K651" i="5"/>
  <c r="K655" i="5"/>
  <c r="K659" i="5"/>
  <c r="K663" i="5"/>
  <c r="K667" i="5"/>
  <c r="K671" i="5"/>
  <c r="K675" i="5"/>
  <c r="K679" i="5"/>
  <c r="K683" i="5"/>
  <c r="K687" i="5"/>
  <c r="K691" i="5"/>
  <c r="K695" i="5"/>
  <c r="K699" i="5"/>
  <c r="K703" i="5"/>
  <c r="K707" i="5"/>
  <c r="K711" i="5"/>
  <c r="K715" i="5"/>
  <c r="K719" i="5"/>
  <c r="K723" i="5"/>
  <c r="K727" i="5"/>
  <c r="K731" i="5"/>
  <c r="K735" i="5"/>
  <c r="K739" i="5"/>
  <c r="K743" i="5"/>
  <c r="K747" i="5"/>
  <c r="K751" i="5"/>
  <c r="K755" i="5"/>
  <c r="K759" i="5"/>
  <c r="K763" i="5"/>
  <c r="K767" i="5"/>
  <c r="T786" i="5"/>
  <c r="L786" i="5"/>
  <c r="C786" i="5"/>
  <c r="R786" i="5"/>
  <c r="I786" i="5"/>
  <c r="N786" i="5"/>
  <c r="J800" i="5"/>
  <c r="N801" i="5"/>
  <c r="F801" i="5"/>
  <c r="O801" i="5"/>
  <c r="D801" i="5"/>
  <c r="S801" i="5"/>
  <c r="I801" i="5"/>
  <c r="P801" i="5"/>
  <c r="I802" i="5"/>
  <c r="R803" i="5"/>
  <c r="J803" i="5"/>
  <c r="O803" i="5"/>
  <c r="F803" i="5"/>
  <c r="N803" i="5"/>
  <c r="C803" i="5"/>
  <c r="P803" i="5"/>
  <c r="J804" i="5"/>
  <c r="N805" i="5"/>
  <c r="F805" i="5"/>
  <c r="P805" i="5"/>
  <c r="G805" i="5"/>
  <c r="T805" i="5"/>
  <c r="J805" i="5"/>
  <c r="O805" i="5"/>
  <c r="I806" i="5"/>
  <c r="R807" i="5"/>
  <c r="J807" i="5"/>
  <c r="P807" i="5"/>
  <c r="G807" i="5"/>
  <c r="O807" i="5"/>
  <c r="D807" i="5"/>
  <c r="N807" i="5"/>
  <c r="J808" i="5"/>
  <c r="N809" i="5"/>
  <c r="F809" i="5"/>
  <c r="Q809" i="5"/>
  <c r="H809" i="5"/>
  <c r="K809" i="5"/>
  <c r="O809" i="5"/>
  <c r="G814" i="5"/>
  <c r="S814" i="5"/>
  <c r="D820" i="5"/>
  <c r="Q820" i="5"/>
  <c r="J821" i="5"/>
  <c r="D822" i="5"/>
  <c r="P822" i="5"/>
  <c r="H827" i="5"/>
  <c r="I828" i="5"/>
  <c r="K829" i="5"/>
  <c r="K830" i="5"/>
  <c r="K828" i="5"/>
  <c r="L829" i="5"/>
  <c r="T790" i="5"/>
  <c r="L790" i="5"/>
  <c r="C790" i="5"/>
  <c r="K790" i="5"/>
  <c r="N790" i="5"/>
  <c r="R799" i="5"/>
  <c r="J799" i="5"/>
  <c r="N799" i="5"/>
  <c r="D799" i="5"/>
  <c r="M799" i="5"/>
  <c r="T810" i="5"/>
  <c r="L810" i="5"/>
  <c r="C810" i="5"/>
  <c r="Q810" i="5"/>
  <c r="H810" i="5"/>
  <c r="N810" i="5"/>
  <c r="N817" i="5"/>
  <c r="F817" i="5"/>
  <c r="S817" i="5"/>
  <c r="J817" i="5"/>
  <c r="M817" i="5"/>
  <c r="G831" i="5"/>
  <c r="H833" i="5"/>
  <c r="P832" i="5"/>
  <c r="H832" i="5"/>
  <c r="N832" i="5"/>
  <c r="D832" i="5"/>
  <c r="T832" i="5"/>
  <c r="K832" i="5"/>
  <c r="O832" i="5"/>
  <c r="S834" i="5"/>
  <c r="L834" i="5"/>
  <c r="C834" i="5"/>
  <c r="O834" i="5"/>
  <c r="F834" i="5"/>
  <c r="K834" i="5"/>
  <c r="P834" i="5"/>
  <c r="O853" i="5"/>
  <c r="G853" i="5"/>
  <c r="N853" i="5"/>
  <c r="D853" i="5"/>
  <c r="M853" i="5"/>
  <c r="C853" i="5"/>
  <c r="T853" i="5"/>
  <c r="K853" i="5"/>
  <c r="J853" i="5"/>
  <c r="I853" i="5"/>
  <c r="H853" i="5"/>
  <c r="S853" i="5"/>
  <c r="F853" i="5"/>
  <c r="P853" i="5"/>
  <c r="R853" i="5"/>
  <c r="Q853" i="5"/>
  <c r="L853" i="5"/>
  <c r="Q848" i="5"/>
  <c r="I848" i="5"/>
  <c r="N848" i="5"/>
  <c r="D848" i="5"/>
  <c r="M848" i="5"/>
  <c r="C848" i="5"/>
  <c r="T848" i="5"/>
  <c r="K848" i="5"/>
  <c r="J848" i="5"/>
  <c r="H848" i="5"/>
  <c r="G848" i="5"/>
  <c r="S848" i="5"/>
  <c r="F848" i="5"/>
  <c r="O848" i="5"/>
  <c r="P848" i="5"/>
  <c r="L848" i="5"/>
  <c r="R831" i="5"/>
  <c r="J831" i="5"/>
  <c r="N831" i="5"/>
  <c r="D831" i="5"/>
  <c r="T831" i="5"/>
  <c r="K831" i="5"/>
  <c r="O831" i="5"/>
  <c r="I832" i="5"/>
  <c r="N833" i="5"/>
  <c r="F833" i="5"/>
  <c r="O833" i="5"/>
  <c r="D833" i="5"/>
  <c r="T833" i="5"/>
  <c r="K833" i="5"/>
  <c r="P833" i="5"/>
  <c r="I834" i="5"/>
  <c r="R791" i="5"/>
  <c r="J791" i="5"/>
  <c r="L791" i="5"/>
  <c r="P792" i="5"/>
  <c r="H792" i="5"/>
  <c r="L792" i="5"/>
  <c r="N793" i="5"/>
  <c r="F793" i="5"/>
  <c r="L793" i="5"/>
  <c r="T794" i="5"/>
  <c r="L794" i="5"/>
  <c r="C794" i="5"/>
  <c r="M794" i="5"/>
  <c r="R823" i="5"/>
  <c r="J823" i="5"/>
  <c r="L823" i="5"/>
  <c r="P824" i="5"/>
  <c r="H824" i="5"/>
  <c r="L824" i="5"/>
  <c r="N825" i="5"/>
  <c r="F825" i="5"/>
  <c r="L825" i="5"/>
  <c r="T826" i="5"/>
  <c r="L826" i="5"/>
  <c r="C826" i="5"/>
  <c r="M826" i="5"/>
  <c r="Q852" i="5"/>
  <c r="I852" i="5"/>
  <c r="N852" i="5"/>
  <c r="D852" i="5"/>
  <c r="M852" i="5"/>
  <c r="C852" i="5"/>
  <c r="T852" i="5"/>
  <c r="K852" i="5"/>
  <c r="R852" i="5"/>
  <c r="M846" i="5"/>
  <c r="D846" i="5"/>
  <c r="N846" i="5"/>
  <c r="C846" i="5"/>
  <c r="O846" i="5"/>
  <c r="O849" i="5"/>
  <c r="G849" i="5"/>
  <c r="N849" i="5"/>
  <c r="D849" i="5"/>
  <c r="M849" i="5"/>
  <c r="C849" i="5"/>
  <c r="T849" i="5"/>
  <c r="K849" i="5"/>
  <c r="R849" i="5"/>
  <c r="J852" i="5"/>
  <c r="M854" i="5"/>
  <c r="D854" i="5"/>
  <c r="O854" i="5"/>
  <c r="F854" i="5"/>
  <c r="N854" i="5"/>
  <c r="C854" i="5"/>
  <c r="T854" i="5"/>
  <c r="K854" i="5"/>
  <c r="R854" i="5"/>
  <c r="Q835" i="5"/>
  <c r="I835" i="5"/>
  <c r="L835" i="5"/>
  <c r="O836" i="5"/>
  <c r="G836" i="5"/>
  <c r="L836" i="5"/>
  <c r="M837" i="5"/>
  <c r="D837" i="5"/>
  <c r="L837" i="5"/>
  <c r="Q839" i="5"/>
  <c r="I839" i="5"/>
  <c r="L839" i="5"/>
  <c r="O840" i="5"/>
  <c r="G840" i="5"/>
  <c r="L840" i="5"/>
  <c r="M841" i="5"/>
  <c r="D841" i="5"/>
  <c r="L841" i="5"/>
  <c r="Q843" i="5"/>
  <c r="I843" i="5"/>
  <c r="L843" i="5"/>
  <c r="O844" i="5"/>
  <c r="G844" i="5"/>
  <c r="L844" i="5"/>
  <c r="O845" i="5"/>
  <c r="M845" i="5"/>
  <c r="D845" i="5"/>
  <c r="L845" i="5"/>
  <c r="F846" i="5"/>
  <c r="P846" i="5"/>
  <c r="F849" i="5"/>
  <c r="S849" i="5"/>
  <c r="L852" i="5"/>
  <c r="G854" i="5"/>
  <c r="S854" i="5"/>
  <c r="G846" i="5"/>
  <c r="Q846" i="5"/>
  <c r="H849" i="5"/>
  <c r="M850" i="5"/>
  <c r="D850" i="5"/>
  <c r="O850" i="5"/>
  <c r="F850" i="5"/>
  <c r="N850" i="5"/>
  <c r="C850" i="5"/>
  <c r="T850" i="5"/>
  <c r="K850" i="5"/>
  <c r="R850" i="5"/>
  <c r="O852" i="5"/>
  <c r="H854" i="5"/>
  <c r="Q856" i="5"/>
  <c r="I856" i="5"/>
  <c r="P856" i="5"/>
  <c r="G856" i="5"/>
  <c r="N856" i="5"/>
  <c r="D856" i="5"/>
  <c r="M856" i="5"/>
  <c r="C856" i="5"/>
  <c r="T856" i="5"/>
  <c r="K856" i="5"/>
  <c r="O857" i="5"/>
  <c r="G857" i="5"/>
  <c r="Q857" i="5"/>
  <c r="H857" i="5"/>
  <c r="N857" i="5"/>
  <c r="D857" i="5"/>
  <c r="M857" i="5"/>
  <c r="C857" i="5"/>
  <c r="T857" i="5"/>
  <c r="K857" i="5"/>
  <c r="M858" i="5"/>
  <c r="D858" i="5"/>
  <c r="Q858" i="5"/>
  <c r="H858" i="5"/>
  <c r="O858" i="5"/>
  <c r="F858" i="5"/>
  <c r="N858" i="5"/>
  <c r="C858" i="5"/>
  <c r="T858" i="5"/>
  <c r="K858" i="5"/>
  <c r="K860" i="5"/>
  <c r="K861" i="5"/>
  <c r="K862" i="5"/>
  <c r="K864" i="5"/>
  <c r="K865" i="5"/>
  <c r="K866" i="5"/>
  <c r="K868" i="5"/>
  <c r="K869" i="5"/>
  <c r="K870" i="5"/>
  <c r="K872" i="5"/>
  <c r="K873" i="5"/>
  <c r="K874" i="5"/>
  <c r="K876" i="5"/>
  <c r="K877" i="5"/>
  <c r="K878" i="5"/>
  <c r="K880" i="5"/>
  <c r="K881" i="5"/>
  <c r="K882" i="5"/>
  <c r="K884" i="5"/>
  <c r="K885" i="5"/>
  <c r="K886" i="5"/>
  <c r="Q860" i="5"/>
  <c r="I860" i="5"/>
  <c r="L860" i="5"/>
  <c r="O861" i="5"/>
  <c r="G861" i="5"/>
  <c r="L861" i="5"/>
  <c r="M862" i="5"/>
  <c r="D862" i="5"/>
  <c r="L862" i="5"/>
  <c r="Q864" i="5"/>
  <c r="I864" i="5"/>
  <c r="L864" i="5"/>
  <c r="O865" i="5"/>
  <c r="G865" i="5"/>
  <c r="L865" i="5"/>
  <c r="M866" i="5"/>
  <c r="D866" i="5"/>
  <c r="L866" i="5"/>
  <c r="Q868" i="5"/>
  <c r="I868" i="5"/>
  <c r="L868" i="5"/>
  <c r="O869" i="5"/>
  <c r="G869" i="5"/>
  <c r="L869" i="5"/>
  <c r="M870" i="5"/>
  <c r="D870" i="5"/>
  <c r="L870" i="5"/>
  <c r="Q872" i="5"/>
  <c r="I872" i="5"/>
  <c r="L872" i="5"/>
  <c r="O873" i="5"/>
  <c r="G873" i="5"/>
  <c r="L873" i="5"/>
  <c r="M874" i="5"/>
  <c r="D874" i="5"/>
  <c r="L874" i="5"/>
  <c r="Q876" i="5"/>
  <c r="I876" i="5"/>
  <c r="L876" i="5"/>
  <c r="O877" i="5"/>
  <c r="G877" i="5"/>
  <c r="L877" i="5"/>
  <c r="M878" i="5"/>
  <c r="D878" i="5"/>
  <c r="L878" i="5"/>
  <c r="Q880" i="5"/>
  <c r="I880" i="5"/>
  <c r="L880" i="5"/>
  <c r="O881" i="5"/>
  <c r="G881" i="5"/>
  <c r="L881" i="5"/>
  <c r="M882" i="5"/>
  <c r="D882" i="5"/>
  <c r="L882" i="5"/>
  <c r="Q884" i="5"/>
  <c r="I884" i="5"/>
  <c r="L884" i="5"/>
  <c r="O885" i="5"/>
  <c r="G885" i="5"/>
  <c r="L885" i="5"/>
  <c r="M886" i="5"/>
  <c r="D886" i="5"/>
  <c r="L886" i="5"/>
  <c r="K838" i="5"/>
  <c r="K842" i="5"/>
  <c r="C860" i="5"/>
  <c r="M860" i="5"/>
  <c r="C861" i="5"/>
  <c r="M861" i="5"/>
  <c r="C862" i="5"/>
  <c r="N862" i="5"/>
  <c r="C864" i="5"/>
  <c r="M864" i="5"/>
  <c r="C865" i="5"/>
  <c r="M865" i="5"/>
  <c r="C866" i="5"/>
  <c r="N866" i="5"/>
  <c r="C868" i="5"/>
  <c r="M868" i="5"/>
  <c r="C869" i="5"/>
  <c r="M869" i="5"/>
  <c r="C870" i="5"/>
  <c r="N870" i="5"/>
  <c r="C872" i="5"/>
  <c r="M872" i="5"/>
  <c r="C873" i="5"/>
  <c r="M873" i="5"/>
  <c r="C874" i="5"/>
  <c r="N874" i="5"/>
  <c r="C876" i="5"/>
  <c r="M876" i="5"/>
  <c r="C877" i="5"/>
  <c r="M877" i="5"/>
  <c r="C878" i="5"/>
  <c r="N878" i="5"/>
  <c r="C880" i="5"/>
  <c r="M880" i="5"/>
  <c r="C881" i="5"/>
  <c r="M881" i="5"/>
  <c r="C882" i="5"/>
  <c r="N882" i="5"/>
  <c r="C884" i="5"/>
  <c r="M884" i="5"/>
  <c r="C885" i="5"/>
  <c r="M885" i="5"/>
  <c r="C886" i="5"/>
  <c r="N886" i="5"/>
  <c r="D860" i="5"/>
  <c r="N860" i="5"/>
  <c r="D861" i="5"/>
  <c r="N861" i="5"/>
  <c r="F862" i="5"/>
  <c r="O862" i="5"/>
  <c r="D864" i="5"/>
  <c r="N864" i="5"/>
  <c r="D865" i="5"/>
  <c r="N865" i="5"/>
  <c r="F866" i="5"/>
  <c r="O866" i="5"/>
  <c r="D868" i="5"/>
  <c r="N868" i="5"/>
  <c r="D869" i="5"/>
  <c r="N869" i="5"/>
  <c r="F870" i="5"/>
  <c r="O870" i="5"/>
  <c r="D872" i="5"/>
  <c r="N872" i="5"/>
  <c r="D873" i="5"/>
  <c r="N873" i="5"/>
  <c r="F874" i="5"/>
  <c r="O874" i="5"/>
  <c r="D876" i="5"/>
  <c r="N876" i="5"/>
  <c r="D877" i="5"/>
  <c r="N877" i="5"/>
  <c r="F878" i="5"/>
  <c r="O878" i="5"/>
  <c r="D880" i="5"/>
  <c r="N880" i="5"/>
  <c r="D881" i="5"/>
  <c r="N881" i="5"/>
  <c r="F882" i="5"/>
  <c r="O882" i="5"/>
  <c r="D884" i="5"/>
  <c r="N884" i="5"/>
  <c r="D885" i="5"/>
  <c r="N885" i="5"/>
  <c r="F886" i="5"/>
  <c r="O886" i="5"/>
  <c r="G860" i="5"/>
  <c r="P860" i="5"/>
  <c r="H861" i="5"/>
  <c r="Q861" i="5"/>
  <c r="H862" i="5"/>
  <c r="Q862" i="5"/>
  <c r="G864" i="5"/>
  <c r="P864" i="5"/>
  <c r="H865" i="5"/>
  <c r="Q865" i="5"/>
  <c r="H866" i="5"/>
  <c r="Q866" i="5"/>
  <c r="G868" i="5"/>
  <c r="P868" i="5"/>
  <c r="H869" i="5"/>
  <c r="Q869" i="5"/>
  <c r="H870" i="5"/>
  <c r="Q870" i="5"/>
  <c r="G872" i="5"/>
  <c r="P872" i="5"/>
  <c r="H873" i="5"/>
  <c r="Q873" i="5"/>
  <c r="H874" i="5"/>
  <c r="Q874" i="5"/>
  <c r="G876" i="5"/>
  <c r="P876" i="5"/>
  <c r="H877" i="5"/>
  <c r="Q877" i="5"/>
  <c r="H878" i="5"/>
  <c r="Q878" i="5"/>
  <c r="G880" i="5"/>
  <c r="P880" i="5"/>
  <c r="H881" i="5"/>
  <c r="Q881" i="5"/>
  <c r="H882" i="5"/>
  <c r="Q882" i="5"/>
  <c r="G884" i="5"/>
  <c r="P884" i="5"/>
  <c r="H885" i="5"/>
  <c r="Q885" i="5"/>
  <c r="H886" i="5"/>
  <c r="Q886" i="5"/>
  <c r="O887" i="5"/>
  <c r="R887" i="5"/>
  <c r="K847" i="5"/>
  <c r="K851" i="5"/>
  <c r="K855" i="5"/>
  <c r="K859" i="5"/>
  <c r="K863" i="5"/>
  <c r="K867" i="5"/>
  <c r="K871" i="5"/>
  <c r="K875" i="5"/>
  <c r="K879" i="5"/>
  <c r="K883" i="5"/>
  <c r="K887" i="5"/>
  <c r="B11" i="5"/>
  <c r="B18" i="5"/>
  <c r="B25" i="5"/>
  <c r="B5" i="5"/>
  <c r="B12" i="5"/>
  <c r="B19" i="5"/>
  <c r="B26" i="5"/>
  <c r="B6" i="5"/>
  <c r="B13" i="5"/>
  <c r="B20" i="5"/>
  <c r="B27" i="5"/>
  <c r="B7" i="5"/>
  <c r="B14" i="5"/>
  <c r="B21" i="5"/>
  <c r="B28" i="5"/>
  <c r="B8" i="5"/>
  <c r="B15" i="5"/>
  <c r="B22" i="5"/>
  <c r="B29" i="5"/>
  <c r="B9" i="5"/>
  <c r="B16" i="5"/>
  <c r="B23" i="5"/>
  <c r="B30" i="5"/>
  <c r="B10" i="5"/>
  <c r="B17" i="5"/>
  <c r="B24" i="5"/>
  <c r="B31" i="5"/>
  <c r="B316" i="5"/>
  <c r="B319" i="5"/>
  <c r="B322" i="5"/>
  <c r="B325" i="5"/>
  <c r="B328" i="5"/>
  <c r="B331" i="5"/>
  <c r="B334" i="5"/>
  <c r="B337" i="5"/>
  <c r="B340" i="5"/>
  <c r="B343" i="5"/>
  <c r="B346" i="5"/>
  <c r="B349" i="5"/>
  <c r="B352" i="5"/>
  <c r="B355" i="5"/>
  <c r="B358" i="5"/>
  <c r="B361" i="5"/>
  <c r="B364" i="5"/>
  <c r="B367" i="5"/>
  <c r="B370" i="5"/>
  <c r="B373" i="5"/>
  <c r="B376" i="5"/>
  <c r="B379" i="5"/>
  <c r="B382" i="5"/>
  <c r="B385" i="5"/>
  <c r="B388" i="5"/>
  <c r="B391" i="5"/>
  <c r="B394" i="5"/>
  <c r="B397" i="5"/>
  <c r="B400" i="5"/>
  <c r="B403" i="5"/>
  <c r="B406" i="5"/>
  <c r="B409" i="5"/>
  <c r="B412" i="5"/>
  <c r="B415" i="5"/>
  <c r="B418" i="5"/>
  <c r="B421" i="5"/>
  <c r="B424" i="5"/>
  <c r="B427" i="5"/>
  <c r="B317" i="5"/>
  <c r="B320" i="5"/>
  <c r="B323" i="5"/>
  <c r="B326" i="5"/>
  <c r="B329" i="5"/>
  <c r="B332" i="5"/>
  <c r="B335" i="5"/>
  <c r="B338" i="5"/>
  <c r="B341" i="5"/>
  <c r="B344" i="5"/>
  <c r="B347" i="5"/>
  <c r="B350" i="5"/>
  <c r="B353" i="5"/>
  <c r="B356" i="5"/>
  <c r="B359" i="5"/>
  <c r="B362" i="5"/>
  <c r="B365" i="5"/>
  <c r="B368" i="5"/>
  <c r="B371" i="5"/>
  <c r="B374" i="5"/>
  <c r="B377" i="5"/>
  <c r="B380" i="5"/>
  <c r="B383" i="5"/>
  <c r="B386" i="5"/>
  <c r="B389" i="5"/>
  <c r="B392" i="5"/>
  <c r="B395" i="5"/>
  <c r="B398" i="5"/>
  <c r="B401" i="5"/>
  <c r="B404" i="5"/>
  <c r="B407" i="5"/>
  <c r="B410" i="5"/>
  <c r="B413" i="5"/>
  <c r="B416" i="5"/>
  <c r="B419" i="5"/>
  <c r="B422" i="5"/>
  <c r="B425" i="5"/>
  <c r="B428" i="5"/>
  <c r="B318" i="5"/>
  <c r="B321" i="5"/>
  <c r="B324" i="5"/>
  <c r="B327" i="5"/>
  <c r="B330" i="5"/>
  <c r="B333" i="5"/>
  <c r="B336" i="5"/>
  <c r="B339" i="5"/>
  <c r="B342" i="5"/>
  <c r="B345" i="5"/>
  <c r="B348" i="5"/>
  <c r="B351" i="5"/>
  <c r="B354" i="5"/>
  <c r="B357" i="5"/>
  <c r="B360" i="5"/>
  <c r="B363" i="5"/>
  <c r="B366" i="5"/>
  <c r="B369" i="5"/>
  <c r="B372" i="5"/>
  <c r="B375" i="5"/>
  <c r="B378" i="5"/>
  <c r="B381" i="5"/>
  <c r="B384" i="5"/>
  <c r="B387" i="5"/>
  <c r="B390" i="5"/>
  <c r="B393" i="5"/>
  <c r="B396" i="5"/>
  <c r="B399" i="5"/>
  <c r="B402" i="5"/>
  <c r="B405" i="5"/>
  <c r="B408" i="5"/>
  <c r="B411" i="5"/>
  <c r="B414" i="5"/>
  <c r="B417" i="5"/>
  <c r="B420" i="5"/>
  <c r="B423" i="5"/>
  <c r="B426" i="5"/>
  <c r="B429" i="5"/>
  <c r="B202" i="5"/>
  <c r="B205" i="5"/>
  <c r="B208" i="5"/>
  <c r="B211" i="5"/>
  <c r="B214" i="5"/>
  <c r="B217" i="5"/>
  <c r="B220" i="5"/>
  <c r="B223" i="5"/>
  <c r="B226" i="5"/>
  <c r="B229" i="5"/>
  <c r="B232" i="5"/>
  <c r="B235" i="5"/>
  <c r="B238" i="5"/>
  <c r="B241" i="5"/>
  <c r="B244" i="5"/>
  <c r="B247" i="5"/>
  <c r="B250" i="5"/>
  <c r="B253" i="5"/>
  <c r="B256" i="5"/>
  <c r="B259" i="5"/>
  <c r="B262" i="5"/>
  <c r="B265" i="5"/>
  <c r="B268" i="5"/>
  <c r="B271" i="5"/>
  <c r="B274" i="5"/>
  <c r="B277" i="5"/>
  <c r="B280" i="5"/>
  <c r="B283" i="5"/>
  <c r="B286" i="5"/>
  <c r="B289" i="5"/>
  <c r="B292" i="5"/>
  <c r="B295" i="5"/>
  <c r="B298" i="5"/>
  <c r="B301" i="5"/>
  <c r="B304" i="5"/>
  <c r="B307" i="5"/>
  <c r="B310" i="5"/>
  <c r="B313" i="5"/>
  <c r="B203" i="5"/>
  <c r="B206" i="5"/>
  <c r="B209" i="5"/>
  <c r="B212" i="5"/>
  <c r="B215" i="5"/>
  <c r="B218" i="5"/>
  <c r="B221" i="5"/>
  <c r="B224" i="5"/>
  <c r="B227" i="5"/>
  <c r="B230" i="5"/>
  <c r="B233" i="5"/>
  <c r="B236" i="5"/>
  <c r="B239" i="5"/>
  <c r="B242" i="5"/>
  <c r="B245" i="5"/>
  <c r="B248" i="5"/>
  <c r="B251" i="5"/>
  <c r="B254" i="5"/>
  <c r="B257" i="5"/>
  <c r="B260" i="5"/>
  <c r="B263" i="5"/>
  <c r="B266" i="5"/>
  <c r="B269" i="5"/>
  <c r="B272" i="5"/>
  <c r="B275" i="5"/>
  <c r="B278" i="5"/>
  <c r="B281" i="5"/>
  <c r="B284" i="5"/>
  <c r="B287" i="5"/>
  <c r="B290" i="5"/>
  <c r="B293" i="5"/>
  <c r="B296" i="5"/>
  <c r="B299" i="5"/>
  <c r="B302" i="5"/>
  <c r="B305" i="5"/>
  <c r="B308" i="5"/>
  <c r="B311" i="5"/>
  <c r="B314" i="5"/>
  <c r="B204" i="5"/>
  <c r="B207" i="5"/>
  <c r="B210" i="5"/>
  <c r="B213" i="5"/>
  <c r="B216" i="5"/>
  <c r="B219" i="5"/>
  <c r="B222" i="5"/>
  <c r="B225" i="5"/>
  <c r="B228" i="5"/>
  <c r="B231" i="5"/>
  <c r="B234" i="5"/>
  <c r="B237" i="5"/>
  <c r="B240" i="5"/>
  <c r="B243" i="5"/>
  <c r="B246" i="5"/>
  <c r="B249" i="5"/>
  <c r="B252" i="5"/>
  <c r="B255" i="5"/>
  <c r="B258" i="5"/>
  <c r="B261" i="5"/>
  <c r="B264" i="5"/>
  <c r="B267" i="5"/>
  <c r="B270" i="5"/>
  <c r="B273" i="5"/>
  <c r="B276" i="5"/>
  <c r="B279" i="5"/>
  <c r="B282" i="5"/>
  <c r="B285" i="5"/>
  <c r="B288" i="5"/>
  <c r="B291" i="5"/>
  <c r="B294" i="5"/>
  <c r="B297" i="5"/>
  <c r="B300" i="5"/>
  <c r="B303" i="5"/>
  <c r="B306" i="5"/>
  <c r="B309" i="5"/>
  <c r="B312" i="5"/>
  <c r="B315" i="5"/>
  <c r="B88" i="5"/>
  <c r="B91" i="5"/>
  <c r="B94" i="5"/>
  <c r="B97" i="5"/>
  <c r="B100" i="5"/>
  <c r="B103" i="5"/>
  <c r="B106" i="5"/>
  <c r="B109" i="5"/>
  <c r="B112" i="5"/>
  <c r="B115" i="5"/>
  <c r="B118" i="5"/>
  <c r="B121" i="5"/>
  <c r="B124" i="5"/>
  <c r="B127" i="5"/>
  <c r="B130" i="5"/>
  <c r="B133" i="5"/>
  <c r="B136" i="5"/>
  <c r="B139" i="5"/>
  <c r="B142" i="5"/>
  <c r="B145" i="5"/>
  <c r="B148" i="5"/>
  <c r="B151" i="5"/>
  <c r="B154" i="5"/>
  <c r="B157" i="5"/>
  <c r="B160" i="5"/>
  <c r="B163" i="5"/>
  <c r="B166" i="5"/>
  <c r="B169" i="5"/>
  <c r="B172" i="5"/>
  <c r="B175" i="5"/>
  <c r="B178" i="5"/>
  <c r="B181" i="5"/>
  <c r="B184" i="5"/>
  <c r="B187" i="5"/>
  <c r="B190" i="5"/>
  <c r="B193" i="5"/>
  <c r="B196" i="5"/>
  <c r="B199" i="5"/>
  <c r="B89" i="5"/>
  <c r="B92" i="5"/>
  <c r="B95" i="5"/>
  <c r="B98" i="5"/>
  <c r="B101" i="5"/>
  <c r="B104" i="5"/>
  <c r="B107" i="5"/>
  <c r="B110" i="5"/>
  <c r="B113" i="5"/>
  <c r="B116" i="5"/>
  <c r="B119" i="5"/>
  <c r="B122" i="5"/>
  <c r="B125" i="5"/>
  <c r="B128" i="5"/>
  <c r="B131" i="5"/>
  <c r="B134" i="5"/>
  <c r="B137" i="5"/>
  <c r="B140" i="5"/>
  <c r="B143" i="5"/>
  <c r="B146" i="5"/>
  <c r="B149" i="5"/>
  <c r="B152" i="5"/>
  <c r="B155" i="5"/>
  <c r="B158" i="5"/>
  <c r="B161" i="5"/>
  <c r="B164" i="5"/>
  <c r="B167" i="5"/>
  <c r="B170" i="5"/>
  <c r="B173" i="5"/>
  <c r="B176" i="5"/>
  <c r="B179" i="5"/>
  <c r="B182" i="5"/>
  <c r="B185" i="5"/>
  <c r="B188" i="5"/>
  <c r="B191" i="5"/>
  <c r="B194" i="5"/>
  <c r="B197" i="5"/>
  <c r="B200" i="5"/>
  <c r="B90" i="5"/>
  <c r="B93" i="5"/>
  <c r="B96" i="5"/>
  <c r="B99" i="5"/>
  <c r="B102" i="5"/>
  <c r="B105" i="5"/>
  <c r="B108" i="5"/>
  <c r="B111" i="5"/>
  <c r="B114" i="5"/>
  <c r="B117" i="5"/>
  <c r="B120" i="5"/>
  <c r="B123" i="5"/>
  <c r="B126" i="5"/>
  <c r="B129" i="5"/>
  <c r="B132" i="5"/>
  <c r="B135" i="5"/>
  <c r="B138" i="5"/>
  <c r="B141" i="5"/>
  <c r="B144" i="5"/>
  <c r="B147" i="5"/>
  <c r="B150" i="5"/>
  <c r="B153" i="5"/>
  <c r="B156" i="5"/>
  <c r="B159" i="5"/>
  <c r="B162" i="5"/>
  <c r="B165" i="5"/>
  <c r="B168" i="5"/>
  <c r="B171" i="5"/>
  <c r="B174" i="5"/>
  <c r="B177" i="5"/>
  <c r="B180" i="5"/>
  <c r="B183" i="5"/>
  <c r="B186" i="5"/>
  <c r="B189" i="5"/>
  <c r="B192" i="5"/>
  <c r="B195" i="5"/>
  <c r="B198" i="5"/>
  <c r="B201" i="5"/>
  <c r="B430" i="5"/>
  <c r="B433" i="5"/>
  <c r="B436" i="5"/>
  <c r="R439" i="5"/>
  <c r="J439" i="5"/>
  <c r="Q439" i="5"/>
  <c r="I439" i="5"/>
  <c r="P439" i="5"/>
  <c r="H439" i="5"/>
  <c r="K439" i="5"/>
  <c r="G439" i="5"/>
  <c r="S439" i="5"/>
  <c r="D439" i="5"/>
  <c r="T439" i="5"/>
  <c r="O439" i="5"/>
  <c r="N439" i="5"/>
  <c r="M439" i="5"/>
  <c r="L439" i="5"/>
  <c r="C439" i="5"/>
  <c r="F439" i="5"/>
  <c r="B442" i="5"/>
  <c r="B443" i="5"/>
  <c r="B444" i="5"/>
  <c r="B451" i="5"/>
  <c r="B452" i="5"/>
  <c r="B453" i="5"/>
  <c r="T460" i="5"/>
  <c r="S460" i="5"/>
  <c r="P460" i="5"/>
  <c r="H460" i="5"/>
  <c r="O460" i="5"/>
  <c r="G460" i="5"/>
  <c r="N460" i="5"/>
  <c r="F460" i="5"/>
  <c r="M460" i="5"/>
  <c r="D460" i="5"/>
  <c r="R460" i="5"/>
  <c r="L460" i="5"/>
  <c r="K460" i="5"/>
  <c r="I460" i="5"/>
  <c r="C460" i="5"/>
  <c r="Q460" i="5"/>
  <c r="B461" i="5"/>
  <c r="B462" i="5"/>
  <c r="B469" i="5"/>
  <c r="B470" i="5"/>
  <c r="B471" i="5"/>
  <c r="B478" i="5"/>
  <c r="R479" i="5"/>
  <c r="J479" i="5"/>
  <c r="Q479" i="5"/>
  <c r="I479" i="5"/>
  <c r="P479" i="5"/>
  <c r="H479" i="5"/>
  <c r="O479" i="5"/>
  <c r="G479" i="5"/>
  <c r="N479" i="5"/>
  <c r="M479" i="5"/>
  <c r="L479" i="5"/>
  <c r="T479" i="5"/>
  <c r="S479" i="5"/>
  <c r="C479" i="5"/>
  <c r="B480" i="5"/>
  <c r="T487" i="5"/>
  <c r="S487" i="5"/>
  <c r="L487" i="5"/>
  <c r="K487" i="5"/>
  <c r="J487" i="5"/>
  <c r="H487" i="5"/>
  <c r="Q487" i="5"/>
  <c r="I487" i="5"/>
  <c r="N487" i="5"/>
  <c r="P487" i="5"/>
  <c r="G487" i="5"/>
  <c r="R487" i="5"/>
  <c r="B488" i="5"/>
  <c r="B489" i="5"/>
  <c r="B496" i="5"/>
  <c r="B497" i="5"/>
  <c r="B498" i="5"/>
  <c r="B505" i="5"/>
  <c r="B506" i="5"/>
  <c r="B507" i="5"/>
  <c r="B514" i="5"/>
  <c r="B515" i="5"/>
  <c r="B516" i="5"/>
  <c r="T523" i="5"/>
  <c r="L523" i="5"/>
  <c r="K523" i="5"/>
  <c r="J523" i="5"/>
  <c r="Q523" i="5"/>
  <c r="I523" i="5"/>
  <c r="N523" i="5"/>
  <c r="F523" i="5"/>
  <c r="M523" i="5"/>
  <c r="C523" i="5"/>
  <c r="O523" i="5"/>
  <c r="D523" i="5"/>
  <c r="P523" i="5"/>
  <c r="G523" i="5"/>
  <c r="R523" i="5"/>
  <c r="H523" i="5"/>
  <c r="S523" i="5"/>
  <c r="B524" i="5"/>
  <c r="Q525" i="5"/>
  <c r="P525" i="5"/>
  <c r="H525" i="5"/>
  <c r="G525" i="5"/>
  <c r="F525" i="5"/>
  <c r="D525" i="5"/>
  <c r="R525" i="5"/>
  <c r="J525" i="5"/>
  <c r="N525" i="5"/>
  <c r="I532" i="5"/>
  <c r="H532" i="5"/>
  <c r="F532" i="5"/>
  <c r="D532" i="5"/>
  <c r="O532" i="5"/>
  <c r="G532" i="5"/>
  <c r="T532" i="5"/>
  <c r="B533" i="5"/>
  <c r="B534" i="5"/>
  <c r="B541" i="5"/>
  <c r="B542" i="5"/>
  <c r="B543" i="5"/>
  <c r="B550" i="5"/>
  <c r="B551" i="5"/>
  <c r="B552" i="5"/>
  <c r="N481" i="5"/>
  <c r="R481" i="5"/>
  <c r="Q481" i="5"/>
  <c r="P481" i="5"/>
  <c r="O481" i="5"/>
  <c r="J481" i="5"/>
  <c r="I481" i="5"/>
  <c r="H481" i="5"/>
  <c r="G481" i="5"/>
  <c r="T446" i="5"/>
  <c r="R446" i="5"/>
  <c r="Q446" i="5"/>
  <c r="P446" i="5"/>
  <c r="O446" i="5"/>
  <c r="N446" i="5"/>
  <c r="M446" i="5"/>
  <c r="J446" i="5"/>
  <c r="I446" i="5"/>
  <c r="H446" i="5"/>
  <c r="G446" i="5"/>
  <c r="F446" i="5"/>
  <c r="D446" i="5"/>
  <c r="M527" i="5"/>
  <c r="Q492" i="5"/>
  <c r="M492" i="5"/>
  <c r="F492" i="5"/>
  <c r="S510" i="5"/>
  <c r="T510" i="5"/>
  <c r="R510" i="5"/>
  <c r="Q510" i="5"/>
  <c r="O510" i="5"/>
  <c r="N510" i="5"/>
  <c r="M510" i="5"/>
  <c r="L510" i="5"/>
  <c r="J510" i="5"/>
  <c r="I510" i="5"/>
  <c r="G510" i="5"/>
  <c r="F510" i="5"/>
  <c r="D510" i="5"/>
  <c r="C510" i="5"/>
  <c r="M435" i="5"/>
  <c r="T435" i="5"/>
  <c r="S435" i="5"/>
  <c r="K435" i="5"/>
  <c r="H435" i="5"/>
  <c r="G435" i="5"/>
  <c r="D435" i="5"/>
  <c r="T438" i="5"/>
  <c r="R438" i="5"/>
  <c r="Q438" i="5"/>
  <c r="P438" i="5"/>
  <c r="O438" i="5"/>
  <c r="N438" i="5"/>
  <c r="M438" i="5"/>
  <c r="J438" i="5"/>
  <c r="I438" i="5"/>
  <c r="H438" i="5"/>
  <c r="G438" i="5"/>
  <c r="F438" i="5"/>
  <c r="D438" i="5"/>
  <c r="R441" i="5"/>
  <c r="S502" i="5"/>
  <c r="T502" i="5"/>
  <c r="R502" i="5"/>
  <c r="Q502" i="5"/>
  <c r="O502" i="5"/>
  <c r="N502" i="5"/>
  <c r="M502" i="5"/>
  <c r="L502" i="5"/>
  <c r="J502" i="5"/>
  <c r="I502" i="5"/>
  <c r="G502" i="5"/>
  <c r="F502" i="5"/>
  <c r="D502" i="5"/>
  <c r="C502" i="5"/>
  <c r="T511" i="5"/>
  <c r="S511" i="5"/>
  <c r="R511" i="5"/>
  <c r="P511" i="5"/>
  <c r="L511" i="5"/>
  <c r="K511" i="5"/>
  <c r="J511" i="5"/>
  <c r="H511" i="5"/>
  <c r="G511" i="5"/>
  <c r="D511" i="5"/>
  <c r="T529" i="5"/>
  <c r="S529" i="5"/>
  <c r="Q529" i="5"/>
  <c r="L529" i="5"/>
  <c r="K529" i="5"/>
  <c r="I529" i="5"/>
  <c r="H529" i="5"/>
  <c r="G529" i="5"/>
  <c r="T467" i="5"/>
  <c r="N467" i="5"/>
  <c r="M467" i="5"/>
  <c r="K467" i="5"/>
  <c r="F467" i="5"/>
  <c r="C467" i="5"/>
  <c r="T476" i="5"/>
  <c r="S476" i="5"/>
  <c r="Q485" i="5"/>
  <c r="P485" i="5"/>
  <c r="N485" i="5"/>
  <c r="G485" i="5"/>
  <c r="C485" i="5"/>
  <c r="S494" i="5"/>
  <c r="T494" i="5"/>
  <c r="R494" i="5"/>
  <c r="Q494" i="5"/>
  <c r="O494" i="5"/>
  <c r="N494" i="5"/>
  <c r="M494" i="5"/>
  <c r="L494" i="5"/>
  <c r="J494" i="5"/>
  <c r="I494" i="5"/>
  <c r="G494" i="5"/>
  <c r="F494" i="5"/>
  <c r="D494" i="5"/>
  <c r="C494" i="5"/>
  <c r="I548" i="5"/>
  <c r="H548" i="5"/>
  <c r="M557" i="5"/>
  <c r="Q557" i="5"/>
  <c r="P557" i="5"/>
  <c r="O557" i="5"/>
  <c r="N557" i="5"/>
  <c r="I557" i="5"/>
  <c r="H557" i="5"/>
  <c r="G557" i="5"/>
  <c r="F557" i="5"/>
  <c r="T450" i="5"/>
  <c r="R450" i="5"/>
  <c r="Q450" i="5"/>
  <c r="P450" i="5"/>
  <c r="O450" i="5"/>
  <c r="N450" i="5"/>
  <c r="M450" i="5"/>
  <c r="J450" i="5"/>
  <c r="I450" i="5"/>
  <c r="H450" i="5"/>
  <c r="G450" i="5"/>
  <c r="F450" i="5"/>
  <c r="D450" i="5"/>
  <c r="S459" i="5"/>
  <c r="L459" i="5"/>
  <c r="F459" i="5"/>
  <c r="D459" i="5"/>
  <c r="O513" i="5"/>
  <c r="N513" i="5"/>
  <c r="L513" i="5"/>
  <c r="O531" i="5"/>
  <c r="L531" i="5"/>
  <c r="C531" i="5"/>
  <c r="S540" i="5"/>
  <c r="R540" i="5"/>
  <c r="M540" i="5"/>
  <c r="K540" i="5"/>
  <c r="J540" i="5"/>
  <c r="I540" i="5"/>
  <c r="H540" i="5"/>
  <c r="S558" i="5"/>
  <c r="T558" i="5"/>
  <c r="R558" i="5"/>
  <c r="Q558" i="5"/>
  <c r="O558" i="5"/>
  <c r="N558" i="5"/>
  <c r="M558" i="5"/>
  <c r="L558" i="5"/>
  <c r="J558" i="5"/>
  <c r="I558" i="5"/>
  <c r="G558" i="5"/>
  <c r="F558" i="5"/>
  <c r="D558" i="5"/>
  <c r="C558" i="5"/>
  <c r="R559" i="5"/>
  <c r="M559" i="5"/>
  <c r="L559" i="5"/>
  <c r="K559" i="5"/>
  <c r="R560" i="5"/>
  <c r="Q560" i="5"/>
  <c r="P560" i="5"/>
  <c r="K560" i="5"/>
  <c r="J560" i="5"/>
  <c r="I560" i="5"/>
  <c r="M561" i="5"/>
  <c r="Q561" i="5"/>
  <c r="P561" i="5"/>
  <c r="O561" i="5"/>
  <c r="N561" i="5"/>
  <c r="I561" i="5"/>
  <c r="H561" i="5"/>
  <c r="G561" i="5"/>
  <c r="F561" i="5"/>
  <c r="S562" i="5"/>
  <c r="T562" i="5"/>
  <c r="R562" i="5"/>
  <c r="Q562" i="5"/>
  <c r="O562" i="5"/>
  <c r="N562" i="5"/>
  <c r="M562" i="5"/>
  <c r="L562" i="5"/>
  <c r="J562" i="5"/>
  <c r="I562" i="5"/>
  <c r="G562" i="5"/>
  <c r="F562" i="5"/>
  <c r="D562" i="5"/>
  <c r="C562" i="5"/>
  <c r="R563" i="5"/>
  <c r="M563" i="5"/>
  <c r="L563" i="5"/>
  <c r="K563" i="5"/>
  <c r="J563" i="5"/>
  <c r="D563" i="5"/>
  <c r="M565" i="5"/>
  <c r="Q565" i="5"/>
  <c r="P565" i="5"/>
  <c r="O565" i="5"/>
  <c r="N565" i="5"/>
  <c r="I565" i="5"/>
  <c r="H565" i="5"/>
  <c r="G565" i="5"/>
  <c r="F565" i="5"/>
  <c r="S566" i="5"/>
  <c r="T566" i="5"/>
  <c r="R566" i="5"/>
  <c r="Q566" i="5"/>
  <c r="O566" i="5"/>
  <c r="N566" i="5"/>
  <c r="M566" i="5"/>
  <c r="L566" i="5"/>
  <c r="J566" i="5"/>
  <c r="I566" i="5"/>
  <c r="G566" i="5"/>
  <c r="F566" i="5"/>
  <c r="D566" i="5"/>
  <c r="C566" i="5"/>
  <c r="T567" i="5"/>
  <c r="D567" i="5"/>
  <c r="C567" i="5"/>
  <c r="M569" i="5"/>
  <c r="Q569" i="5"/>
  <c r="P569" i="5"/>
  <c r="O569" i="5"/>
  <c r="N569" i="5"/>
  <c r="I569" i="5"/>
  <c r="H569" i="5"/>
  <c r="G569" i="5"/>
  <c r="F569" i="5"/>
  <c r="S570" i="5"/>
  <c r="T570" i="5"/>
  <c r="R570" i="5"/>
  <c r="Q570" i="5"/>
  <c r="O570" i="5"/>
  <c r="N570" i="5"/>
  <c r="M570" i="5"/>
  <c r="L570" i="5"/>
  <c r="J570" i="5"/>
  <c r="I570" i="5"/>
  <c r="G570" i="5"/>
  <c r="F570" i="5"/>
  <c r="D570" i="5"/>
  <c r="C570" i="5"/>
  <c r="R571" i="5"/>
  <c r="M571" i="5"/>
  <c r="R572" i="5"/>
  <c r="Q572" i="5"/>
  <c r="P572" i="5"/>
  <c r="K572" i="5"/>
  <c r="M573" i="5"/>
  <c r="Q573" i="5"/>
  <c r="P573" i="5"/>
  <c r="O573" i="5"/>
  <c r="N573" i="5"/>
  <c r="I573" i="5"/>
  <c r="H573" i="5"/>
  <c r="G573" i="5"/>
  <c r="F573" i="5"/>
  <c r="S574" i="5"/>
  <c r="T574" i="5"/>
  <c r="R574" i="5"/>
  <c r="Q574" i="5"/>
  <c r="O574" i="5"/>
  <c r="N574" i="5"/>
  <c r="M574" i="5"/>
  <c r="L574" i="5"/>
  <c r="J574" i="5"/>
  <c r="I574" i="5"/>
  <c r="G574" i="5"/>
  <c r="F574" i="5"/>
  <c r="D574" i="5"/>
  <c r="C574" i="5"/>
  <c r="T575" i="5"/>
  <c r="S575" i="5"/>
  <c r="M575" i="5"/>
  <c r="L575" i="5"/>
  <c r="S576" i="5"/>
  <c r="R576" i="5"/>
  <c r="Q576" i="5"/>
  <c r="M577" i="5"/>
  <c r="Q577" i="5"/>
  <c r="P577" i="5"/>
  <c r="O577" i="5"/>
  <c r="N577" i="5"/>
  <c r="I577" i="5"/>
  <c r="H577" i="5"/>
  <c r="G577" i="5"/>
  <c r="F577" i="5"/>
  <c r="S578" i="5"/>
  <c r="T578" i="5"/>
  <c r="R578" i="5"/>
  <c r="Q578" i="5"/>
  <c r="O578" i="5"/>
  <c r="N578" i="5"/>
  <c r="M578" i="5"/>
  <c r="L578" i="5"/>
  <c r="J578" i="5"/>
  <c r="I578" i="5"/>
  <c r="G578" i="5"/>
  <c r="F578" i="5"/>
  <c r="D578" i="5"/>
  <c r="C578" i="5"/>
  <c r="T579" i="5"/>
  <c r="S579" i="5"/>
  <c r="T582" i="5"/>
  <c r="S582" i="5"/>
  <c r="L582" i="5"/>
  <c r="K582" i="5"/>
  <c r="T583" i="5"/>
  <c r="S583" i="5"/>
  <c r="S584" i="5"/>
  <c r="T584" i="5"/>
  <c r="R584" i="5"/>
  <c r="Q584" i="5"/>
  <c r="P584" i="5"/>
  <c r="O584" i="5"/>
  <c r="N584" i="5"/>
  <c r="M584" i="5"/>
  <c r="L584" i="5"/>
  <c r="J584" i="5"/>
  <c r="I584" i="5"/>
  <c r="H584" i="5"/>
  <c r="G584" i="5"/>
  <c r="F584" i="5"/>
  <c r="D584" i="5"/>
  <c r="C584" i="5"/>
  <c r="K586" i="5"/>
  <c r="J586" i="5"/>
  <c r="T587" i="5"/>
  <c r="S587" i="5"/>
  <c r="L587" i="5"/>
  <c r="K587" i="5"/>
  <c r="S588" i="5"/>
  <c r="T588" i="5"/>
  <c r="R588" i="5"/>
  <c r="Q588" i="5"/>
  <c r="P588" i="5"/>
  <c r="O588" i="5"/>
  <c r="N588" i="5"/>
  <c r="M588" i="5"/>
  <c r="L588" i="5"/>
  <c r="J588" i="5"/>
  <c r="I588" i="5"/>
  <c r="H588" i="5"/>
  <c r="G588" i="5"/>
  <c r="F588" i="5"/>
  <c r="D588" i="5"/>
  <c r="C588" i="5"/>
  <c r="T589" i="5"/>
  <c r="S589" i="5"/>
  <c r="J591" i="5"/>
  <c r="S592" i="5"/>
  <c r="T592" i="5"/>
  <c r="R592" i="5"/>
  <c r="Q592" i="5"/>
  <c r="P592" i="5"/>
  <c r="O592" i="5"/>
  <c r="N592" i="5"/>
  <c r="M592" i="5"/>
  <c r="L592" i="5"/>
  <c r="J592" i="5"/>
  <c r="I592" i="5"/>
  <c r="H592" i="5"/>
  <c r="G592" i="5"/>
  <c r="F592" i="5"/>
  <c r="D592" i="5"/>
  <c r="C592" i="5"/>
  <c r="T593" i="5"/>
  <c r="S593" i="5"/>
  <c r="L593" i="5"/>
  <c r="K593" i="5"/>
  <c r="T594" i="5"/>
  <c r="S594" i="5"/>
  <c r="S596" i="5"/>
  <c r="T596" i="5"/>
  <c r="R596" i="5"/>
  <c r="Q596" i="5"/>
  <c r="P596" i="5"/>
  <c r="O596" i="5"/>
  <c r="N596" i="5"/>
  <c r="M596" i="5"/>
  <c r="L596" i="5"/>
  <c r="J596" i="5"/>
  <c r="I596" i="5"/>
  <c r="H596" i="5"/>
  <c r="G596" i="5"/>
  <c r="F596" i="5"/>
  <c r="D596" i="5"/>
  <c r="C596" i="5"/>
  <c r="K597" i="5"/>
  <c r="J597" i="5"/>
  <c r="T598" i="5"/>
  <c r="S598" i="5"/>
  <c r="L598" i="5"/>
  <c r="K598" i="5"/>
  <c r="T599" i="5"/>
  <c r="S599" i="5"/>
  <c r="S600" i="5"/>
  <c r="T600" i="5"/>
  <c r="R600" i="5"/>
  <c r="Q600" i="5"/>
  <c r="P600" i="5"/>
  <c r="O600" i="5"/>
  <c r="N600" i="5"/>
  <c r="M600" i="5"/>
  <c r="L600" i="5"/>
  <c r="J600" i="5"/>
  <c r="I600" i="5"/>
  <c r="H600" i="5"/>
  <c r="G600" i="5"/>
  <c r="F600" i="5"/>
  <c r="D600" i="5"/>
  <c r="C600" i="5"/>
  <c r="T603" i="5"/>
  <c r="S603" i="5"/>
  <c r="L603" i="5"/>
  <c r="K603" i="5"/>
  <c r="S604" i="5"/>
  <c r="T604" i="5"/>
  <c r="R604" i="5"/>
  <c r="Q604" i="5"/>
  <c r="P604" i="5"/>
  <c r="O604" i="5"/>
  <c r="N604" i="5"/>
  <c r="M604" i="5"/>
  <c r="L604" i="5"/>
  <c r="J604" i="5"/>
  <c r="I604" i="5"/>
  <c r="H604" i="5"/>
  <c r="G604" i="5"/>
  <c r="F604" i="5"/>
  <c r="D604" i="5"/>
  <c r="C604" i="5"/>
  <c r="T605" i="5"/>
  <c r="S605" i="5"/>
  <c r="K607" i="5"/>
  <c r="S608" i="5"/>
  <c r="T608" i="5"/>
  <c r="R608" i="5"/>
  <c r="Q608" i="5"/>
  <c r="P608" i="5"/>
  <c r="O608" i="5"/>
  <c r="N608" i="5"/>
  <c r="M608" i="5"/>
  <c r="L608" i="5"/>
  <c r="J608" i="5"/>
  <c r="I608" i="5"/>
  <c r="H608" i="5"/>
  <c r="G608" i="5"/>
  <c r="F608" i="5"/>
  <c r="D608" i="5"/>
  <c r="C608" i="5"/>
  <c r="T609" i="5"/>
  <c r="S609" i="5"/>
  <c r="L609" i="5"/>
  <c r="K609" i="5"/>
  <c r="T610" i="5"/>
  <c r="S610" i="5"/>
  <c r="S612" i="5"/>
  <c r="T612" i="5"/>
  <c r="R612" i="5"/>
  <c r="Q612" i="5"/>
  <c r="P612" i="5"/>
  <c r="O612" i="5"/>
  <c r="N612" i="5"/>
  <c r="M612" i="5"/>
  <c r="L612" i="5"/>
  <c r="J612" i="5"/>
  <c r="I612" i="5"/>
  <c r="H612" i="5"/>
  <c r="G612" i="5"/>
  <c r="F612" i="5"/>
  <c r="D612" i="5"/>
  <c r="C612" i="5"/>
  <c r="T614" i="5"/>
  <c r="S614" i="5"/>
  <c r="L614" i="5"/>
  <c r="K614" i="5"/>
  <c r="T615" i="5"/>
  <c r="S615" i="5"/>
  <c r="S616" i="5"/>
  <c r="T616" i="5"/>
  <c r="R616" i="5"/>
  <c r="Q616" i="5"/>
  <c r="P616" i="5"/>
  <c r="O616" i="5"/>
  <c r="N616" i="5"/>
  <c r="M616" i="5"/>
  <c r="L616" i="5"/>
  <c r="J616" i="5"/>
  <c r="I616" i="5"/>
  <c r="H616" i="5"/>
  <c r="G616" i="5"/>
  <c r="F616" i="5"/>
  <c r="D616" i="5"/>
  <c r="C616" i="5"/>
  <c r="K618" i="5"/>
  <c r="T619" i="5"/>
  <c r="L619" i="5"/>
  <c r="K619" i="5"/>
  <c r="L621" i="5"/>
  <c r="R621" i="5"/>
  <c r="Q621" i="5"/>
  <c r="P621" i="5"/>
  <c r="H621" i="5"/>
  <c r="G621" i="5"/>
  <c r="F621" i="5"/>
  <c r="S622" i="5"/>
  <c r="T622" i="5"/>
  <c r="R622" i="5"/>
  <c r="Q622" i="5"/>
  <c r="P622" i="5"/>
  <c r="O622" i="5"/>
  <c r="N622" i="5"/>
  <c r="M622" i="5"/>
  <c r="L622" i="5"/>
  <c r="J622" i="5"/>
  <c r="I622" i="5"/>
  <c r="H622" i="5"/>
  <c r="G622" i="5"/>
  <c r="F622" i="5"/>
  <c r="D622" i="5"/>
  <c r="C622" i="5"/>
  <c r="K623" i="5"/>
  <c r="T623" i="5"/>
  <c r="S623" i="5"/>
  <c r="R623" i="5"/>
  <c r="P623" i="5"/>
  <c r="L623" i="5"/>
  <c r="J623" i="5"/>
  <c r="H623" i="5"/>
  <c r="G623" i="5"/>
  <c r="F623" i="5"/>
  <c r="T624" i="5"/>
  <c r="S624" i="5"/>
  <c r="R624" i="5"/>
  <c r="Q624" i="5"/>
  <c r="P624" i="5"/>
  <c r="L624" i="5"/>
  <c r="K624" i="5"/>
  <c r="J624" i="5"/>
  <c r="I624" i="5"/>
  <c r="H624" i="5"/>
  <c r="F624" i="5"/>
  <c r="D624" i="5"/>
  <c r="P625" i="5"/>
  <c r="O625" i="5"/>
  <c r="L625" i="5"/>
  <c r="S626" i="5"/>
  <c r="T626" i="5"/>
  <c r="R626" i="5"/>
  <c r="Q626" i="5"/>
  <c r="P626" i="5"/>
  <c r="O626" i="5"/>
  <c r="N626" i="5"/>
  <c r="M626" i="5"/>
  <c r="L626" i="5"/>
  <c r="J626" i="5"/>
  <c r="I626" i="5"/>
  <c r="H626" i="5"/>
  <c r="G626" i="5"/>
  <c r="F626" i="5"/>
  <c r="D626" i="5"/>
  <c r="C626" i="5"/>
  <c r="L627" i="5"/>
  <c r="R627" i="5"/>
  <c r="P627" i="5"/>
  <c r="O627" i="5"/>
  <c r="G627" i="5"/>
  <c r="F627" i="5"/>
  <c r="D627" i="5"/>
  <c r="K628" i="5"/>
  <c r="T628" i="5"/>
  <c r="S628" i="5"/>
  <c r="R628" i="5"/>
  <c r="Q628" i="5"/>
  <c r="L628" i="5"/>
  <c r="J628" i="5"/>
  <c r="I628" i="5"/>
  <c r="H628" i="5"/>
  <c r="F628" i="5"/>
  <c r="T629" i="5"/>
  <c r="S629" i="5"/>
  <c r="R629" i="5"/>
  <c r="Q629" i="5"/>
  <c r="P629" i="5"/>
  <c r="L629" i="5"/>
  <c r="K629" i="5"/>
  <c r="J629" i="5"/>
  <c r="I629" i="5"/>
  <c r="H629" i="5"/>
  <c r="G629" i="5"/>
  <c r="F629" i="5"/>
  <c r="S630" i="5"/>
  <c r="T630" i="5"/>
  <c r="R630" i="5"/>
  <c r="Q630" i="5"/>
  <c r="P630" i="5"/>
  <c r="O630" i="5"/>
  <c r="N630" i="5"/>
  <c r="M630" i="5"/>
  <c r="L630" i="5"/>
  <c r="J630" i="5"/>
  <c r="I630" i="5"/>
  <c r="H630" i="5"/>
  <c r="G630" i="5"/>
  <c r="F630" i="5"/>
  <c r="D630" i="5"/>
  <c r="C630" i="5"/>
  <c r="L632" i="5"/>
  <c r="R632" i="5"/>
  <c r="Q632" i="5"/>
  <c r="P632" i="5"/>
  <c r="H632" i="5"/>
  <c r="F632" i="5"/>
  <c r="D632" i="5"/>
  <c r="K633" i="5"/>
  <c r="T633" i="5"/>
  <c r="S633" i="5"/>
  <c r="R633" i="5"/>
  <c r="Q633" i="5"/>
  <c r="L633" i="5"/>
  <c r="J633" i="5"/>
  <c r="I633" i="5"/>
  <c r="H633" i="5"/>
  <c r="G633" i="5"/>
  <c r="S634" i="5"/>
  <c r="T634" i="5"/>
  <c r="R634" i="5"/>
  <c r="Q634" i="5"/>
  <c r="P634" i="5"/>
  <c r="O634" i="5"/>
  <c r="N634" i="5"/>
  <c r="M634" i="5"/>
  <c r="L634" i="5"/>
  <c r="J634" i="5"/>
  <c r="I634" i="5"/>
  <c r="H634" i="5"/>
  <c r="G634" i="5"/>
  <c r="F634" i="5"/>
  <c r="D634" i="5"/>
  <c r="C634" i="5"/>
  <c r="T635" i="5"/>
  <c r="S635" i="5"/>
  <c r="R635" i="5"/>
  <c r="P635" i="5"/>
  <c r="O635" i="5"/>
  <c r="L635" i="5"/>
  <c r="K635" i="5"/>
  <c r="J635" i="5"/>
  <c r="H635" i="5"/>
  <c r="G635" i="5"/>
  <c r="F635" i="5"/>
  <c r="D635" i="5"/>
  <c r="P636" i="5"/>
  <c r="M637" i="5"/>
  <c r="T637" i="5"/>
  <c r="S637" i="5"/>
  <c r="R637" i="5"/>
  <c r="L637" i="5"/>
  <c r="J637" i="5"/>
  <c r="I637" i="5"/>
  <c r="H637" i="5"/>
  <c r="C637" i="5"/>
  <c r="S639" i="5"/>
  <c r="T639" i="5"/>
  <c r="R639" i="5"/>
  <c r="Q639" i="5"/>
  <c r="P639" i="5"/>
  <c r="O639" i="5"/>
  <c r="N639" i="5"/>
  <c r="M639" i="5"/>
  <c r="L639" i="5"/>
  <c r="J639" i="5"/>
  <c r="I639" i="5"/>
  <c r="H639" i="5"/>
  <c r="G639" i="5"/>
  <c r="F639" i="5"/>
  <c r="D639" i="5"/>
  <c r="C639" i="5"/>
  <c r="M640" i="5"/>
  <c r="T640" i="5"/>
  <c r="S640" i="5"/>
  <c r="R640" i="5"/>
  <c r="P640" i="5"/>
  <c r="L640" i="5"/>
  <c r="H640" i="5"/>
  <c r="G640" i="5"/>
  <c r="D640" i="5"/>
  <c r="C640" i="5"/>
  <c r="T641" i="5"/>
  <c r="S641" i="5"/>
  <c r="R641" i="5"/>
  <c r="Q641" i="5"/>
  <c r="N641" i="5"/>
  <c r="L641" i="5"/>
  <c r="K641" i="5"/>
  <c r="J641" i="5"/>
  <c r="I641" i="5"/>
  <c r="H641" i="5"/>
  <c r="D641" i="5"/>
  <c r="C641" i="5"/>
  <c r="S642" i="5"/>
  <c r="R642" i="5"/>
  <c r="O642" i="5"/>
  <c r="S643" i="5"/>
  <c r="T643" i="5"/>
  <c r="R643" i="5"/>
  <c r="Q643" i="5"/>
  <c r="P643" i="5"/>
  <c r="O643" i="5"/>
  <c r="N643" i="5"/>
  <c r="M643" i="5"/>
  <c r="L643" i="5"/>
  <c r="J643" i="5"/>
  <c r="I643" i="5"/>
  <c r="H643" i="5"/>
  <c r="G643" i="5"/>
  <c r="F643" i="5"/>
  <c r="D643" i="5"/>
  <c r="C643" i="5"/>
  <c r="M644" i="5"/>
  <c r="T644" i="5"/>
  <c r="L644" i="5"/>
  <c r="K644" i="5"/>
  <c r="J644" i="5"/>
  <c r="G644" i="5"/>
  <c r="T646" i="5"/>
  <c r="S646" i="5"/>
  <c r="R646" i="5"/>
  <c r="Q646" i="5"/>
  <c r="O646" i="5"/>
  <c r="L646" i="5"/>
  <c r="K646" i="5"/>
  <c r="J646" i="5"/>
  <c r="I646" i="5"/>
  <c r="H646" i="5"/>
  <c r="F646" i="5"/>
  <c r="C646" i="5"/>
  <c r="S647" i="5"/>
  <c r="T647" i="5"/>
  <c r="R647" i="5"/>
  <c r="Q647" i="5"/>
  <c r="P647" i="5"/>
  <c r="O647" i="5"/>
  <c r="N647" i="5"/>
  <c r="M647" i="5"/>
  <c r="L647" i="5"/>
  <c r="J647" i="5"/>
  <c r="I647" i="5"/>
  <c r="H647" i="5"/>
  <c r="G647" i="5"/>
  <c r="F647" i="5"/>
  <c r="D647" i="5"/>
  <c r="C647" i="5"/>
  <c r="K649" i="5"/>
  <c r="T649" i="5"/>
  <c r="R649" i="5"/>
  <c r="Q649" i="5"/>
  <c r="M649" i="5"/>
  <c r="L649" i="5"/>
  <c r="J649" i="5"/>
  <c r="H649" i="5"/>
  <c r="D649" i="5"/>
  <c r="C649" i="5"/>
  <c r="S651" i="5"/>
  <c r="T651" i="5"/>
  <c r="R651" i="5"/>
  <c r="Q651" i="5"/>
  <c r="P651" i="5"/>
  <c r="O651" i="5"/>
  <c r="N651" i="5"/>
  <c r="M651" i="5"/>
  <c r="L651" i="5"/>
  <c r="J651" i="5"/>
  <c r="I651" i="5"/>
  <c r="H651" i="5"/>
  <c r="G651" i="5"/>
  <c r="F651" i="5"/>
  <c r="D651" i="5"/>
  <c r="C651" i="5"/>
  <c r="T652" i="5"/>
  <c r="S652" i="5"/>
  <c r="R652" i="5"/>
  <c r="M652" i="5"/>
  <c r="L652" i="5"/>
  <c r="K652" i="5"/>
  <c r="J652" i="5"/>
  <c r="H652" i="5"/>
  <c r="D652" i="5"/>
  <c r="C652" i="5"/>
  <c r="N653" i="5"/>
  <c r="T654" i="5"/>
  <c r="S654" i="5"/>
  <c r="R654" i="5"/>
  <c r="N654" i="5"/>
  <c r="L654" i="5"/>
  <c r="K654" i="5"/>
  <c r="J654" i="5"/>
  <c r="I654" i="5"/>
  <c r="F654" i="5"/>
  <c r="C654" i="5"/>
  <c r="S655" i="5"/>
  <c r="T655" i="5"/>
  <c r="R655" i="5"/>
  <c r="Q655" i="5"/>
  <c r="P655" i="5"/>
  <c r="O655" i="5"/>
  <c r="N655" i="5"/>
  <c r="M655" i="5"/>
  <c r="L655" i="5"/>
  <c r="J655" i="5"/>
  <c r="I655" i="5"/>
  <c r="H655" i="5"/>
  <c r="G655" i="5"/>
  <c r="F655" i="5"/>
  <c r="D655" i="5"/>
  <c r="C655" i="5"/>
  <c r="R656" i="5"/>
  <c r="T656" i="5"/>
  <c r="H656" i="5"/>
  <c r="D656" i="5"/>
  <c r="C656" i="5"/>
  <c r="T657" i="5"/>
  <c r="S657" i="5"/>
  <c r="R657" i="5"/>
  <c r="M657" i="5"/>
  <c r="L657" i="5"/>
  <c r="K657" i="5"/>
  <c r="J657" i="5"/>
  <c r="I657" i="5"/>
  <c r="D657" i="5"/>
  <c r="C657" i="5"/>
  <c r="S658" i="5"/>
  <c r="R658" i="5"/>
  <c r="O658" i="5"/>
  <c r="N658" i="5"/>
  <c r="L658" i="5"/>
  <c r="S659" i="5"/>
  <c r="T659" i="5"/>
  <c r="R659" i="5"/>
  <c r="Q659" i="5"/>
  <c r="P659" i="5"/>
  <c r="O659" i="5"/>
  <c r="N659" i="5"/>
  <c r="M659" i="5"/>
  <c r="L659" i="5"/>
  <c r="J659" i="5"/>
  <c r="I659" i="5"/>
  <c r="H659" i="5"/>
  <c r="G659" i="5"/>
  <c r="F659" i="5"/>
  <c r="D659" i="5"/>
  <c r="C659" i="5"/>
  <c r="T660" i="5"/>
  <c r="S660" i="5"/>
  <c r="R660" i="5"/>
  <c r="M660" i="5"/>
  <c r="L660" i="5"/>
  <c r="K660" i="5"/>
  <c r="J660" i="5"/>
  <c r="H660" i="5"/>
  <c r="D660" i="5"/>
  <c r="C660" i="5"/>
  <c r="S661" i="5"/>
  <c r="L661" i="5"/>
  <c r="D661" i="5"/>
  <c r="C661" i="5"/>
  <c r="T662" i="5"/>
  <c r="O662" i="5"/>
  <c r="N662" i="5"/>
  <c r="L662" i="5"/>
  <c r="K662" i="5"/>
  <c r="J662" i="5"/>
  <c r="F662" i="5"/>
  <c r="C662" i="5"/>
  <c r="S663" i="5"/>
  <c r="T663" i="5"/>
  <c r="R663" i="5"/>
  <c r="Q663" i="5"/>
  <c r="P663" i="5"/>
  <c r="O663" i="5"/>
  <c r="N663" i="5"/>
  <c r="M663" i="5"/>
  <c r="L663" i="5"/>
  <c r="J663" i="5"/>
  <c r="I663" i="5"/>
  <c r="H663" i="5"/>
  <c r="G663" i="5"/>
  <c r="F663" i="5"/>
  <c r="D663" i="5"/>
  <c r="C663" i="5"/>
  <c r="L665" i="5"/>
  <c r="T665" i="5"/>
  <c r="S665" i="5"/>
  <c r="R665" i="5"/>
  <c r="Q665" i="5"/>
  <c r="N665" i="5"/>
  <c r="K665" i="5"/>
  <c r="J665" i="5"/>
  <c r="I665" i="5"/>
  <c r="H665" i="5"/>
  <c r="D665" i="5"/>
  <c r="C665" i="5"/>
  <c r="R666" i="5"/>
  <c r="T666" i="5"/>
  <c r="N666" i="5"/>
  <c r="L666" i="5"/>
  <c r="K666" i="5"/>
  <c r="J666" i="5"/>
  <c r="I666" i="5"/>
  <c r="H666" i="5"/>
  <c r="S667" i="5"/>
  <c r="T667" i="5"/>
  <c r="R667" i="5"/>
  <c r="Q667" i="5"/>
  <c r="P667" i="5"/>
  <c r="O667" i="5"/>
  <c r="N667" i="5"/>
  <c r="M667" i="5"/>
  <c r="L667" i="5"/>
  <c r="J667" i="5"/>
  <c r="I667" i="5"/>
  <c r="H667" i="5"/>
  <c r="G667" i="5"/>
  <c r="F667" i="5"/>
  <c r="D667" i="5"/>
  <c r="C667" i="5"/>
  <c r="T668" i="5"/>
  <c r="P668" i="5"/>
  <c r="N668" i="5"/>
  <c r="J668" i="5"/>
  <c r="R669" i="5"/>
  <c r="Q669" i="5"/>
  <c r="N669" i="5"/>
  <c r="C669" i="5"/>
  <c r="L670" i="5"/>
  <c r="T670" i="5"/>
  <c r="S670" i="5"/>
  <c r="R670" i="5"/>
  <c r="Q670" i="5"/>
  <c r="O670" i="5"/>
  <c r="K670" i="5"/>
  <c r="J670" i="5"/>
  <c r="I670" i="5"/>
  <c r="H670" i="5"/>
  <c r="F670" i="5"/>
  <c r="C670" i="5"/>
  <c r="S671" i="5"/>
  <c r="T671" i="5"/>
  <c r="R671" i="5"/>
  <c r="Q671" i="5"/>
  <c r="P671" i="5"/>
  <c r="O671" i="5"/>
  <c r="N671" i="5"/>
  <c r="M671" i="5"/>
  <c r="L671" i="5"/>
  <c r="J671" i="5"/>
  <c r="I671" i="5"/>
  <c r="H671" i="5"/>
  <c r="G671" i="5"/>
  <c r="F671" i="5"/>
  <c r="D671" i="5"/>
  <c r="C671" i="5"/>
  <c r="T672" i="5"/>
  <c r="S672" i="5"/>
  <c r="R672" i="5"/>
  <c r="M672" i="5"/>
  <c r="G672" i="5"/>
  <c r="N673" i="5"/>
  <c r="M673" i="5"/>
  <c r="L673" i="5"/>
  <c r="K673" i="5"/>
  <c r="S674" i="5"/>
  <c r="R674" i="5"/>
  <c r="O674" i="5"/>
  <c r="N674" i="5"/>
  <c r="L674" i="5"/>
  <c r="I674" i="5"/>
  <c r="H674" i="5"/>
  <c r="F674" i="5"/>
  <c r="C674" i="5"/>
  <c r="S675" i="5"/>
  <c r="T675" i="5"/>
  <c r="R675" i="5"/>
  <c r="Q675" i="5"/>
  <c r="P675" i="5"/>
  <c r="O675" i="5"/>
  <c r="N675" i="5"/>
  <c r="M675" i="5"/>
  <c r="L675" i="5"/>
  <c r="J675" i="5"/>
  <c r="I675" i="5"/>
  <c r="H675" i="5"/>
  <c r="G675" i="5"/>
  <c r="F675" i="5"/>
  <c r="D675" i="5"/>
  <c r="C675" i="5"/>
  <c r="L676" i="5"/>
  <c r="T676" i="5"/>
  <c r="S676" i="5"/>
  <c r="R676" i="5"/>
  <c r="P676" i="5"/>
  <c r="N676" i="5"/>
  <c r="K676" i="5"/>
  <c r="J676" i="5"/>
  <c r="H676" i="5"/>
  <c r="G676" i="5"/>
  <c r="D676" i="5"/>
  <c r="C676" i="5"/>
  <c r="R677" i="5"/>
  <c r="M677" i="5"/>
  <c r="L677" i="5"/>
  <c r="K677" i="5"/>
  <c r="J677" i="5"/>
  <c r="O678" i="5"/>
  <c r="T678" i="5"/>
  <c r="N678" i="5"/>
  <c r="L678" i="5"/>
  <c r="K678" i="5"/>
  <c r="J678" i="5"/>
  <c r="F678" i="5"/>
  <c r="C678" i="5"/>
  <c r="S679" i="5"/>
  <c r="T679" i="5"/>
  <c r="R679" i="5"/>
  <c r="Q679" i="5"/>
  <c r="P679" i="5"/>
  <c r="O679" i="5"/>
  <c r="N679" i="5"/>
  <c r="M679" i="5"/>
  <c r="L679" i="5"/>
  <c r="J679" i="5"/>
  <c r="I679" i="5"/>
  <c r="H679" i="5"/>
  <c r="G679" i="5"/>
  <c r="F679" i="5"/>
  <c r="D679" i="5"/>
  <c r="C679" i="5"/>
  <c r="S680" i="5"/>
  <c r="R680" i="5"/>
  <c r="P680" i="5"/>
  <c r="N680" i="5"/>
  <c r="D680" i="5"/>
  <c r="L681" i="5"/>
  <c r="T681" i="5"/>
  <c r="S681" i="5"/>
  <c r="R681" i="5"/>
  <c r="Q681" i="5"/>
  <c r="N681" i="5"/>
  <c r="K681" i="5"/>
  <c r="J681" i="5"/>
  <c r="I681" i="5"/>
  <c r="H681" i="5"/>
  <c r="D681" i="5"/>
  <c r="C681" i="5"/>
  <c r="S683" i="5"/>
  <c r="T683" i="5"/>
  <c r="R683" i="5"/>
  <c r="Q683" i="5"/>
  <c r="P683" i="5"/>
  <c r="O683" i="5"/>
  <c r="N683" i="5"/>
  <c r="M683" i="5"/>
  <c r="L683" i="5"/>
  <c r="J683" i="5"/>
  <c r="I683" i="5"/>
  <c r="H683" i="5"/>
  <c r="G683" i="5"/>
  <c r="F683" i="5"/>
  <c r="D683" i="5"/>
  <c r="C683" i="5"/>
  <c r="T684" i="5"/>
  <c r="P684" i="5"/>
  <c r="N684" i="5"/>
  <c r="M684" i="5"/>
  <c r="C684" i="5"/>
  <c r="N685" i="5"/>
  <c r="M685" i="5"/>
  <c r="L685" i="5"/>
  <c r="I685" i="5"/>
  <c r="L686" i="5"/>
  <c r="T686" i="5"/>
  <c r="S686" i="5"/>
  <c r="R686" i="5"/>
  <c r="Q686" i="5"/>
  <c r="O686" i="5"/>
  <c r="K686" i="5"/>
  <c r="J686" i="5"/>
  <c r="I686" i="5"/>
  <c r="H686" i="5"/>
  <c r="F686" i="5"/>
  <c r="C686" i="5"/>
  <c r="S687" i="5"/>
  <c r="T687" i="5"/>
  <c r="R687" i="5"/>
  <c r="Q687" i="5"/>
  <c r="P687" i="5"/>
  <c r="O687" i="5"/>
  <c r="N687" i="5"/>
  <c r="M687" i="5"/>
  <c r="L687" i="5"/>
  <c r="J687" i="5"/>
  <c r="I687" i="5"/>
  <c r="H687" i="5"/>
  <c r="G687" i="5"/>
  <c r="F687" i="5"/>
  <c r="D687" i="5"/>
  <c r="C687" i="5"/>
  <c r="T688" i="5"/>
  <c r="R688" i="5"/>
  <c r="M688" i="5"/>
  <c r="L688" i="5"/>
  <c r="H688" i="5"/>
  <c r="G688" i="5"/>
  <c r="M689" i="5"/>
  <c r="N689" i="5"/>
  <c r="L689" i="5"/>
  <c r="K689" i="5"/>
  <c r="J689" i="5"/>
  <c r="O690" i="5"/>
  <c r="S690" i="5"/>
  <c r="R690" i="5"/>
  <c r="N690" i="5"/>
  <c r="L690" i="5"/>
  <c r="I690" i="5"/>
  <c r="H690" i="5"/>
  <c r="F690" i="5"/>
  <c r="C690" i="5"/>
  <c r="S691" i="5"/>
  <c r="T691" i="5"/>
  <c r="R691" i="5"/>
  <c r="Q691" i="5"/>
  <c r="P691" i="5"/>
  <c r="O691" i="5"/>
  <c r="N691" i="5"/>
  <c r="M691" i="5"/>
  <c r="L691" i="5"/>
  <c r="J691" i="5"/>
  <c r="I691" i="5"/>
  <c r="H691" i="5"/>
  <c r="G691" i="5"/>
  <c r="F691" i="5"/>
  <c r="D691" i="5"/>
  <c r="C691" i="5"/>
  <c r="L692" i="5"/>
  <c r="T692" i="5"/>
  <c r="S692" i="5"/>
  <c r="R692" i="5"/>
  <c r="P692" i="5"/>
  <c r="N692" i="5"/>
  <c r="K692" i="5"/>
  <c r="J692" i="5"/>
  <c r="H692" i="5"/>
  <c r="G692" i="5"/>
  <c r="D692" i="5"/>
  <c r="C692" i="5"/>
  <c r="T693" i="5"/>
  <c r="R693" i="5"/>
  <c r="M693" i="5"/>
  <c r="L693" i="5"/>
  <c r="K693" i="5"/>
  <c r="J693" i="5"/>
  <c r="I693" i="5"/>
  <c r="H693" i="5"/>
  <c r="T694" i="5"/>
  <c r="Q694" i="5"/>
  <c r="F694" i="5"/>
  <c r="C694" i="5"/>
  <c r="S695" i="5"/>
  <c r="T695" i="5"/>
  <c r="R695" i="5"/>
  <c r="Q695" i="5"/>
  <c r="P695" i="5"/>
  <c r="O695" i="5"/>
  <c r="N695" i="5"/>
  <c r="M695" i="5"/>
  <c r="L695" i="5"/>
  <c r="J695" i="5"/>
  <c r="I695" i="5"/>
  <c r="H695" i="5"/>
  <c r="G695" i="5"/>
  <c r="F695" i="5"/>
  <c r="D695" i="5"/>
  <c r="C695" i="5"/>
  <c r="P696" i="5"/>
  <c r="L697" i="5"/>
  <c r="T697" i="5"/>
  <c r="S697" i="5"/>
  <c r="R697" i="5"/>
  <c r="Q697" i="5"/>
  <c r="N697" i="5"/>
  <c r="K697" i="5"/>
  <c r="J697" i="5"/>
  <c r="I697" i="5"/>
  <c r="H697" i="5"/>
  <c r="D697" i="5"/>
  <c r="C697" i="5"/>
  <c r="T698" i="5"/>
  <c r="S698" i="5"/>
  <c r="S699" i="5"/>
  <c r="T699" i="5"/>
  <c r="R699" i="5"/>
  <c r="Q699" i="5"/>
  <c r="P699" i="5"/>
  <c r="O699" i="5"/>
  <c r="N699" i="5"/>
  <c r="M699" i="5"/>
  <c r="L699" i="5"/>
  <c r="J699" i="5"/>
  <c r="I699" i="5"/>
  <c r="H699" i="5"/>
  <c r="G699" i="5"/>
  <c r="F699" i="5"/>
  <c r="D699" i="5"/>
  <c r="C699" i="5"/>
  <c r="T700" i="5"/>
  <c r="N700" i="5"/>
  <c r="M700" i="5"/>
  <c r="L700" i="5"/>
  <c r="D700" i="5"/>
  <c r="C700" i="5"/>
  <c r="K701" i="5"/>
  <c r="S701" i="5"/>
  <c r="R701" i="5"/>
  <c r="Q701" i="5"/>
  <c r="N701" i="5"/>
  <c r="L701" i="5"/>
  <c r="I701" i="5"/>
  <c r="H701" i="5"/>
  <c r="D701" i="5"/>
  <c r="C701" i="5"/>
  <c r="L702" i="5"/>
  <c r="T702" i="5"/>
  <c r="S702" i="5"/>
  <c r="R702" i="5"/>
  <c r="Q702" i="5"/>
  <c r="O702" i="5"/>
  <c r="K702" i="5"/>
  <c r="J702" i="5"/>
  <c r="I702" i="5"/>
  <c r="H702" i="5"/>
  <c r="F702" i="5"/>
  <c r="C702" i="5"/>
  <c r="S703" i="5"/>
  <c r="T703" i="5"/>
  <c r="R703" i="5"/>
  <c r="Q703" i="5"/>
  <c r="P703" i="5"/>
  <c r="O703" i="5"/>
  <c r="N703" i="5"/>
  <c r="M703" i="5"/>
  <c r="L703" i="5"/>
  <c r="J703" i="5"/>
  <c r="I703" i="5"/>
  <c r="H703" i="5"/>
  <c r="G703" i="5"/>
  <c r="F703" i="5"/>
  <c r="D703" i="5"/>
  <c r="C703" i="5"/>
  <c r="T704" i="5"/>
  <c r="R704" i="5"/>
  <c r="J704" i="5"/>
  <c r="G704" i="5"/>
  <c r="T705" i="5"/>
  <c r="K706" i="5"/>
  <c r="S706" i="5"/>
  <c r="R706" i="5"/>
  <c r="Q706" i="5"/>
  <c r="O706" i="5"/>
  <c r="L706" i="5"/>
  <c r="I706" i="5"/>
  <c r="H706" i="5"/>
  <c r="F706" i="5"/>
  <c r="C706" i="5"/>
  <c r="S707" i="5"/>
  <c r="T707" i="5"/>
  <c r="R707" i="5"/>
  <c r="Q707" i="5"/>
  <c r="P707" i="5"/>
  <c r="O707" i="5"/>
  <c r="N707" i="5"/>
  <c r="M707" i="5"/>
  <c r="L707" i="5"/>
  <c r="J707" i="5"/>
  <c r="I707" i="5"/>
  <c r="H707" i="5"/>
  <c r="G707" i="5"/>
  <c r="F707" i="5"/>
  <c r="D707" i="5"/>
  <c r="C707" i="5"/>
  <c r="M708" i="5"/>
  <c r="T708" i="5"/>
  <c r="S708" i="5"/>
  <c r="R708" i="5"/>
  <c r="L708" i="5"/>
  <c r="K708" i="5"/>
  <c r="J708" i="5"/>
  <c r="H708" i="5"/>
  <c r="D708" i="5"/>
  <c r="C708" i="5"/>
  <c r="S709" i="5"/>
  <c r="N709" i="5"/>
  <c r="M709" i="5"/>
  <c r="N710" i="5"/>
  <c r="T710" i="5"/>
  <c r="S710" i="5"/>
  <c r="R710" i="5"/>
  <c r="L710" i="5"/>
  <c r="K710" i="5"/>
  <c r="J710" i="5"/>
  <c r="I710" i="5"/>
  <c r="F710" i="5"/>
  <c r="C710" i="5"/>
  <c r="S711" i="5"/>
  <c r="T711" i="5"/>
  <c r="R711" i="5"/>
  <c r="Q711" i="5"/>
  <c r="P711" i="5"/>
  <c r="O711" i="5"/>
  <c r="N711" i="5"/>
  <c r="M711" i="5"/>
  <c r="L711" i="5"/>
  <c r="J711" i="5"/>
  <c r="I711" i="5"/>
  <c r="H711" i="5"/>
  <c r="G711" i="5"/>
  <c r="F711" i="5"/>
  <c r="D711" i="5"/>
  <c r="C711" i="5"/>
  <c r="S712" i="5"/>
  <c r="N712" i="5"/>
  <c r="M712" i="5"/>
  <c r="M713" i="5"/>
  <c r="T713" i="5"/>
  <c r="S713" i="5"/>
  <c r="R713" i="5"/>
  <c r="L713" i="5"/>
  <c r="K713" i="5"/>
  <c r="J713" i="5"/>
  <c r="I713" i="5"/>
  <c r="D713" i="5"/>
  <c r="C713" i="5"/>
  <c r="S714" i="5"/>
  <c r="O714" i="5"/>
  <c r="N714" i="5"/>
  <c r="S715" i="5"/>
  <c r="T715" i="5"/>
  <c r="R715" i="5"/>
  <c r="Q715" i="5"/>
  <c r="P715" i="5"/>
  <c r="O715" i="5"/>
  <c r="N715" i="5"/>
  <c r="M715" i="5"/>
  <c r="L715" i="5"/>
  <c r="J715" i="5"/>
  <c r="I715" i="5"/>
  <c r="H715" i="5"/>
  <c r="G715" i="5"/>
  <c r="F715" i="5"/>
  <c r="D715" i="5"/>
  <c r="C715" i="5"/>
  <c r="M716" i="5"/>
  <c r="T716" i="5"/>
  <c r="S716" i="5"/>
  <c r="R716" i="5"/>
  <c r="L716" i="5"/>
  <c r="K716" i="5"/>
  <c r="J716" i="5"/>
  <c r="H716" i="5"/>
  <c r="D716" i="5"/>
  <c r="C716" i="5"/>
  <c r="S717" i="5"/>
  <c r="N717" i="5"/>
  <c r="M717" i="5"/>
  <c r="N718" i="5"/>
  <c r="T718" i="5"/>
  <c r="S718" i="5"/>
  <c r="R718" i="5"/>
  <c r="L718" i="5"/>
  <c r="K718" i="5"/>
  <c r="J718" i="5"/>
  <c r="I718" i="5"/>
  <c r="F718" i="5"/>
  <c r="C718" i="5"/>
  <c r="S719" i="5"/>
  <c r="T719" i="5"/>
  <c r="R719" i="5"/>
  <c r="Q719" i="5"/>
  <c r="P719" i="5"/>
  <c r="O719" i="5"/>
  <c r="N719" i="5"/>
  <c r="M719" i="5"/>
  <c r="L719" i="5"/>
  <c r="J719" i="5"/>
  <c r="I719" i="5"/>
  <c r="H719" i="5"/>
  <c r="G719" i="5"/>
  <c r="F719" i="5"/>
  <c r="D719" i="5"/>
  <c r="C719" i="5"/>
  <c r="S720" i="5"/>
  <c r="N720" i="5"/>
  <c r="M720" i="5"/>
  <c r="M721" i="5"/>
  <c r="T721" i="5"/>
  <c r="S721" i="5"/>
  <c r="R721" i="5"/>
  <c r="L721" i="5"/>
  <c r="K721" i="5"/>
  <c r="J721" i="5"/>
  <c r="I721" i="5"/>
  <c r="D721" i="5"/>
  <c r="C721" i="5"/>
  <c r="S722" i="5"/>
  <c r="O722" i="5"/>
  <c r="S723" i="5"/>
  <c r="T723" i="5"/>
  <c r="R723" i="5"/>
  <c r="Q723" i="5"/>
  <c r="P723" i="5"/>
  <c r="O723" i="5"/>
  <c r="N723" i="5"/>
  <c r="M723" i="5"/>
  <c r="L723" i="5"/>
  <c r="J723" i="5"/>
  <c r="I723" i="5"/>
  <c r="H723" i="5"/>
  <c r="G723" i="5"/>
  <c r="F723" i="5"/>
  <c r="D723" i="5"/>
  <c r="C723" i="5"/>
  <c r="N724" i="5"/>
  <c r="T724" i="5"/>
  <c r="M724" i="5"/>
  <c r="L724" i="5"/>
  <c r="K724" i="5"/>
  <c r="J724" i="5"/>
  <c r="D724" i="5"/>
  <c r="C724" i="5"/>
  <c r="M725" i="5"/>
  <c r="T725" i="5"/>
  <c r="N725" i="5"/>
  <c r="K725" i="5"/>
  <c r="J725" i="5"/>
  <c r="D725" i="5"/>
  <c r="C725" i="5"/>
  <c r="S727" i="5"/>
  <c r="T727" i="5"/>
  <c r="R727" i="5"/>
  <c r="Q727" i="5"/>
  <c r="P727" i="5"/>
  <c r="O727" i="5"/>
  <c r="N727" i="5"/>
  <c r="M727" i="5"/>
  <c r="L727" i="5"/>
  <c r="J727" i="5"/>
  <c r="I727" i="5"/>
  <c r="H727" i="5"/>
  <c r="G727" i="5"/>
  <c r="F727" i="5"/>
  <c r="D727" i="5"/>
  <c r="C727" i="5"/>
  <c r="S728" i="5"/>
  <c r="N729" i="5"/>
  <c r="T729" i="5"/>
  <c r="M729" i="5"/>
  <c r="L729" i="5"/>
  <c r="K729" i="5"/>
  <c r="J729" i="5"/>
  <c r="D729" i="5"/>
  <c r="C729" i="5"/>
  <c r="N730" i="5"/>
  <c r="T730" i="5"/>
  <c r="O730" i="5"/>
  <c r="K730" i="5"/>
  <c r="J730" i="5"/>
  <c r="F730" i="5"/>
  <c r="C730" i="5"/>
  <c r="S731" i="5"/>
  <c r="T731" i="5"/>
  <c r="R731" i="5"/>
  <c r="Q731" i="5"/>
  <c r="P731" i="5"/>
  <c r="O731" i="5"/>
  <c r="N731" i="5"/>
  <c r="M731" i="5"/>
  <c r="L731" i="5"/>
  <c r="J731" i="5"/>
  <c r="I731" i="5"/>
  <c r="H731" i="5"/>
  <c r="G731" i="5"/>
  <c r="F731" i="5"/>
  <c r="D731" i="5"/>
  <c r="C731" i="5"/>
  <c r="L733" i="5"/>
  <c r="O734" i="5"/>
  <c r="T734" i="5"/>
  <c r="N734" i="5"/>
  <c r="L734" i="5"/>
  <c r="K734" i="5"/>
  <c r="J734" i="5"/>
  <c r="F734" i="5"/>
  <c r="C734" i="5"/>
  <c r="S735" i="5"/>
  <c r="T735" i="5"/>
  <c r="R735" i="5"/>
  <c r="Q735" i="5"/>
  <c r="P735" i="5"/>
  <c r="O735" i="5"/>
  <c r="N735" i="5"/>
  <c r="M735" i="5"/>
  <c r="L735" i="5"/>
  <c r="J735" i="5"/>
  <c r="I735" i="5"/>
  <c r="H735" i="5"/>
  <c r="G735" i="5"/>
  <c r="F735" i="5"/>
  <c r="D735" i="5"/>
  <c r="C735" i="5"/>
  <c r="M736" i="5"/>
  <c r="T736" i="5"/>
  <c r="N736" i="5"/>
  <c r="K736" i="5"/>
  <c r="J736" i="5"/>
  <c r="D736" i="5"/>
  <c r="C736" i="5"/>
  <c r="S737" i="5"/>
  <c r="N737" i="5"/>
  <c r="D737" i="5"/>
  <c r="N738" i="5"/>
  <c r="S739" i="5"/>
  <c r="T739" i="5"/>
  <c r="R739" i="5"/>
  <c r="Q739" i="5"/>
  <c r="P739" i="5"/>
  <c r="O739" i="5"/>
  <c r="N739" i="5"/>
  <c r="M739" i="5"/>
  <c r="L739" i="5"/>
  <c r="J739" i="5"/>
  <c r="I739" i="5"/>
  <c r="H739" i="5"/>
  <c r="G739" i="5"/>
  <c r="F739" i="5"/>
  <c r="D739" i="5"/>
  <c r="C739" i="5"/>
  <c r="P740" i="5"/>
  <c r="O740" i="5"/>
  <c r="M740" i="5"/>
  <c r="L740" i="5"/>
  <c r="G740" i="5"/>
  <c r="F740" i="5"/>
  <c r="C740" i="5"/>
  <c r="L741" i="5"/>
  <c r="T741" i="5"/>
  <c r="S741" i="5"/>
  <c r="R741" i="5"/>
  <c r="Q741" i="5"/>
  <c r="P741" i="5"/>
  <c r="J741" i="5"/>
  <c r="I741" i="5"/>
  <c r="H741" i="5"/>
  <c r="F741" i="5"/>
  <c r="C741" i="5"/>
  <c r="T742" i="5"/>
  <c r="S742" i="5"/>
  <c r="R742" i="5"/>
  <c r="Q742" i="5"/>
  <c r="P742" i="5"/>
  <c r="L742" i="5"/>
  <c r="K742" i="5"/>
  <c r="J742" i="5"/>
  <c r="I742" i="5"/>
  <c r="H742" i="5"/>
  <c r="G742" i="5"/>
  <c r="C742" i="5"/>
  <c r="S743" i="5"/>
  <c r="T743" i="5"/>
  <c r="R743" i="5"/>
  <c r="Q743" i="5"/>
  <c r="P743" i="5"/>
  <c r="O743" i="5"/>
  <c r="N743" i="5"/>
  <c r="M743" i="5"/>
  <c r="L743" i="5"/>
  <c r="J743" i="5"/>
  <c r="I743" i="5"/>
  <c r="H743" i="5"/>
  <c r="G743" i="5"/>
  <c r="F743" i="5"/>
  <c r="D743" i="5"/>
  <c r="C743" i="5"/>
  <c r="T744" i="5"/>
  <c r="O744" i="5"/>
  <c r="L744" i="5"/>
  <c r="K744" i="5"/>
  <c r="J744" i="5"/>
  <c r="C744" i="5"/>
  <c r="R745" i="5"/>
  <c r="P745" i="5"/>
  <c r="M745" i="5"/>
  <c r="L745" i="5"/>
  <c r="H745" i="5"/>
  <c r="C745" i="5"/>
  <c r="L746" i="5"/>
  <c r="T746" i="5"/>
  <c r="S746" i="5"/>
  <c r="R746" i="5"/>
  <c r="Q746" i="5"/>
  <c r="P746" i="5"/>
  <c r="J746" i="5"/>
  <c r="I746" i="5"/>
  <c r="H746" i="5"/>
  <c r="G746" i="5"/>
  <c r="C746" i="5"/>
  <c r="S747" i="5"/>
  <c r="T747" i="5"/>
  <c r="R747" i="5"/>
  <c r="Q747" i="5"/>
  <c r="P747" i="5"/>
  <c r="O747" i="5"/>
  <c r="N747" i="5"/>
  <c r="M747" i="5"/>
  <c r="L747" i="5"/>
  <c r="J747" i="5"/>
  <c r="I747" i="5"/>
  <c r="H747" i="5"/>
  <c r="G747" i="5"/>
  <c r="F747" i="5"/>
  <c r="D747" i="5"/>
  <c r="C747" i="5"/>
  <c r="T748" i="5"/>
  <c r="S748" i="5"/>
  <c r="R748" i="5"/>
  <c r="P748" i="5"/>
  <c r="O748" i="5"/>
  <c r="L748" i="5"/>
  <c r="K748" i="5"/>
  <c r="J748" i="5"/>
  <c r="H748" i="5"/>
  <c r="G748" i="5"/>
  <c r="F748" i="5"/>
  <c r="C748" i="5"/>
  <c r="T749" i="5"/>
  <c r="P749" i="5"/>
  <c r="L749" i="5"/>
  <c r="K749" i="5"/>
  <c r="J749" i="5"/>
  <c r="C749" i="5"/>
  <c r="R750" i="5"/>
  <c r="N750" i="5"/>
  <c r="C750" i="5"/>
  <c r="S751" i="5"/>
  <c r="T751" i="5"/>
  <c r="R751" i="5"/>
  <c r="Q751" i="5"/>
  <c r="P751" i="5"/>
  <c r="O751" i="5"/>
  <c r="N751" i="5"/>
  <c r="M751" i="5"/>
  <c r="L751" i="5"/>
  <c r="J751" i="5"/>
  <c r="I751" i="5"/>
  <c r="H751" i="5"/>
  <c r="G751" i="5"/>
  <c r="F751" i="5"/>
  <c r="D751" i="5"/>
  <c r="C751" i="5"/>
  <c r="O752" i="5"/>
  <c r="T752" i="5"/>
  <c r="S752" i="5"/>
  <c r="R752" i="5"/>
  <c r="K752" i="5"/>
  <c r="J752" i="5"/>
  <c r="H752" i="5"/>
  <c r="G752" i="5"/>
  <c r="F752" i="5"/>
  <c r="R753" i="5"/>
  <c r="P753" i="5"/>
  <c r="L753" i="5"/>
  <c r="K753" i="5"/>
  <c r="F753" i="5"/>
  <c r="P754" i="5"/>
  <c r="T754" i="5"/>
  <c r="S754" i="5"/>
  <c r="R754" i="5"/>
  <c r="K754" i="5"/>
  <c r="J754" i="5"/>
  <c r="I754" i="5"/>
  <c r="H754" i="5"/>
  <c r="G754" i="5"/>
  <c r="S755" i="5"/>
  <c r="T755" i="5"/>
  <c r="R755" i="5"/>
  <c r="Q755" i="5"/>
  <c r="P755" i="5"/>
  <c r="O755" i="5"/>
  <c r="N755" i="5"/>
  <c r="M755" i="5"/>
  <c r="L755" i="5"/>
  <c r="J755" i="5"/>
  <c r="I755" i="5"/>
  <c r="H755" i="5"/>
  <c r="G755" i="5"/>
  <c r="F755" i="5"/>
  <c r="D755" i="5"/>
  <c r="C755" i="5"/>
  <c r="R756" i="5"/>
  <c r="O756" i="5"/>
  <c r="L756" i="5"/>
  <c r="K756" i="5"/>
  <c r="F756" i="5"/>
  <c r="P757" i="5"/>
  <c r="T757" i="5"/>
  <c r="S757" i="5"/>
  <c r="R757" i="5"/>
  <c r="K757" i="5"/>
  <c r="J757" i="5"/>
  <c r="I757" i="5"/>
  <c r="H757" i="5"/>
  <c r="F757" i="5"/>
  <c r="R758" i="5"/>
  <c r="P758" i="5"/>
  <c r="L758" i="5"/>
  <c r="K758" i="5"/>
  <c r="G758" i="5"/>
  <c r="S759" i="5"/>
  <c r="T759" i="5"/>
  <c r="R759" i="5"/>
  <c r="Q759" i="5"/>
  <c r="P759" i="5"/>
  <c r="O759" i="5"/>
  <c r="N759" i="5"/>
  <c r="M759" i="5"/>
  <c r="L759" i="5"/>
  <c r="J759" i="5"/>
  <c r="I759" i="5"/>
  <c r="H759" i="5"/>
  <c r="G759" i="5"/>
  <c r="F759" i="5"/>
  <c r="D759" i="5"/>
  <c r="C759" i="5"/>
  <c r="O760" i="5"/>
  <c r="T760" i="5"/>
  <c r="S760" i="5"/>
  <c r="R760" i="5"/>
  <c r="K760" i="5"/>
  <c r="J760" i="5"/>
  <c r="H760" i="5"/>
  <c r="G760" i="5"/>
  <c r="F760" i="5"/>
  <c r="R761" i="5"/>
  <c r="P761" i="5"/>
  <c r="L761" i="5"/>
  <c r="K761" i="5"/>
  <c r="F761" i="5"/>
  <c r="P762" i="5"/>
  <c r="T762" i="5"/>
  <c r="S762" i="5"/>
  <c r="R762" i="5"/>
  <c r="K762" i="5"/>
  <c r="J762" i="5"/>
  <c r="I762" i="5"/>
  <c r="H762" i="5"/>
  <c r="G762" i="5"/>
  <c r="S763" i="5"/>
  <c r="T763" i="5"/>
  <c r="R763" i="5"/>
  <c r="Q763" i="5"/>
  <c r="P763" i="5"/>
  <c r="O763" i="5"/>
  <c r="N763" i="5"/>
  <c r="M763" i="5"/>
  <c r="L763" i="5"/>
  <c r="J763" i="5"/>
  <c r="I763" i="5"/>
  <c r="H763" i="5"/>
  <c r="G763" i="5"/>
  <c r="F763" i="5"/>
  <c r="D763" i="5"/>
  <c r="C763" i="5"/>
  <c r="R764" i="5"/>
  <c r="O764" i="5"/>
  <c r="L764" i="5"/>
  <c r="K764" i="5"/>
  <c r="F764" i="5"/>
  <c r="P765" i="5"/>
  <c r="T765" i="5"/>
  <c r="S765" i="5"/>
  <c r="R765" i="5"/>
  <c r="K765" i="5"/>
  <c r="J765" i="5"/>
  <c r="I765" i="5"/>
  <c r="H765" i="5"/>
  <c r="F765" i="5"/>
  <c r="R766" i="5"/>
  <c r="P766" i="5"/>
  <c r="L766" i="5"/>
  <c r="K766" i="5"/>
  <c r="G766" i="5"/>
  <c r="S767" i="5"/>
  <c r="T767" i="5"/>
  <c r="R767" i="5"/>
  <c r="Q767" i="5"/>
  <c r="P767" i="5"/>
  <c r="O767" i="5"/>
  <c r="N767" i="5"/>
  <c r="M767" i="5"/>
  <c r="L767" i="5"/>
  <c r="J767" i="5"/>
  <c r="I767" i="5"/>
  <c r="H767" i="5"/>
  <c r="G767" i="5"/>
  <c r="F767" i="5"/>
  <c r="D767" i="5"/>
  <c r="C767" i="5"/>
  <c r="O768" i="5"/>
  <c r="T768" i="5"/>
  <c r="S768" i="5"/>
  <c r="R768" i="5"/>
  <c r="K768" i="5"/>
  <c r="J768" i="5"/>
  <c r="H768" i="5"/>
  <c r="G768" i="5"/>
  <c r="F768" i="5"/>
  <c r="R769" i="5"/>
  <c r="P769" i="5"/>
  <c r="L769" i="5"/>
  <c r="K769" i="5"/>
  <c r="F769" i="5"/>
  <c r="Q770" i="5"/>
  <c r="S770" i="5"/>
  <c r="K770" i="5"/>
  <c r="J770" i="5"/>
  <c r="I770" i="5"/>
  <c r="H770" i="5"/>
  <c r="G770" i="5"/>
  <c r="O771" i="5"/>
  <c r="R772" i="5"/>
  <c r="O772" i="5"/>
  <c r="M772" i="5"/>
  <c r="L772" i="5"/>
  <c r="C772" i="5"/>
  <c r="T773" i="5"/>
  <c r="S773" i="5"/>
  <c r="R773" i="5"/>
  <c r="Q773" i="5"/>
  <c r="P773" i="5"/>
  <c r="L773" i="5"/>
  <c r="K773" i="5"/>
  <c r="J773" i="5"/>
  <c r="I773" i="5"/>
  <c r="H773" i="5"/>
  <c r="G773" i="5"/>
  <c r="C773" i="5"/>
  <c r="R774" i="5"/>
  <c r="N774" i="5"/>
  <c r="M774" i="5"/>
  <c r="H774" i="5"/>
  <c r="N775" i="5"/>
  <c r="M775" i="5"/>
  <c r="L775" i="5"/>
  <c r="K775" i="5"/>
  <c r="N776" i="5"/>
  <c r="T776" i="5"/>
  <c r="S776" i="5"/>
  <c r="M776" i="5"/>
  <c r="J776" i="5"/>
  <c r="I776" i="5"/>
  <c r="G776" i="5"/>
  <c r="D776" i="5"/>
  <c r="C776" i="5"/>
  <c r="S778" i="5"/>
  <c r="R778" i="5"/>
  <c r="Q778" i="5"/>
  <c r="T779" i="5"/>
  <c r="O779" i="5"/>
  <c r="M779" i="5"/>
  <c r="H779" i="5"/>
  <c r="T780" i="5"/>
  <c r="O780" i="5"/>
  <c r="N780" i="5"/>
  <c r="M780" i="5"/>
  <c r="C780" i="5"/>
  <c r="S781" i="5"/>
  <c r="O781" i="5"/>
  <c r="M781" i="5"/>
  <c r="L781" i="5"/>
  <c r="K781" i="5"/>
  <c r="I781" i="5"/>
  <c r="G781" i="5"/>
  <c r="S782" i="5"/>
  <c r="P782" i="5"/>
  <c r="O782" i="5"/>
  <c r="N782" i="5"/>
  <c r="I782" i="5"/>
  <c r="G782" i="5"/>
  <c r="F782" i="5"/>
  <c r="D782" i="5"/>
  <c r="T783" i="5"/>
  <c r="M783" i="5"/>
  <c r="L783" i="5"/>
  <c r="K783" i="5"/>
  <c r="I783" i="5"/>
  <c r="G783" i="5"/>
  <c r="O784" i="5"/>
  <c r="T784" i="5"/>
  <c r="M784" i="5"/>
  <c r="J784" i="5"/>
  <c r="F784" i="5"/>
  <c r="D784" i="5"/>
  <c r="C784" i="5"/>
  <c r="T785" i="5"/>
  <c r="S785" i="5"/>
  <c r="G785" i="5"/>
  <c r="S786" i="5"/>
  <c r="Q786" i="5"/>
  <c r="P786" i="5"/>
  <c r="O786" i="5"/>
  <c r="M786" i="5"/>
  <c r="K786" i="5"/>
  <c r="J786" i="5"/>
  <c r="H786" i="5"/>
  <c r="G786" i="5"/>
  <c r="F786" i="5"/>
  <c r="D786" i="5"/>
  <c r="T787" i="5"/>
  <c r="N787" i="5"/>
  <c r="M787" i="5"/>
  <c r="K787" i="5"/>
  <c r="H787" i="5"/>
  <c r="G787" i="5"/>
  <c r="D787" i="5"/>
  <c r="R788" i="5"/>
  <c r="Q788" i="5"/>
  <c r="O788" i="5"/>
  <c r="K788" i="5"/>
  <c r="G788" i="5"/>
  <c r="D788" i="5"/>
  <c r="S789" i="5"/>
  <c r="P789" i="5"/>
  <c r="O789" i="5"/>
  <c r="L789" i="5"/>
  <c r="D789" i="5"/>
  <c r="C789" i="5"/>
  <c r="S790" i="5"/>
  <c r="R790" i="5"/>
  <c r="Q790" i="5"/>
  <c r="P790" i="5"/>
  <c r="O790" i="5"/>
  <c r="M790" i="5"/>
  <c r="J790" i="5"/>
  <c r="I790" i="5"/>
  <c r="H790" i="5"/>
  <c r="G790" i="5"/>
  <c r="F790" i="5"/>
  <c r="D790" i="5"/>
  <c r="T791" i="5"/>
  <c r="S791" i="5"/>
  <c r="Q791" i="5"/>
  <c r="P791" i="5"/>
  <c r="O791" i="5"/>
  <c r="N791" i="5"/>
  <c r="M791" i="5"/>
  <c r="K791" i="5"/>
  <c r="I791" i="5"/>
  <c r="H791" i="5"/>
  <c r="G791" i="5"/>
  <c r="F791" i="5"/>
  <c r="D791" i="5"/>
  <c r="C791" i="5"/>
  <c r="T792" i="5"/>
  <c r="S792" i="5"/>
  <c r="R792" i="5"/>
  <c r="Q792" i="5"/>
  <c r="O792" i="5"/>
  <c r="N792" i="5"/>
  <c r="M792" i="5"/>
  <c r="K792" i="5"/>
  <c r="J792" i="5"/>
  <c r="I792" i="5"/>
  <c r="G792" i="5"/>
  <c r="F792" i="5"/>
  <c r="D792" i="5"/>
  <c r="C792" i="5"/>
  <c r="T793" i="5"/>
  <c r="S793" i="5"/>
  <c r="R793" i="5"/>
  <c r="Q793" i="5"/>
  <c r="P793" i="5"/>
  <c r="O793" i="5"/>
  <c r="M793" i="5"/>
  <c r="K793" i="5"/>
  <c r="J793" i="5"/>
  <c r="I793" i="5"/>
  <c r="H793" i="5"/>
  <c r="G793" i="5"/>
  <c r="D793" i="5"/>
  <c r="C793" i="5"/>
  <c r="S794" i="5"/>
  <c r="R794" i="5"/>
  <c r="Q794" i="5"/>
  <c r="P794" i="5"/>
  <c r="O794" i="5"/>
  <c r="N794" i="5"/>
  <c r="K794" i="5"/>
  <c r="J794" i="5"/>
  <c r="I794" i="5"/>
  <c r="H794" i="5"/>
  <c r="G794" i="5"/>
  <c r="F794" i="5"/>
  <c r="D794" i="5"/>
  <c r="S795" i="5"/>
  <c r="S796" i="5"/>
  <c r="Q796" i="5"/>
  <c r="N796" i="5"/>
  <c r="L796" i="5"/>
  <c r="J796" i="5"/>
  <c r="I796" i="5"/>
  <c r="G796" i="5"/>
  <c r="S797" i="5"/>
  <c r="O797" i="5"/>
  <c r="L797" i="5"/>
  <c r="J797" i="5"/>
  <c r="I797" i="5"/>
  <c r="G797" i="5"/>
  <c r="S798" i="5"/>
  <c r="M798" i="5"/>
  <c r="I798" i="5"/>
  <c r="G798" i="5"/>
  <c r="T799" i="5"/>
  <c r="S799" i="5"/>
  <c r="Q799" i="5"/>
  <c r="P799" i="5"/>
  <c r="O799" i="5"/>
  <c r="L799" i="5"/>
  <c r="K799" i="5"/>
  <c r="I799" i="5"/>
  <c r="H799" i="5"/>
  <c r="G799" i="5"/>
  <c r="F799" i="5"/>
  <c r="C799" i="5"/>
  <c r="T800" i="5"/>
  <c r="S800" i="5"/>
  <c r="R800" i="5"/>
  <c r="M800" i="5"/>
  <c r="L800" i="5"/>
  <c r="K800" i="5"/>
  <c r="I800" i="5"/>
  <c r="G800" i="5"/>
  <c r="C800" i="5"/>
  <c r="T801" i="5"/>
  <c r="R801" i="5"/>
  <c r="Q801" i="5"/>
  <c r="M801" i="5"/>
  <c r="L801" i="5"/>
  <c r="K801" i="5"/>
  <c r="J801" i="5"/>
  <c r="H801" i="5"/>
  <c r="G801" i="5"/>
  <c r="C801" i="5"/>
  <c r="S802" i="5"/>
  <c r="R802" i="5"/>
  <c r="Q802" i="5"/>
  <c r="N802" i="5"/>
  <c r="M802" i="5"/>
  <c r="J802" i="5"/>
  <c r="H802" i="5"/>
  <c r="G802" i="5"/>
  <c r="D802" i="5"/>
  <c r="T803" i="5"/>
  <c r="S803" i="5"/>
  <c r="Q803" i="5"/>
  <c r="M803" i="5"/>
  <c r="L803" i="5"/>
  <c r="K803" i="5"/>
  <c r="I803" i="5"/>
  <c r="H803" i="5"/>
  <c r="G803" i="5"/>
  <c r="D803" i="5"/>
  <c r="T804" i="5"/>
  <c r="S804" i="5"/>
  <c r="Q804" i="5"/>
  <c r="M804" i="5"/>
  <c r="L804" i="5"/>
  <c r="K804" i="5"/>
  <c r="I804" i="5"/>
  <c r="D804" i="5"/>
  <c r="C804" i="5"/>
  <c r="S805" i="5"/>
  <c r="R805" i="5"/>
  <c r="Q805" i="5"/>
  <c r="M805" i="5"/>
  <c r="L805" i="5"/>
  <c r="K805" i="5"/>
  <c r="I805" i="5"/>
  <c r="H805" i="5"/>
  <c r="D805" i="5"/>
  <c r="C805" i="5"/>
  <c r="S806" i="5"/>
  <c r="R806" i="5"/>
  <c r="Q806" i="5"/>
  <c r="N806" i="5"/>
  <c r="K806" i="5"/>
  <c r="J806" i="5"/>
  <c r="H806" i="5"/>
  <c r="F806" i="5"/>
  <c r="D806" i="5"/>
  <c r="T807" i="5"/>
  <c r="S807" i="5"/>
  <c r="Q807" i="5"/>
  <c r="M807" i="5"/>
  <c r="L807" i="5"/>
  <c r="K807" i="5"/>
  <c r="I807" i="5"/>
  <c r="H807" i="5"/>
  <c r="F807" i="5"/>
  <c r="C807" i="5"/>
  <c r="T808" i="5"/>
  <c r="R808" i="5"/>
  <c r="O808" i="5"/>
  <c r="M808" i="5"/>
  <c r="L808" i="5"/>
  <c r="K808" i="5"/>
  <c r="F808" i="5"/>
  <c r="D808" i="5"/>
  <c r="C808" i="5"/>
  <c r="T809" i="5"/>
  <c r="S809" i="5"/>
  <c r="R809" i="5"/>
  <c r="P809" i="5"/>
  <c r="M809" i="5"/>
  <c r="L809" i="5"/>
  <c r="J809" i="5"/>
  <c r="I809" i="5"/>
  <c r="G809" i="5"/>
  <c r="D809" i="5"/>
  <c r="C809" i="5"/>
  <c r="S810" i="5"/>
  <c r="R810" i="5"/>
  <c r="P810" i="5"/>
  <c r="O810" i="5"/>
  <c r="M810" i="5"/>
  <c r="K810" i="5"/>
  <c r="J810" i="5"/>
  <c r="I810" i="5"/>
  <c r="G810" i="5"/>
  <c r="F810" i="5"/>
  <c r="D810" i="5"/>
  <c r="O811" i="5"/>
  <c r="N811" i="5"/>
  <c r="G812" i="5"/>
  <c r="D812" i="5"/>
  <c r="M814" i="5"/>
  <c r="Q814" i="5"/>
  <c r="N814" i="5"/>
  <c r="K814" i="5"/>
  <c r="J814" i="5"/>
  <c r="H814" i="5"/>
  <c r="F814" i="5"/>
  <c r="O815" i="5"/>
  <c r="N815" i="5"/>
  <c r="L815" i="5"/>
  <c r="H815" i="5"/>
  <c r="C815" i="5"/>
  <c r="T816" i="5"/>
  <c r="Q816" i="5"/>
  <c r="N816" i="5"/>
  <c r="T817" i="5"/>
  <c r="R817" i="5"/>
  <c r="Q817" i="5"/>
  <c r="P817" i="5"/>
  <c r="O817" i="5"/>
  <c r="L817" i="5"/>
  <c r="K817" i="5"/>
  <c r="I817" i="5"/>
  <c r="H817" i="5"/>
  <c r="G817" i="5"/>
  <c r="D817" i="5"/>
  <c r="C817" i="5"/>
  <c r="Q819" i="5"/>
  <c r="N819" i="5"/>
  <c r="M819" i="5"/>
  <c r="I819" i="5"/>
  <c r="F819" i="5"/>
  <c r="J820" i="5"/>
  <c r="S820" i="5"/>
  <c r="R820" i="5"/>
  <c r="O820" i="5"/>
  <c r="M820" i="5"/>
  <c r="I820" i="5"/>
  <c r="G820" i="5"/>
  <c r="F820" i="5"/>
  <c r="C820" i="5"/>
  <c r="R821" i="5"/>
  <c r="M821" i="5"/>
  <c r="L821" i="5"/>
  <c r="I821" i="5"/>
  <c r="G821" i="5"/>
  <c r="N822" i="5"/>
  <c r="S822" i="5"/>
  <c r="R822" i="5"/>
  <c r="H822" i="5"/>
  <c r="F822" i="5"/>
  <c r="T823" i="5"/>
  <c r="S823" i="5"/>
  <c r="Q823" i="5"/>
  <c r="P823" i="5"/>
  <c r="O823" i="5"/>
  <c r="N823" i="5"/>
  <c r="M823" i="5"/>
  <c r="K823" i="5"/>
  <c r="I823" i="5"/>
  <c r="H823" i="5"/>
  <c r="G823" i="5"/>
  <c r="F823" i="5"/>
  <c r="D823" i="5"/>
  <c r="C823" i="5"/>
  <c r="T824" i="5"/>
  <c r="S824" i="5"/>
  <c r="R824" i="5"/>
  <c r="Q824" i="5"/>
  <c r="O824" i="5"/>
  <c r="N824" i="5"/>
  <c r="M824" i="5"/>
  <c r="K824" i="5"/>
  <c r="J824" i="5"/>
  <c r="I824" i="5"/>
  <c r="G824" i="5"/>
  <c r="F824" i="5"/>
  <c r="D824" i="5"/>
  <c r="C824" i="5"/>
  <c r="T825" i="5"/>
  <c r="S825" i="5"/>
  <c r="R825" i="5"/>
  <c r="Q825" i="5"/>
  <c r="P825" i="5"/>
  <c r="O825" i="5"/>
  <c r="M825" i="5"/>
  <c r="K825" i="5"/>
  <c r="J825" i="5"/>
  <c r="I825" i="5"/>
  <c r="H825" i="5"/>
  <c r="G825" i="5"/>
  <c r="D825" i="5"/>
  <c r="C825" i="5"/>
  <c r="S826" i="5"/>
  <c r="R826" i="5"/>
  <c r="Q826" i="5"/>
  <c r="P826" i="5"/>
  <c r="O826" i="5"/>
  <c r="N826" i="5"/>
  <c r="K826" i="5"/>
  <c r="J826" i="5"/>
  <c r="I826" i="5"/>
  <c r="H826" i="5"/>
  <c r="G826" i="5"/>
  <c r="F826" i="5"/>
  <c r="D826" i="5"/>
  <c r="P827" i="5"/>
  <c r="O827" i="5"/>
  <c r="L827" i="5"/>
  <c r="K827" i="5"/>
  <c r="D827" i="5"/>
  <c r="R828" i="5"/>
  <c r="O828" i="5"/>
  <c r="Q829" i="5"/>
  <c r="P829" i="5"/>
  <c r="R830" i="5"/>
  <c r="Q830" i="5"/>
  <c r="P830" i="5"/>
  <c r="I830" i="5"/>
  <c r="G830" i="5"/>
  <c r="F830" i="5"/>
  <c r="S831" i="5"/>
  <c r="Q831" i="5"/>
  <c r="P831" i="5"/>
  <c r="M831" i="5"/>
  <c r="L831" i="5"/>
  <c r="I831" i="5"/>
  <c r="H831" i="5"/>
  <c r="F831" i="5"/>
  <c r="C831" i="5"/>
  <c r="M832" i="5"/>
  <c r="S832" i="5"/>
  <c r="R832" i="5"/>
  <c r="Q832" i="5"/>
  <c r="L832" i="5"/>
  <c r="J832" i="5"/>
  <c r="G832" i="5"/>
  <c r="F832" i="5"/>
  <c r="C832" i="5"/>
  <c r="S833" i="5"/>
  <c r="R833" i="5"/>
  <c r="Q833" i="5"/>
  <c r="M833" i="5"/>
  <c r="L833" i="5"/>
  <c r="J833" i="5"/>
  <c r="I833" i="5"/>
  <c r="G833" i="5"/>
  <c r="C833" i="5"/>
  <c r="N834" i="5"/>
  <c r="T834" i="5"/>
  <c r="R834" i="5"/>
  <c r="Q834" i="5"/>
  <c r="M834" i="5"/>
  <c r="J834" i="5"/>
  <c r="H834" i="5"/>
  <c r="G834" i="5"/>
  <c r="D834" i="5"/>
  <c r="T835" i="5"/>
  <c r="S835" i="5"/>
  <c r="R835" i="5"/>
  <c r="P835" i="5"/>
  <c r="O835" i="5"/>
  <c r="N835" i="5"/>
  <c r="M835" i="5"/>
  <c r="K835" i="5"/>
  <c r="J835" i="5"/>
  <c r="H835" i="5"/>
  <c r="G835" i="5"/>
  <c r="F835" i="5"/>
  <c r="D835" i="5"/>
  <c r="C835" i="5"/>
  <c r="T836" i="5"/>
  <c r="S836" i="5"/>
  <c r="R836" i="5"/>
  <c r="Q836" i="5"/>
  <c r="P836" i="5"/>
  <c r="N836" i="5"/>
  <c r="M836" i="5"/>
  <c r="K836" i="5"/>
  <c r="J836" i="5"/>
  <c r="I836" i="5"/>
  <c r="H836" i="5"/>
  <c r="F836" i="5"/>
  <c r="D836" i="5"/>
  <c r="C836" i="5"/>
  <c r="T837" i="5"/>
  <c r="S837" i="5"/>
  <c r="R837" i="5"/>
  <c r="Q837" i="5"/>
  <c r="P837" i="5"/>
  <c r="O837" i="5"/>
  <c r="N837" i="5"/>
  <c r="K837" i="5"/>
  <c r="J837" i="5"/>
  <c r="I837" i="5"/>
  <c r="H837" i="5"/>
  <c r="G837" i="5"/>
  <c r="F837" i="5"/>
  <c r="C837" i="5"/>
  <c r="S838" i="5"/>
  <c r="T838" i="5"/>
  <c r="R838" i="5"/>
  <c r="Q838" i="5"/>
  <c r="P838" i="5"/>
  <c r="O838" i="5"/>
  <c r="N838" i="5"/>
  <c r="M838" i="5"/>
  <c r="L838" i="5"/>
  <c r="J838" i="5"/>
  <c r="I838" i="5"/>
  <c r="H838" i="5"/>
  <c r="G838" i="5"/>
  <c r="F838" i="5"/>
  <c r="D838" i="5"/>
  <c r="C838" i="5"/>
  <c r="T839" i="5"/>
  <c r="S839" i="5"/>
  <c r="R839" i="5"/>
  <c r="P839" i="5"/>
  <c r="O839" i="5"/>
  <c r="N839" i="5"/>
  <c r="M839" i="5"/>
  <c r="K839" i="5"/>
  <c r="J839" i="5"/>
  <c r="H839" i="5"/>
  <c r="G839" i="5"/>
  <c r="F839" i="5"/>
  <c r="D839" i="5"/>
  <c r="C839" i="5"/>
  <c r="T840" i="5"/>
  <c r="S840" i="5"/>
  <c r="R840" i="5"/>
  <c r="Q840" i="5"/>
  <c r="P840" i="5"/>
  <c r="N840" i="5"/>
  <c r="M840" i="5"/>
  <c r="K840" i="5"/>
  <c r="J840" i="5"/>
  <c r="I840" i="5"/>
  <c r="H840" i="5"/>
  <c r="F840" i="5"/>
  <c r="D840" i="5"/>
  <c r="C840" i="5"/>
  <c r="T841" i="5"/>
  <c r="S841" i="5"/>
  <c r="R841" i="5"/>
  <c r="Q841" i="5"/>
  <c r="P841" i="5"/>
  <c r="O841" i="5"/>
  <c r="N841" i="5"/>
  <c r="K841" i="5"/>
  <c r="J841" i="5"/>
  <c r="I841" i="5"/>
  <c r="H841" i="5"/>
  <c r="G841" i="5"/>
  <c r="F841" i="5"/>
  <c r="C841" i="5"/>
  <c r="S842" i="5"/>
  <c r="T842" i="5"/>
  <c r="R842" i="5"/>
  <c r="Q842" i="5"/>
  <c r="P842" i="5"/>
  <c r="O842" i="5"/>
  <c r="N842" i="5"/>
  <c r="M842" i="5"/>
  <c r="L842" i="5"/>
  <c r="J842" i="5"/>
  <c r="I842" i="5"/>
  <c r="H842" i="5"/>
  <c r="G842" i="5"/>
  <c r="F842" i="5"/>
  <c r="D842" i="5"/>
  <c r="C842" i="5"/>
  <c r="T843" i="5"/>
  <c r="S843" i="5"/>
  <c r="R843" i="5"/>
  <c r="P843" i="5"/>
  <c r="O843" i="5"/>
  <c r="N843" i="5"/>
  <c r="M843" i="5"/>
  <c r="K843" i="5"/>
  <c r="J843" i="5"/>
  <c r="H843" i="5"/>
  <c r="G843" i="5"/>
  <c r="F843" i="5"/>
  <c r="D843" i="5"/>
  <c r="C843" i="5"/>
  <c r="T844" i="5"/>
  <c r="S844" i="5"/>
  <c r="R844" i="5"/>
  <c r="Q844" i="5"/>
  <c r="P844" i="5"/>
  <c r="N844" i="5"/>
  <c r="M844" i="5"/>
  <c r="K844" i="5"/>
  <c r="J844" i="5"/>
  <c r="I844" i="5"/>
  <c r="H844" i="5"/>
  <c r="F844" i="5"/>
  <c r="D844" i="5"/>
  <c r="C844" i="5"/>
  <c r="T845" i="5"/>
  <c r="S845" i="5"/>
  <c r="R845" i="5"/>
  <c r="Q845" i="5"/>
  <c r="P845" i="5"/>
  <c r="N845" i="5"/>
  <c r="K845" i="5"/>
  <c r="J845" i="5"/>
  <c r="I845" i="5"/>
  <c r="H845" i="5"/>
  <c r="G845" i="5"/>
  <c r="F845" i="5"/>
  <c r="C845" i="5"/>
  <c r="T846" i="5"/>
  <c r="S846" i="5"/>
  <c r="R846" i="5"/>
  <c r="L846" i="5"/>
  <c r="K846" i="5"/>
  <c r="J846" i="5"/>
  <c r="I846" i="5"/>
  <c r="H846" i="5"/>
  <c r="S847" i="5"/>
  <c r="T847" i="5"/>
  <c r="R847" i="5"/>
  <c r="Q847" i="5"/>
  <c r="P847" i="5"/>
  <c r="O847" i="5"/>
  <c r="N847" i="5"/>
  <c r="M847" i="5"/>
  <c r="L847" i="5"/>
  <c r="J847" i="5"/>
  <c r="I847" i="5"/>
  <c r="H847" i="5"/>
  <c r="G847" i="5"/>
  <c r="F847" i="5"/>
  <c r="D847" i="5"/>
  <c r="C847" i="5"/>
  <c r="R848" i="5"/>
  <c r="Q849" i="5"/>
  <c r="P849" i="5"/>
  <c r="L849" i="5"/>
  <c r="J849" i="5"/>
  <c r="I849" i="5"/>
  <c r="Q850" i="5"/>
  <c r="S850" i="5"/>
  <c r="P850" i="5"/>
  <c r="L850" i="5"/>
  <c r="J850" i="5"/>
  <c r="I850" i="5"/>
  <c r="H850" i="5"/>
  <c r="G850" i="5"/>
  <c r="S851" i="5"/>
  <c r="T851" i="5"/>
  <c r="R851" i="5"/>
  <c r="Q851" i="5"/>
  <c r="P851" i="5"/>
  <c r="O851" i="5"/>
  <c r="N851" i="5"/>
  <c r="M851" i="5"/>
  <c r="L851" i="5"/>
  <c r="J851" i="5"/>
  <c r="I851" i="5"/>
  <c r="H851" i="5"/>
  <c r="G851" i="5"/>
  <c r="F851" i="5"/>
  <c r="D851" i="5"/>
  <c r="C851" i="5"/>
  <c r="S852" i="5"/>
  <c r="P852" i="5"/>
  <c r="H852" i="5"/>
  <c r="G852" i="5"/>
  <c r="F852" i="5"/>
  <c r="Q854" i="5"/>
  <c r="P854" i="5"/>
  <c r="L854" i="5"/>
  <c r="J854" i="5"/>
  <c r="I854" i="5"/>
  <c r="S855" i="5"/>
  <c r="T855" i="5"/>
  <c r="R855" i="5"/>
  <c r="Q855" i="5"/>
  <c r="P855" i="5"/>
  <c r="O855" i="5"/>
  <c r="N855" i="5"/>
  <c r="M855" i="5"/>
  <c r="L855" i="5"/>
  <c r="J855" i="5"/>
  <c r="I855" i="5"/>
  <c r="H855" i="5"/>
  <c r="G855" i="5"/>
  <c r="F855" i="5"/>
  <c r="D855" i="5"/>
  <c r="C855" i="5"/>
  <c r="S856" i="5"/>
  <c r="R856" i="5"/>
  <c r="O856" i="5"/>
  <c r="L856" i="5"/>
  <c r="J856" i="5"/>
  <c r="H856" i="5"/>
  <c r="F856" i="5"/>
  <c r="S857" i="5"/>
  <c r="R857" i="5"/>
  <c r="P857" i="5"/>
  <c r="L857" i="5"/>
  <c r="J857" i="5"/>
  <c r="I857" i="5"/>
  <c r="F857" i="5"/>
  <c r="S858" i="5"/>
  <c r="R858" i="5"/>
  <c r="P858" i="5"/>
  <c r="L858" i="5"/>
  <c r="J858" i="5"/>
  <c r="I858" i="5"/>
  <c r="G858" i="5"/>
  <c r="S859" i="5"/>
  <c r="T859" i="5"/>
  <c r="R859" i="5"/>
  <c r="Q859" i="5"/>
  <c r="P859" i="5"/>
  <c r="O859" i="5"/>
  <c r="N859" i="5"/>
  <c r="M859" i="5"/>
  <c r="L859" i="5"/>
  <c r="J859" i="5"/>
  <c r="I859" i="5"/>
  <c r="H859" i="5"/>
  <c r="G859" i="5"/>
  <c r="F859" i="5"/>
  <c r="D859" i="5"/>
  <c r="C859" i="5"/>
  <c r="T860" i="5"/>
  <c r="S860" i="5"/>
  <c r="R860" i="5"/>
  <c r="O860" i="5"/>
  <c r="J860" i="5"/>
  <c r="H860" i="5"/>
  <c r="F860" i="5"/>
  <c r="T861" i="5"/>
  <c r="S861" i="5"/>
  <c r="R861" i="5"/>
  <c r="P861" i="5"/>
  <c r="J861" i="5"/>
  <c r="I861" i="5"/>
  <c r="F861" i="5"/>
  <c r="T862" i="5"/>
  <c r="S862" i="5"/>
  <c r="R862" i="5"/>
  <c r="P862" i="5"/>
  <c r="J862" i="5"/>
  <c r="I862" i="5"/>
  <c r="G862" i="5"/>
  <c r="S863" i="5"/>
  <c r="T863" i="5"/>
  <c r="R863" i="5"/>
  <c r="Q863" i="5"/>
  <c r="P863" i="5"/>
  <c r="O863" i="5"/>
  <c r="N863" i="5"/>
  <c r="M863" i="5"/>
  <c r="L863" i="5"/>
  <c r="J863" i="5"/>
  <c r="I863" i="5"/>
  <c r="H863" i="5"/>
  <c r="G863" i="5"/>
  <c r="F863" i="5"/>
  <c r="D863" i="5"/>
  <c r="C863" i="5"/>
  <c r="T864" i="5"/>
  <c r="S864" i="5"/>
  <c r="R864" i="5"/>
  <c r="O864" i="5"/>
  <c r="J864" i="5"/>
  <c r="H864" i="5"/>
  <c r="F864" i="5"/>
  <c r="T865" i="5"/>
  <c r="S865" i="5"/>
  <c r="R865" i="5"/>
  <c r="P865" i="5"/>
  <c r="J865" i="5"/>
  <c r="I865" i="5"/>
  <c r="F865" i="5"/>
  <c r="T866" i="5"/>
  <c r="S866" i="5"/>
  <c r="R866" i="5"/>
  <c r="P866" i="5"/>
  <c r="J866" i="5"/>
  <c r="I866" i="5"/>
  <c r="G866" i="5"/>
  <c r="S867" i="5"/>
  <c r="T867" i="5"/>
  <c r="R867" i="5"/>
  <c r="Q867" i="5"/>
  <c r="P867" i="5"/>
  <c r="O867" i="5"/>
  <c r="N867" i="5"/>
  <c r="M867" i="5"/>
  <c r="L867" i="5"/>
  <c r="J867" i="5"/>
  <c r="I867" i="5"/>
  <c r="H867" i="5"/>
  <c r="G867" i="5"/>
  <c r="F867" i="5"/>
  <c r="D867" i="5"/>
  <c r="C867" i="5"/>
  <c r="T868" i="5"/>
  <c r="S868" i="5"/>
  <c r="R868" i="5"/>
  <c r="O868" i="5"/>
  <c r="J868" i="5"/>
  <c r="H868" i="5"/>
  <c r="F868" i="5"/>
  <c r="T869" i="5"/>
  <c r="S869" i="5"/>
  <c r="R869" i="5"/>
  <c r="P869" i="5"/>
  <c r="J869" i="5"/>
  <c r="I869" i="5"/>
  <c r="F869" i="5"/>
  <c r="T870" i="5"/>
  <c r="S870" i="5"/>
  <c r="R870" i="5"/>
  <c r="P870" i="5"/>
  <c r="J870" i="5"/>
  <c r="I870" i="5"/>
  <c r="G870" i="5"/>
  <c r="S871" i="5"/>
  <c r="T871" i="5"/>
  <c r="R871" i="5"/>
  <c r="Q871" i="5"/>
  <c r="P871" i="5"/>
  <c r="O871" i="5"/>
  <c r="N871" i="5"/>
  <c r="M871" i="5"/>
  <c r="L871" i="5"/>
  <c r="J871" i="5"/>
  <c r="I871" i="5"/>
  <c r="H871" i="5"/>
  <c r="G871" i="5"/>
  <c r="F871" i="5"/>
  <c r="D871" i="5"/>
  <c r="C871" i="5"/>
  <c r="T872" i="5"/>
  <c r="S872" i="5"/>
  <c r="R872" i="5"/>
  <c r="O872" i="5"/>
  <c r="J872" i="5"/>
  <c r="H872" i="5"/>
  <c r="F872" i="5"/>
  <c r="T873" i="5"/>
  <c r="S873" i="5"/>
  <c r="R873" i="5"/>
  <c r="P873" i="5"/>
  <c r="J873" i="5"/>
  <c r="I873" i="5"/>
  <c r="F873" i="5"/>
  <c r="T874" i="5"/>
  <c r="S874" i="5"/>
  <c r="R874" i="5"/>
  <c r="P874" i="5"/>
  <c r="J874" i="5"/>
  <c r="I874" i="5"/>
  <c r="G874" i="5"/>
  <c r="S875" i="5"/>
  <c r="T875" i="5"/>
  <c r="R875" i="5"/>
  <c r="Q875" i="5"/>
  <c r="P875" i="5"/>
  <c r="O875" i="5"/>
  <c r="N875" i="5"/>
  <c r="M875" i="5"/>
  <c r="L875" i="5"/>
  <c r="J875" i="5"/>
  <c r="I875" i="5"/>
  <c r="H875" i="5"/>
  <c r="G875" i="5"/>
  <c r="F875" i="5"/>
  <c r="D875" i="5"/>
  <c r="C875" i="5"/>
  <c r="T876" i="5"/>
  <c r="S876" i="5"/>
  <c r="R876" i="5"/>
  <c r="O876" i="5"/>
  <c r="J876" i="5"/>
  <c r="H876" i="5"/>
  <c r="F876" i="5"/>
  <c r="T877" i="5"/>
  <c r="S877" i="5"/>
  <c r="R877" i="5"/>
  <c r="P877" i="5"/>
  <c r="J877" i="5"/>
  <c r="I877" i="5"/>
  <c r="F877" i="5"/>
  <c r="T878" i="5"/>
  <c r="S878" i="5"/>
  <c r="R878" i="5"/>
  <c r="P878" i="5"/>
  <c r="J878" i="5"/>
  <c r="I878" i="5"/>
  <c r="G878" i="5"/>
  <c r="S879" i="5"/>
  <c r="T879" i="5"/>
  <c r="R879" i="5"/>
  <c r="Q879" i="5"/>
  <c r="P879" i="5"/>
  <c r="O879" i="5"/>
  <c r="N879" i="5"/>
  <c r="M879" i="5"/>
  <c r="L879" i="5"/>
  <c r="J879" i="5"/>
  <c r="I879" i="5"/>
  <c r="H879" i="5"/>
  <c r="G879" i="5"/>
  <c r="F879" i="5"/>
  <c r="D879" i="5"/>
  <c r="C879" i="5"/>
  <c r="T880" i="5"/>
  <c r="S880" i="5"/>
  <c r="R880" i="5"/>
  <c r="O880" i="5"/>
  <c r="J880" i="5"/>
  <c r="H880" i="5"/>
  <c r="F880" i="5"/>
  <c r="T881" i="5"/>
  <c r="S881" i="5"/>
  <c r="R881" i="5"/>
  <c r="P881" i="5"/>
  <c r="J881" i="5"/>
  <c r="I881" i="5"/>
  <c r="F881" i="5"/>
  <c r="T882" i="5"/>
  <c r="S882" i="5"/>
  <c r="R882" i="5"/>
  <c r="P882" i="5"/>
  <c r="J882" i="5"/>
  <c r="I882" i="5"/>
  <c r="G882" i="5"/>
  <c r="S883" i="5"/>
  <c r="T883" i="5"/>
  <c r="R883" i="5"/>
  <c r="Q883" i="5"/>
  <c r="P883" i="5"/>
  <c r="O883" i="5"/>
  <c r="N883" i="5"/>
  <c r="M883" i="5"/>
  <c r="L883" i="5"/>
  <c r="J883" i="5"/>
  <c r="I883" i="5"/>
  <c r="H883" i="5"/>
  <c r="G883" i="5"/>
  <c r="F883" i="5"/>
  <c r="D883" i="5"/>
  <c r="C883" i="5"/>
  <c r="T884" i="5"/>
  <c r="S884" i="5"/>
  <c r="R884" i="5"/>
  <c r="O884" i="5"/>
  <c r="J884" i="5"/>
  <c r="H884" i="5"/>
  <c r="F884" i="5"/>
  <c r="T885" i="5"/>
  <c r="S885" i="5"/>
  <c r="R885" i="5"/>
  <c r="P885" i="5"/>
  <c r="J885" i="5"/>
  <c r="I885" i="5"/>
  <c r="F885" i="5"/>
  <c r="T886" i="5"/>
  <c r="S886" i="5"/>
  <c r="R886" i="5"/>
  <c r="P886" i="5"/>
  <c r="J886" i="5"/>
  <c r="I886" i="5"/>
  <c r="G886" i="5"/>
  <c r="S887" i="5"/>
  <c r="T887" i="5"/>
  <c r="Q887" i="5"/>
  <c r="P887" i="5"/>
  <c r="N887" i="5"/>
  <c r="M887" i="5"/>
  <c r="L887" i="5"/>
  <c r="J887" i="5"/>
  <c r="I887" i="5"/>
  <c r="H887" i="5"/>
  <c r="G887" i="5"/>
  <c r="F887" i="5"/>
  <c r="D887" i="5"/>
  <c r="C887" i="5"/>
  <c r="G449" i="5" l="1"/>
  <c r="M449" i="5"/>
  <c r="H449" i="5"/>
  <c r="J532" i="5"/>
  <c r="K532" i="5"/>
  <c r="M532" i="5"/>
  <c r="S525" i="5"/>
  <c r="P532" i="5"/>
  <c r="T525" i="5"/>
  <c r="C449" i="5"/>
  <c r="S449" i="5"/>
  <c r="J449" i="5"/>
  <c r="Q532" i="5"/>
  <c r="D487" i="5"/>
  <c r="K449" i="5"/>
  <c r="O449" i="5"/>
  <c r="R532" i="5"/>
  <c r="O487" i="5"/>
  <c r="R447" i="5"/>
  <c r="P449" i="5"/>
  <c r="N532" i="5"/>
  <c r="S532" i="5"/>
  <c r="C487" i="5"/>
  <c r="D479" i="5"/>
  <c r="Q449" i="5"/>
  <c r="C532" i="5"/>
  <c r="O525" i="5"/>
  <c r="M487" i="5"/>
  <c r="F479" i="5"/>
  <c r="R449" i="5"/>
  <c r="Q464" i="5"/>
  <c r="F464" i="5"/>
  <c r="K464" i="5"/>
  <c r="M464" i="5"/>
  <c r="J464" i="5"/>
  <c r="D464" i="5"/>
  <c r="C464" i="5"/>
  <c r="S464" i="5"/>
  <c r="T464" i="5"/>
  <c r="G464" i="5"/>
  <c r="R464" i="5"/>
  <c r="I464" i="5"/>
  <c r="L464" i="5"/>
  <c r="N464" i="5"/>
  <c r="O463" i="5"/>
  <c r="G463" i="5"/>
  <c r="N463" i="5"/>
  <c r="L463" i="5"/>
  <c r="K463" i="5"/>
  <c r="C463" i="5"/>
  <c r="D463" i="5"/>
  <c r="T463" i="5"/>
  <c r="F463" i="5"/>
  <c r="P463" i="5"/>
  <c r="H463" i="5"/>
  <c r="R463" i="5"/>
  <c r="J463" i="5"/>
  <c r="Q463" i="5"/>
  <c r="I463" i="5"/>
  <c r="M463" i="5"/>
  <c r="O464" i="5"/>
  <c r="H464" i="5"/>
  <c r="P464" i="5"/>
  <c r="S463" i="5"/>
  <c r="L525" i="5"/>
  <c r="K525" i="5"/>
  <c r="I525" i="5"/>
  <c r="M525" i="5"/>
  <c r="R552" i="5"/>
  <c r="Q552" i="5"/>
  <c r="O552" i="5"/>
  <c r="G552" i="5"/>
  <c r="N552" i="5"/>
  <c r="F552" i="5"/>
  <c r="M552" i="5"/>
  <c r="D552" i="5"/>
  <c r="T552" i="5"/>
  <c r="L552" i="5"/>
  <c r="C552" i="5"/>
  <c r="P552" i="5"/>
  <c r="K552" i="5"/>
  <c r="J552" i="5"/>
  <c r="I552" i="5"/>
  <c r="H552" i="5"/>
  <c r="S552" i="5"/>
  <c r="T551" i="5"/>
  <c r="S551" i="5"/>
  <c r="D551" i="5"/>
  <c r="C551" i="5"/>
  <c r="Q551" i="5"/>
  <c r="I551" i="5"/>
  <c r="P551" i="5"/>
  <c r="H551" i="5"/>
  <c r="O551" i="5"/>
  <c r="G551" i="5"/>
  <c r="N551" i="5"/>
  <c r="F551" i="5"/>
  <c r="R551" i="5"/>
  <c r="M551" i="5"/>
  <c r="L551" i="5"/>
  <c r="K551" i="5"/>
  <c r="J551" i="5"/>
  <c r="S550" i="5"/>
  <c r="T550" i="5"/>
  <c r="R550" i="5"/>
  <c r="Q550" i="5"/>
  <c r="O550" i="5"/>
  <c r="N550" i="5"/>
  <c r="M550" i="5"/>
  <c r="L550" i="5"/>
  <c r="J550" i="5"/>
  <c r="I550" i="5"/>
  <c r="G550" i="5"/>
  <c r="F550" i="5"/>
  <c r="D550" i="5"/>
  <c r="C550" i="5"/>
  <c r="H550" i="5"/>
  <c r="P550" i="5"/>
  <c r="K550" i="5"/>
  <c r="T543" i="5"/>
  <c r="S543" i="5"/>
  <c r="M543" i="5"/>
  <c r="L543" i="5"/>
  <c r="K543" i="5"/>
  <c r="J543" i="5"/>
  <c r="G543" i="5"/>
  <c r="D543" i="5"/>
  <c r="Q543" i="5"/>
  <c r="I543" i="5"/>
  <c r="P543" i="5"/>
  <c r="H543" i="5"/>
  <c r="N543" i="5"/>
  <c r="F543" i="5"/>
  <c r="O543" i="5"/>
  <c r="C543" i="5"/>
  <c r="R543" i="5"/>
  <c r="S542" i="5"/>
  <c r="T542" i="5"/>
  <c r="R542" i="5"/>
  <c r="Q542" i="5"/>
  <c r="O542" i="5"/>
  <c r="N542" i="5"/>
  <c r="M542" i="5"/>
  <c r="L542" i="5"/>
  <c r="J542" i="5"/>
  <c r="I542" i="5"/>
  <c r="G542" i="5"/>
  <c r="F542" i="5"/>
  <c r="D542" i="5"/>
  <c r="C542" i="5"/>
  <c r="H542" i="5"/>
  <c r="P542" i="5"/>
  <c r="K542" i="5"/>
  <c r="K541" i="5"/>
  <c r="M541" i="5"/>
  <c r="D541" i="5"/>
  <c r="R541" i="5"/>
  <c r="J541" i="5"/>
  <c r="T541" i="5"/>
  <c r="I541" i="5"/>
  <c r="S541" i="5"/>
  <c r="H541" i="5"/>
  <c r="Q541" i="5"/>
  <c r="G541" i="5"/>
  <c r="P541" i="5"/>
  <c r="F541" i="5"/>
  <c r="O541" i="5"/>
  <c r="C541" i="5"/>
  <c r="L541" i="5"/>
  <c r="N541" i="5"/>
  <c r="S534" i="5"/>
  <c r="T534" i="5"/>
  <c r="R534" i="5"/>
  <c r="Q534" i="5"/>
  <c r="O534" i="5"/>
  <c r="N534" i="5"/>
  <c r="M534" i="5"/>
  <c r="L534" i="5"/>
  <c r="J534" i="5"/>
  <c r="I534" i="5"/>
  <c r="G534" i="5"/>
  <c r="F534" i="5"/>
  <c r="D534" i="5"/>
  <c r="C534" i="5"/>
  <c r="H534" i="5"/>
  <c r="P534" i="5"/>
  <c r="K534" i="5"/>
  <c r="T533" i="5"/>
  <c r="S533" i="5"/>
  <c r="L533" i="5"/>
  <c r="K533" i="5"/>
  <c r="I533" i="5"/>
  <c r="H533" i="5"/>
  <c r="M533" i="5"/>
  <c r="D533" i="5"/>
  <c r="R533" i="5"/>
  <c r="J533" i="5"/>
  <c r="N533" i="5"/>
  <c r="C533" i="5"/>
  <c r="O533" i="5"/>
  <c r="F533" i="5"/>
  <c r="P533" i="5"/>
  <c r="G533" i="5"/>
  <c r="Q533" i="5"/>
  <c r="P524" i="5"/>
  <c r="N524" i="5"/>
  <c r="D524" i="5"/>
  <c r="O524" i="5"/>
  <c r="G524" i="5"/>
  <c r="T524" i="5"/>
  <c r="L524" i="5"/>
  <c r="C524" i="5"/>
  <c r="K524" i="5"/>
  <c r="J524" i="5"/>
  <c r="S524" i="5"/>
  <c r="I524" i="5"/>
  <c r="R524" i="5"/>
  <c r="H524" i="5"/>
  <c r="Q524" i="5"/>
  <c r="F524" i="5"/>
  <c r="M524" i="5"/>
  <c r="M516" i="5"/>
  <c r="K516" i="5"/>
  <c r="J516" i="5"/>
  <c r="O516" i="5"/>
  <c r="G516" i="5"/>
  <c r="T516" i="5"/>
  <c r="L516" i="5"/>
  <c r="C516" i="5"/>
  <c r="N516" i="5"/>
  <c r="D516" i="5"/>
  <c r="P516" i="5"/>
  <c r="F516" i="5"/>
  <c r="Q516" i="5"/>
  <c r="H516" i="5"/>
  <c r="R516" i="5"/>
  <c r="I516" i="5"/>
  <c r="S516" i="5"/>
  <c r="T515" i="5"/>
  <c r="S515" i="5"/>
  <c r="R515" i="5"/>
  <c r="L515" i="5"/>
  <c r="K515" i="5"/>
  <c r="J515" i="5"/>
  <c r="H515" i="5"/>
  <c r="G515" i="5"/>
  <c r="Q515" i="5"/>
  <c r="I515" i="5"/>
  <c r="N515" i="5"/>
  <c r="F515" i="5"/>
  <c r="M515" i="5"/>
  <c r="C515" i="5"/>
  <c r="O515" i="5"/>
  <c r="D515" i="5"/>
  <c r="P515" i="5"/>
  <c r="S514" i="5"/>
  <c r="T514" i="5"/>
  <c r="R514" i="5"/>
  <c r="Q514" i="5"/>
  <c r="O514" i="5"/>
  <c r="N514" i="5"/>
  <c r="M514" i="5"/>
  <c r="L514" i="5"/>
  <c r="J514" i="5"/>
  <c r="I514" i="5"/>
  <c r="G514" i="5"/>
  <c r="F514" i="5"/>
  <c r="D514" i="5"/>
  <c r="C514" i="5"/>
  <c r="H514" i="5"/>
  <c r="P514" i="5"/>
  <c r="K514" i="5"/>
  <c r="T507" i="5"/>
  <c r="S507" i="5"/>
  <c r="R507" i="5"/>
  <c r="P507" i="5"/>
  <c r="O507" i="5"/>
  <c r="L507" i="5"/>
  <c r="K507" i="5"/>
  <c r="J507" i="5"/>
  <c r="H507" i="5"/>
  <c r="G507" i="5"/>
  <c r="D507" i="5"/>
  <c r="C507" i="5"/>
  <c r="Q507" i="5"/>
  <c r="I507" i="5"/>
  <c r="N507" i="5"/>
  <c r="F507" i="5"/>
  <c r="M507" i="5"/>
  <c r="S506" i="5"/>
  <c r="T506" i="5"/>
  <c r="R506" i="5"/>
  <c r="Q506" i="5"/>
  <c r="O506" i="5"/>
  <c r="N506" i="5"/>
  <c r="M506" i="5"/>
  <c r="L506" i="5"/>
  <c r="J506" i="5"/>
  <c r="I506" i="5"/>
  <c r="G506" i="5"/>
  <c r="F506" i="5"/>
  <c r="D506" i="5"/>
  <c r="C506" i="5"/>
  <c r="H506" i="5"/>
  <c r="P506" i="5"/>
  <c r="K506" i="5"/>
  <c r="T505" i="5"/>
  <c r="L505" i="5"/>
  <c r="K505" i="5"/>
  <c r="I505" i="5"/>
  <c r="M505" i="5"/>
  <c r="D505" i="5"/>
  <c r="R505" i="5"/>
  <c r="J505" i="5"/>
  <c r="N505" i="5"/>
  <c r="C505" i="5"/>
  <c r="O505" i="5"/>
  <c r="F505" i="5"/>
  <c r="P505" i="5"/>
  <c r="G505" i="5"/>
  <c r="Q505" i="5"/>
  <c r="H505" i="5"/>
  <c r="S505" i="5"/>
  <c r="S498" i="5"/>
  <c r="T498" i="5"/>
  <c r="R498" i="5"/>
  <c r="Q498" i="5"/>
  <c r="O498" i="5"/>
  <c r="N498" i="5"/>
  <c r="M498" i="5"/>
  <c r="L498" i="5"/>
  <c r="J498" i="5"/>
  <c r="I498" i="5"/>
  <c r="G498" i="5"/>
  <c r="F498" i="5"/>
  <c r="D498" i="5"/>
  <c r="C498" i="5"/>
  <c r="H498" i="5"/>
  <c r="P498" i="5"/>
  <c r="K498" i="5"/>
  <c r="T497" i="5"/>
  <c r="S497" i="5"/>
  <c r="Q497" i="5"/>
  <c r="L497" i="5"/>
  <c r="K497" i="5"/>
  <c r="I497" i="5"/>
  <c r="H497" i="5"/>
  <c r="G497" i="5"/>
  <c r="M497" i="5"/>
  <c r="D497" i="5"/>
  <c r="R497" i="5"/>
  <c r="J497" i="5"/>
  <c r="N497" i="5"/>
  <c r="C497" i="5"/>
  <c r="O497" i="5"/>
  <c r="F497" i="5"/>
  <c r="P497" i="5"/>
  <c r="R496" i="5"/>
  <c r="Q496" i="5"/>
  <c r="P496" i="5"/>
  <c r="N496" i="5"/>
  <c r="F496" i="5"/>
  <c r="D496" i="5"/>
  <c r="O496" i="5"/>
  <c r="G496" i="5"/>
  <c r="T496" i="5"/>
  <c r="L496" i="5"/>
  <c r="C496" i="5"/>
  <c r="M496" i="5"/>
  <c r="K496" i="5"/>
  <c r="J496" i="5"/>
  <c r="S496" i="5"/>
  <c r="I496" i="5"/>
  <c r="H496" i="5"/>
  <c r="T489" i="5"/>
  <c r="S489" i="5"/>
  <c r="Q489" i="5"/>
  <c r="P489" i="5"/>
  <c r="O489" i="5"/>
  <c r="L489" i="5"/>
  <c r="K489" i="5"/>
  <c r="I489" i="5"/>
  <c r="H489" i="5"/>
  <c r="G489" i="5"/>
  <c r="F489" i="5"/>
  <c r="C489" i="5"/>
  <c r="M489" i="5"/>
  <c r="D489" i="5"/>
  <c r="R489" i="5"/>
  <c r="J489" i="5"/>
  <c r="N489" i="5"/>
  <c r="P488" i="5"/>
  <c r="N488" i="5"/>
  <c r="M488" i="5"/>
  <c r="K488" i="5"/>
  <c r="D488" i="5"/>
  <c r="O488" i="5"/>
  <c r="G488" i="5"/>
  <c r="T488" i="5"/>
  <c r="L488" i="5"/>
  <c r="C488" i="5"/>
  <c r="J488" i="5"/>
  <c r="S488" i="5"/>
  <c r="I488" i="5"/>
  <c r="R488" i="5"/>
  <c r="H488" i="5"/>
  <c r="Q488" i="5"/>
  <c r="F488" i="5"/>
  <c r="T480" i="5"/>
  <c r="R480" i="5"/>
  <c r="Q480" i="5"/>
  <c r="K480" i="5"/>
  <c r="J480" i="5"/>
  <c r="C480" i="5"/>
  <c r="P480" i="5"/>
  <c r="H480" i="5"/>
  <c r="O480" i="5"/>
  <c r="G480" i="5"/>
  <c r="N480" i="5"/>
  <c r="F480" i="5"/>
  <c r="M480" i="5"/>
  <c r="D480" i="5"/>
  <c r="S480" i="5"/>
  <c r="I480" i="5"/>
  <c r="L480" i="5"/>
  <c r="T478" i="5"/>
  <c r="R478" i="5"/>
  <c r="Q478" i="5"/>
  <c r="P478" i="5"/>
  <c r="O478" i="5"/>
  <c r="N478" i="5"/>
  <c r="M478" i="5"/>
  <c r="J478" i="5"/>
  <c r="I478" i="5"/>
  <c r="H478" i="5"/>
  <c r="G478" i="5"/>
  <c r="F478" i="5"/>
  <c r="D478" i="5"/>
  <c r="K478" i="5"/>
  <c r="S478" i="5"/>
  <c r="C478" i="5"/>
  <c r="L478" i="5"/>
  <c r="T471" i="5"/>
  <c r="N471" i="5"/>
  <c r="M471" i="5"/>
  <c r="L471" i="5"/>
  <c r="K471" i="5"/>
  <c r="D471" i="5"/>
  <c r="C471" i="5"/>
  <c r="R471" i="5"/>
  <c r="J471" i="5"/>
  <c r="Q471" i="5"/>
  <c r="I471" i="5"/>
  <c r="P471" i="5"/>
  <c r="H471" i="5"/>
  <c r="O471" i="5"/>
  <c r="G471" i="5"/>
  <c r="S471" i="5"/>
  <c r="F471" i="5"/>
  <c r="T470" i="5"/>
  <c r="R470" i="5"/>
  <c r="Q470" i="5"/>
  <c r="P470" i="5"/>
  <c r="O470" i="5"/>
  <c r="N470" i="5"/>
  <c r="M470" i="5"/>
  <c r="J470" i="5"/>
  <c r="I470" i="5"/>
  <c r="H470" i="5"/>
  <c r="G470" i="5"/>
  <c r="F470" i="5"/>
  <c r="D470" i="5"/>
  <c r="K470" i="5"/>
  <c r="S470" i="5"/>
  <c r="C470" i="5"/>
  <c r="L470" i="5"/>
  <c r="N469" i="5"/>
  <c r="R469" i="5"/>
  <c r="Q469" i="5"/>
  <c r="P469" i="5"/>
  <c r="O469" i="5"/>
  <c r="J469" i="5"/>
  <c r="I469" i="5"/>
  <c r="H469" i="5"/>
  <c r="G469" i="5"/>
  <c r="K469" i="5"/>
  <c r="S469" i="5"/>
  <c r="C469" i="5"/>
  <c r="L469" i="5"/>
  <c r="T469" i="5"/>
  <c r="D469" i="5"/>
  <c r="M469" i="5"/>
  <c r="F469" i="5"/>
  <c r="T462" i="5"/>
  <c r="R462" i="5"/>
  <c r="Q462" i="5"/>
  <c r="P462" i="5"/>
  <c r="O462" i="5"/>
  <c r="N462" i="5"/>
  <c r="M462" i="5"/>
  <c r="J462" i="5"/>
  <c r="I462" i="5"/>
  <c r="H462" i="5"/>
  <c r="G462" i="5"/>
  <c r="F462" i="5"/>
  <c r="D462" i="5"/>
  <c r="K462" i="5"/>
  <c r="S462" i="5"/>
  <c r="C462" i="5"/>
  <c r="L462" i="5"/>
  <c r="N461" i="5"/>
  <c r="R461" i="5"/>
  <c r="Q461" i="5"/>
  <c r="P461" i="5"/>
  <c r="O461" i="5"/>
  <c r="J461" i="5"/>
  <c r="I461" i="5"/>
  <c r="H461" i="5"/>
  <c r="G461" i="5"/>
  <c r="K461" i="5"/>
  <c r="S461" i="5"/>
  <c r="C461" i="5"/>
  <c r="L461" i="5"/>
  <c r="T461" i="5"/>
  <c r="D461" i="5"/>
  <c r="M461" i="5"/>
  <c r="F461" i="5"/>
  <c r="N453" i="5"/>
  <c r="R453" i="5"/>
  <c r="Q453" i="5"/>
  <c r="P453" i="5"/>
  <c r="O453" i="5"/>
  <c r="J453" i="5"/>
  <c r="I453" i="5"/>
  <c r="H453" i="5"/>
  <c r="G453" i="5"/>
  <c r="K453" i="5"/>
  <c r="S453" i="5"/>
  <c r="C453" i="5"/>
  <c r="L453" i="5"/>
  <c r="T453" i="5"/>
  <c r="D453" i="5"/>
  <c r="M453" i="5"/>
  <c r="F453" i="5"/>
  <c r="T452" i="5"/>
  <c r="R452" i="5"/>
  <c r="Q452" i="5"/>
  <c r="L452" i="5"/>
  <c r="K452" i="5"/>
  <c r="J452" i="5"/>
  <c r="I452" i="5"/>
  <c r="C452" i="5"/>
  <c r="P452" i="5"/>
  <c r="H452" i="5"/>
  <c r="O452" i="5"/>
  <c r="G452" i="5"/>
  <c r="N452" i="5"/>
  <c r="F452" i="5"/>
  <c r="M452" i="5"/>
  <c r="D452" i="5"/>
  <c r="S452" i="5"/>
  <c r="T451" i="5"/>
  <c r="N451" i="5"/>
  <c r="M451" i="5"/>
  <c r="K451" i="5"/>
  <c r="C451" i="5"/>
  <c r="R451" i="5"/>
  <c r="J451" i="5"/>
  <c r="Q451" i="5"/>
  <c r="I451" i="5"/>
  <c r="P451" i="5"/>
  <c r="H451" i="5"/>
  <c r="O451" i="5"/>
  <c r="G451" i="5"/>
  <c r="S451" i="5"/>
  <c r="D451" i="5"/>
  <c r="F451" i="5"/>
  <c r="L451" i="5"/>
  <c r="T444" i="5"/>
  <c r="S444" i="5"/>
  <c r="R444" i="5"/>
  <c r="M444" i="5"/>
  <c r="L444" i="5"/>
  <c r="K444" i="5"/>
  <c r="J444" i="5"/>
  <c r="I444" i="5"/>
  <c r="D444" i="5"/>
  <c r="C444" i="5"/>
  <c r="P444" i="5"/>
  <c r="H444" i="5"/>
  <c r="O444" i="5"/>
  <c r="G444" i="5"/>
  <c r="N444" i="5"/>
  <c r="F444" i="5"/>
  <c r="Q444" i="5"/>
  <c r="T443" i="5"/>
  <c r="O443" i="5"/>
  <c r="N443" i="5"/>
  <c r="L443" i="5"/>
  <c r="F443" i="5"/>
  <c r="R443" i="5"/>
  <c r="J443" i="5"/>
  <c r="Q443" i="5"/>
  <c r="I443" i="5"/>
  <c r="P443" i="5"/>
  <c r="H443" i="5"/>
  <c r="M443" i="5"/>
  <c r="K443" i="5"/>
  <c r="G443" i="5"/>
  <c r="S443" i="5"/>
  <c r="D443" i="5"/>
  <c r="C443" i="5"/>
  <c r="T442" i="5"/>
  <c r="R442" i="5"/>
  <c r="Q442" i="5"/>
  <c r="P442" i="5"/>
  <c r="O442" i="5"/>
  <c r="N442" i="5"/>
  <c r="M442" i="5"/>
  <c r="J442" i="5"/>
  <c r="I442" i="5"/>
  <c r="H442" i="5"/>
  <c r="G442" i="5"/>
  <c r="F442" i="5"/>
  <c r="D442" i="5"/>
  <c r="K442" i="5"/>
  <c r="S442" i="5"/>
  <c r="C442" i="5"/>
  <c r="L442" i="5"/>
  <c r="P436" i="5"/>
  <c r="H436" i="5"/>
  <c r="O436" i="5"/>
  <c r="G436" i="5"/>
  <c r="T436" i="5"/>
  <c r="J436" i="5"/>
  <c r="K436" i="5"/>
  <c r="I436" i="5"/>
  <c r="S436" i="5"/>
  <c r="F436" i="5"/>
  <c r="R436" i="5"/>
  <c r="D436" i="5"/>
  <c r="Q436" i="5"/>
  <c r="C436" i="5"/>
  <c r="N436" i="5"/>
  <c r="M436" i="5"/>
  <c r="L436" i="5"/>
  <c r="T433" i="5"/>
  <c r="R433" i="5"/>
  <c r="O433" i="5"/>
  <c r="L433" i="5"/>
  <c r="J433" i="5"/>
  <c r="I433" i="5"/>
  <c r="G433" i="5"/>
  <c r="N433" i="5"/>
  <c r="F433" i="5"/>
  <c r="M433" i="5"/>
  <c r="D433" i="5"/>
  <c r="K433" i="5"/>
  <c r="P433" i="5"/>
  <c r="C433" i="5"/>
  <c r="Q433" i="5"/>
  <c r="H433" i="5"/>
  <c r="S433" i="5"/>
  <c r="T430" i="5"/>
  <c r="R430" i="5"/>
  <c r="Q430" i="5"/>
  <c r="P430" i="5"/>
  <c r="O430" i="5"/>
  <c r="N430" i="5"/>
  <c r="M430" i="5"/>
  <c r="J430" i="5"/>
  <c r="I430" i="5"/>
  <c r="H430" i="5"/>
  <c r="G430" i="5"/>
  <c r="F430" i="5"/>
  <c r="D430" i="5"/>
  <c r="K430" i="5"/>
  <c r="S430" i="5"/>
  <c r="C430" i="5"/>
  <c r="L430" i="5"/>
  <c r="S201" i="5"/>
  <c r="Q201" i="5"/>
  <c r="P201" i="5"/>
  <c r="N201" i="5"/>
  <c r="I201" i="5"/>
  <c r="H201" i="5"/>
  <c r="G201" i="5"/>
  <c r="D201" i="5"/>
  <c r="T201" i="5"/>
  <c r="L201" i="5"/>
  <c r="C201" i="5"/>
  <c r="O201" i="5"/>
  <c r="F201" i="5"/>
  <c r="M201" i="5"/>
  <c r="K201" i="5"/>
  <c r="J201" i="5"/>
  <c r="R201" i="5"/>
  <c r="L198" i="5"/>
  <c r="T198" i="5"/>
  <c r="S198" i="5"/>
  <c r="Q198" i="5"/>
  <c r="P198" i="5"/>
  <c r="K198" i="5"/>
  <c r="I198" i="5"/>
  <c r="H198" i="5"/>
  <c r="G198" i="5"/>
  <c r="F198" i="5"/>
  <c r="R198" i="5"/>
  <c r="J198" i="5"/>
  <c r="N198" i="5"/>
  <c r="D198" i="5"/>
  <c r="M198" i="5"/>
  <c r="C198" i="5"/>
  <c r="O198" i="5"/>
  <c r="T195" i="5"/>
  <c r="S195" i="5"/>
  <c r="R195" i="5"/>
  <c r="O195" i="5"/>
  <c r="L195" i="5"/>
  <c r="K195" i="5"/>
  <c r="J195" i="5"/>
  <c r="I195" i="5"/>
  <c r="G195" i="5"/>
  <c r="D195" i="5"/>
  <c r="P195" i="5"/>
  <c r="H195" i="5"/>
  <c r="M195" i="5"/>
  <c r="C195" i="5"/>
  <c r="N195" i="5"/>
  <c r="F195" i="5"/>
  <c r="Q195" i="5"/>
  <c r="T192" i="5"/>
  <c r="S192" i="5"/>
  <c r="R192" i="5"/>
  <c r="Q192" i="5"/>
  <c r="P192" i="5"/>
  <c r="O192" i="5"/>
  <c r="M192" i="5"/>
  <c r="K192" i="5"/>
  <c r="J192" i="5"/>
  <c r="I192" i="5"/>
  <c r="H192" i="5"/>
  <c r="G192" i="5"/>
  <c r="D192" i="5"/>
  <c r="C192" i="5"/>
  <c r="N192" i="5"/>
  <c r="F192" i="5"/>
  <c r="L192" i="5"/>
  <c r="P189" i="5"/>
  <c r="S189" i="5"/>
  <c r="N189" i="5"/>
  <c r="J189" i="5"/>
  <c r="H189" i="5"/>
  <c r="G189" i="5"/>
  <c r="T189" i="5"/>
  <c r="L189" i="5"/>
  <c r="C189" i="5"/>
  <c r="K189" i="5"/>
  <c r="O189" i="5"/>
  <c r="D189" i="5"/>
  <c r="M189" i="5"/>
  <c r="Q189" i="5"/>
  <c r="F189" i="5"/>
  <c r="R189" i="5"/>
  <c r="I189" i="5"/>
  <c r="S186" i="5"/>
  <c r="O186" i="5"/>
  <c r="M186" i="5"/>
  <c r="L186" i="5"/>
  <c r="I186" i="5"/>
  <c r="G186" i="5"/>
  <c r="D186" i="5"/>
  <c r="R186" i="5"/>
  <c r="J186" i="5"/>
  <c r="T186" i="5"/>
  <c r="K186" i="5"/>
  <c r="P186" i="5"/>
  <c r="F186" i="5"/>
  <c r="N186" i="5"/>
  <c r="C186" i="5"/>
  <c r="Q186" i="5"/>
  <c r="H186" i="5"/>
  <c r="N183" i="5"/>
  <c r="M183" i="5"/>
  <c r="L183" i="5"/>
  <c r="F183" i="5"/>
  <c r="P183" i="5"/>
  <c r="H183" i="5"/>
  <c r="S183" i="5"/>
  <c r="J183" i="5"/>
  <c r="R183" i="5"/>
  <c r="G183" i="5"/>
  <c r="O183" i="5"/>
  <c r="D183" i="5"/>
  <c r="Q183" i="5"/>
  <c r="C183" i="5"/>
  <c r="T183" i="5"/>
  <c r="I183" i="5"/>
  <c r="K183" i="5"/>
  <c r="O180" i="5"/>
  <c r="M180" i="5"/>
  <c r="L180" i="5"/>
  <c r="D180" i="5"/>
  <c r="N180" i="5"/>
  <c r="F180" i="5"/>
  <c r="R180" i="5"/>
  <c r="I180" i="5"/>
  <c r="T180" i="5"/>
  <c r="J180" i="5"/>
  <c r="Q180" i="5"/>
  <c r="G180" i="5"/>
  <c r="P180" i="5"/>
  <c r="C180" i="5"/>
  <c r="S180" i="5"/>
  <c r="H180" i="5"/>
  <c r="K180" i="5"/>
  <c r="R177" i="5"/>
  <c r="O177" i="5"/>
  <c r="N177" i="5"/>
  <c r="M177" i="5"/>
  <c r="J177" i="5"/>
  <c r="F177" i="5"/>
  <c r="D177" i="5"/>
  <c r="T177" i="5"/>
  <c r="L177" i="5"/>
  <c r="C177" i="5"/>
  <c r="Q177" i="5"/>
  <c r="H177" i="5"/>
  <c r="K177" i="5"/>
  <c r="S177" i="5"/>
  <c r="I177" i="5"/>
  <c r="P177" i="5"/>
  <c r="G177" i="5"/>
  <c r="T174" i="5"/>
  <c r="S174" i="5"/>
  <c r="Q174" i="5"/>
  <c r="O174" i="5"/>
  <c r="N174" i="5"/>
  <c r="L174" i="5"/>
  <c r="K174" i="5"/>
  <c r="I174" i="5"/>
  <c r="H174" i="5"/>
  <c r="F174" i="5"/>
  <c r="D174" i="5"/>
  <c r="C174" i="5"/>
  <c r="R174" i="5"/>
  <c r="J174" i="5"/>
  <c r="P174" i="5"/>
  <c r="G174" i="5"/>
  <c r="M174" i="5"/>
  <c r="Q171" i="5"/>
  <c r="T171" i="5"/>
  <c r="M171" i="5"/>
  <c r="K171" i="5"/>
  <c r="G171" i="5"/>
  <c r="P171" i="5"/>
  <c r="H171" i="5"/>
  <c r="O171" i="5"/>
  <c r="F171" i="5"/>
  <c r="N171" i="5"/>
  <c r="C171" i="5"/>
  <c r="L171" i="5"/>
  <c r="R171" i="5"/>
  <c r="D171" i="5"/>
  <c r="S171" i="5"/>
  <c r="I171" i="5"/>
  <c r="J171" i="5"/>
  <c r="T168" i="5"/>
  <c r="S168" i="5"/>
  <c r="R168" i="5"/>
  <c r="P168" i="5"/>
  <c r="L168" i="5"/>
  <c r="K168" i="5"/>
  <c r="J168" i="5"/>
  <c r="I168" i="5"/>
  <c r="H168" i="5"/>
  <c r="C168" i="5"/>
  <c r="N168" i="5"/>
  <c r="F168" i="5"/>
  <c r="O168" i="5"/>
  <c r="D168" i="5"/>
  <c r="M168" i="5"/>
  <c r="G168" i="5"/>
  <c r="Q168" i="5"/>
  <c r="Q165" i="5"/>
  <c r="O165" i="5"/>
  <c r="M165" i="5"/>
  <c r="I165" i="5"/>
  <c r="T165" i="5"/>
  <c r="L165" i="5"/>
  <c r="C165" i="5"/>
  <c r="N165" i="5"/>
  <c r="D165" i="5"/>
  <c r="R165" i="5"/>
  <c r="H165" i="5"/>
  <c r="P165" i="5"/>
  <c r="F165" i="5"/>
  <c r="S165" i="5"/>
  <c r="G165" i="5"/>
  <c r="J165" i="5"/>
  <c r="K165" i="5"/>
  <c r="O162" i="5"/>
  <c r="N162" i="5"/>
  <c r="L162" i="5"/>
  <c r="F162" i="5"/>
  <c r="R162" i="5"/>
  <c r="J162" i="5"/>
  <c r="M162" i="5"/>
  <c r="C162" i="5"/>
  <c r="T162" i="5"/>
  <c r="I162" i="5"/>
  <c r="Q162" i="5"/>
  <c r="G162" i="5"/>
  <c r="P162" i="5"/>
  <c r="D162" i="5"/>
  <c r="S162" i="5"/>
  <c r="H162" i="5"/>
  <c r="K162" i="5"/>
  <c r="T159" i="5"/>
  <c r="S159" i="5"/>
  <c r="R159" i="5"/>
  <c r="Q159" i="5"/>
  <c r="O159" i="5"/>
  <c r="N159" i="5"/>
  <c r="M159" i="5"/>
  <c r="K159" i="5"/>
  <c r="J159" i="5"/>
  <c r="I159" i="5"/>
  <c r="G159" i="5"/>
  <c r="F159" i="5"/>
  <c r="D159" i="5"/>
  <c r="C159" i="5"/>
  <c r="P159" i="5"/>
  <c r="H159" i="5"/>
  <c r="L159" i="5"/>
  <c r="O156" i="5"/>
  <c r="M156" i="5"/>
  <c r="L156" i="5"/>
  <c r="G156" i="5"/>
  <c r="N156" i="5"/>
  <c r="F156" i="5"/>
  <c r="T156" i="5"/>
  <c r="K156" i="5"/>
  <c r="R156" i="5"/>
  <c r="H156" i="5"/>
  <c r="P156" i="5"/>
  <c r="D156" i="5"/>
  <c r="Q156" i="5"/>
  <c r="C156" i="5"/>
  <c r="S156" i="5"/>
  <c r="I156" i="5"/>
  <c r="J156" i="5"/>
  <c r="P153" i="5"/>
  <c r="T153" i="5"/>
  <c r="L153" i="5"/>
  <c r="C153" i="5"/>
  <c r="S153" i="5"/>
  <c r="J153" i="5"/>
  <c r="I153" i="5"/>
  <c r="Q153" i="5"/>
  <c r="G153" i="5"/>
  <c r="O153" i="5"/>
  <c r="N153" i="5"/>
  <c r="M153" i="5"/>
  <c r="K153" i="5"/>
  <c r="H153" i="5"/>
  <c r="F153" i="5"/>
  <c r="R153" i="5"/>
  <c r="D153" i="5"/>
  <c r="O150" i="5"/>
  <c r="R150" i="5"/>
  <c r="J150" i="5"/>
  <c r="S150" i="5"/>
  <c r="I150" i="5"/>
  <c r="L150" i="5"/>
  <c r="T150" i="5"/>
  <c r="H150" i="5"/>
  <c r="N150" i="5"/>
  <c r="M150" i="5"/>
  <c r="K150" i="5"/>
  <c r="G150" i="5"/>
  <c r="F150" i="5"/>
  <c r="Q150" i="5"/>
  <c r="D150" i="5"/>
  <c r="P150" i="5"/>
  <c r="C150" i="5"/>
  <c r="T147" i="5"/>
  <c r="S147" i="5"/>
  <c r="Q147" i="5"/>
  <c r="O147" i="5"/>
  <c r="N147" i="5"/>
  <c r="L147" i="5"/>
  <c r="K147" i="5"/>
  <c r="J147" i="5"/>
  <c r="G147" i="5"/>
  <c r="F147" i="5"/>
  <c r="D147" i="5"/>
  <c r="C147" i="5"/>
  <c r="P147" i="5"/>
  <c r="H147" i="5"/>
  <c r="R147" i="5"/>
  <c r="I147" i="5"/>
  <c r="M147" i="5"/>
  <c r="N144" i="5"/>
  <c r="F144" i="5"/>
  <c r="Q144" i="5"/>
  <c r="H144" i="5"/>
  <c r="O144" i="5"/>
  <c r="C144" i="5"/>
  <c r="L144" i="5"/>
  <c r="M144" i="5"/>
  <c r="K144" i="5"/>
  <c r="J144" i="5"/>
  <c r="I144" i="5"/>
  <c r="T144" i="5"/>
  <c r="G144" i="5"/>
  <c r="S144" i="5"/>
  <c r="D144" i="5"/>
  <c r="P144" i="5"/>
  <c r="R144" i="5"/>
  <c r="S141" i="5"/>
  <c r="R141" i="5"/>
  <c r="O141" i="5"/>
  <c r="M141" i="5"/>
  <c r="K141" i="5"/>
  <c r="J141" i="5"/>
  <c r="I141" i="5"/>
  <c r="H141" i="5"/>
  <c r="D141" i="5"/>
  <c r="T141" i="5"/>
  <c r="L141" i="5"/>
  <c r="C141" i="5"/>
  <c r="P141" i="5"/>
  <c r="G141" i="5"/>
  <c r="N141" i="5"/>
  <c r="F141" i="5"/>
  <c r="Q141" i="5"/>
  <c r="R138" i="5"/>
  <c r="J138" i="5"/>
  <c r="O138" i="5"/>
  <c r="F138" i="5"/>
  <c r="S138" i="5"/>
  <c r="H138" i="5"/>
  <c r="P138" i="5"/>
  <c r="D138" i="5"/>
  <c r="N138" i="5"/>
  <c r="M138" i="5"/>
  <c r="L138" i="5"/>
  <c r="K138" i="5"/>
  <c r="I138" i="5"/>
  <c r="G138" i="5"/>
  <c r="C138" i="5"/>
  <c r="Q138" i="5"/>
  <c r="T138" i="5"/>
  <c r="Q135" i="5"/>
  <c r="O135" i="5"/>
  <c r="P135" i="5"/>
  <c r="H135" i="5"/>
  <c r="N135" i="5"/>
  <c r="D135" i="5"/>
  <c r="T135" i="5"/>
  <c r="J135" i="5"/>
  <c r="R135" i="5"/>
  <c r="G135" i="5"/>
  <c r="M135" i="5"/>
  <c r="L135" i="5"/>
  <c r="K135" i="5"/>
  <c r="I135" i="5"/>
  <c r="F135" i="5"/>
  <c r="S135" i="5"/>
  <c r="C135" i="5"/>
  <c r="R132" i="5"/>
  <c r="Q132" i="5"/>
  <c r="D132" i="5"/>
  <c r="N132" i="5"/>
  <c r="F132" i="5"/>
  <c r="M132" i="5"/>
  <c r="C132" i="5"/>
  <c r="K132" i="5"/>
  <c r="S132" i="5"/>
  <c r="I132" i="5"/>
  <c r="P132" i="5"/>
  <c r="O132" i="5"/>
  <c r="L132" i="5"/>
  <c r="J132" i="5"/>
  <c r="H132" i="5"/>
  <c r="T132" i="5"/>
  <c r="G132" i="5"/>
  <c r="S129" i="5"/>
  <c r="R129" i="5"/>
  <c r="Q129" i="5"/>
  <c r="P129" i="5"/>
  <c r="O129" i="5"/>
  <c r="N129" i="5"/>
  <c r="K129" i="5"/>
  <c r="J129" i="5"/>
  <c r="I129" i="5"/>
  <c r="H129" i="5"/>
  <c r="G129" i="5"/>
  <c r="F129" i="5"/>
  <c r="D129" i="5"/>
  <c r="T129" i="5"/>
  <c r="L129" i="5"/>
  <c r="C129" i="5"/>
  <c r="M129" i="5"/>
  <c r="T126" i="5"/>
  <c r="S126" i="5"/>
  <c r="Q126" i="5"/>
  <c r="P126" i="5"/>
  <c r="O126" i="5"/>
  <c r="N126" i="5"/>
  <c r="M126" i="5"/>
  <c r="K126" i="5"/>
  <c r="I126" i="5"/>
  <c r="H126" i="5"/>
  <c r="G126" i="5"/>
  <c r="F126" i="5"/>
  <c r="D126" i="5"/>
  <c r="C126" i="5"/>
  <c r="R126" i="5"/>
  <c r="J126" i="5"/>
  <c r="L126" i="5"/>
  <c r="M123" i="5"/>
  <c r="Q123" i="5"/>
  <c r="J123" i="5"/>
  <c r="I123" i="5"/>
  <c r="D123" i="5"/>
  <c r="P123" i="5"/>
  <c r="H123" i="5"/>
  <c r="T123" i="5"/>
  <c r="K123" i="5"/>
  <c r="L123" i="5"/>
  <c r="N123" i="5"/>
  <c r="C123" i="5"/>
  <c r="O123" i="5"/>
  <c r="F123" i="5"/>
  <c r="R123" i="5"/>
  <c r="G123" i="5"/>
  <c r="S123" i="5"/>
  <c r="T120" i="5"/>
  <c r="R120" i="5"/>
  <c r="Q120" i="5"/>
  <c r="P120" i="5"/>
  <c r="O120" i="5"/>
  <c r="L120" i="5"/>
  <c r="K120" i="5"/>
  <c r="I120" i="5"/>
  <c r="H120" i="5"/>
  <c r="G120" i="5"/>
  <c r="D120" i="5"/>
  <c r="C120" i="5"/>
  <c r="N120" i="5"/>
  <c r="F120" i="5"/>
  <c r="S120" i="5"/>
  <c r="J120" i="5"/>
  <c r="M120" i="5"/>
  <c r="N117" i="5"/>
  <c r="S117" i="5"/>
  <c r="M117" i="5"/>
  <c r="K117" i="5"/>
  <c r="G117" i="5"/>
  <c r="T117" i="5"/>
  <c r="L117" i="5"/>
  <c r="C117" i="5"/>
  <c r="R117" i="5"/>
  <c r="I117" i="5"/>
  <c r="O117" i="5"/>
  <c r="D117" i="5"/>
  <c r="P117" i="5"/>
  <c r="F117" i="5"/>
  <c r="Q117" i="5"/>
  <c r="H117" i="5"/>
  <c r="J117" i="5"/>
  <c r="L114" i="5"/>
  <c r="T114" i="5"/>
  <c r="S114" i="5"/>
  <c r="M114" i="5"/>
  <c r="K114" i="5"/>
  <c r="G114" i="5"/>
  <c r="D114" i="5"/>
  <c r="I114" i="5"/>
  <c r="R114" i="5"/>
  <c r="J114" i="5"/>
  <c r="Q114" i="5"/>
  <c r="H114" i="5"/>
  <c r="P114" i="5"/>
  <c r="F114" i="5"/>
  <c r="N114" i="5"/>
  <c r="C114" i="5"/>
  <c r="O114" i="5"/>
  <c r="N111" i="5"/>
  <c r="M111" i="5"/>
  <c r="J111" i="5"/>
  <c r="P111" i="5"/>
  <c r="H111" i="5"/>
  <c r="Q111" i="5"/>
  <c r="G111" i="5"/>
  <c r="S111" i="5"/>
  <c r="I111" i="5"/>
  <c r="L111" i="5"/>
  <c r="K111" i="5"/>
  <c r="T111" i="5"/>
  <c r="F111" i="5"/>
  <c r="R111" i="5"/>
  <c r="D111" i="5"/>
  <c r="O111" i="5"/>
  <c r="C111" i="5"/>
  <c r="S108" i="5"/>
  <c r="O108" i="5"/>
  <c r="I108" i="5"/>
  <c r="N108" i="5"/>
  <c r="F108" i="5"/>
  <c r="P108" i="5"/>
  <c r="G108" i="5"/>
  <c r="T108" i="5"/>
  <c r="J108" i="5"/>
  <c r="R108" i="5"/>
  <c r="D108" i="5"/>
  <c r="Q108" i="5"/>
  <c r="C108" i="5"/>
  <c r="M108" i="5"/>
  <c r="L108" i="5"/>
  <c r="K108" i="5"/>
  <c r="H108" i="5"/>
  <c r="T105" i="5"/>
  <c r="L105" i="5"/>
  <c r="C105" i="5"/>
  <c r="O105" i="5"/>
  <c r="F105" i="5"/>
  <c r="K105" i="5"/>
  <c r="M105" i="5"/>
  <c r="J105" i="5"/>
  <c r="S105" i="5"/>
  <c r="H105" i="5"/>
  <c r="R105" i="5"/>
  <c r="G105" i="5"/>
  <c r="Q105" i="5"/>
  <c r="D105" i="5"/>
  <c r="I105" i="5"/>
  <c r="N105" i="5"/>
  <c r="P105" i="5"/>
  <c r="T102" i="5"/>
  <c r="S102" i="5"/>
  <c r="Q102" i="5"/>
  <c r="P102" i="5"/>
  <c r="O102" i="5"/>
  <c r="L102" i="5"/>
  <c r="K102" i="5"/>
  <c r="I102" i="5"/>
  <c r="H102" i="5"/>
  <c r="G102" i="5"/>
  <c r="F102" i="5"/>
  <c r="C102" i="5"/>
  <c r="R102" i="5"/>
  <c r="J102" i="5"/>
  <c r="N102" i="5"/>
  <c r="D102" i="5"/>
  <c r="M102" i="5"/>
  <c r="R99" i="5"/>
  <c r="K99" i="5"/>
  <c r="F99" i="5"/>
  <c r="Q99" i="5"/>
  <c r="P99" i="5"/>
  <c r="H99" i="5"/>
  <c r="M99" i="5"/>
  <c r="C99" i="5"/>
  <c r="O99" i="5"/>
  <c r="D99" i="5"/>
  <c r="N99" i="5"/>
  <c r="L99" i="5"/>
  <c r="J99" i="5"/>
  <c r="T99" i="5"/>
  <c r="I99" i="5"/>
  <c r="S99" i="5"/>
  <c r="G99" i="5"/>
  <c r="T96" i="5"/>
  <c r="S96" i="5"/>
  <c r="R96" i="5"/>
  <c r="Q96" i="5"/>
  <c r="P96" i="5"/>
  <c r="O96" i="5"/>
  <c r="M96" i="5"/>
  <c r="K96" i="5"/>
  <c r="J96" i="5"/>
  <c r="I96" i="5"/>
  <c r="H96" i="5"/>
  <c r="G96" i="5"/>
  <c r="D96" i="5"/>
  <c r="C96" i="5"/>
  <c r="N96" i="5"/>
  <c r="F96" i="5"/>
  <c r="L96" i="5"/>
  <c r="S93" i="5"/>
  <c r="R93" i="5"/>
  <c r="Q93" i="5"/>
  <c r="P93" i="5"/>
  <c r="O93" i="5"/>
  <c r="M93" i="5"/>
  <c r="J93" i="5"/>
  <c r="I93" i="5"/>
  <c r="H93" i="5"/>
  <c r="G93" i="5"/>
  <c r="F93" i="5"/>
  <c r="D93" i="5"/>
  <c r="T93" i="5"/>
  <c r="L93" i="5"/>
  <c r="C93" i="5"/>
  <c r="K93" i="5"/>
  <c r="N93" i="5"/>
  <c r="L90" i="5"/>
  <c r="S90" i="5"/>
  <c r="Q90" i="5"/>
  <c r="M90" i="5"/>
  <c r="I90" i="5"/>
  <c r="G90" i="5"/>
  <c r="F90" i="5"/>
  <c r="H90" i="5"/>
  <c r="R90" i="5"/>
  <c r="J90" i="5"/>
  <c r="T90" i="5"/>
  <c r="K90" i="5"/>
  <c r="O90" i="5"/>
  <c r="D90" i="5"/>
  <c r="N90" i="5"/>
  <c r="C90" i="5"/>
  <c r="P90" i="5"/>
  <c r="Q200" i="5"/>
  <c r="P200" i="5"/>
  <c r="M200" i="5"/>
  <c r="L200" i="5"/>
  <c r="K200" i="5"/>
  <c r="G200" i="5"/>
  <c r="C200" i="5"/>
  <c r="N200" i="5"/>
  <c r="F200" i="5"/>
  <c r="O200" i="5"/>
  <c r="D200" i="5"/>
  <c r="T200" i="5"/>
  <c r="J200" i="5"/>
  <c r="S200" i="5"/>
  <c r="I200" i="5"/>
  <c r="R200" i="5"/>
  <c r="H200" i="5"/>
  <c r="R197" i="5"/>
  <c r="T197" i="5"/>
  <c r="L197" i="5"/>
  <c r="C197" i="5"/>
  <c r="N197" i="5"/>
  <c r="D197" i="5"/>
  <c r="K197" i="5"/>
  <c r="J197" i="5"/>
  <c r="S197" i="5"/>
  <c r="I197" i="5"/>
  <c r="Q197" i="5"/>
  <c r="P197" i="5"/>
  <c r="O197" i="5"/>
  <c r="M197" i="5"/>
  <c r="H197" i="5"/>
  <c r="G197" i="5"/>
  <c r="F197" i="5"/>
  <c r="T194" i="5"/>
  <c r="S194" i="5"/>
  <c r="Q194" i="5"/>
  <c r="P194" i="5"/>
  <c r="O194" i="5"/>
  <c r="L194" i="5"/>
  <c r="K194" i="5"/>
  <c r="I194" i="5"/>
  <c r="H194" i="5"/>
  <c r="G194" i="5"/>
  <c r="F194" i="5"/>
  <c r="D194" i="5"/>
  <c r="R194" i="5"/>
  <c r="J194" i="5"/>
  <c r="M194" i="5"/>
  <c r="C194" i="5"/>
  <c r="N194" i="5"/>
  <c r="T191" i="5"/>
  <c r="S191" i="5"/>
  <c r="R191" i="5"/>
  <c r="Q191" i="5"/>
  <c r="O191" i="5"/>
  <c r="N191" i="5"/>
  <c r="M191" i="5"/>
  <c r="K191" i="5"/>
  <c r="J191" i="5"/>
  <c r="I191" i="5"/>
  <c r="G191" i="5"/>
  <c r="F191" i="5"/>
  <c r="D191" i="5"/>
  <c r="C191" i="5"/>
  <c r="P191" i="5"/>
  <c r="H191" i="5"/>
  <c r="L191" i="5"/>
  <c r="O188" i="5"/>
  <c r="Q188" i="5"/>
  <c r="C188" i="5"/>
  <c r="D188" i="5"/>
  <c r="R188" i="5"/>
  <c r="G188" i="5"/>
  <c r="H188" i="5"/>
  <c r="J188" i="5"/>
  <c r="M188" i="5"/>
  <c r="N188" i="5"/>
  <c r="F188" i="5"/>
  <c r="T188" i="5"/>
  <c r="K188" i="5"/>
  <c r="L188" i="5"/>
  <c r="S188" i="5"/>
  <c r="I188" i="5"/>
  <c r="P188" i="5"/>
  <c r="R185" i="5"/>
  <c r="Q185" i="5"/>
  <c r="P185" i="5"/>
  <c r="O185" i="5"/>
  <c r="M185" i="5"/>
  <c r="K185" i="5"/>
  <c r="I185" i="5"/>
  <c r="H185" i="5"/>
  <c r="G185" i="5"/>
  <c r="F185" i="5"/>
  <c r="D185" i="5"/>
  <c r="T185" i="5"/>
  <c r="L185" i="5"/>
  <c r="C185" i="5"/>
  <c r="S185" i="5"/>
  <c r="J185" i="5"/>
  <c r="N185" i="5"/>
  <c r="T182" i="5"/>
  <c r="Q182" i="5"/>
  <c r="P182" i="5"/>
  <c r="N182" i="5"/>
  <c r="L182" i="5"/>
  <c r="K182" i="5"/>
  <c r="H182" i="5"/>
  <c r="G182" i="5"/>
  <c r="F182" i="5"/>
  <c r="C182" i="5"/>
  <c r="R182" i="5"/>
  <c r="J182" i="5"/>
  <c r="S182" i="5"/>
  <c r="I182" i="5"/>
  <c r="M182" i="5"/>
  <c r="D182" i="5"/>
  <c r="O182" i="5"/>
  <c r="S179" i="5"/>
  <c r="P179" i="5"/>
  <c r="H179" i="5"/>
  <c r="R179" i="5"/>
  <c r="I179" i="5"/>
  <c r="Q179" i="5"/>
  <c r="F179" i="5"/>
  <c r="N179" i="5"/>
  <c r="C179" i="5"/>
  <c r="O179" i="5"/>
  <c r="M179" i="5"/>
  <c r="L179" i="5"/>
  <c r="K179" i="5"/>
  <c r="J179" i="5"/>
  <c r="G179" i="5"/>
  <c r="T179" i="5"/>
  <c r="D179" i="5"/>
  <c r="T176" i="5"/>
  <c r="O176" i="5"/>
  <c r="M176" i="5"/>
  <c r="K176" i="5"/>
  <c r="J176" i="5"/>
  <c r="C176" i="5"/>
  <c r="N176" i="5"/>
  <c r="F176" i="5"/>
  <c r="Q176" i="5"/>
  <c r="H176" i="5"/>
  <c r="S176" i="5"/>
  <c r="I176" i="5"/>
  <c r="P176" i="5"/>
  <c r="D176" i="5"/>
  <c r="R176" i="5"/>
  <c r="G176" i="5"/>
  <c r="L176" i="5"/>
  <c r="O173" i="5"/>
  <c r="S173" i="5"/>
  <c r="D173" i="5"/>
  <c r="F173" i="5"/>
  <c r="I173" i="5"/>
  <c r="K173" i="5"/>
  <c r="M173" i="5"/>
  <c r="N173" i="5"/>
  <c r="T173" i="5"/>
  <c r="L173" i="5"/>
  <c r="C173" i="5"/>
  <c r="P173" i="5"/>
  <c r="G173" i="5"/>
  <c r="J173" i="5"/>
  <c r="R173" i="5"/>
  <c r="H173" i="5"/>
  <c r="Q173" i="5"/>
  <c r="N170" i="5"/>
  <c r="Q170" i="5"/>
  <c r="C170" i="5"/>
  <c r="D170" i="5"/>
  <c r="S170" i="5"/>
  <c r="G170" i="5"/>
  <c r="H170" i="5"/>
  <c r="K170" i="5"/>
  <c r="M170" i="5"/>
  <c r="R170" i="5"/>
  <c r="J170" i="5"/>
  <c r="O170" i="5"/>
  <c r="F170" i="5"/>
  <c r="L170" i="5"/>
  <c r="T170" i="5"/>
  <c r="I170" i="5"/>
  <c r="P170" i="5"/>
  <c r="T167" i="5"/>
  <c r="S167" i="5"/>
  <c r="R167" i="5"/>
  <c r="Q167" i="5"/>
  <c r="O167" i="5"/>
  <c r="L167" i="5"/>
  <c r="K167" i="5"/>
  <c r="J167" i="5"/>
  <c r="I167" i="5"/>
  <c r="G167" i="5"/>
  <c r="F167" i="5"/>
  <c r="C167" i="5"/>
  <c r="P167" i="5"/>
  <c r="H167" i="5"/>
  <c r="N167" i="5"/>
  <c r="D167" i="5"/>
  <c r="M167" i="5"/>
  <c r="Q164" i="5"/>
  <c r="S164" i="5"/>
  <c r="G164" i="5"/>
  <c r="H164" i="5"/>
  <c r="T164" i="5"/>
  <c r="I164" i="5"/>
  <c r="J164" i="5"/>
  <c r="K164" i="5"/>
  <c r="O164" i="5"/>
  <c r="N164" i="5"/>
  <c r="F164" i="5"/>
  <c r="M164" i="5"/>
  <c r="C164" i="5"/>
  <c r="P164" i="5"/>
  <c r="D164" i="5"/>
  <c r="L164" i="5"/>
  <c r="R164" i="5"/>
  <c r="S161" i="5"/>
  <c r="R161" i="5"/>
  <c r="Q161" i="5"/>
  <c r="P161" i="5"/>
  <c r="O161" i="5"/>
  <c r="N161" i="5"/>
  <c r="K161" i="5"/>
  <c r="J161" i="5"/>
  <c r="I161" i="5"/>
  <c r="H161" i="5"/>
  <c r="G161" i="5"/>
  <c r="F161" i="5"/>
  <c r="D161" i="5"/>
  <c r="T161" i="5"/>
  <c r="L161" i="5"/>
  <c r="C161" i="5"/>
  <c r="M161" i="5"/>
  <c r="T158" i="5"/>
  <c r="S158" i="5"/>
  <c r="Q158" i="5"/>
  <c r="P158" i="5"/>
  <c r="O158" i="5"/>
  <c r="N158" i="5"/>
  <c r="M158" i="5"/>
  <c r="K158" i="5"/>
  <c r="I158" i="5"/>
  <c r="H158" i="5"/>
  <c r="G158" i="5"/>
  <c r="F158" i="5"/>
  <c r="D158" i="5"/>
  <c r="C158" i="5"/>
  <c r="R158" i="5"/>
  <c r="J158" i="5"/>
  <c r="L158" i="5"/>
  <c r="S155" i="5"/>
  <c r="R155" i="5"/>
  <c r="Q155" i="5"/>
  <c r="N155" i="5"/>
  <c r="L155" i="5"/>
  <c r="J155" i="5"/>
  <c r="I155" i="5"/>
  <c r="G155" i="5"/>
  <c r="F155" i="5"/>
  <c r="C155" i="5"/>
  <c r="P155" i="5"/>
  <c r="H155" i="5"/>
  <c r="T155" i="5"/>
  <c r="K155" i="5"/>
  <c r="M155" i="5"/>
  <c r="D155" i="5"/>
  <c r="O155" i="5"/>
  <c r="T152" i="5"/>
  <c r="P152" i="5"/>
  <c r="M152" i="5"/>
  <c r="L152" i="5"/>
  <c r="K152" i="5"/>
  <c r="I152" i="5"/>
  <c r="H152" i="5"/>
  <c r="D152" i="5"/>
  <c r="N152" i="5"/>
  <c r="F152" i="5"/>
  <c r="S152" i="5"/>
  <c r="J152" i="5"/>
  <c r="Q152" i="5"/>
  <c r="G152" i="5"/>
  <c r="O152" i="5"/>
  <c r="C152" i="5"/>
  <c r="R152" i="5"/>
  <c r="O149" i="5"/>
  <c r="D149" i="5"/>
  <c r="G149" i="5"/>
  <c r="J149" i="5"/>
  <c r="K149" i="5"/>
  <c r="M149" i="5"/>
  <c r="N149" i="5"/>
  <c r="T149" i="5"/>
  <c r="L149" i="5"/>
  <c r="C149" i="5"/>
  <c r="R149" i="5"/>
  <c r="I149" i="5"/>
  <c r="S149" i="5"/>
  <c r="H149" i="5"/>
  <c r="P149" i="5"/>
  <c r="F149" i="5"/>
  <c r="Q149" i="5"/>
  <c r="N146" i="5"/>
  <c r="I146" i="5"/>
  <c r="F146" i="5"/>
  <c r="L146" i="5"/>
  <c r="M146" i="5"/>
  <c r="R146" i="5"/>
  <c r="J146" i="5"/>
  <c r="Q146" i="5"/>
  <c r="H146" i="5"/>
  <c r="K146" i="5"/>
  <c r="S146" i="5"/>
  <c r="G146" i="5"/>
  <c r="O146" i="5"/>
  <c r="C146" i="5"/>
  <c r="P146" i="5"/>
  <c r="D146" i="5"/>
  <c r="T146" i="5"/>
  <c r="M143" i="5"/>
  <c r="S143" i="5"/>
  <c r="N143" i="5"/>
  <c r="K143" i="5"/>
  <c r="F143" i="5"/>
  <c r="D143" i="5"/>
  <c r="I143" i="5"/>
  <c r="P143" i="5"/>
  <c r="H143" i="5"/>
  <c r="Q143" i="5"/>
  <c r="G143" i="5"/>
  <c r="L143" i="5"/>
  <c r="T143" i="5"/>
  <c r="J143" i="5"/>
  <c r="O143" i="5"/>
  <c r="C143" i="5"/>
  <c r="R143" i="5"/>
  <c r="T140" i="5"/>
  <c r="S140" i="5"/>
  <c r="R140" i="5"/>
  <c r="Q140" i="5"/>
  <c r="O140" i="5"/>
  <c r="L140" i="5"/>
  <c r="K140" i="5"/>
  <c r="J140" i="5"/>
  <c r="I140" i="5"/>
  <c r="H140" i="5"/>
  <c r="D140" i="5"/>
  <c r="C140" i="5"/>
  <c r="N140" i="5"/>
  <c r="F140" i="5"/>
  <c r="P140" i="5"/>
  <c r="G140" i="5"/>
  <c r="M140" i="5"/>
  <c r="N137" i="5"/>
  <c r="Q137" i="5"/>
  <c r="K137" i="5"/>
  <c r="I137" i="5"/>
  <c r="H137" i="5"/>
  <c r="J137" i="5"/>
  <c r="T137" i="5"/>
  <c r="L137" i="5"/>
  <c r="C137" i="5"/>
  <c r="O137" i="5"/>
  <c r="F137" i="5"/>
  <c r="P137" i="5"/>
  <c r="D137" i="5"/>
  <c r="M137" i="5"/>
  <c r="R137" i="5"/>
  <c r="G137" i="5"/>
  <c r="S137" i="5"/>
  <c r="T134" i="5"/>
  <c r="P134" i="5"/>
  <c r="M134" i="5"/>
  <c r="L134" i="5"/>
  <c r="K134" i="5"/>
  <c r="I134" i="5"/>
  <c r="H134" i="5"/>
  <c r="F134" i="5"/>
  <c r="R134" i="5"/>
  <c r="J134" i="5"/>
  <c r="N134" i="5"/>
  <c r="D134" i="5"/>
  <c r="Q134" i="5"/>
  <c r="G134" i="5"/>
  <c r="O134" i="5"/>
  <c r="C134" i="5"/>
  <c r="S134" i="5"/>
  <c r="N131" i="5"/>
  <c r="O131" i="5"/>
  <c r="L131" i="5"/>
  <c r="J131" i="5"/>
  <c r="G131" i="5"/>
  <c r="K131" i="5"/>
  <c r="P131" i="5"/>
  <c r="H131" i="5"/>
  <c r="M131" i="5"/>
  <c r="C131" i="5"/>
  <c r="S131" i="5"/>
  <c r="I131" i="5"/>
  <c r="Q131" i="5"/>
  <c r="F131" i="5"/>
  <c r="R131" i="5"/>
  <c r="D131" i="5"/>
  <c r="T131" i="5"/>
  <c r="T128" i="5"/>
  <c r="S128" i="5"/>
  <c r="R128" i="5"/>
  <c r="Q128" i="5"/>
  <c r="P128" i="5"/>
  <c r="O128" i="5"/>
  <c r="M128" i="5"/>
  <c r="K128" i="5"/>
  <c r="J128" i="5"/>
  <c r="I128" i="5"/>
  <c r="H128" i="5"/>
  <c r="G128" i="5"/>
  <c r="D128" i="5"/>
  <c r="C128" i="5"/>
  <c r="N128" i="5"/>
  <c r="F128" i="5"/>
  <c r="L128" i="5"/>
  <c r="R125" i="5"/>
  <c r="P125" i="5"/>
  <c r="N125" i="5"/>
  <c r="M125" i="5"/>
  <c r="J125" i="5"/>
  <c r="I125" i="5"/>
  <c r="F125" i="5"/>
  <c r="D125" i="5"/>
  <c r="T125" i="5"/>
  <c r="L125" i="5"/>
  <c r="C125" i="5"/>
  <c r="K125" i="5"/>
  <c r="Q125" i="5"/>
  <c r="G125" i="5"/>
  <c r="O125" i="5"/>
  <c r="H125" i="5"/>
  <c r="S125" i="5"/>
  <c r="Q122" i="5"/>
  <c r="P122" i="5"/>
  <c r="O122" i="5"/>
  <c r="M122" i="5"/>
  <c r="L122" i="5"/>
  <c r="I122" i="5"/>
  <c r="G122" i="5"/>
  <c r="F122" i="5"/>
  <c r="D122" i="5"/>
  <c r="C122" i="5"/>
  <c r="R122" i="5"/>
  <c r="J122" i="5"/>
  <c r="T122" i="5"/>
  <c r="K122" i="5"/>
  <c r="S122" i="5"/>
  <c r="H122" i="5"/>
  <c r="N122" i="5"/>
  <c r="T119" i="5"/>
  <c r="R119" i="5"/>
  <c r="O119" i="5"/>
  <c r="M119" i="5"/>
  <c r="L119" i="5"/>
  <c r="G119" i="5"/>
  <c r="F119" i="5"/>
  <c r="C119" i="5"/>
  <c r="P119" i="5"/>
  <c r="H119" i="5"/>
  <c r="S119" i="5"/>
  <c r="J119" i="5"/>
  <c r="K119" i="5"/>
  <c r="N119" i="5"/>
  <c r="D119" i="5"/>
  <c r="Q119" i="5"/>
  <c r="I119" i="5"/>
  <c r="K116" i="5"/>
  <c r="S116" i="5"/>
  <c r="Q116" i="5"/>
  <c r="M116" i="5"/>
  <c r="J116" i="5"/>
  <c r="G116" i="5"/>
  <c r="D116" i="5"/>
  <c r="H116" i="5"/>
  <c r="T116" i="5"/>
  <c r="N116" i="5"/>
  <c r="F116" i="5"/>
  <c r="R116" i="5"/>
  <c r="I116" i="5"/>
  <c r="L116" i="5"/>
  <c r="O116" i="5"/>
  <c r="C116" i="5"/>
  <c r="P116" i="5"/>
  <c r="S113" i="5"/>
  <c r="R113" i="5"/>
  <c r="P113" i="5"/>
  <c r="O113" i="5"/>
  <c r="M113" i="5"/>
  <c r="K113" i="5"/>
  <c r="J113" i="5"/>
  <c r="I113" i="5"/>
  <c r="G113" i="5"/>
  <c r="F113" i="5"/>
  <c r="D113" i="5"/>
  <c r="T113" i="5"/>
  <c r="L113" i="5"/>
  <c r="C113" i="5"/>
  <c r="Q113" i="5"/>
  <c r="H113" i="5"/>
  <c r="N113" i="5"/>
  <c r="T110" i="5"/>
  <c r="N110" i="5"/>
  <c r="I110" i="5"/>
  <c r="H110" i="5"/>
  <c r="R110" i="5"/>
  <c r="J110" i="5"/>
  <c r="P110" i="5"/>
  <c r="G110" i="5"/>
  <c r="O110" i="5"/>
  <c r="D110" i="5"/>
  <c r="S110" i="5"/>
  <c r="F110" i="5"/>
  <c r="Q110" i="5"/>
  <c r="C110" i="5"/>
  <c r="M110" i="5"/>
  <c r="L110" i="5"/>
  <c r="K110" i="5"/>
  <c r="P107" i="5"/>
  <c r="H107" i="5"/>
  <c r="O107" i="5"/>
  <c r="F107" i="5"/>
  <c r="R107" i="5"/>
  <c r="G107" i="5"/>
  <c r="L107" i="5"/>
  <c r="K107" i="5"/>
  <c r="T107" i="5"/>
  <c r="I107" i="5"/>
  <c r="S107" i="5"/>
  <c r="D107" i="5"/>
  <c r="Q107" i="5"/>
  <c r="C107" i="5"/>
  <c r="J107" i="5"/>
  <c r="M107" i="5"/>
  <c r="N107" i="5"/>
  <c r="T104" i="5"/>
  <c r="P104" i="5"/>
  <c r="J104" i="5"/>
  <c r="H104" i="5"/>
  <c r="N104" i="5"/>
  <c r="F104" i="5"/>
  <c r="O104" i="5"/>
  <c r="D104" i="5"/>
  <c r="S104" i="5"/>
  <c r="I104" i="5"/>
  <c r="R104" i="5"/>
  <c r="G104" i="5"/>
  <c r="Q104" i="5"/>
  <c r="C104" i="5"/>
  <c r="M104" i="5"/>
  <c r="L104" i="5"/>
  <c r="K104" i="5"/>
  <c r="Q101" i="5"/>
  <c r="P101" i="5"/>
  <c r="K101" i="5"/>
  <c r="T101" i="5"/>
  <c r="L101" i="5"/>
  <c r="C101" i="5"/>
  <c r="N101" i="5"/>
  <c r="D101" i="5"/>
  <c r="J101" i="5"/>
  <c r="O101" i="5"/>
  <c r="M101" i="5"/>
  <c r="I101" i="5"/>
  <c r="S101" i="5"/>
  <c r="H101" i="5"/>
  <c r="R101" i="5"/>
  <c r="G101" i="5"/>
  <c r="F101" i="5"/>
  <c r="N98" i="5"/>
  <c r="Q98" i="5"/>
  <c r="K98" i="5"/>
  <c r="I98" i="5"/>
  <c r="F98" i="5"/>
  <c r="R98" i="5"/>
  <c r="J98" i="5"/>
  <c r="M98" i="5"/>
  <c r="C98" i="5"/>
  <c r="L98" i="5"/>
  <c r="O98" i="5"/>
  <c r="D98" i="5"/>
  <c r="P98" i="5"/>
  <c r="G98" i="5"/>
  <c r="S98" i="5"/>
  <c r="H98" i="5"/>
  <c r="T98" i="5"/>
  <c r="T95" i="5"/>
  <c r="S95" i="5"/>
  <c r="R95" i="5"/>
  <c r="Q95" i="5"/>
  <c r="O95" i="5"/>
  <c r="N95" i="5"/>
  <c r="M95" i="5"/>
  <c r="K95" i="5"/>
  <c r="J95" i="5"/>
  <c r="I95" i="5"/>
  <c r="G95" i="5"/>
  <c r="F95" i="5"/>
  <c r="D95" i="5"/>
  <c r="C95" i="5"/>
  <c r="P95" i="5"/>
  <c r="H95" i="5"/>
  <c r="L95" i="5"/>
  <c r="L92" i="5"/>
  <c r="R92" i="5"/>
  <c r="Q92" i="5"/>
  <c r="M92" i="5"/>
  <c r="I92" i="5"/>
  <c r="G92" i="5"/>
  <c r="D92" i="5"/>
  <c r="H92" i="5"/>
  <c r="S92" i="5"/>
  <c r="N92" i="5"/>
  <c r="F92" i="5"/>
  <c r="T92" i="5"/>
  <c r="K92" i="5"/>
  <c r="J92" i="5"/>
  <c r="O92" i="5"/>
  <c r="C92" i="5"/>
  <c r="P92" i="5"/>
  <c r="R89" i="5"/>
  <c r="P89" i="5"/>
  <c r="N89" i="5"/>
  <c r="K89" i="5"/>
  <c r="H89" i="5"/>
  <c r="G89" i="5"/>
  <c r="D89" i="5"/>
  <c r="T89" i="5"/>
  <c r="L89" i="5"/>
  <c r="C89" i="5"/>
  <c r="S89" i="5"/>
  <c r="J89" i="5"/>
  <c r="M89" i="5"/>
  <c r="O89" i="5"/>
  <c r="F89" i="5"/>
  <c r="Q89" i="5"/>
  <c r="I89" i="5"/>
  <c r="T199" i="5"/>
  <c r="S199" i="5"/>
  <c r="M199" i="5"/>
  <c r="L199" i="5"/>
  <c r="K199" i="5"/>
  <c r="J199" i="5"/>
  <c r="I199" i="5"/>
  <c r="P199" i="5"/>
  <c r="H199" i="5"/>
  <c r="N199" i="5"/>
  <c r="D199" i="5"/>
  <c r="R199" i="5"/>
  <c r="G199" i="5"/>
  <c r="Q199" i="5"/>
  <c r="F199" i="5"/>
  <c r="O199" i="5"/>
  <c r="C199" i="5"/>
  <c r="N196" i="5"/>
  <c r="F196" i="5"/>
  <c r="M196" i="5"/>
  <c r="C196" i="5"/>
  <c r="S196" i="5"/>
  <c r="I196" i="5"/>
  <c r="R196" i="5"/>
  <c r="H196" i="5"/>
  <c r="Q196" i="5"/>
  <c r="G196" i="5"/>
  <c r="T196" i="5"/>
  <c r="P196" i="5"/>
  <c r="O196" i="5"/>
  <c r="L196" i="5"/>
  <c r="K196" i="5"/>
  <c r="J196" i="5"/>
  <c r="D196" i="5"/>
  <c r="S193" i="5"/>
  <c r="R193" i="5"/>
  <c r="Q193" i="5"/>
  <c r="P193" i="5"/>
  <c r="O193" i="5"/>
  <c r="N193" i="5"/>
  <c r="K193" i="5"/>
  <c r="J193" i="5"/>
  <c r="I193" i="5"/>
  <c r="H193" i="5"/>
  <c r="G193" i="5"/>
  <c r="F193" i="5"/>
  <c r="D193" i="5"/>
  <c r="T193" i="5"/>
  <c r="L193" i="5"/>
  <c r="C193" i="5"/>
  <c r="M193" i="5"/>
  <c r="T190" i="5"/>
  <c r="S190" i="5"/>
  <c r="Q190" i="5"/>
  <c r="P190" i="5"/>
  <c r="O190" i="5"/>
  <c r="N190" i="5"/>
  <c r="M190" i="5"/>
  <c r="K190" i="5"/>
  <c r="I190" i="5"/>
  <c r="H190" i="5"/>
  <c r="G190" i="5"/>
  <c r="F190" i="5"/>
  <c r="D190" i="5"/>
  <c r="C190" i="5"/>
  <c r="R190" i="5"/>
  <c r="J190" i="5"/>
  <c r="L190" i="5"/>
  <c r="M187" i="5"/>
  <c r="N187" i="5"/>
  <c r="G187" i="5"/>
  <c r="D187" i="5"/>
  <c r="J187" i="5"/>
  <c r="L187" i="5"/>
  <c r="P187" i="5"/>
  <c r="H187" i="5"/>
  <c r="T187" i="5"/>
  <c r="K187" i="5"/>
  <c r="S187" i="5"/>
  <c r="I187" i="5"/>
  <c r="Q187" i="5"/>
  <c r="F187" i="5"/>
  <c r="O187" i="5"/>
  <c r="C187" i="5"/>
  <c r="R187" i="5"/>
  <c r="O184" i="5"/>
  <c r="I184" i="5"/>
  <c r="G184" i="5"/>
  <c r="L184" i="5"/>
  <c r="M184" i="5"/>
  <c r="N184" i="5"/>
  <c r="F184" i="5"/>
  <c r="S184" i="5"/>
  <c r="J184" i="5"/>
  <c r="K184" i="5"/>
  <c r="R184" i="5"/>
  <c r="H184" i="5"/>
  <c r="P184" i="5"/>
  <c r="C184" i="5"/>
  <c r="Q184" i="5"/>
  <c r="D184" i="5"/>
  <c r="T184" i="5"/>
  <c r="O181" i="5"/>
  <c r="H181" i="5"/>
  <c r="G181" i="5"/>
  <c r="K181" i="5"/>
  <c r="N181" i="5"/>
  <c r="T181" i="5"/>
  <c r="L181" i="5"/>
  <c r="C181" i="5"/>
  <c r="R181" i="5"/>
  <c r="I181" i="5"/>
  <c r="M181" i="5"/>
  <c r="J181" i="5"/>
  <c r="P181" i="5"/>
  <c r="D181" i="5"/>
  <c r="Q181" i="5"/>
  <c r="F181" i="5"/>
  <c r="S181" i="5"/>
  <c r="M178" i="5"/>
  <c r="T178" i="5"/>
  <c r="O178" i="5"/>
  <c r="K178" i="5"/>
  <c r="G178" i="5"/>
  <c r="F178" i="5"/>
  <c r="I178" i="5"/>
  <c r="R178" i="5"/>
  <c r="J178" i="5"/>
  <c r="Q178" i="5"/>
  <c r="H178" i="5"/>
  <c r="N178" i="5"/>
  <c r="C178" i="5"/>
  <c r="L178" i="5"/>
  <c r="P178" i="5"/>
  <c r="D178" i="5"/>
  <c r="S178" i="5"/>
  <c r="T175" i="5"/>
  <c r="S175" i="5"/>
  <c r="R175" i="5"/>
  <c r="N175" i="5"/>
  <c r="L175" i="5"/>
  <c r="K175" i="5"/>
  <c r="J175" i="5"/>
  <c r="I175" i="5"/>
  <c r="F175" i="5"/>
  <c r="C175" i="5"/>
  <c r="P175" i="5"/>
  <c r="H175" i="5"/>
  <c r="Q175" i="5"/>
  <c r="G175" i="5"/>
  <c r="M175" i="5"/>
  <c r="D175" i="5"/>
  <c r="O175" i="5"/>
  <c r="M172" i="5"/>
  <c r="Q172" i="5"/>
  <c r="L172" i="5"/>
  <c r="J172" i="5"/>
  <c r="I172" i="5"/>
  <c r="K172" i="5"/>
  <c r="N172" i="5"/>
  <c r="F172" i="5"/>
  <c r="P172" i="5"/>
  <c r="G172" i="5"/>
  <c r="R172" i="5"/>
  <c r="H172" i="5"/>
  <c r="O172" i="5"/>
  <c r="C172" i="5"/>
  <c r="S172" i="5"/>
  <c r="D172" i="5"/>
  <c r="T172" i="5"/>
  <c r="P169" i="5"/>
  <c r="N169" i="5"/>
  <c r="M169" i="5"/>
  <c r="K169" i="5"/>
  <c r="J169" i="5"/>
  <c r="H169" i="5"/>
  <c r="D169" i="5"/>
  <c r="T169" i="5"/>
  <c r="L169" i="5"/>
  <c r="C169" i="5"/>
  <c r="O169" i="5"/>
  <c r="F169" i="5"/>
  <c r="S169" i="5"/>
  <c r="I169" i="5"/>
  <c r="Q169" i="5"/>
  <c r="G169" i="5"/>
  <c r="R169" i="5"/>
  <c r="T166" i="5"/>
  <c r="Q166" i="5"/>
  <c r="O166" i="5"/>
  <c r="M166" i="5"/>
  <c r="L166" i="5"/>
  <c r="I166" i="5"/>
  <c r="F166" i="5"/>
  <c r="C166" i="5"/>
  <c r="R166" i="5"/>
  <c r="J166" i="5"/>
  <c r="N166" i="5"/>
  <c r="D166" i="5"/>
  <c r="K166" i="5"/>
  <c r="S166" i="5"/>
  <c r="H166" i="5"/>
  <c r="P166" i="5"/>
  <c r="G166" i="5"/>
  <c r="O163" i="5"/>
  <c r="I163" i="5"/>
  <c r="G163" i="5"/>
  <c r="K163" i="5"/>
  <c r="N163" i="5"/>
  <c r="P163" i="5"/>
  <c r="H163" i="5"/>
  <c r="M163" i="5"/>
  <c r="C163" i="5"/>
  <c r="L163" i="5"/>
  <c r="T163" i="5"/>
  <c r="J163" i="5"/>
  <c r="Q163" i="5"/>
  <c r="D163" i="5"/>
  <c r="R163" i="5"/>
  <c r="F163" i="5"/>
  <c r="S163" i="5"/>
  <c r="T160" i="5"/>
  <c r="S160" i="5"/>
  <c r="R160" i="5"/>
  <c r="Q160" i="5"/>
  <c r="P160" i="5"/>
  <c r="O160" i="5"/>
  <c r="M160" i="5"/>
  <c r="K160" i="5"/>
  <c r="J160" i="5"/>
  <c r="I160" i="5"/>
  <c r="H160" i="5"/>
  <c r="G160" i="5"/>
  <c r="D160" i="5"/>
  <c r="C160" i="5"/>
  <c r="N160" i="5"/>
  <c r="F160" i="5"/>
  <c r="L160" i="5"/>
  <c r="O157" i="5"/>
  <c r="I157" i="5"/>
  <c r="G157" i="5"/>
  <c r="M157" i="5"/>
  <c r="N157" i="5"/>
  <c r="T157" i="5"/>
  <c r="L157" i="5"/>
  <c r="C157" i="5"/>
  <c r="K157" i="5"/>
  <c r="J157" i="5"/>
  <c r="R157" i="5"/>
  <c r="H157" i="5"/>
  <c r="P157" i="5"/>
  <c r="D157" i="5"/>
  <c r="Q157" i="5"/>
  <c r="F157" i="5"/>
  <c r="S157" i="5"/>
  <c r="S154" i="5"/>
  <c r="Q154" i="5"/>
  <c r="P154" i="5"/>
  <c r="O154" i="5"/>
  <c r="N154" i="5"/>
  <c r="L154" i="5"/>
  <c r="I154" i="5"/>
  <c r="H154" i="5"/>
  <c r="G154" i="5"/>
  <c r="F154" i="5"/>
  <c r="D154" i="5"/>
  <c r="C154" i="5"/>
  <c r="R154" i="5"/>
  <c r="J154" i="5"/>
  <c r="T154" i="5"/>
  <c r="K154" i="5"/>
  <c r="M154" i="5"/>
  <c r="T151" i="5"/>
  <c r="R151" i="5"/>
  <c r="O151" i="5"/>
  <c r="M151" i="5"/>
  <c r="K151" i="5"/>
  <c r="I151" i="5"/>
  <c r="F151" i="5"/>
  <c r="D151" i="5"/>
  <c r="P151" i="5"/>
  <c r="H151" i="5"/>
  <c r="S151" i="5"/>
  <c r="J151" i="5"/>
  <c r="N151" i="5"/>
  <c r="C151" i="5"/>
  <c r="L151" i="5"/>
  <c r="Q151" i="5"/>
  <c r="G151" i="5"/>
  <c r="T148" i="5"/>
  <c r="S148" i="5"/>
  <c r="Q148" i="5"/>
  <c r="O148" i="5"/>
  <c r="L148" i="5"/>
  <c r="K148" i="5"/>
  <c r="J148" i="5"/>
  <c r="H148" i="5"/>
  <c r="G148" i="5"/>
  <c r="C148" i="5"/>
  <c r="N148" i="5"/>
  <c r="F148" i="5"/>
  <c r="R148" i="5"/>
  <c r="I148" i="5"/>
  <c r="M148" i="5"/>
  <c r="D148" i="5"/>
  <c r="P148" i="5"/>
  <c r="P145" i="5"/>
  <c r="N145" i="5"/>
  <c r="M145" i="5"/>
  <c r="K145" i="5"/>
  <c r="I145" i="5"/>
  <c r="F145" i="5"/>
  <c r="T145" i="5"/>
  <c r="L145" i="5"/>
  <c r="C145" i="5"/>
  <c r="Q145" i="5"/>
  <c r="H145" i="5"/>
  <c r="R145" i="5"/>
  <c r="G145" i="5"/>
  <c r="O145" i="5"/>
  <c r="D145" i="5"/>
  <c r="S145" i="5"/>
  <c r="J145" i="5"/>
  <c r="S142" i="5"/>
  <c r="N142" i="5"/>
  <c r="M142" i="5"/>
  <c r="L142" i="5"/>
  <c r="K142" i="5"/>
  <c r="D142" i="5"/>
  <c r="C142" i="5"/>
  <c r="R142" i="5"/>
  <c r="J142" i="5"/>
  <c r="P142" i="5"/>
  <c r="G142" i="5"/>
  <c r="T142" i="5"/>
  <c r="I142" i="5"/>
  <c r="Q142" i="5"/>
  <c r="F142" i="5"/>
  <c r="O142" i="5"/>
  <c r="H142" i="5"/>
  <c r="R139" i="5"/>
  <c r="N139" i="5"/>
  <c r="M139" i="5"/>
  <c r="J139" i="5"/>
  <c r="G139" i="5"/>
  <c r="C139" i="5"/>
  <c r="P139" i="5"/>
  <c r="H139" i="5"/>
  <c r="O139" i="5"/>
  <c r="F139" i="5"/>
  <c r="K139" i="5"/>
  <c r="S139" i="5"/>
  <c r="I139" i="5"/>
  <c r="Q139" i="5"/>
  <c r="D139" i="5"/>
  <c r="T139" i="5"/>
  <c r="L139" i="5"/>
  <c r="P136" i="5"/>
  <c r="S136" i="5"/>
  <c r="M136" i="5"/>
  <c r="K136" i="5"/>
  <c r="G136" i="5"/>
  <c r="N136" i="5"/>
  <c r="F136" i="5"/>
  <c r="O136" i="5"/>
  <c r="D136" i="5"/>
  <c r="L136" i="5"/>
  <c r="T136" i="5"/>
  <c r="J136" i="5"/>
  <c r="Q136" i="5"/>
  <c r="C136" i="5"/>
  <c r="R136" i="5"/>
  <c r="H136" i="5"/>
  <c r="I136" i="5"/>
  <c r="S133" i="5"/>
  <c r="R133" i="5"/>
  <c r="Q133" i="5"/>
  <c r="P133" i="5"/>
  <c r="M133" i="5"/>
  <c r="K133" i="5"/>
  <c r="J133" i="5"/>
  <c r="I133" i="5"/>
  <c r="H133" i="5"/>
  <c r="G133" i="5"/>
  <c r="F133" i="5"/>
  <c r="T133" i="5"/>
  <c r="L133" i="5"/>
  <c r="C133" i="5"/>
  <c r="N133" i="5"/>
  <c r="D133" i="5"/>
  <c r="O133" i="5"/>
  <c r="T130" i="5"/>
  <c r="S130" i="5"/>
  <c r="Q130" i="5"/>
  <c r="O130" i="5"/>
  <c r="L130" i="5"/>
  <c r="K130" i="5"/>
  <c r="I130" i="5"/>
  <c r="H130" i="5"/>
  <c r="G130" i="5"/>
  <c r="D130" i="5"/>
  <c r="R130" i="5"/>
  <c r="J130" i="5"/>
  <c r="M130" i="5"/>
  <c r="C130" i="5"/>
  <c r="N130" i="5"/>
  <c r="F130" i="5"/>
  <c r="P130" i="5"/>
  <c r="T127" i="5"/>
  <c r="S127" i="5"/>
  <c r="R127" i="5"/>
  <c r="Q127" i="5"/>
  <c r="O127" i="5"/>
  <c r="N127" i="5"/>
  <c r="M127" i="5"/>
  <c r="K127" i="5"/>
  <c r="J127" i="5"/>
  <c r="I127" i="5"/>
  <c r="G127" i="5"/>
  <c r="F127" i="5"/>
  <c r="D127" i="5"/>
  <c r="C127" i="5"/>
  <c r="P127" i="5"/>
  <c r="H127" i="5"/>
  <c r="L127" i="5"/>
  <c r="Q124" i="5"/>
  <c r="P124" i="5"/>
  <c r="D124" i="5"/>
  <c r="N124" i="5"/>
  <c r="F124" i="5"/>
  <c r="T124" i="5"/>
  <c r="K124" i="5"/>
  <c r="O124" i="5"/>
  <c r="C124" i="5"/>
  <c r="M124" i="5"/>
  <c r="L124" i="5"/>
  <c r="J124" i="5"/>
  <c r="I124" i="5"/>
  <c r="S124" i="5"/>
  <c r="H124" i="5"/>
  <c r="R124" i="5"/>
  <c r="G124" i="5"/>
  <c r="R121" i="5"/>
  <c r="Q121" i="5"/>
  <c r="N121" i="5"/>
  <c r="M121" i="5"/>
  <c r="K121" i="5"/>
  <c r="I121" i="5"/>
  <c r="G121" i="5"/>
  <c r="D121" i="5"/>
  <c r="T121" i="5"/>
  <c r="L121" i="5"/>
  <c r="C121" i="5"/>
  <c r="S121" i="5"/>
  <c r="J121" i="5"/>
  <c r="P121" i="5"/>
  <c r="F121" i="5"/>
  <c r="O121" i="5"/>
  <c r="H121" i="5"/>
  <c r="L118" i="5"/>
  <c r="T118" i="5"/>
  <c r="P118" i="5"/>
  <c r="M118" i="5"/>
  <c r="K118" i="5"/>
  <c r="F118" i="5"/>
  <c r="D118" i="5"/>
  <c r="H118" i="5"/>
  <c r="R118" i="5"/>
  <c r="J118" i="5"/>
  <c r="S118" i="5"/>
  <c r="I118" i="5"/>
  <c r="Q118" i="5"/>
  <c r="G118" i="5"/>
  <c r="N118" i="5"/>
  <c r="C118" i="5"/>
  <c r="O118" i="5"/>
  <c r="S115" i="5"/>
  <c r="O115" i="5"/>
  <c r="M115" i="5"/>
  <c r="L115" i="5"/>
  <c r="G115" i="5"/>
  <c r="F115" i="5"/>
  <c r="C115" i="5"/>
  <c r="P115" i="5"/>
  <c r="H115" i="5"/>
  <c r="R115" i="5"/>
  <c r="I115" i="5"/>
  <c r="T115" i="5"/>
  <c r="J115" i="5"/>
  <c r="N115" i="5"/>
  <c r="D115" i="5"/>
  <c r="Q115" i="5"/>
  <c r="K115" i="5"/>
  <c r="T112" i="5"/>
  <c r="G112" i="5"/>
  <c r="I112" i="5"/>
  <c r="O112" i="5"/>
  <c r="S112" i="5"/>
  <c r="N112" i="5"/>
  <c r="F112" i="5"/>
  <c r="Q112" i="5"/>
  <c r="H112" i="5"/>
  <c r="K112" i="5"/>
  <c r="R112" i="5"/>
  <c r="D112" i="5"/>
  <c r="P112" i="5"/>
  <c r="C112" i="5"/>
  <c r="M112" i="5"/>
  <c r="L112" i="5"/>
  <c r="J112" i="5"/>
  <c r="O109" i="5"/>
  <c r="N109" i="5"/>
  <c r="T109" i="5"/>
  <c r="L109" i="5"/>
  <c r="C109" i="5"/>
  <c r="P109" i="5"/>
  <c r="G109" i="5"/>
  <c r="M109" i="5"/>
  <c r="K109" i="5"/>
  <c r="J109" i="5"/>
  <c r="S109" i="5"/>
  <c r="H109" i="5"/>
  <c r="R109" i="5"/>
  <c r="F109" i="5"/>
  <c r="Q109" i="5"/>
  <c r="D109" i="5"/>
  <c r="I109" i="5"/>
  <c r="T106" i="5"/>
  <c r="P106" i="5"/>
  <c r="H106" i="5"/>
  <c r="R106" i="5"/>
  <c r="J106" i="5"/>
  <c r="O106" i="5"/>
  <c r="F106" i="5"/>
  <c r="N106" i="5"/>
  <c r="C106" i="5"/>
  <c r="S106" i="5"/>
  <c r="G106" i="5"/>
  <c r="Q106" i="5"/>
  <c r="D106" i="5"/>
  <c r="M106" i="5"/>
  <c r="L106" i="5"/>
  <c r="K106" i="5"/>
  <c r="I106" i="5"/>
  <c r="O103" i="5"/>
  <c r="J103" i="5"/>
  <c r="M103" i="5"/>
  <c r="P103" i="5"/>
  <c r="H103" i="5"/>
  <c r="N103" i="5"/>
  <c r="D103" i="5"/>
  <c r="Q103" i="5"/>
  <c r="F103" i="5"/>
  <c r="L103" i="5"/>
  <c r="K103" i="5"/>
  <c r="T103" i="5"/>
  <c r="I103" i="5"/>
  <c r="S103" i="5"/>
  <c r="G103" i="5"/>
  <c r="R103" i="5"/>
  <c r="C103" i="5"/>
  <c r="S100" i="5"/>
  <c r="Q100" i="5"/>
  <c r="O100" i="5"/>
  <c r="L100" i="5"/>
  <c r="K100" i="5"/>
  <c r="J100" i="5"/>
  <c r="G100" i="5"/>
  <c r="D100" i="5"/>
  <c r="N100" i="5"/>
  <c r="F100" i="5"/>
  <c r="M100" i="5"/>
  <c r="C100" i="5"/>
  <c r="R100" i="5"/>
  <c r="H100" i="5"/>
  <c r="P100" i="5"/>
  <c r="I100" i="5"/>
  <c r="T100" i="5"/>
  <c r="S97" i="5"/>
  <c r="R97" i="5"/>
  <c r="Q97" i="5"/>
  <c r="P97" i="5"/>
  <c r="O97" i="5"/>
  <c r="N97" i="5"/>
  <c r="K97" i="5"/>
  <c r="J97" i="5"/>
  <c r="I97" i="5"/>
  <c r="H97" i="5"/>
  <c r="G97" i="5"/>
  <c r="F97" i="5"/>
  <c r="D97" i="5"/>
  <c r="T97" i="5"/>
  <c r="L97" i="5"/>
  <c r="C97" i="5"/>
  <c r="M97" i="5"/>
  <c r="T94" i="5"/>
  <c r="S94" i="5"/>
  <c r="Q94" i="5"/>
  <c r="P94" i="5"/>
  <c r="O94" i="5"/>
  <c r="N94" i="5"/>
  <c r="M94" i="5"/>
  <c r="K94" i="5"/>
  <c r="I94" i="5"/>
  <c r="H94" i="5"/>
  <c r="G94" i="5"/>
  <c r="F94" i="5"/>
  <c r="D94" i="5"/>
  <c r="C94" i="5"/>
  <c r="R94" i="5"/>
  <c r="J94" i="5"/>
  <c r="L94" i="5"/>
  <c r="S91" i="5"/>
  <c r="O91" i="5"/>
  <c r="M91" i="5"/>
  <c r="L91" i="5"/>
  <c r="I91" i="5"/>
  <c r="F91" i="5"/>
  <c r="C91" i="5"/>
  <c r="P91" i="5"/>
  <c r="H91" i="5"/>
  <c r="T91" i="5"/>
  <c r="K91" i="5"/>
  <c r="R91" i="5"/>
  <c r="G91" i="5"/>
  <c r="N91" i="5"/>
  <c r="D91" i="5"/>
  <c r="Q91" i="5"/>
  <c r="J91" i="5"/>
  <c r="L88" i="5"/>
  <c r="R88" i="5"/>
  <c r="Q88" i="5"/>
  <c r="M88" i="5"/>
  <c r="K88" i="5"/>
  <c r="G88" i="5"/>
  <c r="D88" i="5"/>
  <c r="H88" i="5"/>
  <c r="N88" i="5"/>
  <c r="F88" i="5"/>
  <c r="S88" i="5"/>
  <c r="J88" i="5"/>
  <c r="T88" i="5"/>
  <c r="I88" i="5"/>
  <c r="O88" i="5"/>
  <c r="C88" i="5"/>
  <c r="P88" i="5"/>
  <c r="L315" i="5"/>
  <c r="T315" i="5"/>
  <c r="S315" i="5"/>
  <c r="R315" i="5"/>
  <c r="Q315" i="5"/>
  <c r="N315" i="5"/>
  <c r="K315" i="5"/>
  <c r="J315" i="5"/>
  <c r="I315" i="5"/>
  <c r="G315" i="5"/>
  <c r="D315" i="5"/>
  <c r="C315" i="5"/>
  <c r="P315" i="5"/>
  <c r="H315" i="5"/>
  <c r="O315" i="5"/>
  <c r="F315" i="5"/>
  <c r="M315" i="5"/>
  <c r="T312" i="5"/>
  <c r="S312" i="5"/>
  <c r="R312" i="5"/>
  <c r="Q312" i="5"/>
  <c r="P312" i="5"/>
  <c r="L312" i="5"/>
  <c r="K312" i="5"/>
  <c r="J312" i="5"/>
  <c r="I312" i="5"/>
  <c r="H312" i="5"/>
  <c r="G312" i="5"/>
  <c r="C312" i="5"/>
  <c r="N312" i="5"/>
  <c r="F312" i="5"/>
  <c r="O312" i="5"/>
  <c r="D312" i="5"/>
  <c r="M312" i="5"/>
  <c r="R309" i="5"/>
  <c r="O309" i="5"/>
  <c r="M309" i="5"/>
  <c r="K309" i="5"/>
  <c r="J309" i="5"/>
  <c r="I309" i="5"/>
  <c r="H309" i="5"/>
  <c r="T309" i="5"/>
  <c r="L309" i="5"/>
  <c r="C309" i="5"/>
  <c r="N309" i="5"/>
  <c r="D309" i="5"/>
  <c r="Q309" i="5"/>
  <c r="G309" i="5"/>
  <c r="P309" i="5"/>
  <c r="F309" i="5"/>
  <c r="S309" i="5"/>
  <c r="O306" i="5"/>
  <c r="N306" i="5"/>
  <c r="L306" i="5"/>
  <c r="R306" i="5"/>
  <c r="J306" i="5"/>
  <c r="M306" i="5"/>
  <c r="C306" i="5"/>
  <c r="S306" i="5"/>
  <c r="H306" i="5"/>
  <c r="Q306" i="5"/>
  <c r="G306" i="5"/>
  <c r="P306" i="5"/>
  <c r="D306" i="5"/>
  <c r="T306" i="5"/>
  <c r="F306" i="5"/>
  <c r="I306" i="5"/>
  <c r="K306" i="5"/>
  <c r="T303" i="5"/>
  <c r="S303" i="5"/>
  <c r="R303" i="5"/>
  <c r="Q303" i="5"/>
  <c r="O303" i="5"/>
  <c r="N303" i="5"/>
  <c r="M303" i="5"/>
  <c r="K303" i="5"/>
  <c r="J303" i="5"/>
  <c r="I303" i="5"/>
  <c r="G303" i="5"/>
  <c r="F303" i="5"/>
  <c r="D303" i="5"/>
  <c r="C303" i="5"/>
  <c r="P303" i="5"/>
  <c r="H303" i="5"/>
  <c r="L303" i="5"/>
  <c r="S300" i="5"/>
  <c r="O300" i="5"/>
  <c r="M300" i="5"/>
  <c r="L300" i="5"/>
  <c r="J300" i="5"/>
  <c r="I300" i="5"/>
  <c r="C300" i="5"/>
  <c r="N300" i="5"/>
  <c r="F300" i="5"/>
  <c r="T300" i="5"/>
  <c r="K300" i="5"/>
  <c r="Q300" i="5"/>
  <c r="G300" i="5"/>
  <c r="P300" i="5"/>
  <c r="D300" i="5"/>
  <c r="R300" i="5"/>
  <c r="H300" i="5"/>
  <c r="O297" i="5"/>
  <c r="N297" i="5"/>
  <c r="M297" i="5"/>
  <c r="D297" i="5"/>
  <c r="T297" i="5"/>
  <c r="L297" i="5"/>
  <c r="C297" i="5"/>
  <c r="S297" i="5"/>
  <c r="J297" i="5"/>
  <c r="R297" i="5"/>
  <c r="H297" i="5"/>
  <c r="Q297" i="5"/>
  <c r="G297" i="5"/>
  <c r="P297" i="5"/>
  <c r="F297" i="5"/>
  <c r="I297" i="5"/>
  <c r="K297" i="5"/>
  <c r="O294" i="5"/>
  <c r="N294" i="5"/>
  <c r="R294" i="5"/>
  <c r="J294" i="5"/>
  <c r="S294" i="5"/>
  <c r="I294" i="5"/>
  <c r="K294" i="5"/>
  <c r="T294" i="5"/>
  <c r="H294" i="5"/>
  <c r="M294" i="5"/>
  <c r="L294" i="5"/>
  <c r="G294" i="5"/>
  <c r="F294" i="5"/>
  <c r="Q294" i="5"/>
  <c r="D294" i="5"/>
  <c r="P294" i="5"/>
  <c r="C294" i="5"/>
  <c r="N291" i="5"/>
  <c r="S291" i="5"/>
  <c r="Q291" i="5"/>
  <c r="G291" i="5"/>
  <c r="D291" i="5"/>
  <c r="C291" i="5"/>
  <c r="F291" i="5"/>
  <c r="T291" i="5"/>
  <c r="J291" i="5"/>
  <c r="M291" i="5"/>
  <c r="P291" i="5"/>
  <c r="H291" i="5"/>
  <c r="R291" i="5"/>
  <c r="I291" i="5"/>
  <c r="L291" i="5"/>
  <c r="K291" i="5"/>
  <c r="O291" i="5"/>
  <c r="L288" i="5"/>
  <c r="T288" i="5"/>
  <c r="S288" i="5"/>
  <c r="R288" i="5"/>
  <c r="P288" i="5"/>
  <c r="O288" i="5"/>
  <c r="K288" i="5"/>
  <c r="J288" i="5"/>
  <c r="I288" i="5"/>
  <c r="G288" i="5"/>
  <c r="D288" i="5"/>
  <c r="C288" i="5"/>
  <c r="N288" i="5"/>
  <c r="F288" i="5"/>
  <c r="Q288" i="5"/>
  <c r="H288" i="5"/>
  <c r="M288" i="5"/>
  <c r="S285" i="5"/>
  <c r="R285" i="5"/>
  <c r="Q285" i="5"/>
  <c r="O285" i="5"/>
  <c r="M285" i="5"/>
  <c r="K285" i="5"/>
  <c r="J285" i="5"/>
  <c r="I285" i="5"/>
  <c r="H285" i="5"/>
  <c r="F285" i="5"/>
  <c r="D285" i="5"/>
  <c r="T285" i="5"/>
  <c r="L285" i="5"/>
  <c r="C285" i="5"/>
  <c r="P285" i="5"/>
  <c r="G285" i="5"/>
  <c r="N285" i="5"/>
  <c r="N282" i="5"/>
  <c r="T282" i="5"/>
  <c r="K282" i="5"/>
  <c r="H282" i="5"/>
  <c r="C282" i="5"/>
  <c r="I282" i="5"/>
  <c r="L282" i="5"/>
  <c r="M282" i="5"/>
  <c r="R282" i="5"/>
  <c r="J282" i="5"/>
  <c r="O282" i="5"/>
  <c r="F282" i="5"/>
  <c r="Q282" i="5"/>
  <c r="G282" i="5"/>
  <c r="P282" i="5"/>
  <c r="D282" i="5"/>
  <c r="S282" i="5"/>
  <c r="R279" i="5"/>
  <c r="O279" i="5"/>
  <c r="M279" i="5"/>
  <c r="L279" i="5"/>
  <c r="I279" i="5"/>
  <c r="G279" i="5"/>
  <c r="F279" i="5"/>
  <c r="C279" i="5"/>
  <c r="P279" i="5"/>
  <c r="H279" i="5"/>
  <c r="T279" i="5"/>
  <c r="K279" i="5"/>
  <c r="S279" i="5"/>
  <c r="J279" i="5"/>
  <c r="N279" i="5"/>
  <c r="D279" i="5"/>
  <c r="Q279" i="5"/>
  <c r="O276" i="5"/>
  <c r="N276" i="5"/>
  <c r="F276" i="5"/>
  <c r="S276" i="5"/>
  <c r="J276" i="5"/>
  <c r="R276" i="5"/>
  <c r="I276" i="5"/>
  <c r="L276" i="5"/>
  <c r="K276" i="5"/>
  <c r="H276" i="5"/>
  <c r="T276" i="5"/>
  <c r="G276" i="5"/>
  <c r="Q276" i="5"/>
  <c r="D276" i="5"/>
  <c r="P276" i="5"/>
  <c r="C276" i="5"/>
  <c r="M276" i="5"/>
  <c r="S273" i="5"/>
  <c r="P273" i="5"/>
  <c r="N273" i="5"/>
  <c r="M273" i="5"/>
  <c r="K273" i="5"/>
  <c r="J273" i="5"/>
  <c r="G273" i="5"/>
  <c r="F273" i="5"/>
  <c r="D273" i="5"/>
  <c r="T273" i="5"/>
  <c r="L273" i="5"/>
  <c r="C273" i="5"/>
  <c r="R273" i="5"/>
  <c r="I273" i="5"/>
  <c r="Q273" i="5"/>
  <c r="H273" i="5"/>
  <c r="O273" i="5"/>
  <c r="O270" i="5"/>
  <c r="M270" i="5"/>
  <c r="L270" i="5"/>
  <c r="K270" i="5"/>
  <c r="C270" i="5"/>
  <c r="R270" i="5"/>
  <c r="J270" i="5"/>
  <c r="Q270" i="5"/>
  <c r="H270" i="5"/>
  <c r="P270" i="5"/>
  <c r="G270" i="5"/>
  <c r="N270" i="5"/>
  <c r="D270" i="5"/>
  <c r="S270" i="5"/>
  <c r="F270" i="5"/>
  <c r="T270" i="5"/>
  <c r="I270" i="5"/>
  <c r="M267" i="5"/>
  <c r="S267" i="5"/>
  <c r="R267" i="5"/>
  <c r="J267" i="5"/>
  <c r="D267" i="5"/>
  <c r="C267" i="5"/>
  <c r="I267" i="5"/>
  <c r="T267" i="5"/>
  <c r="K267" i="5"/>
  <c r="L267" i="5"/>
  <c r="P267" i="5"/>
  <c r="H267" i="5"/>
  <c r="Q267" i="5"/>
  <c r="G267" i="5"/>
  <c r="O267" i="5"/>
  <c r="F267" i="5"/>
  <c r="N267" i="5"/>
  <c r="T264" i="5"/>
  <c r="R264" i="5"/>
  <c r="M264" i="5"/>
  <c r="L264" i="5"/>
  <c r="K264" i="5"/>
  <c r="J264" i="5"/>
  <c r="I264" i="5"/>
  <c r="C264" i="5"/>
  <c r="N264" i="5"/>
  <c r="F264" i="5"/>
  <c r="P264" i="5"/>
  <c r="G264" i="5"/>
  <c r="O264" i="5"/>
  <c r="D264" i="5"/>
  <c r="Q264" i="5"/>
  <c r="H264" i="5"/>
  <c r="S264" i="5"/>
  <c r="S261" i="5"/>
  <c r="Q261" i="5"/>
  <c r="P261" i="5"/>
  <c r="H261" i="5"/>
  <c r="T261" i="5"/>
  <c r="L261" i="5"/>
  <c r="C261" i="5"/>
  <c r="O261" i="5"/>
  <c r="F261" i="5"/>
  <c r="N261" i="5"/>
  <c r="D261" i="5"/>
  <c r="M261" i="5"/>
  <c r="K261" i="5"/>
  <c r="J261" i="5"/>
  <c r="I261" i="5"/>
  <c r="R261" i="5"/>
  <c r="G261" i="5"/>
  <c r="O258" i="5"/>
  <c r="T258" i="5"/>
  <c r="S258" i="5"/>
  <c r="L258" i="5"/>
  <c r="K258" i="5"/>
  <c r="I258" i="5"/>
  <c r="H258" i="5"/>
  <c r="G258" i="5"/>
  <c r="R258" i="5"/>
  <c r="J258" i="5"/>
  <c r="N258" i="5"/>
  <c r="D258" i="5"/>
  <c r="M258" i="5"/>
  <c r="C258" i="5"/>
  <c r="P258" i="5"/>
  <c r="F258" i="5"/>
  <c r="Q258" i="5"/>
  <c r="T255" i="5"/>
  <c r="S255" i="5"/>
  <c r="R255" i="5"/>
  <c r="Q255" i="5"/>
  <c r="O255" i="5"/>
  <c r="N255" i="5"/>
  <c r="M255" i="5"/>
  <c r="K255" i="5"/>
  <c r="J255" i="5"/>
  <c r="I255" i="5"/>
  <c r="G255" i="5"/>
  <c r="F255" i="5"/>
  <c r="D255" i="5"/>
  <c r="C255" i="5"/>
  <c r="P255" i="5"/>
  <c r="H255" i="5"/>
  <c r="L255" i="5"/>
  <c r="T252" i="5"/>
  <c r="S252" i="5"/>
  <c r="R252" i="5"/>
  <c r="Q252" i="5"/>
  <c r="P252" i="5"/>
  <c r="O252" i="5"/>
  <c r="M252" i="5"/>
  <c r="J252" i="5"/>
  <c r="I252" i="5"/>
  <c r="H252" i="5"/>
  <c r="G252" i="5"/>
  <c r="D252" i="5"/>
  <c r="C252" i="5"/>
  <c r="K252" i="5"/>
  <c r="N252" i="5"/>
  <c r="F252" i="5"/>
  <c r="L252" i="5"/>
  <c r="P249" i="5"/>
  <c r="N249" i="5"/>
  <c r="M249" i="5"/>
  <c r="I249" i="5"/>
  <c r="D249" i="5"/>
  <c r="T249" i="5"/>
  <c r="L249" i="5"/>
  <c r="C249" i="5"/>
  <c r="K249" i="5"/>
  <c r="S249" i="5"/>
  <c r="J249" i="5"/>
  <c r="O249" i="5"/>
  <c r="F249" i="5"/>
  <c r="Q249" i="5"/>
  <c r="G249" i="5"/>
  <c r="R249" i="5"/>
  <c r="H249" i="5"/>
  <c r="Q246" i="5"/>
  <c r="P246" i="5"/>
  <c r="O246" i="5"/>
  <c r="M246" i="5"/>
  <c r="L246" i="5"/>
  <c r="H246" i="5"/>
  <c r="G246" i="5"/>
  <c r="F246" i="5"/>
  <c r="D246" i="5"/>
  <c r="C246" i="5"/>
  <c r="R246" i="5"/>
  <c r="J246" i="5"/>
  <c r="T246" i="5"/>
  <c r="K246" i="5"/>
  <c r="S246" i="5"/>
  <c r="I246" i="5"/>
  <c r="N246" i="5"/>
  <c r="N243" i="5"/>
  <c r="K243" i="5"/>
  <c r="L243" i="5"/>
  <c r="P243" i="5"/>
  <c r="H243" i="5"/>
  <c r="S243" i="5"/>
  <c r="J243" i="5"/>
  <c r="R243" i="5"/>
  <c r="I243" i="5"/>
  <c r="G243" i="5"/>
  <c r="T243" i="5"/>
  <c r="F243" i="5"/>
  <c r="Q243" i="5"/>
  <c r="D243" i="5"/>
  <c r="O243" i="5"/>
  <c r="C243" i="5"/>
  <c r="M243" i="5"/>
  <c r="T240" i="5"/>
  <c r="P240" i="5"/>
  <c r="O240" i="5"/>
  <c r="G240" i="5"/>
  <c r="C240" i="5"/>
  <c r="N240" i="5"/>
  <c r="F240" i="5"/>
  <c r="R240" i="5"/>
  <c r="I240" i="5"/>
  <c r="Q240" i="5"/>
  <c r="H240" i="5"/>
  <c r="M240" i="5"/>
  <c r="L240" i="5"/>
  <c r="K240" i="5"/>
  <c r="J240" i="5"/>
  <c r="S240" i="5"/>
  <c r="D240" i="5"/>
  <c r="N237" i="5"/>
  <c r="S237" i="5"/>
  <c r="M237" i="5"/>
  <c r="K237" i="5"/>
  <c r="J237" i="5"/>
  <c r="I237" i="5"/>
  <c r="F237" i="5"/>
  <c r="T237" i="5"/>
  <c r="L237" i="5"/>
  <c r="C237" i="5"/>
  <c r="Q237" i="5"/>
  <c r="H237" i="5"/>
  <c r="P237" i="5"/>
  <c r="G237" i="5"/>
  <c r="O237" i="5"/>
  <c r="D237" i="5"/>
  <c r="R237" i="5"/>
  <c r="R234" i="5"/>
  <c r="J234" i="5"/>
  <c r="P234" i="5"/>
  <c r="G234" i="5"/>
  <c r="O234" i="5"/>
  <c r="F234" i="5"/>
  <c r="K234" i="5"/>
  <c r="I234" i="5"/>
  <c r="T234" i="5"/>
  <c r="H234" i="5"/>
  <c r="Q234" i="5"/>
  <c r="C234" i="5"/>
  <c r="S234" i="5"/>
  <c r="N234" i="5"/>
  <c r="M234" i="5"/>
  <c r="L234" i="5"/>
  <c r="D234" i="5"/>
  <c r="T231" i="5"/>
  <c r="S231" i="5"/>
  <c r="R231" i="5"/>
  <c r="M231" i="5"/>
  <c r="L231" i="5"/>
  <c r="K231" i="5"/>
  <c r="J231" i="5"/>
  <c r="I231" i="5"/>
  <c r="G231" i="5"/>
  <c r="C231" i="5"/>
  <c r="P231" i="5"/>
  <c r="H231" i="5"/>
  <c r="O231" i="5"/>
  <c r="F231" i="5"/>
  <c r="N231" i="5"/>
  <c r="D231" i="5"/>
  <c r="Q231" i="5"/>
  <c r="Q228" i="5"/>
  <c r="L228" i="5"/>
  <c r="K228" i="5"/>
  <c r="J228" i="5"/>
  <c r="N228" i="5"/>
  <c r="F228" i="5"/>
  <c r="O228" i="5"/>
  <c r="D228" i="5"/>
  <c r="M228" i="5"/>
  <c r="C228" i="5"/>
  <c r="T228" i="5"/>
  <c r="I228" i="5"/>
  <c r="S228" i="5"/>
  <c r="H228" i="5"/>
  <c r="R228" i="5"/>
  <c r="G228" i="5"/>
  <c r="P228" i="5"/>
  <c r="S225" i="5"/>
  <c r="R225" i="5"/>
  <c r="Q225" i="5"/>
  <c r="P225" i="5"/>
  <c r="O225" i="5"/>
  <c r="N225" i="5"/>
  <c r="K225" i="5"/>
  <c r="J225" i="5"/>
  <c r="I225" i="5"/>
  <c r="H225" i="5"/>
  <c r="G225" i="5"/>
  <c r="F225" i="5"/>
  <c r="D225" i="5"/>
  <c r="T225" i="5"/>
  <c r="L225" i="5"/>
  <c r="C225" i="5"/>
  <c r="M225" i="5"/>
  <c r="T222" i="5"/>
  <c r="S222" i="5"/>
  <c r="Q222" i="5"/>
  <c r="P222" i="5"/>
  <c r="O222" i="5"/>
  <c r="N222" i="5"/>
  <c r="M222" i="5"/>
  <c r="K222" i="5"/>
  <c r="I222" i="5"/>
  <c r="H222" i="5"/>
  <c r="G222" i="5"/>
  <c r="F222" i="5"/>
  <c r="D222" i="5"/>
  <c r="C222" i="5"/>
  <c r="R222" i="5"/>
  <c r="J222" i="5"/>
  <c r="L222" i="5"/>
  <c r="S219" i="5"/>
  <c r="R219" i="5"/>
  <c r="Q219" i="5"/>
  <c r="O219" i="5"/>
  <c r="N219" i="5"/>
  <c r="L219" i="5"/>
  <c r="J219" i="5"/>
  <c r="I219" i="5"/>
  <c r="G219" i="5"/>
  <c r="F219" i="5"/>
  <c r="D219" i="5"/>
  <c r="C219" i="5"/>
  <c r="P219" i="5"/>
  <c r="H219" i="5"/>
  <c r="T219" i="5"/>
  <c r="K219" i="5"/>
  <c r="M219" i="5"/>
  <c r="L216" i="5"/>
  <c r="T216" i="5"/>
  <c r="R216" i="5"/>
  <c r="Q216" i="5"/>
  <c r="P216" i="5"/>
  <c r="K216" i="5"/>
  <c r="I216" i="5"/>
  <c r="H216" i="5"/>
  <c r="G216" i="5"/>
  <c r="D216" i="5"/>
  <c r="N216" i="5"/>
  <c r="F216" i="5"/>
  <c r="S216" i="5"/>
  <c r="J216" i="5"/>
  <c r="M216" i="5"/>
  <c r="C216" i="5"/>
  <c r="O216" i="5"/>
  <c r="S213" i="5"/>
  <c r="Q213" i="5"/>
  <c r="O213" i="5"/>
  <c r="M213" i="5"/>
  <c r="K213" i="5"/>
  <c r="J213" i="5"/>
  <c r="H213" i="5"/>
  <c r="G213" i="5"/>
  <c r="D213" i="5"/>
  <c r="T213" i="5"/>
  <c r="L213" i="5"/>
  <c r="C213" i="5"/>
  <c r="R213" i="5"/>
  <c r="I213" i="5"/>
  <c r="N213" i="5"/>
  <c r="F213" i="5"/>
  <c r="P213" i="5"/>
  <c r="R210" i="5"/>
  <c r="J210" i="5"/>
  <c r="Q210" i="5"/>
  <c r="H210" i="5"/>
  <c r="S210" i="5"/>
  <c r="G210" i="5"/>
  <c r="P210" i="5"/>
  <c r="F210" i="5"/>
  <c r="O210" i="5"/>
  <c r="D210" i="5"/>
  <c r="T210" i="5"/>
  <c r="N210" i="5"/>
  <c r="M210" i="5"/>
  <c r="L210" i="5"/>
  <c r="K210" i="5"/>
  <c r="I210" i="5"/>
  <c r="C210" i="5"/>
  <c r="N207" i="5"/>
  <c r="O207" i="5"/>
  <c r="K207" i="5"/>
  <c r="D207" i="5"/>
  <c r="L207" i="5"/>
  <c r="M207" i="5"/>
  <c r="P207" i="5"/>
  <c r="H207" i="5"/>
  <c r="Q207" i="5"/>
  <c r="G207" i="5"/>
  <c r="T207" i="5"/>
  <c r="J207" i="5"/>
  <c r="S207" i="5"/>
  <c r="I207" i="5"/>
  <c r="R207" i="5"/>
  <c r="F207" i="5"/>
  <c r="C207" i="5"/>
  <c r="R204" i="5"/>
  <c r="N204" i="5"/>
  <c r="F204" i="5"/>
  <c r="P204" i="5"/>
  <c r="G204" i="5"/>
  <c r="K204" i="5"/>
  <c r="T204" i="5"/>
  <c r="J204" i="5"/>
  <c r="S204" i="5"/>
  <c r="I204" i="5"/>
  <c r="Q204" i="5"/>
  <c r="O204" i="5"/>
  <c r="M204" i="5"/>
  <c r="L204" i="5"/>
  <c r="H204" i="5"/>
  <c r="D204" i="5"/>
  <c r="C204" i="5"/>
  <c r="P314" i="5"/>
  <c r="S314" i="5"/>
  <c r="H314" i="5"/>
  <c r="D314" i="5"/>
  <c r="C314" i="5"/>
  <c r="G314" i="5"/>
  <c r="M314" i="5"/>
  <c r="N314" i="5"/>
  <c r="R314" i="5"/>
  <c r="J314" i="5"/>
  <c r="O314" i="5"/>
  <c r="F314" i="5"/>
  <c r="L314" i="5"/>
  <c r="K314" i="5"/>
  <c r="T314" i="5"/>
  <c r="I314" i="5"/>
  <c r="Q314" i="5"/>
  <c r="O311" i="5"/>
  <c r="S311" i="5"/>
  <c r="R311" i="5"/>
  <c r="I311" i="5"/>
  <c r="F311" i="5"/>
  <c r="C311" i="5"/>
  <c r="G311" i="5"/>
  <c r="T311" i="5"/>
  <c r="J311" i="5"/>
  <c r="M311" i="5"/>
  <c r="P311" i="5"/>
  <c r="H311" i="5"/>
  <c r="N311" i="5"/>
  <c r="D311" i="5"/>
  <c r="L311" i="5"/>
  <c r="K311" i="5"/>
  <c r="Q311" i="5"/>
  <c r="L308" i="5"/>
  <c r="T308" i="5"/>
  <c r="S308" i="5"/>
  <c r="R308" i="5"/>
  <c r="Q308" i="5"/>
  <c r="P308" i="5"/>
  <c r="K308" i="5"/>
  <c r="J308" i="5"/>
  <c r="I308" i="5"/>
  <c r="H308" i="5"/>
  <c r="G308" i="5"/>
  <c r="D308" i="5"/>
  <c r="N308" i="5"/>
  <c r="F308" i="5"/>
  <c r="M308" i="5"/>
  <c r="C308" i="5"/>
  <c r="O308" i="5"/>
  <c r="S305" i="5"/>
  <c r="R305" i="5"/>
  <c r="Q305" i="5"/>
  <c r="P305" i="5"/>
  <c r="O305" i="5"/>
  <c r="N305" i="5"/>
  <c r="K305" i="5"/>
  <c r="J305" i="5"/>
  <c r="I305" i="5"/>
  <c r="H305" i="5"/>
  <c r="G305" i="5"/>
  <c r="F305" i="5"/>
  <c r="D305" i="5"/>
  <c r="T305" i="5"/>
  <c r="L305" i="5"/>
  <c r="C305" i="5"/>
  <c r="M305" i="5"/>
  <c r="T302" i="5"/>
  <c r="S302" i="5"/>
  <c r="Q302" i="5"/>
  <c r="P302" i="5"/>
  <c r="O302" i="5"/>
  <c r="N302" i="5"/>
  <c r="M302" i="5"/>
  <c r="K302" i="5"/>
  <c r="I302" i="5"/>
  <c r="H302" i="5"/>
  <c r="G302" i="5"/>
  <c r="F302" i="5"/>
  <c r="D302" i="5"/>
  <c r="C302" i="5"/>
  <c r="R302" i="5"/>
  <c r="J302" i="5"/>
  <c r="L302" i="5"/>
  <c r="S299" i="5"/>
  <c r="R299" i="5"/>
  <c r="Q299" i="5"/>
  <c r="O299" i="5"/>
  <c r="N299" i="5"/>
  <c r="L299" i="5"/>
  <c r="J299" i="5"/>
  <c r="I299" i="5"/>
  <c r="G299" i="5"/>
  <c r="F299" i="5"/>
  <c r="D299" i="5"/>
  <c r="C299" i="5"/>
  <c r="P299" i="5"/>
  <c r="H299" i="5"/>
  <c r="T299" i="5"/>
  <c r="K299" i="5"/>
  <c r="M299" i="5"/>
  <c r="N296" i="5"/>
  <c r="F296" i="5"/>
  <c r="S296" i="5"/>
  <c r="J296" i="5"/>
  <c r="P296" i="5"/>
  <c r="D296" i="5"/>
  <c r="O296" i="5"/>
  <c r="C296" i="5"/>
  <c r="Q296" i="5"/>
  <c r="M296" i="5"/>
  <c r="L296" i="5"/>
  <c r="K296" i="5"/>
  <c r="I296" i="5"/>
  <c r="H296" i="5"/>
  <c r="G296" i="5"/>
  <c r="R296" i="5"/>
  <c r="T296" i="5"/>
  <c r="T293" i="5"/>
  <c r="L293" i="5"/>
  <c r="C293" i="5"/>
  <c r="R293" i="5"/>
  <c r="I293" i="5"/>
  <c r="Q293" i="5"/>
  <c r="G293" i="5"/>
  <c r="P293" i="5"/>
  <c r="F293" i="5"/>
  <c r="O293" i="5"/>
  <c r="N293" i="5"/>
  <c r="M293" i="5"/>
  <c r="K293" i="5"/>
  <c r="J293" i="5"/>
  <c r="H293" i="5"/>
  <c r="S293" i="5"/>
  <c r="D293" i="5"/>
  <c r="N290" i="5"/>
  <c r="M290" i="5"/>
  <c r="L290" i="5"/>
  <c r="K290" i="5"/>
  <c r="F290" i="5"/>
  <c r="D290" i="5"/>
  <c r="R290" i="5"/>
  <c r="J290" i="5"/>
  <c r="Q290" i="5"/>
  <c r="H290" i="5"/>
  <c r="T290" i="5"/>
  <c r="I290" i="5"/>
  <c r="S290" i="5"/>
  <c r="G290" i="5"/>
  <c r="O290" i="5"/>
  <c r="C290" i="5"/>
  <c r="P290" i="5"/>
  <c r="N287" i="5"/>
  <c r="S287" i="5"/>
  <c r="M287" i="5"/>
  <c r="L287" i="5"/>
  <c r="I287" i="5"/>
  <c r="F287" i="5"/>
  <c r="D287" i="5"/>
  <c r="P287" i="5"/>
  <c r="H287" i="5"/>
  <c r="Q287" i="5"/>
  <c r="G287" i="5"/>
  <c r="K287" i="5"/>
  <c r="T287" i="5"/>
  <c r="J287" i="5"/>
  <c r="O287" i="5"/>
  <c r="C287" i="5"/>
  <c r="R287" i="5"/>
  <c r="O284" i="5"/>
  <c r="M284" i="5"/>
  <c r="J284" i="5"/>
  <c r="N284" i="5"/>
  <c r="F284" i="5"/>
  <c r="P284" i="5"/>
  <c r="G284" i="5"/>
  <c r="L284" i="5"/>
  <c r="K284" i="5"/>
  <c r="Q284" i="5"/>
  <c r="C284" i="5"/>
  <c r="R284" i="5"/>
  <c r="D284" i="5"/>
  <c r="S284" i="5"/>
  <c r="H284" i="5"/>
  <c r="T284" i="5"/>
  <c r="I284" i="5"/>
  <c r="M281" i="5"/>
  <c r="S281" i="5"/>
  <c r="R281" i="5"/>
  <c r="Q281" i="5"/>
  <c r="P281" i="5"/>
  <c r="K281" i="5"/>
  <c r="J281" i="5"/>
  <c r="I281" i="5"/>
  <c r="H281" i="5"/>
  <c r="G281" i="5"/>
  <c r="D281" i="5"/>
  <c r="T281" i="5"/>
  <c r="L281" i="5"/>
  <c r="C281" i="5"/>
  <c r="O281" i="5"/>
  <c r="F281" i="5"/>
  <c r="N281" i="5"/>
  <c r="O278" i="5"/>
  <c r="C278" i="5"/>
  <c r="N278" i="5"/>
  <c r="R278" i="5"/>
  <c r="J278" i="5"/>
  <c r="T278" i="5"/>
  <c r="K278" i="5"/>
  <c r="S278" i="5"/>
  <c r="I278" i="5"/>
  <c r="M278" i="5"/>
  <c r="L278" i="5"/>
  <c r="H278" i="5"/>
  <c r="G278" i="5"/>
  <c r="Q278" i="5"/>
  <c r="F278" i="5"/>
  <c r="P278" i="5"/>
  <c r="D278" i="5"/>
  <c r="M275" i="5"/>
  <c r="T275" i="5"/>
  <c r="Q275" i="5"/>
  <c r="L275" i="5"/>
  <c r="K275" i="5"/>
  <c r="G275" i="5"/>
  <c r="F275" i="5"/>
  <c r="D275" i="5"/>
  <c r="P275" i="5"/>
  <c r="H275" i="5"/>
  <c r="S275" i="5"/>
  <c r="J275" i="5"/>
  <c r="R275" i="5"/>
  <c r="I275" i="5"/>
  <c r="N275" i="5"/>
  <c r="C275" i="5"/>
  <c r="O275" i="5"/>
  <c r="P272" i="5"/>
  <c r="M272" i="5"/>
  <c r="L272" i="5"/>
  <c r="K272" i="5"/>
  <c r="C272" i="5"/>
  <c r="N272" i="5"/>
  <c r="F272" i="5"/>
  <c r="R272" i="5"/>
  <c r="I272" i="5"/>
  <c r="Q272" i="5"/>
  <c r="H272" i="5"/>
  <c r="O272" i="5"/>
  <c r="D272" i="5"/>
  <c r="S272" i="5"/>
  <c r="G272" i="5"/>
  <c r="T272" i="5"/>
  <c r="J272" i="5"/>
  <c r="N269" i="5"/>
  <c r="S269" i="5"/>
  <c r="R269" i="5"/>
  <c r="J269" i="5"/>
  <c r="F269" i="5"/>
  <c r="D269" i="5"/>
  <c r="I269" i="5"/>
  <c r="K269" i="5"/>
  <c r="M269" i="5"/>
  <c r="T269" i="5"/>
  <c r="L269" i="5"/>
  <c r="C269" i="5"/>
  <c r="Q269" i="5"/>
  <c r="H269" i="5"/>
  <c r="P269" i="5"/>
  <c r="G269" i="5"/>
  <c r="O269" i="5"/>
  <c r="N266" i="5"/>
  <c r="L266" i="5"/>
  <c r="R266" i="5"/>
  <c r="J266" i="5"/>
  <c r="P266" i="5"/>
  <c r="G266" i="5"/>
  <c r="O266" i="5"/>
  <c r="F266" i="5"/>
  <c r="I266" i="5"/>
  <c r="T266" i="5"/>
  <c r="H266" i="5"/>
  <c r="S266" i="5"/>
  <c r="D266" i="5"/>
  <c r="Q266" i="5"/>
  <c r="C266" i="5"/>
  <c r="M266" i="5"/>
  <c r="K266" i="5"/>
  <c r="R263" i="5"/>
  <c r="Q263" i="5"/>
  <c r="C263" i="5"/>
  <c r="P263" i="5"/>
  <c r="H263" i="5"/>
  <c r="O263" i="5"/>
  <c r="F263" i="5"/>
  <c r="N263" i="5"/>
  <c r="D263" i="5"/>
  <c r="M263" i="5"/>
  <c r="L263" i="5"/>
  <c r="K263" i="5"/>
  <c r="J263" i="5"/>
  <c r="S263" i="5"/>
  <c r="G263" i="5"/>
  <c r="I263" i="5"/>
  <c r="T263" i="5"/>
  <c r="P260" i="5"/>
  <c r="T260" i="5"/>
  <c r="S260" i="5"/>
  <c r="L260" i="5"/>
  <c r="K260" i="5"/>
  <c r="J260" i="5"/>
  <c r="I260" i="5"/>
  <c r="H260" i="5"/>
  <c r="N260" i="5"/>
  <c r="F260" i="5"/>
  <c r="O260" i="5"/>
  <c r="D260" i="5"/>
  <c r="M260" i="5"/>
  <c r="C260" i="5"/>
  <c r="Q260" i="5"/>
  <c r="G260" i="5"/>
  <c r="R260" i="5"/>
  <c r="S257" i="5"/>
  <c r="R257" i="5"/>
  <c r="Q257" i="5"/>
  <c r="P257" i="5"/>
  <c r="O257" i="5"/>
  <c r="N257" i="5"/>
  <c r="K257" i="5"/>
  <c r="J257" i="5"/>
  <c r="I257" i="5"/>
  <c r="H257" i="5"/>
  <c r="G257" i="5"/>
  <c r="F257" i="5"/>
  <c r="D257" i="5"/>
  <c r="T257" i="5"/>
  <c r="L257" i="5"/>
  <c r="C257" i="5"/>
  <c r="M257" i="5"/>
  <c r="T254" i="5"/>
  <c r="S254" i="5"/>
  <c r="Q254" i="5"/>
  <c r="P254" i="5"/>
  <c r="O254" i="5"/>
  <c r="N254" i="5"/>
  <c r="M254" i="5"/>
  <c r="K254" i="5"/>
  <c r="I254" i="5"/>
  <c r="H254" i="5"/>
  <c r="G254" i="5"/>
  <c r="F254" i="5"/>
  <c r="D254" i="5"/>
  <c r="C254" i="5"/>
  <c r="R254" i="5"/>
  <c r="J254" i="5"/>
  <c r="L254" i="5"/>
  <c r="T251" i="5"/>
  <c r="S251" i="5"/>
  <c r="R251" i="5"/>
  <c r="Q251" i="5"/>
  <c r="O251" i="5"/>
  <c r="N251" i="5"/>
  <c r="M251" i="5"/>
  <c r="J251" i="5"/>
  <c r="I251" i="5"/>
  <c r="G251" i="5"/>
  <c r="F251" i="5"/>
  <c r="D251" i="5"/>
  <c r="C251" i="5"/>
  <c r="K251" i="5"/>
  <c r="P251" i="5"/>
  <c r="H251" i="5"/>
  <c r="L251" i="5"/>
  <c r="R248" i="5"/>
  <c r="Q248" i="5"/>
  <c r="P248" i="5"/>
  <c r="M248" i="5"/>
  <c r="L248" i="5"/>
  <c r="I248" i="5"/>
  <c r="H248" i="5"/>
  <c r="G248" i="5"/>
  <c r="D248" i="5"/>
  <c r="C248" i="5"/>
  <c r="N248" i="5"/>
  <c r="F248" i="5"/>
  <c r="T248" i="5"/>
  <c r="K248" i="5"/>
  <c r="S248" i="5"/>
  <c r="J248" i="5"/>
  <c r="O248" i="5"/>
  <c r="O245" i="5"/>
  <c r="K245" i="5"/>
  <c r="T245" i="5"/>
  <c r="L245" i="5"/>
  <c r="C245" i="5"/>
  <c r="S245" i="5"/>
  <c r="J245" i="5"/>
  <c r="R245" i="5"/>
  <c r="I245" i="5"/>
  <c r="H245" i="5"/>
  <c r="G245" i="5"/>
  <c r="Q245" i="5"/>
  <c r="F245" i="5"/>
  <c r="P245" i="5"/>
  <c r="D245" i="5"/>
  <c r="N245" i="5"/>
  <c r="M245" i="5"/>
  <c r="M242" i="5"/>
  <c r="P242" i="5"/>
  <c r="O242" i="5"/>
  <c r="G242" i="5"/>
  <c r="D242" i="5"/>
  <c r="C242" i="5"/>
  <c r="F242" i="5"/>
  <c r="T242" i="5"/>
  <c r="K242" i="5"/>
  <c r="L242" i="5"/>
  <c r="R242" i="5"/>
  <c r="J242" i="5"/>
  <c r="S242" i="5"/>
  <c r="I242" i="5"/>
  <c r="Q242" i="5"/>
  <c r="H242" i="5"/>
  <c r="N242" i="5"/>
  <c r="T239" i="5"/>
  <c r="O239" i="5"/>
  <c r="M239" i="5"/>
  <c r="L239" i="5"/>
  <c r="K239" i="5"/>
  <c r="J239" i="5"/>
  <c r="F239" i="5"/>
  <c r="C239" i="5"/>
  <c r="P239" i="5"/>
  <c r="H239" i="5"/>
  <c r="R239" i="5"/>
  <c r="I239" i="5"/>
  <c r="Q239" i="5"/>
  <c r="G239" i="5"/>
  <c r="N239" i="5"/>
  <c r="D239" i="5"/>
  <c r="S239" i="5"/>
  <c r="S236" i="5"/>
  <c r="O236" i="5"/>
  <c r="M236" i="5"/>
  <c r="L236" i="5"/>
  <c r="D236" i="5"/>
  <c r="N236" i="5"/>
  <c r="F236" i="5"/>
  <c r="Q236" i="5"/>
  <c r="H236" i="5"/>
  <c r="P236" i="5"/>
  <c r="G236" i="5"/>
  <c r="K236" i="5"/>
  <c r="J236" i="5"/>
  <c r="T236" i="5"/>
  <c r="I236" i="5"/>
  <c r="R236" i="5"/>
  <c r="C236" i="5"/>
  <c r="S233" i="5"/>
  <c r="R233" i="5"/>
  <c r="N233" i="5"/>
  <c r="M233" i="5"/>
  <c r="K233" i="5"/>
  <c r="J233" i="5"/>
  <c r="I233" i="5"/>
  <c r="H233" i="5"/>
  <c r="D233" i="5"/>
  <c r="T233" i="5"/>
  <c r="L233" i="5"/>
  <c r="C233" i="5"/>
  <c r="P233" i="5"/>
  <c r="G233" i="5"/>
  <c r="O233" i="5"/>
  <c r="F233" i="5"/>
  <c r="Q233" i="5"/>
  <c r="Q230" i="5"/>
  <c r="M230" i="5"/>
  <c r="L230" i="5"/>
  <c r="K230" i="5"/>
  <c r="C230" i="5"/>
  <c r="R230" i="5"/>
  <c r="J230" i="5"/>
  <c r="O230" i="5"/>
  <c r="F230" i="5"/>
  <c r="N230" i="5"/>
  <c r="D230" i="5"/>
  <c r="P230" i="5"/>
  <c r="G230" i="5"/>
  <c r="S230" i="5"/>
  <c r="H230" i="5"/>
  <c r="T230" i="5"/>
  <c r="I230" i="5"/>
  <c r="S227" i="5"/>
  <c r="Q227" i="5"/>
  <c r="J227" i="5"/>
  <c r="R227" i="5"/>
  <c r="P227" i="5"/>
  <c r="H227" i="5"/>
  <c r="N227" i="5"/>
  <c r="D227" i="5"/>
  <c r="M227" i="5"/>
  <c r="C227" i="5"/>
  <c r="O227" i="5"/>
  <c r="L227" i="5"/>
  <c r="K227" i="5"/>
  <c r="T227" i="5"/>
  <c r="I227" i="5"/>
  <c r="F227" i="5"/>
  <c r="G227" i="5"/>
  <c r="T224" i="5"/>
  <c r="S224" i="5"/>
  <c r="R224" i="5"/>
  <c r="Q224" i="5"/>
  <c r="P224" i="5"/>
  <c r="O224" i="5"/>
  <c r="M224" i="5"/>
  <c r="K224" i="5"/>
  <c r="J224" i="5"/>
  <c r="I224" i="5"/>
  <c r="H224" i="5"/>
  <c r="G224" i="5"/>
  <c r="D224" i="5"/>
  <c r="C224" i="5"/>
  <c r="N224" i="5"/>
  <c r="F224" i="5"/>
  <c r="L224" i="5"/>
  <c r="S221" i="5"/>
  <c r="O221" i="5"/>
  <c r="M221" i="5"/>
  <c r="J221" i="5"/>
  <c r="I221" i="5"/>
  <c r="D221" i="5"/>
  <c r="T221" i="5"/>
  <c r="L221" i="5"/>
  <c r="C221" i="5"/>
  <c r="K221" i="5"/>
  <c r="N221" i="5"/>
  <c r="F221" i="5"/>
  <c r="P221" i="5"/>
  <c r="G221" i="5"/>
  <c r="Q221" i="5"/>
  <c r="H221" i="5"/>
  <c r="R221" i="5"/>
  <c r="N218" i="5"/>
  <c r="P218" i="5"/>
  <c r="M218" i="5"/>
  <c r="L218" i="5"/>
  <c r="F218" i="5"/>
  <c r="C218" i="5"/>
  <c r="R218" i="5"/>
  <c r="J218" i="5"/>
  <c r="T218" i="5"/>
  <c r="K218" i="5"/>
  <c r="I218" i="5"/>
  <c r="S218" i="5"/>
  <c r="H218" i="5"/>
  <c r="Q218" i="5"/>
  <c r="G218" i="5"/>
  <c r="O218" i="5"/>
  <c r="D218" i="5"/>
  <c r="N215" i="5"/>
  <c r="R215" i="5"/>
  <c r="O215" i="5"/>
  <c r="M215" i="5"/>
  <c r="G215" i="5"/>
  <c r="D215" i="5"/>
  <c r="C215" i="5"/>
  <c r="P215" i="5"/>
  <c r="H215" i="5"/>
  <c r="S215" i="5"/>
  <c r="J215" i="5"/>
  <c r="L215" i="5"/>
  <c r="K215" i="5"/>
  <c r="T215" i="5"/>
  <c r="I215" i="5"/>
  <c r="Q215" i="5"/>
  <c r="F215" i="5"/>
  <c r="T212" i="5"/>
  <c r="S212" i="5"/>
  <c r="Q212" i="5"/>
  <c r="P212" i="5"/>
  <c r="O212" i="5"/>
  <c r="L212" i="5"/>
  <c r="K212" i="5"/>
  <c r="J212" i="5"/>
  <c r="H212" i="5"/>
  <c r="G212" i="5"/>
  <c r="D212" i="5"/>
  <c r="C212" i="5"/>
  <c r="N212" i="5"/>
  <c r="F212" i="5"/>
  <c r="R212" i="5"/>
  <c r="I212" i="5"/>
  <c r="M212" i="5"/>
  <c r="M209" i="5"/>
  <c r="S209" i="5"/>
  <c r="R209" i="5"/>
  <c r="P209" i="5"/>
  <c r="K209" i="5"/>
  <c r="J209" i="5"/>
  <c r="I209" i="5"/>
  <c r="G209" i="5"/>
  <c r="F209" i="5"/>
  <c r="T209" i="5"/>
  <c r="L209" i="5"/>
  <c r="C209" i="5"/>
  <c r="Q209" i="5"/>
  <c r="H209" i="5"/>
  <c r="N209" i="5"/>
  <c r="D209" i="5"/>
  <c r="O209" i="5"/>
  <c r="S206" i="5"/>
  <c r="T206" i="5"/>
  <c r="K206" i="5"/>
  <c r="I206" i="5"/>
  <c r="L206" i="5"/>
  <c r="M206" i="5"/>
  <c r="R206" i="5"/>
  <c r="J206" i="5"/>
  <c r="P206" i="5"/>
  <c r="G206" i="5"/>
  <c r="Q206" i="5"/>
  <c r="F206" i="5"/>
  <c r="O206" i="5"/>
  <c r="D206" i="5"/>
  <c r="N206" i="5"/>
  <c r="C206" i="5"/>
  <c r="H206" i="5"/>
  <c r="P203" i="5"/>
  <c r="H203" i="5"/>
  <c r="O203" i="5"/>
  <c r="F203" i="5"/>
  <c r="S203" i="5"/>
  <c r="I203" i="5"/>
  <c r="R203" i="5"/>
  <c r="G203" i="5"/>
  <c r="Q203" i="5"/>
  <c r="D203" i="5"/>
  <c r="T203" i="5"/>
  <c r="N203" i="5"/>
  <c r="M203" i="5"/>
  <c r="L203" i="5"/>
  <c r="K203" i="5"/>
  <c r="J203" i="5"/>
  <c r="C203" i="5"/>
  <c r="T313" i="5"/>
  <c r="L313" i="5"/>
  <c r="C313" i="5"/>
  <c r="O313" i="5"/>
  <c r="F313" i="5"/>
  <c r="S313" i="5"/>
  <c r="I313" i="5"/>
  <c r="R313" i="5"/>
  <c r="H313" i="5"/>
  <c r="Q313" i="5"/>
  <c r="G313" i="5"/>
  <c r="P313" i="5"/>
  <c r="N313" i="5"/>
  <c r="M313" i="5"/>
  <c r="K313" i="5"/>
  <c r="J313" i="5"/>
  <c r="D313" i="5"/>
  <c r="O310" i="5"/>
  <c r="M310" i="5"/>
  <c r="L310" i="5"/>
  <c r="K310" i="5"/>
  <c r="G310" i="5"/>
  <c r="F310" i="5"/>
  <c r="R310" i="5"/>
  <c r="J310" i="5"/>
  <c r="N310" i="5"/>
  <c r="D310" i="5"/>
  <c r="T310" i="5"/>
  <c r="I310" i="5"/>
  <c r="S310" i="5"/>
  <c r="H310" i="5"/>
  <c r="P310" i="5"/>
  <c r="C310" i="5"/>
  <c r="Q310" i="5"/>
  <c r="O307" i="5"/>
  <c r="S307" i="5"/>
  <c r="N307" i="5"/>
  <c r="L307" i="5"/>
  <c r="I307" i="5"/>
  <c r="G307" i="5"/>
  <c r="F307" i="5"/>
  <c r="P307" i="5"/>
  <c r="H307" i="5"/>
  <c r="M307" i="5"/>
  <c r="C307" i="5"/>
  <c r="K307" i="5"/>
  <c r="T307" i="5"/>
  <c r="J307" i="5"/>
  <c r="Q307" i="5"/>
  <c r="D307" i="5"/>
  <c r="R307" i="5"/>
  <c r="T304" i="5"/>
  <c r="S304" i="5"/>
  <c r="R304" i="5"/>
  <c r="Q304" i="5"/>
  <c r="P304" i="5"/>
  <c r="O304" i="5"/>
  <c r="M304" i="5"/>
  <c r="K304" i="5"/>
  <c r="J304" i="5"/>
  <c r="I304" i="5"/>
  <c r="H304" i="5"/>
  <c r="G304" i="5"/>
  <c r="D304" i="5"/>
  <c r="C304" i="5"/>
  <c r="N304" i="5"/>
  <c r="F304" i="5"/>
  <c r="L304" i="5"/>
  <c r="Q301" i="5"/>
  <c r="O301" i="5"/>
  <c r="N301" i="5"/>
  <c r="M301" i="5"/>
  <c r="J301" i="5"/>
  <c r="G301" i="5"/>
  <c r="F301" i="5"/>
  <c r="D301" i="5"/>
  <c r="T301" i="5"/>
  <c r="L301" i="5"/>
  <c r="C301" i="5"/>
  <c r="K301" i="5"/>
  <c r="S301" i="5"/>
  <c r="I301" i="5"/>
  <c r="R301" i="5"/>
  <c r="H301" i="5"/>
  <c r="P301" i="5"/>
  <c r="N298" i="5"/>
  <c r="M298" i="5"/>
  <c r="H298" i="5"/>
  <c r="R298" i="5"/>
  <c r="J298" i="5"/>
  <c r="T298" i="5"/>
  <c r="K298" i="5"/>
  <c r="L298" i="5"/>
  <c r="I298" i="5"/>
  <c r="O298" i="5"/>
  <c r="C298" i="5"/>
  <c r="P298" i="5"/>
  <c r="D298" i="5"/>
  <c r="Q298" i="5"/>
  <c r="F298" i="5"/>
  <c r="S298" i="5"/>
  <c r="G298" i="5"/>
  <c r="L295" i="5"/>
  <c r="T295" i="5"/>
  <c r="R295" i="5"/>
  <c r="Q295" i="5"/>
  <c r="O295" i="5"/>
  <c r="N295" i="5"/>
  <c r="K295" i="5"/>
  <c r="I295" i="5"/>
  <c r="G295" i="5"/>
  <c r="F295" i="5"/>
  <c r="D295" i="5"/>
  <c r="C295" i="5"/>
  <c r="P295" i="5"/>
  <c r="H295" i="5"/>
  <c r="S295" i="5"/>
  <c r="J295" i="5"/>
  <c r="M295" i="5"/>
  <c r="T292" i="5"/>
  <c r="S292" i="5"/>
  <c r="Q292" i="5"/>
  <c r="P292" i="5"/>
  <c r="O292" i="5"/>
  <c r="L292" i="5"/>
  <c r="K292" i="5"/>
  <c r="J292" i="5"/>
  <c r="H292" i="5"/>
  <c r="G292" i="5"/>
  <c r="D292" i="5"/>
  <c r="C292" i="5"/>
  <c r="N292" i="5"/>
  <c r="F292" i="5"/>
  <c r="R292" i="5"/>
  <c r="I292" i="5"/>
  <c r="M292" i="5"/>
  <c r="R289" i="5"/>
  <c r="N289" i="5"/>
  <c r="M289" i="5"/>
  <c r="K289" i="5"/>
  <c r="J289" i="5"/>
  <c r="G289" i="5"/>
  <c r="T289" i="5"/>
  <c r="L289" i="5"/>
  <c r="C289" i="5"/>
  <c r="Q289" i="5"/>
  <c r="H289" i="5"/>
  <c r="P289" i="5"/>
  <c r="F289" i="5"/>
  <c r="O289" i="5"/>
  <c r="D289" i="5"/>
  <c r="S289" i="5"/>
  <c r="I289" i="5"/>
  <c r="N286" i="5"/>
  <c r="M286" i="5"/>
  <c r="L286" i="5"/>
  <c r="R286" i="5"/>
  <c r="J286" i="5"/>
  <c r="P286" i="5"/>
  <c r="G286" i="5"/>
  <c r="S286" i="5"/>
  <c r="H286" i="5"/>
  <c r="Q286" i="5"/>
  <c r="F286" i="5"/>
  <c r="O286" i="5"/>
  <c r="C286" i="5"/>
  <c r="T286" i="5"/>
  <c r="D286" i="5"/>
  <c r="I286" i="5"/>
  <c r="K286" i="5"/>
  <c r="P283" i="5"/>
  <c r="H283" i="5"/>
  <c r="O283" i="5"/>
  <c r="F283" i="5"/>
  <c r="T283" i="5"/>
  <c r="J283" i="5"/>
  <c r="S283" i="5"/>
  <c r="I283" i="5"/>
  <c r="M283" i="5"/>
  <c r="L283" i="5"/>
  <c r="K283" i="5"/>
  <c r="G283" i="5"/>
  <c r="D283" i="5"/>
  <c r="R283" i="5"/>
  <c r="C283" i="5"/>
  <c r="Q283" i="5"/>
  <c r="N283" i="5"/>
  <c r="Q280" i="5"/>
  <c r="C280" i="5"/>
  <c r="N280" i="5"/>
  <c r="O280" i="5"/>
  <c r="F280" i="5"/>
  <c r="K280" i="5"/>
  <c r="T280" i="5"/>
  <c r="J280" i="5"/>
  <c r="M280" i="5"/>
  <c r="L280" i="5"/>
  <c r="I280" i="5"/>
  <c r="H280" i="5"/>
  <c r="S280" i="5"/>
  <c r="G280" i="5"/>
  <c r="R280" i="5"/>
  <c r="D280" i="5"/>
  <c r="P280" i="5"/>
  <c r="N277" i="5"/>
  <c r="Q277" i="5"/>
  <c r="M277" i="5"/>
  <c r="K277" i="5"/>
  <c r="H277" i="5"/>
  <c r="G277" i="5"/>
  <c r="F277" i="5"/>
  <c r="T277" i="5"/>
  <c r="L277" i="5"/>
  <c r="C277" i="5"/>
  <c r="S277" i="5"/>
  <c r="J277" i="5"/>
  <c r="R277" i="5"/>
  <c r="I277" i="5"/>
  <c r="O277" i="5"/>
  <c r="D277" i="5"/>
  <c r="P277" i="5"/>
  <c r="R274" i="5"/>
  <c r="J274" i="5"/>
  <c r="S274" i="5"/>
  <c r="I274" i="5"/>
  <c r="Q274" i="5"/>
  <c r="H274" i="5"/>
  <c r="L274" i="5"/>
  <c r="K274" i="5"/>
  <c r="G274" i="5"/>
  <c r="T274" i="5"/>
  <c r="F274" i="5"/>
  <c r="P274" i="5"/>
  <c r="D274" i="5"/>
  <c r="O274" i="5"/>
  <c r="C274" i="5"/>
  <c r="M274" i="5"/>
  <c r="N274" i="5"/>
  <c r="T271" i="5"/>
  <c r="S271" i="5"/>
  <c r="O271" i="5"/>
  <c r="M271" i="5"/>
  <c r="L271" i="5"/>
  <c r="K271" i="5"/>
  <c r="J271" i="5"/>
  <c r="F271" i="5"/>
  <c r="D271" i="5"/>
  <c r="C271" i="5"/>
  <c r="P271" i="5"/>
  <c r="H271" i="5"/>
  <c r="R271" i="5"/>
  <c r="I271" i="5"/>
  <c r="Q271" i="5"/>
  <c r="G271" i="5"/>
  <c r="N271" i="5"/>
  <c r="O268" i="5"/>
  <c r="K268" i="5"/>
  <c r="L268" i="5"/>
  <c r="N268" i="5"/>
  <c r="F268" i="5"/>
  <c r="Q268" i="5"/>
  <c r="H268" i="5"/>
  <c r="P268" i="5"/>
  <c r="G268" i="5"/>
  <c r="J268" i="5"/>
  <c r="T268" i="5"/>
  <c r="I268" i="5"/>
  <c r="S268" i="5"/>
  <c r="D268" i="5"/>
  <c r="R268" i="5"/>
  <c r="C268" i="5"/>
  <c r="M268" i="5"/>
  <c r="T265" i="5"/>
  <c r="L265" i="5"/>
  <c r="C265" i="5"/>
  <c r="P265" i="5"/>
  <c r="G265" i="5"/>
  <c r="O265" i="5"/>
  <c r="F265" i="5"/>
  <c r="N265" i="5"/>
  <c r="M265" i="5"/>
  <c r="K265" i="5"/>
  <c r="J265" i="5"/>
  <c r="S265" i="5"/>
  <c r="H265" i="5"/>
  <c r="R265" i="5"/>
  <c r="Q265" i="5"/>
  <c r="I265" i="5"/>
  <c r="D265" i="5"/>
  <c r="T262" i="5"/>
  <c r="Q262" i="5"/>
  <c r="M262" i="5"/>
  <c r="L262" i="5"/>
  <c r="K262" i="5"/>
  <c r="I262" i="5"/>
  <c r="H262" i="5"/>
  <c r="C262" i="5"/>
  <c r="R262" i="5"/>
  <c r="J262" i="5"/>
  <c r="O262" i="5"/>
  <c r="F262" i="5"/>
  <c r="N262" i="5"/>
  <c r="D262" i="5"/>
  <c r="P262" i="5"/>
  <c r="G262" i="5"/>
  <c r="S262" i="5"/>
  <c r="Q259" i="5"/>
  <c r="S259" i="5"/>
  <c r="O259" i="5"/>
  <c r="G259" i="5"/>
  <c r="P259" i="5"/>
  <c r="H259" i="5"/>
  <c r="N259" i="5"/>
  <c r="D259" i="5"/>
  <c r="M259" i="5"/>
  <c r="C259" i="5"/>
  <c r="L259" i="5"/>
  <c r="K259" i="5"/>
  <c r="J259" i="5"/>
  <c r="T259" i="5"/>
  <c r="I259" i="5"/>
  <c r="R259" i="5"/>
  <c r="F259" i="5"/>
  <c r="T256" i="5"/>
  <c r="S256" i="5"/>
  <c r="R256" i="5"/>
  <c r="Q256" i="5"/>
  <c r="P256" i="5"/>
  <c r="O256" i="5"/>
  <c r="M256" i="5"/>
  <c r="K256" i="5"/>
  <c r="J256" i="5"/>
  <c r="I256" i="5"/>
  <c r="H256" i="5"/>
  <c r="G256" i="5"/>
  <c r="D256" i="5"/>
  <c r="C256" i="5"/>
  <c r="N256" i="5"/>
  <c r="F256" i="5"/>
  <c r="L256" i="5"/>
  <c r="K253" i="5"/>
  <c r="S253" i="5"/>
  <c r="R253" i="5"/>
  <c r="Q253" i="5"/>
  <c r="P253" i="5"/>
  <c r="O253" i="5"/>
  <c r="N253" i="5"/>
  <c r="J253" i="5"/>
  <c r="I253" i="5"/>
  <c r="H253" i="5"/>
  <c r="G253" i="5"/>
  <c r="F253" i="5"/>
  <c r="D253" i="5"/>
  <c r="T253" i="5"/>
  <c r="L253" i="5"/>
  <c r="C253" i="5"/>
  <c r="M253" i="5"/>
  <c r="T250" i="5"/>
  <c r="S250" i="5"/>
  <c r="Q250" i="5"/>
  <c r="P250" i="5"/>
  <c r="O250" i="5"/>
  <c r="N250" i="5"/>
  <c r="M250" i="5"/>
  <c r="I250" i="5"/>
  <c r="H250" i="5"/>
  <c r="G250" i="5"/>
  <c r="F250" i="5"/>
  <c r="D250" i="5"/>
  <c r="C250" i="5"/>
  <c r="K250" i="5"/>
  <c r="R250" i="5"/>
  <c r="J250" i="5"/>
  <c r="L250" i="5"/>
  <c r="O247" i="5"/>
  <c r="M247" i="5"/>
  <c r="L247" i="5"/>
  <c r="I247" i="5"/>
  <c r="C247" i="5"/>
  <c r="P247" i="5"/>
  <c r="H247" i="5"/>
  <c r="T247" i="5"/>
  <c r="K247" i="5"/>
  <c r="S247" i="5"/>
  <c r="J247" i="5"/>
  <c r="N247" i="5"/>
  <c r="D247" i="5"/>
  <c r="Q247" i="5"/>
  <c r="F247" i="5"/>
  <c r="R247" i="5"/>
  <c r="G247" i="5"/>
  <c r="M244" i="5"/>
  <c r="Q244" i="5"/>
  <c r="P244" i="5"/>
  <c r="H244" i="5"/>
  <c r="D244" i="5"/>
  <c r="C244" i="5"/>
  <c r="G244" i="5"/>
  <c r="T244" i="5"/>
  <c r="K244" i="5"/>
  <c r="L244" i="5"/>
  <c r="N244" i="5"/>
  <c r="F244" i="5"/>
  <c r="S244" i="5"/>
  <c r="J244" i="5"/>
  <c r="R244" i="5"/>
  <c r="I244" i="5"/>
  <c r="O244" i="5"/>
  <c r="P241" i="5"/>
  <c r="N241" i="5"/>
  <c r="M241" i="5"/>
  <c r="K241" i="5"/>
  <c r="J241" i="5"/>
  <c r="G241" i="5"/>
  <c r="D241" i="5"/>
  <c r="T241" i="5"/>
  <c r="L241" i="5"/>
  <c r="C241" i="5"/>
  <c r="R241" i="5"/>
  <c r="I241" i="5"/>
  <c r="Q241" i="5"/>
  <c r="H241" i="5"/>
  <c r="O241" i="5"/>
  <c r="F241" i="5"/>
  <c r="S241" i="5"/>
  <c r="T238" i="5"/>
  <c r="O238" i="5"/>
  <c r="N238" i="5"/>
  <c r="M238" i="5"/>
  <c r="F238" i="5"/>
  <c r="C238" i="5"/>
  <c r="R238" i="5"/>
  <c r="J238" i="5"/>
  <c r="Q238" i="5"/>
  <c r="H238" i="5"/>
  <c r="P238" i="5"/>
  <c r="G238" i="5"/>
  <c r="L238" i="5"/>
  <c r="K238" i="5"/>
  <c r="I238" i="5"/>
  <c r="S238" i="5"/>
  <c r="D238" i="5"/>
  <c r="M235" i="5"/>
  <c r="T235" i="5"/>
  <c r="S235" i="5"/>
  <c r="L235" i="5"/>
  <c r="K235" i="5"/>
  <c r="J235" i="5"/>
  <c r="I235" i="5"/>
  <c r="D235" i="5"/>
  <c r="P235" i="5"/>
  <c r="H235" i="5"/>
  <c r="Q235" i="5"/>
  <c r="G235" i="5"/>
  <c r="O235" i="5"/>
  <c r="F235" i="5"/>
  <c r="N235" i="5"/>
  <c r="C235" i="5"/>
  <c r="R235" i="5"/>
  <c r="R232" i="5"/>
  <c r="M232" i="5"/>
  <c r="L232" i="5"/>
  <c r="K232" i="5"/>
  <c r="C232" i="5"/>
  <c r="N232" i="5"/>
  <c r="F232" i="5"/>
  <c r="P232" i="5"/>
  <c r="G232" i="5"/>
  <c r="O232" i="5"/>
  <c r="D232" i="5"/>
  <c r="Q232" i="5"/>
  <c r="H232" i="5"/>
  <c r="S232" i="5"/>
  <c r="I232" i="5"/>
  <c r="T232" i="5"/>
  <c r="J232" i="5"/>
  <c r="T229" i="5"/>
  <c r="L229" i="5"/>
  <c r="C229" i="5"/>
  <c r="O229" i="5"/>
  <c r="F229" i="5"/>
  <c r="N229" i="5"/>
  <c r="D229" i="5"/>
  <c r="P229" i="5"/>
  <c r="M229" i="5"/>
  <c r="K229" i="5"/>
  <c r="I229" i="5"/>
  <c r="S229" i="5"/>
  <c r="R229" i="5"/>
  <c r="Q229" i="5"/>
  <c r="J229" i="5"/>
  <c r="H229" i="5"/>
  <c r="G229" i="5"/>
  <c r="P226" i="5"/>
  <c r="I226" i="5"/>
  <c r="K226" i="5"/>
  <c r="L226" i="5"/>
  <c r="R226" i="5"/>
  <c r="J226" i="5"/>
  <c r="N226" i="5"/>
  <c r="D226" i="5"/>
  <c r="M226" i="5"/>
  <c r="C226" i="5"/>
  <c r="T226" i="5"/>
  <c r="H226" i="5"/>
  <c r="S226" i="5"/>
  <c r="G226" i="5"/>
  <c r="Q226" i="5"/>
  <c r="F226" i="5"/>
  <c r="O226" i="5"/>
  <c r="T223" i="5"/>
  <c r="S223" i="5"/>
  <c r="R223" i="5"/>
  <c r="Q223" i="5"/>
  <c r="O223" i="5"/>
  <c r="N223" i="5"/>
  <c r="M223" i="5"/>
  <c r="K223" i="5"/>
  <c r="J223" i="5"/>
  <c r="I223" i="5"/>
  <c r="G223" i="5"/>
  <c r="F223" i="5"/>
  <c r="D223" i="5"/>
  <c r="C223" i="5"/>
  <c r="P223" i="5"/>
  <c r="H223" i="5"/>
  <c r="L223" i="5"/>
  <c r="S220" i="5"/>
  <c r="R220" i="5"/>
  <c r="Q220" i="5"/>
  <c r="O220" i="5"/>
  <c r="L220" i="5"/>
  <c r="J220" i="5"/>
  <c r="I220" i="5"/>
  <c r="H220" i="5"/>
  <c r="G220" i="5"/>
  <c r="C220" i="5"/>
  <c r="N220" i="5"/>
  <c r="F220" i="5"/>
  <c r="T220" i="5"/>
  <c r="K220" i="5"/>
  <c r="M220" i="5"/>
  <c r="D220" i="5"/>
  <c r="P220" i="5"/>
  <c r="T217" i="5"/>
  <c r="L217" i="5"/>
  <c r="C217" i="5"/>
  <c r="S217" i="5"/>
  <c r="J217" i="5"/>
  <c r="Q217" i="5"/>
  <c r="G217" i="5"/>
  <c r="P217" i="5"/>
  <c r="F217" i="5"/>
  <c r="O217" i="5"/>
  <c r="D217" i="5"/>
  <c r="M217" i="5"/>
  <c r="R217" i="5"/>
  <c r="N217" i="5"/>
  <c r="K217" i="5"/>
  <c r="I217" i="5"/>
  <c r="H217" i="5"/>
  <c r="R214" i="5"/>
  <c r="J214" i="5"/>
  <c r="S214" i="5"/>
  <c r="I214" i="5"/>
  <c r="T214" i="5"/>
  <c r="H214" i="5"/>
  <c r="Q214" i="5"/>
  <c r="G214" i="5"/>
  <c r="P214" i="5"/>
  <c r="F214" i="5"/>
  <c r="N214" i="5"/>
  <c r="C214" i="5"/>
  <c r="O214" i="5"/>
  <c r="M214" i="5"/>
  <c r="L214" i="5"/>
  <c r="K214" i="5"/>
  <c r="D214" i="5"/>
  <c r="Q211" i="5"/>
  <c r="P211" i="5"/>
  <c r="H211" i="5"/>
  <c r="R211" i="5"/>
  <c r="I211" i="5"/>
  <c r="K211" i="5"/>
  <c r="T211" i="5"/>
  <c r="J211" i="5"/>
  <c r="S211" i="5"/>
  <c r="G211" i="5"/>
  <c r="O211" i="5"/>
  <c r="N211" i="5"/>
  <c r="M211" i="5"/>
  <c r="L211" i="5"/>
  <c r="F211" i="5"/>
  <c r="D211" i="5"/>
  <c r="C211" i="5"/>
  <c r="O208" i="5"/>
  <c r="P208" i="5"/>
  <c r="G208" i="5"/>
  <c r="D208" i="5"/>
  <c r="I208" i="5"/>
  <c r="M208" i="5"/>
  <c r="N208" i="5"/>
  <c r="F208" i="5"/>
  <c r="Q208" i="5"/>
  <c r="H208" i="5"/>
  <c r="L208" i="5"/>
  <c r="K208" i="5"/>
  <c r="T208" i="5"/>
  <c r="J208" i="5"/>
  <c r="R208" i="5"/>
  <c r="C208" i="5"/>
  <c r="S208" i="5"/>
  <c r="S205" i="5"/>
  <c r="R205" i="5"/>
  <c r="Q205" i="5"/>
  <c r="O205" i="5"/>
  <c r="M205" i="5"/>
  <c r="K205" i="5"/>
  <c r="J205" i="5"/>
  <c r="I205" i="5"/>
  <c r="H205" i="5"/>
  <c r="F205" i="5"/>
  <c r="D205" i="5"/>
  <c r="T205" i="5"/>
  <c r="L205" i="5"/>
  <c r="C205" i="5"/>
  <c r="P205" i="5"/>
  <c r="G205" i="5"/>
  <c r="N205" i="5"/>
  <c r="T202" i="5"/>
  <c r="S202" i="5"/>
  <c r="Q202" i="5"/>
  <c r="N202" i="5"/>
  <c r="L202" i="5"/>
  <c r="K202" i="5"/>
  <c r="I202" i="5"/>
  <c r="H202" i="5"/>
  <c r="G202" i="5"/>
  <c r="C202" i="5"/>
  <c r="R202" i="5"/>
  <c r="J202" i="5"/>
  <c r="O202" i="5"/>
  <c r="F202" i="5"/>
  <c r="M202" i="5"/>
  <c r="D202" i="5"/>
  <c r="P202" i="5"/>
  <c r="P429" i="5"/>
  <c r="N429" i="5"/>
  <c r="F429" i="5"/>
  <c r="M429" i="5"/>
  <c r="D429" i="5"/>
  <c r="T429" i="5"/>
  <c r="J429" i="5"/>
  <c r="I429" i="5"/>
  <c r="S429" i="5"/>
  <c r="H429" i="5"/>
  <c r="R429" i="5"/>
  <c r="G429" i="5"/>
  <c r="Q429" i="5"/>
  <c r="C429" i="5"/>
  <c r="K429" i="5"/>
  <c r="L429" i="5"/>
  <c r="O429" i="5"/>
  <c r="T426" i="5"/>
  <c r="R426" i="5"/>
  <c r="Q426" i="5"/>
  <c r="P426" i="5"/>
  <c r="O426" i="5"/>
  <c r="N426" i="5"/>
  <c r="M426" i="5"/>
  <c r="J426" i="5"/>
  <c r="I426" i="5"/>
  <c r="H426" i="5"/>
  <c r="G426" i="5"/>
  <c r="F426" i="5"/>
  <c r="D426" i="5"/>
  <c r="K426" i="5"/>
  <c r="S426" i="5"/>
  <c r="C426" i="5"/>
  <c r="L426" i="5"/>
  <c r="T423" i="5"/>
  <c r="S423" i="5"/>
  <c r="P423" i="5"/>
  <c r="O423" i="5"/>
  <c r="N423" i="5"/>
  <c r="L423" i="5"/>
  <c r="K423" i="5"/>
  <c r="H423" i="5"/>
  <c r="G423" i="5"/>
  <c r="F423" i="5"/>
  <c r="D423" i="5"/>
  <c r="C423" i="5"/>
  <c r="R423" i="5"/>
  <c r="J423" i="5"/>
  <c r="Q423" i="5"/>
  <c r="I423" i="5"/>
  <c r="M423" i="5"/>
  <c r="T420" i="5"/>
  <c r="S420" i="5"/>
  <c r="M420" i="5"/>
  <c r="L420" i="5"/>
  <c r="K420" i="5"/>
  <c r="J420" i="5"/>
  <c r="I420" i="5"/>
  <c r="F420" i="5"/>
  <c r="P420" i="5"/>
  <c r="H420" i="5"/>
  <c r="O420" i="5"/>
  <c r="G420" i="5"/>
  <c r="N420" i="5"/>
  <c r="C420" i="5"/>
  <c r="Q420" i="5"/>
  <c r="D420" i="5"/>
  <c r="R420" i="5"/>
  <c r="N417" i="5"/>
  <c r="F417" i="5"/>
  <c r="M417" i="5"/>
  <c r="D417" i="5"/>
  <c r="T417" i="5"/>
  <c r="J417" i="5"/>
  <c r="I417" i="5"/>
  <c r="S417" i="5"/>
  <c r="H417" i="5"/>
  <c r="R417" i="5"/>
  <c r="G417" i="5"/>
  <c r="Q417" i="5"/>
  <c r="C417" i="5"/>
  <c r="P417" i="5"/>
  <c r="O417" i="5"/>
  <c r="L417" i="5"/>
  <c r="K417" i="5"/>
  <c r="S414" i="5"/>
  <c r="T414" i="5"/>
  <c r="R414" i="5"/>
  <c r="Q414" i="5"/>
  <c r="P414" i="5"/>
  <c r="O414" i="5"/>
  <c r="N414" i="5"/>
  <c r="M414" i="5"/>
  <c r="L414" i="5"/>
  <c r="J414" i="5"/>
  <c r="I414" i="5"/>
  <c r="H414" i="5"/>
  <c r="G414" i="5"/>
  <c r="F414" i="5"/>
  <c r="D414" i="5"/>
  <c r="C414" i="5"/>
  <c r="K414" i="5"/>
  <c r="M411" i="5"/>
  <c r="T411" i="5"/>
  <c r="S411" i="5"/>
  <c r="K411" i="5"/>
  <c r="H411" i="5"/>
  <c r="G411" i="5"/>
  <c r="D411" i="5"/>
  <c r="L411" i="5"/>
  <c r="R411" i="5"/>
  <c r="J411" i="5"/>
  <c r="Q411" i="5"/>
  <c r="I411" i="5"/>
  <c r="P411" i="5"/>
  <c r="F411" i="5"/>
  <c r="N411" i="5"/>
  <c r="C411" i="5"/>
  <c r="O411" i="5"/>
  <c r="M408" i="5"/>
  <c r="T408" i="5"/>
  <c r="S408" i="5"/>
  <c r="R408" i="5"/>
  <c r="Q408" i="5"/>
  <c r="K408" i="5"/>
  <c r="J408" i="5"/>
  <c r="I408" i="5"/>
  <c r="F408" i="5"/>
  <c r="D408" i="5"/>
  <c r="C408" i="5"/>
  <c r="P408" i="5"/>
  <c r="H408" i="5"/>
  <c r="O408" i="5"/>
  <c r="G408" i="5"/>
  <c r="L408" i="5"/>
  <c r="N408" i="5"/>
  <c r="O405" i="5"/>
  <c r="T405" i="5"/>
  <c r="S405" i="5"/>
  <c r="Q405" i="5"/>
  <c r="L405" i="5"/>
  <c r="K405" i="5"/>
  <c r="J405" i="5"/>
  <c r="I405" i="5"/>
  <c r="G405" i="5"/>
  <c r="C405" i="5"/>
  <c r="N405" i="5"/>
  <c r="F405" i="5"/>
  <c r="M405" i="5"/>
  <c r="D405" i="5"/>
  <c r="R405" i="5"/>
  <c r="H405" i="5"/>
  <c r="P405" i="5"/>
  <c r="S402" i="5"/>
  <c r="T402" i="5"/>
  <c r="R402" i="5"/>
  <c r="Q402" i="5"/>
  <c r="P402" i="5"/>
  <c r="O402" i="5"/>
  <c r="N402" i="5"/>
  <c r="M402" i="5"/>
  <c r="L402" i="5"/>
  <c r="J402" i="5"/>
  <c r="I402" i="5"/>
  <c r="H402" i="5"/>
  <c r="G402" i="5"/>
  <c r="F402" i="5"/>
  <c r="D402" i="5"/>
  <c r="C402" i="5"/>
  <c r="K402" i="5"/>
  <c r="T399" i="5"/>
  <c r="S399" i="5"/>
  <c r="P399" i="5"/>
  <c r="O399" i="5"/>
  <c r="G399" i="5"/>
  <c r="F399" i="5"/>
  <c r="D399" i="5"/>
  <c r="R399" i="5"/>
  <c r="J399" i="5"/>
  <c r="Q399" i="5"/>
  <c r="I399" i="5"/>
  <c r="N399" i="5"/>
  <c r="C399" i="5"/>
  <c r="M399" i="5"/>
  <c r="L399" i="5"/>
  <c r="K399" i="5"/>
  <c r="H399" i="5"/>
  <c r="T396" i="5"/>
  <c r="S396" i="5"/>
  <c r="R396" i="5"/>
  <c r="Q396" i="5"/>
  <c r="P396" i="5"/>
  <c r="L396" i="5"/>
  <c r="K396" i="5"/>
  <c r="J396" i="5"/>
  <c r="I396" i="5"/>
  <c r="H396" i="5"/>
  <c r="F396" i="5"/>
  <c r="D396" i="5"/>
  <c r="O396" i="5"/>
  <c r="G396" i="5"/>
  <c r="M396" i="5"/>
  <c r="C396" i="5"/>
  <c r="N396" i="5"/>
  <c r="M393" i="5"/>
  <c r="D393" i="5"/>
  <c r="N393" i="5"/>
  <c r="C393" i="5"/>
  <c r="L393" i="5"/>
  <c r="K393" i="5"/>
  <c r="T393" i="5"/>
  <c r="J393" i="5"/>
  <c r="S393" i="5"/>
  <c r="I393" i="5"/>
  <c r="P393" i="5"/>
  <c r="O393" i="5"/>
  <c r="H393" i="5"/>
  <c r="G393" i="5"/>
  <c r="F393" i="5"/>
  <c r="Q393" i="5"/>
  <c r="R393" i="5"/>
  <c r="S390" i="5"/>
  <c r="T390" i="5"/>
  <c r="R390" i="5"/>
  <c r="Q390" i="5"/>
  <c r="P390" i="5"/>
  <c r="O390" i="5"/>
  <c r="N390" i="5"/>
  <c r="M390" i="5"/>
  <c r="L390" i="5"/>
  <c r="J390" i="5"/>
  <c r="I390" i="5"/>
  <c r="H390" i="5"/>
  <c r="G390" i="5"/>
  <c r="F390" i="5"/>
  <c r="D390" i="5"/>
  <c r="C390" i="5"/>
  <c r="K390" i="5"/>
  <c r="Q387" i="5"/>
  <c r="I387" i="5"/>
  <c r="M387" i="5"/>
  <c r="C387" i="5"/>
  <c r="T387" i="5"/>
  <c r="J387" i="5"/>
  <c r="S387" i="5"/>
  <c r="H387" i="5"/>
  <c r="R387" i="5"/>
  <c r="G387" i="5"/>
  <c r="P387" i="5"/>
  <c r="F387" i="5"/>
  <c r="O387" i="5"/>
  <c r="N387" i="5"/>
  <c r="L387" i="5"/>
  <c r="K387" i="5"/>
  <c r="D387" i="5"/>
  <c r="T384" i="5"/>
  <c r="S384" i="5"/>
  <c r="R384" i="5"/>
  <c r="F384" i="5"/>
  <c r="O384" i="5"/>
  <c r="G384" i="5"/>
  <c r="M384" i="5"/>
  <c r="C384" i="5"/>
  <c r="P384" i="5"/>
  <c r="D384" i="5"/>
  <c r="L384" i="5"/>
  <c r="K384" i="5"/>
  <c r="Q384" i="5"/>
  <c r="N384" i="5"/>
  <c r="J384" i="5"/>
  <c r="I384" i="5"/>
  <c r="H384" i="5"/>
  <c r="I381" i="5"/>
  <c r="F381" i="5"/>
  <c r="M381" i="5"/>
  <c r="D381" i="5"/>
  <c r="N381" i="5"/>
  <c r="C381" i="5"/>
  <c r="T381" i="5"/>
  <c r="J381" i="5"/>
  <c r="R381" i="5"/>
  <c r="H381" i="5"/>
  <c r="Q381" i="5"/>
  <c r="G381" i="5"/>
  <c r="S381" i="5"/>
  <c r="P381" i="5"/>
  <c r="O381" i="5"/>
  <c r="L381" i="5"/>
  <c r="K381" i="5"/>
  <c r="S378" i="5"/>
  <c r="T378" i="5"/>
  <c r="R378" i="5"/>
  <c r="Q378" i="5"/>
  <c r="P378" i="5"/>
  <c r="O378" i="5"/>
  <c r="N378" i="5"/>
  <c r="M378" i="5"/>
  <c r="L378" i="5"/>
  <c r="J378" i="5"/>
  <c r="I378" i="5"/>
  <c r="H378" i="5"/>
  <c r="G378" i="5"/>
  <c r="F378" i="5"/>
  <c r="D378" i="5"/>
  <c r="C378" i="5"/>
  <c r="K378" i="5"/>
  <c r="T375" i="5"/>
  <c r="S375" i="5"/>
  <c r="R375" i="5"/>
  <c r="P375" i="5"/>
  <c r="O375" i="5"/>
  <c r="L375" i="5"/>
  <c r="K375" i="5"/>
  <c r="J375" i="5"/>
  <c r="H375" i="5"/>
  <c r="G375" i="5"/>
  <c r="F375" i="5"/>
  <c r="D375" i="5"/>
  <c r="Q375" i="5"/>
  <c r="I375" i="5"/>
  <c r="M375" i="5"/>
  <c r="C375" i="5"/>
  <c r="N375" i="5"/>
  <c r="O372" i="5"/>
  <c r="G372" i="5"/>
  <c r="M372" i="5"/>
  <c r="C372" i="5"/>
  <c r="L372" i="5"/>
  <c r="T372" i="5"/>
  <c r="J372" i="5"/>
  <c r="S372" i="5"/>
  <c r="I372" i="5"/>
  <c r="Q372" i="5"/>
  <c r="P372" i="5"/>
  <c r="N372" i="5"/>
  <c r="K372" i="5"/>
  <c r="H372" i="5"/>
  <c r="R372" i="5"/>
  <c r="F372" i="5"/>
  <c r="D372" i="5"/>
  <c r="T369" i="5"/>
  <c r="S369" i="5"/>
  <c r="R369" i="5"/>
  <c r="Q369" i="5"/>
  <c r="P369" i="5"/>
  <c r="L369" i="5"/>
  <c r="K369" i="5"/>
  <c r="J369" i="5"/>
  <c r="I369" i="5"/>
  <c r="H369" i="5"/>
  <c r="G369" i="5"/>
  <c r="F369" i="5"/>
  <c r="M369" i="5"/>
  <c r="D369" i="5"/>
  <c r="N369" i="5"/>
  <c r="C369" i="5"/>
  <c r="O369" i="5"/>
  <c r="T366" i="5"/>
  <c r="S366" i="5"/>
  <c r="Q366" i="5"/>
  <c r="P366" i="5"/>
  <c r="O366" i="5"/>
  <c r="N366" i="5"/>
  <c r="M366" i="5"/>
  <c r="K366" i="5"/>
  <c r="I366" i="5"/>
  <c r="H366" i="5"/>
  <c r="G366" i="5"/>
  <c r="F366" i="5"/>
  <c r="D366" i="5"/>
  <c r="C366" i="5"/>
  <c r="R366" i="5"/>
  <c r="J366" i="5"/>
  <c r="L366" i="5"/>
  <c r="T363" i="5"/>
  <c r="S363" i="5"/>
  <c r="R363" i="5"/>
  <c r="Q363" i="5"/>
  <c r="O363" i="5"/>
  <c r="N363" i="5"/>
  <c r="M363" i="5"/>
  <c r="J363" i="5"/>
  <c r="I363" i="5"/>
  <c r="G363" i="5"/>
  <c r="F363" i="5"/>
  <c r="D363" i="5"/>
  <c r="C363" i="5"/>
  <c r="K363" i="5"/>
  <c r="P363" i="5"/>
  <c r="H363" i="5"/>
  <c r="L363" i="5"/>
  <c r="N360" i="5"/>
  <c r="F360" i="5"/>
  <c r="T360" i="5"/>
  <c r="K360" i="5"/>
  <c r="S360" i="5"/>
  <c r="J360" i="5"/>
  <c r="I360" i="5"/>
  <c r="H360" i="5"/>
  <c r="R360" i="5"/>
  <c r="G360" i="5"/>
  <c r="Q360" i="5"/>
  <c r="D360" i="5"/>
  <c r="P360" i="5"/>
  <c r="C360" i="5"/>
  <c r="L360" i="5"/>
  <c r="M360" i="5"/>
  <c r="O360" i="5"/>
  <c r="N357" i="5"/>
  <c r="Q357" i="5"/>
  <c r="P357" i="5"/>
  <c r="K357" i="5"/>
  <c r="H357" i="5"/>
  <c r="G357" i="5"/>
  <c r="F357" i="5"/>
  <c r="D357" i="5"/>
  <c r="M357" i="5"/>
  <c r="T357" i="5"/>
  <c r="L357" i="5"/>
  <c r="C357" i="5"/>
  <c r="S357" i="5"/>
  <c r="J357" i="5"/>
  <c r="R357" i="5"/>
  <c r="I357" i="5"/>
  <c r="O357" i="5"/>
  <c r="O354" i="5"/>
  <c r="M354" i="5"/>
  <c r="L354" i="5"/>
  <c r="K354" i="5"/>
  <c r="C354" i="5"/>
  <c r="R354" i="5"/>
  <c r="J354" i="5"/>
  <c r="S354" i="5"/>
  <c r="I354" i="5"/>
  <c r="Q354" i="5"/>
  <c r="H354" i="5"/>
  <c r="N354" i="5"/>
  <c r="D354" i="5"/>
  <c r="P354" i="5"/>
  <c r="F354" i="5"/>
  <c r="T354" i="5"/>
  <c r="G354" i="5"/>
  <c r="O351" i="5"/>
  <c r="S351" i="5"/>
  <c r="N351" i="5"/>
  <c r="D351" i="5"/>
  <c r="C351" i="5"/>
  <c r="P351" i="5"/>
  <c r="H351" i="5"/>
  <c r="R351" i="5"/>
  <c r="I351" i="5"/>
  <c r="Q351" i="5"/>
  <c r="G351" i="5"/>
  <c r="M351" i="5"/>
  <c r="L351" i="5"/>
  <c r="K351" i="5"/>
  <c r="J351" i="5"/>
  <c r="T351" i="5"/>
  <c r="F351" i="5"/>
  <c r="T348" i="5"/>
  <c r="S348" i="5"/>
  <c r="R348" i="5"/>
  <c r="M348" i="5"/>
  <c r="L348" i="5"/>
  <c r="K348" i="5"/>
  <c r="J348" i="5"/>
  <c r="I348" i="5"/>
  <c r="D348" i="5"/>
  <c r="C348" i="5"/>
  <c r="N348" i="5"/>
  <c r="F348" i="5"/>
  <c r="Q348" i="5"/>
  <c r="H348" i="5"/>
  <c r="P348" i="5"/>
  <c r="G348" i="5"/>
  <c r="O348" i="5"/>
  <c r="Q345" i="5"/>
  <c r="N345" i="5"/>
  <c r="M345" i="5"/>
  <c r="T345" i="5"/>
  <c r="L345" i="5"/>
  <c r="C345" i="5"/>
  <c r="P345" i="5"/>
  <c r="G345" i="5"/>
  <c r="O345" i="5"/>
  <c r="F345" i="5"/>
  <c r="K345" i="5"/>
  <c r="J345" i="5"/>
  <c r="I345" i="5"/>
  <c r="S345" i="5"/>
  <c r="H345" i="5"/>
  <c r="R345" i="5"/>
  <c r="D345" i="5"/>
  <c r="M342" i="5"/>
  <c r="T342" i="5"/>
  <c r="S342" i="5"/>
  <c r="Q342" i="5"/>
  <c r="L342" i="5"/>
  <c r="K342" i="5"/>
  <c r="I342" i="5"/>
  <c r="H342" i="5"/>
  <c r="G342" i="5"/>
  <c r="C342" i="5"/>
  <c r="R342" i="5"/>
  <c r="J342" i="5"/>
  <c r="O342" i="5"/>
  <c r="F342" i="5"/>
  <c r="N342" i="5"/>
  <c r="D342" i="5"/>
  <c r="P342" i="5"/>
  <c r="R339" i="5"/>
  <c r="O339" i="5"/>
  <c r="L339" i="5"/>
  <c r="K339" i="5"/>
  <c r="F339" i="5"/>
  <c r="P339" i="5"/>
  <c r="H339" i="5"/>
  <c r="N339" i="5"/>
  <c r="D339" i="5"/>
  <c r="M339" i="5"/>
  <c r="C339" i="5"/>
  <c r="Q339" i="5"/>
  <c r="G339" i="5"/>
  <c r="S339" i="5"/>
  <c r="I339" i="5"/>
  <c r="T339" i="5"/>
  <c r="J339" i="5"/>
  <c r="T336" i="5"/>
  <c r="S336" i="5"/>
  <c r="R336" i="5"/>
  <c r="Q336" i="5"/>
  <c r="P336" i="5"/>
  <c r="O336" i="5"/>
  <c r="M336" i="5"/>
  <c r="K336" i="5"/>
  <c r="J336" i="5"/>
  <c r="I336" i="5"/>
  <c r="H336" i="5"/>
  <c r="G336" i="5"/>
  <c r="D336" i="5"/>
  <c r="C336" i="5"/>
  <c r="N336" i="5"/>
  <c r="F336" i="5"/>
  <c r="L336" i="5"/>
  <c r="M333" i="5"/>
  <c r="S333" i="5"/>
  <c r="R333" i="5"/>
  <c r="Q333" i="5"/>
  <c r="P333" i="5"/>
  <c r="O333" i="5"/>
  <c r="J333" i="5"/>
  <c r="I333" i="5"/>
  <c r="H333" i="5"/>
  <c r="G333" i="5"/>
  <c r="F333" i="5"/>
  <c r="D333" i="5"/>
  <c r="T333" i="5"/>
  <c r="L333" i="5"/>
  <c r="C333" i="5"/>
  <c r="K333" i="5"/>
  <c r="N333" i="5"/>
  <c r="L330" i="5"/>
  <c r="S330" i="5"/>
  <c r="Q330" i="5"/>
  <c r="I330" i="5"/>
  <c r="H330" i="5"/>
  <c r="G330" i="5"/>
  <c r="R330" i="5"/>
  <c r="J330" i="5"/>
  <c r="T330" i="5"/>
  <c r="K330" i="5"/>
  <c r="M330" i="5"/>
  <c r="C330" i="5"/>
  <c r="N330" i="5"/>
  <c r="D330" i="5"/>
  <c r="O330" i="5"/>
  <c r="F330" i="5"/>
  <c r="P330" i="5"/>
  <c r="T327" i="5"/>
  <c r="N327" i="5"/>
  <c r="L327" i="5"/>
  <c r="K327" i="5"/>
  <c r="I327" i="5"/>
  <c r="C327" i="5"/>
  <c r="P327" i="5"/>
  <c r="H327" i="5"/>
  <c r="S327" i="5"/>
  <c r="J327" i="5"/>
  <c r="M327" i="5"/>
  <c r="D327" i="5"/>
  <c r="O327" i="5"/>
  <c r="F327" i="5"/>
  <c r="Q327" i="5"/>
  <c r="G327" i="5"/>
  <c r="R327" i="5"/>
  <c r="M324" i="5"/>
  <c r="L324" i="5"/>
  <c r="K324" i="5"/>
  <c r="N324" i="5"/>
  <c r="F324" i="5"/>
  <c r="R324" i="5"/>
  <c r="I324" i="5"/>
  <c r="T324" i="5"/>
  <c r="J324" i="5"/>
  <c r="S324" i="5"/>
  <c r="H324" i="5"/>
  <c r="Q324" i="5"/>
  <c r="G324" i="5"/>
  <c r="P324" i="5"/>
  <c r="D324" i="5"/>
  <c r="O324" i="5"/>
  <c r="C324" i="5"/>
  <c r="P321" i="5"/>
  <c r="O321" i="5"/>
  <c r="T321" i="5"/>
  <c r="L321" i="5"/>
  <c r="C321" i="5"/>
  <c r="Q321" i="5"/>
  <c r="H321" i="5"/>
  <c r="K321" i="5"/>
  <c r="J321" i="5"/>
  <c r="S321" i="5"/>
  <c r="I321" i="5"/>
  <c r="R321" i="5"/>
  <c r="G321" i="5"/>
  <c r="D321" i="5"/>
  <c r="F321" i="5"/>
  <c r="M321" i="5"/>
  <c r="N321" i="5"/>
  <c r="L318" i="5"/>
  <c r="T318" i="5"/>
  <c r="S318" i="5"/>
  <c r="Q318" i="5"/>
  <c r="O318" i="5"/>
  <c r="N318" i="5"/>
  <c r="I318" i="5"/>
  <c r="H318" i="5"/>
  <c r="F318" i="5"/>
  <c r="D318" i="5"/>
  <c r="C318" i="5"/>
  <c r="K318" i="5"/>
  <c r="R318" i="5"/>
  <c r="J318" i="5"/>
  <c r="P318" i="5"/>
  <c r="G318" i="5"/>
  <c r="M318" i="5"/>
  <c r="L428" i="5"/>
  <c r="T428" i="5"/>
  <c r="S428" i="5"/>
  <c r="Q428" i="5"/>
  <c r="M428" i="5"/>
  <c r="K428" i="5"/>
  <c r="J428" i="5"/>
  <c r="I428" i="5"/>
  <c r="D428" i="5"/>
  <c r="C428" i="5"/>
  <c r="P428" i="5"/>
  <c r="H428" i="5"/>
  <c r="O428" i="5"/>
  <c r="G428" i="5"/>
  <c r="R428" i="5"/>
  <c r="F428" i="5"/>
  <c r="N428" i="5"/>
  <c r="N425" i="5"/>
  <c r="F425" i="5"/>
  <c r="M425" i="5"/>
  <c r="D425" i="5"/>
  <c r="S425" i="5"/>
  <c r="I425" i="5"/>
  <c r="K425" i="5"/>
  <c r="J425" i="5"/>
  <c r="T425" i="5"/>
  <c r="H425" i="5"/>
  <c r="R425" i="5"/>
  <c r="G425" i="5"/>
  <c r="C425" i="5"/>
  <c r="L425" i="5"/>
  <c r="O425" i="5"/>
  <c r="P425" i="5"/>
  <c r="Q425" i="5"/>
  <c r="T422" i="5"/>
  <c r="R422" i="5"/>
  <c r="Q422" i="5"/>
  <c r="P422" i="5"/>
  <c r="O422" i="5"/>
  <c r="N422" i="5"/>
  <c r="M422" i="5"/>
  <c r="J422" i="5"/>
  <c r="I422" i="5"/>
  <c r="H422" i="5"/>
  <c r="G422" i="5"/>
  <c r="F422" i="5"/>
  <c r="D422" i="5"/>
  <c r="K422" i="5"/>
  <c r="S422" i="5"/>
  <c r="C422" i="5"/>
  <c r="L422" i="5"/>
  <c r="K419" i="5"/>
  <c r="T419" i="5"/>
  <c r="S419" i="5"/>
  <c r="P419" i="5"/>
  <c r="O419" i="5"/>
  <c r="M419" i="5"/>
  <c r="G419" i="5"/>
  <c r="F419" i="5"/>
  <c r="D419" i="5"/>
  <c r="C419" i="5"/>
  <c r="H419" i="5"/>
  <c r="R419" i="5"/>
  <c r="J419" i="5"/>
  <c r="Q419" i="5"/>
  <c r="I419" i="5"/>
  <c r="L419" i="5"/>
  <c r="N419" i="5"/>
  <c r="L416" i="5"/>
  <c r="T416" i="5"/>
  <c r="S416" i="5"/>
  <c r="Q416" i="5"/>
  <c r="M416" i="5"/>
  <c r="J416" i="5"/>
  <c r="I416" i="5"/>
  <c r="D416" i="5"/>
  <c r="C416" i="5"/>
  <c r="K416" i="5"/>
  <c r="P416" i="5"/>
  <c r="H416" i="5"/>
  <c r="O416" i="5"/>
  <c r="G416" i="5"/>
  <c r="R416" i="5"/>
  <c r="F416" i="5"/>
  <c r="N416" i="5"/>
  <c r="O413" i="5"/>
  <c r="T413" i="5"/>
  <c r="S413" i="5"/>
  <c r="R413" i="5"/>
  <c r="J413" i="5"/>
  <c r="I413" i="5"/>
  <c r="H413" i="5"/>
  <c r="G413" i="5"/>
  <c r="K413" i="5"/>
  <c r="N413" i="5"/>
  <c r="F413" i="5"/>
  <c r="M413" i="5"/>
  <c r="D413" i="5"/>
  <c r="L413" i="5"/>
  <c r="P413" i="5"/>
  <c r="C413" i="5"/>
  <c r="Q413" i="5"/>
  <c r="S410" i="5"/>
  <c r="T410" i="5"/>
  <c r="R410" i="5"/>
  <c r="Q410" i="5"/>
  <c r="P410" i="5"/>
  <c r="O410" i="5"/>
  <c r="N410" i="5"/>
  <c r="M410" i="5"/>
  <c r="L410" i="5"/>
  <c r="J410" i="5"/>
  <c r="I410" i="5"/>
  <c r="H410" i="5"/>
  <c r="G410" i="5"/>
  <c r="F410" i="5"/>
  <c r="D410" i="5"/>
  <c r="C410" i="5"/>
  <c r="K410" i="5"/>
  <c r="P407" i="5"/>
  <c r="O407" i="5"/>
  <c r="N407" i="5"/>
  <c r="M407" i="5"/>
  <c r="D407" i="5"/>
  <c r="C407" i="5"/>
  <c r="R407" i="5"/>
  <c r="J407" i="5"/>
  <c r="Q407" i="5"/>
  <c r="I407" i="5"/>
  <c r="T407" i="5"/>
  <c r="H407" i="5"/>
  <c r="L407" i="5"/>
  <c r="K407" i="5"/>
  <c r="G407" i="5"/>
  <c r="S407" i="5"/>
  <c r="F407" i="5"/>
  <c r="S404" i="5"/>
  <c r="R404" i="5"/>
  <c r="Q404" i="5"/>
  <c r="M404" i="5"/>
  <c r="F404" i="5"/>
  <c r="P404" i="5"/>
  <c r="H404" i="5"/>
  <c r="O404" i="5"/>
  <c r="G404" i="5"/>
  <c r="N404" i="5"/>
  <c r="C404" i="5"/>
  <c r="L404" i="5"/>
  <c r="K404" i="5"/>
  <c r="J404" i="5"/>
  <c r="T404" i="5"/>
  <c r="I404" i="5"/>
  <c r="D404" i="5"/>
  <c r="N401" i="5"/>
  <c r="F401" i="5"/>
  <c r="M401" i="5"/>
  <c r="D401" i="5"/>
  <c r="T401" i="5"/>
  <c r="J401" i="5"/>
  <c r="O401" i="5"/>
  <c r="L401" i="5"/>
  <c r="K401" i="5"/>
  <c r="I401" i="5"/>
  <c r="R401" i="5"/>
  <c r="Q401" i="5"/>
  <c r="P401" i="5"/>
  <c r="H401" i="5"/>
  <c r="G401" i="5"/>
  <c r="C401" i="5"/>
  <c r="S401" i="5"/>
  <c r="S398" i="5"/>
  <c r="T398" i="5"/>
  <c r="R398" i="5"/>
  <c r="Q398" i="5"/>
  <c r="P398" i="5"/>
  <c r="O398" i="5"/>
  <c r="N398" i="5"/>
  <c r="M398" i="5"/>
  <c r="L398" i="5"/>
  <c r="J398" i="5"/>
  <c r="I398" i="5"/>
  <c r="H398" i="5"/>
  <c r="G398" i="5"/>
  <c r="F398" i="5"/>
  <c r="D398" i="5"/>
  <c r="C398" i="5"/>
  <c r="K398" i="5"/>
  <c r="L395" i="5"/>
  <c r="T395" i="5"/>
  <c r="S395" i="5"/>
  <c r="R395" i="5"/>
  <c r="P395" i="5"/>
  <c r="J395" i="5"/>
  <c r="H395" i="5"/>
  <c r="G395" i="5"/>
  <c r="F395" i="5"/>
  <c r="K395" i="5"/>
  <c r="Q395" i="5"/>
  <c r="I395" i="5"/>
  <c r="M395" i="5"/>
  <c r="C395" i="5"/>
  <c r="N395" i="5"/>
  <c r="D395" i="5"/>
  <c r="O395" i="5"/>
  <c r="P392" i="5"/>
  <c r="N392" i="5"/>
  <c r="O392" i="5"/>
  <c r="G392" i="5"/>
  <c r="M392" i="5"/>
  <c r="C392" i="5"/>
  <c r="T392" i="5"/>
  <c r="J392" i="5"/>
  <c r="S392" i="5"/>
  <c r="I392" i="5"/>
  <c r="R392" i="5"/>
  <c r="H392" i="5"/>
  <c r="Q392" i="5"/>
  <c r="F392" i="5"/>
  <c r="D392" i="5"/>
  <c r="K392" i="5"/>
  <c r="L392" i="5"/>
  <c r="L389" i="5"/>
  <c r="T389" i="5"/>
  <c r="S389" i="5"/>
  <c r="R389" i="5"/>
  <c r="Q389" i="5"/>
  <c r="J389" i="5"/>
  <c r="I389" i="5"/>
  <c r="H389" i="5"/>
  <c r="G389" i="5"/>
  <c r="K389" i="5"/>
  <c r="M389" i="5"/>
  <c r="D389" i="5"/>
  <c r="N389" i="5"/>
  <c r="C389" i="5"/>
  <c r="O389" i="5"/>
  <c r="F389" i="5"/>
  <c r="P389" i="5"/>
  <c r="S386" i="5"/>
  <c r="T386" i="5"/>
  <c r="R386" i="5"/>
  <c r="Q386" i="5"/>
  <c r="P386" i="5"/>
  <c r="O386" i="5"/>
  <c r="N386" i="5"/>
  <c r="M386" i="5"/>
  <c r="L386" i="5"/>
  <c r="J386" i="5"/>
  <c r="I386" i="5"/>
  <c r="H386" i="5"/>
  <c r="G386" i="5"/>
  <c r="F386" i="5"/>
  <c r="D386" i="5"/>
  <c r="C386" i="5"/>
  <c r="K386" i="5"/>
  <c r="F383" i="5"/>
  <c r="D383" i="5"/>
  <c r="Q383" i="5"/>
  <c r="I383" i="5"/>
  <c r="M383" i="5"/>
  <c r="C383" i="5"/>
  <c r="L383" i="5"/>
  <c r="T383" i="5"/>
  <c r="J383" i="5"/>
  <c r="S383" i="5"/>
  <c r="H383" i="5"/>
  <c r="P383" i="5"/>
  <c r="O383" i="5"/>
  <c r="N383" i="5"/>
  <c r="K383" i="5"/>
  <c r="G383" i="5"/>
  <c r="R383" i="5"/>
  <c r="T380" i="5"/>
  <c r="S380" i="5"/>
  <c r="R380" i="5"/>
  <c r="Q380" i="5"/>
  <c r="P380" i="5"/>
  <c r="L380" i="5"/>
  <c r="K380" i="5"/>
  <c r="J380" i="5"/>
  <c r="I380" i="5"/>
  <c r="H380" i="5"/>
  <c r="F380" i="5"/>
  <c r="D380" i="5"/>
  <c r="O380" i="5"/>
  <c r="G380" i="5"/>
  <c r="M380" i="5"/>
  <c r="C380" i="5"/>
  <c r="N380" i="5"/>
  <c r="M377" i="5"/>
  <c r="D377" i="5"/>
  <c r="N377" i="5"/>
  <c r="C377" i="5"/>
  <c r="L377" i="5"/>
  <c r="T377" i="5"/>
  <c r="J377" i="5"/>
  <c r="S377" i="5"/>
  <c r="I377" i="5"/>
  <c r="Q377" i="5"/>
  <c r="P377" i="5"/>
  <c r="O377" i="5"/>
  <c r="K377" i="5"/>
  <c r="H377" i="5"/>
  <c r="F377" i="5"/>
  <c r="G377" i="5"/>
  <c r="R377" i="5"/>
  <c r="S374" i="5"/>
  <c r="T374" i="5"/>
  <c r="R374" i="5"/>
  <c r="Q374" i="5"/>
  <c r="P374" i="5"/>
  <c r="O374" i="5"/>
  <c r="N374" i="5"/>
  <c r="M374" i="5"/>
  <c r="L374" i="5"/>
  <c r="J374" i="5"/>
  <c r="I374" i="5"/>
  <c r="H374" i="5"/>
  <c r="G374" i="5"/>
  <c r="F374" i="5"/>
  <c r="D374" i="5"/>
  <c r="C374" i="5"/>
  <c r="K374" i="5"/>
  <c r="H371" i="5"/>
  <c r="Q371" i="5"/>
  <c r="I371" i="5"/>
  <c r="M371" i="5"/>
  <c r="C371" i="5"/>
  <c r="T371" i="5"/>
  <c r="J371" i="5"/>
  <c r="R371" i="5"/>
  <c r="G371" i="5"/>
  <c r="P371" i="5"/>
  <c r="F371" i="5"/>
  <c r="S371" i="5"/>
  <c r="O371" i="5"/>
  <c r="N371" i="5"/>
  <c r="L371" i="5"/>
  <c r="K371" i="5"/>
  <c r="D371" i="5"/>
  <c r="T368" i="5"/>
  <c r="S368" i="5"/>
  <c r="R368" i="5"/>
  <c r="Q368" i="5"/>
  <c r="P368" i="5"/>
  <c r="O368" i="5"/>
  <c r="M368" i="5"/>
  <c r="K368" i="5"/>
  <c r="J368" i="5"/>
  <c r="I368" i="5"/>
  <c r="H368" i="5"/>
  <c r="G368" i="5"/>
  <c r="D368" i="5"/>
  <c r="C368" i="5"/>
  <c r="N368" i="5"/>
  <c r="F368" i="5"/>
  <c r="L368" i="5"/>
  <c r="K365" i="5"/>
  <c r="S365" i="5"/>
  <c r="R365" i="5"/>
  <c r="Q365" i="5"/>
  <c r="P365" i="5"/>
  <c r="O365" i="5"/>
  <c r="N365" i="5"/>
  <c r="J365" i="5"/>
  <c r="I365" i="5"/>
  <c r="H365" i="5"/>
  <c r="G365" i="5"/>
  <c r="F365" i="5"/>
  <c r="D365" i="5"/>
  <c r="T365" i="5"/>
  <c r="L365" i="5"/>
  <c r="C365" i="5"/>
  <c r="M365" i="5"/>
  <c r="T362" i="5"/>
  <c r="S362" i="5"/>
  <c r="Q362" i="5"/>
  <c r="P362" i="5"/>
  <c r="O362" i="5"/>
  <c r="N362" i="5"/>
  <c r="M362" i="5"/>
  <c r="I362" i="5"/>
  <c r="H362" i="5"/>
  <c r="G362" i="5"/>
  <c r="F362" i="5"/>
  <c r="D362" i="5"/>
  <c r="C362" i="5"/>
  <c r="K362" i="5"/>
  <c r="R362" i="5"/>
  <c r="J362" i="5"/>
  <c r="L362" i="5"/>
  <c r="M359" i="5"/>
  <c r="R359" i="5"/>
  <c r="Q359" i="5"/>
  <c r="O359" i="5"/>
  <c r="L359" i="5"/>
  <c r="I359" i="5"/>
  <c r="G359" i="5"/>
  <c r="F359" i="5"/>
  <c r="D359" i="5"/>
  <c r="C359" i="5"/>
  <c r="P359" i="5"/>
  <c r="H359" i="5"/>
  <c r="T359" i="5"/>
  <c r="K359" i="5"/>
  <c r="S359" i="5"/>
  <c r="J359" i="5"/>
  <c r="N359" i="5"/>
  <c r="P356" i="5"/>
  <c r="M356" i="5"/>
  <c r="L356" i="5"/>
  <c r="K356" i="5"/>
  <c r="C356" i="5"/>
  <c r="N356" i="5"/>
  <c r="F356" i="5"/>
  <c r="S356" i="5"/>
  <c r="J356" i="5"/>
  <c r="R356" i="5"/>
  <c r="I356" i="5"/>
  <c r="O356" i="5"/>
  <c r="D356" i="5"/>
  <c r="Q356" i="5"/>
  <c r="G356" i="5"/>
  <c r="T356" i="5"/>
  <c r="H356" i="5"/>
  <c r="T353" i="5"/>
  <c r="L353" i="5"/>
  <c r="C353" i="5"/>
  <c r="R353" i="5"/>
  <c r="I353" i="5"/>
  <c r="Q353" i="5"/>
  <c r="H353" i="5"/>
  <c r="N353" i="5"/>
  <c r="M353" i="5"/>
  <c r="K353" i="5"/>
  <c r="J353" i="5"/>
  <c r="G353" i="5"/>
  <c r="S353" i="5"/>
  <c r="P353" i="5"/>
  <c r="O353" i="5"/>
  <c r="F353" i="5"/>
  <c r="D353" i="5"/>
  <c r="M350" i="5"/>
  <c r="L350" i="5"/>
  <c r="K350" i="5"/>
  <c r="I350" i="5"/>
  <c r="R350" i="5"/>
  <c r="J350" i="5"/>
  <c r="Q350" i="5"/>
  <c r="H350" i="5"/>
  <c r="P350" i="5"/>
  <c r="G350" i="5"/>
  <c r="N350" i="5"/>
  <c r="C350" i="5"/>
  <c r="O350" i="5"/>
  <c r="D350" i="5"/>
  <c r="S350" i="5"/>
  <c r="F350" i="5"/>
  <c r="T350" i="5"/>
  <c r="R347" i="5"/>
  <c r="N347" i="5"/>
  <c r="M347" i="5"/>
  <c r="P347" i="5"/>
  <c r="H347" i="5"/>
  <c r="Q347" i="5"/>
  <c r="G347" i="5"/>
  <c r="O347" i="5"/>
  <c r="F347" i="5"/>
  <c r="L347" i="5"/>
  <c r="K347" i="5"/>
  <c r="J347" i="5"/>
  <c r="T347" i="5"/>
  <c r="I347" i="5"/>
  <c r="S347" i="5"/>
  <c r="D347" i="5"/>
  <c r="C347" i="5"/>
  <c r="M344" i="5"/>
  <c r="T344" i="5"/>
  <c r="S344" i="5"/>
  <c r="R344" i="5"/>
  <c r="L344" i="5"/>
  <c r="K344" i="5"/>
  <c r="J344" i="5"/>
  <c r="I344" i="5"/>
  <c r="H344" i="5"/>
  <c r="C344" i="5"/>
  <c r="N344" i="5"/>
  <c r="F344" i="5"/>
  <c r="P344" i="5"/>
  <c r="G344" i="5"/>
  <c r="O344" i="5"/>
  <c r="D344" i="5"/>
  <c r="Q344" i="5"/>
  <c r="R341" i="5"/>
  <c r="P341" i="5"/>
  <c r="M341" i="5"/>
  <c r="K341" i="5"/>
  <c r="G341" i="5"/>
  <c r="T341" i="5"/>
  <c r="L341" i="5"/>
  <c r="C341" i="5"/>
  <c r="O341" i="5"/>
  <c r="F341" i="5"/>
  <c r="N341" i="5"/>
  <c r="D341" i="5"/>
  <c r="Q341" i="5"/>
  <c r="H341" i="5"/>
  <c r="S341" i="5"/>
  <c r="I341" i="5"/>
  <c r="J341" i="5"/>
  <c r="O338" i="5"/>
  <c r="T338" i="5"/>
  <c r="S338" i="5"/>
  <c r="Q338" i="5"/>
  <c r="K338" i="5"/>
  <c r="I338" i="5"/>
  <c r="H338" i="5"/>
  <c r="G338" i="5"/>
  <c r="F338" i="5"/>
  <c r="L338" i="5"/>
  <c r="R338" i="5"/>
  <c r="J338" i="5"/>
  <c r="N338" i="5"/>
  <c r="D338" i="5"/>
  <c r="M338" i="5"/>
  <c r="C338" i="5"/>
  <c r="P338" i="5"/>
  <c r="T335" i="5"/>
  <c r="S335" i="5"/>
  <c r="R335" i="5"/>
  <c r="Q335" i="5"/>
  <c r="O335" i="5"/>
  <c r="N335" i="5"/>
  <c r="M335" i="5"/>
  <c r="K335" i="5"/>
  <c r="J335" i="5"/>
  <c r="I335" i="5"/>
  <c r="G335" i="5"/>
  <c r="F335" i="5"/>
  <c r="D335" i="5"/>
  <c r="C335" i="5"/>
  <c r="P335" i="5"/>
  <c r="H335" i="5"/>
  <c r="L335" i="5"/>
  <c r="P332" i="5"/>
  <c r="N332" i="5"/>
  <c r="F332" i="5"/>
  <c r="T332" i="5"/>
  <c r="K332" i="5"/>
  <c r="L332" i="5"/>
  <c r="J332" i="5"/>
  <c r="S332" i="5"/>
  <c r="I332" i="5"/>
  <c r="H332" i="5"/>
  <c r="R332" i="5"/>
  <c r="Q332" i="5"/>
  <c r="G332" i="5"/>
  <c r="C332" i="5"/>
  <c r="D332" i="5"/>
  <c r="M332" i="5"/>
  <c r="O332" i="5"/>
  <c r="M329" i="5"/>
  <c r="R329" i="5"/>
  <c r="Q329" i="5"/>
  <c r="P329" i="5"/>
  <c r="O329" i="5"/>
  <c r="I329" i="5"/>
  <c r="H329" i="5"/>
  <c r="G329" i="5"/>
  <c r="F329" i="5"/>
  <c r="D329" i="5"/>
  <c r="K329" i="5"/>
  <c r="T329" i="5"/>
  <c r="L329" i="5"/>
  <c r="C329" i="5"/>
  <c r="S329" i="5"/>
  <c r="J329" i="5"/>
  <c r="N329" i="5"/>
  <c r="T326" i="5"/>
  <c r="Q326" i="5"/>
  <c r="P326" i="5"/>
  <c r="O326" i="5"/>
  <c r="N326" i="5"/>
  <c r="L326" i="5"/>
  <c r="K326" i="5"/>
  <c r="H326" i="5"/>
  <c r="G326" i="5"/>
  <c r="F326" i="5"/>
  <c r="D326" i="5"/>
  <c r="C326" i="5"/>
  <c r="R326" i="5"/>
  <c r="J326" i="5"/>
  <c r="S326" i="5"/>
  <c r="I326" i="5"/>
  <c r="M326" i="5"/>
  <c r="L323" i="5"/>
  <c r="T323" i="5"/>
  <c r="S323" i="5"/>
  <c r="K323" i="5"/>
  <c r="J323" i="5"/>
  <c r="G323" i="5"/>
  <c r="P323" i="5"/>
  <c r="H323" i="5"/>
  <c r="R323" i="5"/>
  <c r="I323" i="5"/>
  <c r="M323" i="5"/>
  <c r="C323" i="5"/>
  <c r="N323" i="5"/>
  <c r="D323" i="5"/>
  <c r="O323" i="5"/>
  <c r="F323" i="5"/>
  <c r="Q323" i="5"/>
  <c r="T320" i="5"/>
  <c r="M320" i="5"/>
  <c r="L320" i="5"/>
  <c r="K320" i="5"/>
  <c r="N320" i="5"/>
  <c r="F320" i="5"/>
  <c r="Q320" i="5"/>
  <c r="H320" i="5"/>
  <c r="S320" i="5"/>
  <c r="I320" i="5"/>
  <c r="R320" i="5"/>
  <c r="G320" i="5"/>
  <c r="P320" i="5"/>
  <c r="D320" i="5"/>
  <c r="O320" i="5"/>
  <c r="C320" i="5"/>
  <c r="J320" i="5"/>
  <c r="Q317" i="5"/>
  <c r="O317" i="5"/>
  <c r="N317" i="5"/>
  <c r="M317" i="5"/>
  <c r="K317" i="5"/>
  <c r="F317" i="5"/>
  <c r="T317" i="5"/>
  <c r="L317" i="5"/>
  <c r="C317" i="5"/>
  <c r="P317" i="5"/>
  <c r="G317" i="5"/>
  <c r="J317" i="5"/>
  <c r="S317" i="5"/>
  <c r="I317" i="5"/>
  <c r="R317" i="5"/>
  <c r="H317" i="5"/>
  <c r="D317" i="5"/>
  <c r="O427" i="5"/>
  <c r="M427" i="5"/>
  <c r="R427" i="5"/>
  <c r="J427" i="5"/>
  <c r="Q427" i="5"/>
  <c r="I427" i="5"/>
  <c r="N427" i="5"/>
  <c r="C427" i="5"/>
  <c r="H427" i="5"/>
  <c r="T427" i="5"/>
  <c r="G427" i="5"/>
  <c r="S427" i="5"/>
  <c r="F427" i="5"/>
  <c r="P427" i="5"/>
  <c r="D427" i="5"/>
  <c r="K427" i="5"/>
  <c r="L427" i="5"/>
  <c r="M424" i="5"/>
  <c r="T424" i="5"/>
  <c r="S424" i="5"/>
  <c r="K424" i="5"/>
  <c r="J424" i="5"/>
  <c r="I424" i="5"/>
  <c r="F424" i="5"/>
  <c r="L424" i="5"/>
  <c r="P424" i="5"/>
  <c r="H424" i="5"/>
  <c r="O424" i="5"/>
  <c r="G424" i="5"/>
  <c r="Q424" i="5"/>
  <c r="D424" i="5"/>
  <c r="N424" i="5"/>
  <c r="C424" i="5"/>
  <c r="R424" i="5"/>
  <c r="T421" i="5"/>
  <c r="N421" i="5"/>
  <c r="F421" i="5"/>
  <c r="M421" i="5"/>
  <c r="D421" i="5"/>
  <c r="R421" i="5"/>
  <c r="H421" i="5"/>
  <c r="O421" i="5"/>
  <c r="L421" i="5"/>
  <c r="K421" i="5"/>
  <c r="J421" i="5"/>
  <c r="S421" i="5"/>
  <c r="Q421" i="5"/>
  <c r="P421" i="5"/>
  <c r="I421" i="5"/>
  <c r="G421" i="5"/>
  <c r="C421" i="5"/>
  <c r="S418" i="5"/>
  <c r="T418" i="5"/>
  <c r="R418" i="5"/>
  <c r="Q418" i="5"/>
  <c r="P418" i="5"/>
  <c r="O418" i="5"/>
  <c r="N418" i="5"/>
  <c r="M418" i="5"/>
  <c r="L418" i="5"/>
  <c r="J418" i="5"/>
  <c r="I418" i="5"/>
  <c r="H418" i="5"/>
  <c r="G418" i="5"/>
  <c r="F418" i="5"/>
  <c r="D418" i="5"/>
  <c r="C418" i="5"/>
  <c r="K418" i="5"/>
  <c r="K415" i="5"/>
  <c r="R415" i="5"/>
  <c r="J415" i="5"/>
  <c r="Q415" i="5"/>
  <c r="I415" i="5"/>
  <c r="N415" i="5"/>
  <c r="C415" i="5"/>
  <c r="H415" i="5"/>
  <c r="T415" i="5"/>
  <c r="G415" i="5"/>
  <c r="S415" i="5"/>
  <c r="F415" i="5"/>
  <c r="P415" i="5"/>
  <c r="D415" i="5"/>
  <c r="L415" i="5"/>
  <c r="M415" i="5"/>
  <c r="O415" i="5"/>
  <c r="Q412" i="5"/>
  <c r="N412" i="5"/>
  <c r="M412" i="5"/>
  <c r="L412" i="5"/>
  <c r="P412" i="5"/>
  <c r="H412" i="5"/>
  <c r="O412" i="5"/>
  <c r="G412" i="5"/>
  <c r="T412" i="5"/>
  <c r="J412" i="5"/>
  <c r="K412" i="5"/>
  <c r="I412" i="5"/>
  <c r="S412" i="5"/>
  <c r="F412" i="5"/>
  <c r="R412" i="5"/>
  <c r="D412" i="5"/>
  <c r="C412" i="5"/>
  <c r="N409" i="5"/>
  <c r="F409" i="5"/>
  <c r="M409" i="5"/>
  <c r="D409" i="5"/>
  <c r="P409" i="5"/>
  <c r="C409" i="5"/>
  <c r="K409" i="5"/>
  <c r="J409" i="5"/>
  <c r="T409" i="5"/>
  <c r="I409" i="5"/>
  <c r="S409" i="5"/>
  <c r="H409" i="5"/>
  <c r="R409" i="5"/>
  <c r="Q409" i="5"/>
  <c r="O409" i="5"/>
  <c r="G409" i="5"/>
  <c r="L409" i="5"/>
  <c r="S406" i="5"/>
  <c r="T406" i="5"/>
  <c r="R406" i="5"/>
  <c r="Q406" i="5"/>
  <c r="P406" i="5"/>
  <c r="O406" i="5"/>
  <c r="N406" i="5"/>
  <c r="M406" i="5"/>
  <c r="L406" i="5"/>
  <c r="J406" i="5"/>
  <c r="I406" i="5"/>
  <c r="H406" i="5"/>
  <c r="G406" i="5"/>
  <c r="F406" i="5"/>
  <c r="D406" i="5"/>
  <c r="C406" i="5"/>
  <c r="K406" i="5"/>
  <c r="T403" i="5"/>
  <c r="S403" i="5"/>
  <c r="P403" i="5"/>
  <c r="O403" i="5"/>
  <c r="M403" i="5"/>
  <c r="K403" i="5"/>
  <c r="H403" i="5"/>
  <c r="G403" i="5"/>
  <c r="F403" i="5"/>
  <c r="D403" i="5"/>
  <c r="C403" i="5"/>
  <c r="R403" i="5"/>
  <c r="J403" i="5"/>
  <c r="Q403" i="5"/>
  <c r="I403" i="5"/>
  <c r="L403" i="5"/>
  <c r="N403" i="5"/>
  <c r="T400" i="5"/>
  <c r="S400" i="5"/>
  <c r="Q400" i="5"/>
  <c r="M400" i="5"/>
  <c r="L400" i="5"/>
  <c r="K400" i="5"/>
  <c r="J400" i="5"/>
  <c r="I400" i="5"/>
  <c r="D400" i="5"/>
  <c r="C400" i="5"/>
  <c r="P400" i="5"/>
  <c r="H400" i="5"/>
  <c r="O400" i="5"/>
  <c r="G400" i="5"/>
  <c r="R400" i="5"/>
  <c r="F400" i="5"/>
  <c r="N400" i="5"/>
  <c r="K397" i="5"/>
  <c r="M397" i="5"/>
  <c r="D397" i="5"/>
  <c r="N397" i="5"/>
  <c r="C397" i="5"/>
  <c r="T397" i="5"/>
  <c r="J397" i="5"/>
  <c r="S397" i="5"/>
  <c r="I397" i="5"/>
  <c r="R397" i="5"/>
  <c r="H397" i="5"/>
  <c r="Q397" i="5"/>
  <c r="G397" i="5"/>
  <c r="P397" i="5"/>
  <c r="O397" i="5"/>
  <c r="L397" i="5"/>
  <c r="F397" i="5"/>
  <c r="S394" i="5"/>
  <c r="T394" i="5"/>
  <c r="R394" i="5"/>
  <c r="Q394" i="5"/>
  <c r="P394" i="5"/>
  <c r="O394" i="5"/>
  <c r="N394" i="5"/>
  <c r="M394" i="5"/>
  <c r="L394" i="5"/>
  <c r="J394" i="5"/>
  <c r="I394" i="5"/>
  <c r="H394" i="5"/>
  <c r="G394" i="5"/>
  <c r="F394" i="5"/>
  <c r="D394" i="5"/>
  <c r="C394" i="5"/>
  <c r="K394" i="5"/>
  <c r="T391" i="5"/>
  <c r="S391" i="5"/>
  <c r="R391" i="5"/>
  <c r="P391" i="5"/>
  <c r="O391" i="5"/>
  <c r="L391" i="5"/>
  <c r="K391" i="5"/>
  <c r="J391" i="5"/>
  <c r="H391" i="5"/>
  <c r="G391" i="5"/>
  <c r="F391" i="5"/>
  <c r="D391" i="5"/>
  <c r="Q391" i="5"/>
  <c r="I391" i="5"/>
  <c r="M391" i="5"/>
  <c r="C391" i="5"/>
  <c r="N391" i="5"/>
  <c r="R388" i="5"/>
  <c r="Q388" i="5"/>
  <c r="P388" i="5"/>
  <c r="N388" i="5"/>
  <c r="H388" i="5"/>
  <c r="F388" i="5"/>
  <c r="D388" i="5"/>
  <c r="O388" i="5"/>
  <c r="G388" i="5"/>
  <c r="M388" i="5"/>
  <c r="C388" i="5"/>
  <c r="L388" i="5"/>
  <c r="K388" i="5"/>
  <c r="T388" i="5"/>
  <c r="J388" i="5"/>
  <c r="S388" i="5"/>
  <c r="I388" i="5"/>
  <c r="T385" i="5"/>
  <c r="S385" i="5"/>
  <c r="R385" i="5"/>
  <c r="Q385" i="5"/>
  <c r="P385" i="5"/>
  <c r="L385" i="5"/>
  <c r="K385" i="5"/>
  <c r="J385" i="5"/>
  <c r="I385" i="5"/>
  <c r="H385" i="5"/>
  <c r="G385" i="5"/>
  <c r="F385" i="5"/>
  <c r="M385" i="5"/>
  <c r="D385" i="5"/>
  <c r="N385" i="5"/>
  <c r="C385" i="5"/>
  <c r="O385" i="5"/>
  <c r="S382" i="5"/>
  <c r="T382" i="5"/>
  <c r="R382" i="5"/>
  <c r="Q382" i="5"/>
  <c r="P382" i="5"/>
  <c r="O382" i="5"/>
  <c r="N382" i="5"/>
  <c r="M382" i="5"/>
  <c r="L382" i="5"/>
  <c r="J382" i="5"/>
  <c r="I382" i="5"/>
  <c r="H382" i="5"/>
  <c r="G382" i="5"/>
  <c r="F382" i="5"/>
  <c r="D382" i="5"/>
  <c r="C382" i="5"/>
  <c r="K382" i="5"/>
  <c r="T379" i="5"/>
  <c r="S379" i="5"/>
  <c r="R379" i="5"/>
  <c r="Q379" i="5"/>
  <c r="I379" i="5"/>
  <c r="M379" i="5"/>
  <c r="C379" i="5"/>
  <c r="O379" i="5"/>
  <c r="D379" i="5"/>
  <c r="L379" i="5"/>
  <c r="K379" i="5"/>
  <c r="P379" i="5"/>
  <c r="N379" i="5"/>
  <c r="J379" i="5"/>
  <c r="H379" i="5"/>
  <c r="G379" i="5"/>
  <c r="F379" i="5"/>
  <c r="I376" i="5"/>
  <c r="D376" i="5"/>
  <c r="O376" i="5"/>
  <c r="G376" i="5"/>
  <c r="M376" i="5"/>
  <c r="C376" i="5"/>
  <c r="T376" i="5"/>
  <c r="J376" i="5"/>
  <c r="R376" i="5"/>
  <c r="H376" i="5"/>
  <c r="Q376" i="5"/>
  <c r="F376" i="5"/>
  <c r="S376" i="5"/>
  <c r="P376" i="5"/>
  <c r="N376" i="5"/>
  <c r="L376" i="5"/>
  <c r="K376" i="5"/>
  <c r="T373" i="5"/>
  <c r="S373" i="5"/>
  <c r="M373" i="5"/>
  <c r="D373" i="5"/>
  <c r="N373" i="5"/>
  <c r="C373" i="5"/>
  <c r="P373" i="5"/>
  <c r="F373" i="5"/>
  <c r="L373" i="5"/>
  <c r="K373" i="5"/>
  <c r="Q373" i="5"/>
  <c r="O373" i="5"/>
  <c r="J373" i="5"/>
  <c r="I373" i="5"/>
  <c r="H373" i="5"/>
  <c r="G373" i="5"/>
  <c r="R373" i="5"/>
  <c r="S370" i="5"/>
  <c r="T370" i="5"/>
  <c r="R370" i="5"/>
  <c r="Q370" i="5"/>
  <c r="P370" i="5"/>
  <c r="O370" i="5"/>
  <c r="N370" i="5"/>
  <c r="M370" i="5"/>
  <c r="L370" i="5"/>
  <c r="J370" i="5"/>
  <c r="I370" i="5"/>
  <c r="H370" i="5"/>
  <c r="G370" i="5"/>
  <c r="F370" i="5"/>
  <c r="D370" i="5"/>
  <c r="C370" i="5"/>
  <c r="K370" i="5"/>
  <c r="T367" i="5"/>
  <c r="S367" i="5"/>
  <c r="R367" i="5"/>
  <c r="Q367" i="5"/>
  <c r="O367" i="5"/>
  <c r="N367" i="5"/>
  <c r="M367" i="5"/>
  <c r="K367" i="5"/>
  <c r="J367" i="5"/>
  <c r="I367" i="5"/>
  <c r="G367" i="5"/>
  <c r="F367" i="5"/>
  <c r="D367" i="5"/>
  <c r="C367" i="5"/>
  <c r="P367" i="5"/>
  <c r="H367" i="5"/>
  <c r="L367" i="5"/>
  <c r="T364" i="5"/>
  <c r="S364" i="5"/>
  <c r="R364" i="5"/>
  <c r="Q364" i="5"/>
  <c r="P364" i="5"/>
  <c r="O364" i="5"/>
  <c r="M364" i="5"/>
  <c r="J364" i="5"/>
  <c r="I364" i="5"/>
  <c r="H364" i="5"/>
  <c r="G364" i="5"/>
  <c r="D364" i="5"/>
  <c r="C364" i="5"/>
  <c r="K364" i="5"/>
  <c r="N364" i="5"/>
  <c r="F364" i="5"/>
  <c r="L364" i="5"/>
  <c r="N361" i="5"/>
  <c r="R361" i="5"/>
  <c r="Q361" i="5"/>
  <c r="P361" i="5"/>
  <c r="M361" i="5"/>
  <c r="I361" i="5"/>
  <c r="H361" i="5"/>
  <c r="G361" i="5"/>
  <c r="F361" i="5"/>
  <c r="D361" i="5"/>
  <c r="T361" i="5"/>
  <c r="L361" i="5"/>
  <c r="C361" i="5"/>
  <c r="K361" i="5"/>
  <c r="S361" i="5"/>
  <c r="J361" i="5"/>
  <c r="O361" i="5"/>
  <c r="R358" i="5"/>
  <c r="J358" i="5"/>
  <c r="T358" i="5"/>
  <c r="K358" i="5"/>
  <c r="S358" i="5"/>
  <c r="I358" i="5"/>
  <c r="H358" i="5"/>
  <c r="G358" i="5"/>
  <c r="Q358" i="5"/>
  <c r="F358" i="5"/>
  <c r="P358" i="5"/>
  <c r="D358" i="5"/>
  <c r="O358" i="5"/>
  <c r="C358" i="5"/>
  <c r="L358" i="5"/>
  <c r="M358" i="5"/>
  <c r="N358" i="5"/>
  <c r="M355" i="5"/>
  <c r="T355" i="5"/>
  <c r="Q355" i="5"/>
  <c r="O355" i="5"/>
  <c r="K355" i="5"/>
  <c r="G355" i="5"/>
  <c r="F355" i="5"/>
  <c r="D355" i="5"/>
  <c r="C355" i="5"/>
  <c r="L355" i="5"/>
  <c r="P355" i="5"/>
  <c r="H355" i="5"/>
  <c r="S355" i="5"/>
  <c r="J355" i="5"/>
  <c r="R355" i="5"/>
  <c r="I355" i="5"/>
  <c r="N355" i="5"/>
  <c r="M352" i="5"/>
  <c r="L352" i="5"/>
  <c r="K352" i="5"/>
  <c r="J352" i="5"/>
  <c r="N352" i="5"/>
  <c r="F352" i="5"/>
  <c r="R352" i="5"/>
  <c r="I352" i="5"/>
  <c r="Q352" i="5"/>
  <c r="H352" i="5"/>
  <c r="O352" i="5"/>
  <c r="C352" i="5"/>
  <c r="P352" i="5"/>
  <c r="D352" i="5"/>
  <c r="S352" i="5"/>
  <c r="G352" i="5"/>
  <c r="T352" i="5"/>
  <c r="R349" i="5"/>
  <c r="O349" i="5"/>
  <c r="N349" i="5"/>
  <c r="T349" i="5"/>
  <c r="L349" i="5"/>
  <c r="C349" i="5"/>
  <c r="Q349" i="5"/>
  <c r="H349" i="5"/>
  <c r="P349" i="5"/>
  <c r="G349" i="5"/>
  <c r="M349" i="5"/>
  <c r="K349" i="5"/>
  <c r="J349" i="5"/>
  <c r="I349" i="5"/>
  <c r="S349" i="5"/>
  <c r="F349" i="5"/>
  <c r="D349" i="5"/>
  <c r="T346" i="5"/>
  <c r="S346" i="5"/>
  <c r="Q346" i="5"/>
  <c r="M346" i="5"/>
  <c r="L346" i="5"/>
  <c r="K346" i="5"/>
  <c r="I346" i="5"/>
  <c r="H346" i="5"/>
  <c r="D346" i="5"/>
  <c r="C346" i="5"/>
  <c r="R346" i="5"/>
  <c r="J346" i="5"/>
  <c r="P346" i="5"/>
  <c r="G346" i="5"/>
  <c r="O346" i="5"/>
  <c r="F346" i="5"/>
  <c r="N346" i="5"/>
  <c r="P343" i="5"/>
  <c r="H343" i="5"/>
  <c r="O343" i="5"/>
  <c r="F343" i="5"/>
  <c r="N343" i="5"/>
  <c r="D343" i="5"/>
  <c r="K343" i="5"/>
  <c r="J343" i="5"/>
  <c r="T343" i="5"/>
  <c r="I343" i="5"/>
  <c r="S343" i="5"/>
  <c r="G343" i="5"/>
  <c r="R343" i="5"/>
  <c r="C343" i="5"/>
  <c r="Q343" i="5"/>
  <c r="M343" i="5"/>
  <c r="L343" i="5"/>
  <c r="P340" i="5"/>
  <c r="T340" i="5"/>
  <c r="S340" i="5"/>
  <c r="R340" i="5"/>
  <c r="K340" i="5"/>
  <c r="J340" i="5"/>
  <c r="I340" i="5"/>
  <c r="H340" i="5"/>
  <c r="G340" i="5"/>
  <c r="L340" i="5"/>
  <c r="N340" i="5"/>
  <c r="F340" i="5"/>
  <c r="O340" i="5"/>
  <c r="D340" i="5"/>
  <c r="M340" i="5"/>
  <c r="C340" i="5"/>
  <c r="Q340" i="5"/>
  <c r="S337" i="5"/>
  <c r="R337" i="5"/>
  <c r="Q337" i="5"/>
  <c r="P337" i="5"/>
  <c r="O337" i="5"/>
  <c r="N337" i="5"/>
  <c r="K337" i="5"/>
  <c r="J337" i="5"/>
  <c r="I337" i="5"/>
  <c r="H337" i="5"/>
  <c r="G337" i="5"/>
  <c r="F337" i="5"/>
  <c r="D337" i="5"/>
  <c r="T337" i="5"/>
  <c r="L337" i="5"/>
  <c r="C337" i="5"/>
  <c r="M337" i="5"/>
  <c r="T334" i="5"/>
  <c r="S334" i="5"/>
  <c r="Q334" i="5"/>
  <c r="P334" i="5"/>
  <c r="O334" i="5"/>
  <c r="N334" i="5"/>
  <c r="M334" i="5"/>
  <c r="K334" i="5"/>
  <c r="I334" i="5"/>
  <c r="H334" i="5"/>
  <c r="G334" i="5"/>
  <c r="F334" i="5"/>
  <c r="D334" i="5"/>
  <c r="C334" i="5"/>
  <c r="R334" i="5"/>
  <c r="J334" i="5"/>
  <c r="L334" i="5"/>
  <c r="M331" i="5"/>
  <c r="L331" i="5"/>
  <c r="J331" i="5"/>
  <c r="P331" i="5"/>
  <c r="H331" i="5"/>
  <c r="T331" i="5"/>
  <c r="K331" i="5"/>
  <c r="S331" i="5"/>
  <c r="I331" i="5"/>
  <c r="R331" i="5"/>
  <c r="G331" i="5"/>
  <c r="Q331" i="5"/>
  <c r="F331" i="5"/>
  <c r="D331" i="5"/>
  <c r="O331" i="5"/>
  <c r="N331" i="5"/>
  <c r="C331" i="5"/>
  <c r="C328" i="5"/>
  <c r="N328" i="5"/>
  <c r="F328" i="5"/>
  <c r="S328" i="5"/>
  <c r="J328" i="5"/>
  <c r="K328" i="5"/>
  <c r="T328" i="5"/>
  <c r="I328" i="5"/>
  <c r="R328" i="5"/>
  <c r="H328" i="5"/>
  <c r="Q328" i="5"/>
  <c r="G328" i="5"/>
  <c r="P328" i="5"/>
  <c r="D328" i="5"/>
  <c r="L328" i="5"/>
  <c r="M328" i="5"/>
  <c r="O328" i="5"/>
  <c r="T325" i="5"/>
  <c r="L325" i="5"/>
  <c r="C325" i="5"/>
  <c r="R325" i="5"/>
  <c r="I325" i="5"/>
  <c r="M325" i="5"/>
  <c r="K325" i="5"/>
  <c r="J325" i="5"/>
  <c r="S325" i="5"/>
  <c r="H325" i="5"/>
  <c r="Q325" i="5"/>
  <c r="G325" i="5"/>
  <c r="P325" i="5"/>
  <c r="O325" i="5"/>
  <c r="N325" i="5"/>
  <c r="F325" i="5"/>
  <c r="D325" i="5"/>
  <c r="L322" i="5"/>
  <c r="T322" i="5"/>
  <c r="S322" i="5"/>
  <c r="P322" i="5"/>
  <c r="O322" i="5"/>
  <c r="N322" i="5"/>
  <c r="K322" i="5"/>
  <c r="I322" i="5"/>
  <c r="G322" i="5"/>
  <c r="F322" i="5"/>
  <c r="D322" i="5"/>
  <c r="C322" i="5"/>
  <c r="R322" i="5"/>
  <c r="J322" i="5"/>
  <c r="Q322" i="5"/>
  <c r="H322" i="5"/>
  <c r="M322" i="5"/>
  <c r="T319" i="5"/>
  <c r="S319" i="5"/>
  <c r="R319" i="5"/>
  <c r="O319" i="5"/>
  <c r="N319" i="5"/>
  <c r="L319" i="5"/>
  <c r="K319" i="5"/>
  <c r="J319" i="5"/>
  <c r="I319" i="5"/>
  <c r="F319" i="5"/>
  <c r="D319" i="5"/>
  <c r="C319" i="5"/>
  <c r="P319" i="5"/>
  <c r="H319" i="5"/>
  <c r="Q319" i="5"/>
  <c r="G319" i="5"/>
  <c r="M319" i="5"/>
  <c r="T316" i="5"/>
  <c r="S316" i="5"/>
  <c r="M316" i="5"/>
  <c r="L316" i="5"/>
  <c r="K316" i="5"/>
  <c r="J316" i="5"/>
  <c r="N316" i="5"/>
  <c r="F316" i="5"/>
  <c r="P316" i="5"/>
  <c r="G316" i="5"/>
  <c r="R316" i="5"/>
  <c r="H316" i="5"/>
  <c r="Q316" i="5"/>
  <c r="D316" i="5"/>
  <c r="O316" i="5"/>
  <c r="C316" i="5"/>
  <c r="I316" i="5"/>
  <c r="S31" i="5"/>
  <c r="T31" i="5"/>
  <c r="R31" i="5"/>
  <c r="Q31" i="5"/>
  <c r="P31" i="5"/>
  <c r="O31" i="5"/>
  <c r="N31" i="5"/>
  <c r="M31" i="5"/>
  <c r="L31" i="5"/>
  <c r="J31" i="5"/>
  <c r="I31" i="5"/>
  <c r="H31" i="5"/>
  <c r="G31" i="5"/>
  <c r="F31" i="5"/>
  <c r="D31" i="5"/>
  <c r="C31" i="5"/>
  <c r="K31" i="5"/>
  <c r="M24" i="5"/>
  <c r="S24" i="5"/>
  <c r="O24" i="5"/>
  <c r="H24" i="5"/>
  <c r="F24" i="5"/>
  <c r="C24" i="5"/>
  <c r="L24" i="5"/>
  <c r="J24" i="5"/>
  <c r="Q24" i="5"/>
  <c r="I24" i="5"/>
  <c r="T24" i="5"/>
  <c r="K24" i="5"/>
  <c r="P24" i="5"/>
  <c r="G24" i="5"/>
  <c r="N24" i="5"/>
  <c r="D24" i="5"/>
  <c r="R24" i="5"/>
  <c r="R17" i="5"/>
  <c r="M17" i="5"/>
  <c r="O17" i="5"/>
  <c r="G17" i="5"/>
  <c r="T17" i="5"/>
  <c r="K17" i="5"/>
  <c r="Q17" i="5"/>
  <c r="H17" i="5"/>
  <c r="N17" i="5"/>
  <c r="C17" i="5"/>
  <c r="P17" i="5"/>
  <c r="D17" i="5"/>
  <c r="F17" i="5"/>
  <c r="S17" i="5"/>
  <c r="I17" i="5"/>
  <c r="J17" i="5"/>
  <c r="L17" i="5"/>
  <c r="N10" i="5"/>
  <c r="S10" i="5"/>
  <c r="P10" i="5"/>
  <c r="I10" i="5"/>
  <c r="G10" i="5"/>
  <c r="C10" i="5"/>
  <c r="J10" i="5"/>
  <c r="L10" i="5"/>
  <c r="M10" i="5"/>
  <c r="D10" i="5"/>
  <c r="T10" i="5"/>
  <c r="K10" i="5"/>
  <c r="Q10" i="5"/>
  <c r="H10" i="5"/>
  <c r="O10" i="5"/>
  <c r="F10" i="5"/>
  <c r="R10" i="5"/>
  <c r="O30" i="5"/>
  <c r="N30" i="5"/>
  <c r="M30" i="5"/>
  <c r="D30" i="5"/>
  <c r="T30" i="5"/>
  <c r="K30" i="5"/>
  <c r="Q30" i="5"/>
  <c r="H30" i="5"/>
  <c r="C30" i="5"/>
  <c r="P30" i="5"/>
  <c r="F30" i="5"/>
  <c r="R30" i="5"/>
  <c r="G30" i="5"/>
  <c r="S30" i="5"/>
  <c r="I30" i="5"/>
  <c r="J30" i="5"/>
  <c r="L30" i="5"/>
  <c r="S23" i="5"/>
  <c r="T23" i="5"/>
  <c r="R23" i="5"/>
  <c r="Q23" i="5"/>
  <c r="P23" i="5"/>
  <c r="O23" i="5"/>
  <c r="N23" i="5"/>
  <c r="M23" i="5"/>
  <c r="L23" i="5"/>
  <c r="J23" i="5"/>
  <c r="I23" i="5"/>
  <c r="H23" i="5"/>
  <c r="G23" i="5"/>
  <c r="F23" i="5"/>
  <c r="D23" i="5"/>
  <c r="C23" i="5"/>
  <c r="K23" i="5"/>
  <c r="M16" i="5"/>
  <c r="S16" i="5"/>
  <c r="O16" i="5"/>
  <c r="H16" i="5"/>
  <c r="F16" i="5"/>
  <c r="C16" i="5"/>
  <c r="L16" i="5"/>
  <c r="J16" i="5"/>
  <c r="Q16" i="5"/>
  <c r="I16" i="5"/>
  <c r="T16" i="5"/>
  <c r="K16" i="5"/>
  <c r="P16" i="5"/>
  <c r="G16" i="5"/>
  <c r="N16" i="5"/>
  <c r="D16" i="5"/>
  <c r="R16" i="5"/>
  <c r="S9" i="5"/>
  <c r="M9" i="5"/>
  <c r="C9" i="5"/>
  <c r="P9" i="5"/>
  <c r="D9" i="5"/>
  <c r="R9" i="5"/>
  <c r="F9" i="5"/>
  <c r="O9" i="5"/>
  <c r="G9" i="5"/>
  <c r="T9" i="5"/>
  <c r="K9" i="5"/>
  <c r="Q9" i="5"/>
  <c r="H9" i="5"/>
  <c r="N9" i="5"/>
  <c r="I9" i="5"/>
  <c r="J9" i="5"/>
  <c r="L9" i="5"/>
  <c r="M29" i="5"/>
  <c r="S29" i="5"/>
  <c r="P29" i="5"/>
  <c r="I29" i="5"/>
  <c r="F29" i="5"/>
  <c r="C29" i="5"/>
  <c r="J29" i="5"/>
  <c r="L29" i="5"/>
  <c r="O29" i="5"/>
  <c r="G29" i="5"/>
  <c r="T29" i="5"/>
  <c r="K29" i="5"/>
  <c r="Q29" i="5"/>
  <c r="H29" i="5"/>
  <c r="N29" i="5"/>
  <c r="D29" i="5"/>
  <c r="R29" i="5"/>
  <c r="I22" i="5"/>
  <c r="N22" i="5"/>
  <c r="F22" i="5"/>
  <c r="C22" i="5"/>
  <c r="P22" i="5"/>
  <c r="R22" i="5"/>
  <c r="G22" i="5"/>
  <c r="S22" i="5"/>
  <c r="M22" i="5"/>
  <c r="D22" i="5"/>
  <c r="T22" i="5"/>
  <c r="K22" i="5"/>
  <c r="Q22" i="5"/>
  <c r="H22" i="5"/>
  <c r="O22" i="5"/>
  <c r="J22" i="5"/>
  <c r="L22" i="5"/>
  <c r="S15" i="5"/>
  <c r="T15" i="5"/>
  <c r="R15" i="5"/>
  <c r="Q15" i="5"/>
  <c r="P15" i="5"/>
  <c r="O15" i="5"/>
  <c r="N15" i="5"/>
  <c r="M15" i="5"/>
  <c r="L15" i="5"/>
  <c r="J15" i="5"/>
  <c r="I15" i="5"/>
  <c r="H15" i="5"/>
  <c r="G15" i="5"/>
  <c r="F15" i="5"/>
  <c r="D15" i="5"/>
  <c r="C15" i="5"/>
  <c r="K15" i="5"/>
  <c r="M8" i="5"/>
  <c r="S8" i="5"/>
  <c r="O8" i="5"/>
  <c r="H8" i="5"/>
  <c r="F8" i="5"/>
  <c r="C8" i="5"/>
  <c r="J8" i="5"/>
  <c r="L8" i="5"/>
  <c r="Q8" i="5"/>
  <c r="I8" i="5"/>
  <c r="T8" i="5"/>
  <c r="K8" i="5"/>
  <c r="P8" i="5"/>
  <c r="G8" i="5"/>
  <c r="N8" i="5"/>
  <c r="D8" i="5"/>
  <c r="R8" i="5"/>
  <c r="M28" i="5"/>
  <c r="Q28" i="5"/>
  <c r="I28" i="5"/>
  <c r="T28" i="5"/>
  <c r="K28" i="5"/>
  <c r="P28" i="5"/>
  <c r="G28" i="5"/>
  <c r="N28" i="5"/>
  <c r="C28" i="5"/>
  <c r="O28" i="5"/>
  <c r="D28" i="5"/>
  <c r="R28" i="5"/>
  <c r="F28" i="5"/>
  <c r="S28" i="5"/>
  <c r="H28" i="5"/>
  <c r="J28" i="5"/>
  <c r="L28" i="5"/>
  <c r="M21" i="5"/>
  <c r="S21" i="5"/>
  <c r="P21" i="5"/>
  <c r="I21" i="5"/>
  <c r="F21" i="5"/>
  <c r="C21" i="5"/>
  <c r="J21" i="5"/>
  <c r="L21" i="5"/>
  <c r="O21" i="5"/>
  <c r="G21" i="5"/>
  <c r="T21" i="5"/>
  <c r="K21" i="5"/>
  <c r="Q21" i="5"/>
  <c r="H21" i="5"/>
  <c r="N21" i="5"/>
  <c r="D21" i="5"/>
  <c r="R21" i="5"/>
  <c r="F14" i="5"/>
  <c r="N14" i="5"/>
  <c r="C14" i="5"/>
  <c r="P14" i="5"/>
  <c r="M14" i="5"/>
  <c r="D14" i="5"/>
  <c r="T14" i="5"/>
  <c r="K14" i="5"/>
  <c r="Q14" i="5"/>
  <c r="H14" i="5"/>
  <c r="O14" i="5"/>
  <c r="R14" i="5"/>
  <c r="G14" i="5"/>
  <c r="S14" i="5"/>
  <c r="I14" i="5"/>
  <c r="J14" i="5"/>
  <c r="L14" i="5"/>
  <c r="S7" i="5"/>
  <c r="T7" i="5"/>
  <c r="R7" i="5"/>
  <c r="Q7" i="5"/>
  <c r="P7" i="5"/>
  <c r="O7" i="5"/>
  <c r="N7" i="5"/>
  <c r="M7" i="5"/>
  <c r="L7" i="5"/>
  <c r="J7" i="5"/>
  <c r="I7" i="5"/>
  <c r="H7" i="5"/>
  <c r="G7" i="5"/>
  <c r="F7" i="5"/>
  <c r="D7" i="5"/>
  <c r="C7" i="5"/>
  <c r="K7" i="5"/>
  <c r="S27" i="5"/>
  <c r="T27" i="5"/>
  <c r="R27" i="5"/>
  <c r="Q27" i="5"/>
  <c r="P27" i="5"/>
  <c r="O27" i="5"/>
  <c r="N27" i="5"/>
  <c r="M27" i="5"/>
  <c r="L27" i="5"/>
  <c r="J27" i="5"/>
  <c r="I27" i="5"/>
  <c r="H27" i="5"/>
  <c r="G27" i="5"/>
  <c r="F27" i="5"/>
  <c r="D27" i="5"/>
  <c r="C27" i="5"/>
  <c r="K27" i="5"/>
  <c r="M20" i="5"/>
  <c r="Q20" i="5"/>
  <c r="I20" i="5"/>
  <c r="T20" i="5"/>
  <c r="K20" i="5"/>
  <c r="P20" i="5"/>
  <c r="G20" i="5"/>
  <c r="N20" i="5"/>
  <c r="R20" i="5"/>
  <c r="C20" i="5"/>
  <c r="O20" i="5"/>
  <c r="D20" i="5"/>
  <c r="F20" i="5"/>
  <c r="S20" i="5"/>
  <c r="H20" i="5"/>
  <c r="J20" i="5"/>
  <c r="L20" i="5"/>
  <c r="M13" i="5"/>
  <c r="S13" i="5"/>
  <c r="P13" i="5"/>
  <c r="I13" i="5"/>
  <c r="F13" i="5"/>
  <c r="C13" i="5"/>
  <c r="J13" i="5"/>
  <c r="L13" i="5"/>
  <c r="O13" i="5"/>
  <c r="G13" i="5"/>
  <c r="T13" i="5"/>
  <c r="K13" i="5"/>
  <c r="Q13" i="5"/>
  <c r="H13" i="5"/>
  <c r="N13" i="5"/>
  <c r="D13" i="5"/>
  <c r="R13" i="5"/>
  <c r="S6" i="5"/>
  <c r="Q6" i="5"/>
  <c r="P6" i="5"/>
  <c r="O6" i="5"/>
  <c r="L6" i="5"/>
  <c r="J6" i="5"/>
  <c r="G6" i="5"/>
  <c r="F6" i="5"/>
  <c r="C6" i="5"/>
  <c r="H6" i="5"/>
  <c r="R6" i="5"/>
  <c r="I6" i="5"/>
  <c r="M6" i="5"/>
  <c r="D6" i="5"/>
  <c r="T6" i="5"/>
  <c r="K6" i="5"/>
  <c r="N6" i="5"/>
  <c r="N26" i="5"/>
  <c r="S26" i="5"/>
  <c r="P26" i="5"/>
  <c r="I26" i="5"/>
  <c r="G26" i="5"/>
  <c r="C26" i="5"/>
  <c r="L26" i="5"/>
  <c r="J26" i="5"/>
  <c r="M26" i="5"/>
  <c r="D26" i="5"/>
  <c r="T26" i="5"/>
  <c r="K26" i="5"/>
  <c r="Q26" i="5"/>
  <c r="H26" i="5"/>
  <c r="O26" i="5"/>
  <c r="F26" i="5"/>
  <c r="R26" i="5"/>
  <c r="S19" i="5"/>
  <c r="T19" i="5"/>
  <c r="R19" i="5"/>
  <c r="Q19" i="5"/>
  <c r="P19" i="5"/>
  <c r="O19" i="5"/>
  <c r="N19" i="5"/>
  <c r="M19" i="5"/>
  <c r="L19" i="5"/>
  <c r="J19" i="5"/>
  <c r="I19" i="5"/>
  <c r="H19" i="5"/>
  <c r="G19" i="5"/>
  <c r="F19" i="5"/>
  <c r="D19" i="5"/>
  <c r="C19" i="5"/>
  <c r="K19" i="5"/>
  <c r="D12" i="5"/>
  <c r="M12" i="5"/>
  <c r="C12" i="5"/>
  <c r="O12" i="5"/>
  <c r="Q12" i="5"/>
  <c r="I12" i="5"/>
  <c r="T12" i="5"/>
  <c r="K12" i="5"/>
  <c r="P12" i="5"/>
  <c r="G12" i="5"/>
  <c r="N12" i="5"/>
  <c r="R12" i="5"/>
  <c r="F12" i="5"/>
  <c r="S12" i="5"/>
  <c r="H12" i="5"/>
  <c r="J12" i="5"/>
  <c r="L12" i="5"/>
  <c r="D5" i="5"/>
  <c r="L5" i="5"/>
  <c r="O5" i="5"/>
  <c r="G5" i="5"/>
  <c r="T5" i="5"/>
  <c r="K5" i="5"/>
  <c r="M5" i="5"/>
  <c r="C5" i="5"/>
  <c r="N5" i="5"/>
  <c r="P5" i="5"/>
  <c r="F5" i="5"/>
  <c r="Q5" i="5"/>
  <c r="H5" i="5"/>
  <c r="R5" i="5"/>
  <c r="I5" i="5"/>
  <c r="S5" i="5"/>
  <c r="J5" i="5"/>
  <c r="I25" i="5"/>
  <c r="M25" i="5"/>
  <c r="R25" i="5"/>
  <c r="C25" i="5"/>
  <c r="P25" i="5"/>
  <c r="D25" i="5"/>
  <c r="F25" i="5"/>
  <c r="S25" i="5"/>
  <c r="O25" i="5"/>
  <c r="G25" i="5"/>
  <c r="T25" i="5"/>
  <c r="K25" i="5"/>
  <c r="Q25" i="5"/>
  <c r="H25" i="5"/>
  <c r="N25" i="5"/>
  <c r="J25" i="5"/>
  <c r="L25" i="5"/>
  <c r="N18" i="5"/>
  <c r="S18" i="5"/>
  <c r="P18" i="5"/>
  <c r="I18" i="5"/>
  <c r="G18" i="5"/>
  <c r="C18" i="5"/>
  <c r="L18" i="5"/>
  <c r="J18" i="5"/>
  <c r="M18" i="5"/>
  <c r="D18" i="5"/>
  <c r="T18" i="5"/>
  <c r="K18" i="5"/>
  <c r="Q18" i="5"/>
  <c r="H18" i="5"/>
  <c r="O18" i="5"/>
  <c r="F18" i="5"/>
  <c r="R18" i="5"/>
  <c r="S11" i="5"/>
  <c r="T11" i="5"/>
  <c r="R11" i="5"/>
  <c r="Q11" i="5"/>
  <c r="P11" i="5"/>
  <c r="O11" i="5"/>
  <c r="N11" i="5"/>
  <c r="M11" i="5"/>
  <c r="L11" i="5"/>
  <c r="J11" i="5"/>
  <c r="I11" i="5"/>
  <c r="H11" i="5"/>
  <c r="G11" i="5"/>
  <c r="F11" i="5"/>
  <c r="D11" i="5"/>
  <c r="C11" i="5"/>
  <c r="K11" i="5"/>
  <c r="S4" i="5"/>
  <c r="R4" i="5"/>
  <c r="P4" i="5"/>
  <c r="O4" i="5"/>
  <c r="L4" i="5"/>
  <c r="J4" i="5"/>
  <c r="H4" i="5"/>
  <c r="G4" i="5"/>
  <c r="F4" i="5"/>
  <c r="D4" i="5"/>
  <c r="Q4" i="5"/>
  <c r="I4" i="5"/>
  <c r="T4" i="5"/>
  <c r="K4" i="5"/>
  <c r="M4" i="5"/>
  <c r="C4" i="5"/>
  <c r="N4" i="5"/>
  <c r="S59" i="5"/>
  <c r="T59" i="5"/>
  <c r="R59" i="5"/>
  <c r="Q59" i="5"/>
  <c r="P59" i="5"/>
  <c r="O59" i="5"/>
  <c r="N59" i="5"/>
  <c r="M59" i="5"/>
  <c r="L59" i="5"/>
  <c r="J59" i="5"/>
  <c r="I59" i="5"/>
  <c r="H59" i="5"/>
  <c r="G59" i="5"/>
  <c r="F59" i="5"/>
  <c r="D59" i="5"/>
  <c r="C59" i="5"/>
  <c r="K59" i="5"/>
  <c r="R52" i="5"/>
  <c r="H52" i="5"/>
  <c r="F52" i="5"/>
  <c r="L52" i="5"/>
  <c r="J52" i="5"/>
  <c r="M52" i="5"/>
  <c r="O52" i="5"/>
  <c r="Q52" i="5"/>
  <c r="I52" i="5"/>
  <c r="T52" i="5"/>
  <c r="K52" i="5"/>
  <c r="P52" i="5"/>
  <c r="G52" i="5"/>
  <c r="N52" i="5"/>
  <c r="D52" i="5"/>
  <c r="C52" i="5"/>
  <c r="S52" i="5"/>
  <c r="S45" i="5"/>
  <c r="P45" i="5"/>
  <c r="M45" i="5"/>
  <c r="L45" i="5"/>
  <c r="J45" i="5"/>
  <c r="I45" i="5"/>
  <c r="F45" i="5"/>
  <c r="C45" i="5"/>
  <c r="O45" i="5"/>
  <c r="G45" i="5"/>
  <c r="T45" i="5"/>
  <c r="K45" i="5"/>
  <c r="Q45" i="5"/>
  <c r="H45" i="5"/>
  <c r="N45" i="5"/>
  <c r="D45" i="5"/>
  <c r="R45" i="5"/>
  <c r="S38" i="5"/>
  <c r="N38" i="5"/>
  <c r="M38" i="5"/>
  <c r="D38" i="5"/>
  <c r="T38" i="5"/>
  <c r="K38" i="5"/>
  <c r="Q38" i="5"/>
  <c r="H38" i="5"/>
  <c r="O38" i="5"/>
  <c r="P38" i="5"/>
  <c r="C38" i="5"/>
  <c r="R38" i="5"/>
  <c r="F38" i="5"/>
  <c r="G38" i="5"/>
  <c r="I38" i="5"/>
  <c r="J38" i="5"/>
  <c r="L38" i="5"/>
  <c r="M58" i="5"/>
  <c r="D58" i="5"/>
  <c r="T58" i="5"/>
  <c r="K58" i="5"/>
  <c r="Q58" i="5"/>
  <c r="H58" i="5"/>
  <c r="O58" i="5"/>
  <c r="F58" i="5"/>
  <c r="R58" i="5"/>
  <c r="I58" i="5"/>
  <c r="G58" i="5"/>
  <c r="J58" i="5"/>
  <c r="L58" i="5"/>
  <c r="N58" i="5"/>
  <c r="C58" i="5"/>
  <c r="S58" i="5"/>
  <c r="P58" i="5"/>
  <c r="S51" i="5"/>
  <c r="T51" i="5"/>
  <c r="R51" i="5"/>
  <c r="Q51" i="5"/>
  <c r="P51" i="5"/>
  <c r="O51" i="5"/>
  <c r="N51" i="5"/>
  <c r="M51" i="5"/>
  <c r="L51" i="5"/>
  <c r="J51" i="5"/>
  <c r="I51" i="5"/>
  <c r="H51" i="5"/>
  <c r="G51" i="5"/>
  <c r="F51" i="5"/>
  <c r="D51" i="5"/>
  <c r="C51" i="5"/>
  <c r="K51" i="5"/>
  <c r="O44" i="5"/>
  <c r="M44" i="5"/>
  <c r="J44" i="5"/>
  <c r="Q44" i="5"/>
  <c r="I44" i="5"/>
  <c r="T44" i="5"/>
  <c r="K44" i="5"/>
  <c r="P44" i="5"/>
  <c r="G44" i="5"/>
  <c r="N44" i="5"/>
  <c r="D44" i="5"/>
  <c r="C44" i="5"/>
  <c r="S44" i="5"/>
  <c r="R44" i="5"/>
  <c r="F44" i="5"/>
  <c r="H44" i="5"/>
  <c r="L44" i="5"/>
  <c r="M37" i="5"/>
  <c r="S37" i="5"/>
  <c r="P37" i="5"/>
  <c r="I37" i="5"/>
  <c r="F37" i="5"/>
  <c r="C37" i="5"/>
  <c r="L37" i="5"/>
  <c r="J37" i="5"/>
  <c r="O37" i="5"/>
  <c r="G37" i="5"/>
  <c r="T37" i="5"/>
  <c r="K37" i="5"/>
  <c r="Q37" i="5"/>
  <c r="H37" i="5"/>
  <c r="N37" i="5"/>
  <c r="D37" i="5"/>
  <c r="R37" i="5"/>
  <c r="P57" i="5"/>
  <c r="I57" i="5"/>
  <c r="F57" i="5"/>
  <c r="L57" i="5"/>
  <c r="J57" i="5"/>
  <c r="M57" i="5"/>
  <c r="O57" i="5"/>
  <c r="G57" i="5"/>
  <c r="T57" i="5"/>
  <c r="K57" i="5"/>
  <c r="Q57" i="5"/>
  <c r="H57" i="5"/>
  <c r="N57" i="5"/>
  <c r="D57" i="5"/>
  <c r="R57" i="5"/>
  <c r="C57" i="5"/>
  <c r="S57" i="5"/>
  <c r="S50" i="5"/>
  <c r="P50" i="5"/>
  <c r="N50" i="5"/>
  <c r="L50" i="5"/>
  <c r="J50" i="5"/>
  <c r="I50" i="5"/>
  <c r="G50" i="5"/>
  <c r="C50" i="5"/>
  <c r="M50" i="5"/>
  <c r="D50" i="5"/>
  <c r="T50" i="5"/>
  <c r="K50" i="5"/>
  <c r="Q50" i="5"/>
  <c r="H50" i="5"/>
  <c r="O50" i="5"/>
  <c r="F50" i="5"/>
  <c r="R50" i="5"/>
  <c r="S43" i="5"/>
  <c r="T43" i="5"/>
  <c r="R43" i="5"/>
  <c r="Q43" i="5"/>
  <c r="P43" i="5"/>
  <c r="O43" i="5"/>
  <c r="N43" i="5"/>
  <c r="M43" i="5"/>
  <c r="L43" i="5"/>
  <c r="J43" i="5"/>
  <c r="I43" i="5"/>
  <c r="H43" i="5"/>
  <c r="G43" i="5"/>
  <c r="F43" i="5"/>
  <c r="D43" i="5"/>
  <c r="C43" i="5"/>
  <c r="K43" i="5"/>
  <c r="H36" i="5"/>
  <c r="M36" i="5"/>
  <c r="D36" i="5"/>
  <c r="C36" i="5"/>
  <c r="O36" i="5"/>
  <c r="R36" i="5"/>
  <c r="F36" i="5"/>
  <c r="S36" i="5"/>
  <c r="Q36" i="5"/>
  <c r="I36" i="5"/>
  <c r="T36" i="5"/>
  <c r="K36" i="5"/>
  <c r="P36" i="5"/>
  <c r="G36" i="5"/>
  <c r="N36" i="5"/>
  <c r="J36" i="5"/>
  <c r="L36" i="5"/>
  <c r="S56" i="5"/>
  <c r="O56" i="5"/>
  <c r="M56" i="5"/>
  <c r="L56" i="5"/>
  <c r="J56" i="5"/>
  <c r="H56" i="5"/>
  <c r="F56" i="5"/>
  <c r="C56" i="5"/>
  <c r="Q56" i="5"/>
  <c r="I56" i="5"/>
  <c r="T56" i="5"/>
  <c r="K56" i="5"/>
  <c r="P56" i="5"/>
  <c r="G56" i="5"/>
  <c r="N56" i="5"/>
  <c r="D56" i="5"/>
  <c r="R56" i="5"/>
  <c r="P49" i="5"/>
  <c r="M49" i="5"/>
  <c r="J49" i="5"/>
  <c r="O49" i="5"/>
  <c r="G49" i="5"/>
  <c r="T49" i="5"/>
  <c r="K49" i="5"/>
  <c r="Q49" i="5"/>
  <c r="H49" i="5"/>
  <c r="N49" i="5"/>
  <c r="D49" i="5"/>
  <c r="R49" i="5"/>
  <c r="C49" i="5"/>
  <c r="S49" i="5"/>
  <c r="F49" i="5"/>
  <c r="I49" i="5"/>
  <c r="L49" i="5"/>
  <c r="L42" i="5"/>
  <c r="G42" i="5"/>
  <c r="I42" i="5"/>
  <c r="J42" i="5"/>
  <c r="M42" i="5"/>
  <c r="D42" i="5"/>
  <c r="T42" i="5"/>
  <c r="K42" i="5"/>
  <c r="Q42" i="5"/>
  <c r="H42" i="5"/>
  <c r="O42" i="5"/>
  <c r="F42" i="5"/>
  <c r="R42" i="5"/>
  <c r="C42" i="5"/>
  <c r="S42" i="5"/>
  <c r="N42" i="5"/>
  <c r="P42" i="5"/>
  <c r="S35" i="5"/>
  <c r="T35" i="5"/>
  <c r="R35" i="5"/>
  <c r="Q35" i="5"/>
  <c r="P35" i="5"/>
  <c r="O35" i="5"/>
  <c r="N35" i="5"/>
  <c r="M35" i="5"/>
  <c r="L35" i="5"/>
  <c r="J35" i="5"/>
  <c r="I35" i="5"/>
  <c r="H35" i="5"/>
  <c r="G35" i="5"/>
  <c r="F35" i="5"/>
  <c r="D35" i="5"/>
  <c r="C35" i="5"/>
  <c r="K35" i="5"/>
  <c r="S55" i="5"/>
  <c r="T55" i="5"/>
  <c r="R55" i="5"/>
  <c r="Q55" i="5"/>
  <c r="P55" i="5"/>
  <c r="O55" i="5"/>
  <c r="N55" i="5"/>
  <c r="M55" i="5"/>
  <c r="L55" i="5"/>
  <c r="J55" i="5"/>
  <c r="I55" i="5"/>
  <c r="H55" i="5"/>
  <c r="G55" i="5"/>
  <c r="F55" i="5"/>
  <c r="D55" i="5"/>
  <c r="C55" i="5"/>
  <c r="K55" i="5"/>
  <c r="Q48" i="5"/>
  <c r="I48" i="5"/>
  <c r="T48" i="5"/>
  <c r="K48" i="5"/>
  <c r="P48" i="5"/>
  <c r="G48" i="5"/>
  <c r="N48" i="5"/>
  <c r="D48" i="5"/>
  <c r="S48" i="5"/>
  <c r="F48" i="5"/>
  <c r="H48" i="5"/>
  <c r="J48" i="5"/>
  <c r="C48" i="5"/>
  <c r="L48" i="5"/>
  <c r="M48" i="5"/>
  <c r="R48" i="5"/>
  <c r="O48" i="5"/>
  <c r="P41" i="5"/>
  <c r="I41" i="5"/>
  <c r="F41" i="5"/>
  <c r="J41" i="5"/>
  <c r="L41" i="5"/>
  <c r="M41" i="5"/>
  <c r="O41" i="5"/>
  <c r="G41" i="5"/>
  <c r="T41" i="5"/>
  <c r="K41" i="5"/>
  <c r="Q41" i="5"/>
  <c r="H41" i="5"/>
  <c r="N41" i="5"/>
  <c r="D41" i="5"/>
  <c r="R41" i="5"/>
  <c r="C41" i="5"/>
  <c r="S41" i="5"/>
  <c r="N34" i="5"/>
  <c r="S34" i="5"/>
  <c r="P34" i="5"/>
  <c r="J34" i="5"/>
  <c r="I34" i="5"/>
  <c r="G34" i="5"/>
  <c r="C34" i="5"/>
  <c r="L34" i="5"/>
  <c r="M34" i="5"/>
  <c r="D34" i="5"/>
  <c r="T34" i="5"/>
  <c r="K34" i="5"/>
  <c r="Q34" i="5"/>
  <c r="H34" i="5"/>
  <c r="O34" i="5"/>
  <c r="F34" i="5"/>
  <c r="R34" i="5"/>
  <c r="S54" i="5"/>
  <c r="P54" i="5"/>
  <c r="N54" i="5"/>
  <c r="J54" i="5"/>
  <c r="C54" i="5"/>
  <c r="M54" i="5"/>
  <c r="D54" i="5"/>
  <c r="T54" i="5"/>
  <c r="K54" i="5"/>
  <c r="Q54" i="5"/>
  <c r="H54" i="5"/>
  <c r="O54" i="5"/>
  <c r="F54" i="5"/>
  <c r="R54" i="5"/>
  <c r="G54" i="5"/>
  <c r="I54" i="5"/>
  <c r="L54" i="5"/>
  <c r="S47" i="5"/>
  <c r="T47" i="5"/>
  <c r="R47" i="5"/>
  <c r="Q47" i="5"/>
  <c r="P47" i="5"/>
  <c r="O47" i="5"/>
  <c r="N47" i="5"/>
  <c r="M47" i="5"/>
  <c r="L47" i="5"/>
  <c r="J47" i="5"/>
  <c r="I47" i="5"/>
  <c r="H47" i="5"/>
  <c r="G47" i="5"/>
  <c r="F47" i="5"/>
  <c r="D47" i="5"/>
  <c r="C47" i="5"/>
  <c r="K47" i="5"/>
  <c r="S40" i="5"/>
  <c r="O40" i="5"/>
  <c r="M40" i="5"/>
  <c r="L40" i="5"/>
  <c r="J40" i="5"/>
  <c r="H40" i="5"/>
  <c r="F40" i="5"/>
  <c r="C40" i="5"/>
  <c r="Q40" i="5"/>
  <c r="I40" i="5"/>
  <c r="T40" i="5"/>
  <c r="K40" i="5"/>
  <c r="P40" i="5"/>
  <c r="G40" i="5"/>
  <c r="N40" i="5"/>
  <c r="D40" i="5"/>
  <c r="R40" i="5"/>
  <c r="M33" i="5"/>
  <c r="O33" i="5"/>
  <c r="G33" i="5"/>
  <c r="T33" i="5"/>
  <c r="K33" i="5"/>
  <c r="Q33" i="5"/>
  <c r="H33" i="5"/>
  <c r="N33" i="5"/>
  <c r="C33" i="5"/>
  <c r="P33" i="5"/>
  <c r="D33" i="5"/>
  <c r="R33" i="5"/>
  <c r="F33" i="5"/>
  <c r="S33" i="5"/>
  <c r="I33" i="5"/>
  <c r="J33" i="5"/>
  <c r="L33" i="5"/>
  <c r="O53" i="5"/>
  <c r="G53" i="5"/>
  <c r="T53" i="5"/>
  <c r="K53" i="5"/>
  <c r="Q53" i="5"/>
  <c r="H53" i="5"/>
  <c r="N53" i="5"/>
  <c r="D53" i="5"/>
  <c r="I53" i="5"/>
  <c r="C53" i="5"/>
  <c r="S53" i="5"/>
  <c r="F53" i="5"/>
  <c r="J53" i="5"/>
  <c r="R53" i="5"/>
  <c r="L53" i="5"/>
  <c r="M53" i="5"/>
  <c r="P53" i="5"/>
  <c r="P46" i="5"/>
  <c r="I46" i="5"/>
  <c r="G46" i="5"/>
  <c r="J46" i="5"/>
  <c r="L46" i="5"/>
  <c r="N46" i="5"/>
  <c r="M46" i="5"/>
  <c r="D46" i="5"/>
  <c r="T46" i="5"/>
  <c r="K46" i="5"/>
  <c r="Q46" i="5"/>
  <c r="H46" i="5"/>
  <c r="O46" i="5"/>
  <c r="F46" i="5"/>
  <c r="R46" i="5"/>
  <c r="C46" i="5"/>
  <c r="S46" i="5"/>
  <c r="S39" i="5"/>
  <c r="T39" i="5"/>
  <c r="R39" i="5"/>
  <c r="Q39" i="5"/>
  <c r="P39" i="5"/>
  <c r="O39" i="5"/>
  <c r="N39" i="5"/>
  <c r="M39" i="5"/>
  <c r="L39" i="5"/>
  <c r="J39" i="5"/>
  <c r="I39" i="5"/>
  <c r="H39" i="5"/>
  <c r="G39" i="5"/>
  <c r="F39" i="5"/>
  <c r="D39" i="5"/>
  <c r="C39" i="5"/>
  <c r="K39" i="5"/>
  <c r="M32" i="5"/>
  <c r="S32" i="5"/>
  <c r="O32" i="5"/>
  <c r="J32" i="5"/>
  <c r="H32" i="5"/>
  <c r="F32" i="5"/>
  <c r="C32" i="5"/>
  <c r="L32" i="5"/>
  <c r="Q32" i="5"/>
  <c r="I32" i="5"/>
  <c r="T32" i="5"/>
  <c r="K32" i="5"/>
  <c r="P32" i="5"/>
  <c r="G32" i="5"/>
  <c r="N32" i="5"/>
  <c r="D32" i="5"/>
  <c r="R32" i="5"/>
  <c r="S87" i="5"/>
  <c r="T87" i="5"/>
  <c r="R87" i="5"/>
  <c r="Q87" i="5"/>
  <c r="P87" i="5"/>
  <c r="O87" i="5"/>
  <c r="N87" i="5"/>
  <c r="M87" i="5"/>
  <c r="L87" i="5"/>
  <c r="J87" i="5"/>
  <c r="I87" i="5"/>
  <c r="H87" i="5"/>
  <c r="G87" i="5"/>
  <c r="F87" i="5"/>
  <c r="D87" i="5"/>
  <c r="C87" i="5"/>
  <c r="K87" i="5"/>
  <c r="S80" i="5"/>
  <c r="P80" i="5"/>
  <c r="N80" i="5"/>
  <c r="L80" i="5"/>
  <c r="K80" i="5"/>
  <c r="G80" i="5"/>
  <c r="F80" i="5"/>
  <c r="C80" i="5"/>
  <c r="Q80" i="5"/>
  <c r="I80" i="5"/>
  <c r="R80" i="5"/>
  <c r="H80" i="5"/>
  <c r="M80" i="5"/>
  <c r="D80" i="5"/>
  <c r="O80" i="5"/>
  <c r="J80" i="5"/>
  <c r="T80" i="5"/>
  <c r="R73" i="5"/>
  <c r="I73" i="5"/>
  <c r="F73" i="5"/>
  <c r="L73" i="5"/>
  <c r="M73" i="5"/>
  <c r="P73" i="5"/>
  <c r="O73" i="5"/>
  <c r="G73" i="5"/>
  <c r="T73" i="5"/>
  <c r="K73" i="5"/>
  <c r="S73" i="5"/>
  <c r="J73" i="5"/>
  <c r="Q73" i="5"/>
  <c r="H73" i="5"/>
  <c r="N73" i="5"/>
  <c r="D73" i="5"/>
  <c r="C73" i="5"/>
  <c r="S66" i="5"/>
  <c r="P66" i="5"/>
  <c r="N66" i="5"/>
  <c r="L66" i="5"/>
  <c r="J66" i="5"/>
  <c r="I66" i="5"/>
  <c r="G66" i="5"/>
  <c r="C66" i="5"/>
  <c r="M66" i="5"/>
  <c r="D66" i="5"/>
  <c r="T66" i="5"/>
  <c r="K66" i="5"/>
  <c r="Q66" i="5"/>
  <c r="H66" i="5"/>
  <c r="O66" i="5"/>
  <c r="F66" i="5"/>
  <c r="R66" i="5"/>
  <c r="T86" i="5"/>
  <c r="J86" i="5"/>
  <c r="G86" i="5"/>
  <c r="N86" i="5"/>
  <c r="O86" i="5"/>
  <c r="Q86" i="5"/>
  <c r="M86" i="5"/>
  <c r="D86" i="5"/>
  <c r="R86" i="5"/>
  <c r="I86" i="5"/>
  <c r="L86" i="5"/>
  <c r="K86" i="5"/>
  <c r="S86" i="5"/>
  <c r="H86" i="5"/>
  <c r="P86" i="5"/>
  <c r="F86" i="5"/>
  <c r="C86" i="5"/>
  <c r="S79" i="5"/>
  <c r="T79" i="5"/>
  <c r="R79" i="5"/>
  <c r="Q79" i="5"/>
  <c r="P79" i="5"/>
  <c r="O79" i="5"/>
  <c r="N79" i="5"/>
  <c r="M79" i="5"/>
  <c r="L79" i="5"/>
  <c r="J79" i="5"/>
  <c r="I79" i="5"/>
  <c r="H79" i="5"/>
  <c r="G79" i="5"/>
  <c r="F79" i="5"/>
  <c r="D79" i="5"/>
  <c r="C79" i="5"/>
  <c r="K79" i="5"/>
  <c r="R72" i="5"/>
  <c r="H72" i="5"/>
  <c r="F72" i="5"/>
  <c r="L72" i="5"/>
  <c r="M72" i="5"/>
  <c r="O72" i="5"/>
  <c r="Q72" i="5"/>
  <c r="I72" i="5"/>
  <c r="T72" i="5"/>
  <c r="K72" i="5"/>
  <c r="S72" i="5"/>
  <c r="J72" i="5"/>
  <c r="P72" i="5"/>
  <c r="G72" i="5"/>
  <c r="N72" i="5"/>
  <c r="D72" i="5"/>
  <c r="C72" i="5"/>
  <c r="S65" i="5"/>
  <c r="P65" i="5"/>
  <c r="M65" i="5"/>
  <c r="J65" i="5"/>
  <c r="R65" i="5"/>
  <c r="C65" i="5"/>
  <c r="O65" i="5"/>
  <c r="G65" i="5"/>
  <c r="T65" i="5"/>
  <c r="K65" i="5"/>
  <c r="Q65" i="5"/>
  <c r="H65" i="5"/>
  <c r="N65" i="5"/>
  <c r="D65" i="5"/>
  <c r="F65" i="5"/>
  <c r="I65" i="5"/>
  <c r="L65" i="5"/>
  <c r="S85" i="5"/>
  <c r="Q85" i="5"/>
  <c r="N85" i="5"/>
  <c r="L85" i="5"/>
  <c r="K85" i="5"/>
  <c r="H85" i="5"/>
  <c r="F85" i="5"/>
  <c r="C85" i="5"/>
  <c r="O85" i="5"/>
  <c r="G85" i="5"/>
  <c r="R85" i="5"/>
  <c r="I85" i="5"/>
  <c r="M85" i="5"/>
  <c r="D85" i="5"/>
  <c r="P85" i="5"/>
  <c r="J85" i="5"/>
  <c r="T85" i="5"/>
  <c r="T78" i="5"/>
  <c r="S78" i="5"/>
  <c r="P78" i="5"/>
  <c r="O78" i="5"/>
  <c r="L78" i="5"/>
  <c r="K78" i="5"/>
  <c r="J78" i="5"/>
  <c r="H78" i="5"/>
  <c r="F78" i="5"/>
  <c r="C78" i="5"/>
  <c r="M78" i="5"/>
  <c r="D78" i="5"/>
  <c r="R78" i="5"/>
  <c r="I78" i="5"/>
  <c r="N78" i="5"/>
  <c r="G78" i="5"/>
  <c r="Q78" i="5"/>
  <c r="S71" i="5"/>
  <c r="T71" i="5"/>
  <c r="R71" i="5"/>
  <c r="Q71" i="5"/>
  <c r="P71" i="5"/>
  <c r="O71" i="5"/>
  <c r="N71" i="5"/>
  <c r="M71" i="5"/>
  <c r="L71" i="5"/>
  <c r="J71" i="5"/>
  <c r="I71" i="5"/>
  <c r="H71" i="5"/>
  <c r="G71" i="5"/>
  <c r="F71" i="5"/>
  <c r="D71" i="5"/>
  <c r="C71" i="5"/>
  <c r="K71" i="5"/>
  <c r="M64" i="5"/>
  <c r="R64" i="5"/>
  <c r="F64" i="5"/>
  <c r="H64" i="5"/>
  <c r="J64" i="5"/>
  <c r="C64" i="5"/>
  <c r="S64" i="5"/>
  <c r="L64" i="5"/>
  <c r="Q64" i="5"/>
  <c r="I64" i="5"/>
  <c r="T64" i="5"/>
  <c r="K64" i="5"/>
  <c r="P64" i="5"/>
  <c r="G64" i="5"/>
  <c r="N64" i="5"/>
  <c r="D64" i="5"/>
  <c r="O64" i="5"/>
  <c r="T84" i="5"/>
  <c r="S84" i="5"/>
  <c r="O84" i="5"/>
  <c r="N84" i="5"/>
  <c r="L84" i="5"/>
  <c r="K84" i="5"/>
  <c r="J84" i="5"/>
  <c r="G84" i="5"/>
  <c r="D84" i="5"/>
  <c r="C84" i="5"/>
  <c r="Q84" i="5"/>
  <c r="I84" i="5"/>
  <c r="R84" i="5"/>
  <c r="H84" i="5"/>
  <c r="M84" i="5"/>
  <c r="F84" i="5"/>
  <c r="P84" i="5"/>
  <c r="K77" i="5"/>
  <c r="T77" i="5"/>
  <c r="Q77" i="5"/>
  <c r="P77" i="5"/>
  <c r="L77" i="5"/>
  <c r="J77" i="5"/>
  <c r="F77" i="5"/>
  <c r="D77" i="5"/>
  <c r="H77" i="5"/>
  <c r="S77" i="5"/>
  <c r="O77" i="5"/>
  <c r="G77" i="5"/>
  <c r="R77" i="5"/>
  <c r="I77" i="5"/>
  <c r="M77" i="5"/>
  <c r="C77" i="5"/>
  <c r="N77" i="5"/>
  <c r="R70" i="5"/>
  <c r="I70" i="5"/>
  <c r="G70" i="5"/>
  <c r="L70" i="5"/>
  <c r="N70" i="5"/>
  <c r="P70" i="5"/>
  <c r="M70" i="5"/>
  <c r="D70" i="5"/>
  <c r="T70" i="5"/>
  <c r="K70" i="5"/>
  <c r="S70" i="5"/>
  <c r="J70" i="5"/>
  <c r="Q70" i="5"/>
  <c r="H70" i="5"/>
  <c r="O70" i="5"/>
  <c r="F70" i="5"/>
  <c r="C70" i="5"/>
  <c r="S63" i="5"/>
  <c r="T63" i="5"/>
  <c r="R63" i="5"/>
  <c r="Q63" i="5"/>
  <c r="P63" i="5"/>
  <c r="O63" i="5"/>
  <c r="N63" i="5"/>
  <c r="M63" i="5"/>
  <c r="L63" i="5"/>
  <c r="J63" i="5"/>
  <c r="I63" i="5"/>
  <c r="H63" i="5"/>
  <c r="G63" i="5"/>
  <c r="F63" i="5"/>
  <c r="D63" i="5"/>
  <c r="C63" i="5"/>
  <c r="K63" i="5"/>
  <c r="S83" i="5"/>
  <c r="T83" i="5"/>
  <c r="R83" i="5"/>
  <c r="Q83" i="5"/>
  <c r="P83" i="5"/>
  <c r="O83" i="5"/>
  <c r="N83" i="5"/>
  <c r="M83" i="5"/>
  <c r="L83" i="5"/>
  <c r="J83" i="5"/>
  <c r="I83" i="5"/>
  <c r="H83" i="5"/>
  <c r="G83" i="5"/>
  <c r="F83" i="5"/>
  <c r="D83" i="5"/>
  <c r="C83" i="5"/>
  <c r="K83" i="5"/>
  <c r="T76" i="5"/>
  <c r="J76" i="5"/>
  <c r="F76" i="5"/>
  <c r="M76" i="5"/>
  <c r="N76" i="5"/>
  <c r="P76" i="5"/>
  <c r="Q76" i="5"/>
  <c r="I76" i="5"/>
  <c r="R76" i="5"/>
  <c r="H76" i="5"/>
  <c r="L76" i="5"/>
  <c r="K76" i="5"/>
  <c r="S76" i="5"/>
  <c r="G76" i="5"/>
  <c r="O76" i="5"/>
  <c r="D76" i="5"/>
  <c r="C76" i="5"/>
  <c r="R69" i="5"/>
  <c r="I69" i="5"/>
  <c r="F69" i="5"/>
  <c r="L69" i="5"/>
  <c r="M69" i="5"/>
  <c r="P69" i="5"/>
  <c r="O69" i="5"/>
  <c r="G69" i="5"/>
  <c r="T69" i="5"/>
  <c r="K69" i="5"/>
  <c r="S69" i="5"/>
  <c r="J69" i="5"/>
  <c r="Q69" i="5"/>
  <c r="H69" i="5"/>
  <c r="N69" i="5"/>
  <c r="D69" i="5"/>
  <c r="C69" i="5"/>
  <c r="P62" i="5"/>
  <c r="I62" i="5"/>
  <c r="G62" i="5"/>
  <c r="J62" i="5"/>
  <c r="L62" i="5"/>
  <c r="N62" i="5"/>
  <c r="M62" i="5"/>
  <c r="D62" i="5"/>
  <c r="T62" i="5"/>
  <c r="K62" i="5"/>
  <c r="Q62" i="5"/>
  <c r="H62" i="5"/>
  <c r="O62" i="5"/>
  <c r="F62" i="5"/>
  <c r="R62" i="5"/>
  <c r="C62" i="5"/>
  <c r="S62" i="5"/>
  <c r="K82" i="5"/>
  <c r="T82" i="5"/>
  <c r="Q82" i="5"/>
  <c r="P82" i="5"/>
  <c r="L82" i="5"/>
  <c r="J82" i="5"/>
  <c r="G82" i="5"/>
  <c r="F82" i="5"/>
  <c r="H82" i="5"/>
  <c r="S82" i="5"/>
  <c r="M82" i="5"/>
  <c r="D82" i="5"/>
  <c r="R82" i="5"/>
  <c r="I82" i="5"/>
  <c r="N82" i="5"/>
  <c r="C82" i="5"/>
  <c r="O82" i="5"/>
  <c r="S75" i="5"/>
  <c r="T75" i="5"/>
  <c r="R75" i="5"/>
  <c r="Q75" i="5"/>
  <c r="P75" i="5"/>
  <c r="O75" i="5"/>
  <c r="N75" i="5"/>
  <c r="M75" i="5"/>
  <c r="L75" i="5"/>
  <c r="J75" i="5"/>
  <c r="I75" i="5"/>
  <c r="H75" i="5"/>
  <c r="G75" i="5"/>
  <c r="F75" i="5"/>
  <c r="D75" i="5"/>
  <c r="C75" i="5"/>
  <c r="K75" i="5"/>
  <c r="R68" i="5"/>
  <c r="H68" i="5"/>
  <c r="F68" i="5"/>
  <c r="L68" i="5"/>
  <c r="M68" i="5"/>
  <c r="O68" i="5"/>
  <c r="Q68" i="5"/>
  <c r="I68" i="5"/>
  <c r="T68" i="5"/>
  <c r="K68" i="5"/>
  <c r="S68" i="5"/>
  <c r="J68" i="5"/>
  <c r="P68" i="5"/>
  <c r="G68" i="5"/>
  <c r="N68" i="5"/>
  <c r="D68" i="5"/>
  <c r="C68" i="5"/>
  <c r="S61" i="5"/>
  <c r="P61" i="5"/>
  <c r="M61" i="5"/>
  <c r="L61" i="5"/>
  <c r="J61" i="5"/>
  <c r="I61" i="5"/>
  <c r="F61" i="5"/>
  <c r="C61" i="5"/>
  <c r="O61" i="5"/>
  <c r="G61" i="5"/>
  <c r="T61" i="5"/>
  <c r="K61" i="5"/>
  <c r="Q61" i="5"/>
  <c r="H61" i="5"/>
  <c r="N61" i="5"/>
  <c r="D61" i="5"/>
  <c r="R61" i="5"/>
  <c r="T81" i="5"/>
  <c r="Q81" i="5"/>
  <c r="M81" i="5"/>
  <c r="O81" i="5"/>
  <c r="G81" i="5"/>
  <c r="R81" i="5"/>
  <c r="I81" i="5"/>
  <c r="L81" i="5"/>
  <c r="K81" i="5"/>
  <c r="S81" i="5"/>
  <c r="H81" i="5"/>
  <c r="P81" i="5"/>
  <c r="D81" i="5"/>
  <c r="C81" i="5"/>
  <c r="F81" i="5"/>
  <c r="J81" i="5"/>
  <c r="N81" i="5"/>
  <c r="R74" i="5"/>
  <c r="I74" i="5"/>
  <c r="G74" i="5"/>
  <c r="L74" i="5"/>
  <c r="N74" i="5"/>
  <c r="P74" i="5"/>
  <c r="M74" i="5"/>
  <c r="D74" i="5"/>
  <c r="T74" i="5"/>
  <c r="K74" i="5"/>
  <c r="S74" i="5"/>
  <c r="J74" i="5"/>
  <c r="Q74" i="5"/>
  <c r="H74" i="5"/>
  <c r="O74" i="5"/>
  <c r="F74" i="5"/>
  <c r="C74" i="5"/>
  <c r="S67" i="5"/>
  <c r="T67" i="5"/>
  <c r="R67" i="5"/>
  <c r="Q67" i="5"/>
  <c r="P67" i="5"/>
  <c r="O67" i="5"/>
  <c r="N67" i="5"/>
  <c r="M67" i="5"/>
  <c r="L67" i="5"/>
  <c r="J67" i="5"/>
  <c r="I67" i="5"/>
  <c r="H67" i="5"/>
  <c r="G67" i="5"/>
  <c r="F67" i="5"/>
  <c r="D67" i="5"/>
  <c r="C67" i="5"/>
  <c r="K67" i="5"/>
  <c r="S60" i="5"/>
  <c r="R60" i="5"/>
  <c r="O60" i="5"/>
  <c r="M60" i="5"/>
  <c r="J60" i="5"/>
  <c r="C60" i="5"/>
  <c r="Q60" i="5"/>
  <c r="I60" i="5"/>
  <c r="T60" i="5"/>
  <c r="K60" i="5"/>
  <c r="P60" i="5"/>
  <c r="G60" i="5"/>
  <c r="N60" i="5"/>
  <c r="D60" i="5"/>
  <c r="F60" i="5"/>
  <c r="H60" i="5"/>
  <c r="L60" i="5"/>
</calcChain>
</file>

<file path=xl/sharedStrings.xml><?xml version="1.0" encoding="utf-8"?>
<sst xmlns="http://schemas.openxmlformats.org/spreadsheetml/2006/main" count="42576" uniqueCount="288">
  <si>
    <t>-</t>
  </si>
  <si>
    <t>POTENCIA (€/kW/día)</t>
  </si>
  <si>
    <t>ENERGIA (€/kWh)</t>
  </si>
  <si>
    <t>soporte</t>
  </si>
  <si>
    <t>CIA</t>
  </si>
  <si>
    <t>SISTEMA</t>
  </si>
  <si>
    <t>Producto CIA (potencia)</t>
  </si>
  <si>
    <t>Transporte Distribución</t>
  </si>
  <si>
    <t>fee</t>
  </si>
  <si>
    <t>P1</t>
  </si>
  <si>
    <t>P2</t>
  </si>
  <si>
    <t>P3</t>
  </si>
  <si>
    <t>P4</t>
  </si>
  <si>
    <t>P5</t>
  </si>
  <si>
    <t>P6</t>
  </si>
  <si>
    <t>PRECIOS INDEX MES</t>
  </si>
  <si>
    <t>PRECIOS INDEX POTENCIA</t>
  </si>
  <si>
    <t>TARIFA</t>
  </si>
  <si>
    <t>MES</t>
  </si>
  <si>
    <t>FEE</t>
  </si>
  <si>
    <t>P1.</t>
  </si>
  <si>
    <t>P2.</t>
  </si>
  <si>
    <t>P3.</t>
  </si>
  <si>
    <t>P4.</t>
  </si>
  <si>
    <t>P6.</t>
  </si>
  <si>
    <t>PRODUCTO</t>
  </si>
  <si>
    <t>PRODUCTO CIA</t>
  </si>
  <si>
    <t>BALEARES</t>
  </si>
  <si>
    <t>2.0TD</t>
  </si>
  <si>
    <t>ACCIONA</t>
  </si>
  <si>
    <t>Cierzo</t>
  </si>
  <si>
    <t>INDEXADO</t>
  </si>
  <si>
    <t>CIERZO</t>
  </si>
  <si>
    <t>3.0TD</t>
  </si>
  <si>
    <t>6.1TD</t>
  </si>
  <si>
    <t>6.2TD</t>
  </si>
  <si>
    <t>LEVANTE+</t>
  </si>
  <si>
    <t>LEVANTE</t>
  </si>
  <si>
    <t>PONIENTE+</t>
  </si>
  <si>
    <t>PONIENTE</t>
  </si>
  <si>
    <t>Levante</t>
  </si>
  <si>
    <t>TRAMONTANA+</t>
  </si>
  <si>
    <t>TRAMONTANA</t>
  </si>
  <si>
    <t>AEQ</t>
  </si>
  <si>
    <t>ARMONIA</t>
  </si>
  <si>
    <t>EQUILIBRIO</t>
  </si>
  <si>
    <t>SIMETRIA</t>
  </si>
  <si>
    <t>Levante+</t>
  </si>
  <si>
    <t>HOLALUZ</t>
  </si>
  <si>
    <t>ALTO</t>
  </si>
  <si>
    <t>6.3TD</t>
  </si>
  <si>
    <t>6.4TD</t>
  </si>
  <si>
    <t>TRES PRECIOS CLASICO</t>
  </si>
  <si>
    <t>UN PRECIO CLASICO</t>
  </si>
  <si>
    <t>CANARIAS</t>
  </si>
  <si>
    <t>Poniente</t>
  </si>
  <si>
    <t>Poniente+</t>
  </si>
  <si>
    <t>PENINSULA</t>
  </si>
  <si>
    <t>Tramontana</t>
  </si>
  <si>
    <t>Tramontana+</t>
  </si>
  <si>
    <t>CANDELA</t>
  </si>
  <si>
    <t>AMPERE</t>
  </si>
  <si>
    <t>FARAD</t>
  </si>
  <si>
    <t>HENRY</t>
  </si>
  <si>
    <t>LUMEN</t>
  </si>
  <si>
    <t>LUX</t>
  </si>
  <si>
    <t>CAPITAL</t>
  </si>
  <si>
    <t>BASIC</t>
  </si>
  <si>
    <t>EXCELLENT</t>
  </si>
  <si>
    <t>PREMIUM</t>
  </si>
  <si>
    <t>ENELUZ</t>
  </si>
  <si>
    <t>FORZA</t>
  </si>
  <si>
    <t>LOW GREEN</t>
  </si>
  <si>
    <t>LOW</t>
  </si>
  <si>
    <t>MAX GREEN</t>
  </si>
  <si>
    <t>MAX</t>
  </si>
  <si>
    <t>MEDIUM GREEN</t>
  </si>
  <si>
    <t>SMAX GREEN</t>
  </si>
  <si>
    <t>SMAX</t>
  </si>
  <si>
    <t>GANA</t>
  </si>
  <si>
    <t>SIN MAS</t>
  </si>
  <si>
    <t>HOLALUZ INDEXADO</t>
  </si>
  <si>
    <t>IGNIS</t>
  </si>
  <si>
    <t>MARE KIT 1</t>
  </si>
  <si>
    <t>MARE KIT 2</t>
  </si>
  <si>
    <t>MARE KIT 3</t>
  </si>
  <si>
    <t>MARE PLUS 1</t>
  </si>
  <si>
    <t>MARE PLUS 2</t>
  </si>
  <si>
    <t>MARE PLUS 3</t>
  </si>
  <si>
    <t>MARE ZEN 1</t>
  </si>
  <si>
    <t>MARE ZEN 2</t>
  </si>
  <si>
    <t>MARE ZEN 3</t>
  </si>
  <si>
    <t>PLENITUDE</t>
  </si>
  <si>
    <t>MILAN</t>
  </si>
  <si>
    <t>NAPOLES</t>
  </si>
  <si>
    <t>ROMA</t>
  </si>
  <si>
    <t>VENECIA</t>
  </si>
  <si>
    <t>MAYOR C</t>
  </si>
  <si>
    <t>MAYOR B</t>
  </si>
  <si>
    <t>MAYOR A</t>
  </si>
  <si>
    <t>FACTOR</t>
  </si>
  <si>
    <t>FIJO</t>
  </si>
  <si>
    <t>DOMESTICO_EXTRA1P</t>
  </si>
  <si>
    <t>DOMESTICO_EXTRA3P</t>
  </si>
  <si>
    <t>DOMESTICO_MINI</t>
  </si>
  <si>
    <t>DOMESTICO_Precio WEB3P</t>
  </si>
  <si>
    <t>DOMESTICO_PRIME</t>
  </si>
  <si>
    <t>NEGOCIO_AHORRO</t>
  </si>
  <si>
    <t>NEGOCIO_AHORRO1P</t>
  </si>
  <si>
    <t>NEGOCIO_EXTRA</t>
  </si>
  <si>
    <t>NEGOCIO_EXTRA1P</t>
  </si>
  <si>
    <t>NEGOCIO_EXTRAPLUS</t>
  </si>
  <si>
    <t>NEGOCIO_EXTRAPLUS1P</t>
  </si>
  <si>
    <t>NEGOCIO_EXTRATOP</t>
  </si>
  <si>
    <t>NEGOCIO_EXTRATOP1P</t>
  </si>
  <si>
    <t>NEGOCIO_MINI1P</t>
  </si>
  <si>
    <t>NEGOCIO_PROFESIONAL</t>
  </si>
  <si>
    <t>NEGOCIO_PROFESIONAL1P</t>
  </si>
  <si>
    <t>DOMESTICO_POOLDBOE</t>
  </si>
  <si>
    <t>DOMESTICO_POOLDEXTRA</t>
  </si>
  <si>
    <t>NEGOCIO_POOLNAHORRO</t>
  </si>
  <si>
    <t>NEGOCIO_POOLNEXTRA</t>
  </si>
  <si>
    <t>NEGOCIO_POOLNPLUS</t>
  </si>
  <si>
    <t>NEGOCIO_POOLNPROF</t>
  </si>
  <si>
    <t>NEGOCIO_POOLSUMMER</t>
  </si>
  <si>
    <t xml:space="preserve"> 10 MARE ZEN 2 </t>
  </si>
  <si>
    <t xml:space="preserve"> 15 MARE ZEN 1 </t>
  </si>
  <si>
    <t xml:space="preserve"> 20 MARE PLUS 3 </t>
  </si>
  <si>
    <t xml:space="preserve"> 25 MARE PLUS 2 </t>
  </si>
  <si>
    <t xml:space="preserve"> 30 MARE PLUS 1 </t>
  </si>
  <si>
    <t xml:space="preserve"> 4 MARE KIT 2 </t>
  </si>
  <si>
    <t xml:space="preserve"> 6 MARE KIT 1 </t>
  </si>
  <si>
    <t xml:space="preserve"> 8 MARE ZEN 3 </t>
  </si>
  <si>
    <t>2,5 MARE KIT 3</t>
  </si>
  <si>
    <t>01 / Bi0,035</t>
  </si>
  <si>
    <t>02 / Bi0,03</t>
  </si>
  <si>
    <t>03 / Bi0,025</t>
  </si>
  <si>
    <t>04 / Bi0,02</t>
  </si>
  <si>
    <t>05 / Bi0,018</t>
  </si>
  <si>
    <t>06 / Bi0,015</t>
  </si>
  <si>
    <t>07 / Bi0,012</t>
  </si>
  <si>
    <t>08 / Bi0,01</t>
  </si>
  <si>
    <t>09 / Bi0,008</t>
  </si>
  <si>
    <t>10 / Bi0,006</t>
  </si>
  <si>
    <t>11 / Bi0,003</t>
  </si>
  <si>
    <t>ELEIA</t>
  </si>
  <si>
    <t>TDE0</t>
  </si>
  <si>
    <t>TDE1</t>
  </si>
  <si>
    <t>TDE2</t>
  </si>
  <si>
    <t>TDE3</t>
  </si>
  <si>
    <t>TEE0</t>
  </si>
  <si>
    <t>TEE1</t>
  </si>
  <si>
    <t>TEE2</t>
  </si>
  <si>
    <t>TEE3</t>
  </si>
  <si>
    <t>sistema</t>
  </si>
  <si>
    <t>cia</t>
  </si>
  <si>
    <t>producto</t>
  </si>
  <si>
    <t>producto cia</t>
  </si>
  <si>
    <t>tarifa</t>
  </si>
  <si>
    <t>P5.</t>
  </si>
  <si>
    <t>BALANCE OF ENERGY 0</t>
  </si>
  <si>
    <t>BALANCE OF ENERGY 1</t>
  </si>
  <si>
    <t>BALANCE OF ENERGY 2</t>
  </si>
  <si>
    <t>BALANCE OF ENERGY 3</t>
  </si>
  <si>
    <t>SIMPLEX</t>
  </si>
  <si>
    <t>TU DECIDES 0</t>
  </si>
  <si>
    <t>TU DECIDES 1</t>
  </si>
  <si>
    <t>TU DECIDES 2</t>
  </si>
  <si>
    <t>TU DECIDES 3</t>
  </si>
  <si>
    <t>TU ELIGES 0</t>
  </si>
  <si>
    <t>TU ELIGES 1</t>
  </si>
  <si>
    <t>TU ELIGES 2</t>
  </si>
  <si>
    <t>TU ELIGES 3</t>
  </si>
  <si>
    <t>TU MEDIOAMBIENTE 0</t>
  </si>
  <si>
    <t>TU MEDIOAMBIENTE 1</t>
  </si>
  <si>
    <t>TU MEDIOAMBIENTE 2</t>
  </si>
  <si>
    <t>TU MEDIOAMBIENTE 3</t>
  </si>
  <si>
    <t>ENDESA</t>
  </si>
  <si>
    <t>OPEN(&lt;15) PLANA</t>
  </si>
  <si>
    <t>TEMPO 24H</t>
  </si>
  <si>
    <t>TEMPO 24H CCPP</t>
  </si>
  <si>
    <t>TEMPO 3 PERIODOS</t>
  </si>
  <si>
    <t>TEMPO LIBRE</t>
  </si>
  <si>
    <t>OPEN(&lt;15&lt;30) PLANA</t>
  </si>
  <si>
    <t>OPEN(&lt;30&lt;50) PLANA</t>
  </si>
  <si>
    <t>OPEN(&lt;50&lt;100) PLANA</t>
  </si>
  <si>
    <t>OPEN(&gt;100) PLANA</t>
  </si>
  <si>
    <t>EXCELLENT+ 1P</t>
  </si>
  <si>
    <t>EXCELLENT+ 3P</t>
  </si>
  <si>
    <t>EXCELLENT+</t>
  </si>
  <si>
    <t>EVOLVE</t>
  </si>
  <si>
    <t>GOLD</t>
  </si>
  <si>
    <t>SILVER</t>
  </si>
  <si>
    <t>ONLINE TG</t>
  </si>
  <si>
    <t>PRECIO ESTABLE TG</t>
  </si>
  <si>
    <t>IBERDROLA</t>
  </si>
  <si>
    <t>2.0&lt;10kW PLAN ESTABLE</t>
  </si>
  <si>
    <t>2.0&lt;10kW Plan Exclusivo 15%TE/TP 1p</t>
  </si>
  <si>
    <t>2.0&lt;10kW Plan Exclusivo 15%TE/TP 3p</t>
  </si>
  <si>
    <t>2.0&gt;10kW Plan Estable</t>
  </si>
  <si>
    <t>2.0&gt;10kW Plan Exclusivo 15%TE/TP 1p</t>
  </si>
  <si>
    <t>2.0&gt;10kW Plan Exclusivo 15%TE/TP 3p</t>
  </si>
  <si>
    <t>2.0&gt;10kW Plan Exclusivo 26/30%TE 1p</t>
  </si>
  <si>
    <t>2.0&gt;10kW Plan Exclusivo 26/30%TE 3p</t>
  </si>
  <si>
    <t>PEH/API 2.0&lt;10kW PLAN ESTABLE</t>
  </si>
  <si>
    <t>PEH/API 2.0&lt;10kW Plan Exclusivo 15%TE/TP 1p</t>
  </si>
  <si>
    <t>PEH/API 2.0&lt;10kW Plan Exclusivo 15%TE/TP 3p</t>
  </si>
  <si>
    <t>PEH/API 2.0&gt;10kW Plan Estable</t>
  </si>
  <si>
    <t>PEH/API 2.0&gt;10kW Plan Exclusivo 15%TE/TP 1p</t>
  </si>
  <si>
    <t>PEH/API 2.0&gt;10kW Plan Exclusivo 15%TE/TP 3p</t>
  </si>
  <si>
    <t>3.0 Plan Estable</t>
  </si>
  <si>
    <t>3.0 Plan Exclusivo 15%TE</t>
  </si>
  <si>
    <t>3.0 Plan Exclusivo 26/30%TE</t>
  </si>
  <si>
    <t>PEH/API 3.0 Plan Estable</t>
  </si>
  <si>
    <t>NATURGY</t>
  </si>
  <si>
    <t>RESIDENCIAL POR USO LUZ LOYAL</t>
  </si>
  <si>
    <t>RESIDENCIAL NOCHE LUZ</t>
  </si>
  <si>
    <t>RESIDENCIAL POR USO LUZ</t>
  </si>
  <si>
    <t>PLAN FIJO LUZ 3.0</t>
  </si>
  <si>
    <t>PLAN FIJO LUZ 3.0 ONE</t>
  </si>
  <si>
    <t>PLAN FIJO LUZ 3.0 SUPRA</t>
  </si>
  <si>
    <t>PLAN FIJO LUZ 6.1</t>
  </si>
  <si>
    <t>PLAN FIJO LUZ 6.1 ONE</t>
  </si>
  <si>
    <t>PLAN FIJO LUZ 6.1 SUPRA</t>
  </si>
  <si>
    <t>FACIL MILAN</t>
  </si>
  <si>
    <t xml:space="preserve">FACIL NAPOLES </t>
  </si>
  <si>
    <t xml:space="preserve">FACIL ROMA </t>
  </si>
  <si>
    <t>FACIL VENECIA</t>
  </si>
  <si>
    <t>TOTAL</t>
  </si>
  <si>
    <t>CLASICA</t>
  </si>
  <si>
    <t>CLASICA ETOP</t>
  </si>
  <si>
    <t>CLASICA ETOP UNICA</t>
  </si>
  <si>
    <t>CLASICA LIBRE &gt;5001</t>
  </si>
  <si>
    <t>CLASICA LIBRE 0-1500</t>
  </si>
  <si>
    <t>CLASICA LIBRE 1501-3000</t>
  </si>
  <si>
    <t>CLASICA LIBRE 3001-5000</t>
  </si>
  <si>
    <t>CLASICA LIBRE UNICA &gt;5001</t>
  </si>
  <si>
    <t>CLASICA LIBRE UNICA 0-1500</t>
  </si>
  <si>
    <t>CLASICA LIBRE UNICA 1501-3000</t>
  </si>
  <si>
    <t>CLASICA LIBRE UNICA 3001-5000</t>
  </si>
  <si>
    <t>CLASICA TE1</t>
  </si>
  <si>
    <t>CLASICA TE1 UNICA</t>
  </si>
  <si>
    <t>CLASICA TE2</t>
  </si>
  <si>
    <t>CLASICA TE2 UNICA</t>
  </si>
  <si>
    <t>CLASICA TE3</t>
  </si>
  <si>
    <t>CLASICA TE3 UNICA</t>
  </si>
  <si>
    <t>CLASICA TE4</t>
  </si>
  <si>
    <t>CLASICA TE4 UNICA</t>
  </si>
  <si>
    <t>CLASICA TE5</t>
  </si>
  <si>
    <t>CLASICA TE5 UNICA</t>
  </si>
  <si>
    <t>CLASICA LIBRE &gt;100001</t>
  </si>
  <si>
    <t>CLASICA LIBRE 0-10000</t>
  </si>
  <si>
    <t>CLASICA LIBRE 10001-30000</t>
  </si>
  <si>
    <t>CLASICA LIBRE 30001-50000</t>
  </si>
  <si>
    <t>CLASICA LIBRE 50001-100000</t>
  </si>
  <si>
    <t>CLASICA LIBRE UNICA &gt;100001</t>
  </si>
  <si>
    <t>CLASICA LIBRE UNICA 0-10000</t>
  </si>
  <si>
    <t>CLASICA LIBRE UNICA 10001-30000</t>
  </si>
  <si>
    <t>CLASICA LIBRE UNICA 30001-50000</t>
  </si>
  <si>
    <t>CLASICA LIBRE UNICA 50001-100000</t>
  </si>
  <si>
    <t>CLASICA LIBRE &gt;50.001</t>
  </si>
  <si>
    <t>CLASICA LIBRE 0-50.000</t>
  </si>
  <si>
    <t>CLASICA LIBRE UNICA &gt;50.001</t>
  </si>
  <si>
    <t>CLASICA LIBRE UNICA 0-50.000</t>
  </si>
  <si>
    <t xml:space="preserve"> CLASICA LIBRE &gt;5001</t>
  </si>
  <si>
    <t xml:space="preserve"> CLASICA LIBRE 0-1500</t>
  </si>
  <si>
    <t xml:space="preserve"> CLASICA LIBRE 1501-3000</t>
  </si>
  <si>
    <t xml:space="preserve"> CLASICA LIBRE 3001-5000</t>
  </si>
  <si>
    <t xml:space="preserve"> CLASICA SNP</t>
  </si>
  <si>
    <t xml:space="preserve"> CLASICA SNP TE3</t>
  </si>
  <si>
    <t xml:space="preserve"> CLASICA LIBRE &gt;100001</t>
  </si>
  <si>
    <t xml:space="preserve"> CLASICA LIBRE 0-10000</t>
  </si>
  <si>
    <t xml:space="preserve"> CLASICA LIBRE 10001-30000</t>
  </si>
  <si>
    <t xml:space="preserve"> CLASICA LIBRE 30001-50000</t>
  </si>
  <si>
    <t xml:space="preserve"> CLASICA LIBRE 50001-100000</t>
  </si>
  <si>
    <t xml:space="preserve"> CLASICA LIBRE &gt;50.001</t>
  </si>
  <si>
    <t xml:space="preserve"> CLASICA LIBRE 0-50.000</t>
  </si>
  <si>
    <t>―</t>
  </si>
  <si>
    <t>ADI</t>
  </si>
  <si>
    <t>PROFESIONAL</t>
  </si>
  <si>
    <t>LOVE PLANA 24H</t>
  </si>
  <si>
    <t>PLANA 24H</t>
  </si>
  <si>
    <t>RESIDENCIAL PROMOCIONAL SVE</t>
  </si>
  <si>
    <t>ADI CLARA&lt;10KW</t>
  </si>
  <si>
    <t>ADI CLARA</t>
  </si>
  <si>
    <t>ECO ADI</t>
  </si>
  <si>
    <t>RESIDENCIAL ESPECIAL</t>
  </si>
  <si>
    <t>ADI SENCILLA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</si>
</sst>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* #,##0.00\ &quot;€&quot;_-;\-* #,##0.00\ &quot;€&quot;_-;_-* &quot;-&quot;??\ &quot;€&quot;_-;_-@_-"/>
    <numFmt numFmtId="165" formatCode="#,##0.0000000\ &quot;€&quot;"/>
    <numFmt numFmtId="166" formatCode="#,##0.000000\ &quot;€&quot;"/>
    <numFmt numFmtId="167" formatCode="_-* #,##0.00000\ &quot;€&quot;_-;\-* #,##0.00000\ &quot;€&quot;_-;_-* &quot;-&quot;??\ &quot;€&quot;_-;_-@_-"/>
    <numFmt numFmtId="168" formatCode="#,##0.000000\ &quot;€&quot;;[Red]\-#,##0.000000\ &quot;€&quot;"/>
    <numFmt numFmtId="169" formatCode="yyyy/mm/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2"/>
      <color rgb="FF000000"/>
      <name val="Calibri"/>
      <family val="2"/>
    </font>
    <font>
      <b/>
      <sz val="12"/>
      <name val="Calibri"/>
      <family val="2"/>
    </font>
    <font>
      <sz val="1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184A8C"/>
      </patternFill>
    </fill>
    <fill>
      <patternFill patternType="solid">
        <fgColor rgb="FF184A8C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E8ED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1F1F1"/>
        <bgColor rgb="FF000000"/>
      </patternFill>
    </fill>
    <fill>
      <patternFill patternType="solid">
        <fgColor rgb="FFD9D9D9"/>
        <bgColor rgb="FF000000"/>
      </patternFill>
    </fill>
  </fills>
  <borders count="40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rgb="FFFFFFFF"/>
      </left>
      <right/>
      <top style="thin">
        <color theme="1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theme="1"/>
      </right>
      <top style="thin">
        <color rgb="FFFFFFFF"/>
      </top>
      <bottom/>
      <diagonal/>
    </border>
    <border>
      <left style="thin">
        <color theme="1"/>
      </left>
      <right/>
      <top/>
      <bottom/>
      <diagonal/>
    </border>
    <border>
      <left style="thin">
        <color rgb="FFFFFFFF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rgb="FFFFFFFF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FFFFFF"/>
      </left>
      <right/>
      <top style="thin">
        <color rgb="FFFFFFFF"/>
      </top>
      <bottom style="hair">
        <color theme="1" tint="0.34998626667073579"/>
      </bottom>
      <diagonal/>
    </border>
    <border>
      <left style="thin">
        <color rgb="FFFFFFFF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rgb="FFFFFFFF"/>
      </left>
      <right/>
      <top/>
      <bottom style="hair">
        <color theme="1" tint="0.34998626667073579"/>
      </bottom>
      <diagonal/>
    </border>
    <border>
      <left style="thin">
        <color rgb="FFFFFFFF"/>
      </left>
      <right/>
      <top style="hair">
        <color theme="1" tint="0.34998626667073579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FFFFFF"/>
      </left>
      <right/>
      <top style="thin">
        <color rgb="FF8EA9DB"/>
      </top>
      <bottom style="thin">
        <color rgb="FF8EA9DB"/>
      </bottom>
      <diagonal/>
    </border>
    <border>
      <left style="thin">
        <color rgb="FFFFFFFF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/>
      <top/>
      <bottom style="thin">
        <color rgb="FF8EA9DB"/>
      </bottom>
      <diagonal/>
    </border>
    <border>
      <left style="thin">
        <color rgb="FFFFFFFF"/>
      </left>
      <right style="thin">
        <color rgb="FF8EA9DB"/>
      </right>
      <top/>
      <bottom style="thin">
        <color rgb="FF8EA9DB"/>
      </bottom>
      <diagonal/>
    </border>
    <border>
      <left style="thin">
        <color rgb="FFFFFFFF"/>
      </left>
      <right/>
      <top style="thin">
        <color rgb="FF000000"/>
      </top>
      <bottom style="thin">
        <color rgb="FF8EA9DB"/>
      </bottom>
      <diagonal/>
    </border>
    <border>
      <left style="thin">
        <color rgb="FFFFFFFF"/>
      </left>
      <right style="thin">
        <color rgb="FF8EA9DB"/>
      </right>
      <top style="thin">
        <color rgb="FF000000"/>
      </top>
      <bottom style="thin">
        <color rgb="FF8EA9DB"/>
      </bottom>
      <diagonal/>
    </border>
    <border>
      <left style="thin">
        <color rgb="FFFFFFFF"/>
      </left>
      <right style="thin">
        <color rgb="FF8EA9DB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8EA9DB"/>
      </bottom>
      <diagonal/>
    </border>
    <border>
      <left style="thin">
        <color rgb="FFFFFFFF"/>
      </left>
      <right style="thin">
        <color rgb="FF8EA9DB"/>
      </right>
      <top style="thin">
        <color rgb="FFFFFFFF"/>
      </top>
      <bottom style="thin">
        <color rgb="FF8EA9DB"/>
      </bottom>
      <diagonal/>
    </border>
    <border>
      <left style="thin">
        <color rgb="FFFFFFFF"/>
      </left>
      <right style="thin">
        <color rgb="FF8EA9DB"/>
      </right>
      <top/>
      <bottom style="thin">
        <color rgb="FF000000"/>
      </bottom>
      <diagonal/>
    </border>
  </borders>
  <cellStyleXfs count="13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</cellStyleXfs>
  <cellXfs count="159">
    <xf numFmtId="0" fontId="0" fillId="0" borderId="0" xfId="0"/>
    <xf numFmtId="0" fontId="5" fillId="2" borderId="6" xfId="0" applyFont="1" applyFill="1" applyBorder="1" applyAlignment="1">
      <alignment horizontal="center" vertical="center" wrapText="1"/>
    </xf>
    <xf numFmtId="0" fontId="6" fillId="4" borderId="3" xfId="3" applyFont="1" applyFill="1" applyBorder="1" applyAlignment="1">
      <alignment horizontal="center" vertical="center" wrapText="1"/>
    </xf>
    <xf numFmtId="0" fontId="6" fillId="4" borderId="7" xfId="3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4" borderId="6" xfId="3" applyFont="1" applyFill="1" applyBorder="1" applyAlignment="1">
      <alignment horizontal="center" vertical="center" wrapText="1"/>
    </xf>
    <xf numFmtId="0" fontId="6" fillId="4" borderId="10" xfId="3" applyFont="1" applyFill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166" fontId="8" fillId="4" borderId="3" xfId="4" applyNumberFormat="1" applyFont="1" applyFill="1" applyBorder="1" applyAlignment="1">
      <alignment horizontal="center" vertical="center" shrinkToFit="1"/>
    </xf>
    <xf numFmtId="166" fontId="9" fillId="4" borderId="3" xfId="4" applyNumberFormat="1" applyFont="1" applyFill="1" applyBorder="1" applyAlignment="1">
      <alignment horizontal="center" vertical="center" wrapText="1"/>
    </xf>
    <xf numFmtId="166" fontId="9" fillId="6" borderId="3" xfId="4" applyNumberFormat="1" applyFont="1" applyFill="1" applyBorder="1" applyAlignment="1">
      <alignment horizontal="center" vertical="center" wrapText="1"/>
    </xf>
    <xf numFmtId="0" fontId="6" fillId="4" borderId="0" xfId="3" applyFont="1" applyFill="1" applyAlignment="1">
      <alignment horizontal="center" vertical="center" wrapText="1"/>
    </xf>
    <xf numFmtId="0" fontId="5" fillId="12" borderId="21" xfId="0" applyFont="1" applyFill="1" applyBorder="1" applyAlignment="1">
      <alignment horizontal="center" vertical="center" wrapText="1"/>
    </xf>
    <xf numFmtId="167" fontId="0" fillId="0" borderId="0" xfId="1" applyNumberFormat="1" applyFont="1"/>
    <xf numFmtId="0" fontId="9" fillId="12" borderId="23" xfId="0" applyFont="1" applyFill="1" applyBorder="1" applyAlignment="1">
      <alignment horizontal="center" vertical="center" wrapText="1"/>
    </xf>
    <xf numFmtId="0" fontId="5" fillId="11" borderId="23" xfId="0" applyFont="1" applyFill="1" applyBorder="1" applyAlignment="1">
      <alignment horizontal="center" vertical="center" wrapText="1"/>
    </xf>
    <xf numFmtId="0" fontId="5" fillId="8" borderId="23" xfId="0" applyFont="1" applyFill="1" applyBorder="1" applyAlignment="1">
      <alignment horizontal="center" vertical="center" wrapText="1"/>
    </xf>
    <xf numFmtId="0" fontId="0" fillId="0" borderId="23" xfId="0" applyBorder="1"/>
    <xf numFmtId="167" fontId="0" fillId="0" borderId="23" xfId="1" applyNumberFormat="1" applyFont="1" applyBorder="1"/>
    <xf numFmtId="0" fontId="13" fillId="4" borderId="3" xfId="3" applyFont="1" applyFill="1" applyBorder="1" applyAlignment="1">
      <alignment horizontal="center" vertical="center" wrapText="1"/>
    </xf>
    <xf numFmtId="0" fontId="13" fillId="4" borderId="7" xfId="3" applyFont="1" applyFill="1" applyBorder="1" applyAlignment="1">
      <alignment horizontal="center" vertical="center" wrapText="1"/>
    </xf>
    <xf numFmtId="166" fontId="12" fillId="4" borderId="3" xfId="4" applyNumberFormat="1" applyFont="1" applyFill="1" applyBorder="1" applyAlignment="1">
      <alignment horizontal="center" vertical="center" shrinkToFit="1"/>
    </xf>
    <xf numFmtId="166" fontId="14" fillId="4" borderId="3" xfId="4" applyNumberFormat="1" applyFont="1" applyFill="1" applyBorder="1" applyAlignment="1">
      <alignment horizontal="center" vertical="center" wrapText="1"/>
    </xf>
    <xf numFmtId="0" fontId="11" fillId="0" borderId="0" xfId="11" applyAlignment="1">
      <alignment horizontal="left" vertical="top"/>
    </xf>
    <xf numFmtId="165" fontId="12" fillId="5" borderId="6" xfId="12" applyNumberFormat="1" applyFont="1" applyFill="1" applyBorder="1" applyAlignment="1">
      <alignment horizontal="center"/>
    </xf>
    <xf numFmtId="165" fontId="12" fillId="5" borderId="3" xfId="12" applyNumberFormat="1" applyFont="1" applyFill="1" applyBorder="1" applyAlignment="1">
      <alignment horizontal="center"/>
    </xf>
    <xf numFmtId="165" fontId="12" fillId="5" borderId="4" xfId="12" applyNumberFormat="1" applyFont="1" applyFill="1" applyBorder="1" applyAlignment="1">
      <alignment horizontal="center"/>
    </xf>
    <xf numFmtId="2" fontId="13" fillId="4" borderId="3" xfId="12" applyNumberFormat="1" applyFont="1" applyFill="1" applyBorder="1" applyAlignment="1">
      <alignment horizontal="center" vertical="center" wrapText="1"/>
    </xf>
    <xf numFmtId="14" fontId="13" fillId="4" borderId="3" xfId="12" applyNumberFormat="1" applyFont="1" applyFill="1" applyBorder="1" applyAlignment="1">
      <alignment horizontal="center" vertical="center" wrapText="1"/>
    </xf>
    <xf numFmtId="0" fontId="13" fillId="4" borderId="3" xfId="11" applyFont="1" applyFill="1" applyBorder="1" applyAlignment="1">
      <alignment horizontal="center" vertical="center" wrapText="1"/>
    </xf>
    <xf numFmtId="0" fontId="3" fillId="7" borderId="11" xfId="11" applyFont="1" applyFill="1" applyBorder="1" applyAlignment="1">
      <alignment horizontal="center" vertical="center"/>
    </xf>
    <xf numFmtId="0" fontId="7" fillId="0" borderId="11" xfId="11" applyFont="1" applyBorder="1" applyAlignment="1">
      <alignment horizontal="center" vertical="center"/>
    </xf>
    <xf numFmtId="0" fontId="3" fillId="0" borderId="11" xfId="11" applyFont="1" applyBorder="1" applyAlignment="1">
      <alignment horizontal="center" vertical="center"/>
    </xf>
    <xf numFmtId="165" fontId="12" fillId="5" borderId="5" xfId="12" applyNumberFormat="1" applyFont="1" applyFill="1" applyBorder="1" applyAlignment="1">
      <alignment horizontal="center"/>
    </xf>
    <xf numFmtId="0" fontId="13" fillId="4" borderId="3" xfId="2" applyFont="1" applyFill="1" applyBorder="1" applyAlignment="1">
      <alignment horizontal="center" vertical="center" wrapText="1"/>
    </xf>
    <xf numFmtId="2" fontId="13" fillId="4" borderId="2" xfId="12" applyNumberFormat="1" applyFont="1" applyFill="1" applyBorder="1" applyAlignment="1">
      <alignment horizontal="center" vertical="center" wrapText="1"/>
    </xf>
    <xf numFmtId="14" fontId="13" fillId="4" borderId="2" xfId="12" applyNumberFormat="1" applyFont="1" applyFill="1" applyBorder="1" applyAlignment="1">
      <alignment horizontal="center" vertical="center" wrapText="1"/>
    </xf>
    <xf numFmtId="0" fontId="13" fillId="4" borderId="6" xfId="11" applyFont="1" applyFill="1" applyBorder="1" applyAlignment="1">
      <alignment horizontal="center" vertical="center" wrapText="1"/>
    </xf>
    <xf numFmtId="0" fontId="7" fillId="0" borderId="0" xfId="11" applyFont="1" applyAlignment="1">
      <alignment horizontal="center" vertical="center"/>
    </xf>
    <xf numFmtId="0" fontId="13" fillId="4" borderId="6" xfId="2" applyFont="1" applyFill="1" applyBorder="1" applyAlignment="1">
      <alignment horizontal="center" vertical="center" wrapText="1"/>
    </xf>
    <xf numFmtId="0" fontId="7" fillId="0" borderId="1" xfId="11" applyFont="1" applyBorder="1" applyAlignment="1">
      <alignment horizontal="center" vertical="center"/>
    </xf>
    <xf numFmtId="2" fontId="13" fillId="4" borderId="6" xfId="12" applyNumberFormat="1" applyFont="1" applyFill="1" applyBorder="1" applyAlignment="1">
      <alignment horizontal="center" vertical="center" wrapText="1"/>
    </xf>
    <xf numFmtId="14" fontId="13" fillId="4" borderId="6" xfId="12" applyNumberFormat="1" applyFont="1" applyFill="1" applyBorder="1" applyAlignment="1">
      <alignment horizontal="center" vertical="center" wrapText="1"/>
    </xf>
    <xf numFmtId="165" fontId="12" fillId="5" borderId="6" xfId="12" applyNumberFormat="1" applyFont="1" applyFill="1" applyBorder="1" applyAlignment="1" applyProtection="1">
      <alignment horizontal="center"/>
      <protection hidden="1"/>
    </xf>
    <xf numFmtId="165" fontId="12" fillId="5" borderId="4" xfId="12" applyNumberFormat="1" applyFont="1" applyFill="1" applyBorder="1" applyAlignment="1" applyProtection="1">
      <alignment horizontal="center"/>
      <protection hidden="1"/>
    </xf>
    <xf numFmtId="2" fontId="13" fillId="4" borderId="6" xfId="12" applyNumberFormat="1" applyFont="1" applyFill="1" applyBorder="1" applyAlignment="1" applyProtection="1">
      <alignment horizontal="center" vertical="center" wrapText="1"/>
      <protection hidden="1"/>
    </xf>
    <xf numFmtId="165" fontId="12" fillId="5" borderId="18" xfId="12" applyNumberFormat="1" applyFont="1" applyFill="1" applyBorder="1" applyAlignment="1">
      <alignment horizontal="center"/>
    </xf>
    <xf numFmtId="165" fontId="12" fillId="5" borderId="19" xfId="12" applyNumberFormat="1" applyFont="1" applyFill="1" applyBorder="1" applyAlignment="1">
      <alignment horizontal="center"/>
    </xf>
    <xf numFmtId="2" fontId="13" fillId="4" borderId="19" xfId="12" applyNumberFormat="1" applyFont="1" applyFill="1" applyBorder="1" applyAlignment="1">
      <alignment horizontal="center" vertical="center" wrapText="1"/>
    </xf>
    <xf numFmtId="14" fontId="13" fillId="4" borderId="19" xfId="12" applyNumberFormat="1" applyFont="1" applyFill="1" applyBorder="1" applyAlignment="1">
      <alignment horizontal="center" vertical="center" wrapText="1"/>
    </xf>
    <xf numFmtId="0" fontId="13" fillId="4" borderId="19" xfId="11" applyFont="1" applyFill="1" applyBorder="1" applyAlignment="1">
      <alignment horizontal="center" vertical="center" wrapText="1"/>
    </xf>
    <xf numFmtId="0" fontId="7" fillId="0" borderId="19" xfId="11" applyFont="1" applyBorder="1" applyAlignment="1">
      <alignment horizontal="center" vertical="center"/>
    </xf>
    <xf numFmtId="165" fontId="12" fillId="5" borderId="12" xfId="12" applyNumberFormat="1" applyFont="1" applyFill="1" applyBorder="1" applyAlignment="1">
      <alignment horizontal="center"/>
    </xf>
    <xf numFmtId="2" fontId="13" fillId="4" borderId="12" xfId="12" applyNumberFormat="1" applyFont="1" applyFill="1" applyBorder="1" applyAlignment="1">
      <alignment horizontal="center" vertical="center" wrapText="1"/>
    </xf>
    <xf numFmtId="14" fontId="13" fillId="4" borderId="12" xfId="12" applyNumberFormat="1" applyFont="1" applyFill="1" applyBorder="1" applyAlignment="1">
      <alignment horizontal="center" vertical="center" wrapText="1"/>
    </xf>
    <xf numFmtId="0" fontId="13" fillId="4" borderId="12" xfId="11" applyFont="1" applyFill="1" applyBorder="1" applyAlignment="1">
      <alignment horizontal="center" vertical="center" wrapText="1"/>
    </xf>
    <xf numFmtId="0" fontId="7" fillId="0" borderId="12" xfId="11" applyFont="1" applyBorder="1" applyAlignment="1">
      <alignment horizontal="center" vertical="center"/>
    </xf>
    <xf numFmtId="2" fontId="13" fillId="4" borderId="17" xfId="12" applyNumberFormat="1" applyFont="1" applyFill="1" applyBorder="1" applyAlignment="1">
      <alignment horizontal="center" vertical="center" wrapText="1"/>
    </xf>
    <xf numFmtId="165" fontId="12" fillId="5" borderId="16" xfId="12" applyNumberFormat="1" applyFont="1" applyFill="1" applyBorder="1" applyAlignment="1">
      <alignment horizontal="center"/>
    </xf>
    <xf numFmtId="2" fontId="13" fillId="4" borderId="15" xfId="12" applyNumberFormat="1" applyFont="1" applyFill="1" applyBorder="1" applyAlignment="1">
      <alignment horizontal="center" vertical="center" wrapText="1"/>
    </xf>
    <xf numFmtId="0" fontId="7" fillId="0" borderId="13" xfId="11" applyFont="1" applyBorder="1" applyAlignment="1">
      <alignment horizontal="center" vertical="center"/>
    </xf>
    <xf numFmtId="165" fontId="12" fillId="5" borderId="14" xfId="12" applyNumberFormat="1" applyFont="1" applyFill="1" applyBorder="1" applyAlignment="1">
      <alignment horizontal="center"/>
    </xf>
    <xf numFmtId="2" fontId="13" fillId="4" borderId="14" xfId="12" applyNumberFormat="1" applyFont="1" applyFill="1" applyBorder="1" applyAlignment="1">
      <alignment horizontal="center" vertical="center" wrapText="1"/>
    </xf>
    <xf numFmtId="0" fontId="2" fillId="2" borderId="6" xfId="11" applyFont="1" applyFill="1" applyBorder="1" applyAlignment="1">
      <alignment horizontal="center" vertical="center" wrapText="1"/>
    </xf>
    <xf numFmtId="0" fontId="2" fillId="2" borderId="8" xfId="11" applyFont="1" applyFill="1" applyBorder="1" applyAlignment="1">
      <alignment horizontal="center" vertical="center" wrapText="1"/>
    </xf>
    <xf numFmtId="0" fontId="2" fillId="3" borderId="0" xfId="11" applyFont="1" applyFill="1" applyAlignment="1">
      <alignment horizontal="center" vertical="center" wrapText="1"/>
    </xf>
    <xf numFmtId="0" fontId="2" fillId="2" borderId="9" xfId="11" applyFont="1" applyFill="1" applyBorder="1" applyAlignment="1">
      <alignment horizontal="center" vertical="center" wrapText="1"/>
    </xf>
    <xf numFmtId="0" fontId="2" fillId="2" borderId="0" xfId="11" applyFont="1" applyFill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14" fontId="13" fillId="4" borderId="3" xfId="0" applyNumberFormat="1" applyFont="1" applyFill="1" applyBorder="1" applyAlignment="1">
      <alignment horizontal="center" vertical="center" wrapText="1"/>
    </xf>
    <xf numFmtId="2" fontId="13" fillId="4" borderId="3" xfId="0" applyNumberFormat="1" applyFont="1" applyFill="1" applyBorder="1" applyAlignment="1">
      <alignment horizontal="center" vertical="center" wrapText="1"/>
    </xf>
    <xf numFmtId="165" fontId="12" fillId="5" borderId="3" xfId="0" applyNumberFormat="1" applyFont="1" applyFill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/>
    </xf>
    <xf numFmtId="165" fontId="12" fillId="5" borderId="3" xfId="11" applyNumberFormat="1" applyFont="1" applyFill="1" applyBorder="1" applyAlignment="1">
      <alignment horizontal="center"/>
    </xf>
    <xf numFmtId="0" fontId="13" fillId="4" borderId="2" xfId="3" applyFont="1" applyFill="1" applyBorder="1" applyAlignment="1">
      <alignment horizontal="center" vertical="center" wrapText="1"/>
    </xf>
    <xf numFmtId="0" fontId="13" fillId="4" borderId="20" xfId="3" applyFont="1" applyFill="1" applyBorder="1" applyAlignment="1">
      <alignment horizontal="center" vertical="center" wrapText="1"/>
    </xf>
    <xf numFmtId="0" fontId="13" fillId="4" borderId="6" xfId="3" applyFont="1" applyFill="1" applyBorder="1" applyAlignment="1">
      <alignment horizontal="center" vertical="center" wrapText="1"/>
    </xf>
    <xf numFmtId="0" fontId="13" fillId="4" borderId="10" xfId="3" applyFont="1" applyFill="1" applyBorder="1" applyAlignment="1">
      <alignment horizontal="center" vertical="center" wrapText="1"/>
    </xf>
    <xf numFmtId="168" fontId="15" fillId="14" borderId="24" xfId="0" applyNumberFormat="1" applyFont="1" applyFill="1" applyBorder="1"/>
    <xf numFmtId="168" fontId="16" fillId="14" borderId="24" xfId="0" applyNumberFormat="1" applyFont="1" applyFill="1" applyBorder="1" applyAlignment="1">
      <alignment wrapText="1"/>
    </xf>
    <xf numFmtId="168" fontId="16" fillId="14" borderId="25" xfId="0" applyNumberFormat="1" applyFont="1" applyFill="1" applyBorder="1" applyAlignment="1">
      <alignment wrapText="1"/>
    </xf>
    <xf numFmtId="0" fontId="13" fillId="4" borderId="11" xfId="11" applyFont="1" applyFill="1" applyBorder="1" applyAlignment="1">
      <alignment horizontal="center" vertical="center" wrapText="1"/>
    </xf>
    <xf numFmtId="14" fontId="13" fillId="4" borderId="3" xfId="11" applyNumberFormat="1" applyFont="1" applyFill="1" applyBorder="1" applyAlignment="1">
      <alignment horizontal="center" vertical="center" wrapText="1"/>
    </xf>
    <xf numFmtId="2" fontId="13" fillId="4" borderId="3" xfId="11" applyNumberFormat="1" applyFont="1" applyFill="1" applyBorder="1" applyAlignment="1">
      <alignment horizontal="center" vertical="center" wrapText="1"/>
    </xf>
    <xf numFmtId="165" fontId="12" fillId="5" borderId="4" xfId="11" applyNumberFormat="1" applyFont="1" applyFill="1" applyBorder="1" applyAlignment="1">
      <alignment horizontal="center"/>
    </xf>
    <xf numFmtId="165" fontId="12" fillId="5" borderId="5" xfId="11" applyNumberFormat="1" applyFont="1" applyFill="1" applyBorder="1" applyAlignment="1">
      <alignment horizontal="center"/>
    </xf>
    <xf numFmtId="0" fontId="3" fillId="7" borderId="0" xfId="11" applyFont="1" applyFill="1" applyAlignment="1">
      <alignment horizontal="center" vertical="center"/>
    </xf>
    <xf numFmtId="0" fontId="3" fillId="0" borderId="0" xfId="1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13" fillId="4" borderId="6" xfId="0" applyFont="1" applyFill="1" applyBorder="1" applyAlignment="1">
      <alignment horizontal="center" vertical="center" wrapText="1"/>
    </xf>
    <xf numFmtId="169" fontId="13" fillId="4" borderId="6" xfId="0" applyNumberFormat="1" applyFont="1" applyFill="1" applyBorder="1" applyAlignment="1">
      <alignment horizontal="center" vertical="center" wrapText="1"/>
    </xf>
    <xf numFmtId="14" fontId="13" fillId="4" borderId="6" xfId="11" applyNumberFormat="1" applyFont="1" applyFill="1" applyBorder="1" applyAlignment="1">
      <alignment horizontal="center" vertical="center" wrapText="1"/>
    </xf>
    <xf numFmtId="14" fontId="13" fillId="4" borderId="6" xfId="0" applyNumberFormat="1" applyFont="1" applyFill="1" applyBorder="1" applyAlignment="1">
      <alignment horizontal="center" vertical="center" wrapText="1"/>
    </xf>
    <xf numFmtId="2" fontId="13" fillId="4" borderId="6" xfId="11" applyNumberFormat="1" applyFont="1" applyFill="1" applyBorder="1" applyAlignment="1">
      <alignment horizontal="center" vertical="center" wrapText="1"/>
    </xf>
    <xf numFmtId="2" fontId="13" fillId="4" borderId="6" xfId="0" applyNumberFormat="1" applyFont="1" applyFill="1" applyBorder="1" applyAlignment="1">
      <alignment horizontal="center" vertical="center" wrapText="1"/>
    </xf>
    <xf numFmtId="165" fontId="12" fillId="5" borderId="6" xfId="11" applyNumberFormat="1" applyFont="1" applyFill="1" applyBorder="1" applyAlignment="1">
      <alignment horizontal="center"/>
    </xf>
    <xf numFmtId="165" fontId="12" fillId="5" borderId="6" xfId="0" applyNumberFormat="1" applyFont="1" applyFill="1" applyBorder="1" applyAlignment="1">
      <alignment horizontal="center"/>
    </xf>
    <xf numFmtId="0" fontId="3" fillId="7" borderId="12" xfId="11" applyFont="1" applyFill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12" xfId="11" applyFont="1" applyBorder="1" applyAlignment="1">
      <alignment horizontal="center" vertical="center"/>
    </xf>
    <xf numFmtId="0" fontId="3" fillId="0" borderId="19" xfId="11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 wrapText="1"/>
    </xf>
    <xf numFmtId="0" fontId="13" fillId="4" borderId="12" xfId="2" applyFont="1" applyFill="1" applyBorder="1" applyAlignment="1">
      <alignment horizontal="center" vertical="center" wrapText="1"/>
    </xf>
    <xf numFmtId="14" fontId="13" fillId="4" borderId="2" xfId="11" applyNumberFormat="1" applyFont="1" applyFill="1" applyBorder="1" applyAlignment="1">
      <alignment horizontal="center" vertical="center" wrapText="1"/>
    </xf>
    <xf numFmtId="14" fontId="13" fillId="4" borderId="12" xfId="0" applyNumberFormat="1" applyFont="1" applyFill="1" applyBorder="1" applyAlignment="1">
      <alignment horizontal="center" vertical="center" wrapText="1"/>
    </xf>
    <xf numFmtId="2" fontId="13" fillId="4" borderId="2" xfId="11" applyNumberFormat="1" applyFont="1" applyFill="1" applyBorder="1" applyAlignment="1">
      <alignment horizontal="center" vertical="center" wrapText="1"/>
    </xf>
    <xf numFmtId="2" fontId="13" fillId="4" borderId="3" xfId="12" applyNumberFormat="1" applyFont="1" applyFill="1" applyBorder="1" applyAlignment="1" applyProtection="1">
      <alignment horizontal="center" vertical="center" wrapText="1"/>
      <protection hidden="1"/>
    </xf>
    <xf numFmtId="2" fontId="13" fillId="4" borderId="12" xfId="0" applyNumberFormat="1" applyFont="1" applyFill="1" applyBorder="1" applyAlignment="1">
      <alignment horizontal="center" vertical="center" wrapText="1"/>
    </xf>
    <xf numFmtId="2" fontId="13" fillId="4" borderId="15" xfId="0" applyNumberFormat="1" applyFont="1" applyFill="1" applyBorder="1" applyAlignment="1">
      <alignment horizontal="center" vertical="center" wrapText="1"/>
    </xf>
    <xf numFmtId="165" fontId="12" fillId="5" borderId="12" xfId="0" applyNumberFormat="1" applyFont="1" applyFill="1" applyBorder="1" applyAlignment="1">
      <alignment horizontal="center"/>
    </xf>
    <xf numFmtId="165" fontId="12" fillId="5" borderId="3" xfId="12" applyNumberFormat="1" applyFont="1" applyFill="1" applyBorder="1" applyAlignment="1" applyProtection="1">
      <alignment horizontal="center"/>
      <protection hidden="1"/>
    </xf>
    <xf numFmtId="165" fontId="12" fillId="5" borderId="16" xfId="0" applyNumberFormat="1" applyFont="1" applyFill="1" applyBorder="1" applyAlignment="1">
      <alignment horizontal="center"/>
    </xf>
    <xf numFmtId="166" fontId="12" fillId="4" borderId="2" xfId="4" applyNumberFormat="1" applyFont="1" applyFill="1" applyBorder="1" applyAlignment="1">
      <alignment horizontal="center" vertical="center" shrinkToFit="1"/>
    </xf>
    <xf numFmtId="166" fontId="12" fillId="4" borderId="6" xfId="4" applyNumberFormat="1" applyFont="1" applyFill="1" applyBorder="1" applyAlignment="1">
      <alignment horizontal="center" vertical="center" shrinkToFit="1"/>
    </xf>
    <xf numFmtId="166" fontId="14" fillId="4" borderId="2" xfId="4" applyNumberFormat="1" applyFont="1" applyFill="1" applyBorder="1" applyAlignment="1">
      <alignment horizontal="center" vertical="center" wrapText="1"/>
    </xf>
    <xf numFmtId="166" fontId="14" fillId="4" borderId="6" xfId="4" applyNumberFormat="1" applyFont="1" applyFill="1" applyBorder="1" applyAlignment="1">
      <alignment horizontal="center" vertical="center" wrapText="1"/>
    </xf>
    <xf numFmtId="168" fontId="15" fillId="5" borderId="0" xfId="0" applyNumberFormat="1" applyFont="1" applyFill="1"/>
    <xf numFmtId="168" fontId="15" fillId="5" borderId="26" xfId="0" applyNumberFormat="1" applyFont="1" applyFill="1" applyBorder="1"/>
    <xf numFmtId="168" fontId="17" fillId="5" borderId="27" xfId="0" applyNumberFormat="1" applyFont="1" applyFill="1" applyBorder="1"/>
    <xf numFmtId="168" fontId="18" fillId="15" borderId="3" xfId="0" applyNumberFormat="1" applyFont="1" applyFill="1" applyBorder="1" applyAlignment="1">
      <alignment wrapText="1"/>
    </xf>
    <xf numFmtId="168" fontId="17" fillId="5" borderId="28" xfId="0" applyNumberFormat="1" applyFont="1" applyFill="1" applyBorder="1"/>
    <xf numFmtId="0" fontId="13" fillId="4" borderId="11" xfId="0" applyFont="1" applyFill="1" applyBorder="1" applyAlignment="1">
      <alignment horizontal="center" vertical="center" wrapText="1"/>
    </xf>
    <xf numFmtId="169" fontId="13" fillId="4" borderId="3" xfId="0" applyNumberFormat="1" applyFont="1" applyFill="1" applyBorder="1" applyAlignment="1">
      <alignment horizontal="center" vertical="center" wrapText="1"/>
    </xf>
    <xf numFmtId="0" fontId="13" fillId="4" borderId="11" xfId="2" applyFont="1" applyFill="1" applyBorder="1" applyAlignment="1">
      <alignment horizontal="center" vertical="center" wrapText="1"/>
    </xf>
    <xf numFmtId="0" fontId="19" fillId="14" borderId="37" xfId="0" applyFont="1" applyFill="1" applyBorder="1" applyAlignment="1">
      <alignment wrapText="1"/>
    </xf>
    <xf numFmtId="168" fontId="15" fillId="5" borderId="4" xfId="0" applyNumberFormat="1" applyFont="1" applyFill="1" applyBorder="1"/>
    <xf numFmtId="168" fontId="15" fillId="5" borderId="37" xfId="0" applyNumberFormat="1" applyFont="1" applyFill="1" applyBorder="1"/>
    <xf numFmtId="168" fontId="15" fillId="5" borderId="38" xfId="0" applyNumberFormat="1" applyFont="1" applyFill="1" applyBorder="1"/>
    <xf numFmtId="168" fontId="15" fillId="5" borderId="31" xfId="0" applyNumberFormat="1" applyFont="1" applyFill="1" applyBorder="1"/>
    <xf numFmtId="168" fontId="15" fillId="5" borderId="34" xfId="0" applyNumberFormat="1" applyFont="1" applyFill="1" applyBorder="1"/>
    <xf numFmtId="168" fontId="15" fillId="5" borderId="35" xfId="0" applyNumberFormat="1" applyFont="1" applyFill="1" applyBorder="1"/>
    <xf numFmtId="168" fontId="15" fillId="5" borderId="32" xfId="0" applyNumberFormat="1" applyFont="1" applyFill="1" applyBorder="1"/>
    <xf numFmtId="168" fontId="15" fillId="5" borderId="33" xfId="0" applyNumberFormat="1" applyFont="1" applyFill="1" applyBorder="1"/>
    <xf numFmtId="168" fontId="15" fillId="5" borderId="39" xfId="0" applyNumberFormat="1" applyFont="1" applyFill="1" applyBorder="1"/>
    <xf numFmtId="168" fontId="15" fillId="5" borderId="29" xfId="0" applyNumberFormat="1" applyFont="1" applyFill="1" applyBorder="1"/>
    <xf numFmtId="168" fontId="15" fillId="5" borderId="30" xfId="0" applyNumberFormat="1" applyFont="1" applyFill="1" applyBorder="1"/>
    <xf numFmtId="168" fontId="17" fillId="5" borderId="4" xfId="0" applyNumberFormat="1" applyFont="1" applyFill="1" applyBorder="1"/>
    <xf numFmtId="168" fontId="17" fillId="5" borderId="29" xfId="0" applyNumberFormat="1" applyFont="1" applyFill="1" applyBorder="1"/>
    <xf numFmtId="168" fontId="17" fillId="5" borderId="30" xfId="0" applyNumberFormat="1" applyFont="1" applyFill="1" applyBorder="1"/>
    <xf numFmtId="168" fontId="17" fillId="5" borderId="31" xfId="0" applyNumberFormat="1" applyFont="1" applyFill="1" applyBorder="1"/>
    <xf numFmtId="168" fontId="17" fillId="5" borderId="32" xfId="0" applyNumberFormat="1" applyFont="1" applyFill="1" applyBorder="1"/>
    <xf numFmtId="168" fontId="17" fillId="5" borderId="33" xfId="0" applyNumberFormat="1" applyFont="1" applyFill="1" applyBorder="1"/>
    <xf numFmtId="168" fontId="17" fillId="5" borderId="34" xfId="0" applyNumberFormat="1" applyFont="1" applyFill="1" applyBorder="1"/>
    <xf numFmtId="168" fontId="17" fillId="5" borderId="35" xfId="0" applyNumberFormat="1" applyFont="1" applyFill="1" applyBorder="1"/>
    <xf numFmtId="168" fontId="17" fillId="5" borderId="36" xfId="0" applyNumberFormat="1" applyFont="1" applyFill="1" applyBorder="1"/>
    <xf numFmtId="165" fontId="12" fillId="5" borderId="5" xfId="0" applyNumberFormat="1" applyFont="1" applyFill="1" applyBorder="1" applyAlignment="1">
      <alignment horizontal="center"/>
    </xf>
    <xf numFmtId="166" fontId="9" fillId="6" borderId="6" xfId="4" applyNumberFormat="1" applyFont="1" applyFill="1" applyBorder="1" applyAlignment="1">
      <alignment horizontal="center" vertical="center" wrapText="1"/>
    </xf>
    <xf numFmtId="166" fontId="8" fillId="4" borderId="6" xfId="4" applyNumberFormat="1" applyFont="1" applyFill="1" applyBorder="1" applyAlignment="1">
      <alignment horizontal="center" vertical="center" shrinkToFit="1"/>
    </xf>
    <xf numFmtId="166" fontId="9" fillId="4" borderId="6" xfId="4" applyNumberFormat="1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13" borderId="0" xfId="11" applyFont="1" applyFill="1" applyAlignment="1">
      <alignment horizontal="center" vertical="center"/>
    </xf>
  </cellXfs>
  <cellStyles count="13">
    <cellStyle name="Currency" xfId="1" builtinId="4"/>
    <cellStyle name="Currency 2" xfId="12" xr:uid="{92D76CDC-5628-4F6E-ADED-6A2A3D56A2C5}"/>
    <cellStyle name="Currency 3" xfId="8" xr:uid="{A5B9A360-8007-4462-BF0E-652255EE0D4F}"/>
    <cellStyle name="Moneda 2" xfId="4" xr:uid="{4CA81214-D847-430C-8299-B2E3184B07B7}"/>
    <cellStyle name="Moneda 2 2" xfId="6" xr:uid="{D2E034B3-AEE9-4346-9E39-9847FDBC534D}"/>
    <cellStyle name="Moneda 3" xfId="5" xr:uid="{DBCE8249-ACFC-47B7-A02F-20E2928D1F9C}"/>
    <cellStyle name="Normal" xfId="0" builtinId="0"/>
    <cellStyle name="Normal 17" xfId="7" xr:uid="{6639516C-250A-4DB6-98F0-362229242D29}"/>
    <cellStyle name="Normal 18" xfId="10" xr:uid="{569ED5C7-F7B6-4D4C-83EF-25663C108E09}"/>
    <cellStyle name="Normal 19" xfId="9" xr:uid="{5DE5CEF5-5FFE-467F-9A3A-CE50FAC6E40F}"/>
    <cellStyle name="Normal 2" xfId="2" xr:uid="{5EA7C4FE-91C8-41ED-B6B2-075F2594478B}"/>
    <cellStyle name="Normal 3" xfId="11" xr:uid="{6AFD23D1-73D6-4917-9506-A5C8DED11C8E}"/>
    <cellStyle name="Normal 6" xfId="3" xr:uid="{C0152DD4-731C-4277-BE0F-CEF55EA32688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numFmt numFmtId="165" formatCode="#,##0.0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</dxf>
    <dxf>
      <border outline="0">
        <left style="thin">
          <color theme="1"/>
        </left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84A8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#,##0.000000\ &quot;€&quot;"/>
      <fill>
        <patternFill patternType="solid">
          <fgColor indexed="64"/>
          <bgColor rgb="FFF1F1F1"/>
        </patternFill>
      </fill>
      <alignment horizontal="center" vertical="center" textRotation="0" wrapText="0" indent="0" justifyLastLine="0" shrinkToFit="1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FFFFFF"/>
        </left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84A8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#,##0.0000000\ &quot;€&quot;"/>
      <fill>
        <patternFill patternType="solid">
          <fgColor rgb="FF000000"/>
          <bgColor rgb="FFE8ED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FFFFFF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d/mm/yyyy"/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FFFFFF"/>
        </left>
        <right/>
        <top style="thin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1F1F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rgb="FFFFFFFF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184A8C"/>
        </patternFill>
      </fill>
      <alignment horizontal="center" vertical="center" textRotation="0" wrapText="1" indent="0" justifyLastLine="0" shrinkToFit="0" readingOrder="0"/>
    </dxf>
    <dxf>
      <border>
        <left style="hair">
          <color rgb="FFC00000"/>
        </left>
        <right style="hair">
          <color rgb="FFC00000"/>
        </right>
        <top style="hair">
          <color rgb="FFC00000"/>
        </top>
        <bottom style="hair">
          <color rgb="FFC00000"/>
        </bottom>
        <vertical style="hair">
          <color rgb="FFC00000"/>
        </vertical>
        <horizontal style="hair">
          <color rgb="FFC00000"/>
        </horizontal>
      </border>
    </dxf>
  </dxfs>
  <tableStyles count="2" defaultTableStyle="TableStyleMedium2" defaultPivotStyle="PivotStyleLight16">
    <tableStyle name="Invisible" pivot="0" table="0" count="0" xr9:uid="{5896ED69-7611-4798-A226-609A78130055}"/>
    <tableStyle name="Table Style 1" pivot="0" count="1" xr9:uid="{54DA45B2-B562-4722-8F2F-1D93C44DA488}">
      <tableStyleElement type="wholeTabl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123520</xdr:colOff>
      <xdr:row>32</xdr:row>
      <xdr:rowOff>48424</xdr:rowOff>
    </xdr:from>
    <xdr:to>
      <xdr:col>4</xdr:col>
      <xdr:colOff>2727566</xdr:colOff>
      <xdr:row>42</xdr:row>
      <xdr:rowOff>2804</xdr:rowOff>
    </xdr:to>
    <xdr:pic>
      <xdr:nvPicPr>
        <xdr:cNvPr id="2" name="Imagen 9">
          <a:extLst>
            <a:ext uri="{FF2B5EF4-FFF2-40B4-BE49-F238E27FC236}">
              <a16:creationId xmlns:a16="http://schemas.microsoft.com/office/drawing/2014/main" id="{1AEC4D32-DCF9-49EB-838A-1F48F069A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9995" y="6534949"/>
          <a:ext cx="2604046" cy="1859380"/>
        </a:xfrm>
        <a:prstGeom prst="rect">
          <a:avLst/>
        </a:prstGeom>
      </xdr:spPr>
    </xdr:pic>
    <xdr:clientData fLocksWithSheet="0"/>
  </xdr:twoCellAnchor>
  <xdr:twoCellAnchor editAs="oneCell">
    <xdr:from>
      <xdr:col>3</xdr:col>
      <xdr:colOff>1119643</xdr:colOff>
      <xdr:row>102</xdr:row>
      <xdr:rowOff>102209</xdr:rowOff>
    </xdr:from>
    <xdr:to>
      <xdr:col>5</xdr:col>
      <xdr:colOff>13171</xdr:colOff>
      <xdr:row>114</xdr:row>
      <xdr:rowOff>49768</xdr:rowOff>
    </xdr:to>
    <xdr:pic>
      <xdr:nvPicPr>
        <xdr:cNvPr id="3" name="Imagen 11">
          <a:extLst>
            <a:ext uri="{FF2B5EF4-FFF2-40B4-BE49-F238E27FC236}">
              <a16:creationId xmlns:a16="http://schemas.microsoft.com/office/drawing/2014/main" id="{67F670E5-9FB2-4B48-8077-B5891441B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34543" y="19923734"/>
          <a:ext cx="3198828" cy="2233559"/>
        </a:xfrm>
        <a:prstGeom prst="rect">
          <a:avLst/>
        </a:prstGeom>
      </xdr:spPr>
    </xdr:pic>
    <xdr:clientData fLocksWithSheet="0"/>
  </xdr:twoCellAnchor>
  <xdr:twoCellAnchor editAs="oneCell">
    <xdr:from>
      <xdr:col>3</xdr:col>
      <xdr:colOff>1162652</xdr:colOff>
      <xdr:row>157</xdr:row>
      <xdr:rowOff>189015</xdr:rowOff>
    </xdr:from>
    <xdr:to>
      <xdr:col>5</xdr:col>
      <xdr:colOff>67491</xdr:colOff>
      <xdr:row>169</xdr:row>
      <xdr:rowOff>127505</xdr:rowOff>
    </xdr:to>
    <xdr:pic>
      <xdr:nvPicPr>
        <xdr:cNvPr id="4" name="Imagen 11">
          <a:extLst>
            <a:ext uri="{FF2B5EF4-FFF2-40B4-BE49-F238E27FC236}">
              <a16:creationId xmlns:a16="http://schemas.microsoft.com/office/drawing/2014/main" id="{2F38973F-9745-4BC6-B288-ECCF1E18B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7552" y="30488040"/>
          <a:ext cx="3210139" cy="2224490"/>
        </a:xfrm>
        <a:prstGeom prst="rect">
          <a:avLst/>
        </a:prstGeom>
      </xdr:spPr>
    </xdr:pic>
    <xdr:clientData fLocksWithSheet="0"/>
  </xdr:twoCellAnchor>
  <xdr:twoCellAnchor editAs="oneCell">
    <xdr:from>
      <xdr:col>3</xdr:col>
      <xdr:colOff>1135529</xdr:colOff>
      <xdr:row>220</xdr:row>
      <xdr:rowOff>48421</xdr:rowOff>
    </xdr:from>
    <xdr:to>
      <xdr:col>5</xdr:col>
      <xdr:colOff>23454</xdr:colOff>
      <xdr:row>232</xdr:row>
      <xdr:rowOff>8270</xdr:rowOff>
    </xdr:to>
    <xdr:pic>
      <xdr:nvPicPr>
        <xdr:cNvPr id="5" name="Imagen 11">
          <a:extLst>
            <a:ext uri="{FF2B5EF4-FFF2-40B4-BE49-F238E27FC236}">
              <a16:creationId xmlns:a16="http://schemas.microsoft.com/office/drawing/2014/main" id="{46303214-8ACE-4767-8B37-2EB31503E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0429" y="42348946"/>
          <a:ext cx="3193225" cy="2245849"/>
        </a:xfrm>
        <a:prstGeom prst="rect">
          <a:avLst/>
        </a:prstGeom>
      </xdr:spPr>
    </xdr:pic>
    <xdr:clientData fLocksWithSheet="0"/>
  </xdr:twoCellAnchor>
  <xdr:twoCellAnchor editAs="oneCell">
    <xdr:from>
      <xdr:col>3</xdr:col>
      <xdr:colOff>1092659</xdr:colOff>
      <xdr:row>285</xdr:row>
      <xdr:rowOff>163334</xdr:rowOff>
    </xdr:from>
    <xdr:to>
      <xdr:col>4</xdr:col>
      <xdr:colOff>3117031</xdr:colOff>
      <xdr:row>297</xdr:row>
      <xdr:rowOff>117037</xdr:rowOff>
    </xdr:to>
    <xdr:pic>
      <xdr:nvPicPr>
        <xdr:cNvPr id="6" name="Imagen 11">
          <a:extLst>
            <a:ext uri="{FF2B5EF4-FFF2-40B4-BE49-F238E27FC236}">
              <a16:creationId xmlns:a16="http://schemas.microsoft.com/office/drawing/2014/main" id="{B6F5CC67-5A9F-4095-B078-A42E173B3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7559" y="54846359"/>
          <a:ext cx="3195947" cy="2239703"/>
        </a:xfrm>
        <a:prstGeom prst="rect">
          <a:avLst/>
        </a:prstGeom>
      </xdr:spPr>
    </xdr:pic>
    <xdr:clientData fLocksWithSheet="0"/>
  </xdr:twoCellAnchor>
  <xdr:twoCellAnchor editAs="oneCell">
    <xdr:from>
      <xdr:col>3</xdr:col>
      <xdr:colOff>1059528</xdr:colOff>
      <xdr:row>350</xdr:row>
      <xdr:rowOff>65459</xdr:rowOff>
    </xdr:from>
    <xdr:to>
      <xdr:col>4</xdr:col>
      <xdr:colOff>3099921</xdr:colOff>
      <xdr:row>362</xdr:row>
      <xdr:rowOff>19161</xdr:rowOff>
    </xdr:to>
    <xdr:pic>
      <xdr:nvPicPr>
        <xdr:cNvPr id="7" name="Imagen 11">
          <a:extLst>
            <a:ext uri="{FF2B5EF4-FFF2-40B4-BE49-F238E27FC236}">
              <a16:creationId xmlns:a16="http://schemas.microsoft.com/office/drawing/2014/main" id="{26F1BD07-56C8-4CE4-AF66-43FE0BF12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74428" y="67130984"/>
          <a:ext cx="3211968" cy="2239702"/>
        </a:xfrm>
        <a:prstGeom prst="rect">
          <a:avLst/>
        </a:prstGeom>
      </xdr:spPr>
    </xdr:pic>
    <xdr:clientData fLocksWithSheet="0"/>
  </xdr:twoCellAnchor>
  <xdr:oneCellAnchor>
    <xdr:from>
      <xdr:col>4</xdr:col>
      <xdr:colOff>763859</xdr:colOff>
      <xdr:row>532</xdr:row>
      <xdr:rowOff>181686</xdr:rowOff>
    </xdr:from>
    <xdr:ext cx="1897696" cy="695423"/>
    <xdr:pic>
      <xdr:nvPicPr>
        <xdr:cNvPr id="8" name="Imagen 7" descr="Inicio - ELEIA ENERGÍA">
          <a:extLst>
            <a:ext uri="{FF2B5EF4-FFF2-40B4-BE49-F238E27FC236}">
              <a16:creationId xmlns:a16="http://schemas.microsoft.com/office/drawing/2014/main" id="{EB326403-1EA1-4F26-AA7F-FE04827B8F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8" t="15306" r="2074" b="12245"/>
        <a:stretch/>
      </xdr:blipFill>
      <xdr:spPr bwMode="auto">
        <a:xfrm>
          <a:off x="6850334" y="101918211"/>
          <a:ext cx="1897696" cy="69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  <xdr:twoCellAnchor editAs="oneCell">
    <xdr:from>
      <xdr:col>4</xdr:col>
      <xdr:colOff>676420</xdr:colOff>
      <xdr:row>579</xdr:row>
      <xdr:rowOff>168300</xdr:rowOff>
    </xdr:from>
    <xdr:to>
      <xdr:col>4</xdr:col>
      <xdr:colOff>2507329</xdr:colOff>
      <xdr:row>585</xdr:row>
      <xdr:rowOff>39753</xdr:rowOff>
    </xdr:to>
    <xdr:pic>
      <xdr:nvPicPr>
        <xdr:cNvPr id="9" name="Imagen 3">
          <a:extLst>
            <a:ext uri="{FF2B5EF4-FFF2-40B4-BE49-F238E27FC236}">
              <a16:creationId xmlns:a16="http://schemas.microsoft.com/office/drawing/2014/main" id="{C4B3D9EF-B181-4E62-A6BC-EC0916F54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895" y="110858325"/>
          <a:ext cx="1830909" cy="1014453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426508</xdr:colOff>
      <xdr:row>587</xdr:row>
      <xdr:rowOff>150394</xdr:rowOff>
    </xdr:from>
    <xdr:to>
      <xdr:col>4</xdr:col>
      <xdr:colOff>2330336</xdr:colOff>
      <xdr:row>591</xdr:row>
      <xdr:rowOff>75020</xdr:rowOff>
    </xdr:to>
    <xdr:pic>
      <xdr:nvPicPr>
        <xdr:cNvPr id="10" name="EVOLVEimg">
          <a:extLst>
            <a:ext uri="{FF2B5EF4-FFF2-40B4-BE49-F238E27FC236}">
              <a16:creationId xmlns:a16="http://schemas.microsoft.com/office/drawing/2014/main" id="{D973F7AE-B347-4823-81E6-06AE2CB9A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983" y="112364419"/>
          <a:ext cx="1903828" cy="686626"/>
        </a:xfrm>
        <a:prstGeom prst="rect">
          <a:avLst/>
        </a:prstGeom>
      </xdr:spPr>
    </xdr:pic>
    <xdr:clientData/>
  </xdr:twoCellAnchor>
  <xdr:twoCellAnchor editAs="oneCell">
    <xdr:from>
      <xdr:col>4</xdr:col>
      <xdr:colOff>616132</xdr:colOff>
      <xdr:row>615</xdr:row>
      <xdr:rowOff>111580</xdr:rowOff>
    </xdr:from>
    <xdr:to>
      <xdr:col>4</xdr:col>
      <xdr:colOff>2610430</xdr:colOff>
      <xdr:row>618</xdr:row>
      <xdr:rowOff>154073</xdr:rowOff>
    </xdr:to>
    <xdr:pic>
      <xdr:nvPicPr>
        <xdr:cNvPr id="11" name="FACTORimg">
          <a:extLst>
            <a:ext uri="{FF2B5EF4-FFF2-40B4-BE49-F238E27FC236}">
              <a16:creationId xmlns:a16="http://schemas.microsoft.com/office/drawing/2014/main" id="{948D4F57-F0DC-4490-9521-CD92207355A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21" b="32282"/>
        <a:stretch/>
      </xdr:blipFill>
      <xdr:spPr>
        <a:xfrm>
          <a:off x="6702607" y="117659605"/>
          <a:ext cx="1994298" cy="613993"/>
        </a:xfrm>
        <a:prstGeom prst="rect">
          <a:avLst/>
        </a:prstGeom>
      </xdr:spPr>
    </xdr:pic>
    <xdr:clientData/>
  </xdr:twoCellAnchor>
  <xdr:twoCellAnchor editAs="oneCell">
    <xdr:from>
      <xdr:col>4</xdr:col>
      <xdr:colOff>595497</xdr:colOff>
      <xdr:row>660</xdr:row>
      <xdr:rowOff>144313</xdr:rowOff>
    </xdr:from>
    <xdr:to>
      <xdr:col>4</xdr:col>
      <xdr:colOff>2589795</xdr:colOff>
      <xdr:row>664</xdr:row>
      <xdr:rowOff>2452</xdr:rowOff>
    </xdr:to>
    <xdr:pic>
      <xdr:nvPicPr>
        <xdr:cNvPr id="12" name="FACTORimg">
          <a:extLst>
            <a:ext uri="{FF2B5EF4-FFF2-40B4-BE49-F238E27FC236}">
              <a16:creationId xmlns:a16="http://schemas.microsoft.com/office/drawing/2014/main" id="{687D660E-5D99-45A8-9EF2-62E0079CD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5421" b="32282"/>
        <a:stretch/>
      </xdr:blipFill>
      <xdr:spPr>
        <a:xfrm>
          <a:off x="6681972" y="126264838"/>
          <a:ext cx="1994298" cy="620139"/>
        </a:xfrm>
        <a:prstGeom prst="rect">
          <a:avLst/>
        </a:prstGeom>
      </xdr:spPr>
    </xdr:pic>
    <xdr:clientData/>
  </xdr:twoCellAnchor>
  <xdr:twoCellAnchor editAs="oneCell">
    <xdr:from>
      <xdr:col>4</xdr:col>
      <xdr:colOff>552146</xdr:colOff>
      <xdr:row>698</xdr:row>
      <xdr:rowOff>8043</xdr:rowOff>
    </xdr:from>
    <xdr:to>
      <xdr:col>4</xdr:col>
      <xdr:colOff>2467311</xdr:colOff>
      <xdr:row>703</xdr:row>
      <xdr:rowOff>42737</xdr:rowOff>
    </xdr:to>
    <xdr:pic>
      <xdr:nvPicPr>
        <xdr:cNvPr id="13" name="Imagen 2">
          <a:extLst>
            <a:ext uri="{FF2B5EF4-FFF2-40B4-BE49-F238E27FC236}">
              <a16:creationId xmlns:a16="http://schemas.microsoft.com/office/drawing/2014/main" id="{99407D29-6452-40CA-945A-13F8CA63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38621" y="133367568"/>
          <a:ext cx="1915165" cy="987194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426118</xdr:colOff>
      <xdr:row>685</xdr:row>
      <xdr:rowOff>156245</xdr:rowOff>
    </xdr:from>
    <xdr:to>
      <xdr:col>4</xdr:col>
      <xdr:colOff>2554364</xdr:colOff>
      <xdr:row>688</xdr:row>
      <xdr:rowOff>86152</xdr:rowOff>
    </xdr:to>
    <xdr:pic>
      <xdr:nvPicPr>
        <xdr:cNvPr id="14" name="Imagen 12">
          <a:extLst>
            <a:ext uri="{FF2B5EF4-FFF2-40B4-BE49-F238E27FC236}">
              <a16:creationId xmlns:a16="http://schemas.microsoft.com/office/drawing/2014/main" id="{C646F395-3F03-419C-9D82-42C1A945C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12593" y="131039270"/>
          <a:ext cx="2128246" cy="501407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574088</xdr:colOff>
      <xdr:row>723</xdr:row>
      <xdr:rowOff>173035</xdr:rowOff>
    </xdr:from>
    <xdr:to>
      <xdr:col>4</xdr:col>
      <xdr:colOff>2489253</xdr:colOff>
      <xdr:row>729</xdr:row>
      <xdr:rowOff>23374</xdr:rowOff>
    </xdr:to>
    <xdr:pic>
      <xdr:nvPicPr>
        <xdr:cNvPr id="15" name="Imagen 2">
          <a:extLst>
            <a:ext uri="{FF2B5EF4-FFF2-40B4-BE49-F238E27FC236}">
              <a16:creationId xmlns:a16="http://schemas.microsoft.com/office/drawing/2014/main" id="{D78F50DB-01D1-4C7F-9804-35D81BE43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563" y="138295060"/>
          <a:ext cx="1915165" cy="993339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1114942</xdr:colOff>
      <xdr:row>779</xdr:row>
      <xdr:rowOff>127121</xdr:rowOff>
    </xdr:from>
    <xdr:to>
      <xdr:col>4</xdr:col>
      <xdr:colOff>2191428</xdr:colOff>
      <xdr:row>785</xdr:row>
      <xdr:rowOff>3732</xdr:rowOff>
    </xdr:to>
    <xdr:pic>
      <xdr:nvPicPr>
        <xdr:cNvPr id="16" name="Imagen 6">
          <a:extLst>
            <a:ext uri="{FF2B5EF4-FFF2-40B4-BE49-F238E27FC236}">
              <a16:creationId xmlns:a16="http://schemas.microsoft.com/office/drawing/2014/main" id="{CE5ACA9E-F47F-4800-BF1A-E7EB0BA84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1417" y="148917146"/>
          <a:ext cx="1076486" cy="1019611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844151</xdr:colOff>
      <xdr:row>809</xdr:row>
      <xdr:rowOff>147808</xdr:rowOff>
    </xdr:from>
    <xdr:to>
      <xdr:col>4</xdr:col>
      <xdr:colOff>2323032</xdr:colOff>
      <xdr:row>818</xdr:row>
      <xdr:rowOff>80364</xdr:rowOff>
    </xdr:to>
    <xdr:pic>
      <xdr:nvPicPr>
        <xdr:cNvPr id="17" name="Gráfico 13">
          <a:extLst>
            <a:ext uri="{FF2B5EF4-FFF2-40B4-BE49-F238E27FC236}">
              <a16:creationId xmlns:a16="http://schemas.microsoft.com/office/drawing/2014/main" id="{FEFFB160-0EC2-488A-B7EC-EC1FC61C0F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 l="28318"/>
        <a:stretch/>
      </xdr:blipFill>
      <xdr:spPr>
        <a:xfrm>
          <a:off x="6930626" y="154652833"/>
          <a:ext cx="1478881" cy="1647056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879955</xdr:colOff>
      <xdr:row>853</xdr:row>
      <xdr:rowOff>111083</xdr:rowOff>
    </xdr:from>
    <xdr:to>
      <xdr:col>4</xdr:col>
      <xdr:colOff>2358836</xdr:colOff>
      <xdr:row>862</xdr:row>
      <xdr:rowOff>65955</xdr:rowOff>
    </xdr:to>
    <xdr:pic>
      <xdr:nvPicPr>
        <xdr:cNvPr id="18" name="Gráfico 13">
          <a:extLst>
            <a:ext uri="{FF2B5EF4-FFF2-40B4-BE49-F238E27FC236}">
              <a16:creationId xmlns:a16="http://schemas.microsoft.com/office/drawing/2014/main" id="{A9E9832D-9DA7-4921-9568-6590CBABA3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 l="28318"/>
        <a:stretch/>
      </xdr:blipFill>
      <xdr:spPr>
        <a:xfrm>
          <a:off x="6966430" y="162998108"/>
          <a:ext cx="1478881" cy="1669372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726908</xdr:colOff>
      <xdr:row>757</xdr:row>
      <xdr:rowOff>50132</xdr:rowOff>
    </xdr:from>
    <xdr:to>
      <xdr:col>4</xdr:col>
      <xdr:colOff>2618209</xdr:colOff>
      <xdr:row>760</xdr:row>
      <xdr:rowOff>2222</xdr:rowOff>
    </xdr:to>
    <xdr:pic>
      <xdr:nvPicPr>
        <xdr:cNvPr id="19" name="Imagen 19">
          <a:extLst>
            <a:ext uri="{FF2B5EF4-FFF2-40B4-BE49-F238E27FC236}">
              <a16:creationId xmlns:a16="http://schemas.microsoft.com/office/drawing/2014/main" id="{D750625B-923C-4F69-8B4D-F193177C8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383" y="144649157"/>
          <a:ext cx="1891301" cy="523590"/>
        </a:xfrm>
        <a:prstGeom prst="rect">
          <a:avLst/>
        </a:prstGeom>
      </xdr:spPr>
    </xdr:pic>
    <xdr:clientData fLocksWithSheet="0"/>
  </xdr:twoCellAnchor>
  <xdr:oneCellAnchor>
    <xdr:from>
      <xdr:col>4</xdr:col>
      <xdr:colOff>679040</xdr:colOff>
      <xdr:row>481</xdr:row>
      <xdr:rowOff>30725</xdr:rowOff>
    </xdr:from>
    <xdr:ext cx="1897696" cy="695423"/>
    <xdr:pic>
      <xdr:nvPicPr>
        <xdr:cNvPr id="20" name="Imagen 7" descr="Inicio - ELEIA ENERGÍA">
          <a:extLst>
            <a:ext uri="{FF2B5EF4-FFF2-40B4-BE49-F238E27FC236}">
              <a16:creationId xmlns:a16="http://schemas.microsoft.com/office/drawing/2014/main" id="{594D46C8-B944-4D4A-9B75-BF872FC2711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8" t="15306" r="2074" b="12245"/>
        <a:stretch/>
      </xdr:blipFill>
      <xdr:spPr bwMode="auto">
        <a:xfrm>
          <a:off x="6765515" y="92051750"/>
          <a:ext cx="1897696" cy="69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  <xdr:twoCellAnchor editAs="oneCell">
    <xdr:from>
      <xdr:col>4</xdr:col>
      <xdr:colOff>297594</xdr:colOff>
      <xdr:row>72</xdr:row>
      <xdr:rowOff>34170</xdr:rowOff>
    </xdr:from>
    <xdr:to>
      <xdr:col>4</xdr:col>
      <xdr:colOff>2901640</xdr:colOff>
      <xdr:row>81</xdr:row>
      <xdr:rowOff>179050</xdr:rowOff>
    </xdr:to>
    <xdr:pic>
      <xdr:nvPicPr>
        <xdr:cNvPr id="21" name="Imagen 9">
          <a:extLst>
            <a:ext uri="{FF2B5EF4-FFF2-40B4-BE49-F238E27FC236}">
              <a16:creationId xmlns:a16="http://schemas.microsoft.com/office/drawing/2014/main" id="{CEC234C1-F37D-442C-9B3C-DC60DBB03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4069" y="14140695"/>
          <a:ext cx="2604046" cy="1859380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741589</xdr:colOff>
      <xdr:row>566</xdr:row>
      <xdr:rowOff>102054</xdr:rowOff>
    </xdr:from>
    <xdr:to>
      <xdr:col>4</xdr:col>
      <xdr:colOff>2572498</xdr:colOff>
      <xdr:row>571</xdr:row>
      <xdr:rowOff>164007</xdr:rowOff>
    </xdr:to>
    <xdr:pic>
      <xdr:nvPicPr>
        <xdr:cNvPr id="22" name="Imagen 3">
          <a:extLst>
            <a:ext uri="{FF2B5EF4-FFF2-40B4-BE49-F238E27FC236}">
              <a16:creationId xmlns:a16="http://schemas.microsoft.com/office/drawing/2014/main" id="{DA86BBF5-F2BA-44C1-B764-B7B824CAD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28064" y="108315579"/>
          <a:ext cx="1830909" cy="1014453"/>
        </a:xfrm>
        <a:prstGeom prst="rect">
          <a:avLst/>
        </a:prstGeom>
      </xdr:spPr>
    </xdr:pic>
    <xdr:clientData fLocksWithSheet="0"/>
  </xdr:twoCellAnchor>
  <xdr:twoCellAnchor editAs="oneCell">
    <xdr:from>
      <xdr:col>4</xdr:col>
      <xdr:colOff>21303</xdr:colOff>
      <xdr:row>400</xdr:row>
      <xdr:rowOff>170234</xdr:rowOff>
    </xdr:from>
    <xdr:to>
      <xdr:col>5</xdr:col>
      <xdr:colOff>109071</xdr:colOff>
      <xdr:row>412</xdr:row>
      <xdr:rowOff>123936</xdr:rowOff>
    </xdr:to>
    <xdr:pic>
      <xdr:nvPicPr>
        <xdr:cNvPr id="23" name="Imagen 11">
          <a:extLst>
            <a:ext uri="{FF2B5EF4-FFF2-40B4-BE49-F238E27FC236}">
              <a16:creationId xmlns:a16="http://schemas.microsoft.com/office/drawing/2014/main" id="{60AFD4C4-D1CB-4A3F-B82E-DCF287EB3F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7778" y="76760759"/>
          <a:ext cx="3221493" cy="2239702"/>
        </a:xfrm>
        <a:prstGeom prst="rect">
          <a:avLst/>
        </a:prstGeom>
      </xdr:spPr>
    </xdr:pic>
    <xdr:clientData fLocksWithSheet="0"/>
  </xdr:twoCellAnchor>
  <xdr:oneCellAnchor>
    <xdr:from>
      <xdr:col>4</xdr:col>
      <xdr:colOff>762000</xdr:colOff>
      <xdr:row>438</xdr:row>
      <xdr:rowOff>162846</xdr:rowOff>
    </xdr:from>
    <xdr:ext cx="1897696" cy="695423"/>
    <xdr:pic>
      <xdr:nvPicPr>
        <xdr:cNvPr id="24" name="Imagen 7" descr="Inicio - ELEIA ENERGÍA">
          <a:extLst>
            <a:ext uri="{FF2B5EF4-FFF2-40B4-BE49-F238E27FC236}">
              <a16:creationId xmlns:a16="http://schemas.microsoft.com/office/drawing/2014/main" id="{B48D6387-5F52-4A49-83E1-44BF5ECD1E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8" t="15306" r="2074" b="12245"/>
        <a:stretch/>
      </xdr:blipFill>
      <xdr:spPr bwMode="auto">
        <a:xfrm>
          <a:off x="6848475" y="83992371"/>
          <a:ext cx="1897696" cy="6954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one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sta 1" id="{A899FD7C-FC33-414F-80EE-4043710CB77B}">
    <nsvFilter filterId="{D0E8E4B0-8476-45DE-ABFD-C8F1E587AD49}" ref="B4:L9673" tableId="5">
      <columnFilter colId="2" id="{843DFD7A-24D8-4AD5-8D8F-256B936557F8}">
        <filter colId="2">
          <x:filters>
            <x:filter val="CANDELA"/>
          </x:filters>
        </filter>
      </columnFilter>
      <columnFilter colId="3" id="{EDF8517B-0B94-4ACE-AE44-C68ADD7B6100}">
        <filter colId="3">
          <x:filters>
            <x:dateGroupItem year="2023" month="8" dateTimeGrouping="month"/>
          </x:filters>
        </filter>
      </columnFilter>
    </nsvFilter>
    <nsvFilter filterId="{5DF8D023-7B9F-4777-B533-12FE6981FD2D}" ref="N4:X383" tableId="7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238175-4592-47D5-A97B-B24F820F5925}" name="Tabla15" displayName="Tabla15" ref="B4:L9673" totalsRowShown="0" headerRowDxfId="56" dataDxfId="55" tableBorderDxfId="54">
  <autoFilter ref="B4:L9673" xr:uid="{D0E8E4B0-8476-45DE-ABFD-C8F1E587AD49}"/>
  <tableColumns count="11">
    <tableColumn id="12" xr3:uid="{81505B74-5A60-471D-B22A-B535646A0956}" name="SISTEMA" dataDxfId="53"/>
    <tableColumn id="2" xr3:uid="{D1DA0327-86FC-451A-B980-72F2973EFC41}" name="TARIFA" dataDxfId="52"/>
    <tableColumn id="3" xr3:uid="{843DFD7A-24D8-4AD5-8D8F-256B936557F8}" name="CIA" dataDxfId="51"/>
    <tableColumn id="4" xr3:uid="{EDF8517B-0B94-4ACE-AE44-C68ADD7B6100}" name="MES" dataDxfId="50"/>
    <tableColumn id="5" xr3:uid="{1F2A7E50-5876-48F8-9972-00F2F5B59D23}" name="FEE" dataDxfId="49"/>
    <tableColumn id="6" xr3:uid="{F2AA2860-6AD1-46AE-B997-A20779C16149}" name="P1." dataDxfId="48"/>
    <tableColumn id="7" xr3:uid="{53142220-039A-4EAF-A066-C3F17B87199F}" name="P2." dataDxfId="47"/>
    <tableColumn id="8" xr3:uid="{A4464AE5-791F-43B2-85CC-3AD1A6D342B5}" name="P3." dataDxfId="46"/>
    <tableColumn id="9" xr3:uid="{CDA2B476-5374-48EB-9A96-06E11D49AEA2}" name="P4." dataDxfId="45"/>
    <tableColumn id="10" xr3:uid="{8ED73C72-0D22-4A2F-B9F0-998DBCBB96F8}" name="P5" dataDxfId="44"/>
    <tableColumn id="11" xr3:uid="{6AC6F136-4524-45ED-BAFB-317ADF5FE429}" name="P6." dataDxfId="4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F6F344-1391-42E6-842B-FBC4F22E5A72}" name="Table38" displayName="Table38" ref="N4:X383" totalsRowShown="0" headerRowDxfId="42" dataDxfId="41" tableBorderDxfId="40" dataCellStyle="Moneda 2">
  <autoFilter ref="N4:X383" xr:uid="{5DF8D023-7B9F-4777-B533-12FE6981FD2D}"/>
  <tableColumns count="11">
    <tableColumn id="2" xr3:uid="{34EAE9CD-F3B3-492E-8597-1F03EAAC1C06}" name="SISTEMA" dataDxfId="39" dataCellStyle="Normal 6"/>
    <tableColumn id="3" xr3:uid="{41509DCE-D192-4111-B346-EC3FC51E182A}" name="CIA" dataDxfId="38" dataCellStyle="Normal 6"/>
    <tableColumn id="4" xr3:uid="{4E27FB63-299F-4DB5-BE12-736298DBB039}" name="PRODUCTO" dataDxfId="37" dataCellStyle="Normal 6"/>
    <tableColumn id="5" xr3:uid="{5F9F85C0-3797-4323-B7B5-CEFBBC76508F}" name="PRODUCTO CIA" dataDxfId="36" dataCellStyle="Normal 6"/>
    <tableColumn id="6" xr3:uid="{387A3A01-EBD7-4F77-8319-CC1C596C53D1}" name="TARIFA" dataDxfId="35" dataCellStyle="Normal 6"/>
    <tableColumn id="8" xr3:uid="{6C5623D3-4797-421B-91A7-F3CF1B1A4590}" name="P1" dataDxfId="34" dataCellStyle="Moneda 2"/>
    <tableColumn id="9" xr3:uid="{912E4193-9F62-4A4E-AAF2-07B5830404B1}" name="P2" dataDxfId="33" dataCellStyle="Moneda 2"/>
    <tableColumn id="10" xr3:uid="{6C7E0761-60D8-49FA-B527-30318E4DD934}" name="P3" dataDxfId="32" dataCellStyle="Moneda 2"/>
    <tableColumn id="11" xr3:uid="{250DB215-1CFB-46D0-9452-AC765A2F135E}" name="P4" dataDxfId="31" dataCellStyle="Moneda 2"/>
    <tableColumn id="12" xr3:uid="{7D2B6795-0854-4601-A0F5-1F8434E2BF3E}" name="P5" dataDxfId="30" dataCellStyle="Moneda 2"/>
    <tableColumn id="13" xr3:uid="{0D42D159-FD17-4270-BF56-41D60809EBFE}" name="P6" dataDxfId="29" dataCellStyle="Moneda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D13430-F532-44EF-ABF4-7E6B63E84590}" name="Tabla2" displayName="Tabla2" ref="B2:T920" totalsRowShown="0" headerRowDxfId="28" dataDxfId="27" tableBorderDxfId="26" dataCellStyle="Moneda 2">
  <autoFilter ref="B2:T920" xr:uid="{9CD13430-F532-44EF-ABF4-7E6B63E84590}"/>
  <tableColumns count="19">
    <tableColumn id="20" xr3:uid="{AED68251-7CA6-40E8-AD13-DA7288C53219}" name="soporte" dataDxfId="0" dataCellStyle="Normal 6"/>
    <tableColumn id="1" xr3:uid="{4D18424C-1FE7-4310-A6E4-4E3F0783DD01}" name="sistema" dataDxfId="25" dataCellStyle="Normal 6"/>
    <tableColumn id="2" xr3:uid="{A2463282-51D7-4AA0-B53C-5FB30D954A60}" name="cia" dataDxfId="24" dataCellStyle="Normal 6"/>
    <tableColumn id="3" xr3:uid="{ECBFAA86-7BB7-4CA4-8244-4F8DD17B8B54}" name="producto" dataDxfId="23" dataCellStyle="Normal 6"/>
    <tableColumn id="4" xr3:uid="{99212ABD-0D1F-4C25-ADAE-627F621AA8F4}" name="producto cia" dataDxfId="22" dataCellStyle="Normal 6"/>
    <tableColumn id="5" xr3:uid="{DAEE3445-D283-417C-81A6-446C3A6EB53C}" name="tarifa" dataDxfId="21" dataCellStyle="Normal 6"/>
    <tableColumn id="6" xr3:uid="{4E12EA28-C52A-4D65-B388-A927188BBD5A}" name="fee" dataDxfId="20" dataCellStyle="Normal 6"/>
    <tableColumn id="7" xr3:uid="{5BD964CE-2825-4600-A864-5F5D0D97971E}" name="P1" dataDxfId="19" dataCellStyle="Moneda 2"/>
    <tableColumn id="8" xr3:uid="{5695EE16-1040-428A-987C-A5311755E992}" name="P2" dataDxfId="18" dataCellStyle="Moneda 2"/>
    <tableColumn id="9" xr3:uid="{0710111A-7A02-493E-B9CF-9E2D3AF943AC}" name="P3" dataDxfId="17" dataCellStyle="Moneda 2"/>
    <tableColumn id="10" xr3:uid="{D5019300-0894-4756-8B7F-D7143A45C320}" name="P4" dataDxfId="16" dataCellStyle="Moneda 2"/>
    <tableColumn id="11" xr3:uid="{7859A0CE-711E-44B8-A737-FAEEEFCC1223}" name="P5" dataDxfId="15" dataCellStyle="Moneda 2"/>
    <tableColumn id="12" xr3:uid="{A60FD294-D6A7-48FB-9251-44A39EA60CD9}" name="P6" dataDxfId="14" totalsRowDxfId="13" dataCellStyle="Moneda 2"/>
    <tableColumn id="13" xr3:uid="{4F3AE7E0-1447-46A0-BCDD-A0783C7A23C2}" name="P1." dataDxfId="12" totalsRowDxfId="11" dataCellStyle="Moneda 2"/>
    <tableColumn id="14" xr3:uid="{ACFAC837-297E-4BFA-9246-1F0721AF93C7}" name="P2." dataDxfId="10" totalsRowDxfId="9" dataCellStyle="Moneda 2"/>
    <tableColumn id="15" xr3:uid="{F5A5382A-C394-49D1-AAA3-CB967E741645}" name="P3." dataDxfId="8" totalsRowDxfId="7" dataCellStyle="Moneda 2"/>
    <tableColumn id="16" xr3:uid="{ABA8494D-DFCA-4597-9480-E95A4B67F989}" name="P4." dataDxfId="6" totalsRowDxfId="5" dataCellStyle="Moneda 2"/>
    <tableColumn id="17" xr3:uid="{067D74AA-49DB-4FE9-966D-802A24EF80CF}" name="P5." dataDxfId="4" totalsRowDxfId="3" dataCellStyle="Moneda 2"/>
    <tableColumn id="18" xr3:uid="{2359E837-A98F-48C1-9B03-5370B5BBC5E9}" name="P6." dataDxfId="2" totalsRowDxfId="1" dataCellStyle="Moneda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2AEB8-CC62-49F3-8DC2-C394D5AB35FB}">
  <sheetPr>
    <pageSetUpPr fitToPage="1"/>
  </sheetPr>
  <dimension ref="A1:T1416"/>
  <sheetViews>
    <sheetView zoomScale="85" zoomScaleNormal="85" workbookViewId="0">
      <selection activeCell="I1" sqref="I1"/>
    </sheetView>
  </sheetViews>
  <sheetFormatPr defaultColWidth="9.109375" defaultRowHeight="14.4" x14ac:dyDescent="0.3"/>
  <cols>
    <col min="2" max="2" width="47" customWidth="1"/>
    <col min="3" max="4" width="17.5546875" customWidth="1"/>
    <col min="5" max="5" width="47" customWidth="1"/>
    <col min="6" max="6" width="23" customWidth="1"/>
    <col min="7" max="7" width="17.5546875" customWidth="1"/>
    <col min="8" max="8" width="6.5546875" customWidth="1"/>
    <col min="9" max="15" width="11.6640625" bestFit="1" customWidth="1"/>
    <col min="16" max="20" width="10.44140625" bestFit="1" customWidth="1"/>
  </cols>
  <sheetData>
    <row r="1" spans="1:20" x14ac:dyDescent="0.3">
      <c r="A1" t="s">
        <v>0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 ht="18" x14ac:dyDescent="0.35">
      <c r="A2" t="s">
        <v>0</v>
      </c>
      <c r="I2" s="156" t="s">
        <v>1</v>
      </c>
      <c r="J2" s="156"/>
      <c r="K2" s="156"/>
      <c r="L2" s="156"/>
      <c r="M2" s="156"/>
      <c r="N2" s="156"/>
      <c r="O2" s="157" t="s">
        <v>2</v>
      </c>
      <c r="P2" s="157"/>
      <c r="Q2" s="157"/>
      <c r="R2" s="157"/>
      <c r="S2" s="157"/>
      <c r="T2" s="157"/>
    </row>
    <row r="3" spans="1:20" ht="42" x14ac:dyDescent="0.3">
      <c r="A3" t="s">
        <v>0</v>
      </c>
      <c r="B3" s="13" t="s">
        <v>3</v>
      </c>
      <c r="C3" s="15" t="s">
        <v>4</v>
      </c>
      <c r="D3" s="15" t="s">
        <v>5</v>
      </c>
      <c r="E3" s="15" t="s">
        <v>4</v>
      </c>
      <c r="F3" s="15" t="s">
        <v>6</v>
      </c>
      <c r="G3" s="15" t="s">
        <v>7</v>
      </c>
      <c r="H3" s="15" t="s">
        <v>8</v>
      </c>
      <c r="I3" s="16" t="s">
        <v>9</v>
      </c>
      <c r="J3" s="16" t="s">
        <v>10</v>
      </c>
      <c r="K3" s="16" t="s">
        <v>11</v>
      </c>
      <c r="L3" s="16" t="s">
        <v>12</v>
      </c>
      <c r="M3" s="16" t="s">
        <v>13</v>
      </c>
      <c r="N3" s="16" t="s">
        <v>14</v>
      </c>
      <c r="O3" s="17" t="s">
        <v>9</v>
      </c>
      <c r="P3" s="17" t="s">
        <v>10</v>
      </c>
      <c r="Q3" s="17" t="s">
        <v>11</v>
      </c>
      <c r="R3" s="17" t="s">
        <v>12</v>
      </c>
      <c r="S3" s="17" t="s">
        <v>13</v>
      </c>
      <c r="T3" s="17" t="s">
        <v>14</v>
      </c>
    </row>
    <row r="4" spans="1:20" x14ac:dyDescent="0.3">
      <c r="A4" t="s">
        <v>0</v>
      </c>
      <c r="B4" t="str">
        <f>FIJO!$B3</f>
        <v>PENINSULAACCIONAFIJOCIERZO2.0TD-</v>
      </c>
      <c r="C4" s="18" t="str">
        <f>VLOOKUP($B4,Tabla2[],3,0)</f>
        <v>ACCIONA</v>
      </c>
      <c r="D4" s="18" t="str">
        <f>VLOOKUP($B4,Tabla2[],FIJO!C$1,0)</f>
        <v>PENINSULA</v>
      </c>
      <c r="E4" s="155"/>
      <c r="F4" s="18" t="str">
        <f>VLOOKUP($B4,Tabla2[],5,0)</f>
        <v>CIERZO</v>
      </c>
      <c r="G4" s="18" t="str">
        <f>VLOOKUP($B4,Tabla2[],6,0)</f>
        <v>2.0TD</v>
      </c>
      <c r="H4" s="18" t="str">
        <f>VLOOKUP($B4,Tabla2[],7,0)</f>
        <v>-</v>
      </c>
      <c r="I4" s="19">
        <f>VLOOKUP($B4,Tabla2[],I$1,0)</f>
        <v>8.8120657534246569E-2</v>
      </c>
      <c r="J4" s="19">
        <f>VLOOKUP($B4,Tabla2[],J$1,0)</f>
        <v>1.9570219178082191E-2</v>
      </c>
      <c r="K4" s="19">
        <f>VLOOKUP($B4,Tabla2[],K$1,0)</f>
        <v>0</v>
      </c>
      <c r="L4" s="19">
        <f>VLOOKUP($B4,Tabla2[],L$1,0)</f>
        <v>0</v>
      </c>
      <c r="M4" s="19">
        <f>VLOOKUP($B4,Tabla2[],M$1,0)</f>
        <v>0</v>
      </c>
      <c r="N4" s="19">
        <f>VLOOKUP($B4,Tabla2[],N$1,0)</f>
        <v>0</v>
      </c>
      <c r="O4" s="19">
        <f>VLOOKUP($B4,Tabla2[],O$1,0)</f>
        <v>0.35570299999999999</v>
      </c>
      <c r="P4" s="19">
        <f>VLOOKUP($B4,Tabla2[],P$1,0)</f>
        <v>0.30462600000000001</v>
      </c>
      <c r="Q4" s="19">
        <f>VLOOKUP($B4,Tabla2[],Q$1,0)</f>
        <v>0.26599200000000001</v>
      </c>
      <c r="R4" s="19">
        <f>VLOOKUP($B4,Tabla2[],R$1,0)</f>
        <v>0</v>
      </c>
      <c r="S4" s="19">
        <f>VLOOKUP($B4,Tabla2[],S$1,0)</f>
        <v>0</v>
      </c>
      <c r="T4" s="19">
        <f>VLOOKUP($B4,Tabla2[],T$1,0)</f>
        <v>0</v>
      </c>
    </row>
    <row r="5" spans="1:20" x14ac:dyDescent="0.3">
      <c r="A5" t="s">
        <v>0</v>
      </c>
      <c r="B5" t="str">
        <f>FIJO!$B4</f>
        <v>PENINSULAACCIONAFIJOLEVANTE2.0TD-</v>
      </c>
      <c r="C5" s="18" t="str">
        <f>VLOOKUP($B5,Tabla2[],3,0)</f>
        <v>ACCIONA</v>
      </c>
      <c r="D5" s="18" t="str">
        <f>VLOOKUP($B5,Tabla2[],FIJO!C$1,0)</f>
        <v>PENINSULA</v>
      </c>
      <c r="E5" s="155"/>
      <c r="F5" s="18" t="str">
        <f>VLOOKUP($B5,Tabla2[],5,0)</f>
        <v>LEVANTE</v>
      </c>
      <c r="G5" s="18" t="str">
        <f>VLOOKUP($B5,Tabla2[],6,0)</f>
        <v>2.0TD</v>
      </c>
      <c r="H5" s="18" t="str">
        <f>VLOOKUP($B5,Tabla2[],7,0)</f>
        <v>-</v>
      </c>
      <c r="I5" s="19">
        <f>VLOOKUP($B5,Tabla2[],I$1,0)</f>
        <v>7.1682301369863019E-2</v>
      </c>
      <c r="J5" s="19">
        <f>VLOOKUP($B5,Tabla2[],J$1,0)</f>
        <v>3.1318630136986303E-3</v>
      </c>
      <c r="K5" s="19">
        <f>VLOOKUP($B5,Tabla2[],K$1,0)</f>
        <v>0</v>
      </c>
      <c r="L5" s="19">
        <f>VLOOKUP($B5,Tabla2[],L$1,0)</f>
        <v>0</v>
      </c>
      <c r="M5" s="19">
        <f>VLOOKUP($B5,Tabla2[],M$1,0)</f>
        <v>0</v>
      </c>
      <c r="N5" s="19">
        <f>VLOOKUP($B5,Tabla2[],N$1,0)</f>
        <v>0</v>
      </c>
      <c r="O5" s="19">
        <f>VLOOKUP($B5,Tabla2[],O$1,0)</f>
        <v>0.36686800000000003</v>
      </c>
      <c r="P5" s="19">
        <f>VLOOKUP($B5,Tabla2[],P$1,0)</f>
        <v>0.31579099999999999</v>
      </c>
      <c r="Q5" s="19">
        <f>VLOOKUP($B5,Tabla2[],Q$1,0)</f>
        <v>0.27715699999999999</v>
      </c>
      <c r="R5" s="19">
        <f>VLOOKUP($B5,Tabla2[],R$1,0)</f>
        <v>0</v>
      </c>
      <c r="S5" s="19">
        <f>VLOOKUP($B5,Tabla2[],S$1,0)</f>
        <v>0</v>
      </c>
      <c r="T5" s="19">
        <f>VLOOKUP($B5,Tabla2[],T$1,0)</f>
        <v>0</v>
      </c>
    </row>
    <row r="6" spans="1:20" x14ac:dyDescent="0.3">
      <c r="A6" t="s">
        <v>0</v>
      </c>
      <c r="B6" t="str">
        <f>FIJO!$B5</f>
        <v>PENINSULAACCIONAFIJOLEVANTE+2.0TD-</v>
      </c>
      <c r="C6" s="18" t="str">
        <f>VLOOKUP($B6,Tabla2[],3,0)</f>
        <v>ACCIONA</v>
      </c>
      <c r="D6" s="18" t="str">
        <f>VLOOKUP($B6,Tabla2[],FIJO!C$1,0)</f>
        <v>PENINSULA</v>
      </c>
      <c r="E6" s="155"/>
      <c r="F6" s="18" t="str">
        <f>VLOOKUP($B6,Tabla2[],5,0)</f>
        <v>LEVANTE+</v>
      </c>
      <c r="G6" s="18" t="str">
        <f>VLOOKUP($B6,Tabla2[],6,0)</f>
        <v>2.0TD</v>
      </c>
      <c r="H6" s="18" t="str">
        <f>VLOOKUP($B6,Tabla2[],7,0)</f>
        <v>-</v>
      </c>
      <c r="I6" s="19">
        <f>VLOOKUP($B6,Tabla2[],I$1,0)</f>
        <v>8.2641205479452057E-2</v>
      </c>
      <c r="J6" s="19">
        <f>VLOOKUP($B6,Tabla2[],J$1,0)</f>
        <v>1.4090767123287672E-2</v>
      </c>
      <c r="K6" s="19">
        <f>VLOOKUP($B6,Tabla2[],K$1,0)</f>
        <v>0</v>
      </c>
      <c r="L6" s="19">
        <f>VLOOKUP($B6,Tabla2[],L$1,0)</f>
        <v>0</v>
      </c>
      <c r="M6" s="19">
        <f>VLOOKUP($B6,Tabla2[],M$1,0)</f>
        <v>0</v>
      </c>
      <c r="N6" s="19">
        <f>VLOOKUP($B6,Tabla2[],N$1,0)</f>
        <v>0</v>
      </c>
      <c r="O6" s="19">
        <f>VLOOKUP($B6,Tabla2[],O$1,0)</f>
        <v>0.36686800000000003</v>
      </c>
      <c r="P6" s="19">
        <f>VLOOKUP($B6,Tabla2[],P$1,0)</f>
        <v>0.31579099999999999</v>
      </c>
      <c r="Q6" s="19">
        <f>VLOOKUP($B6,Tabla2[],Q$1,0)</f>
        <v>0.27715699999999999</v>
      </c>
      <c r="R6" s="19">
        <f>VLOOKUP($B6,Tabla2[],R$1,0)</f>
        <v>0</v>
      </c>
      <c r="S6" s="19">
        <f>VLOOKUP($B6,Tabla2[],S$1,0)</f>
        <v>0</v>
      </c>
      <c r="T6" s="19">
        <f>VLOOKUP($B6,Tabla2[],T$1,0)</f>
        <v>0</v>
      </c>
    </row>
    <row r="7" spans="1:20" x14ac:dyDescent="0.3">
      <c r="A7" t="s">
        <v>0</v>
      </c>
      <c r="B7" t="str">
        <f>FIJO!$B6</f>
        <v>PENINSULAACCIONAFIJOPONIENTE2.0TD-</v>
      </c>
      <c r="C7" s="18" t="str">
        <f>VLOOKUP($B7,Tabla2[],3,0)</f>
        <v>ACCIONA</v>
      </c>
      <c r="D7" s="18" t="str">
        <f>VLOOKUP($B7,Tabla2[],FIJO!C$1,0)</f>
        <v>PENINSULA</v>
      </c>
      <c r="E7" s="155"/>
      <c r="F7" s="18" t="str">
        <f>VLOOKUP($B7,Tabla2[],5,0)</f>
        <v>PONIENTE</v>
      </c>
      <c r="G7" s="18" t="str">
        <f>VLOOKUP($B7,Tabla2[],6,0)</f>
        <v>2.0TD</v>
      </c>
      <c r="H7" s="18" t="str">
        <f>VLOOKUP($B7,Tabla2[],7,0)</f>
        <v>-</v>
      </c>
      <c r="I7" s="19">
        <f>VLOOKUP($B7,Tabla2[],I$1,0)</f>
        <v>7.1682301369863019E-2</v>
      </c>
      <c r="J7" s="19">
        <f>VLOOKUP($B7,Tabla2[],J$1,0)</f>
        <v>3.1318630136986303E-3</v>
      </c>
      <c r="K7" s="19">
        <f>VLOOKUP($B7,Tabla2[],K$1,0)</f>
        <v>0</v>
      </c>
      <c r="L7" s="19">
        <f>VLOOKUP($B7,Tabla2[],L$1,0)</f>
        <v>0</v>
      </c>
      <c r="M7" s="19">
        <f>VLOOKUP($B7,Tabla2[],M$1,0)</f>
        <v>0</v>
      </c>
      <c r="N7" s="19">
        <f>VLOOKUP($B7,Tabla2[],N$1,0)</f>
        <v>0</v>
      </c>
      <c r="O7" s="19">
        <f>VLOOKUP($B7,Tabla2[],O$1,0)</f>
        <v>0.36077799999999999</v>
      </c>
      <c r="P7" s="19">
        <f>VLOOKUP($B7,Tabla2[],P$1,0)</f>
        <v>0.309701</v>
      </c>
      <c r="Q7" s="19">
        <f>VLOOKUP($B7,Tabla2[],Q$1,0)</f>
        <v>0.271067</v>
      </c>
      <c r="R7" s="19">
        <f>VLOOKUP($B7,Tabla2[],R$1,0)</f>
        <v>0</v>
      </c>
      <c r="S7" s="19">
        <f>VLOOKUP($B7,Tabla2[],S$1,0)</f>
        <v>0</v>
      </c>
      <c r="T7" s="19">
        <f>VLOOKUP($B7,Tabla2[],T$1,0)</f>
        <v>0</v>
      </c>
    </row>
    <row r="8" spans="1:20" x14ac:dyDescent="0.3">
      <c r="A8" t="s">
        <v>0</v>
      </c>
      <c r="B8" t="str">
        <f>FIJO!$B7</f>
        <v>PENINSULAACCIONAFIJOPONIENTE+2.0TD-</v>
      </c>
      <c r="C8" s="18" t="str">
        <f>VLOOKUP($B8,Tabla2[],3,0)</f>
        <v>ACCIONA</v>
      </c>
      <c r="D8" s="18" t="str">
        <f>VLOOKUP($B8,Tabla2[],FIJO!C$1,0)</f>
        <v>PENINSULA</v>
      </c>
      <c r="E8" s="155"/>
      <c r="F8" s="18" t="str">
        <f>VLOOKUP($B8,Tabla2[],5,0)</f>
        <v>PONIENTE+</v>
      </c>
      <c r="G8" s="18" t="str">
        <f>VLOOKUP($B8,Tabla2[],6,0)</f>
        <v>2.0TD</v>
      </c>
      <c r="H8" s="18" t="str">
        <f>VLOOKUP($B8,Tabla2[],7,0)</f>
        <v>-</v>
      </c>
      <c r="I8" s="19">
        <f>VLOOKUP($B8,Tabla2[],I$1,0)</f>
        <v>7.7161753424657531E-2</v>
      </c>
      <c r="J8" s="19">
        <f>VLOOKUP($B8,Tabla2[],J$1,0)</f>
        <v>8.6113150684931517E-3</v>
      </c>
      <c r="K8" s="19">
        <f>VLOOKUP($B8,Tabla2[],K$1,0)</f>
        <v>0</v>
      </c>
      <c r="L8" s="19">
        <f>VLOOKUP($B8,Tabla2[],L$1,0)</f>
        <v>0</v>
      </c>
      <c r="M8" s="19">
        <f>VLOOKUP($B8,Tabla2[],M$1,0)</f>
        <v>0</v>
      </c>
      <c r="N8" s="19">
        <f>VLOOKUP($B8,Tabla2[],N$1,0)</f>
        <v>0</v>
      </c>
      <c r="O8" s="19">
        <f>VLOOKUP($B8,Tabla2[],O$1,0)</f>
        <v>0.36077799999999999</v>
      </c>
      <c r="P8" s="19">
        <f>VLOOKUP($B8,Tabla2[],P$1,0)</f>
        <v>0.309701</v>
      </c>
      <c r="Q8" s="19">
        <f>VLOOKUP($B8,Tabla2[],Q$1,0)</f>
        <v>0.271067</v>
      </c>
      <c r="R8" s="19">
        <f>VLOOKUP($B8,Tabla2[],R$1,0)</f>
        <v>0</v>
      </c>
      <c r="S8" s="19">
        <f>VLOOKUP($B8,Tabla2[],S$1,0)</f>
        <v>0</v>
      </c>
      <c r="T8" s="19">
        <f>VLOOKUP($B8,Tabla2[],T$1,0)</f>
        <v>0</v>
      </c>
    </row>
    <row r="9" spans="1:20" x14ac:dyDescent="0.3">
      <c r="A9" t="s">
        <v>0</v>
      </c>
      <c r="B9" t="str">
        <f>FIJO!$B8</f>
        <v>PENINSULAACCIONAFIJOTRAMONTANA2.0TD-</v>
      </c>
      <c r="C9" s="18" t="str">
        <f>VLOOKUP($B9,Tabla2[],3,0)</f>
        <v>ACCIONA</v>
      </c>
      <c r="D9" s="18" t="str">
        <f>VLOOKUP($B9,Tabla2[],FIJO!C$1,0)</f>
        <v>PENINSULA</v>
      </c>
      <c r="E9" s="155"/>
      <c r="F9" s="18" t="str">
        <f>VLOOKUP($B9,Tabla2[],5,0)</f>
        <v>TRAMONTANA</v>
      </c>
      <c r="G9" s="18" t="str">
        <f>VLOOKUP($B9,Tabla2[],6,0)</f>
        <v>2.0TD</v>
      </c>
      <c r="H9" s="18" t="str">
        <f>VLOOKUP($B9,Tabla2[],7,0)</f>
        <v>-</v>
      </c>
      <c r="I9" s="19">
        <f>VLOOKUP($B9,Tabla2[],I$1,0)</f>
        <v>7.1682191780821927E-2</v>
      </c>
      <c r="J9" s="19">
        <f>VLOOKUP($B9,Tabla2[],J$1,0)</f>
        <v>3.1318630136986303E-3</v>
      </c>
      <c r="K9" s="19">
        <f>VLOOKUP($B9,Tabla2[],K$1,0)</f>
        <v>0</v>
      </c>
      <c r="L9" s="19">
        <f>VLOOKUP($B9,Tabla2[],L$1,0)</f>
        <v>0</v>
      </c>
      <c r="M9" s="19">
        <f>VLOOKUP($B9,Tabla2[],M$1,0)</f>
        <v>0</v>
      </c>
      <c r="N9" s="19">
        <f>VLOOKUP($B9,Tabla2[],N$1,0)</f>
        <v>0</v>
      </c>
      <c r="O9" s="19">
        <f>VLOOKUP($B9,Tabla2[],O$1,0)</f>
        <v>0.35570299999999999</v>
      </c>
      <c r="P9" s="19">
        <f>VLOOKUP($B9,Tabla2[],P$1,0)</f>
        <v>0.30462600000000001</v>
      </c>
      <c r="Q9" s="19">
        <f>VLOOKUP($B9,Tabla2[],Q$1,0)</f>
        <v>0.26599200000000001</v>
      </c>
      <c r="R9" s="19">
        <f>VLOOKUP($B9,Tabla2[],R$1,0)</f>
        <v>0</v>
      </c>
      <c r="S9" s="19">
        <f>VLOOKUP($B9,Tabla2[],S$1,0)</f>
        <v>0</v>
      </c>
      <c r="T9" s="19">
        <f>VLOOKUP($B9,Tabla2[],T$1,0)</f>
        <v>0</v>
      </c>
    </row>
    <row r="10" spans="1:20" x14ac:dyDescent="0.3">
      <c r="A10" t="s">
        <v>0</v>
      </c>
      <c r="B10" t="str">
        <f>FIJO!$B9</f>
        <v>PENINSULAACCIONAFIJOTRAMONTANA+2.0TD-</v>
      </c>
      <c r="C10" s="18" t="str">
        <f>VLOOKUP($B10,Tabla2[],3,0)</f>
        <v>ACCIONA</v>
      </c>
      <c r="D10" s="18" t="str">
        <f>VLOOKUP($B10,Tabla2[],FIJO!C$1,0)</f>
        <v>PENINSULA</v>
      </c>
      <c r="E10" s="155"/>
      <c r="F10" s="18" t="str">
        <f>VLOOKUP($B10,Tabla2[],5,0)</f>
        <v>TRAMONTANA+</v>
      </c>
      <c r="G10" s="18" t="str">
        <f>VLOOKUP($B10,Tabla2[],6,0)</f>
        <v>2.0TD</v>
      </c>
      <c r="H10" s="18" t="str">
        <f>VLOOKUP($B10,Tabla2[],7,0)</f>
        <v>-</v>
      </c>
      <c r="I10" s="19">
        <f>VLOOKUP($B10,Tabla2[],I$1,0)</f>
        <v>7.4422027397260268E-2</v>
      </c>
      <c r="J10" s="19">
        <f>VLOOKUP($B10,Tabla2[],J$1,0)</f>
        <v>5.8715890410958906E-3</v>
      </c>
      <c r="K10" s="19">
        <f>VLOOKUP($B10,Tabla2[],K$1,0)</f>
        <v>0</v>
      </c>
      <c r="L10" s="19">
        <f>VLOOKUP($B10,Tabla2[],L$1,0)</f>
        <v>0</v>
      </c>
      <c r="M10" s="19">
        <f>VLOOKUP($B10,Tabla2[],M$1,0)</f>
        <v>0</v>
      </c>
      <c r="N10" s="19">
        <f>VLOOKUP($B10,Tabla2[],N$1,0)</f>
        <v>0</v>
      </c>
      <c r="O10" s="19">
        <f>VLOOKUP($B10,Tabla2[],O$1,0)</f>
        <v>0.35570299999999999</v>
      </c>
      <c r="P10" s="19">
        <f>VLOOKUP($B10,Tabla2[],P$1,0)</f>
        <v>0.30462600000000001</v>
      </c>
      <c r="Q10" s="19">
        <f>VLOOKUP($B10,Tabla2[],Q$1,0)</f>
        <v>0.26599200000000001</v>
      </c>
      <c r="R10" s="19">
        <f>VLOOKUP($B10,Tabla2[],R$1,0)</f>
        <v>0</v>
      </c>
      <c r="S10" s="19">
        <f>VLOOKUP($B10,Tabla2[],S$1,0)</f>
        <v>0</v>
      </c>
      <c r="T10" s="19">
        <f>VLOOKUP($B10,Tabla2[],T$1,0)</f>
        <v>0</v>
      </c>
    </row>
    <row r="11" spans="1:20" x14ac:dyDescent="0.3">
      <c r="A11" t="s">
        <v>0</v>
      </c>
      <c r="B11" t="str">
        <f>FIJO!$B10</f>
        <v>PENINSULAACCIONAFIJOCIERZO3.0TD-</v>
      </c>
      <c r="C11" s="18" t="str">
        <f>VLOOKUP($B11,Tabla2[],3,0)</f>
        <v>ACCIONA</v>
      </c>
      <c r="D11" s="18" t="str">
        <f>VLOOKUP($B11,Tabla2[],FIJO!C$1,0)</f>
        <v>PENINSULA</v>
      </c>
      <c r="E11" s="155"/>
      <c r="F11" s="18" t="str">
        <f>VLOOKUP($B11,Tabla2[],5,0)</f>
        <v>CIERZO</v>
      </c>
      <c r="G11" s="18" t="str">
        <f>VLOOKUP($B11,Tabla2[],6,0)</f>
        <v>3.0TD</v>
      </c>
      <c r="H11" s="18" t="str">
        <f>VLOOKUP($B11,Tabla2[],7,0)</f>
        <v>-</v>
      </c>
      <c r="I11" s="19">
        <f>VLOOKUP($B11,Tabla2[],I$1,0)</f>
        <v>5.6000273972602745E-2</v>
      </c>
      <c r="J11" s="19">
        <f>VLOOKUP($B11,Tabla2[],J$1,0)</f>
        <v>4.6924136986301372E-2</v>
      </c>
      <c r="K11" s="19">
        <f>VLOOKUP($B11,Tabla2[],K$1,0)</f>
        <v>3.0474684931506849E-2</v>
      </c>
      <c r="L11" s="19">
        <f>VLOOKUP($B11,Tabla2[],L$1,0)</f>
        <v>2.8047917808219178E-2</v>
      </c>
      <c r="M11" s="19">
        <f>VLOOKUP($B11,Tabla2[],M$1,0)</f>
        <v>2.3445424657534245E-2</v>
      </c>
      <c r="N11" s="19">
        <f>VLOOKUP($B11,Tabla2[],N$1,0)</f>
        <v>2.1316520547945205E-2</v>
      </c>
      <c r="O11" s="19">
        <f>VLOOKUP($B11,Tabla2[],O$1,0)</f>
        <v>0.34107999999999999</v>
      </c>
      <c r="P11" s="19">
        <f>VLOOKUP($B11,Tabla2[],P$1,0)</f>
        <v>0.32250200000000001</v>
      </c>
      <c r="Q11" s="19">
        <f>VLOOKUP($B11,Tabla2[],Q$1,0)</f>
        <v>0.29103499999999999</v>
      </c>
      <c r="R11" s="19">
        <f>VLOOKUP($B11,Tabla2[],R$1,0)</f>
        <v>0.28020200000000001</v>
      </c>
      <c r="S11" s="19">
        <f>VLOOKUP($B11,Tabla2[],S$1,0)</f>
        <v>0.262243</v>
      </c>
      <c r="T11" s="19">
        <f>VLOOKUP($B11,Tabla2[],T$1,0)</f>
        <v>0.26188699999999998</v>
      </c>
    </row>
    <row r="12" spans="1:20" x14ac:dyDescent="0.3">
      <c r="A12" t="s">
        <v>0</v>
      </c>
      <c r="B12" t="str">
        <f>FIJO!$B11</f>
        <v>PENINSULAACCIONAFIJOLEVANTE3.0TD-</v>
      </c>
      <c r="C12" s="18" t="str">
        <f>VLOOKUP($B12,Tabla2[],3,0)</f>
        <v>ACCIONA</v>
      </c>
      <c r="D12" s="18" t="str">
        <f>VLOOKUP($B12,Tabla2[],FIJO!C$1,0)</f>
        <v>PENINSULA</v>
      </c>
      <c r="E12" s="155"/>
      <c r="F12" s="18" t="str">
        <f>VLOOKUP($B12,Tabla2[],5,0)</f>
        <v>LEVANTE</v>
      </c>
      <c r="G12" s="18" t="str">
        <f>VLOOKUP($B12,Tabla2[],6,0)</f>
        <v>3.0TD</v>
      </c>
      <c r="H12" s="18" t="str">
        <f>VLOOKUP($B12,Tabla2[],7,0)</f>
        <v>-</v>
      </c>
      <c r="I12" s="19">
        <f>VLOOKUP($B12,Tabla2[],I$1,0)</f>
        <v>3.9561917808219174E-2</v>
      </c>
      <c r="J12" s="19">
        <f>VLOOKUP($B12,Tabla2[],J$1,0)</f>
        <v>3.0485780821917809E-2</v>
      </c>
      <c r="K12" s="19">
        <f>VLOOKUP($B12,Tabla2[],K$1,0)</f>
        <v>1.4036328767123287E-2</v>
      </c>
      <c r="L12" s="19">
        <f>VLOOKUP($B12,Tabla2[],L$1,0)</f>
        <v>1.1609561643835618E-2</v>
      </c>
      <c r="M12" s="19">
        <f>VLOOKUP($B12,Tabla2[],M$1,0)</f>
        <v>7.0070684931506852E-3</v>
      </c>
      <c r="N12" s="19">
        <f>VLOOKUP($B12,Tabla2[],N$1,0)</f>
        <v>4.8781643835616433E-3</v>
      </c>
      <c r="O12" s="19">
        <f>VLOOKUP($B12,Tabla2[],O$1,0)</f>
        <v>0.35224499999999997</v>
      </c>
      <c r="P12" s="19">
        <f>VLOOKUP($B12,Tabla2[],P$1,0)</f>
        <v>0.33366699999999999</v>
      </c>
      <c r="Q12" s="19">
        <f>VLOOKUP($B12,Tabla2[],Q$1,0)</f>
        <v>0.30220000000000002</v>
      </c>
      <c r="R12" s="19">
        <f>VLOOKUP($B12,Tabla2[],R$1,0)</f>
        <v>0.29136699999999999</v>
      </c>
      <c r="S12" s="19">
        <f>VLOOKUP($B12,Tabla2[],S$1,0)</f>
        <v>0.27340799999999998</v>
      </c>
      <c r="T12" s="19">
        <f>VLOOKUP($B12,Tabla2[],T$1,0)</f>
        <v>0.27305200000000002</v>
      </c>
    </row>
    <row r="13" spans="1:20" x14ac:dyDescent="0.3">
      <c r="A13" t="s">
        <v>0</v>
      </c>
      <c r="B13" t="str">
        <f>FIJO!$B12</f>
        <v>PENINSULAACCIONAFIJOLEVANTE+3.0TD-</v>
      </c>
      <c r="C13" s="18" t="str">
        <f>VLOOKUP($B13,Tabla2[],3,0)</f>
        <v>ACCIONA</v>
      </c>
      <c r="D13" s="18" t="str">
        <f>VLOOKUP($B13,Tabla2[],FIJO!C$1,0)</f>
        <v>PENINSULA</v>
      </c>
      <c r="E13" s="155"/>
      <c r="F13" s="18" t="str">
        <f>VLOOKUP($B13,Tabla2[],5,0)</f>
        <v>LEVANTE+</v>
      </c>
      <c r="G13" s="18" t="str">
        <f>VLOOKUP($B13,Tabla2[],6,0)</f>
        <v>3.0TD</v>
      </c>
      <c r="H13" s="18" t="str">
        <f>VLOOKUP($B13,Tabla2[],7,0)</f>
        <v>-</v>
      </c>
      <c r="I13" s="19">
        <f>VLOOKUP($B13,Tabla2[],I$1,0)</f>
        <v>5.0520821917808219E-2</v>
      </c>
      <c r="J13" s="19">
        <f>VLOOKUP($B13,Tabla2[],J$1,0)</f>
        <v>4.1444684931506846E-2</v>
      </c>
      <c r="K13" s="19">
        <f>VLOOKUP($B13,Tabla2[],K$1,0)</f>
        <v>2.499523287671233E-2</v>
      </c>
      <c r="L13" s="19">
        <f>VLOOKUP($B13,Tabla2[],L$1,0)</f>
        <v>2.2568465753424655E-2</v>
      </c>
      <c r="M13" s="19">
        <f>VLOOKUP($B13,Tabla2[],M$1,0)</f>
        <v>1.7965972602739726E-2</v>
      </c>
      <c r="N13" s="19">
        <f>VLOOKUP($B13,Tabla2[],N$1,0)</f>
        <v>1.5837068493150683E-2</v>
      </c>
      <c r="O13" s="19">
        <f>VLOOKUP($B13,Tabla2[],O$1,0)</f>
        <v>0.35224499999999997</v>
      </c>
      <c r="P13" s="19">
        <f>VLOOKUP($B13,Tabla2[],P$1,0)</f>
        <v>0.33366699999999999</v>
      </c>
      <c r="Q13" s="19">
        <f>VLOOKUP($B13,Tabla2[],Q$1,0)</f>
        <v>0.30220000000000002</v>
      </c>
      <c r="R13" s="19">
        <f>VLOOKUP($B13,Tabla2[],R$1,0)</f>
        <v>0.29136699999999999</v>
      </c>
      <c r="S13" s="19">
        <f>VLOOKUP($B13,Tabla2[],S$1,0)</f>
        <v>0.27340799999999998</v>
      </c>
      <c r="T13" s="19">
        <f>VLOOKUP($B13,Tabla2[],T$1,0)</f>
        <v>0.27305200000000002</v>
      </c>
    </row>
    <row r="14" spans="1:20" x14ac:dyDescent="0.3">
      <c r="A14" t="s">
        <v>0</v>
      </c>
      <c r="B14" t="str">
        <f>FIJO!$B13</f>
        <v>PENINSULAACCIONAFIJOPONIENTE3.0TD-</v>
      </c>
      <c r="C14" s="18" t="str">
        <f>VLOOKUP($B14,Tabla2[],3,0)</f>
        <v>ACCIONA</v>
      </c>
      <c r="D14" s="18" t="str">
        <f>VLOOKUP($B14,Tabla2[],FIJO!C$1,0)</f>
        <v>PENINSULA</v>
      </c>
      <c r="E14" s="155"/>
      <c r="F14" s="18" t="str">
        <f>VLOOKUP($B14,Tabla2[],5,0)</f>
        <v>PONIENTE</v>
      </c>
      <c r="G14" s="18" t="str">
        <f>VLOOKUP($B14,Tabla2[],6,0)</f>
        <v>3.0TD</v>
      </c>
      <c r="H14" s="18" t="str">
        <f>VLOOKUP($B14,Tabla2[],7,0)</f>
        <v>-</v>
      </c>
      <c r="I14" s="19">
        <f>VLOOKUP($B14,Tabla2[],I$1,0)</f>
        <v>3.9561917808219174E-2</v>
      </c>
      <c r="J14" s="19">
        <f>VLOOKUP($B14,Tabla2[],J$1,0)</f>
        <v>3.0485780821917809E-2</v>
      </c>
      <c r="K14" s="19">
        <f>VLOOKUP($B14,Tabla2[],K$1,0)</f>
        <v>1.4036328767123287E-2</v>
      </c>
      <c r="L14" s="19">
        <f>VLOOKUP($B14,Tabla2[],L$1,0)</f>
        <v>1.1609561643835618E-2</v>
      </c>
      <c r="M14" s="19">
        <f>VLOOKUP($B14,Tabla2[],M$1,0)</f>
        <v>7.0070684931506852E-3</v>
      </c>
      <c r="N14" s="19">
        <f>VLOOKUP($B14,Tabla2[],N$1,0)</f>
        <v>4.8781643835616433E-3</v>
      </c>
      <c r="O14" s="19">
        <f>VLOOKUP($B14,Tabla2[],O$1,0)</f>
        <v>0.34615499999999999</v>
      </c>
      <c r="P14" s="19">
        <f>VLOOKUP($B14,Tabla2[],P$1,0)</f>
        <v>0.32757700000000001</v>
      </c>
      <c r="Q14" s="19">
        <f>VLOOKUP($B14,Tabla2[],Q$1,0)</f>
        <v>0.29610999999999998</v>
      </c>
      <c r="R14" s="19">
        <f>VLOOKUP($B14,Tabla2[],R$1,0)</f>
        <v>0.285277</v>
      </c>
      <c r="S14" s="19">
        <f>VLOOKUP($B14,Tabla2[],S$1,0)</f>
        <v>0.267318</v>
      </c>
      <c r="T14" s="19">
        <f>VLOOKUP($B14,Tabla2[],T$1,0)</f>
        <v>0.26696199999999998</v>
      </c>
    </row>
    <row r="15" spans="1:20" x14ac:dyDescent="0.3">
      <c r="A15" t="s">
        <v>0</v>
      </c>
      <c r="B15" t="str">
        <f>FIJO!$B14</f>
        <v>PENINSULAACCIONAFIJOPONIENTE+3.0TD-</v>
      </c>
      <c r="C15" s="18" t="str">
        <f>VLOOKUP($B15,Tabla2[],3,0)</f>
        <v>ACCIONA</v>
      </c>
      <c r="D15" s="18" t="str">
        <f>VLOOKUP($B15,Tabla2[],FIJO!C$1,0)</f>
        <v>PENINSULA</v>
      </c>
      <c r="E15" s="155"/>
      <c r="F15" s="18" t="str">
        <f>VLOOKUP($B15,Tabla2[],5,0)</f>
        <v>PONIENTE+</v>
      </c>
      <c r="G15" s="18" t="str">
        <f>VLOOKUP($B15,Tabla2[],6,0)</f>
        <v>3.0TD</v>
      </c>
      <c r="H15" s="18" t="str">
        <f>VLOOKUP($B15,Tabla2[],7,0)</f>
        <v>-</v>
      </c>
      <c r="I15" s="19">
        <f>VLOOKUP($B15,Tabla2[],I$1,0)</f>
        <v>4.50413698630137E-2</v>
      </c>
      <c r="J15" s="19">
        <f>VLOOKUP($B15,Tabla2[],J$1,0)</f>
        <v>3.5965232876712327E-2</v>
      </c>
      <c r="K15" s="19">
        <f>VLOOKUP($B15,Tabla2[],K$1,0)</f>
        <v>1.9515780821917808E-2</v>
      </c>
      <c r="L15" s="19">
        <f>VLOOKUP($B15,Tabla2[],L$1,0)</f>
        <v>1.7089013698630137E-2</v>
      </c>
      <c r="M15" s="19">
        <f>VLOOKUP($B15,Tabla2[],M$1,0)</f>
        <v>1.2486520547945204E-2</v>
      </c>
      <c r="N15" s="19">
        <f>VLOOKUP($B15,Tabla2[],N$1,0)</f>
        <v>1.0357616438356166E-2</v>
      </c>
      <c r="O15" s="19">
        <f>VLOOKUP($B15,Tabla2[],O$1,0)</f>
        <v>0.34615499999999999</v>
      </c>
      <c r="P15" s="19">
        <f>VLOOKUP($B15,Tabla2[],P$1,0)</f>
        <v>0.32757700000000001</v>
      </c>
      <c r="Q15" s="19">
        <f>VLOOKUP($B15,Tabla2[],Q$1,0)</f>
        <v>0.29610999999999998</v>
      </c>
      <c r="R15" s="19">
        <f>VLOOKUP($B15,Tabla2[],R$1,0)</f>
        <v>0.285277</v>
      </c>
      <c r="S15" s="19">
        <f>VLOOKUP($B15,Tabla2[],S$1,0)</f>
        <v>0.267318</v>
      </c>
      <c r="T15" s="19">
        <f>VLOOKUP($B15,Tabla2[],T$1,0)</f>
        <v>0.26696199999999998</v>
      </c>
    </row>
    <row r="16" spans="1:20" x14ac:dyDescent="0.3">
      <c r="A16" t="s">
        <v>0</v>
      </c>
      <c r="B16" t="str">
        <f>FIJO!$B15</f>
        <v>PENINSULAACCIONAFIJOTRAMONTANA3.0TD-</v>
      </c>
      <c r="C16" s="18" t="str">
        <f>VLOOKUP($B16,Tabla2[],3,0)</f>
        <v>ACCIONA</v>
      </c>
      <c r="D16" s="18" t="str">
        <f>VLOOKUP($B16,Tabla2[],FIJO!C$1,0)</f>
        <v>PENINSULA</v>
      </c>
      <c r="E16" s="155"/>
      <c r="F16" s="18" t="str">
        <f>VLOOKUP($B16,Tabla2[],5,0)</f>
        <v>TRAMONTANA</v>
      </c>
      <c r="G16" s="18" t="str">
        <f>VLOOKUP($B16,Tabla2[],6,0)</f>
        <v>3.0TD</v>
      </c>
      <c r="H16" s="18" t="str">
        <f>VLOOKUP($B16,Tabla2[],7,0)</f>
        <v>-</v>
      </c>
      <c r="I16" s="19">
        <f>VLOOKUP($B16,Tabla2[],I$1,0)</f>
        <v>3.9561917808219174E-2</v>
      </c>
      <c r="J16" s="19">
        <f>VLOOKUP($B16,Tabla2[],J$1,0)</f>
        <v>3.0485780821917809E-2</v>
      </c>
      <c r="K16" s="19">
        <f>VLOOKUP($B16,Tabla2[],K$1,0)</f>
        <v>1.4036328767123287E-2</v>
      </c>
      <c r="L16" s="19">
        <f>VLOOKUP($B16,Tabla2[],L$1,0)</f>
        <v>1.1609561643835618E-2</v>
      </c>
      <c r="M16" s="19">
        <f>VLOOKUP($B16,Tabla2[],M$1,0)</f>
        <v>7.0070684931506852E-3</v>
      </c>
      <c r="N16" s="19">
        <f>VLOOKUP($B16,Tabla2[],N$1,0)</f>
        <v>4.8781643835616433E-3</v>
      </c>
      <c r="O16" s="19">
        <f>VLOOKUP($B16,Tabla2[],O$1,0)</f>
        <v>0.34107999999999999</v>
      </c>
      <c r="P16" s="19">
        <f>VLOOKUP($B16,Tabla2[],P$1,0)</f>
        <v>0.32250200000000001</v>
      </c>
      <c r="Q16" s="19">
        <f>VLOOKUP($B16,Tabla2[],Q$1,0)</f>
        <v>0.29103499999999999</v>
      </c>
      <c r="R16" s="19">
        <f>VLOOKUP($B16,Tabla2[],R$1,0)</f>
        <v>0.28020200000000001</v>
      </c>
      <c r="S16" s="19">
        <f>VLOOKUP($B16,Tabla2[],S$1,0)</f>
        <v>0.262243</v>
      </c>
      <c r="T16" s="19">
        <f>VLOOKUP($B16,Tabla2[],T$1,0)</f>
        <v>0.26188699999999998</v>
      </c>
    </row>
    <row r="17" spans="1:20" x14ac:dyDescent="0.3">
      <c r="A17" t="s">
        <v>0</v>
      </c>
      <c r="B17" t="str">
        <f>FIJO!$B16</f>
        <v>PENINSULAACCIONAFIJOTRAMONTANA+3.0TD-</v>
      </c>
      <c r="C17" s="18" t="str">
        <f>VLOOKUP($B17,Tabla2[],3,0)</f>
        <v>ACCIONA</v>
      </c>
      <c r="D17" s="18" t="str">
        <f>VLOOKUP($B17,Tabla2[],FIJO!C$1,0)</f>
        <v>PENINSULA</v>
      </c>
      <c r="E17" s="155"/>
      <c r="F17" s="18" t="str">
        <f>VLOOKUP($B17,Tabla2[],5,0)</f>
        <v>TRAMONTANA+</v>
      </c>
      <c r="G17" s="18" t="str">
        <f>VLOOKUP($B17,Tabla2[],6,0)</f>
        <v>3.0TD</v>
      </c>
      <c r="H17" s="18" t="str">
        <f>VLOOKUP($B17,Tabla2[],7,0)</f>
        <v>-</v>
      </c>
      <c r="I17" s="19">
        <f>VLOOKUP($B17,Tabla2[],I$1,0)</f>
        <v>4.2301643835616437E-2</v>
      </c>
      <c r="J17" s="19">
        <f>VLOOKUP($B17,Tabla2[],J$1,0)</f>
        <v>3.3225506849315065E-2</v>
      </c>
      <c r="K17" s="19">
        <f>VLOOKUP($B17,Tabla2[],K$1,0)</f>
        <v>1.6776054794520549E-2</v>
      </c>
      <c r="L17" s="19">
        <f>VLOOKUP($B17,Tabla2[],L$1,0)</f>
        <v>1.4349287671232877E-2</v>
      </c>
      <c r="M17" s="19">
        <f>VLOOKUP($B17,Tabla2[],M$1,0)</f>
        <v>9.7467945205479464E-3</v>
      </c>
      <c r="N17" s="19">
        <f>VLOOKUP($B17,Tabla2[],N$1,0)</f>
        <v>7.6178904109589045E-3</v>
      </c>
      <c r="O17" s="19">
        <f>VLOOKUP($B17,Tabla2[],O$1,0)</f>
        <v>0.34107999999999999</v>
      </c>
      <c r="P17" s="19">
        <f>VLOOKUP($B17,Tabla2[],P$1,0)</f>
        <v>0.32250200000000001</v>
      </c>
      <c r="Q17" s="19">
        <f>VLOOKUP($B17,Tabla2[],Q$1,0)</f>
        <v>0.29103499999999999</v>
      </c>
      <c r="R17" s="19">
        <f>VLOOKUP($B17,Tabla2[],R$1,0)</f>
        <v>0.28020200000000001</v>
      </c>
      <c r="S17" s="19">
        <f>VLOOKUP($B17,Tabla2[],S$1,0)</f>
        <v>0.262243</v>
      </c>
      <c r="T17" s="19">
        <f>VLOOKUP($B17,Tabla2[],T$1,0)</f>
        <v>0.26188699999999998</v>
      </c>
    </row>
    <row r="18" spans="1:20" x14ac:dyDescent="0.3">
      <c r="A18" t="s">
        <v>0</v>
      </c>
      <c r="B18" t="str">
        <f>FIJO!$B17</f>
        <v>PENINSULAACCIONAFIJOCIERZO6.1TD-</v>
      </c>
      <c r="C18" s="18" t="str">
        <f>VLOOKUP($B18,Tabla2[],3,0)</f>
        <v>ACCIONA</v>
      </c>
      <c r="D18" s="18" t="str">
        <f>VLOOKUP($B18,Tabla2[],FIJO!C$1,0)</f>
        <v>PENINSULA</v>
      </c>
      <c r="E18" s="155"/>
      <c r="F18" s="18" t="str">
        <f>VLOOKUP($B18,Tabla2[],5,0)</f>
        <v>CIERZO</v>
      </c>
      <c r="G18" s="18" t="str">
        <f>VLOOKUP($B18,Tabla2[],6,0)</f>
        <v>6.1TD</v>
      </c>
      <c r="H18" s="18" t="str">
        <f>VLOOKUP($B18,Tabla2[],7,0)</f>
        <v>-</v>
      </c>
      <c r="I18" s="19">
        <f>VLOOKUP($B18,Tabla2[],I$1,0)</f>
        <v>7.7855095890410966E-2</v>
      </c>
      <c r="J18" s="19">
        <f>VLOOKUP($B18,Tabla2[],J$1,0)</f>
        <v>7.2248821917808209E-2</v>
      </c>
      <c r="K18" s="19">
        <f>VLOOKUP($B18,Tabla2[],K$1,0)</f>
        <v>4.7885315068493153E-2</v>
      </c>
      <c r="L18" s="19">
        <f>VLOOKUP($B18,Tabla2[],L$1,0)</f>
        <v>4.1247835616438355E-2</v>
      </c>
      <c r="M18" s="19">
        <f>VLOOKUP($B18,Tabla2[],M$1,0)</f>
        <v>2.1896219178082193E-2</v>
      </c>
      <c r="N18" s="19">
        <f>VLOOKUP($B18,Tabla2[],N$1,0)</f>
        <v>1.9685671232876713E-2</v>
      </c>
      <c r="O18" s="19">
        <f>VLOOKUP($B18,Tabla2[],O$1,0)</f>
        <v>0.30298700000000001</v>
      </c>
      <c r="P18" s="19">
        <f>VLOOKUP($B18,Tabla2[],P$1,0)</f>
        <v>0.28725299999999998</v>
      </c>
      <c r="Q18" s="19">
        <f>VLOOKUP($B18,Tabla2[],Q$1,0)</f>
        <v>0.26507900000000001</v>
      </c>
      <c r="R18" s="19">
        <f>VLOOKUP($B18,Tabla2[],R$1,0)</f>
        <v>0.25697199999999998</v>
      </c>
      <c r="S18" s="19">
        <f>VLOOKUP($B18,Tabla2[],S$1,0)</f>
        <v>0.23741699999999999</v>
      </c>
      <c r="T18" s="19">
        <f>VLOOKUP($B18,Tabla2[],T$1,0)</f>
        <v>0.23841000000000001</v>
      </c>
    </row>
    <row r="19" spans="1:20" x14ac:dyDescent="0.3">
      <c r="A19" t="s">
        <v>0</v>
      </c>
      <c r="B19" t="str">
        <f>FIJO!$B18</f>
        <v>PENINSULAACCIONAFIJOLEVANTE6.1TD-</v>
      </c>
      <c r="C19" s="18" t="str">
        <f>VLOOKUP($B19,Tabla2[],3,0)</f>
        <v>ACCIONA</v>
      </c>
      <c r="D19" s="18" t="str">
        <f>VLOOKUP($B19,Tabla2[],FIJO!C$1,0)</f>
        <v>PENINSULA</v>
      </c>
      <c r="E19" s="155"/>
      <c r="F19" s="18" t="str">
        <f>VLOOKUP($B19,Tabla2[],5,0)</f>
        <v>LEVANTE</v>
      </c>
      <c r="G19" s="18" t="str">
        <f>VLOOKUP($B19,Tabla2[],6,0)</f>
        <v>6.1TD</v>
      </c>
      <c r="H19" s="18" t="str">
        <f>VLOOKUP($B19,Tabla2[],7,0)</f>
        <v>-</v>
      </c>
      <c r="I19" s="19">
        <f>VLOOKUP($B19,Tabla2[],I$1,0)</f>
        <v>6.1416739726027403E-2</v>
      </c>
      <c r="J19" s="19">
        <f>VLOOKUP($B19,Tabla2[],J$1,0)</f>
        <v>5.5810465753424653E-2</v>
      </c>
      <c r="K19" s="19">
        <f>VLOOKUP($B19,Tabla2[],K$1,0)</f>
        <v>3.144695890410959E-2</v>
      </c>
      <c r="L19" s="19">
        <f>VLOOKUP($B19,Tabla2[],L$1,0)</f>
        <v>2.4809479452054795E-2</v>
      </c>
      <c r="M19" s="19">
        <f>VLOOKUP($B19,Tabla2[],M$1,0)</f>
        <v>5.4578630136986302E-3</v>
      </c>
      <c r="N19" s="19">
        <f>VLOOKUP($B19,Tabla2[],N$1,0)</f>
        <v>3.247315068493151E-3</v>
      </c>
      <c r="O19" s="19">
        <f>VLOOKUP($B19,Tabla2[],O$1,0)</f>
        <v>0.31415199999999999</v>
      </c>
      <c r="P19" s="19">
        <f>VLOOKUP($B19,Tabla2[],P$1,0)</f>
        <v>0.29841800000000002</v>
      </c>
      <c r="Q19" s="19">
        <f>VLOOKUP($B19,Tabla2[],Q$1,0)</f>
        <v>0.27624399999999999</v>
      </c>
      <c r="R19" s="19">
        <f>VLOOKUP($B19,Tabla2[],R$1,0)</f>
        <v>0.26813700000000001</v>
      </c>
      <c r="S19" s="19">
        <f>VLOOKUP($B19,Tabla2[],S$1,0)</f>
        <v>0.248582</v>
      </c>
      <c r="T19" s="19">
        <f>VLOOKUP($B19,Tabla2[],T$1,0)</f>
        <v>0.24957499999999999</v>
      </c>
    </row>
    <row r="20" spans="1:20" x14ac:dyDescent="0.3">
      <c r="A20" t="s">
        <v>0</v>
      </c>
      <c r="B20" t="str">
        <f>FIJO!$B19</f>
        <v>PENINSULAACCIONAFIJOLEVANTE+6.1TD-</v>
      </c>
      <c r="C20" s="18" t="str">
        <f>VLOOKUP($B20,Tabla2[],3,0)</f>
        <v>ACCIONA</v>
      </c>
      <c r="D20" s="18" t="str">
        <f>VLOOKUP($B20,Tabla2[],FIJO!C$1,0)</f>
        <v>PENINSULA</v>
      </c>
      <c r="E20" s="155"/>
      <c r="F20" s="18" t="str">
        <f>VLOOKUP($B20,Tabla2[],5,0)</f>
        <v>LEVANTE+</v>
      </c>
      <c r="G20" s="18" t="str">
        <f>VLOOKUP($B20,Tabla2[],6,0)</f>
        <v>6.1TD</v>
      </c>
      <c r="H20" s="18" t="str">
        <f>VLOOKUP($B20,Tabla2[],7,0)</f>
        <v>-</v>
      </c>
      <c r="I20" s="19">
        <f>VLOOKUP($B20,Tabla2[],I$1,0)</f>
        <v>7.2375643835616441E-2</v>
      </c>
      <c r="J20" s="19">
        <f>VLOOKUP($B20,Tabla2[],J$1,0)</f>
        <v>6.6769369863013697E-2</v>
      </c>
      <c r="K20" s="19">
        <f>VLOOKUP($B20,Tabla2[],K$1,0)</f>
        <v>4.2405863013698628E-2</v>
      </c>
      <c r="L20" s="19">
        <f>VLOOKUP($B20,Tabla2[],L$1,0)</f>
        <v>3.5768383561643836E-2</v>
      </c>
      <c r="M20" s="19">
        <f>VLOOKUP($B20,Tabla2[],M$1,0)</f>
        <v>1.6416767123287671E-2</v>
      </c>
      <c r="N20" s="19">
        <f>VLOOKUP($B20,Tabla2[],N$1,0)</f>
        <v>1.4206219178082192E-2</v>
      </c>
      <c r="O20" s="19">
        <f>VLOOKUP($B20,Tabla2[],O$1,0)</f>
        <v>0.31415199999999999</v>
      </c>
      <c r="P20" s="19">
        <f>VLOOKUP($B20,Tabla2[],P$1,0)</f>
        <v>0.29841800000000002</v>
      </c>
      <c r="Q20" s="19">
        <f>VLOOKUP($B20,Tabla2[],Q$1,0)</f>
        <v>0.27624399999999999</v>
      </c>
      <c r="R20" s="19">
        <f>VLOOKUP($B20,Tabla2[],R$1,0)</f>
        <v>0.26813700000000001</v>
      </c>
      <c r="S20" s="19">
        <f>VLOOKUP($B20,Tabla2[],S$1,0)</f>
        <v>0.248582</v>
      </c>
      <c r="T20" s="19">
        <f>VLOOKUP($B20,Tabla2[],T$1,0)</f>
        <v>0.24957499999999999</v>
      </c>
    </row>
    <row r="21" spans="1:20" x14ac:dyDescent="0.3">
      <c r="A21" t="s">
        <v>0</v>
      </c>
      <c r="B21" t="str">
        <f>FIJO!$B20</f>
        <v>PENINSULAACCIONAFIJOPONIENTE6.1TD-</v>
      </c>
      <c r="C21" s="18" t="str">
        <f>VLOOKUP($B21,Tabla2[],3,0)</f>
        <v>ACCIONA</v>
      </c>
      <c r="D21" s="18" t="str">
        <f>VLOOKUP($B21,Tabla2[],FIJO!C$1,0)</f>
        <v>PENINSULA</v>
      </c>
      <c r="E21" s="155"/>
      <c r="F21" s="18" t="str">
        <f>VLOOKUP($B21,Tabla2[],5,0)</f>
        <v>PONIENTE</v>
      </c>
      <c r="G21" s="18" t="str">
        <f>VLOOKUP($B21,Tabla2[],6,0)</f>
        <v>6.1TD</v>
      </c>
      <c r="H21" s="18" t="str">
        <f>VLOOKUP($B21,Tabla2[],7,0)</f>
        <v>-</v>
      </c>
      <c r="I21" s="19">
        <f>VLOOKUP($B21,Tabla2[],I$1,0)</f>
        <v>6.1416739726027403E-2</v>
      </c>
      <c r="J21" s="19">
        <f>VLOOKUP($B21,Tabla2[],J$1,0)</f>
        <v>5.5810465753424653E-2</v>
      </c>
      <c r="K21" s="19">
        <f>VLOOKUP($B21,Tabla2[],K$1,0)</f>
        <v>3.144695890410959E-2</v>
      </c>
      <c r="L21" s="19">
        <f>VLOOKUP($B21,Tabla2[],L$1,0)</f>
        <v>2.4809479452054795E-2</v>
      </c>
      <c r="M21" s="19">
        <f>VLOOKUP($B21,Tabla2[],M$1,0)</f>
        <v>5.4578630136986302E-3</v>
      </c>
      <c r="N21" s="19">
        <f>VLOOKUP($B21,Tabla2[],N$1,0)</f>
        <v>3.247315068493151E-3</v>
      </c>
      <c r="O21" s="19">
        <f>VLOOKUP($B21,Tabla2[],O$1,0)</f>
        <v>0.308062</v>
      </c>
      <c r="P21" s="19">
        <f>VLOOKUP($B21,Tabla2[],P$1,0)</f>
        <v>0.29232799999999998</v>
      </c>
      <c r="Q21" s="19">
        <f>VLOOKUP($B21,Tabla2[],Q$1,0)</f>
        <v>0.27015400000000001</v>
      </c>
      <c r="R21" s="19">
        <f>VLOOKUP($B21,Tabla2[],R$1,0)</f>
        <v>0.26204699999999997</v>
      </c>
      <c r="S21" s="19">
        <f>VLOOKUP($B21,Tabla2[],S$1,0)</f>
        <v>0.24249200000000001</v>
      </c>
      <c r="T21" s="19">
        <f>VLOOKUP($B21,Tabla2[],T$1,0)</f>
        <v>0.24348500000000001</v>
      </c>
    </row>
    <row r="22" spans="1:20" x14ac:dyDescent="0.3">
      <c r="A22" t="s">
        <v>0</v>
      </c>
      <c r="B22" t="str">
        <f>FIJO!$B21</f>
        <v>PENINSULAACCIONAFIJOPONIENTE+6.1TD-</v>
      </c>
      <c r="C22" s="18" t="str">
        <f>VLOOKUP($B22,Tabla2[],3,0)</f>
        <v>ACCIONA</v>
      </c>
      <c r="D22" s="18" t="str">
        <f>VLOOKUP($B22,Tabla2[],FIJO!C$1,0)</f>
        <v>PENINSULA</v>
      </c>
      <c r="E22" s="155"/>
      <c r="F22" s="18" t="str">
        <f>VLOOKUP($B22,Tabla2[],5,0)</f>
        <v>PONIENTE+</v>
      </c>
      <c r="G22" s="18" t="str">
        <f>VLOOKUP($B22,Tabla2[],6,0)</f>
        <v>6.1TD</v>
      </c>
      <c r="H22" s="18" t="str">
        <f>VLOOKUP($B22,Tabla2[],7,0)</f>
        <v>-</v>
      </c>
      <c r="I22" s="19">
        <f>VLOOKUP($B22,Tabla2[],I$1,0)</f>
        <v>6.6896191780821915E-2</v>
      </c>
      <c r="J22" s="19">
        <f>VLOOKUP($B22,Tabla2[],J$1,0)</f>
        <v>6.1289917808219171E-2</v>
      </c>
      <c r="K22" s="19">
        <f>VLOOKUP($B22,Tabla2[],K$1,0)</f>
        <v>3.6926410958904109E-2</v>
      </c>
      <c r="L22" s="19">
        <f>VLOOKUP($B22,Tabla2[],L$1,0)</f>
        <v>3.0288931506849314E-2</v>
      </c>
      <c r="M22" s="19">
        <f>VLOOKUP($B22,Tabla2[],M$1,0)</f>
        <v>1.093731506849315E-2</v>
      </c>
      <c r="N22" s="19">
        <f>VLOOKUP($B22,Tabla2[],N$1,0)</f>
        <v>8.7267671232876716E-3</v>
      </c>
      <c r="O22" s="19">
        <f>VLOOKUP($B22,Tabla2[],O$1,0)</f>
        <v>0.308062</v>
      </c>
      <c r="P22" s="19">
        <f>VLOOKUP($B22,Tabla2[],P$1,0)</f>
        <v>0.29232799999999998</v>
      </c>
      <c r="Q22" s="19">
        <f>VLOOKUP($B22,Tabla2[],Q$1,0)</f>
        <v>0.27015400000000001</v>
      </c>
      <c r="R22" s="19">
        <f>VLOOKUP($B22,Tabla2[],R$1,0)</f>
        <v>0.26204699999999997</v>
      </c>
      <c r="S22" s="19">
        <f>VLOOKUP($B22,Tabla2[],S$1,0)</f>
        <v>0.24249200000000001</v>
      </c>
      <c r="T22" s="19">
        <f>VLOOKUP($B22,Tabla2[],T$1,0)</f>
        <v>0.24348500000000001</v>
      </c>
    </row>
    <row r="23" spans="1:20" x14ac:dyDescent="0.3">
      <c r="A23" t="s">
        <v>0</v>
      </c>
      <c r="B23" t="str">
        <f>FIJO!$B22</f>
        <v>PENINSULAACCIONAFIJOTRAMONTANA6.1TD-</v>
      </c>
      <c r="C23" s="18" t="str">
        <f>VLOOKUP($B23,Tabla2[],3,0)</f>
        <v>ACCIONA</v>
      </c>
      <c r="D23" s="18" t="str">
        <f>VLOOKUP($B23,Tabla2[],FIJO!C$1,0)</f>
        <v>PENINSULA</v>
      </c>
      <c r="E23" s="155"/>
      <c r="F23" s="18" t="str">
        <f>VLOOKUP($B23,Tabla2[],5,0)</f>
        <v>TRAMONTANA</v>
      </c>
      <c r="G23" s="18" t="str">
        <f>VLOOKUP($B23,Tabla2[],6,0)</f>
        <v>6.1TD</v>
      </c>
      <c r="H23" s="18" t="str">
        <f>VLOOKUP($B23,Tabla2[],7,0)</f>
        <v>-</v>
      </c>
      <c r="I23" s="19">
        <f>VLOOKUP($B23,Tabla2[],I$1,0)</f>
        <v>6.1416739726027403E-2</v>
      </c>
      <c r="J23" s="19">
        <f>VLOOKUP($B23,Tabla2[],J$1,0)</f>
        <v>5.5810465753424653E-2</v>
      </c>
      <c r="K23" s="19">
        <f>VLOOKUP($B23,Tabla2[],K$1,0)</f>
        <v>3.144695890410959E-2</v>
      </c>
      <c r="L23" s="19">
        <f>VLOOKUP($B23,Tabla2[],L$1,0)</f>
        <v>2.4809479452054795E-2</v>
      </c>
      <c r="M23" s="19">
        <f>VLOOKUP($B23,Tabla2[],M$1,0)</f>
        <v>5.4578630136986302E-3</v>
      </c>
      <c r="N23" s="19">
        <f>VLOOKUP($B23,Tabla2[],N$1,0)</f>
        <v>3.247315068493151E-3</v>
      </c>
      <c r="O23" s="19">
        <f>VLOOKUP($B23,Tabla2[],O$1,0)</f>
        <v>0.30298700000000001</v>
      </c>
      <c r="P23" s="19">
        <f>VLOOKUP($B23,Tabla2[],P$1,0)</f>
        <v>0.28725299999999998</v>
      </c>
      <c r="Q23" s="19">
        <f>VLOOKUP($B23,Tabla2[],Q$1,0)</f>
        <v>0.26507900000000001</v>
      </c>
      <c r="R23" s="19">
        <f>VLOOKUP($B23,Tabla2[],R$1,0)</f>
        <v>0.25697199999999998</v>
      </c>
      <c r="S23" s="19">
        <f>VLOOKUP($B23,Tabla2[],S$1,0)</f>
        <v>0.23741699999999999</v>
      </c>
      <c r="T23" s="19">
        <f>VLOOKUP($B23,Tabla2[],T$1,0)</f>
        <v>0.23841000000000001</v>
      </c>
    </row>
    <row r="24" spans="1:20" x14ac:dyDescent="0.3">
      <c r="A24" t="s">
        <v>0</v>
      </c>
      <c r="B24" t="str">
        <f>FIJO!$B23</f>
        <v>PENINSULAACCIONAFIJOTRAMONTANA+6.1TD-</v>
      </c>
      <c r="C24" s="18" t="str">
        <f>VLOOKUP($B24,Tabla2[],3,0)</f>
        <v>ACCIONA</v>
      </c>
      <c r="D24" s="18" t="str">
        <f>VLOOKUP($B24,Tabla2[],FIJO!C$1,0)</f>
        <v>PENINSULA</v>
      </c>
      <c r="E24" s="155"/>
      <c r="F24" s="18" t="str">
        <f>VLOOKUP($B24,Tabla2[],5,0)</f>
        <v>TRAMONTANA+</v>
      </c>
      <c r="G24" s="18" t="str">
        <f>VLOOKUP($B24,Tabla2[],6,0)</f>
        <v>6.1TD</v>
      </c>
      <c r="H24" s="18" t="str">
        <f>VLOOKUP($B24,Tabla2[],7,0)</f>
        <v>-</v>
      </c>
      <c r="I24" s="19">
        <f>VLOOKUP($B24,Tabla2[],I$1,0)</f>
        <v>6.4156465753424666E-2</v>
      </c>
      <c r="J24" s="19">
        <f>VLOOKUP($B24,Tabla2[],J$1,0)</f>
        <v>5.8550191780821915E-2</v>
      </c>
      <c r="K24" s="19">
        <f>VLOOKUP($B24,Tabla2[],K$1,0)</f>
        <v>3.4186684931506846E-2</v>
      </c>
      <c r="L24" s="19">
        <f>VLOOKUP($B24,Tabla2[],L$1,0)</f>
        <v>2.7549205479452055E-2</v>
      </c>
      <c r="M24" s="19">
        <f>VLOOKUP($B24,Tabla2[],M$1,0)</f>
        <v>8.1975890410958905E-3</v>
      </c>
      <c r="N24" s="19">
        <f>VLOOKUP($B24,Tabla2[],N$1,0)</f>
        <v>5.9870410958904113E-3</v>
      </c>
      <c r="O24" s="19">
        <f>VLOOKUP($B24,Tabla2[],O$1,0)</f>
        <v>0.30298700000000001</v>
      </c>
      <c r="P24" s="19">
        <f>VLOOKUP($B24,Tabla2[],P$1,0)</f>
        <v>0.28725299999999998</v>
      </c>
      <c r="Q24" s="19">
        <f>VLOOKUP($B24,Tabla2[],Q$1,0)</f>
        <v>0.26507900000000001</v>
      </c>
      <c r="R24" s="19">
        <f>VLOOKUP($B24,Tabla2[],R$1,0)</f>
        <v>0.25697199999999998</v>
      </c>
      <c r="S24" s="19">
        <f>VLOOKUP($B24,Tabla2[],S$1,0)</f>
        <v>0.23741699999999999</v>
      </c>
      <c r="T24" s="19">
        <f>VLOOKUP($B24,Tabla2[],T$1,0)</f>
        <v>0.23841000000000001</v>
      </c>
    </row>
    <row r="25" spans="1:20" x14ac:dyDescent="0.3">
      <c r="A25" t="s">
        <v>0</v>
      </c>
      <c r="B25" t="str">
        <f>FIJO!$B24</f>
        <v>PENINSULAACCIONAFIJOCIERZO6.2TD-</v>
      </c>
      <c r="C25" s="18" t="str">
        <f>VLOOKUP($B25,Tabla2[],3,0)</f>
        <v>ACCIONA</v>
      </c>
      <c r="D25" s="18" t="str">
        <f>VLOOKUP($B25,Tabla2[],FIJO!C$1,0)</f>
        <v>PENINSULA</v>
      </c>
      <c r="E25" s="155"/>
      <c r="F25" s="18" t="str">
        <f>VLOOKUP($B25,Tabla2[],5,0)</f>
        <v>CIERZO</v>
      </c>
      <c r="G25" s="18" t="str">
        <f>VLOOKUP($B25,Tabla2[],6,0)</f>
        <v>6.2TD</v>
      </c>
      <c r="H25" s="18" t="str">
        <f>VLOOKUP($B25,Tabla2[],7,0)</f>
        <v>-</v>
      </c>
      <c r="I25" s="19">
        <f>VLOOKUP($B25,Tabla2[],I$1,0)</f>
        <v>6.0269534246575343E-2</v>
      </c>
      <c r="J25" s="19">
        <f>VLOOKUP($B25,Tabla2[],J$1,0)</f>
        <v>5.6977863013698629E-2</v>
      </c>
      <c r="K25" s="19">
        <f>VLOOKUP($B25,Tabla2[],K$1,0)</f>
        <v>3.7051178082191785E-2</v>
      </c>
      <c r="L25" s="19">
        <f>VLOOKUP($B25,Tabla2[],L$1,0)</f>
        <v>3.5406849315068496E-2</v>
      </c>
      <c r="M25" s="19">
        <f>VLOOKUP($B25,Tabla2[],M$1,0)</f>
        <v>1.9981287671232875E-2</v>
      </c>
      <c r="N25" s="19">
        <f>VLOOKUP($B25,Tabla2[],N$1,0)</f>
        <v>1.8683178082191779E-2</v>
      </c>
      <c r="O25" s="19">
        <f>VLOOKUP($B25,Tabla2[],O$1,0)</f>
        <v>0.28359299999999998</v>
      </c>
      <c r="P25" s="19">
        <f>VLOOKUP($B25,Tabla2[],P$1,0)</f>
        <v>0.27162199999999997</v>
      </c>
      <c r="Q25" s="19">
        <f>VLOOKUP($B25,Tabla2[],Q$1,0)</f>
        <v>0.25483899999999998</v>
      </c>
      <c r="R25" s="19">
        <f>VLOOKUP($B25,Tabla2[],R$1,0)</f>
        <v>0.249912</v>
      </c>
      <c r="S25" s="19">
        <f>VLOOKUP($B25,Tabla2[],S$1,0)</f>
        <v>0.23438899999999999</v>
      </c>
      <c r="T25" s="19">
        <f>VLOOKUP($B25,Tabla2[],T$1,0)</f>
        <v>0.23264299999999999</v>
      </c>
    </row>
    <row r="26" spans="1:20" x14ac:dyDescent="0.3">
      <c r="A26" t="s">
        <v>0</v>
      </c>
      <c r="B26" t="str">
        <f>FIJO!$B25</f>
        <v>PENINSULAACCIONAFIJOLEVANTE6.2TD-</v>
      </c>
      <c r="C26" s="18" t="str">
        <f>VLOOKUP($B26,Tabla2[],3,0)</f>
        <v>ACCIONA</v>
      </c>
      <c r="D26" s="18" t="str">
        <f>VLOOKUP($B26,Tabla2[],FIJO!C$1,0)</f>
        <v>PENINSULA</v>
      </c>
      <c r="E26" s="155"/>
      <c r="F26" s="18" t="str">
        <f>VLOOKUP($B26,Tabla2[],5,0)</f>
        <v>LEVANTE</v>
      </c>
      <c r="G26" s="18" t="str">
        <f>VLOOKUP($B26,Tabla2[],6,0)</f>
        <v>6.2TD</v>
      </c>
      <c r="H26" s="18" t="str">
        <f>VLOOKUP($B26,Tabla2[],7,0)</f>
        <v>-</v>
      </c>
      <c r="I26" s="19">
        <f>VLOOKUP($B26,Tabla2[],I$1,0)</f>
        <v>4.383117808219178E-2</v>
      </c>
      <c r="J26" s="19">
        <f>VLOOKUP($B26,Tabla2[],J$1,0)</f>
        <v>4.0539506849315066E-2</v>
      </c>
      <c r="K26" s="19">
        <f>VLOOKUP($B26,Tabla2[],K$1,0)</f>
        <v>2.0612821917808218E-2</v>
      </c>
      <c r="L26" s="19">
        <f>VLOOKUP($B26,Tabla2[],L$1,0)</f>
        <v>1.8968493150684929E-2</v>
      </c>
      <c r="M26" s="19">
        <f>VLOOKUP($B26,Tabla2[],M$1,0)</f>
        <v>3.5429315068493147E-3</v>
      </c>
      <c r="N26" s="19">
        <f>VLOOKUP($B26,Tabla2[],N$1,0)</f>
        <v>2.2448219178082193E-3</v>
      </c>
      <c r="O26" s="19">
        <f>VLOOKUP($B26,Tabla2[],O$1,0)</f>
        <v>0.29475800000000002</v>
      </c>
      <c r="P26" s="19">
        <f>VLOOKUP($B26,Tabla2[],P$1,0)</f>
        <v>0.28278700000000001</v>
      </c>
      <c r="Q26" s="19">
        <f>VLOOKUP($B26,Tabla2[],Q$1,0)</f>
        <v>0.26600400000000002</v>
      </c>
      <c r="R26" s="19">
        <f>VLOOKUP($B26,Tabla2[],R$1,0)</f>
        <v>0.261077</v>
      </c>
      <c r="S26" s="19">
        <f>VLOOKUP($B26,Tabla2[],S$1,0)</f>
        <v>0.24555399999999999</v>
      </c>
      <c r="T26" s="19">
        <f>VLOOKUP($B26,Tabla2[],T$1,0)</f>
        <v>0.243808</v>
      </c>
    </row>
    <row r="27" spans="1:20" x14ac:dyDescent="0.3">
      <c r="A27" t="s">
        <v>0</v>
      </c>
      <c r="B27" t="str">
        <f>FIJO!$B26</f>
        <v>PENINSULAACCIONAFIJOLEVANTE+6.2TD-</v>
      </c>
      <c r="C27" s="18" t="str">
        <f>VLOOKUP($B27,Tabla2[],3,0)</f>
        <v>ACCIONA</v>
      </c>
      <c r="D27" s="18" t="str">
        <f>VLOOKUP($B27,Tabla2[],FIJO!C$1,0)</f>
        <v>PENINSULA</v>
      </c>
      <c r="E27" s="155"/>
      <c r="F27" s="18" t="str">
        <f>VLOOKUP($B27,Tabla2[],5,0)</f>
        <v>LEVANTE+</v>
      </c>
      <c r="G27" s="18" t="str">
        <f>VLOOKUP($B27,Tabla2[],6,0)</f>
        <v>6.2TD</v>
      </c>
      <c r="H27" s="18" t="str">
        <f>VLOOKUP($B27,Tabla2[],7,0)</f>
        <v>-</v>
      </c>
      <c r="I27" s="19">
        <f>VLOOKUP($B27,Tabla2[],I$1,0)</f>
        <v>5.4790082191780824E-2</v>
      </c>
      <c r="J27" s="19">
        <f>VLOOKUP($B27,Tabla2[],J$1,0)</f>
        <v>5.149841095890411E-2</v>
      </c>
      <c r="K27" s="19">
        <f>VLOOKUP($B27,Tabla2[],K$1,0)</f>
        <v>3.1571726027397259E-2</v>
      </c>
      <c r="L27" s="19">
        <f>VLOOKUP($B27,Tabla2[],L$1,0)</f>
        <v>2.9927397260273974E-2</v>
      </c>
      <c r="M27" s="19">
        <f>VLOOKUP($B27,Tabla2[],M$1,0)</f>
        <v>1.4501835616438356E-2</v>
      </c>
      <c r="N27" s="19">
        <f>VLOOKUP($B27,Tabla2[],N$1,0)</f>
        <v>1.3203726027397259E-2</v>
      </c>
      <c r="O27" s="19">
        <f>VLOOKUP($B27,Tabla2[],O$1,0)</f>
        <v>0.29475800000000002</v>
      </c>
      <c r="P27" s="19">
        <f>VLOOKUP($B27,Tabla2[],P$1,0)</f>
        <v>0.28278700000000001</v>
      </c>
      <c r="Q27" s="19">
        <f>VLOOKUP($B27,Tabla2[],Q$1,0)</f>
        <v>0.26600400000000002</v>
      </c>
      <c r="R27" s="19">
        <f>VLOOKUP($B27,Tabla2[],R$1,0)</f>
        <v>0.261077</v>
      </c>
      <c r="S27" s="19">
        <f>VLOOKUP($B27,Tabla2[],S$1,0)</f>
        <v>0.24555399999999999</v>
      </c>
      <c r="T27" s="19">
        <f>VLOOKUP($B27,Tabla2[],T$1,0)</f>
        <v>0.243808</v>
      </c>
    </row>
    <row r="28" spans="1:20" x14ac:dyDescent="0.3">
      <c r="A28" t="s">
        <v>0</v>
      </c>
      <c r="B28" t="str">
        <f>FIJO!$B27</f>
        <v>PENINSULAACCIONAFIJOPONIENTE6.2TD-</v>
      </c>
      <c r="C28" s="18" t="str">
        <f>VLOOKUP($B28,Tabla2[],3,0)</f>
        <v>ACCIONA</v>
      </c>
      <c r="D28" s="18" t="str">
        <f>VLOOKUP($B28,Tabla2[],FIJO!C$1,0)</f>
        <v>PENINSULA</v>
      </c>
      <c r="E28" s="155"/>
      <c r="F28" s="18" t="str">
        <f>VLOOKUP($B28,Tabla2[],5,0)</f>
        <v>PONIENTE</v>
      </c>
      <c r="G28" s="18" t="str">
        <f>VLOOKUP($B28,Tabla2[],6,0)</f>
        <v>6.2TD</v>
      </c>
      <c r="H28" s="18" t="str">
        <f>VLOOKUP($B28,Tabla2[],7,0)</f>
        <v>-</v>
      </c>
      <c r="I28" s="19">
        <f>VLOOKUP($B28,Tabla2[],I$1,0)</f>
        <v>4.3818630136986302E-2</v>
      </c>
      <c r="J28" s="19">
        <f>VLOOKUP($B28,Tabla2[],J$1,0)</f>
        <v>4.0539506849315066E-2</v>
      </c>
      <c r="K28" s="19">
        <f>VLOOKUP($B28,Tabla2[],K$1,0)</f>
        <v>2.0612821917808218E-2</v>
      </c>
      <c r="L28" s="19">
        <f>VLOOKUP($B28,Tabla2[],L$1,0)</f>
        <v>1.8968493150684929E-2</v>
      </c>
      <c r="M28" s="19">
        <f>VLOOKUP($B28,Tabla2[],M$1,0)</f>
        <v>3.5429315068493147E-3</v>
      </c>
      <c r="N28" s="19">
        <f>VLOOKUP($B28,Tabla2[],N$1,0)</f>
        <v>2.2448219178082193E-3</v>
      </c>
      <c r="O28" s="19">
        <f>VLOOKUP($B28,Tabla2[],O$1,0)</f>
        <v>0.28866799999999998</v>
      </c>
      <c r="P28" s="19">
        <f>VLOOKUP($B28,Tabla2[],P$1,0)</f>
        <v>0.27669700000000003</v>
      </c>
      <c r="Q28" s="19">
        <f>VLOOKUP($B28,Tabla2[],Q$1,0)</f>
        <v>0.25991399999999998</v>
      </c>
      <c r="R28" s="19">
        <f>VLOOKUP($B28,Tabla2[],R$1,0)</f>
        <v>0.25498700000000002</v>
      </c>
      <c r="S28" s="19">
        <f>VLOOKUP($B28,Tabla2[],S$1,0)</f>
        <v>0.23946400000000001</v>
      </c>
      <c r="T28" s="19">
        <f>VLOOKUP($B28,Tabla2[],T$1,0)</f>
        <v>0.23771800000000001</v>
      </c>
    </row>
    <row r="29" spans="1:20" x14ac:dyDescent="0.3">
      <c r="A29" t="s">
        <v>0</v>
      </c>
      <c r="B29" t="str">
        <f>FIJO!$B28</f>
        <v>PENINSULAACCIONAFIJOPONIENTE+6.2TD-</v>
      </c>
      <c r="C29" s="18" t="str">
        <f>VLOOKUP($B29,Tabla2[],3,0)</f>
        <v>ACCIONA</v>
      </c>
      <c r="D29" s="18" t="str">
        <f>VLOOKUP($B29,Tabla2[],FIJO!C$1,0)</f>
        <v>PENINSULA</v>
      </c>
      <c r="E29" s="155"/>
      <c r="F29" s="18" t="str">
        <f>VLOOKUP($B29,Tabla2[],5,0)</f>
        <v>PONIENTE+</v>
      </c>
      <c r="G29" s="18" t="str">
        <f>VLOOKUP($B29,Tabla2[],6,0)</f>
        <v>6.2TD</v>
      </c>
      <c r="H29" s="18" t="str">
        <f>VLOOKUP($B29,Tabla2[],7,0)</f>
        <v>-</v>
      </c>
      <c r="I29" s="19">
        <f>VLOOKUP($B29,Tabla2[],I$1,0)</f>
        <v>4.9310630136986305E-2</v>
      </c>
      <c r="J29" s="19">
        <f>VLOOKUP($B29,Tabla2[],J$1,0)</f>
        <v>4.6018684931506848E-2</v>
      </c>
      <c r="K29" s="19">
        <f>VLOOKUP($B29,Tabla2[],K$1,0)</f>
        <v>2.6092273972602741E-2</v>
      </c>
      <c r="L29" s="19">
        <f>VLOOKUP($B29,Tabla2[],L$1,0)</f>
        <v>2.4447945205479455E-2</v>
      </c>
      <c r="M29" s="19">
        <f>VLOOKUP($B29,Tabla2[],M$1,0)</f>
        <v>9.0223835616438357E-3</v>
      </c>
      <c r="N29" s="19">
        <f>VLOOKUP($B29,Tabla2[],N$1,0)</f>
        <v>7.7242739726027399E-3</v>
      </c>
      <c r="O29" s="19">
        <f>VLOOKUP($B29,Tabla2[],O$1,0)</f>
        <v>0.28866799999999998</v>
      </c>
      <c r="P29" s="19">
        <f>VLOOKUP($B29,Tabla2[],P$1,0)</f>
        <v>0.27669700000000003</v>
      </c>
      <c r="Q29" s="19">
        <f>VLOOKUP($B29,Tabla2[],Q$1,0)</f>
        <v>0.25991399999999998</v>
      </c>
      <c r="R29" s="19">
        <f>VLOOKUP($B29,Tabla2[],R$1,0)</f>
        <v>0.25498700000000002</v>
      </c>
      <c r="S29" s="19">
        <f>VLOOKUP($B29,Tabla2[],S$1,0)</f>
        <v>0.23946400000000001</v>
      </c>
      <c r="T29" s="19">
        <f>VLOOKUP($B29,Tabla2[],T$1,0)</f>
        <v>0.23771800000000001</v>
      </c>
    </row>
    <row r="30" spans="1:20" x14ac:dyDescent="0.3">
      <c r="A30" t="s">
        <v>0</v>
      </c>
      <c r="B30" t="str">
        <f>FIJO!$B29</f>
        <v>PENINSULAACCIONAFIJOTRAMONTANA6.2TD-</v>
      </c>
      <c r="C30" s="18" t="str">
        <f>VLOOKUP($B30,Tabla2[],3,0)</f>
        <v>ACCIONA</v>
      </c>
      <c r="D30" s="18" t="str">
        <f>VLOOKUP($B30,Tabla2[],FIJO!C$1,0)</f>
        <v>PENINSULA</v>
      </c>
      <c r="E30" s="155"/>
      <c r="F30" s="18" t="str">
        <f>VLOOKUP($B30,Tabla2[],5,0)</f>
        <v>TRAMONTANA</v>
      </c>
      <c r="G30" s="18" t="str">
        <f>VLOOKUP($B30,Tabla2[],6,0)</f>
        <v>6.2TD</v>
      </c>
      <c r="H30" s="18" t="str">
        <f>VLOOKUP($B30,Tabla2[],7,0)</f>
        <v>-</v>
      </c>
      <c r="I30" s="19">
        <f>VLOOKUP($B30,Tabla2[],I$1,0)</f>
        <v>4.3818630136986302E-2</v>
      </c>
      <c r="J30" s="19">
        <f>VLOOKUP($B30,Tabla2[],J$1,0)</f>
        <v>4.0539506849315066E-2</v>
      </c>
      <c r="K30" s="19">
        <f>VLOOKUP($B30,Tabla2[],K$1,0)</f>
        <v>2.0612821917808218E-2</v>
      </c>
      <c r="L30" s="19">
        <f>VLOOKUP($B30,Tabla2[],L$1,0)</f>
        <v>1.8968493150684929E-2</v>
      </c>
      <c r="M30" s="19">
        <f>VLOOKUP($B30,Tabla2[],M$1,0)</f>
        <v>3.5429315068493147E-3</v>
      </c>
      <c r="N30" s="19">
        <f>VLOOKUP($B30,Tabla2[],N$1,0)</f>
        <v>2.2448219178082193E-3</v>
      </c>
      <c r="O30" s="19">
        <f>VLOOKUP($B30,Tabla2[],O$1,0)</f>
        <v>0.28359299999999998</v>
      </c>
      <c r="P30" s="19">
        <f>VLOOKUP($B30,Tabla2[],P$1,0)</f>
        <v>0.27162199999999997</v>
      </c>
      <c r="Q30" s="19">
        <f>VLOOKUP($B30,Tabla2[],Q$1,0)</f>
        <v>0.25483899999999998</v>
      </c>
      <c r="R30" s="19">
        <f>VLOOKUP($B30,Tabla2[],R$1,0)</f>
        <v>0.249912</v>
      </c>
      <c r="S30" s="19">
        <f>VLOOKUP($B30,Tabla2[],S$1,0)</f>
        <v>0.23438899999999999</v>
      </c>
      <c r="T30" s="19">
        <f>VLOOKUP($B30,Tabla2[],T$1,0)</f>
        <v>0.23264299999999999</v>
      </c>
    </row>
    <row r="31" spans="1:20" x14ac:dyDescent="0.3">
      <c r="A31" t="s">
        <v>0</v>
      </c>
      <c r="B31" t="str">
        <f>FIJO!$B30</f>
        <v>PENINSULAACCIONAFIJOTRAMONTANA+6.2TD-</v>
      </c>
      <c r="C31" s="18" t="str">
        <f>VLOOKUP($B31,Tabla2[],3,0)</f>
        <v>ACCIONA</v>
      </c>
      <c r="D31" s="18" t="str">
        <f>VLOOKUP($B31,Tabla2[],FIJO!C$1,0)</f>
        <v>PENINSULA</v>
      </c>
      <c r="E31" s="155"/>
      <c r="F31" s="18" t="str">
        <f>VLOOKUP($B31,Tabla2[],5,0)</f>
        <v>TRAMONTANA+</v>
      </c>
      <c r="G31" s="18" t="str">
        <f>VLOOKUP($B31,Tabla2[],6,0)</f>
        <v>6.2TD</v>
      </c>
      <c r="H31" s="18" t="str">
        <f>VLOOKUP($B31,Tabla2[],7,0)</f>
        <v>-</v>
      </c>
      <c r="I31" s="19">
        <f>VLOOKUP($B31,Tabla2[],I$1,0)</f>
        <v>4.6570904109589042E-2</v>
      </c>
      <c r="J31" s="19">
        <f>VLOOKUP($B31,Tabla2[],J$1,0)</f>
        <v>4.3279232876712329E-2</v>
      </c>
      <c r="K31" s="19">
        <f>VLOOKUP($B31,Tabla2[],K$1,0)</f>
        <v>2.3352547945205481E-2</v>
      </c>
      <c r="L31" s="19">
        <f>VLOOKUP($B31,Tabla2[],L$1,0)</f>
        <v>2.1708219178082192E-2</v>
      </c>
      <c r="M31" s="19">
        <f>VLOOKUP($B31,Tabla2[],M$1,0)</f>
        <v>6.2826575342465754E-3</v>
      </c>
      <c r="N31" s="19">
        <f>VLOOKUP($B31,Tabla2[],N$1,0)</f>
        <v>4.9845479452054796E-3</v>
      </c>
      <c r="O31" s="19">
        <f>VLOOKUP($B31,Tabla2[],O$1,0)</f>
        <v>0.28359299999999998</v>
      </c>
      <c r="P31" s="19">
        <f>VLOOKUP($B31,Tabla2[],P$1,0)</f>
        <v>0.27162199999999997</v>
      </c>
      <c r="Q31" s="19">
        <f>VLOOKUP($B31,Tabla2[],Q$1,0)</f>
        <v>0.25483899999999998</v>
      </c>
      <c r="R31" s="19">
        <f>VLOOKUP($B31,Tabla2[],R$1,0)</f>
        <v>0.249912</v>
      </c>
      <c r="S31" s="19">
        <f>VLOOKUP($B31,Tabla2[],S$1,0)</f>
        <v>0.23438899999999999</v>
      </c>
      <c r="T31" s="19">
        <f>VLOOKUP($B31,Tabla2[],T$1,0)</f>
        <v>0.23264299999999999</v>
      </c>
    </row>
    <row r="32" spans="1:20" x14ac:dyDescent="0.3">
      <c r="A32" t="s">
        <v>0</v>
      </c>
      <c r="B32" t="str">
        <f>FIJO!$B31</f>
        <v>CANARIASACCIONAFIJOCIERZO2.0TD-</v>
      </c>
      <c r="C32" s="18" t="str">
        <f>VLOOKUP($B32,Tabla2[],3,0)</f>
        <v>ACCIONA</v>
      </c>
      <c r="D32" s="18" t="str">
        <f>VLOOKUP($B32,Tabla2[],FIJO!C$1,0)</f>
        <v>CANARIAS</v>
      </c>
      <c r="E32" s="155"/>
      <c r="F32" s="18" t="str">
        <f>VLOOKUP($B32,Tabla2[],5,0)</f>
        <v>CIERZO</v>
      </c>
      <c r="G32" s="18" t="str">
        <f>VLOOKUP($B32,Tabla2[],6,0)</f>
        <v>2.0TD</v>
      </c>
      <c r="H32" s="18" t="str">
        <f>VLOOKUP($B32,Tabla2[],7,0)</f>
        <v>-</v>
      </c>
      <c r="I32" s="19">
        <f>VLOOKUP($B32,Tabla2[],I$1,0)</f>
        <v>8.8120657534246569E-2</v>
      </c>
      <c r="J32" s="19">
        <f>VLOOKUP($B32,Tabla2[],J$1,0)</f>
        <v>1.9570219178082191E-2</v>
      </c>
      <c r="K32" s="19">
        <f>VLOOKUP($B32,Tabla2[],K$1,0)</f>
        <v>0</v>
      </c>
      <c r="L32" s="19">
        <f>VLOOKUP($B32,Tabla2[],L$1,0)</f>
        <v>0</v>
      </c>
      <c r="M32" s="19">
        <f>VLOOKUP($B32,Tabla2[],M$1,0)</f>
        <v>0</v>
      </c>
      <c r="N32" s="19">
        <f>VLOOKUP($B32,Tabla2[],N$1,0)</f>
        <v>0</v>
      </c>
      <c r="O32" s="19">
        <f>VLOOKUP($B32,Tabla2[],O$1,0)</f>
        <v>0.356437903</v>
      </c>
      <c r="P32" s="19">
        <f>VLOOKUP($B32,Tabla2[],P$1,0)</f>
        <v>0.30536405300000002</v>
      </c>
      <c r="Q32" s="19">
        <f>VLOOKUP($B32,Tabla2[],Q$1,0)</f>
        <v>0.26674376300000002</v>
      </c>
      <c r="R32" s="19">
        <f>VLOOKUP($B32,Tabla2[],R$1,0)</f>
        <v>0</v>
      </c>
      <c r="S32" s="19">
        <f>VLOOKUP($B32,Tabla2[],S$1,0)</f>
        <v>0</v>
      </c>
      <c r="T32" s="19">
        <f>VLOOKUP($B32,Tabla2[],T$1,0)</f>
        <v>0</v>
      </c>
    </row>
    <row r="33" spans="1:20" x14ac:dyDescent="0.3">
      <c r="A33" t="s">
        <v>0</v>
      </c>
      <c r="B33" t="str">
        <f>FIJO!$B32</f>
        <v>CANARIASACCIONAFIJOLEVANTE2.0TD-</v>
      </c>
      <c r="C33" s="18" t="str">
        <f>VLOOKUP($B33,Tabla2[],3,0)</f>
        <v>ACCIONA</v>
      </c>
      <c r="D33" s="18" t="str">
        <f>VLOOKUP($B33,Tabla2[],FIJO!C$1,0)</f>
        <v>CANARIAS</v>
      </c>
      <c r="E33" s="155"/>
      <c r="F33" s="18" t="str">
        <f>VLOOKUP($B33,Tabla2[],5,0)</f>
        <v>LEVANTE</v>
      </c>
      <c r="G33" s="18" t="str">
        <f>VLOOKUP($B33,Tabla2[],6,0)</f>
        <v>2.0TD</v>
      </c>
      <c r="H33" s="18" t="str">
        <f>VLOOKUP($B33,Tabla2[],7,0)</f>
        <v>-</v>
      </c>
      <c r="I33" s="19">
        <f>VLOOKUP($B33,Tabla2[],I$1,0)</f>
        <v>7.1682301369863019E-2</v>
      </c>
      <c r="J33" s="19">
        <f>VLOOKUP($B33,Tabla2[],J$1,0)</f>
        <v>3.1318630136986303E-3</v>
      </c>
      <c r="K33" s="19">
        <f>VLOOKUP($B33,Tabla2[],K$1,0)</f>
        <v>0</v>
      </c>
      <c r="L33" s="19">
        <f>VLOOKUP($B33,Tabla2[],L$1,0)</f>
        <v>0</v>
      </c>
      <c r="M33" s="19">
        <f>VLOOKUP($B33,Tabla2[],M$1,0)</f>
        <v>0</v>
      </c>
      <c r="N33" s="19">
        <f>VLOOKUP($B33,Tabla2[],N$1,0)</f>
        <v>0</v>
      </c>
      <c r="O33" s="19">
        <f>VLOOKUP($B33,Tabla2[],O$1,0)</f>
        <v>0.36760290299999998</v>
      </c>
      <c r="P33" s="19">
        <f>VLOOKUP($B33,Tabla2[],P$1,0)</f>
        <v>0.31652905299999995</v>
      </c>
      <c r="Q33" s="19">
        <f>VLOOKUP($B33,Tabla2[],Q$1,0)</f>
        <v>0.27790876299999995</v>
      </c>
      <c r="R33" s="19">
        <f>VLOOKUP($B33,Tabla2[],R$1,0)</f>
        <v>0</v>
      </c>
      <c r="S33" s="19">
        <f>VLOOKUP($B33,Tabla2[],S$1,0)</f>
        <v>0</v>
      </c>
      <c r="T33" s="19">
        <f>VLOOKUP($B33,Tabla2[],T$1,0)</f>
        <v>0</v>
      </c>
    </row>
    <row r="34" spans="1:20" x14ac:dyDescent="0.3">
      <c r="A34" t="s">
        <v>0</v>
      </c>
      <c r="B34" t="str">
        <f>FIJO!$B33</f>
        <v>CANARIASACCIONAFIJOLEVANTE+2.0TD-</v>
      </c>
      <c r="C34" s="18" t="str">
        <f>VLOOKUP($B34,Tabla2[],3,0)</f>
        <v>ACCIONA</v>
      </c>
      <c r="D34" s="18" t="str">
        <f>VLOOKUP($B34,Tabla2[],FIJO!C$1,0)</f>
        <v>CANARIAS</v>
      </c>
      <c r="E34" s="155"/>
      <c r="F34" s="18" t="str">
        <f>VLOOKUP($B34,Tabla2[],5,0)</f>
        <v>LEVANTE+</v>
      </c>
      <c r="G34" s="18" t="str">
        <f>VLOOKUP($B34,Tabla2[],6,0)</f>
        <v>2.0TD</v>
      </c>
      <c r="H34" s="18" t="str">
        <f>VLOOKUP($B34,Tabla2[],7,0)</f>
        <v>-</v>
      </c>
      <c r="I34" s="19">
        <f>VLOOKUP($B34,Tabla2[],I$1,0)</f>
        <v>8.2641205479452057E-2</v>
      </c>
      <c r="J34" s="19">
        <f>VLOOKUP($B34,Tabla2[],J$1,0)</f>
        <v>1.4090767123287672E-2</v>
      </c>
      <c r="K34" s="19">
        <f>VLOOKUP($B34,Tabla2[],K$1,0)</f>
        <v>0</v>
      </c>
      <c r="L34" s="19">
        <f>VLOOKUP($B34,Tabla2[],L$1,0)</f>
        <v>0</v>
      </c>
      <c r="M34" s="19">
        <f>VLOOKUP($B34,Tabla2[],M$1,0)</f>
        <v>0</v>
      </c>
      <c r="N34" s="19">
        <f>VLOOKUP($B34,Tabla2[],N$1,0)</f>
        <v>0</v>
      </c>
      <c r="O34" s="19">
        <f>VLOOKUP($B34,Tabla2[],O$1,0)</f>
        <v>0.36760290299999998</v>
      </c>
      <c r="P34" s="19">
        <f>VLOOKUP($B34,Tabla2[],P$1,0)</f>
        <v>0.31652905299999995</v>
      </c>
      <c r="Q34" s="19">
        <f>VLOOKUP($B34,Tabla2[],Q$1,0)</f>
        <v>0.27790876299999995</v>
      </c>
      <c r="R34" s="19">
        <f>VLOOKUP($B34,Tabla2[],R$1,0)</f>
        <v>0</v>
      </c>
      <c r="S34" s="19">
        <f>VLOOKUP($B34,Tabla2[],S$1,0)</f>
        <v>0</v>
      </c>
      <c r="T34" s="19">
        <f>VLOOKUP($B34,Tabla2[],T$1,0)</f>
        <v>0</v>
      </c>
    </row>
    <row r="35" spans="1:20" x14ac:dyDescent="0.3">
      <c r="A35" t="s">
        <v>0</v>
      </c>
      <c r="B35" t="str">
        <f>FIJO!$B34</f>
        <v>CANARIASACCIONAFIJOPONIENTE2.0TD-</v>
      </c>
      <c r="C35" s="18" t="str">
        <f>VLOOKUP($B35,Tabla2[],3,0)</f>
        <v>ACCIONA</v>
      </c>
      <c r="D35" s="18" t="str">
        <f>VLOOKUP($B35,Tabla2[],FIJO!C$1,0)</f>
        <v>CANARIAS</v>
      </c>
      <c r="E35" s="155"/>
      <c r="F35" s="18" t="str">
        <f>VLOOKUP($B35,Tabla2[],5,0)</f>
        <v>PONIENTE</v>
      </c>
      <c r="G35" s="18" t="str">
        <f>VLOOKUP($B35,Tabla2[],6,0)</f>
        <v>2.0TD</v>
      </c>
      <c r="H35" s="18" t="str">
        <f>VLOOKUP($B35,Tabla2[],7,0)</f>
        <v>-</v>
      </c>
      <c r="I35" s="19">
        <f>VLOOKUP($B35,Tabla2[],I$1,0)</f>
        <v>7.1682301369863019E-2</v>
      </c>
      <c r="J35" s="19">
        <f>VLOOKUP($B35,Tabla2[],J$1,0)</f>
        <v>3.1318630136986303E-3</v>
      </c>
      <c r="K35" s="19">
        <f>VLOOKUP($B35,Tabla2[],K$1,0)</f>
        <v>0</v>
      </c>
      <c r="L35" s="19">
        <f>VLOOKUP($B35,Tabla2[],L$1,0)</f>
        <v>0</v>
      </c>
      <c r="M35" s="19">
        <f>VLOOKUP($B35,Tabla2[],M$1,0)</f>
        <v>0</v>
      </c>
      <c r="N35" s="19">
        <f>VLOOKUP($B35,Tabla2[],N$1,0)</f>
        <v>0</v>
      </c>
      <c r="O35" s="19">
        <f>VLOOKUP($B35,Tabla2[],O$1,0)</f>
        <v>0.361512903</v>
      </c>
      <c r="P35" s="19">
        <f>VLOOKUP($B35,Tabla2[],P$1,0)</f>
        <v>0.31043905299999996</v>
      </c>
      <c r="Q35" s="19">
        <f>VLOOKUP($B35,Tabla2[],Q$1,0)</f>
        <v>0.27181876299999996</v>
      </c>
      <c r="R35" s="19">
        <f>VLOOKUP($B35,Tabla2[],R$1,0)</f>
        <v>0</v>
      </c>
      <c r="S35" s="19">
        <f>VLOOKUP($B35,Tabla2[],S$1,0)</f>
        <v>0</v>
      </c>
      <c r="T35" s="19">
        <f>VLOOKUP($B35,Tabla2[],T$1,0)</f>
        <v>0</v>
      </c>
    </row>
    <row r="36" spans="1:20" x14ac:dyDescent="0.3">
      <c r="A36" t="s">
        <v>0</v>
      </c>
      <c r="B36" t="str">
        <f>FIJO!$B35</f>
        <v>CANARIASACCIONAFIJOPONIENTE+2.0TD-</v>
      </c>
      <c r="C36" s="18" t="str">
        <f>VLOOKUP($B36,Tabla2[],3,0)</f>
        <v>ACCIONA</v>
      </c>
      <c r="D36" s="18" t="str">
        <f>VLOOKUP($B36,Tabla2[],FIJO!C$1,0)</f>
        <v>CANARIAS</v>
      </c>
      <c r="E36" s="155"/>
      <c r="F36" s="18" t="str">
        <f>VLOOKUP($B36,Tabla2[],5,0)</f>
        <v>PONIENTE+</v>
      </c>
      <c r="G36" s="18" t="str">
        <f>VLOOKUP($B36,Tabla2[],6,0)</f>
        <v>2.0TD</v>
      </c>
      <c r="H36" s="18" t="str">
        <f>VLOOKUP($B36,Tabla2[],7,0)</f>
        <v>-</v>
      </c>
      <c r="I36" s="19">
        <f>VLOOKUP($B36,Tabla2[],I$1,0)</f>
        <v>7.7161753424657531E-2</v>
      </c>
      <c r="J36" s="19">
        <f>VLOOKUP($B36,Tabla2[],J$1,0)</f>
        <v>8.6113150684931517E-3</v>
      </c>
      <c r="K36" s="19">
        <f>VLOOKUP($B36,Tabla2[],K$1,0)</f>
        <v>0</v>
      </c>
      <c r="L36" s="19">
        <f>VLOOKUP($B36,Tabla2[],L$1,0)</f>
        <v>0</v>
      </c>
      <c r="M36" s="19">
        <f>VLOOKUP($B36,Tabla2[],M$1,0)</f>
        <v>0</v>
      </c>
      <c r="N36" s="19">
        <f>VLOOKUP($B36,Tabla2[],N$1,0)</f>
        <v>0</v>
      </c>
      <c r="O36" s="19">
        <f>VLOOKUP($B36,Tabla2[],O$1,0)</f>
        <v>0.361512903</v>
      </c>
      <c r="P36" s="19">
        <f>VLOOKUP($B36,Tabla2[],P$1,0)</f>
        <v>0.31043905299999996</v>
      </c>
      <c r="Q36" s="19">
        <f>VLOOKUP($B36,Tabla2[],Q$1,0)</f>
        <v>0.27181876299999996</v>
      </c>
      <c r="R36" s="19">
        <f>VLOOKUP($B36,Tabla2[],R$1,0)</f>
        <v>0</v>
      </c>
      <c r="S36" s="19">
        <f>VLOOKUP($B36,Tabla2[],S$1,0)</f>
        <v>0</v>
      </c>
      <c r="T36" s="19">
        <f>VLOOKUP($B36,Tabla2[],T$1,0)</f>
        <v>0</v>
      </c>
    </row>
    <row r="37" spans="1:20" x14ac:dyDescent="0.3">
      <c r="A37" t="s">
        <v>0</v>
      </c>
      <c r="B37" t="str">
        <f>FIJO!$B36</f>
        <v>CANARIASACCIONAFIJOTRAMONTANA2.0TD-</v>
      </c>
      <c r="C37" s="18" t="str">
        <f>VLOOKUP($B37,Tabla2[],3,0)</f>
        <v>ACCIONA</v>
      </c>
      <c r="D37" s="18" t="str">
        <f>VLOOKUP($B37,Tabla2[],FIJO!C$1,0)</f>
        <v>CANARIAS</v>
      </c>
      <c r="E37" s="155"/>
      <c r="F37" s="18" t="str">
        <f>VLOOKUP($B37,Tabla2[],5,0)</f>
        <v>TRAMONTANA</v>
      </c>
      <c r="G37" s="18" t="str">
        <f>VLOOKUP($B37,Tabla2[],6,0)</f>
        <v>2.0TD</v>
      </c>
      <c r="H37" s="18" t="str">
        <f>VLOOKUP($B37,Tabla2[],7,0)</f>
        <v>-</v>
      </c>
      <c r="I37" s="19">
        <f>VLOOKUP($B37,Tabla2[],I$1,0)</f>
        <v>7.1682301369863019E-2</v>
      </c>
      <c r="J37" s="19">
        <f>VLOOKUP($B37,Tabla2[],J$1,0)</f>
        <v>3.1318630136986303E-3</v>
      </c>
      <c r="K37" s="19">
        <f>VLOOKUP($B37,Tabla2[],K$1,0)</f>
        <v>0</v>
      </c>
      <c r="L37" s="19">
        <f>VLOOKUP($B37,Tabla2[],L$1,0)</f>
        <v>0</v>
      </c>
      <c r="M37" s="19">
        <f>VLOOKUP($B37,Tabla2[],M$1,0)</f>
        <v>0</v>
      </c>
      <c r="N37" s="19">
        <f>VLOOKUP($B37,Tabla2[],N$1,0)</f>
        <v>0</v>
      </c>
      <c r="O37" s="19">
        <f>VLOOKUP($B37,Tabla2[],O$1,0)</f>
        <v>0.356437903</v>
      </c>
      <c r="P37" s="19">
        <f>VLOOKUP($B37,Tabla2[],P$1,0)</f>
        <v>0.30536405300000002</v>
      </c>
      <c r="Q37" s="19">
        <f>VLOOKUP($B37,Tabla2[],Q$1,0)</f>
        <v>0.26674376300000002</v>
      </c>
      <c r="R37" s="19">
        <f>VLOOKUP($B37,Tabla2[],R$1,0)</f>
        <v>0</v>
      </c>
      <c r="S37" s="19">
        <f>VLOOKUP($B37,Tabla2[],S$1,0)</f>
        <v>0</v>
      </c>
      <c r="T37" s="19">
        <f>VLOOKUP($B37,Tabla2[],T$1,0)</f>
        <v>0</v>
      </c>
    </row>
    <row r="38" spans="1:20" x14ac:dyDescent="0.3">
      <c r="A38" t="s">
        <v>0</v>
      </c>
      <c r="B38" t="str">
        <f>FIJO!$B37</f>
        <v>CANARIASACCIONAFIJOTRAMONTANA+2.0TD-</v>
      </c>
      <c r="C38" s="18" t="str">
        <f>VLOOKUP($B38,Tabla2[],3,0)</f>
        <v>ACCIONA</v>
      </c>
      <c r="D38" s="18" t="str">
        <f>VLOOKUP($B38,Tabla2[],FIJO!C$1,0)</f>
        <v>CANARIAS</v>
      </c>
      <c r="E38" s="155"/>
      <c r="F38" s="18" t="str">
        <f>VLOOKUP($B38,Tabla2[],5,0)</f>
        <v>TRAMONTANA+</v>
      </c>
      <c r="G38" s="18" t="str">
        <f>VLOOKUP($B38,Tabla2[],6,0)</f>
        <v>2.0TD</v>
      </c>
      <c r="H38" s="18" t="str">
        <f>VLOOKUP($B38,Tabla2[],7,0)</f>
        <v>-</v>
      </c>
      <c r="I38" s="19">
        <f>VLOOKUP($B38,Tabla2[],I$1,0)</f>
        <v>7.4422027397260268E-2</v>
      </c>
      <c r="J38" s="19">
        <f>VLOOKUP($B38,Tabla2[],J$1,0)</f>
        <v>5.8715890410958906E-3</v>
      </c>
      <c r="K38" s="19">
        <f>VLOOKUP($B38,Tabla2[],K$1,0)</f>
        <v>0</v>
      </c>
      <c r="L38" s="19">
        <f>VLOOKUP($B38,Tabla2[],L$1,0)</f>
        <v>0</v>
      </c>
      <c r="M38" s="19">
        <f>VLOOKUP($B38,Tabla2[],M$1,0)</f>
        <v>0</v>
      </c>
      <c r="N38" s="19">
        <f>VLOOKUP($B38,Tabla2[],N$1,0)</f>
        <v>0</v>
      </c>
      <c r="O38" s="19">
        <f>VLOOKUP($B38,Tabla2[],O$1,0)</f>
        <v>0.356437903</v>
      </c>
      <c r="P38" s="19">
        <f>VLOOKUP($B38,Tabla2[],P$1,0)</f>
        <v>0.30536405300000002</v>
      </c>
      <c r="Q38" s="19">
        <f>VLOOKUP($B38,Tabla2[],Q$1,0)</f>
        <v>0.26674376300000002</v>
      </c>
      <c r="R38" s="19">
        <f>VLOOKUP($B38,Tabla2[],R$1,0)</f>
        <v>0</v>
      </c>
      <c r="S38" s="19">
        <f>VLOOKUP($B38,Tabla2[],S$1,0)</f>
        <v>0</v>
      </c>
      <c r="T38" s="19">
        <f>VLOOKUP($B38,Tabla2[],T$1,0)</f>
        <v>0</v>
      </c>
    </row>
    <row r="39" spans="1:20" x14ac:dyDescent="0.3">
      <c r="A39" t="s">
        <v>0</v>
      </c>
      <c r="B39" t="str">
        <f>FIJO!$B38</f>
        <v>CANARIASACCIONAFIJOCIERZO3.0TD-</v>
      </c>
      <c r="C39" s="18" t="str">
        <f>VLOOKUP($B39,Tabla2[],3,0)</f>
        <v>ACCIONA</v>
      </c>
      <c r="D39" s="18" t="str">
        <f>VLOOKUP($B39,Tabla2[],FIJO!C$1,0)</f>
        <v>CANARIAS</v>
      </c>
      <c r="E39" s="155"/>
      <c r="F39" s="18" t="str">
        <f>VLOOKUP($B39,Tabla2[],5,0)</f>
        <v>CIERZO</v>
      </c>
      <c r="G39" s="18" t="str">
        <f>VLOOKUP($B39,Tabla2[],6,0)</f>
        <v>3.0TD</v>
      </c>
      <c r="H39" s="18" t="str">
        <f>VLOOKUP($B39,Tabla2[],7,0)</f>
        <v>-</v>
      </c>
      <c r="I39" s="19">
        <f>VLOOKUP($B39,Tabla2[],I$1,0)</f>
        <v>5.6000273972602745E-2</v>
      </c>
      <c r="J39" s="19">
        <f>VLOOKUP($B39,Tabla2[],J$1,0)</f>
        <v>4.6924136986301372E-2</v>
      </c>
      <c r="K39" s="19">
        <f>VLOOKUP($B39,Tabla2[],K$1,0)</f>
        <v>3.0474684931506849E-2</v>
      </c>
      <c r="L39" s="19">
        <f>VLOOKUP($B39,Tabla2[],L$1,0)</f>
        <v>2.8047917808219181E-2</v>
      </c>
      <c r="M39" s="19">
        <f>VLOOKUP($B39,Tabla2[],M$1,0)</f>
        <v>2.3445424657534245E-2</v>
      </c>
      <c r="N39" s="19">
        <f>VLOOKUP($B39,Tabla2[],N$1,0)</f>
        <v>2.1316520547945205E-2</v>
      </c>
      <c r="O39" s="19">
        <f>VLOOKUP($B39,Tabla2[],O$1,0)</f>
        <v>0.31777991300000002</v>
      </c>
      <c r="P39" s="19">
        <f>VLOOKUP($B39,Tabla2[],P$1,0)</f>
        <v>0.33094080399999998</v>
      </c>
      <c r="Q39" s="19">
        <f>VLOOKUP($B39,Tabla2[],Q$1,0)</f>
        <v>0.30227482300000003</v>
      </c>
      <c r="R39" s="19">
        <f>VLOOKUP($B39,Tabla2[],R$1,0)</f>
        <v>0.28126593000000005</v>
      </c>
      <c r="S39" s="19">
        <f>VLOOKUP($B39,Tabla2[],S$1,0)</f>
        <v>0.26642682600000001</v>
      </c>
      <c r="T39" s="19">
        <f>VLOOKUP($B39,Tabla2[],T$1,0)</f>
        <v>0.26263897699999994</v>
      </c>
    </row>
    <row r="40" spans="1:20" x14ac:dyDescent="0.3">
      <c r="A40" t="s">
        <v>0</v>
      </c>
      <c r="B40" t="str">
        <f>FIJO!$B39</f>
        <v>CANARIASACCIONAFIJOLEVANTE3.0TD-</v>
      </c>
      <c r="C40" s="18" t="str">
        <f>VLOOKUP($B40,Tabla2[],3,0)</f>
        <v>ACCIONA</v>
      </c>
      <c r="D40" s="18" t="str">
        <f>VLOOKUP($B40,Tabla2[],FIJO!C$1,0)</f>
        <v>CANARIAS</v>
      </c>
      <c r="E40" s="155"/>
      <c r="F40" s="18" t="str">
        <f>VLOOKUP($B40,Tabla2[],5,0)</f>
        <v>LEVANTE</v>
      </c>
      <c r="G40" s="18" t="str">
        <f>VLOOKUP($B40,Tabla2[],6,0)</f>
        <v>3.0TD</v>
      </c>
      <c r="H40" s="18" t="str">
        <f>VLOOKUP($B40,Tabla2[],7,0)</f>
        <v>-</v>
      </c>
      <c r="I40" s="19">
        <f>VLOOKUP($B40,Tabla2[],I$1,0)</f>
        <v>3.9561917808219174E-2</v>
      </c>
      <c r="J40" s="19">
        <f>VLOOKUP($B40,Tabla2[],J$1,0)</f>
        <v>3.0485780821917809E-2</v>
      </c>
      <c r="K40" s="19">
        <f>VLOOKUP($B40,Tabla2[],K$1,0)</f>
        <v>1.4036328767123287E-2</v>
      </c>
      <c r="L40" s="19">
        <f>VLOOKUP($B40,Tabla2[],L$1,0)</f>
        <v>1.1609561643835618E-2</v>
      </c>
      <c r="M40" s="19">
        <f>VLOOKUP($B40,Tabla2[],M$1,0)</f>
        <v>7.0070684931506852E-3</v>
      </c>
      <c r="N40" s="19">
        <f>VLOOKUP($B40,Tabla2[],N$1,0)</f>
        <v>4.8781643835616433E-3</v>
      </c>
      <c r="O40" s="19">
        <f>VLOOKUP($B40,Tabla2[],O$1,0)</f>
        <v>0.32894491300000006</v>
      </c>
      <c r="P40" s="19">
        <f>VLOOKUP($B40,Tabla2[],P$1,0)</f>
        <v>0.34210580399999996</v>
      </c>
      <c r="Q40" s="19">
        <f>VLOOKUP($B40,Tabla2[],Q$1,0)</f>
        <v>0.31343982300000001</v>
      </c>
      <c r="R40" s="19">
        <f>VLOOKUP($B40,Tabla2[],R$1,0)</f>
        <v>0.29243093000000003</v>
      </c>
      <c r="S40" s="19">
        <f>VLOOKUP($B40,Tabla2[],S$1,0)</f>
        <v>0.27759182600000004</v>
      </c>
      <c r="T40" s="19">
        <f>VLOOKUP($B40,Tabla2[],T$1,0)</f>
        <v>0.27380397699999998</v>
      </c>
    </row>
    <row r="41" spans="1:20" x14ac:dyDescent="0.3">
      <c r="A41" t="s">
        <v>0</v>
      </c>
      <c r="B41" t="str">
        <f>FIJO!$B40</f>
        <v>CANARIASACCIONAFIJOLEVANTE+3.0TD-</v>
      </c>
      <c r="C41" s="18" t="str">
        <f>VLOOKUP($B41,Tabla2[],3,0)</f>
        <v>ACCIONA</v>
      </c>
      <c r="D41" s="18" t="str">
        <f>VLOOKUP($B41,Tabla2[],FIJO!C$1,0)</f>
        <v>CANARIAS</v>
      </c>
      <c r="E41" s="155"/>
      <c r="F41" s="18" t="str">
        <f>VLOOKUP($B41,Tabla2[],5,0)</f>
        <v>LEVANTE+</v>
      </c>
      <c r="G41" s="18" t="str">
        <f>VLOOKUP($B41,Tabla2[],6,0)</f>
        <v>3.0TD</v>
      </c>
      <c r="H41" s="18" t="str">
        <f>VLOOKUP($B41,Tabla2[],7,0)</f>
        <v>-</v>
      </c>
      <c r="I41" s="19">
        <f>VLOOKUP($B41,Tabla2[],I$1,0)</f>
        <v>5.0520821917808219E-2</v>
      </c>
      <c r="J41" s="19">
        <f>VLOOKUP($B41,Tabla2[],J$1,0)</f>
        <v>4.1444684931506846E-2</v>
      </c>
      <c r="K41" s="19">
        <f>VLOOKUP($B41,Tabla2[],K$1,0)</f>
        <v>2.499523287671233E-2</v>
      </c>
      <c r="L41" s="19">
        <f>VLOOKUP($B41,Tabla2[],L$1,0)</f>
        <v>2.2568465753424659E-2</v>
      </c>
      <c r="M41" s="19">
        <f>VLOOKUP($B41,Tabla2[],M$1,0)</f>
        <v>1.7965972602739726E-2</v>
      </c>
      <c r="N41" s="19">
        <f>VLOOKUP($B41,Tabla2[],N$1,0)</f>
        <v>1.5837068493150683E-2</v>
      </c>
      <c r="O41" s="19">
        <f>VLOOKUP($B41,Tabla2[],O$1,0)</f>
        <v>0.32894491300000006</v>
      </c>
      <c r="P41" s="19">
        <f>VLOOKUP($B41,Tabla2[],P$1,0)</f>
        <v>0.34210580399999996</v>
      </c>
      <c r="Q41" s="19">
        <f>VLOOKUP($B41,Tabla2[],Q$1,0)</f>
        <v>0.31343982300000001</v>
      </c>
      <c r="R41" s="19">
        <f>VLOOKUP($B41,Tabla2[],R$1,0)</f>
        <v>0.29243093000000003</v>
      </c>
      <c r="S41" s="19">
        <f>VLOOKUP($B41,Tabla2[],S$1,0)</f>
        <v>0.27759182600000004</v>
      </c>
      <c r="T41" s="19">
        <f>VLOOKUP($B41,Tabla2[],T$1,0)</f>
        <v>0.27380397699999998</v>
      </c>
    </row>
    <row r="42" spans="1:20" x14ac:dyDescent="0.3">
      <c r="A42" t="s">
        <v>0</v>
      </c>
      <c r="B42" t="str">
        <f>FIJO!$B41</f>
        <v>CANARIASACCIONAFIJOPONIENTE3.0TD-</v>
      </c>
      <c r="C42" s="18" t="str">
        <f>VLOOKUP($B42,Tabla2[],3,0)</f>
        <v>ACCIONA</v>
      </c>
      <c r="D42" s="18" t="str">
        <f>VLOOKUP($B42,Tabla2[],FIJO!C$1,0)</f>
        <v>CANARIAS</v>
      </c>
      <c r="E42" s="155"/>
      <c r="F42" s="18" t="str">
        <f>VLOOKUP($B42,Tabla2[],5,0)</f>
        <v>PONIENTE</v>
      </c>
      <c r="G42" s="18" t="str">
        <f>VLOOKUP($B42,Tabla2[],6,0)</f>
        <v>3.0TD</v>
      </c>
      <c r="H42" s="18" t="str">
        <f>VLOOKUP($B42,Tabla2[],7,0)</f>
        <v>-</v>
      </c>
      <c r="I42" s="19">
        <f>VLOOKUP($B42,Tabla2[],I$1,0)</f>
        <v>3.9561917808219174E-2</v>
      </c>
      <c r="J42" s="19">
        <f>VLOOKUP($B42,Tabla2[],J$1,0)</f>
        <v>3.0485780821917809E-2</v>
      </c>
      <c r="K42" s="19">
        <f>VLOOKUP($B42,Tabla2[],K$1,0)</f>
        <v>1.4036328767123287E-2</v>
      </c>
      <c r="L42" s="19">
        <f>VLOOKUP($B42,Tabla2[],L$1,0)</f>
        <v>1.1609561643835618E-2</v>
      </c>
      <c r="M42" s="19">
        <f>VLOOKUP($B42,Tabla2[],M$1,0)</f>
        <v>7.0070684931506852E-3</v>
      </c>
      <c r="N42" s="19">
        <f>VLOOKUP($B42,Tabla2[],N$1,0)</f>
        <v>4.8781643835616433E-3</v>
      </c>
      <c r="O42" s="19">
        <f>VLOOKUP($B42,Tabla2[],O$1,0)</f>
        <v>0.32285491300000002</v>
      </c>
      <c r="P42" s="19">
        <f>VLOOKUP($B42,Tabla2[],P$1,0)</f>
        <v>0.33601580400000003</v>
      </c>
      <c r="Q42" s="19">
        <f>VLOOKUP($B42,Tabla2[],Q$1,0)</f>
        <v>0.30734982300000002</v>
      </c>
      <c r="R42" s="19">
        <f>VLOOKUP($B42,Tabla2[],R$1,0)</f>
        <v>0.28634092999999999</v>
      </c>
      <c r="S42" s="19">
        <f>VLOOKUP($B42,Tabla2[],S$1,0)</f>
        <v>0.271501826</v>
      </c>
      <c r="T42" s="19">
        <f>VLOOKUP($B42,Tabla2[],T$1,0)</f>
        <v>0.26771397699999999</v>
      </c>
    </row>
    <row r="43" spans="1:20" x14ac:dyDescent="0.3">
      <c r="A43" t="s">
        <v>0</v>
      </c>
      <c r="B43" t="str">
        <f>FIJO!$B42</f>
        <v>CANARIASACCIONAFIJOPONIENTE+3.0TD-</v>
      </c>
      <c r="C43" s="18" t="str">
        <f>VLOOKUP($B43,Tabla2[],3,0)</f>
        <v>ACCIONA</v>
      </c>
      <c r="D43" s="18" t="str">
        <f>VLOOKUP($B43,Tabla2[],FIJO!C$1,0)</f>
        <v>CANARIAS</v>
      </c>
      <c r="E43" s="155"/>
      <c r="F43" s="18" t="str">
        <f>VLOOKUP($B43,Tabla2[],5,0)</f>
        <v>PONIENTE+</v>
      </c>
      <c r="G43" s="18" t="str">
        <f>VLOOKUP($B43,Tabla2[],6,0)</f>
        <v>3.0TD</v>
      </c>
      <c r="H43" s="18" t="str">
        <f>VLOOKUP($B43,Tabla2[],7,0)</f>
        <v>-</v>
      </c>
      <c r="I43" s="19">
        <f>VLOOKUP($B43,Tabla2[],I$1,0)</f>
        <v>4.50413698630137E-2</v>
      </c>
      <c r="J43" s="19">
        <f>VLOOKUP($B43,Tabla2[],J$1,0)</f>
        <v>3.5965232876712327E-2</v>
      </c>
      <c r="K43" s="19">
        <f>VLOOKUP($B43,Tabla2[],K$1,0)</f>
        <v>1.9515780821917808E-2</v>
      </c>
      <c r="L43" s="19">
        <f>VLOOKUP($B43,Tabla2[],L$1,0)</f>
        <v>1.7089013698630137E-2</v>
      </c>
      <c r="M43" s="19">
        <f>VLOOKUP($B43,Tabla2[],M$1,0)</f>
        <v>1.2486520547945204E-2</v>
      </c>
      <c r="N43" s="19">
        <f>VLOOKUP($B43,Tabla2[],N$1,0)</f>
        <v>1.0357616438356164E-2</v>
      </c>
      <c r="O43" s="19">
        <f>VLOOKUP($B43,Tabla2[],O$1,0)</f>
        <v>0.32285491300000002</v>
      </c>
      <c r="P43" s="19">
        <f>VLOOKUP($B43,Tabla2[],P$1,0)</f>
        <v>0.33601580400000003</v>
      </c>
      <c r="Q43" s="19">
        <f>VLOOKUP($B43,Tabla2[],Q$1,0)</f>
        <v>0.30734982300000002</v>
      </c>
      <c r="R43" s="19">
        <f>VLOOKUP($B43,Tabla2[],R$1,0)</f>
        <v>0.28634092999999999</v>
      </c>
      <c r="S43" s="19">
        <f>VLOOKUP($B43,Tabla2[],S$1,0)</f>
        <v>0.271501826</v>
      </c>
      <c r="T43" s="19">
        <f>VLOOKUP($B43,Tabla2[],T$1,0)</f>
        <v>0.26771397699999999</v>
      </c>
    </row>
    <row r="44" spans="1:20" x14ac:dyDescent="0.3">
      <c r="A44" t="s">
        <v>0</v>
      </c>
      <c r="B44" t="str">
        <f>FIJO!$B43</f>
        <v>CANARIASACCIONAFIJOTRAMONTANA3.0TD-</v>
      </c>
      <c r="C44" s="18" t="str">
        <f>VLOOKUP($B44,Tabla2[],3,0)</f>
        <v>ACCIONA</v>
      </c>
      <c r="D44" s="18" t="str">
        <f>VLOOKUP($B44,Tabla2[],FIJO!C$1,0)</f>
        <v>CANARIAS</v>
      </c>
      <c r="E44" s="155"/>
      <c r="F44" s="18" t="str">
        <f>VLOOKUP($B44,Tabla2[],5,0)</f>
        <v>TRAMONTANA</v>
      </c>
      <c r="G44" s="18" t="str">
        <f>VLOOKUP($B44,Tabla2[],6,0)</f>
        <v>3.0TD</v>
      </c>
      <c r="H44" s="18" t="str">
        <f>VLOOKUP($B44,Tabla2[],7,0)</f>
        <v>-</v>
      </c>
      <c r="I44" s="19">
        <f>VLOOKUP($B44,Tabla2[],I$1,0)</f>
        <v>3.9561917808219174E-2</v>
      </c>
      <c r="J44" s="19">
        <f>VLOOKUP($B44,Tabla2[],J$1,0)</f>
        <v>3.0485780821917809E-2</v>
      </c>
      <c r="K44" s="19">
        <f>VLOOKUP($B44,Tabla2[],K$1,0)</f>
        <v>1.4036328767123287E-2</v>
      </c>
      <c r="L44" s="19">
        <f>VLOOKUP($B44,Tabla2[],L$1,0)</f>
        <v>1.1609561643835618E-2</v>
      </c>
      <c r="M44" s="19">
        <f>VLOOKUP($B44,Tabla2[],M$1,0)</f>
        <v>7.0070684931506852E-3</v>
      </c>
      <c r="N44" s="19">
        <f>VLOOKUP($B44,Tabla2[],N$1,0)</f>
        <v>4.8781643835616433E-3</v>
      </c>
      <c r="O44" s="19">
        <f>VLOOKUP($B44,Tabla2[],O$1,0)</f>
        <v>0.31777991300000002</v>
      </c>
      <c r="P44" s="19">
        <f>VLOOKUP($B44,Tabla2[],P$1,0)</f>
        <v>0.33094080399999998</v>
      </c>
      <c r="Q44" s="19">
        <f>VLOOKUP($B44,Tabla2[],Q$1,0)</f>
        <v>0.30227482300000003</v>
      </c>
      <c r="R44" s="19">
        <f>VLOOKUP($B44,Tabla2[],R$1,0)</f>
        <v>0.28126593000000005</v>
      </c>
      <c r="S44" s="19">
        <f>VLOOKUP($B44,Tabla2[],S$1,0)</f>
        <v>0.26642682600000001</v>
      </c>
      <c r="T44" s="19">
        <f>VLOOKUP($B44,Tabla2[],T$1,0)</f>
        <v>0.26263897699999994</v>
      </c>
    </row>
    <row r="45" spans="1:20" x14ac:dyDescent="0.3">
      <c r="A45" t="s">
        <v>0</v>
      </c>
      <c r="B45" t="str">
        <f>FIJO!$B44</f>
        <v>CANARIASACCIONAFIJOTRAMONTANA+3.0TD-</v>
      </c>
      <c r="C45" s="18" t="str">
        <f>VLOOKUP($B45,Tabla2[],3,0)</f>
        <v>ACCIONA</v>
      </c>
      <c r="D45" s="18" t="str">
        <f>VLOOKUP($B45,Tabla2[],FIJO!C$1,0)</f>
        <v>CANARIAS</v>
      </c>
      <c r="E45" s="155"/>
      <c r="F45" s="18" t="str">
        <f>VLOOKUP($B45,Tabla2[],5,0)</f>
        <v>TRAMONTANA+</v>
      </c>
      <c r="G45" s="18" t="str">
        <f>VLOOKUP($B45,Tabla2[],6,0)</f>
        <v>3.0TD</v>
      </c>
      <c r="H45" s="18" t="str">
        <f>VLOOKUP($B45,Tabla2[],7,0)</f>
        <v>-</v>
      </c>
      <c r="I45" s="19">
        <f>VLOOKUP($B45,Tabla2[],I$1,0)</f>
        <v>4.2301643835616437E-2</v>
      </c>
      <c r="J45" s="19">
        <f>VLOOKUP($B45,Tabla2[],J$1,0)</f>
        <v>3.3225506849315065E-2</v>
      </c>
      <c r="K45" s="19">
        <f>VLOOKUP($B45,Tabla2[],K$1,0)</f>
        <v>1.6776054794520549E-2</v>
      </c>
      <c r="L45" s="19">
        <f>VLOOKUP($B45,Tabla2[],L$1,0)</f>
        <v>1.4349287671232877E-2</v>
      </c>
      <c r="M45" s="19">
        <f>VLOOKUP($B45,Tabla2[],M$1,0)</f>
        <v>9.7467945205479464E-3</v>
      </c>
      <c r="N45" s="19">
        <f>VLOOKUP($B45,Tabla2[],N$1,0)</f>
        <v>7.6178904109589036E-3</v>
      </c>
      <c r="O45" s="19">
        <f>VLOOKUP($B45,Tabla2[],O$1,0)</f>
        <v>0.31777991300000002</v>
      </c>
      <c r="P45" s="19">
        <f>VLOOKUP($B45,Tabla2[],P$1,0)</f>
        <v>0.33094080399999998</v>
      </c>
      <c r="Q45" s="19">
        <f>VLOOKUP($B45,Tabla2[],Q$1,0)</f>
        <v>0.30227482300000003</v>
      </c>
      <c r="R45" s="19">
        <f>VLOOKUP($B45,Tabla2[],R$1,0)</f>
        <v>0.28126593000000005</v>
      </c>
      <c r="S45" s="19">
        <f>VLOOKUP($B45,Tabla2[],S$1,0)</f>
        <v>0.26642682600000001</v>
      </c>
      <c r="T45" s="19">
        <f>VLOOKUP($B45,Tabla2[],T$1,0)</f>
        <v>0.26263897699999994</v>
      </c>
    </row>
    <row r="46" spans="1:20" x14ac:dyDescent="0.3">
      <c r="A46" t="s">
        <v>0</v>
      </c>
      <c r="B46" t="str">
        <f>FIJO!$B45</f>
        <v>CANARIASACCIONAFIJOCIERZO6.1TD-</v>
      </c>
      <c r="C46" s="18" t="str">
        <f>VLOOKUP($B46,Tabla2[],3,0)</f>
        <v>ACCIONA</v>
      </c>
      <c r="D46" s="18" t="str">
        <f>VLOOKUP($B46,Tabla2[],FIJO!C$1,0)</f>
        <v>CANARIAS</v>
      </c>
      <c r="E46" s="155"/>
      <c r="F46" s="18" t="str">
        <f>VLOOKUP($B46,Tabla2[],5,0)</f>
        <v>CIERZO</v>
      </c>
      <c r="G46" s="18" t="str">
        <f>VLOOKUP($B46,Tabla2[],6,0)</f>
        <v>6.1TD</v>
      </c>
      <c r="H46" s="18" t="str">
        <f>VLOOKUP($B46,Tabla2[],7,0)</f>
        <v>-</v>
      </c>
      <c r="I46" s="19">
        <f>VLOOKUP($B46,Tabla2[],I$1,0)</f>
        <v>7.7855095890410966E-2</v>
      </c>
      <c r="J46" s="19">
        <f>VLOOKUP($B46,Tabla2[],J$1,0)</f>
        <v>7.2248821917808209E-2</v>
      </c>
      <c r="K46" s="19">
        <f>VLOOKUP($B46,Tabla2[],K$1,0)</f>
        <v>4.7885315068493153E-2</v>
      </c>
      <c r="L46" s="19">
        <f>VLOOKUP($B46,Tabla2[],L$1,0)</f>
        <v>4.1247835616438355E-2</v>
      </c>
      <c r="M46" s="19">
        <f>VLOOKUP($B46,Tabla2[],M$1,0)</f>
        <v>2.1896219178082193E-2</v>
      </c>
      <c r="N46" s="19">
        <f>VLOOKUP($B46,Tabla2[],N$1,0)</f>
        <v>1.9685671232876713E-2</v>
      </c>
      <c r="O46" s="19">
        <f>VLOOKUP($B46,Tabla2[],O$1,0)</f>
        <v>0.284363792</v>
      </c>
      <c r="P46" s="19">
        <f>VLOOKUP($B46,Tabla2[],P$1,0)</f>
        <v>0.29438427299999997</v>
      </c>
      <c r="Q46" s="19">
        <f>VLOOKUP($B46,Tabla2[],Q$1,0)</f>
        <v>0.27438540299999997</v>
      </c>
      <c r="R46" s="19">
        <f>VLOOKUP($B46,Tabla2[],R$1,0)</f>
        <v>0.25651690900000002</v>
      </c>
      <c r="S46" s="19">
        <f>VLOOKUP($B46,Tabla2[],S$1,0)</f>
        <v>0.24288953800000002</v>
      </c>
      <c r="T46" s="19">
        <f>VLOOKUP($B46,Tabla2[],T$1,0)</f>
        <v>0.23909882400000002</v>
      </c>
    </row>
    <row r="47" spans="1:20" x14ac:dyDescent="0.3">
      <c r="A47" t="s">
        <v>0</v>
      </c>
      <c r="B47" t="str">
        <f>FIJO!$B46</f>
        <v>CANARIASACCIONAFIJOLEVANTE6.1TD-</v>
      </c>
      <c r="C47" s="18" t="str">
        <f>VLOOKUP($B47,Tabla2[],3,0)</f>
        <v>ACCIONA</v>
      </c>
      <c r="D47" s="18" t="str">
        <f>VLOOKUP($B47,Tabla2[],FIJO!C$1,0)</f>
        <v>CANARIAS</v>
      </c>
      <c r="E47" s="155"/>
      <c r="F47" s="18" t="str">
        <f>VLOOKUP($B47,Tabla2[],5,0)</f>
        <v>LEVANTE</v>
      </c>
      <c r="G47" s="18" t="str">
        <f>VLOOKUP($B47,Tabla2[],6,0)</f>
        <v>6.1TD</v>
      </c>
      <c r="H47" s="18" t="str">
        <f>VLOOKUP($B47,Tabla2[],7,0)</f>
        <v>-</v>
      </c>
      <c r="I47" s="19">
        <f>VLOOKUP($B47,Tabla2[],I$1,0)</f>
        <v>6.1416739726027403E-2</v>
      </c>
      <c r="J47" s="19">
        <f>VLOOKUP($B47,Tabla2[],J$1,0)</f>
        <v>5.5810465753424653E-2</v>
      </c>
      <c r="K47" s="19">
        <f>VLOOKUP($B47,Tabla2[],K$1,0)</f>
        <v>3.144695890410959E-2</v>
      </c>
      <c r="L47" s="19">
        <f>VLOOKUP($B47,Tabla2[],L$1,0)</f>
        <v>2.4809479452054795E-2</v>
      </c>
      <c r="M47" s="19">
        <f>VLOOKUP($B47,Tabla2[],M$1,0)</f>
        <v>5.4578630136986302E-3</v>
      </c>
      <c r="N47" s="19">
        <f>VLOOKUP($B47,Tabla2[],N$1,0)</f>
        <v>3.247315068493151E-3</v>
      </c>
      <c r="O47" s="19">
        <f>VLOOKUP($B47,Tabla2[],O$1,0)</f>
        <v>0.29552879199999993</v>
      </c>
      <c r="P47" s="19">
        <f>VLOOKUP($B47,Tabla2[],P$1,0)</f>
        <v>0.30554927299999995</v>
      </c>
      <c r="Q47" s="19">
        <f>VLOOKUP($B47,Tabla2[],Q$1,0)</f>
        <v>0.28555040299999995</v>
      </c>
      <c r="R47" s="19">
        <f>VLOOKUP($B47,Tabla2[],R$1,0)</f>
        <v>0.267681909</v>
      </c>
      <c r="S47" s="19">
        <f>VLOOKUP($B47,Tabla2[],S$1,0)</f>
        <v>0.254054538</v>
      </c>
      <c r="T47" s="19">
        <f>VLOOKUP($B47,Tabla2[],T$1,0)</f>
        <v>0.25026382400000002</v>
      </c>
    </row>
    <row r="48" spans="1:20" x14ac:dyDescent="0.3">
      <c r="A48" t="s">
        <v>0</v>
      </c>
      <c r="B48" t="str">
        <f>FIJO!$B47</f>
        <v>CANARIASACCIONAFIJOLEVANTE+6.1TD-</v>
      </c>
      <c r="C48" s="18" t="str">
        <f>VLOOKUP($B48,Tabla2[],3,0)</f>
        <v>ACCIONA</v>
      </c>
      <c r="D48" s="18" t="str">
        <f>VLOOKUP($B48,Tabla2[],FIJO!C$1,0)</f>
        <v>CANARIAS</v>
      </c>
      <c r="E48" s="155"/>
      <c r="F48" s="18" t="str">
        <f>VLOOKUP($B48,Tabla2[],5,0)</f>
        <v>LEVANTE+</v>
      </c>
      <c r="G48" s="18" t="str">
        <f>VLOOKUP($B48,Tabla2[],6,0)</f>
        <v>6.1TD</v>
      </c>
      <c r="H48" s="18" t="str">
        <f>VLOOKUP($B48,Tabla2[],7,0)</f>
        <v>-</v>
      </c>
      <c r="I48" s="19">
        <f>VLOOKUP($B48,Tabla2[],I$1,0)</f>
        <v>7.2375643835616441E-2</v>
      </c>
      <c r="J48" s="19">
        <f>VLOOKUP($B48,Tabla2[],J$1,0)</f>
        <v>6.6769369863013697E-2</v>
      </c>
      <c r="K48" s="19">
        <f>VLOOKUP($B48,Tabla2[],K$1,0)</f>
        <v>4.2405863013698628E-2</v>
      </c>
      <c r="L48" s="19">
        <f>VLOOKUP($B48,Tabla2[],L$1,0)</f>
        <v>3.5768383561643836E-2</v>
      </c>
      <c r="M48" s="19">
        <f>VLOOKUP($B48,Tabla2[],M$1,0)</f>
        <v>1.6416767123287671E-2</v>
      </c>
      <c r="N48" s="19">
        <f>VLOOKUP($B48,Tabla2[],N$1,0)</f>
        <v>1.4206219178082192E-2</v>
      </c>
      <c r="O48" s="19">
        <f>VLOOKUP($B48,Tabla2[],O$1,0)</f>
        <v>0.29552879199999993</v>
      </c>
      <c r="P48" s="19">
        <f>VLOOKUP($B48,Tabla2[],P$1,0)</f>
        <v>0.30554927299999995</v>
      </c>
      <c r="Q48" s="19">
        <f>VLOOKUP($B48,Tabla2[],Q$1,0)</f>
        <v>0.28555040299999995</v>
      </c>
      <c r="R48" s="19">
        <f>VLOOKUP($B48,Tabla2[],R$1,0)</f>
        <v>0.267681909</v>
      </c>
      <c r="S48" s="19">
        <f>VLOOKUP($B48,Tabla2[],S$1,0)</f>
        <v>0.254054538</v>
      </c>
      <c r="T48" s="19">
        <f>VLOOKUP($B48,Tabla2[],T$1,0)</f>
        <v>0.25026382400000002</v>
      </c>
    </row>
    <row r="49" spans="1:20" x14ac:dyDescent="0.3">
      <c r="A49" t="s">
        <v>0</v>
      </c>
      <c r="B49" t="str">
        <f>FIJO!$B48</f>
        <v>CANARIASACCIONAFIJOPONIENTE6.1TD-</v>
      </c>
      <c r="C49" s="18" t="str">
        <f>VLOOKUP($B49,Tabla2[],3,0)</f>
        <v>ACCIONA</v>
      </c>
      <c r="D49" s="18" t="str">
        <f>VLOOKUP($B49,Tabla2[],FIJO!C$1,0)</f>
        <v>CANARIAS</v>
      </c>
      <c r="E49" s="155"/>
      <c r="F49" s="18" t="str">
        <f>VLOOKUP($B49,Tabla2[],5,0)</f>
        <v>PONIENTE</v>
      </c>
      <c r="G49" s="18" t="str">
        <f>VLOOKUP($B49,Tabla2[],6,0)</f>
        <v>6.1TD</v>
      </c>
      <c r="H49" s="18" t="str">
        <f>VLOOKUP($B49,Tabla2[],7,0)</f>
        <v>-</v>
      </c>
      <c r="I49" s="19">
        <f>VLOOKUP($B49,Tabla2[],I$1,0)</f>
        <v>6.1416739726027403E-2</v>
      </c>
      <c r="J49" s="19">
        <f>VLOOKUP($B49,Tabla2[],J$1,0)</f>
        <v>5.5810465753424653E-2</v>
      </c>
      <c r="K49" s="19">
        <f>VLOOKUP($B49,Tabla2[],K$1,0)</f>
        <v>3.144695890410959E-2</v>
      </c>
      <c r="L49" s="19">
        <f>VLOOKUP($B49,Tabla2[],L$1,0)</f>
        <v>2.4809479452054795E-2</v>
      </c>
      <c r="M49" s="19">
        <f>VLOOKUP($B49,Tabla2[],M$1,0)</f>
        <v>5.4578630136986302E-3</v>
      </c>
      <c r="N49" s="19">
        <f>VLOOKUP($B49,Tabla2[],N$1,0)</f>
        <v>3.247315068493151E-3</v>
      </c>
      <c r="O49" s="19">
        <f>VLOOKUP($B49,Tabla2[],O$1,0)</f>
        <v>0.289438792</v>
      </c>
      <c r="P49" s="19">
        <f>VLOOKUP($B49,Tabla2[],P$1,0)</f>
        <v>0.29945927299999997</v>
      </c>
      <c r="Q49" s="19">
        <f>VLOOKUP($B49,Tabla2[],Q$1,0)</f>
        <v>0.27946040299999997</v>
      </c>
      <c r="R49" s="19">
        <f>VLOOKUP($B49,Tabla2[],R$1,0)</f>
        <v>0.26159190900000001</v>
      </c>
      <c r="S49" s="19">
        <f>VLOOKUP($B49,Tabla2[],S$1,0)</f>
        <v>0.24796453800000001</v>
      </c>
      <c r="T49" s="19">
        <f>VLOOKUP($B49,Tabla2[],T$1,0)</f>
        <v>0.24417382399999998</v>
      </c>
    </row>
    <row r="50" spans="1:20" x14ac:dyDescent="0.3">
      <c r="A50" t="s">
        <v>0</v>
      </c>
      <c r="B50" t="str">
        <f>FIJO!$B49</f>
        <v>CANARIASACCIONAFIJOPONIENTE+6.1TD-</v>
      </c>
      <c r="C50" s="18" t="str">
        <f>VLOOKUP($B50,Tabla2[],3,0)</f>
        <v>ACCIONA</v>
      </c>
      <c r="D50" s="18" t="str">
        <f>VLOOKUP($B50,Tabla2[],FIJO!C$1,0)</f>
        <v>CANARIAS</v>
      </c>
      <c r="E50" s="155"/>
      <c r="F50" s="18" t="str">
        <f>VLOOKUP($B50,Tabla2[],5,0)</f>
        <v>PONIENTE+</v>
      </c>
      <c r="G50" s="18" t="str">
        <f>VLOOKUP($B50,Tabla2[],6,0)</f>
        <v>6.1TD</v>
      </c>
      <c r="H50" s="18" t="str">
        <f>VLOOKUP($B50,Tabla2[],7,0)</f>
        <v>-</v>
      </c>
      <c r="I50" s="19">
        <f>VLOOKUP($B50,Tabla2[],I$1,0)</f>
        <v>6.6896191780821915E-2</v>
      </c>
      <c r="J50" s="19">
        <f>VLOOKUP($B50,Tabla2[],J$1,0)</f>
        <v>6.1289917808219171E-2</v>
      </c>
      <c r="K50" s="19">
        <f>VLOOKUP($B50,Tabla2[],K$1,0)</f>
        <v>3.6926410958904109E-2</v>
      </c>
      <c r="L50" s="19">
        <f>VLOOKUP($B50,Tabla2[],L$1,0)</f>
        <v>3.0288931506849314E-2</v>
      </c>
      <c r="M50" s="19">
        <f>VLOOKUP($B50,Tabla2[],M$1,0)</f>
        <v>1.093731506849315E-2</v>
      </c>
      <c r="N50" s="19">
        <f>VLOOKUP($B50,Tabla2[],N$1,0)</f>
        <v>8.7267671232876716E-3</v>
      </c>
      <c r="O50" s="19">
        <f>VLOOKUP($B50,Tabla2[],O$1,0)</f>
        <v>0.289438792</v>
      </c>
      <c r="P50" s="19">
        <f>VLOOKUP($B50,Tabla2[],P$1,0)</f>
        <v>0.29945927299999997</v>
      </c>
      <c r="Q50" s="19">
        <f>VLOOKUP($B50,Tabla2[],Q$1,0)</f>
        <v>0.27946040299999997</v>
      </c>
      <c r="R50" s="19">
        <f>VLOOKUP($B50,Tabla2[],R$1,0)</f>
        <v>0.26159190900000001</v>
      </c>
      <c r="S50" s="19">
        <f>VLOOKUP($B50,Tabla2[],S$1,0)</f>
        <v>0.24796453800000001</v>
      </c>
      <c r="T50" s="19">
        <f>VLOOKUP($B50,Tabla2[],T$1,0)</f>
        <v>0.24417382399999998</v>
      </c>
    </row>
    <row r="51" spans="1:20" x14ac:dyDescent="0.3">
      <c r="A51" t="s">
        <v>0</v>
      </c>
      <c r="B51" t="str">
        <f>FIJO!$B50</f>
        <v>CANARIASACCIONAFIJOTRAMONTANA6.1TD-</v>
      </c>
      <c r="C51" s="18" t="str">
        <f>VLOOKUP($B51,Tabla2[],3,0)</f>
        <v>ACCIONA</v>
      </c>
      <c r="D51" s="18" t="str">
        <f>VLOOKUP($B51,Tabla2[],FIJO!C$1,0)</f>
        <v>CANARIAS</v>
      </c>
      <c r="E51" s="155"/>
      <c r="F51" s="18" t="str">
        <f>VLOOKUP($B51,Tabla2[],5,0)</f>
        <v>TRAMONTANA</v>
      </c>
      <c r="G51" s="18" t="str">
        <f>VLOOKUP($B51,Tabla2[],6,0)</f>
        <v>6.1TD</v>
      </c>
      <c r="H51" s="18" t="str">
        <f>VLOOKUP($B51,Tabla2[],7,0)</f>
        <v>-</v>
      </c>
      <c r="I51" s="19">
        <f>VLOOKUP($B51,Tabla2[],I$1,0)</f>
        <v>6.1416739726027403E-2</v>
      </c>
      <c r="J51" s="19">
        <f>VLOOKUP($B51,Tabla2[],J$1,0)</f>
        <v>5.5810465753424653E-2</v>
      </c>
      <c r="K51" s="19">
        <f>VLOOKUP($B51,Tabla2[],K$1,0)</f>
        <v>3.144695890410959E-2</v>
      </c>
      <c r="L51" s="19">
        <f>VLOOKUP($B51,Tabla2[],L$1,0)</f>
        <v>2.4809479452054795E-2</v>
      </c>
      <c r="M51" s="19">
        <f>VLOOKUP($B51,Tabla2[],M$1,0)</f>
        <v>5.4578630136986302E-3</v>
      </c>
      <c r="N51" s="19">
        <f>VLOOKUP($B51,Tabla2[],N$1,0)</f>
        <v>3.247315068493151E-3</v>
      </c>
      <c r="O51" s="19">
        <f>VLOOKUP($B51,Tabla2[],O$1,0)</f>
        <v>0.284363792</v>
      </c>
      <c r="P51" s="19">
        <f>VLOOKUP($B51,Tabla2[],P$1,0)</f>
        <v>0.29438427299999997</v>
      </c>
      <c r="Q51" s="19">
        <f>VLOOKUP($B51,Tabla2[],Q$1,0)</f>
        <v>0.27438540299999997</v>
      </c>
      <c r="R51" s="19">
        <f>VLOOKUP($B51,Tabla2[],R$1,0)</f>
        <v>0.25651690900000002</v>
      </c>
      <c r="S51" s="19">
        <f>VLOOKUP($B51,Tabla2[],S$1,0)</f>
        <v>0.24288953800000002</v>
      </c>
      <c r="T51" s="19">
        <f>VLOOKUP($B51,Tabla2[],T$1,0)</f>
        <v>0.23909882400000002</v>
      </c>
    </row>
    <row r="52" spans="1:20" x14ac:dyDescent="0.3">
      <c r="A52" t="s">
        <v>0</v>
      </c>
      <c r="B52" t="str">
        <f>FIJO!$B51</f>
        <v>CANARIASACCIONAFIJOTRAMONTANA+6.1TD-</v>
      </c>
      <c r="C52" s="18" t="str">
        <f>VLOOKUP($B52,Tabla2[],3,0)</f>
        <v>ACCIONA</v>
      </c>
      <c r="D52" s="18" t="str">
        <f>VLOOKUP($B52,Tabla2[],FIJO!C$1,0)</f>
        <v>CANARIAS</v>
      </c>
      <c r="E52" s="155"/>
      <c r="F52" s="18" t="str">
        <f>VLOOKUP($B52,Tabla2[],5,0)</f>
        <v>TRAMONTANA+</v>
      </c>
      <c r="G52" s="18" t="str">
        <f>VLOOKUP($B52,Tabla2[],6,0)</f>
        <v>6.1TD</v>
      </c>
      <c r="H52" s="18" t="str">
        <f>VLOOKUP($B52,Tabla2[],7,0)</f>
        <v>-</v>
      </c>
      <c r="I52" s="19">
        <f>VLOOKUP($B52,Tabla2[],I$1,0)</f>
        <v>6.4156465753424666E-2</v>
      </c>
      <c r="J52" s="19">
        <f>VLOOKUP($B52,Tabla2[],J$1,0)</f>
        <v>5.8550191780821915E-2</v>
      </c>
      <c r="K52" s="19">
        <f>VLOOKUP($B52,Tabla2[],K$1,0)</f>
        <v>3.4186684931506846E-2</v>
      </c>
      <c r="L52" s="19">
        <f>VLOOKUP($B52,Tabla2[],L$1,0)</f>
        <v>2.7549205479452055E-2</v>
      </c>
      <c r="M52" s="19">
        <f>VLOOKUP($B52,Tabla2[],M$1,0)</f>
        <v>8.1975890410958905E-3</v>
      </c>
      <c r="N52" s="19">
        <f>VLOOKUP($B52,Tabla2[],N$1,0)</f>
        <v>5.9870410958904113E-3</v>
      </c>
      <c r="O52" s="19">
        <f>VLOOKUP($B52,Tabla2[],O$1,0)</f>
        <v>0.284363792</v>
      </c>
      <c r="P52" s="19">
        <f>VLOOKUP($B52,Tabla2[],P$1,0)</f>
        <v>0.29438427299999997</v>
      </c>
      <c r="Q52" s="19">
        <f>VLOOKUP($B52,Tabla2[],Q$1,0)</f>
        <v>0.27438540299999997</v>
      </c>
      <c r="R52" s="19">
        <f>VLOOKUP($B52,Tabla2[],R$1,0)</f>
        <v>0.25651690900000002</v>
      </c>
      <c r="S52" s="19">
        <f>VLOOKUP($B52,Tabla2[],S$1,0)</f>
        <v>0.24288953800000002</v>
      </c>
      <c r="T52" s="19">
        <f>VLOOKUP($B52,Tabla2[],T$1,0)</f>
        <v>0.23909882400000002</v>
      </c>
    </row>
    <row r="53" spans="1:20" x14ac:dyDescent="0.3">
      <c r="A53" t="s">
        <v>0</v>
      </c>
      <c r="B53" t="str">
        <f>FIJO!$B52</f>
        <v>CANARIASACCIONAFIJOCIERZO6.2TD-</v>
      </c>
      <c r="C53" s="18" t="str">
        <f>VLOOKUP($B53,Tabla2[],3,0)</f>
        <v>ACCIONA</v>
      </c>
      <c r="D53" s="18" t="str">
        <f>VLOOKUP($B53,Tabla2[],FIJO!C$1,0)</f>
        <v>CANARIAS</v>
      </c>
      <c r="E53" s="155"/>
      <c r="F53" s="18" t="str">
        <f>VLOOKUP($B53,Tabla2[],5,0)</f>
        <v>CIERZO</v>
      </c>
      <c r="G53" s="18" t="str">
        <f>VLOOKUP($B53,Tabla2[],6,0)</f>
        <v>6.2TD</v>
      </c>
      <c r="H53" s="18" t="str">
        <f>VLOOKUP($B53,Tabla2[],7,0)</f>
        <v>-</v>
      </c>
      <c r="I53" s="19">
        <f>VLOOKUP($B53,Tabla2[],I$1,0)</f>
        <v>6.0269534246575336E-2</v>
      </c>
      <c r="J53" s="19">
        <f>VLOOKUP($B53,Tabla2[],J$1,0)</f>
        <v>5.6977863013698629E-2</v>
      </c>
      <c r="K53" s="19">
        <f>VLOOKUP($B53,Tabla2[],K$1,0)</f>
        <v>3.7051178082191778E-2</v>
      </c>
      <c r="L53" s="19">
        <f>VLOOKUP($B53,Tabla2[],L$1,0)</f>
        <v>3.5406849315068496E-2</v>
      </c>
      <c r="M53" s="19">
        <f>VLOOKUP($B53,Tabla2[],M$1,0)</f>
        <v>1.9981287671232875E-2</v>
      </c>
      <c r="N53" s="19">
        <f>VLOOKUP($B53,Tabla2[],N$1,0)</f>
        <v>1.8683178082191779E-2</v>
      </c>
      <c r="O53" s="19">
        <f>VLOOKUP($B53,Tabla2[],O$1,0)</f>
        <v>0.26566003999999999</v>
      </c>
      <c r="P53" s="19">
        <f>VLOOKUP($B53,Tabla2[],P$1,0)</f>
        <v>0.27859271899999999</v>
      </c>
      <c r="Q53" s="19">
        <f>VLOOKUP($B53,Tabla2[],Q$1,0)</f>
        <v>0.26381731400000002</v>
      </c>
      <c r="R53" s="19">
        <f>VLOOKUP($B53,Tabla2[],R$1,0)</f>
        <v>0.24923514499999999</v>
      </c>
      <c r="S53" s="19">
        <f>VLOOKUP($B53,Tabla2[],S$1,0)</f>
        <v>0.23995902299999999</v>
      </c>
      <c r="T53" s="19">
        <f>VLOOKUP($B53,Tabla2[],T$1,0)</f>
        <v>0.23331693800000003</v>
      </c>
    </row>
    <row r="54" spans="1:20" x14ac:dyDescent="0.3">
      <c r="A54" t="s">
        <v>0</v>
      </c>
      <c r="B54" t="str">
        <f>FIJO!$B53</f>
        <v>CANARIASACCIONAFIJOLEVANTE6.2TD-</v>
      </c>
      <c r="C54" s="18" t="str">
        <f>VLOOKUP($B54,Tabla2[],3,0)</f>
        <v>ACCIONA</v>
      </c>
      <c r="D54" s="18" t="str">
        <f>VLOOKUP($B54,Tabla2[],FIJO!C$1,0)</f>
        <v>CANARIAS</v>
      </c>
      <c r="E54" s="155"/>
      <c r="F54" s="18" t="str">
        <f>VLOOKUP($B54,Tabla2[],5,0)</f>
        <v>LEVANTE</v>
      </c>
      <c r="G54" s="18" t="str">
        <f>VLOOKUP($B54,Tabla2[],6,0)</f>
        <v>6.2TD</v>
      </c>
      <c r="H54" s="18" t="str">
        <f>VLOOKUP($B54,Tabla2[],7,0)</f>
        <v>-</v>
      </c>
      <c r="I54" s="19">
        <f>VLOOKUP($B54,Tabla2[],I$1,0)</f>
        <v>4.383117808219178E-2</v>
      </c>
      <c r="J54" s="19">
        <f>VLOOKUP($B54,Tabla2[],J$1,0)</f>
        <v>4.0539506849315066E-2</v>
      </c>
      <c r="K54" s="19">
        <f>VLOOKUP($B54,Tabla2[],K$1,0)</f>
        <v>2.0612821917808218E-2</v>
      </c>
      <c r="L54" s="19">
        <f>VLOOKUP($B54,Tabla2[],L$1,0)</f>
        <v>1.8968493150684929E-2</v>
      </c>
      <c r="M54" s="19">
        <f>VLOOKUP($B54,Tabla2[],M$1,0)</f>
        <v>3.5429315068493147E-3</v>
      </c>
      <c r="N54" s="19">
        <f>VLOOKUP($B54,Tabla2[],N$1,0)</f>
        <v>2.2448219178082193E-3</v>
      </c>
      <c r="O54" s="19">
        <f>VLOOKUP($B54,Tabla2[],O$1,0)</f>
        <v>0.27682504000000002</v>
      </c>
      <c r="P54" s="19">
        <f>VLOOKUP($B54,Tabla2[],P$1,0)</f>
        <v>0.28975771900000002</v>
      </c>
      <c r="Q54" s="19">
        <f>VLOOKUP($B54,Tabla2[],Q$1,0)</f>
        <v>0.27498231399999995</v>
      </c>
      <c r="R54" s="19">
        <f>VLOOKUP($B54,Tabla2[],R$1,0)</f>
        <v>0.26040014499999997</v>
      </c>
      <c r="S54" s="19">
        <f>VLOOKUP($B54,Tabla2[],S$1,0)</f>
        <v>0.25112402299999997</v>
      </c>
      <c r="T54" s="19">
        <f>VLOOKUP($B54,Tabla2[],T$1,0)</f>
        <v>0.24448193800000001</v>
      </c>
    </row>
    <row r="55" spans="1:20" x14ac:dyDescent="0.3">
      <c r="A55" t="s">
        <v>0</v>
      </c>
      <c r="B55" t="str">
        <f>FIJO!$B54</f>
        <v>CANARIASACCIONAFIJOLEVANTE+6.2TD-</v>
      </c>
      <c r="C55" s="18" t="str">
        <f>VLOOKUP($B55,Tabla2[],3,0)</f>
        <v>ACCIONA</v>
      </c>
      <c r="D55" s="18" t="str">
        <f>VLOOKUP($B55,Tabla2[],FIJO!C$1,0)</f>
        <v>CANARIAS</v>
      </c>
      <c r="E55" s="155"/>
      <c r="F55" s="18" t="str">
        <f>VLOOKUP($B55,Tabla2[],5,0)</f>
        <v>LEVANTE+</v>
      </c>
      <c r="G55" s="18" t="str">
        <f>VLOOKUP($B55,Tabla2[],6,0)</f>
        <v>6.2TD</v>
      </c>
      <c r="H55" s="18" t="str">
        <f>VLOOKUP($B55,Tabla2[],7,0)</f>
        <v>-</v>
      </c>
      <c r="I55" s="19">
        <f>VLOOKUP($B55,Tabla2[],I$1,0)</f>
        <v>5.4790082191780817E-2</v>
      </c>
      <c r="J55" s="19">
        <f>VLOOKUP($B55,Tabla2[],J$1,0)</f>
        <v>5.149841095890411E-2</v>
      </c>
      <c r="K55" s="19">
        <f>VLOOKUP($B55,Tabla2[],K$1,0)</f>
        <v>3.1571726027397259E-2</v>
      </c>
      <c r="L55" s="19">
        <f>VLOOKUP($B55,Tabla2[],L$1,0)</f>
        <v>2.9927397260273974E-2</v>
      </c>
      <c r="M55" s="19">
        <f>VLOOKUP($B55,Tabla2[],M$1,0)</f>
        <v>1.4501835616438356E-2</v>
      </c>
      <c r="N55" s="19">
        <f>VLOOKUP($B55,Tabla2[],N$1,0)</f>
        <v>1.3203726027397259E-2</v>
      </c>
      <c r="O55" s="19">
        <f>VLOOKUP($B55,Tabla2[],O$1,0)</f>
        <v>0.27682504000000002</v>
      </c>
      <c r="P55" s="19">
        <f>VLOOKUP($B55,Tabla2[],P$1,0)</f>
        <v>0.28975771900000002</v>
      </c>
      <c r="Q55" s="19">
        <f>VLOOKUP($B55,Tabla2[],Q$1,0)</f>
        <v>0.27498231399999995</v>
      </c>
      <c r="R55" s="19">
        <f>VLOOKUP($B55,Tabla2[],R$1,0)</f>
        <v>0.26040014499999997</v>
      </c>
      <c r="S55" s="19">
        <f>VLOOKUP($B55,Tabla2[],S$1,0)</f>
        <v>0.25112402299999997</v>
      </c>
      <c r="T55" s="19">
        <f>VLOOKUP($B55,Tabla2[],T$1,0)</f>
        <v>0.24448193800000001</v>
      </c>
    </row>
    <row r="56" spans="1:20" x14ac:dyDescent="0.3">
      <c r="A56" t="s">
        <v>0</v>
      </c>
      <c r="B56" t="str">
        <f>FIJO!$B55</f>
        <v>CANARIASACCIONAFIJOPONIENTE6.2TD-</v>
      </c>
      <c r="C56" s="18" t="str">
        <f>VLOOKUP($B56,Tabla2[],3,0)</f>
        <v>ACCIONA</v>
      </c>
      <c r="D56" s="18" t="str">
        <f>VLOOKUP($B56,Tabla2[],FIJO!C$1,0)</f>
        <v>CANARIAS</v>
      </c>
      <c r="E56" s="155"/>
      <c r="F56" s="18" t="str">
        <f>VLOOKUP($B56,Tabla2[],5,0)</f>
        <v>PONIENTE</v>
      </c>
      <c r="G56" s="18" t="str">
        <f>VLOOKUP($B56,Tabla2[],6,0)</f>
        <v>6.2TD</v>
      </c>
      <c r="H56" s="18" t="str">
        <f>VLOOKUP($B56,Tabla2[],7,0)</f>
        <v>-</v>
      </c>
      <c r="I56" s="19">
        <f>VLOOKUP($B56,Tabla2[],I$1,0)</f>
        <v>4.383117808219178E-2</v>
      </c>
      <c r="J56" s="19">
        <f>VLOOKUP($B56,Tabla2[],J$1,0)</f>
        <v>4.0539506849315066E-2</v>
      </c>
      <c r="K56" s="19">
        <f>VLOOKUP($B56,Tabla2[],K$1,0)</f>
        <v>2.0612821917808218E-2</v>
      </c>
      <c r="L56" s="19">
        <f>VLOOKUP($B56,Tabla2[],L$1,0)</f>
        <v>1.8968493150684929E-2</v>
      </c>
      <c r="M56" s="19">
        <f>VLOOKUP($B56,Tabla2[],M$1,0)</f>
        <v>3.5429315068493147E-3</v>
      </c>
      <c r="N56" s="19">
        <f>VLOOKUP($B56,Tabla2[],N$1,0)</f>
        <v>2.2448219178082193E-3</v>
      </c>
      <c r="O56" s="19">
        <f>VLOOKUP($B56,Tabla2[],O$1,0)</f>
        <v>0.27073503999999998</v>
      </c>
      <c r="P56" s="19">
        <f>VLOOKUP($B56,Tabla2[],P$1,0)</f>
        <v>0.28366771899999998</v>
      </c>
      <c r="Q56" s="19">
        <f>VLOOKUP($B56,Tabla2[],Q$1,0)</f>
        <v>0.26889231400000002</v>
      </c>
      <c r="R56" s="19">
        <f>VLOOKUP($B56,Tabla2[],R$1,0)</f>
        <v>0.25431014499999999</v>
      </c>
      <c r="S56" s="19">
        <f>VLOOKUP($B56,Tabla2[],S$1,0)</f>
        <v>0.24503402299999999</v>
      </c>
      <c r="T56" s="19">
        <f>VLOOKUP($B56,Tabla2[],T$1,0)</f>
        <v>0.238391938</v>
      </c>
    </row>
    <row r="57" spans="1:20" x14ac:dyDescent="0.3">
      <c r="A57" t="s">
        <v>0</v>
      </c>
      <c r="B57" t="str">
        <f>FIJO!$B56</f>
        <v>CANARIASACCIONAFIJOPONIENTE+6.2TD-</v>
      </c>
      <c r="C57" s="18" t="str">
        <f>VLOOKUP($B57,Tabla2[],3,0)</f>
        <v>ACCIONA</v>
      </c>
      <c r="D57" s="18" t="str">
        <f>VLOOKUP($B57,Tabla2[],FIJO!C$1,0)</f>
        <v>CANARIAS</v>
      </c>
      <c r="E57" s="155"/>
      <c r="F57" s="18" t="str">
        <f>VLOOKUP($B57,Tabla2[],5,0)</f>
        <v>PONIENTE+</v>
      </c>
      <c r="G57" s="18" t="str">
        <f>VLOOKUP($B57,Tabla2[],6,0)</f>
        <v>6.2TD</v>
      </c>
      <c r="H57" s="18" t="str">
        <f>VLOOKUP($B57,Tabla2[],7,0)</f>
        <v>-</v>
      </c>
      <c r="I57" s="19">
        <f>VLOOKUP($B57,Tabla2[],I$1,0)</f>
        <v>4.9310630136986291E-2</v>
      </c>
      <c r="J57" s="19">
        <f>VLOOKUP($B57,Tabla2[],J$1,0)</f>
        <v>4.6018958904109591E-2</v>
      </c>
      <c r="K57" s="19">
        <f>VLOOKUP($B57,Tabla2[],K$1,0)</f>
        <v>2.6092273972602737E-2</v>
      </c>
      <c r="L57" s="19">
        <f>VLOOKUP($B57,Tabla2[],L$1,0)</f>
        <v>2.4447945205479455E-2</v>
      </c>
      <c r="M57" s="19">
        <f>VLOOKUP($B57,Tabla2[],M$1,0)</f>
        <v>9.0223835616438357E-3</v>
      </c>
      <c r="N57" s="19">
        <f>VLOOKUP($B57,Tabla2[],N$1,0)</f>
        <v>7.7242739726027399E-3</v>
      </c>
      <c r="O57" s="19">
        <f>VLOOKUP($B57,Tabla2[],O$1,0)</f>
        <v>0.27073503999999998</v>
      </c>
      <c r="P57" s="19">
        <f>VLOOKUP($B57,Tabla2[],P$1,0)</f>
        <v>0.28366771899999998</v>
      </c>
      <c r="Q57" s="19">
        <f>VLOOKUP($B57,Tabla2[],Q$1,0)</f>
        <v>0.26889231400000002</v>
      </c>
      <c r="R57" s="19">
        <f>VLOOKUP($B57,Tabla2[],R$1,0)</f>
        <v>0.25431014499999999</v>
      </c>
      <c r="S57" s="19">
        <f>VLOOKUP($B57,Tabla2[],S$1,0)</f>
        <v>0.24503402299999999</v>
      </c>
      <c r="T57" s="19">
        <f>VLOOKUP($B57,Tabla2[],T$1,0)</f>
        <v>0.238391938</v>
      </c>
    </row>
    <row r="58" spans="1:20" x14ac:dyDescent="0.3">
      <c r="A58" t="s">
        <v>0</v>
      </c>
      <c r="B58" t="str">
        <f>FIJO!$B57</f>
        <v>CANARIASACCIONAFIJOTRAMONTANA6.2TD-</v>
      </c>
      <c r="C58" s="18" t="str">
        <f>VLOOKUP($B58,Tabla2[],3,0)</f>
        <v>ACCIONA</v>
      </c>
      <c r="D58" s="18" t="str">
        <f>VLOOKUP($B58,Tabla2[],FIJO!C$1,0)</f>
        <v>CANARIAS</v>
      </c>
      <c r="E58" s="155"/>
      <c r="F58" s="18" t="str">
        <f>VLOOKUP($B58,Tabla2[],5,0)</f>
        <v>TRAMONTANA</v>
      </c>
      <c r="G58" s="18" t="str">
        <f>VLOOKUP($B58,Tabla2[],6,0)</f>
        <v>6.2TD</v>
      </c>
      <c r="H58" s="18" t="str">
        <f>VLOOKUP($B58,Tabla2[],7,0)</f>
        <v>-</v>
      </c>
      <c r="I58" s="19">
        <f>VLOOKUP($B58,Tabla2[],I$1,0)</f>
        <v>4.383117808219178E-2</v>
      </c>
      <c r="J58" s="19">
        <f>VLOOKUP($B58,Tabla2[],J$1,0)</f>
        <v>4.0539506849315066E-2</v>
      </c>
      <c r="K58" s="19">
        <f>VLOOKUP($B58,Tabla2[],K$1,0)</f>
        <v>2.0612821917808218E-2</v>
      </c>
      <c r="L58" s="19">
        <f>VLOOKUP($B58,Tabla2[],L$1,0)</f>
        <v>1.8968493150684929E-2</v>
      </c>
      <c r="M58" s="19">
        <f>VLOOKUP($B58,Tabla2[],M$1,0)</f>
        <v>3.5429315068493147E-3</v>
      </c>
      <c r="N58" s="19">
        <f>VLOOKUP($B58,Tabla2[],N$1,0)</f>
        <v>2.2448219178082193E-3</v>
      </c>
      <c r="O58" s="19">
        <f>VLOOKUP($B58,Tabla2[],O$1,0)</f>
        <v>0.26566003999999999</v>
      </c>
      <c r="P58" s="19">
        <f>VLOOKUP($B58,Tabla2[],P$1,0)</f>
        <v>0.27859271899999999</v>
      </c>
      <c r="Q58" s="19">
        <f>VLOOKUP($B58,Tabla2[],Q$1,0)</f>
        <v>0.26381731400000002</v>
      </c>
      <c r="R58" s="19">
        <f>VLOOKUP($B58,Tabla2[],R$1,0)</f>
        <v>0.24923514499999999</v>
      </c>
      <c r="S58" s="19">
        <f>VLOOKUP($B58,Tabla2[],S$1,0)</f>
        <v>0.23995902299999999</v>
      </c>
      <c r="T58" s="19">
        <f>VLOOKUP($B58,Tabla2[],T$1,0)</f>
        <v>0.23331693800000003</v>
      </c>
    </row>
    <row r="59" spans="1:20" x14ac:dyDescent="0.3">
      <c r="A59" t="s">
        <v>0</v>
      </c>
      <c r="B59" t="str">
        <f>FIJO!$B58</f>
        <v>CANARIASACCIONAFIJOTRAMONTANA+6.2TD-</v>
      </c>
      <c r="C59" s="18" t="str">
        <f>VLOOKUP($B59,Tabla2[],3,0)</f>
        <v>ACCIONA</v>
      </c>
      <c r="D59" s="18" t="str">
        <f>VLOOKUP($B59,Tabla2[],FIJO!C$1,0)</f>
        <v>CANARIAS</v>
      </c>
      <c r="E59" s="155"/>
      <c r="F59" s="18" t="str">
        <f>VLOOKUP($B59,Tabla2[],5,0)</f>
        <v>TRAMONTANA+</v>
      </c>
      <c r="G59" s="18" t="str">
        <f>VLOOKUP($B59,Tabla2[],6,0)</f>
        <v>6.2TD</v>
      </c>
      <c r="H59" s="18" t="str">
        <f>VLOOKUP($B59,Tabla2[],7,0)</f>
        <v>-</v>
      </c>
      <c r="I59" s="19">
        <f>VLOOKUP($B59,Tabla2[],I$1,0)</f>
        <v>4.6570904109589036E-2</v>
      </c>
      <c r="J59" s="19">
        <f>VLOOKUP($B59,Tabla2[],J$1,0)</f>
        <v>4.3279232876712329E-2</v>
      </c>
      <c r="K59" s="19">
        <f>VLOOKUP($B59,Tabla2[],K$1,0)</f>
        <v>2.3352547945205478E-2</v>
      </c>
      <c r="L59" s="19">
        <f>VLOOKUP($B59,Tabla2[],L$1,0)</f>
        <v>2.1708219178082192E-2</v>
      </c>
      <c r="M59" s="19">
        <f>VLOOKUP($B59,Tabla2[],M$1,0)</f>
        <v>6.2826575342465754E-3</v>
      </c>
      <c r="N59" s="19">
        <f>VLOOKUP($B59,Tabla2[],N$1,0)</f>
        <v>4.9845479452054796E-3</v>
      </c>
      <c r="O59" s="19">
        <f>VLOOKUP($B59,Tabla2[],O$1,0)</f>
        <v>0.26566003999999999</v>
      </c>
      <c r="P59" s="19">
        <f>VLOOKUP($B59,Tabla2[],P$1,0)</f>
        <v>0.27859271899999999</v>
      </c>
      <c r="Q59" s="19">
        <f>VLOOKUP($B59,Tabla2[],Q$1,0)</f>
        <v>0.26381731400000002</v>
      </c>
      <c r="R59" s="19">
        <f>VLOOKUP($B59,Tabla2[],R$1,0)</f>
        <v>0.24923514499999999</v>
      </c>
      <c r="S59" s="19">
        <f>VLOOKUP($B59,Tabla2[],S$1,0)</f>
        <v>0.23995902299999999</v>
      </c>
      <c r="T59" s="19">
        <f>VLOOKUP($B59,Tabla2[],T$1,0)</f>
        <v>0.23331693800000003</v>
      </c>
    </row>
    <row r="60" spans="1:20" x14ac:dyDescent="0.3">
      <c r="A60" t="s">
        <v>0</v>
      </c>
      <c r="B60" t="str">
        <f>FIJO!$B59</f>
        <v>BALEARESACCIONAFIJOCIERZO2.0TD-</v>
      </c>
      <c r="C60" s="18" t="str">
        <f>VLOOKUP($B60,Tabla2[],3,0)</f>
        <v>ACCIONA</v>
      </c>
      <c r="D60" s="18" t="str">
        <f>VLOOKUP($B60,Tabla2[],FIJO!C$1,0)</f>
        <v>BALEARES</v>
      </c>
      <c r="E60" s="155"/>
      <c r="F60" s="18" t="str">
        <f>VLOOKUP($B60,Tabla2[],5,0)</f>
        <v>CIERZO</v>
      </c>
      <c r="G60" s="18" t="str">
        <f>VLOOKUP($B60,Tabla2[],6,0)</f>
        <v>2.0TD</v>
      </c>
      <c r="H60" s="18" t="str">
        <f>VLOOKUP($B60,Tabla2[],7,0)</f>
        <v>-</v>
      </c>
      <c r="I60" s="19">
        <f>VLOOKUP($B60,Tabla2[],I$1,0)</f>
        <v>8.8120657534246569E-2</v>
      </c>
      <c r="J60" s="19">
        <f>VLOOKUP($B60,Tabla2[],J$1,0)</f>
        <v>1.9570219178082191E-2</v>
      </c>
      <c r="K60" s="19">
        <f>VLOOKUP($B60,Tabla2[],K$1,0)</f>
        <v>0</v>
      </c>
      <c r="L60" s="19">
        <f>VLOOKUP($B60,Tabla2[],L$1,0)</f>
        <v>0</v>
      </c>
      <c r="M60" s="19">
        <f>VLOOKUP($B60,Tabla2[],M$1,0)</f>
        <v>0</v>
      </c>
      <c r="N60" s="19">
        <f>VLOOKUP($B60,Tabla2[],N$1,0)</f>
        <v>0</v>
      </c>
      <c r="O60" s="19">
        <f>VLOOKUP($B60,Tabla2[],O$1,0)</f>
        <v>0.356437903</v>
      </c>
      <c r="P60" s="19">
        <f>VLOOKUP($B60,Tabla2[],P$1,0)</f>
        <v>0.30536405300000002</v>
      </c>
      <c r="Q60" s="19">
        <f>VLOOKUP($B60,Tabla2[],Q$1,0)</f>
        <v>0.26674376300000002</v>
      </c>
      <c r="R60" s="19">
        <f>VLOOKUP($B60,Tabla2[],R$1,0)</f>
        <v>0</v>
      </c>
      <c r="S60" s="19">
        <f>VLOOKUP($B60,Tabla2[],S$1,0)</f>
        <v>0</v>
      </c>
      <c r="T60" s="19">
        <f>VLOOKUP($B60,Tabla2[],T$1,0)</f>
        <v>0</v>
      </c>
    </row>
    <row r="61" spans="1:20" x14ac:dyDescent="0.3">
      <c r="A61" t="s">
        <v>0</v>
      </c>
      <c r="B61" t="str">
        <f>FIJO!$B60</f>
        <v>BALEARESACCIONAFIJOLEVANTE2.0TD-</v>
      </c>
      <c r="C61" s="18" t="str">
        <f>VLOOKUP($B61,Tabla2[],3,0)</f>
        <v>ACCIONA</v>
      </c>
      <c r="D61" s="18" t="str">
        <f>VLOOKUP($B61,Tabla2[],FIJO!C$1,0)</f>
        <v>BALEARES</v>
      </c>
      <c r="E61" s="155"/>
      <c r="F61" s="18" t="str">
        <f>VLOOKUP($B61,Tabla2[],5,0)</f>
        <v>LEVANTE</v>
      </c>
      <c r="G61" s="18" t="str">
        <f>VLOOKUP($B61,Tabla2[],6,0)</f>
        <v>2.0TD</v>
      </c>
      <c r="H61" s="18" t="str">
        <f>VLOOKUP($B61,Tabla2[],7,0)</f>
        <v>-</v>
      </c>
      <c r="I61" s="19">
        <f>VLOOKUP($B61,Tabla2[],I$1,0)</f>
        <v>7.1682301369863019E-2</v>
      </c>
      <c r="J61" s="19">
        <f>VLOOKUP($B61,Tabla2[],J$1,0)</f>
        <v>3.1318630136986303E-3</v>
      </c>
      <c r="K61" s="19">
        <f>VLOOKUP($B61,Tabla2[],K$1,0)</f>
        <v>0</v>
      </c>
      <c r="L61" s="19">
        <f>VLOOKUP($B61,Tabla2[],L$1,0)</f>
        <v>0</v>
      </c>
      <c r="M61" s="19">
        <f>VLOOKUP($B61,Tabla2[],M$1,0)</f>
        <v>0</v>
      </c>
      <c r="N61" s="19">
        <f>VLOOKUP($B61,Tabla2[],N$1,0)</f>
        <v>0</v>
      </c>
      <c r="O61" s="19">
        <f>VLOOKUP($B61,Tabla2[],O$1,0)</f>
        <v>0.36760290299999998</v>
      </c>
      <c r="P61" s="19">
        <f>VLOOKUP($B61,Tabla2[],P$1,0)</f>
        <v>0.31652905299999995</v>
      </c>
      <c r="Q61" s="19">
        <f>VLOOKUP($B61,Tabla2[],Q$1,0)</f>
        <v>0.27790876299999995</v>
      </c>
      <c r="R61" s="19">
        <f>VLOOKUP($B61,Tabla2[],R$1,0)</f>
        <v>0</v>
      </c>
      <c r="S61" s="19">
        <f>VLOOKUP($B61,Tabla2[],S$1,0)</f>
        <v>0</v>
      </c>
      <c r="T61" s="19">
        <f>VLOOKUP($B61,Tabla2[],T$1,0)</f>
        <v>0</v>
      </c>
    </row>
    <row r="62" spans="1:20" x14ac:dyDescent="0.3">
      <c r="A62" t="s">
        <v>0</v>
      </c>
      <c r="B62" t="str">
        <f>FIJO!$B61</f>
        <v>BALEARESACCIONAFIJOLEVANTE+2.0TD-</v>
      </c>
      <c r="C62" s="18" t="str">
        <f>VLOOKUP($B62,Tabla2[],3,0)</f>
        <v>ACCIONA</v>
      </c>
      <c r="D62" s="18" t="str">
        <f>VLOOKUP($B62,Tabla2[],FIJO!C$1,0)</f>
        <v>BALEARES</v>
      </c>
      <c r="E62" s="155"/>
      <c r="F62" s="18" t="str">
        <f>VLOOKUP($B62,Tabla2[],5,0)</f>
        <v>LEVANTE+</v>
      </c>
      <c r="G62" s="18" t="str">
        <f>VLOOKUP($B62,Tabla2[],6,0)</f>
        <v>2.0TD</v>
      </c>
      <c r="H62" s="18" t="str">
        <f>VLOOKUP($B62,Tabla2[],7,0)</f>
        <v>-</v>
      </c>
      <c r="I62" s="19">
        <f>VLOOKUP($B62,Tabla2[],I$1,0)</f>
        <v>8.2641205479452057E-2</v>
      </c>
      <c r="J62" s="19">
        <f>VLOOKUP($B62,Tabla2[],J$1,0)</f>
        <v>1.4090767123287672E-2</v>
      </c>
      <c r="K62" s="19">
        <f>VLOOKUP($B62,Tabla2[],K$1,0)</f>
        <v>0</v>
      </c>
      <c r="L62" s="19">
        <f>VLOOKUP($B62,Tabla2[],L$1,0)</f>
        <v>0</v>
      </c>
      <c r="M62" s="19">
        <f>VLOOKUP($B62,Tabla2[],M$1,0)</f>
        <v>0</v>
      </c>
      <c r="N62" s="19">
        <f>VLOOKUP($B62,Tabla2[],N$1,0)</f>
        <v>0</v>
      </c>
      <c r="O62" s="19">
        <f>VLOOKUP($B62,Tabla2[],O$1,0)</f>
        <v>0.36760290299999998</v>
      </c>
      <c r="P62" s="19">
        <f>VLOOKUP($B62,Tabla2[],P$1,0)</f>
        <v>0.31652905299999995</v>
      </c>
      <c r="Q62" s="19">
        <f>VLOOKUP($B62,Tabla2[],Q$1,0)</f>
        <v>0.27790876299999995</v>
      </c>
      <c r="R62" s="19">
        <f>VLOOKUP($B62,Tabla2[],R$1,0)</f>
        <v>0</v>
      </c>
      <c r="S62" s="19">
        <f>VLOOKUP($B62,Tabla2[],S$1,0)</f>
        <v>0</v>
      </c>
      <c r="T62" s="19">
        <f>VLOOKUP($B62,Tabla2[],T$1,0)</f>
        <v>0</v>
      </c>
    </row>
    <row r="63" spans="1:20" x14ac:dyDescent="0.3">
      <c r="A63" t="s">
        <v>0</v>
      </c>
      <c r="B63" t="str">
        <f>FIJO!$B62</f>
        <v>BALEARESACCIONAFIJOPONIENTE2.0TD-</v>
      </c>
      <c r="C63" s="18" t="str">
        <f>VLOOKUP($B63,Tabla2[],3,0)</f>
        <v>ACCIONA</v>
      </c>
      <c r="D63" s="18" t="str">
        <f>VLOOKUP($B63,Tabla2[],FIJO!C$1,0)</f>
        <v>BALEARES</v>
      </c>
      <c r="E63" s="155"/>
      <c r="F63" s="18" t="str">
        <f>VLOOKUP($B63,Tabla2[],5,0)</f>
        <v>PONIENTE</v>
      </c>
      <c r="G63" s="18" t="str">
        <f>VLOOKUP($B63,Tabla2[],6,0)</f>
        <v>2.0TD</v>
      </c>
      <c r="H63" s="18" t="str">
        <f>VLOOKUP($B63,Tabla2[],7,0)</f>
        <v>-</v>
      </c>
      <c r="I63" s="19">
        <f>VLOOKUP($B63,Tabla2[],I$1,0)</f>
        <v>7.1682301369863019E-2</v>
      </c>
      <c r="J63" s="19">
        <f>VLOOKUP($B63,Tabla2[],J$1,0)</f>
        <v>3.1318630136986303E-3</v>
      </c>
      <c r="K63" s="19">
        <f>VLOOKUP($B63,Tabla2[],K$1,0)</f>
        <v>0</v>
      </c>
      <c r="L63" s="19">
        <f>VLOOKUP($B63,Tabla2[],L$1,0)</f>
        <v>0</v>
      </c>
      <c r="M63" s="19">
        <f>VLOOKUP($B63,Tabla2[],M$1,0)</f>
        <v>0</v>
      </c>
      <c r="N63" s="19">
        <f>VLOOKUP($B63,Tabla2[],N$1,0)</f>
        <v>0</v>
      </c>
      <c r="O63" s="19">
        <f>VLOOKUP($B63,Tabla2[],O$1,0)</f>
        <v>0.361512903</v>
      </c>
      <c r="P63" s="19">
        <f>VLOOKUP($B63,Tabla2[],P$1,0)</f>
        <v>0.31043905299999996</v>
      </c>
      <c r="Q63" s="19">
        <f>VLOOKUP($B63,Tabla2[],Q$1,0)</f>
        <v>0.27181876299999996</v>
      </c>
      <c r="R63" s="19">
        <f>VLOOKUP($B63,Tabla2[],R$1,0)</f>
        <v>0</v>
      </c>
      <c r="S63" s="19">
        <f>VLOOKUP($B63,Tabla2[],S$1,0)</f>
        <v>0</v>
      </c>
      <c r="T63" s="19">
        <f>VLOOKUP($B63,Tabla2[],T$1,0)</f>
        <v>0</v>
      </c>
    </row>
    <row r="64" spans="1:20" x14ac:dyDescent="0.3">
      <c r="A64" t="s">
        <v>0</v>
      </c>
      <c r="B64" t="str">
        <f>FIJO!$B63</f>
        <v>BALEARESACCIONAFIJOPONIENTE+2.0TD-</v>
      </c>
      <c r="C64" s="18" t="str">
        <f>VLOOKUP($B64,Tabla2[],3,0)</f>
        <v>ACCIONA</v>
      </c>
      <c r="D64" s="18" t="str">
        <f>VLOOKUP($B64,Tabla2[],FIJO!C$1,0)</f>
        <v>BALEARES</v>
      </c>
      <c r="E64" s="155"/>
      <c r="F64" s="18" t="str">
        <f>VLOOKUP($B64,Tabla2[],5,0)</f>
        <v>PONIENTE+</v>
      </c>
      <c r="G64" s="18" t="str">
        <f>VLOOKUP($B64,Tabla2[],6,0)</f>
        <v>2.0TD</v>
      </c>
      <c r="H64" s="18" t="str">
        <f>VLOOKUP($B64,Tabla2[],7,0)</f>
        <v>-</v>
      </c>
      <c r="I64" s="19">
        <f>VLOOKUP($B64,Tabla2[],I$1,0)</f>
        <v>7.7161753424657531E-2</v>
      </c>
      <c r="J64" s="19">
        <f>VLOOKUP($B64,Tabla2[],J$1,0)</f>
        <v>8.6113150684931517E-3</v>
      </c>
      <c r="K64" s="19">
        <f>VLOOKUP($B64,Tabla2[],K$1,0)</f>
        <v>0</v>
      </c>
      <c r="L64" s="19">
        <f>VLOOKUP($B64,Tabla2[],L$1,0)</f>
        <v>0</v>
      </c>
      <c r="M64" s="19">
        <f>VLOOKUP($B64,Tabla2[],M$1,0)</f>
        <v>0</v>
      </c>
      <c r="N64" s="19">
        <f>VLOOKUP($B64,Tabla2[],N$1,0)</f>
        <v>0</v>
      </c>
      <c r="O64" s="19">
        <f>VLOOKUP($B64,Tabla2[],O$1,0)</f>
        <v>0.361512903</v>
      </c>
      <c r="P64" s="19">
        <f>VLOOKUP($B64,Tabla2[],P$1,0)</f>
        <v>0.31043905299999996</v>
      </c>
      <c r="Q64" s="19">
        <f>VLOOKUP($B64,Tabla2[],Q$1,0)</f>
        <v>0.27181876299999996</v>
      </c>
      <c r="R64" s="19">
        <f>VLOOKUP($B64,Tabla2[],R$1,0)</f>
        <v>0</v>
      </c>
      <c r="S64" s="19">
        <f>VLOOKUP($B64,Tabla2[],S$1,0)</f>
        <v>0</v>
      </c>
      <c r="T64" s="19">
        <f>VLOOKUP($B64,Tabla2[],T$1,0)</f>
        <v>0</v>
      </c>
    </row>
    <row r="65" spans="1:20" x14ac:dyDescent="0.3">
      <c r="A65" t="s">
        <v>0</v>
      </c>
      <c r="B65" t="str">
        <f>FIJO!$B64</f>
        <v>BALEARESACCIONAFIJOTRAMONTANA2.0TD-</v>
      </c>
      <c r="C65" s="18" t="str">
        <f>VLOOKUP($B65,Tabla2[],3,0)</f>
        <v>ACCIONA</v>
      </c>
      <c r="D65" s="18" t="str">
        <f>VLOOKUP($B65,Tabla2[],FIJO!C$1,0)</f>
        <v>BALEARES</v>
      </c>
      <c r="E65" s="155"/>
      <c r="F65" s="18" t="str">
        <f>VLOOKUP($B65,Tabla2[],5,0)</f>
        <v>TRAMONTANA</v>
      </c>
      <c r="G65" s="18" t="str">
        <f>VLOOKUP($B65,Tabla2[],6,0)</f>
        <v>2.0TD</v>
      </c>
      <c r="H65" s="18" t="str">
        <f>VLOOKUP($B65,Tabla2[],7,0)</f>
        <v>-</v>
      </c>
      <c r="I65" s="19">
        <f>VLOOKUP($B65,Tabla2[],I$1,0)</f>
        <v>7.1682191780821927E-2</v>
      </c>
      <c r="J65" s="19">
        <f>VLOOKUP($B65,Tabla2[],J$1,0)</f>
        <v>3.1318630136986303E-3</v>
      </c>
      <c r="K65" s="19">
        <f>VLOOKUP($B65,Tabla2[],K$1,0)</f>
        <v>0</v>
      </c>
      <c r="L65" s="19">
        <f>VLOOKUP($B65,Tabla2[],L$1,0)</f>
        <v>0</v>
      </c>
      <c r="M65" s="19">
        <f>VLOOKUP($B65,Tabla2[],M$1,0)</f>
        <v>0</v>
      </c>
      <c r="N65" s="19">
        <f>VLOOKUP($B65,Tabla2[],N$1,0)</f>
        <v>0</v>
      </c>
      <c r="O65" s="19">
        <f>VLOOKUP($B65,Tabla2[],O$1,0)</f>
        <v>0.356437903</v>
      </c>
      <c r="P65" s="19">
        <f>VLOOKUP($B65,Tabla2[],P$1,0)</f>
        <v>0.30536405300000002</v>
      </c>
      <c r="Q65" s="19">
        <f>VLOOKUP($B65,Tabla2[],Q$1,0)</f>
        <v>0.26674376300000002</v>
      </c>
      <c r="R65" s="19">
        <f>VLOOKUP($B65,Tabla2[],R$1,0)</f>
        <v>0</v>
      </c>
      <c r="S65" s="19">
        <f>VLOOKUP($B65,Tabla2[],S$1,0)</f>
        <v>0</v>
      </c>
      <c r="T65" s="19">
        <f>VLOOKUP($B65,Tabla2[],T$1,0)</f>
        <v>0</v>
      </c>
    </row>
    <row r="66" spans="1:20" x14ac:dyDescent="0.3">
      <c r="A66" t="s">
        <v>0</v>
      </c>
      <c r="B66" t="str">
        <f>FIJO!$B65</f>
        <v>BALEARESACCIONAFIJOTRAMONTANA+2.0TD-</v>
      </c>
      <c r="C66" s="18" t="str">
        <f>VLOOKUP($B66,Tabla2[],3,0)</f>
        <v>ACCIONA</v>
      </c>
      <c r="D66" s="18" t="str">
        <f>VLOOKUP($B66,Tabla2[],FIJO!C$1,0)</f>
        <v>BALEARES</v>
      </c>
      <c r="E66" s="155"/>
      <c r="F66" s="18" t="str">
        <f>VLOOKUP($B66,Tabla2[],5,0)</f>
        <v>TRAMONTANA+</v>
      </c>
      <c r="G66" s="18" t="str">
        <f>VLOOKUP($B66,Tabla2[],6,0)</f>
        <v>2.0TD</v>
      </c>
      <c r="H66" s="18" t="str">
        <f>VLOOKUP($B66,Tabla2[],7,0)</f>
        <v>-</v>
      </c>
      <c r="I66" s="19">
        <f>VLOOKUP($B66,Tabla2[],I$1,0)</f>
        <v>7.4422027397260268E-2</v>
      </c>
      <c r="J66" s="19">
        <f>VLOOKUP($B66,Tabla2[],J$1,0)</f>
        <v>5.8715890410958906E-3</v>
      </c>
      <c r="K66" s="19">
        <f>VLOOKUP($B66,Tabla2[],K$1,0)</f>
        <v>0</v>
      </c>
      <c r="L66" s="19">
        <f>VLOOKUP($B66,Tabla2[],L$1,0)</f>
        <v>0</v>
      </c>
      <c r="M66" s="19">
        <f>VLOOKUP($B66,Tabla2[],M$1,0)</f>
        <v>0</v>
      </c>
      <c r="N66" s="19">
        <f>VLOOKUP($B66,Tabla2[],N$1,0)</f>
        <v>0</v>
      </c>
      <c r="O66" s="19">
        <f>VLOOKUP($B66,Tabla2[],O$1,0)</f>
        <v>0.356437903</v>
      </c>
      <c r="P66" s="19">
        <f>VLOOKUP($B66,Tabla2[],P$1,0)</f>
        <v>0.30536405300000002</v>
      </c>
      <c r="Q66" s="19">
        <f>VLOOKUP($B66,Tabla2[],Q$1,0)</f>
        <v>0.26674376300000002</v>
      </c>
      <c r="R66" s="19">
        <f>VLOOKUP($B66,Tabla2[],R$1,0)</f>
        <v>0</v>
      </c>
      <c r="S66" s="19">
        <f>VLOOKUP($B66,Tabla2[],S$1,0)</f>
        <v>0</v>
      </c>
      <c r="T66" s="19">
        <f>VLOOKUP($B66,Tabla2[],T$1,0)</f>
        <v>0</v>
      </c>
    </row>
    <row r="67" spans="1:20" x14ac:dyDescent="0.3">
      <c r="A67" t="s">
        <v>0</v>
      </c>
      <c r="B67" t="str">
        <f>FIJO!$B66</f>
        <v>BALEARESACCIONAFIJOCIERZO3.0TD-</v>
      </c>
      <c r="C67" s="18" t="str">
        <f>VLOOKUP($B67,Tabla2[],3,0)</f>
        <v>ACCIONA</v>
      </c>
      <c r="D67" s="18" t="str">
        <f>VLOOKUP($B67,Tabla2[],FIJO!C$1,0)</f>
        <v>BALEARES</v>
      </c>
      <c r="E67" s="155"/>
      <c r="F67" s="18" t="str">
        <f>VLOOKUP($B67,Tabla2[],5,0)</f>
        <v>CIERZO</v>
      </c>
      <c r="G67" s="18" t="str">
        <f>VLOOKUP($B67,Tabla2[],6,0)</f>
        <v>3.0TD</v>
      </c>
      <c r="H67" s="18" t="str">
        <f>VLOOKUP($B67,Tabla2[],7,0)</f>
        <v>-</v>
      </c>
      <c r="I67" s="19">
        <f>VLOOKUP($B67,Tabla2[],I$1,0)</f>
        <v>5.6000273972602745E-2</v>
      </c>
      <c r="J67" s="19">
        <f>VLOOKUP($B67,Tabla2[],J$1,0)</f>
        <v>4.6924136986301372E-2</v>
      </c>
      <c r="K67" s="19">
        <f>VLOOKUP($B67,Tabla2[],K$1,0)</f>
        <v>3.0474684931506849E-2</v>
      </c>
      <c r="L67" s="19">
        <f>VLOOKUP($B67,Tabla2[],L$1,0)</f>
        <v>2.8047917808219181E-2</v>
      </c>
      <c r="M67" s="19">
        <f>VLOOKUP($B67,Tabla2[],M$1,0)</f>
        <v>2.3445424657534245E-2</v>
      </c>
      <c r="N67" s="19">
        <f>VLOOKUP($B67,Tabla2[],N$1,0)</f>
        <v>2.1316520547945205E-2</v>
      </c>
      <c r="O67" s="19">
        <f>VLOOKUP($B67,Tabla2[],O$1,0)</f>
        <v>0.31048340299999999</v>
      </c>
      <c r="P67" s="19">
        <f>VLOOKUP($B67,Tabla2[],P$1,0)</f>
        <v>0.30868587800000002</v>
      </c>
      <c r="Q67" s="19">
        <f>VLOOKUP($B67,Tabla2[],Q$1,0)</f>
        <v>0.30775225899999997</v>
      </c>
      <c r="R67" s="19">
        <f>VLOOKUP($B67,Tabla2[],R$1,0)</f>
        <v>0.29614216100000007</v>
      </c>
      <c r="S67" s="19">
        <f>VLOOKUP($B67,Tabla2[],S$1,0)</f>
        <v>0.28241659100000005</v>
      </c>
      <c r="T67" s="19">
        <f>VLOOKUP($B67,Tabla2[],T$1,0)</f>
        <v>0.26263897699999994</v>
      </c>
    </row>
    <row r="68" spans="1:20" x14ac:dyDescent="0.3">
      <c r="A68" t="s">
        <v>0</v>
      </c>
      <c r="B68" t="str">
        <f>FIJO!$B67</f>
        <v>BALEARESACCIONAFIJOLEVANTE3.0TD-</v>
      </c>
      <c r="C68" s="18" t="str">
        <f>VLOOKUP($B68,Tabla2[],3,0)</f>
        <v>ACCIONA</v>
      </c>
      <c r="D68" s="18" t="str">
        <f>VLOOKUP($B68,Tabla2[],FIJO!C$1,0)</f>
        <v>BALEARES</v>
      </c>
      <c r="E68" s="155"/>
      <c r="F68" s="18" t="str">
        <f>VLOOKUP($B68,Tabla2[],5,0)</f>
        <v>LEVANTE</v>
      </c>
      <c r="G68" s="18" t="str">
        <f>VLOOKUP($B68,Tabla2[],6,0)</f>
        <v>3.0TD</v>
      </c>
      <c r="H68" s="18" t="str">
        <f>VLOOKUP($B68,Tabla2[],7,0)</f>
        <v>-</v>
      </c>
      <c r="I68" s="19">
        <f>VLOOKUP($B68,Tabla2[],I$1,0)</f>
        <v>3.9561917808219174E-2</v>
      </c>
      <c r="J68" s="19">
        <f>VLOOKUP($B68,Tabla2[],J$1,0)</f>
        <v>3.0485780821917809E-2</v>
      </c>
      <c r="K68" s="19">
        <f>VLOOKUP($B68,Tabla2[],K$1,0)</f>
        <v>1.4036328767123287E-2</v>
      </c>
      <c r="L68" s="19">
        <f>VLOOKUP($B68,Tabla2[],L$1,0)</f>
        <v>1.1609561643835618E-2</v>
      </c>
      <c r="M68" s="19">
        <f>VLOOKUP($B68,Tabla2[],M$1,0)</f>
        <v>7.0070684931506852E-3</v>
      </c>
      <c r="N68" s="19">
        <f>VLOOKUP($B68,Tabla2[],N$1,0)</f>
        <v>4.8781643835616433E-3</v>
      </c>
      <c r="O68" s="19">
        <f>VLOOKUP($B68,Tabla2[],O$1,0)</f>
        <v>0.32164840300000003</v>
      </c>
      <c r="P68" s="19">
        <f>VLOOKUP($B68,Tabla2[],P$1,0)</f>
        <v>0.31985087799999995</v>
      </c>
      <c r="Q68" s="19">
        <f>VLOOKUP($B68,Tabla2[],Q$1,0)</f>
        <v>0.31891725900000001</v>
      </c>
      <c r="R68" s="19">
        <f>VLOOKUP($B68,Tabla2[],R$1,0)</f>
        <v>0.307307161</v>
      </c>
      <c r="S68" s="19">
        <f>VLOOKUP($B68,Tabla2[],S$1,0)</f>
        <v>0.29358159100000003</v>
      </c>
      <c r="T68" s="19">
        <f>VLOOKUP($B68,Tabla2[],T$1,0)</f>
        <v>0.27380397699999998</v>
      </c>
    </row>
    <row r="69" spans="1:20" x14ac:dyDescent="0.3">
      <c r="A69" t="s">
        <v>0</v>
      </c>
      <c r="B69" t="str">
        <f>FIJO!$B68</f>
        <v>BALEARESACCIONAFIJOLEVANTE+3.0TD-</v>
      </c>
      <c r="C69" s="18" t="str">
        <f>VLOOKUP($B69,Tabla2[],3,0)</f>
        <v>ACCIONA</v>
      </c>
      <c r="D69" s="18" t="str">
        <f>VLOOKUP($B69,Tabla2[],FIJO!C$1,0)</f>
        <v>BALEARES</v>
      </c>
      <c r="E69" s="155"/>
      <c r="F69" s="18" t="str">
        <f>VLOOKUP($B69,Tabla2[],5,0)</f>
        <v>LEVANTE+</v>
      </c>
      <c r="G69" s="18" t="str">
        <f>VLOOKUP($B69,Tabla2[],6,0)</f>
        <v>3.0TD</v>
      </c>
      <c r="H69" s="18" t="str">
        <f>VLOOKUP($B69,Tabla2[],7,0)</f>
        <v>-</v>
      </c>
      <c r="I69" s="19">
        <f>VLOOKUP($B69,Tabla2[],I$1,0)</f>
        <v>5.0520821917808219E-2</v>
      </c>
      <c r="J69" s="19">
        <f>VLOOKUP($B69,Tabla2[],J$1,0)</f>
        <v>4.1444684931506846E-2</v>
      </c>
      <c r="K69" s="19">
        <f>VLOOKUP($B69,Tabla2[],K$1,0)</f>
        <v>2.499523287671233E-2</v>
      </c>
      <c r="L69" s="19">
        <f>VLOOKUP($B69,Tabla2[],L$1,0)</f>
        <v>2.2568465753424659E-2</v>
      </c>
      <c r="M69" s="19">
        <f>VLOOKUP($B69,Tabla2[],M$1,0)</f>
        <v>1.7965972602739726E-2</v>
      </c>
      <c r="N69" s="19">
        <f>VLOOKUP($B69,Tabla2[],N$1,0)</f>
        <v>1.5837068493150683E-2</v>
      </c>
      <c r="O69" s="19">
        <f>VLOOKUP($B69,Tabla2[],O$1,0)</f>
        <v>0.32164840300000003</v>
      </c>
      <c r="P69" s="19">
        <f>VLOOKUP($B69,Tabla2[],P$1,0)</f>
        <v>0.31985087799999995</v>
      </c>
      <c r="Q69" s="19">
        <f>VLOOKUP($B69,Tabla2[],Q$1,0)</f>
        <v>0.31891725900000001</v>
      </c>
      <c r="R69" s="19">
        <f>VLOOKUP($B69,Tabla2[],R$1,0)</f>
        <v>0.307307161</v>
      </c>
      <c r="S69" s="19">
        <f>VLOOKUP($B69,Tabla2[],S$1,0)</f>
        <v>0.29358159100000003</v>
      </c>
      <c r="T69" s="19">
        <f>VLOOKUP($B69,Tabla2[],T$1,0)</f>
        <v>0.27380397699999998</v>
      </c>
    </row>
    <row r="70" spans="1:20" x14ac:dyDescent="0.3">
      <c r="A70" t="s">
        <v>0</v>
      </c>
      <c r="B70" t="str">
        <f>FIJO!$B69</f>
        <v>BALEARESACCIONAFIJOPONIENTE3.0TD-</v>
      </c>
      <c r="C70" s="18" t="str">
        <f>VLOOKUP($B70,Tabla2[],3,0)</f>
        <v>ACCIONA</v>
      </c>
      <c r="D70" s="18" t="str">
        <f>VLOOKUP($B70,Tabla2[],FIJO!C$1,0)</f>
        <v>BALEARES</v>
      </c>
      <c r="E70" s="155"/>
      <c r="F70" s="18" t="str">
        <f>VLOOKUP($B70,Tabla2[],5,0)</f>
        <v>PONIENTE</v>
      </c>
      <c r="G70" s="18" t="str">
        <f>VLOOKUP($B70,Tabla2[],6,0)</f>
        <v>3.0TD</v>
      </c>
      <c r="H70" s="18" t="str">
        <f>VLOOKUP($B70,Tabla2[],7,0)</f>
        <v>-</v>
      </c>
      <c r="I70" s="19">
        <f>VLOOKUP($B70,Tabla2[],I$1,0)</f>
        <v>3.9561917808219174E-2</v>
      </c>
      <c r="J70" s="19">
        <f>VLOOKUP($B70,Tabla2[],J$1,0)</f>
        <v>3.0485780821917809E-2</v>
      </c>
      <c r="K70" s="19">
        <f>VLOOKUP($B70,Tabla2[],K$1,0)</f>
        <v>1.4036328767123287E-2</v>
      </c>
      <c r="L70" s="19">
        <f>VLOOKUP($B70,Tabla2[],L$1,0)</f>
        <v>1.1609561643835618E-2</v>
      </c>
      <c r="M70" s="19">
        <f>VLOOKUP($B70,Tabla2[],M$1,0)</f>
        <v>7.0070684931506852E-3</v>
      </c>
      <c r="N70" s="19">
        <f>VLOOKUP($B70,Tabla2[],N$1,0)</f>
        <v>4.8781643835616433E-3</v>
      </c>
      <c r="O70" s="19">
        <f>VLOOKUP($B70,Tabla2[],O$1,0)</f>
        <v>0.31555840299999999</v>
      </c>
      <c r="P70" s="19">
        <f>VLOOKUP($B70,Tabla2[],P$1,0)</f>
        <v>0.31376087799999997</v>
      </c>
      <c r="Q70" s="19">
        <f>VLOOKUP($B70,Tabla2[],Q$1,0)</f>
        <v>0.31282725900000002</v>
      </c>
      <c r="R70" s="19">
        <f>VLOOKUP($B70,Tabla2[],R$1,0)</f>
        <v>0.30121716100000001</v>
      </c>
      <c r="S70" s="19">
        <f>VLOOKUP($B70,Tabla2[],S$1,0)</f>
        <v>0.28749159100000005</v>
      </c>
      <c r="T70" s="19">
        <f>VLOOKUP($B70,Tabla2[],T$1,0)</f>
        <v>0.26771397699999999</v>
      </c>
    </row>
    <row r="71" spans="1:20" x14ac:dyDescent="0.3">
      <c r="A71" t="s">
        <v>0</v>
      </c>
      <c r="B71" t="str">
        <f>FIJO!$B70</f>
        <v>BALEARESACCIONAFIJOPONIENTE+3.0TD-</v>
      </c>
      <c r="C71" s="18" t="str">
        <f>VLOOKUP($B71,Tabla2[],3,0)</f>
        <v>ACCIONA</v>
      </c>
      <c r="D71" s="18" t="str">
        <f>VLOOKUP($B71,Tabla2[],FIJO!C$1,0)</f>
        <v>BALEARES</v>
      </c>
      <c r="E71" s="155"/>
      <c r="F71" s="18" t="str">
        <f>VLOOKUP($B71,Tabla2[],5,0)</f>
        <v>PONIENTE+</v>
      </c>
      <c r="G71" s="18" t="str">
        <f>VLOOKUP($B71,Tabla2[],6,0)</f>
        <v>3.0TD</v>
      </c>
      <c r="H71" s="18" t="str">
        <f>VLOOKUP($B71,Tabla2[],7,0)</f>
        <v>-</v>
      </c>
      <c r="I71" s="19">
        <f>VLOOKUP($B71,Tabla2[],I$1,0)</f>
        <v>4.50413698630137E-2</v>
      </c>
      <c r="J71" s="19">
        <f>VLOOKUP($B71,Tabla2[],J$1,0)</f>
        <v>3.5965232876712327E-2</v>
      </c>
      <c r="K71" s="19">
        <f>VLOOKUP($B71,Tabla2[],K$1,0)</f>
        <v>1.9515780821917808E-2</v>
      </c>
      <c r="L71" s="19">
        <f>VLOOKUP($B71,Tabla2[],L$1,0)</f>
        <v>1.7089013698630137E-2</v>
      </c>
      <c r="M71" s="19">
        <f>VLOOKUP($B71,Tabla2[],M$1,0)</f>
        <v>1.2486520547945204E-2</v>
      </c>
      <c r="N71" s="19">
        <f>VLOOKUP($B71,Tabla2[],N$1,0)</f>
        <v>1.0357616438356164E-2</v>
      </c>
      <c r="O71" s="19">
        <f>VLOOKUP($B71,Tabla2[],O$1,0)</f>
        <v>0.31555840299999999</v>
      </c>
      <c r="P71" s="19">
        <f>VLOOKUP($B71,Tabla2[],P$1,0)</f>
        <v>0.31376087799999997</v>
      </c>
      <c r="Q71" s="19">
        <f>VLOOKUP($B71,Tabla2[],Q$1,0)</f>
        <v>0.31282725900000002</v>
      </c>
      <c r="R71" s="19">
        <f>VLOOKUP($B71,Tabla2[],R$1,0)</f>
        <v>0.30121716100000001</v>
      </c>
      <c r="S71" s="19">
        <f>VLOOKUP($B71,Tabla2[],S$1,0)</f>
        <v>0.28749159100000005</v>
      </c>
      <c r="T71" s="19">
        <f>VLOOKUP($B71,Tabla2[],T$1,0)</f>
        <v>0.26771397699999999</v>
      </c>
    </row>
    <row r="72" spans="1:20" x14ac:dyDescent="0.3">
      <c r="A72" t="s">
        <v>0</v>
      </c>
      <c r="B72" t="str">
        <f>FIJO!$B71</f>
        <v>BALEARESACCIONAFIJOTRAMONTANA3.0TD-</v>
      </c>
      <c r="C72" s="18" t="str">
        <f>VLOOKUP($B72,Tabla2[],3,0)</f>
        <v>ACCIONA</v>
      </c>
      <c r="D72" s="18" t="str">
        <f>VLOOKUP($B72,Tabla2[],FIJO!C$1,0)</f>
        <v>BALEARES</v>
      </c>
      <c r="E72" s="155"/>
      <c r="F72" s="18" t="str">
        <f>VLOOKUP($B72,Tabla2[],5,0)</f>
        <v>TRAMONTANA</v>
      </c>
      <c r="G72" s="18" t="str">
        <f>VLOOKUP($B72,Tabla2[],6,0)</f>
        <v>3.0TD</v>
      </c>
      <c r="H72" s="18" t="str">
        <f>VLOOKUP($B72,Tabla2[],7,0)</f>
        <v>-</v>
      </c>
      <c r="I72" s="19">
        <f>VLOOKUP($B72,Tabla2[],I$1,0)</f>
        <v>3.9561917808219174E-2</v>
      </c>
      <c r="J72" s="19">
        <f>VLOOKUP($B72,Tabla2[],J$1,0)</f>
        <v>3.0485780821917809E-2</v>
      </c>
      <c r="K72" s="19">
        <f>VLOOKUP($B72,Tabla2[],K$1,0)</f>
        <v>1.4036328767123287E-2</v>
      </c>
      <c r="L72" s="19">
        <f>VLOOKUP($B72,Tabla2[],L$1,0)</f>
        <v>1.1609561643835618E-2</v>
      </c>
      <c r="M72" s="19">
        <f>VLOOKUP($B72,Tabla2[],M$1,0)</f>
        <v>7.0070684931506852E-3</v>
      </c>
      <c r="N72" s="19">
        <f>VLOOKUP($B72,Tabla2[],N$1,0)</f>
        <v>4.8781643835616433E-3</v>
      </c>
      <c r="O72" s="19">
        <f>VLOOKUP($B72,Tabla2[],O$1,0)</f>
        <v>0.31048340299999999</v>
      </c>
      <c r="P72" s="19">
        <f>VLOOKUP($B72,Tabla2[],P$1,0)</f>
        <v>0.30868587800000002</v>
      </c>
      <c r="Q72" s="19">
        <f>VLOOKUP($B72,Tabla2[],Q$1,0)</f>
        <v>0.30775225899999997</v>
      </c>
      <c r="R72" s="19">
        <f>VLOOKUP($B72,Tabla2[],R$1,0)</f>
        <v>0.29614216100000007</v>
      </c>
      <c r="S72" s="19">
        <f>VLOOKUP($B72,Tabla2[],S$1,0)</f>
        <v>0.28241659100000005</v>
      </c>
      <c r="T72" s="19">
        <f>VLOOKUP($B72,Tabla2[],T$1,0)</f>
        <v>0.26263897699999994</v>
      </c>
    </row>
    <row r="73" spans="1:20" x14ac:dyDescent="0.3">
      <c r="A73" t="s">
        <v>0</v>
      </c>
      <c r="B73" t="str">
        <f>FIJO!$B72</f>
        <v>BALEARESACCIONAFIJOTRAMONTANA+3.0TD-</v>
      </c>
      <c r="C73" s="18" t="str">
        <f>VLOOKUP($B73,Tabla2[],3,0)</f>
        <v>ACCIONA</v>
      </c>
      <c r="D73" s="18" t="str">
        <f>VLOOKUP($B73,Tabla2[],FIJO!C$1,0)</f>
        <v>BALEARES</v>
      </c>
      <c r="E73" s="155"/>
      <c r="F73" s="18" t="str">
        <f>VLOOKUP($B73,Tabla2[],5,0)</f>
        <v>TRAMONTANA+</v>
      </c>
      <c r="G73" s="18" t="str">
        <f>VLOOKUP($B73,Tabla2[],6,0)</f>
        <v>3.0TD</v>
      </c>
      <c r="H73" s="18" t="str">
        <f>VLOOKUP($B73,Tabla2[],7,0)</f>
        <v>-</v>
      </c>
      <c r="I73" s="19">
        <f>VLOOKUP($B73,Tabla2[],I$1,0)</f>
        <v>4.2301643835616437E-2</v>
      </c>
      <c r="J73" s="19">
        <f>VLOOKUP($B73,Tabla2[],J$1,0)</f>
        <v>3.3225506849315065E-2</v>
      </c>
      <c r="K73" s="19">
        <f>VLOOKUP($B73,Tabla2[],K$1,0)</f>
        <v>1.6776054794520549E-2</v>
      </c>
      <c r="L73" s="19">
        <f>VLOOKUP($B73,Tabla2[],L$1,0)</f>
        <v>1.4349287671232877E-2</v>
      </c>
      <c r="M73" s="19">
        <f>VLOOKUP($B73,Tabla2[],M$1,0)</f>
        <v>9.7467945205479464E-3</v>
      </c>
      <c r="N73" s="19">
        <f>VLOOKUP($B73,Tabla2[],N$1,0)</f>
        <v>7.6178904109589036E-3</v>
      </c>
      <c r="O73" s="19">
        <f>VLOOKUP($B73,Tabla2[],O$1,0)</f>
        <v>0.31048340299999999</v>
      </c>
      <c r="P73" s="19">
        <f>VLOOKUP($B73,Tabla2[],P$1,0)</f>
        <v>0.30868587800000002</v>
      </c>
      <c r="Q73" s="19">
        <f>VLOOKUP($B73,Tabla2[],Q$1,0)</f>
        <v>0.30775225899999997</v>
      </c>
      <c r="R73" s="19">
        <f>VLOOKUP($B73,Tabla2[],R$1,0)</f>
        <v>0.29614216100000007</v>
      </c>
      <c r="S73" s="19">
        <f>VLOOKUP($B73,Tabla2[],S$1,0)</f>
        <v>0.28241659100000005</v>
      </c>
      <c r="T73" s="19">
        <f>VLOOKUP($B73,Tabla2[],T$1,0)</f>
        <v>0.26263897699999994</v>
      </c>
    </row>
    <row r="74" spans="1:20" x14ac:dyDescent="0.3">
      <c r="A74" t="s">
        <v>0</v>
      </c>
      <c r="B74" t="str">
        <f>FIJO!$B73</f>
        <v>BALEARESACCIONAFIJOCIERZO6.1TD-</v>
      </c>
      <c r="C74" s="18" t="str">
        <f>VLOOKUP($B74,Tabla2[],3,0)</f>
        <v>ACCIONA</v>
      </c>
      <c r="D74" s="18" t="str">
        <f>VLOOKUP($B74,Tabla2[],FIJO!C$1,0)</f>
        <v>BALEARES</v>
      </c>
      <c r="E74" s="155"/>
      <c r="F74" s="18" t="str">
        <f>VLOOKUP($B74,Tabla2[],5,0)</f>
        <v>CIERZO</v>
      </c>
      <c r="G74" s="18" t="str">
        <f>VLOOKUP($B74,Tabla2[],6,0)</f>
        <v>6.1TD</v>
      </c>
      <c r="H74" s="18" t="str">
        <f>VLOOKUP($B74,Tabla2[],7,0)</f>
        <v>-</v>
      </c>
      <c r="I74" s="19">
        <f>VLOOKUP($B74,Tabla2[],I$1,0)</f>
        <v>7.7855095890410966E-2</v>
      </c>
      <c r="J74" s="19">
        <f>VLOOKUP($B74,Tabla2[],J$1,0)</f>
        <v>7.2248821917808209E-2</v>
      </c>
      <c r="K74" s="19">
        <f>VLOOKUP($B74,Tabla2[],K$1,0)</f>
        <v>4.7885315068493153E-2</v>
      </c>
      <c r="L74" s="19">
        <f>VLOOKUP($B74,Tabla2[],L$1,0)</f>
        <v>4.1247835616438355E-2</v>
      </c>
      <c r="M74" s="19">
        <f>VLOOKUP($B74,Tabla2[],M$1,0)</f>
        <v>2.1896219178082193E-2</v>
      </c>
      <c r="N74" s="19">
        <f>VLOOKUP($B74,Tabla2[],N$1,0)</f>
        <v>1.9685671232876713E-2</v>
      </c>
      <c r="O74" s="19">
        <f>VLOOKUP($B74,Tabla2[],O$1,0)</f>
        <v>0.278133091</v>
      </c>
      <c r="P74" s="19">
        <f>VLOOKUP($B74,Tabla2[],P$1,0)</f>
        <v>0.27680945500000004</v>
      </c>
      <c r="Q74" s="19">
        <f>VLOOKUP($B74,Tabla2[],Q$1,0)</f>
        <v>0.27716629100000001</v>
      </c>
      <c r="R74" s="19">
        <f>VLOOKUP($B74,Tabla2[],R$1,0)</f>
        <v>0.26953496399999999</v>
      </c>
      <c r="S74" s="19">
        <f>VLOOKUP($B74,Tabla2[],S$1,0)</f>
        <v>0.25661838100000001</v>
      </c>
      <c r="T74" s="19">
        <f>VLOOKUP($B74,Tabla2[],T$1,0)</f>
        <v>0.23909882400000002</v>
      </c>
    </row>
    <row r="75" spans="1:20" x14ac:dyDescent="0.3">
      <c r="A75" t="s">
        <v>0</v>
      </c>
      <c r="B75" t="str">
        <f>FIJO!$B74</f>
        <v>BALEARESACCIONAFIJOLEVANTE6.1TD-</v>
      </c>
      <c r="C75" s="18" t="str">
        <f>VLOOKUP($B75,Tabla2[],3,0)</f>
        <v>ACCIONA</v>
      </c>
      <c r="D75" s="18" t="str">
        <f>VLOOKUP($B75,Tabla2[],FIJO!C$1,0)</f>
        <v>BALEARES</v>
      </c>
      <c r="E75" s="155"/>
      <c r="F75" s="18" t="str">
        <f>VLOOKUP($B75,Tabla2[],5,0)</f>
        <v>LEVANTE</v>
      </c>
      <c r="G75" s="18" t="str">
        <f>VLOOKUP($B75,Tabla2[],6,0)</f>
        <v>6.1TD</v>
      </c>
      <c r="H75" s="18" t="str">
        <f>VLOOKUP($B75,Tabla2[],7,0)</f>
        <v>-</v>
      </c>
      <c r="I75" s="19">
        <f>VLOOKUP($B75,Tabla2[],I$1,0)</f>
        <v>6.1416739726027403E-2</v>
      </c>
      <c r="J75" s="19">
        <f>VLOOKUP($B75,Tabla2[],J$1,0)</f>
        <v>5.5810465753424653E-2</v>
      </c>
      <c r="K75" s="19">
        <f>VLOOKUP($B75,Tabla2[],K$1,0)</f>
        <v>3.144695890410959E-2</v>
      </c>
      <c r="L75" s="19">
        <f>VLOOKUP($B75,Tabla2[],L$1,0)</f>
        <v>2.4809479452054795E-2</v>
      </c>
      <c r="M75" s="19">
        <f>VLOOKUP($B75,Tabla2[],M$1,0)</f>
        <v>5.4578630136986302E-3</v>
      </c>
      <c r="N75" s="19">
        <f>VLOOKUP($B75,Tabla2[],N$1,0)</f>
        <v>3.247315068493151E-3</v>
      </c>
      <c r="O75" s="19">
        <f>VLOOKUP($B75,Tabla2[],O$1,0)</f>
        <v>0.28929809099999998</v>
      </c>
      <c r="P75" s="19">
        <f>VLOOKUP($B75,Tabla2[],P$1,0)</f>
        <v>0.28797445499999996</v>
      </c>
      <c r="Q75" s="19">
        <f>VLOOKUP($B75,Tabla2[],Q$1,0)</f>
        <v>0.28833129099999999</v>
      </c>
      <c r="R75" s="19">
        <f>VLOOKUP($B75,Tabla2[],R$1,0)</f>
        <v>0.28069996400000002</v>
      </c>
      <c r="S75" s="19">
        <f>VLOOKUP($B75,Tabla2[],S$1,0)</f>
        <v>0.26778338100000004</v>
      </c>
      <c r="T75" s="19">
        <f>VLOOKUP($B75,Tabla2[],T$1,0)</f>
        <v>0.25026382400000002</v>
      </c>
    </row>
    <row r="76" spans="1:20" x14ac:dyDescent="0.3">
      <c r="A76" t="s">
        <v>0</v>
      </c>
      <c r="B76" t="str">
        <f>FIJO!$B75</f>
        <v>BALEARESACCIONAFIJOLEVANTE+6.1TD-</v>
      </c>
      <c r="C76" s="18" t="str">
        <f>VLOOKUP($B76,Tabla2[],3,0)</f>
        <v>ACCIONA</v>
      </c>
      <c r="D76" s="18" t="str">
        <f>VLOOKUP($B76,Tabla2[],FIJO!C$1,0)</f>
        <v>BALEARES</v>
      </c>
      <c r="E76" s="155"/>
      <c r="F76" s="18" t="str">
        <f>VLOOKUP($B76,Tabla2[],5,0)</f>
        <v>LEVANTE+</v>
      </c>
      <c r="G76" s="18" t="str">
        <f>VLOOKUP($B76,Tabla2[],6,0)</f>
        <v>6.1TD</v>
      </c>
      <c r="H76" s="18" t="str">
        <f>VLOOKUP($B76,Tabla2[],7,0)</f>
        <v>-</v>
      </c>
      <c r="I76" s="19">
        <f>VLOOKUP($B76,Tabla2[],I$1,0)</f>
        <v>7.2375643835616441E-2</v>
      </c>
      <c r="J76" s="19">
        <f>VLOOKUP($B76,Tabla2[],J$1,0)</f>
        <v>6.6769369863013697E-2</v>
      </c>
      <c r="K76" s="19">
        <f>VLOOKUP($B76,Tabla2[],K$1,0)</f>
        <v>4.2405863013698628E-2</v>
      </c>
      <c r="L76" s="19">
        <f>VLOOKUP($B76,Tabla2[],L$1,0)</f>
        <v>3.5768383561643836E-2</v>
      </c>
      <c r="M76" s="19">
        <f>VLOOKUP($B76,Tabla2[],M$1,0)</f>
        <v>1.6416767123287671E-2</v>
      </c>
      <c r="N76" s="19">
        <f>VLOOKUP($B76,Tabla2[],N$1,0)</f>
        <v>1.4206219178082192E-2</v>
      </c>
      <c r="O76" s="19">
        <f>VLOOKUP($B76,Tabla2[],O$1,0)</f>
        <v>0.28929809099999998</v>
      </c>
      <c r="P76" s="19">
        <f>VLOOKUP($B76,Tabla2[],P$1,0)</f>
        <v>0.28797445499999996</v>
      </c>
      <c r="Q76" s="19">
        <f>VLOOKUP($B76,Tabla2[],Q$1,0)</f>
        <v>0.28833129099999999</v>
      </c>
      <c r="R76" s="19">
        <f>VLOOKUP($B76,Tabla2[],R$1,0)</f>
        <v>0.28069996400000002</v>
      </c>
      <c r="S76" s="19">
        <f>VLOOKUP($B76,Tabla2[],S$1,0)</f>
        <v>0.26778338100000004</v>
      </c>
      <c r="T76" s="19">
        <f>VLOOKUP($B76,Tabla2[],T$1,0)</f>
        <v>0.25026382400000002</v>
      </c>
    </row>
    <row r="77" spans="1:20" x14ac:dyDescent="0.3">
      <c r="A77" t="s">
        <v>0</v>
      </c>
      <c r="B77" t="str">
        <f>FIJO!$B76</f>
        <v>BALEARESACCIONAFIJOPONIENTE6.1TD-</v>
      </c>
      <c r="C77" s="18" t="str">
        <f>VLOOKUP($B77,Tabla2[],3,0)</f>
        <v>ACCIONA</v>
      </c>
      <c r="D77" s="18" t="str">
        <f>VLOOKUP($B77,Tabla2[],FIJO!C$1,0)</f>
        <v>BALEARES</v>
      </c>
      <c r="E77" s="155"/>
      <c r="F77" s="18" t="str">
        <f>VLOOKUP($B77,Tabla2[],5,0)</f>
        <v>PONIENTE</v>
      </c>
      <c r="G77" s="18" t="str">
        <f>VLOOKUP($B77,Tabla2[],6,0)</f>
        <v>6.1TD</v>
      </c>
      <c r="H77" s="18" t="str">
        <f>VLOOKUP($B77,Tabla2[],7,0)</f>
        <v>-</v>
      </c>
      <c r="I77" s="19">
        <f>VLOOKUP($B77,Tabla2[],I$1,0)</f>
        <v>6.1416739726027403E-2</v>
      </c>
      <c r="J77" s="19">
        <f>VLOOKUP($B77,Tabla2[],J$1,0)</f>
        <v>5.5810465753424653E-2</v>
      </c>
      <c r="K77" s="19">
        <f>VLOOKUP($B77,Tabla2[],K$1,0)</f>
        <v>3.144695890410959E-2</v>
      </c>
      <c r="L77" s="19">
        <f>VLOOKUP($B77,Tabla2[],L$1,0)</f>
        <v>2.4809479452054795E-2</v>
      </c>
      <c r="M77" s="19">
        <f>VLOOKUP($B77,Tabla2[],M$1,0)</f>
        <v>5.4578630136986302E-3</v>
      </c>
      <c r="N77" s="19">
        <f>VLOOKUP($B77,Tabla2[],N$1,0)</f>
        <v>3.247315068493151E-3</v>
      </c>
      <c r="O77" s="19">
        <f>VLOOKUP($B77,Tabla2[],O$1,0)</f>
        <v>0.283208091</v>
      </c>
      <c r="P77" s="19">
        <f>VLOOKUP($B77,Tabla2[],P$1,0)</f>
        <v>0.28188445499999998</v>
      </c>
      <c r="Q77" s="19">
        <f>VLOOKUP($B77,Tabla2[],Q$1,0)</f>
        <v>0.28224129100000001</v>
      </c>
      <c r="R77" s="19">
        <f>VLOOKUP($B77,Tabla2[],R$1,0)</f>
        <v>0.27460996399999998</v>
      </c>
      <c r="S77" s="19">
        <f>VLOOKUP($B77,Tabla2[],S$1,0)</f>
        <v>0.261693381</v>
      </c>
      <c r="T77" s="19">
        <f>VLOOKUP($B77,Tabla2[],T$1,0)</f>
        <v>0.24417382399999998</v>
      </c>
    </row>
    <row r="78" spans="1:20" x14ac:dyDescent="0.3">
      <c r="A78" t="s">
        <v>0</v>
      </c>
      <c r="B78" t="str">
        <f>FIJO!$B77</f>
        <v>BALEARESACCIONAFIJOPONIENTE+6.1TD-</v>
      </c>
      <c r="C78" s="18" t="str">
        <f>VLOOKUP($B78,Tabla2[],3,0)</f>
        <v>ACCIONA</v>
      </c>
      <c r="D78" s="18" t="str">
        <f>VLOOKUP($B78,Tabla2[],FIJO!C$1,0)</f>
        <v>BALEARES</v>
      </c>
      <c r="E78" s="155"/>
      <c r="F78" s="18" t="str">
        <f>VLOOKUP($B78,Tabla2[],5,0)</f>
        <v>PONIENTE+</v>
      </c>
      <c r="G78" s="18" t="str">
        <f>VLOOKUP($B78,Tabla2[],6,0)</f>
        <v>6.1TD</v>
      </c>
      <c r="H78" s="18" t="str">
        <f>VLOOKUP($B78,Tabla2[],7,0)</f>
        <v>-</v>
      </c>
      <c r="I78" s="19">
        <f>VLOOKUP($B78,Tabla2[],I$1,0)</f>
        <v>6.6896191780821915E-2</v>
      </c>
      <c r="J78" s="19">
        <f>VLOOKUP($B78,Tabla2[],J$1,0)</f>
        <v>6.1289917808219171E-2</v>
      </c>
      <c r="K78" s="19">
        <f>VLOOKUP($B78,Tabla2[],K$1,0)</f>
        <v>3.6926410958904109E-2</v>
      </c>
      <c r="L78" s="19">
        <f>VLOOKUP($B78,Tabla2[],L$1,0)</f>
        <v>3.0288931506849314E-2</v>
      </c>
      <c r="M78" s="19">
        <f>VLOOKUP($B78,Tabla2[],M$1,0)</f>
        <v>1.093731506849315E-2</v>
      </c>
      <c r="N78" s="19">
        <f>VLOOKUP($B78,Tabla2[],N$1,0)</f>
        <v>8.7267671232876716E-3</v>
      </c>
      <c r="O78" s="19">
        <f>VLOOKUP($B78,Tabla2[],O$1,0)</f>
        <v>0.283208091</v>
      </c>
      <c r="P78" s="19">
        <f>VLOOKUP($B78,Tabla2[],P$1,0)</f>
        <v>0.28188445499999998</v>
      </c>
      <c r="Q78" s="19">
        <f>VLOOKUP($B78,Tabla2[],Q$1,0)</f>
        <v>0.28224129100000001</v>
      </c>
      <c r="R78" s="19">
        <f>VLOOKUP($B78,Tabla2[],R$1,0)</f>
        <v>0.27460996399999998</v>
      </c>
      <c r="S78" s="19">
        <f>VLOOKUP($B78,Tabla2[],S$1,0)</f>
        <v>0.261693381</v>
      </c>
      <c r="T78" s="19">
        <f>VLOOKUP($B78,Tabla2[],T$1,0)</f>
        <v>0.24417382399999998</v>
      </c>
    </row>
    <row r="79" spans="1:20" x14ac:dyDescent="0.3">
      <c r="A79" t="s">
        <v>0</v>
      </c>
      <c r="B79" t="str">
        <f>FIJO!$B78</f>
        <v>BALEARESACCIONAFIJOTRAMONTANA6.1TD-</v>
      </c>
      <c r="C79" s="18" t="str">
        <f>VLOOKUP($B79,Tabla2[],3,0)</f>
        <v>ACCIONA</v>
      </c>
      <c r="D79" s="18" t="str">
        <f>VLOOKUP($B79,Tabla2[],FIJO!C$1,0)</f>
        <v>BALEARES</v>
      </c>
      <c r="E79" s="155"/>
      <c r="F79" s="18" t="str">
        <f>VLOOKUP($B79,Tabla2[],5,0)</f>
        <v>TRAMONTANA</v>
      </c>
      <c r="G79" s="18" t="str">
        <f>VLOOKUP($B79,Tabla2[],6,0)</f>
        <v>6.1TD</v>
      </c>
      <c r="H79" s="18" t="str">
        <f>VLOOKUP($B79,Tabla2[],7,0)</f>
        <v>-</v>
      </c>
      <c r="I79" s="19">
        <f>VLOOKUP($B79,Tabla2[],I$1,0)</f>
        <v>6.1416739726027403E-2</v>
      </c>
      <c r="J79" s="19">
        <f>VLOOKUP($B79,Tabla2[],J$1,0)</f>
        <v>5.5810465753424653E-2</v>
      </c>
      <c r="K79" s="19">
        <f>VLOOKUP($B79,Tabla2[],K$1,0)</f>
        <v>3.144695890410959E-2</v>
      </c>
      <c r="L79" s="19">
        <f>VLOOKUP($B79,Tabla2[],L$1,0)</f>
        <v>2.4809479452054795E-2</v>
      </c>
      <c r="M79" s="19">
        <f>VLOOKUP($B79,Tabla2[],M$1,0)</f>
        <v>5.4578630136986302E-3</v>
      </c>
      <c r="N79" s="19">
        <f>VLOOKUP($B79,Tabla2[],N$1,0)</f>
        <v>3.247315068493151E-3</v>
      </c>
      <c r="O79" s="19">
        <f>VLOOKUP($B79,Tabla2[],O$1,0)</f>
        <v>0.278133091</v>
      </c>
      <c r="P79" s="19">
        <f>VLOOKUP($B79,Tabla2[],P$1,0)</f>
        <v>0.27680945500000004</v>
      </c>
      <c r="Q79" s="19">
        <f>VLOOKUP($B79,Tabla2[],Q$1,0)</f>
        <v>0.27716629100000001</v>
      </c>
      <c r="R79" s="19">
        <f>VLOOKUP($B79,Tabla2[],R$1,0)</f>
        <v>0.26953496399999999</v>
      </c>
      <c r="S79" s="19">
        <f>VLOOKUP($B79,Tabla2[],S$1,0)</f>
        <v>0.25661838100000001</v>
      </c>
      <c r="T79" s="19">
        <f>VLOOKUP($B79,Tabla2[],T$1,0)</f>
        <v>0.23909882400000002</v>
      </c>
    </row>
    <row r="80" spans="1:20" x14ac:dyDescent="0.3">
      <c r="A80" t="s">
        <v>0</v>
      </c>
      <c r="B80" t="str">
        <f>FIJO!$B79</f>
        <v>BALEARESACCIONAFIJOTRAMONTANA+6.1TD-</v>
      </c>
      <c r="C80" s="18" t="str">
        <f>VLOOKUP($B80,Tabla2[],3,0)</f>
        <v>ACCIONA</v>
      </c>
      <c r="D80" s="18" t="str">
        <f>VLOOKUP($B80,Tabla2[],FIJO!C$1,0)</f>
        <v>BALEARES</v>
      </c>
      <c r="E80" s="155"/>
      <c r="F80" s="18" t="str">
        <f>VLOOKUP($B80,Tabla2[],5,0)</f>
        <v>TRAMONTANA+</v>
      </c>
      <c r="G80" s="18" t="str">
        <f>VLOOKUP($B80,Tabla2[],6,0)</f>
        <v>6.1TD</v>
      </c>
      <c r="H80" s="18" t="str">
        <f>VLOOKUP($B80,Tabla2[],7,0)</f>
        <v>-</v>
      </c>
      <c r="I80" s="19">
        <f>VLOOKUP($B80,Tabla2[],I$1,0)</f>
        <v>6.4156465753424666E-2</v>
      </c>
      <c r="J80" s="19">
        <f>VLOOKUP($B80,Tabla2[],J$1,0)</f>
        <v>5.8550191780821915E-2</v>
      </c>
      <c r="K80" s="19">
        <f>VLOOKUP($B80,Tabla2[],K$1,0)</f>
        <v>3.4186684931506846E-2</v>
      </c>
      <c r="L80" s="19">
        <f>VLOOKUP($B80,Tabla2[],L$1,0)</f>
        <v>2.7549205479452055E-2</v>
      </c>
      <c r="M80" s="19">
        <f>VLOOKUP($B80,Tabla2[],M$1,0)</f>
        <v>8.1975890410958905E-3</v>
      </c>
      <c r="N80" s="19">
        <f>VLOOKUP($B80,Tabla2[],N$1,0)</f>
        <v>5.9870410958904113E-3</v>
      </c>
      <c r="O80" s="19">
        <f>VLOOKUP($B80,Tabla2[],O$1,0)</f>
        <v>0.278133091</v>
      </c>
      <c r="P80" s="19">
        <f>VLOOKUP($B80,Tabla2[],P$1,0)</f>
        <v>0.27680945500000004</v>
      </c>
      <c r="Q80" s="19">
        <f>VLOOKUP($B80,Tabla2[],Q$1,0)</f>
        <v>0.27716629100000001</v>
      </c>
      <c r="R80" s="19">
        <f>VLOOKUP($B80,Tabla2[],R$1,0)</f>
        <v>0.26953496399999999</v>
      </c>
      <c r="S80" s="19">
        <f>VLOOKUP($B80,Tabla2[],S$1,0)</f>
        <v>0.25661838100000001</v>
      </c>
      <c r="T80" s="19">
        <f>VLOOKUP($B80,Tabla2[],T$1,0)</f>
        <v>0.23909882400000002</v>
      </c>
    </row>
    <row r="81" spans="1:20" x14ac:dyDescent="0.3">
      <c r="A81" t="s">
        <v>0</v>
      </c>
      <c r="B81" t="str">
        <f>FIJO!$B80</f>
        <v>BALEARESACCIONAFIJOCIERZO6.2TD-</v>
      </c>
      <c r="C81" s="18" t="str">
        <f>VLOOKUP($B81,Tabla2[],3,0)</f>
        <v>ACCIONA</v>
      </c>
      <c r="D81" s="18" t="str">
        <f>VLOOKUP($B81,Tabla2[],FIJO!C$1,0)</f>
        <v>BALEARES</v>
      </c>
      <c r="E81" s="155"/>
      <c r="F81" s="18" t="str">
        <f>VLOOKUP($B81,Tabla2[],5,0)</f>
        <v>CIERZO</v>
      </c>
      <c r="G81" s="18" t="str">
        <f>VLOOKUP($B81,Tabla2[],6,0)</f>
        <v>6.2TD</v>
      </c>
      <c r="H81" s="18" t="str">
        <f>VLOOKUP($B81,Tabla2[],7,0)</f>
        <v>-</v>
      </c>
      <c r="I81" s="19">
        <f>VLOOKUP($B81,Tabla2[],I$1,0)</f>
        <v>6.0269534246575336E-2</v>
      </c>
      <c r="J81" s="19">
        <f>VLOOKUP($B81,Tabla2[],J$1,0)</f>
        <v>5.6977863013698629E-2</v>
      </c>
      <c r="K81" s="19">
        <f>VLOOKUP($B81,Tabla2[],K$1,0)</f>
        <v>3.7051178082191778E-2</v>
      </c>
      <c r="L81" s="19">
        <f>VLOOKUP($B81,Tabla2[],L$1,0)</f>
        <v>3.5406849315068496E-2</v>
      </c>
      <c r="M81" s="19">
        <f>VLOOKUP($B81,Tabla2[],M$1,0)</f>
        <v>1.9981287671232875E-2</v>
      </c>
      <c r="N81" s="19">
        <f>VLOOKUP($B81,Tabla2[],N$1,0)</f>
        <v>1.8683178082191779E-2</v>
      </c>
      <c r="O81" s="19">
        <f>VLOOKUP($B81,Tabla2[],O$1,0)</f>
        <v>0.25956928899999998</v>
      </c>
      <c r="P81" s="19">
        <f>VLOOKUP($B81,Tabla2[],P$1,0)</f>
        <v>0.26163657499999998</v>
      </c>
      <c r="Q81" s="19">
        <f>VLOOKUP($B81,Tabla2[],Q$1,0)</f>
        <v>0.26616215799999998</v>
      </c>
      <c r="R81" s="19">
        <f>VLOOKUP($B81,Tabla2[],R$1,0)</f>
        <v>0.26196027299999997</v>
      </c>
      <c r="S81" s="19">
        <f>VLOOKUP($B81,Tabla2[],S$1,0)</f>
        <v>0.25348893699999997</v>
      </c>
      <c r="T81" s="19">
        <f>VLOOKUP($B81,Tabla2[],T$1,0)</f>
        <v>0.23331693800000003</v>
      </c>
    </row>
    <row r="82" spans="1:20" x14ac:dyDescent="0.3">
      <c r="A82" t="s">
        <v>0</v>
      </c>
      <c r="B82" t="str">
        <f>FIJO!$B81</f>
        <v>BALEARESACCIONAFIJOLEVANTE6.2TD-</v>
      </c>
      <c r="C82" s="18" t="str">
        <f>VLOOKUP($B82,Tabla2[],3,0)</f>
        <v>ACCIONA</v>
      </c>
      <c r="D82" s="18" t="str">
        <f>VLOOKUP($B82,Tabla2[],FIJO!C$1,0)</f>
        <v>BALEARES</v>
      </c>
      <c r="E82" s="155"/>
      <c r="F82" s="18" t="str">
        <f>VLOOKUP($B82,Tabla2[],5,0)</f>
        <v>LEVANTE</v>
      </c>
      <c r="G82" s="18" t="str">
        <f>VLOOKUP($B82,Tabla2[],6,0)</f>
        <v>6.2TD</v>
      </c>
      <c r="H82" s="18" t="str">
        <f>VLOOKUP($B82,Tabla2[],7,0)</f>
        <v>-</v>
      </c>
      <c r="I82" s="19">
        <f>VLOOKUP($B82,Tabla2[],I$1,0)</f>
        <v>4.383117808219178E-2</v>
      </c>
      <c r="J82" s="19">
        <f>VLOOKUP($B82,Tabla2[],J$1,0)</f>
        <v>4.0539506849315066E-2</v>
      </c>
      <c r="K82" s="19">
        <f>VLOOKUP($B82,Tabla2[],K$1,0)</f>
        <v>2.0612821917808218E-2</v>
      </c>
      <c r="L82" s="19">
        <f>VLOOKUP($B82,Tabla2[],L$1,0)</f>
        <v>1.8968493150684929E-2</v>
      </c>
      <c r="M82" s="19">
        <f>VLOOKUP($B82,Tabla2[],M$1,0)</f>
        <v>3.5429315068493147E-3</v>
      </c>
      <c r="N82" s="19">
        <f>VLOOKUP($B82,Tabla2[],N$1,0)</f>
        <v>2.2448219178082193E-3</v>
      </c>
      <c r="O82" s="19">
        <f>VLOOKUP($B82,Tabla2[],O$1,0)</f>
        <v>0.27073428900000002</v>
      </c>
      <c r="P82" s="19">
        <f>VLOOKUP($B82,Tabla2[],P$1,0)</f>
        <v>0.27280157500000002</v>
      </c>
      <c r="Q82" s="19">
        <f>VLOOKUP($B82,Tabla2[],Q$1,0)</f>
        <v>0.27732715800000002</v>
      </c>
      <c r="R82" s="19">
        <f>VLOOKUP($B82,Tabla2[],R$1,0)</f>
        <v>0.273125273</v>
      </c>
      <c r="S82" s="19">
        <f>VLOOKUP($B82,Tabla2[],S$1,0)</f>
        <v>0.26465393700000001</v>
      </c>
      <c r="T82" s="19">
        <f>VLOOKUP($B82,Tabla2[],T$1,0)</f>
        <v>0.24448193800000001</v>
      </c>
    </row>
    <row r="83" spans="1:20" x14ac:dyDescent="0.3">
      <c r="A83" t="s">
        <v>0</v>
      </c>
      <c r="B83" t="str">
        <f>FIJO!$B82</f>
        <v>BALEARESACCIONAFIJOLEVANTE+6.2TD-</v>
      </c>
      <c r="C83" s="18" t="str">
        <f>VLOOKUP($B83,Tabla2[],3,0)</f>
        <v>ACCIONA</v>
      </c>
      <c r="D83" s="18" t="str">
        <f>VLOOKUP($B83,Tabla2[],FIJO!C$1,0)</f>
        <v>BALEARES</v>
      </c>
      <c r="E83" s="155"/>
      <c r="F83" s="18" t="str">
        <f>VLOOKUP($B83,Tabla2[],5,0)</f>
        <v>LEVANTE+</v>
      </c>
      <c r="G83" s="18" t="str">
        <f>VLOOKUP($B83,Tabla2[],6,0)</f>
        <v>6.2TD</v>
      </c>
      <c r="H83" s="18" t="str">
        <f>VLOOKUP($B83,Tabla2[],7,0)</f>
        <v>-</v>
      </c>
      <c r="I83" s="19">
        <f>VLOOKUP($B83,Tabla2[],I$1,0)</f>
        <v>5.4790082191780817E-2</v>
      </c>
      <c r="J83" s="19">
        <f>VLOOKUP($B83,Tabla2[],J$1,0)</f>
        <v>5.149841095890411E-2</v>
      </c>
      <c r="K83" s="19">
        <f>VLOOKUP($B83,Tabla2[],K$1,0)</f>
        <v>3.1571726027397259E-2</v>
      </c>
      <c r="L83" s="19">
        <f>VLOOKUP($B83,Tabla2[],L$1,0)</f>
        <v>2.9927397260273974E-2</v>
      </c>
      <c r="M83" s="19">
        <f>VLOOKUP($B83,Tabla2[],M$1,0)</f>
        <v>1.4501835616438356E-2</v>
      </c>
      <c r="N83" s="19">
        <f>VLOOKUP($B83,Tabla2[],N$1,0)</f>
        <v>1.3203726027397259E-2</v>
      </c>
      <c r="O83" s="19">
        <f>VLOOKUP($B83,Tabla2[],O$1,0)</f>
        <v>0.27073428900000002</v>
      </c>
      <c r="P83" s="19">
        <f>VLOOKUP($B83,Tabla2[],P$1,0)</f>
        <v>0.27280157500000002</v>
      </c>
      <c r="Q83" s="19">
        <f>VLOOKUP($B83,Tabla2[],Q$1,0)</f>
        <v>0.27732715800000002</v>
      </c>
      <c r="R83" s="19">
        <f>VLOOKUP($B83,Tabla2[],R$1,0)</f>
        <v>0.273125273</v>
      </c>
      <c r="S83" s="19">
        <f>VLOOKUP($B83,Tabla2[],S$1,0)</f>
        <v>0.26465393700000001</v>
      </c>
      <c r="T83" s="19">
        <f>VLOOKUP($B83,Tabla2[],T$1,0)</f>
        <v>0.24448193800000001</v>
      </c>
    </row>
    <row r="84" spans="1:20" x14ac:dyDescent="0.3">
      <c r="A84" t="s">
        <v>0</v>
      </c>
      <c r="B84" t="str">
        <f>FIJO!$B83</f>
        <v>BALEARESACCIONAFIJOPONIENTE6.2TD-</v>
      </c>
      <c r="C84" s="18" t="str">
        <f>VLOOKUP($B84,Tabla2[],3,0)</f>
        <v>ACCIONA</v>
      </c>
      <c r="D84" s="18" t="str">
        <f>VLOOKUP($B84,Tabla2[],FIJO!C$1,0)</f>
        <v>BALEARES</v>
      </c>
      <c r="E84" s="155"/>
      <c r="F84" s="18" t="str">
        <f>VLOOKUP($B84,Tabla2[],5,0)</f>
        <v>PONIENTE</v>
      </c>
      <c r="G84" s="18" t="str">
        <f>VLOOKUP($B84,Tabla2[],6,0)</f>
        <v>6.2TD</v>
      </c>
      <c r="H84" s="18" t="str">
        <f>VLOOKUP($B84,Tabla2[],7,0)</f>
        <v>-</v>
      </c>
      <c r="I84" s="19">
        <f>VLOOKUP($B84,Tabla2[],I$1,0)</f>
        <v>4.383117808219178E-2</v>
      </c>
      <c r="J84" s="19">
        <f>VLOOKUP($B84,Tabla2[],J$1,0)</f>
        <v>4.0539506849315066E-2</v>
      </c>
      <c r="K84" s="19">
        <f>VLOOKUP($B84,Tabla2[],K$1,0)</f>
        <v>2.0612821917808218E-2</v>
      </c>
      <c r="L84" s="19">
        <f>VLOOKUP($B84,Tabla2[],L$1,0)</f>
        <v>1.8968493150684929E-2</v>
      </c>
      <c r="M84" s="19">
        <f>VLOOKUP($B84,Tabla2[],M$1,0)</f>
        <v>3.5429315068493147E-3</v>
      </c>
      <c r="N84" s="19">
        <f>VLOOKUP($B84,Tabla2[],N$1,0)</f>
        <v>2.2448219178082193E-3</v>
      </c>
      <c r="O84" s="19">
        <f>VLOOKUP($B84,Tabla2[],O$1,0)</f>
        <v>0.26464428900000003</v>
      </c>
      <c r="P84" s="19">
        <f>VLOOKUP($B84,Tabla2[],P$1,0)</f>
        <v>0.26671157500000003</v>
      </c>
      <c r="Q84" s="19">
        <f>VLOOKUP($B84,Tabla2[],Q$1,0)</f>
        <v>0.27123715800000003</v>
      </c>
      <c r="R84" s="19">
        <f>VLOOKUP($B84,Tabla2[],R$1,0)</f>
        <v>0.26703527299999996</v>
      </c>
      <c r="S84" s="19">
        <f>VLOOKUP($B84,Tabla2[],S$1,0)</f>
        <v>0.25856393700000002</v>
      </c>
      <c r="T84" s="19">
        <f>VLOOKUP($B84,Tabla2[],T$1,0)</f>
        <v>0.238391938</v>
      </c>
    </row>
    <row r="85" spans="1:20" x14ac:dyDescent="0.3">
      <c r="A85" t="s">
        <v>0</v>
      </c>
      <c r="B85" t="str">
        <f>FIJO!$B84</f>
        <v>BALEARESACCIONAFIJOPONIENTE+6.2TD-</v>
      </c>
      <c r="C85" s="18" t="str">
        <f>VLOOKUP($B85,Tabla2[],3,0)</f>
        <v>ACCIONA</v>
      </c>
      <c r="D85" s="18" t="str">
        <f>VLOOKUP($B85,Tabla2[],FIJO!C$1,0)</f>
        <v>BALEARES</v>
      </c>
      <c r="E85" s="155"/>
      <c r="F85" s="18" t="str">
        <f>VLOOKUP($B85,Tabla2[],5,0)</f>
        <v>PONIENTE+</v>
      </c>
      <c r="G85" s="18" t="str">
        <f>VLOOKUP($B85,Tabla2[],6,0)</f>
        <v>6.2TD</v>
      </c>
      <c r="H85" s="18" t="str">
        <f>VLOOKUP($B85,Tabla2[],7,0)</f>
        <v>-</v>
      </c>
      <c r="I85" s="19">
        <f>VLOOKUP($B85,Tabla2[],I$1,0)</f>
        <v>4.9310630136986291E-2</v>
      </c>
      <c r="J85" s="19">
        <f>VLOOKUP($B85,Tabla2[],J$1,0)</f>
        <v>4.6018958904109591E-2</v>
      </c>
      <c r="K85" s="19">
        <f>VLOOKUP($B85,Tabla2[],K$1,0)</f>
        <v>2.6092273972602737E-2</v>
      </c>
      <c r="L85" s="19">
        <f>VLOOKUP($B85,Tabla2[],L$1,0)</f>
        <v>2.4447945205479455E-2</v>
      </c>
      <c r="M85" s="19">
        <f>VLOOKUP($B85,Tabla2[],M$1,0)</f>
        <v>9.0223835616438357E-3</v>
      </c>
      <c r="N85" s="19">
        <f>VLOOKUP($B85,Tabla2[],N$1,0)</f>
        <v>7.7242739726027399E-3</v>
      </c>
      <c r="O85" s="19">
        <f>VLOOKUP($B85,Tabla2[],O$1,0)</f>
        <v>0.26464428900000003</v>
      </c>
      <c r="P85" s="19">
        <f>VLOOKUP($B85,Tabla2[],P$1,0)</f>
        <v>0.26671157500000003</v>
      </c>
      <c r="Q85" s="19">
        <f>VLOOKUP($B85,Tabla2[],Q$1,0)</f>
        <v>0.27123715800000003</v>
      </c>
      <c r="R85" s="19">
        <f>VLOOKUP($B85,Tabla2[],R$1,0)</f>
        <v>0.26703527299999996</v>
      </c>
      <c r="S85" s="19">
        <f>VLOOKUP($B85,Tabla2[],S$1,0)</f>
        <v>0.25856393700000002</v>
      </c>
      <c r="T85" s="19">
        <f>VLOOKUP($B85,Tabla2[],T$1,0)</f>
        <v>0.238391938</v>
      </c>
    </row>
    <row r="86" spans="1:20" x14ac:dyDescent="0.3">
      <c r="A86" t="s">
        <v>0</v>
      </c>
      <c r="B86" t="str">
        <f>FIJO!$B85</f>
        <v>BALEARESACCIONAFIJOTRAMONTANA6.2TD-</v>
      </c>
      <c r="C86" s="18" t="str">
        <f>VLOOKUP($B86,Tabla2[],3,0)</f>
        <v>ACCIONA</v>
      </c>
      <c r="D86" s="18" t="str">
        <f>VLOOKUP($B86,Tabla2[],FIJO!C$1,0)</f>
        <v>BALEARES</v>
      </c>
      <c r="E86" s="155"/>
      <c r="F86" s="18" t="str">
        <f>VLOOKUP($B86,Tabla2[],5,0)</f>
        <v>TRAMONTANA</v>
      </c>
      <c r="G86" s="18" t="str">
        <f>VLOOKUP($B86,Tabla2[],6,0)</f>
        <v>6.2TD</v>
      </c>
      <c r="H86" s="18" t="str">
        <f>VLOOKUP($B86,Tabla2[],7,0)</f>
        <v>-</v>
      </c>
      <c r="I86" s="19">
        <f>VLOOKUP($B86,Tabla2[],I$1,0)</f>
        <v>4.383117808219178E-2</v>
      </c>
      <c r="J86" s="19">
        <f>VLOOKUP($B86,Tabla2[],J$1,0)</f>
        <v>4.0539506849315066E-2</v>
      </c>
      <c r="K86" s="19">
        <f>VLOOKUP($B86,Tabla2[],K$1,0)</f>
        <v>2.0612821917808218E-2</v>
      </c>
      <c r="L86" s="19">
        <f>VLOOKUP($B86,Tabla2[],L$1,0)</f>
        <v>1.8968493150684929E-2</v>
      </c>
      <c r="M86" s="19">
        <f>VLOOKUP($B86,Tabla2[],M$1,0)</f>
        <v>3.5429315068493147E-3</v>
      </c>
      <c r="N86" s="19">
        <f>VLOOKUP($B86,Tabla2[],N$1,0)</f>
        <v>2.2448219178082193E-3</v>
      </c>
      <c r="O86" s="19">
        <f>VLOOKUP($B86,Tabla2[],O$1,0)</f>
        <v>0.25956928899999998</v>
      </c>
      <c r="P86" s="19">
        <f>VLOOKUP($B86,Tabla2[],P$1,0)</f>
        <v>0.26163657499999998</v>
      </c>
      <c r="Q86" s="19">
        <f>VLOOKUP($B86,Tabla2[],Q$1,0)</f>
        <v>0.26616215799999998</v>
      </c>
      <c r="R86" s="19">
        <f>VLOOKUP($B86,Tabla2[],R$1,0)</f>
        <v>0.26196027299999997</v>
      </c>
      <c r="S86" s="19">
        <f>VLOOKUP($B86,Tabla2[],S$1,0)</f>
        <v>0.25348893699999997</v>
      </c>
      <c r="T86" s="19">
        <f>VLOOKUP($B86,Tabla2[],T$1,0)</f>
        <v>0.23331693800000003</v>
      </c>
    </row>
    <row r="87" spans="1:20" x14ac:dyDescent="0.3">
      <c r="A87" t="s">
        <v>0</v>
      </c>
      <c r="B87" t="str">
        <f>FIJO!$B86</f>
        <v>BALEARESACCIONAFIJOTRAMONTANA+6.2TD-</v>
      </c>
      <c r="C87" s="18" t="str">
        <f>VLOOKUP($B87,Tabla2[],3,0)</f>
        <v>ACCIONA</v>
      </c>
      <c r="D87" s="18" t="str">
        <f>VLOOKUP($B87,Tabla2[],FIJO!C$1,0)</f>
        <v>BALEARES</v>
      </c>
      <c r="E87" s="155"/>
      <c r="F87" s="18" t="str">
        <f>VLOOKUP($B87,Tabla2[],5,0)</f>
        <v>TRAMONTANA+</v>
      </c>
      <c r="G87" s="18" t="str">
        <f>VLOOKUP($B87,Tabla2[],6,0)</f>
        <v>6.2TD</v>
      </c>
      <c r="H87" s="18" t="str">
        <f>VLOOKUP($B87,Tabla2[],7,0)</f>
        <v>-</v>
      </c>
      <c r="I87" s="19">
        <f>VLOOKUP($B87,Tabla2[],I$1,0)</f>
        <v>4.6570904109589036E-2</v>
      </c>
      <c r="J87" s="19">
        <f>VLOOKUP($B87,Tabla2[],J$1,0)</f>
        <v>4.3279232876712329E-2</v>
      </c>
      <c r="K87" s="19">
        <f>VLOOKUP($B87,Tabla2[],K$1,0)</f>
        <v>2.3352547945205478E-2</v>
      </c>
      <c r="L87" s="19">
        <f>VLOOKUP($B87,Tabla2[],L$1,0)</f>
        <v>2.1708219178082192E-2</v>
      </c>
      <c r="M87" s="19">
        <f>VLOOKUP($B87,Tabla2[],M$1,0)</f>
        <v>6.2826575342465754E-3</v>
      </c>
      <c r="N87" s="19">
        <f>VLOOKUP($B87,Tabla2[],N$1,0)</f>
        <v>4.9845479452054796E-3</v>
      </c>
      <c r="O87" s="19">
        <f>VLOOKUP($B87,Tabla2[],O$1,0)</f>
        <v>0.25956928899999998</v>
      </c>
      <c r="P87" s="19">
        <f>VLOOKUP($B87,Tabla2[],P$1,0)</f>
        <v>0.26163657499999998</v>
      </c>
      <c r="Q87" s="19">
        <f>VLOOKUP($B87,Tabla2[],Q$1,0)</f>
        <v>0.26616215799999998</v>
      </c>
      <c r="R87" s="19">
        <f>VLOOKUP($B87,Tabla2[],R$1,0)</f>
        <v>0.26196027299999997</v>
      </c>
      <c r="S87" s="19">
        <f>VLOOKUP($B87,Tabla2[],S$1,0)</f>
        <v>0.25348893699999997</v>
      </c>
      <c r="T87" s="19">
        <f>VLOOKUP($B87,Tabla2[],T$1,0)</f>
        <v>0.23331693800000003</v>
      </c>
    </row>
    <row r="88" spans="1:20" x14ac:dyDescent="0.3">
      <c r="A88" t="s">
        <v>0</v>
      </c>
      <c r="B88" t="str">
        <f>FIJO!$B87</f>
        <v>PENINSULAAEQFIJOARMONIA2.0TD3</v>
      </c>
      <c r="C88" s="18" t="str">
        <f>VLOOKUP($B88,Tabla2[],3,0)</f>
        <v>AEQ</v>
      </c>
      <c r="D88" s="18" t="str">
        <f>VLOOKUP($B88,Tabla2[],FIJO!C$1,0)</f>
        <v>PENINSULA</v>
      </c>
      <c r="E88" s="155"/>
      <c r="F88" s="18" t="str">
        <f>VLOOKUP($B88,Tabla2[],5,0)</f>
        <v>ARMONIA</v>
      </c>
      <c r="G88" s="18" t="str">
        <f>VLOOKUP($B88,Tabla2[],6,0)</f>
        <v>2.0TD</v>
      </c>
      <c r="H88" s="18">
        <f>VLOOKUP($B88,Tabla2[],7,0)</f>
        <v>3</v>
      </c>
      <c r="I88" s="19">
        <f>VLOOKUP($B88,Tabla2[],I$1,0)</f>
        <v>7.1803000000000006E-2</v>
      </c>
      <c r="J88" s="19">
        <f>VLOOKUP($B88,Tabla2[],J$1,0)</f>
        <v>5.5279999999999999E-3</v>
      </c>
      <c r="K88" s="19">
        <f>VLOOKUP($B88,Tabla2[],K$1,0)</f>
        <v>0</v>
      </c>
      <c r="L88" s="19">
        <f>VLOOKUP($B88,Tabla2[],L$1,0)</f>
        <v>0</v>
      </c>
      <c r="M88" s="19">
        <f>VLOOKUP($B88,Tabla2[],M$1,0)</f>
        <v>0</v>
      </c>
      <c r="N88" s="19">
        <f>VLOOKUP($B88,Tabla2[],N$1,0)</f>
        <v>0</v>
      </c>
      <c r="O88" s="19">
        <f>VLOOKUP($B88,Tabla2[],O$1,0)</f>
        <v>0.26552199999999998</v>
      </c>
      <c r="P88" s="19">
        <f>VLOOKUP($B88,Tabla2[],P$1,0)</f>
        <v>0.21193999999999999</v>
      </c>
      <c r="Q88" s="19">
        <f>VLOOKUP($B88,Tabla2[],Q$1,0)</f>
        <v>0.175676</v>
      </c>
      <c r="R88" s="19">
        <f>VLOOKUP($B88,Tabla2[],R$1,0)</f>
        <v>0</v>
      </c>
      <c r="S88" s="19">
        <f>VLOOKUP($B88,Tabla2[],S$1,0)</f>
        <v>0</v>
      </c>
      <c r="T88" s="19">
        <f>VLOOKUP($B88,Tabla2[],T$1,0)</f>
        <v>0</v>
      </c>
    </row>
    <row r="89" spans="1:20" x14ac:dyDescent="0.3">
      <c r="A89" t="s">
        <v>0</v>
      </c>
      <c r="B89" t="str">
        <f>FIJO!$B88</f>
        <v>PENINSULAAEQFIJOEQUILIBRIO2.0TD3</v>
      </c>
      <c r="C89" s="18" t="str">
        <f>VLOOKUP($B89,Tabla2[],3,0)</f>
        <v>AEQ</v>
      </c>
      <c r="D89" s="18" t="str">
        <f>VLOOKUP($B89,Tabla2[],FIJO!C$1,0)</f>
        <v>PENINSULA</v>
      </c>
      <c r="E89" s="155"/>
      <c r="F89" s="18" t="str">
        <f>VLOOKUP($B89,Tabla2[],5,0)</f>
        <v>EQUILIBRIO</v>
      </c>
      <c r="G89" s="18" t="str">
        <f>VLOOKUP($B89,Tabla2[],6,0)</f>
        <v>2.0TD</v>
      </c>
      <c r="H89" s="18">
        <f>VLOOKUP($B89,Tabla2[],7,0)</f>
        <v>3</v>
      </c>
      <c r="I89" s="19">
        <f>VLOOKUP($B89,Tabla2[],I$1,0)</f>
        <v>8.1597000000000003E-2</v>
      </c>
      <c r="J89" s="19">
        <f>VLOOKUP($B89,Tabla2[],J$1,0)</f>
        <v>1.3542E-2</v>
      </c>
      <c r="K89" s="19">
        <f>VLOOKUP($B89,Tabla2[],K$1,0)</f>
        <v>0</v>
      </c>
      <c r="L89" s="19">
        <f>VLOOKUP($B89,Tabla2[],L$1,0)</f>
        <v>0</v>
      </c>
      <c r="M89" s="19">
        <f>VLOOKUP($B89,Tabla2[],M$1,0)</f>
        <v>0</v>
      </c>
      <c r="N89" s="19">
        <f>VLOOKUP($B89,Tabla2[],N$1,0)</f>
        <v>0</v>
      </c>
      <c r="O89" s="19">
        <f>VLOOKUP($B89,Tabla2[],O$1,0)</f>
        <v>0.26552199999999998</v>
      </c>
      <c r="P89" s="19">
        <f>VLOOKUP($B89,Tabla2[],P$1,0)</f>
        <v>0.21193999999999999</v>
      </c>
      <c r="Q89" s="19">
        <f>VLOOKUP($B89,Tabla2[],Q$1,0)</f>
        <v>0.175676</v>
      </c>
      <c r="R89" s="19">
        <f>VLOOKUP($B89,Tabla2[],R$1,0)</f>
        <v>0</v>
      </c>
      <c r="S89" s="19">
        <f>VLOOKUP($B89,Tabla2[],S$1,0)</f>
        <v>0</v>
      </c>
      <c r="T89" s="19">
        <f>VLOOKUP($B89,Tabla2[],T$1,0)</f>
        <v>0</v>
      </c>
    </row>
    <row r="90" spans="1:20" x14ac:dyDescent="0.3">
      <c r="A90" t="s">
        <v>0</v>
      </c>
      <c r="B90" t="str">
        <f>FIJO!$B89</f>
        <v>PENINSULAAEQFIJOSIMETRIA2.0TD3</v>
      </c>
      <c r="C90" s="18" t="str">
        <f>VLOOKUP($B90,Tabla2[],3,0)</f>
        <v>AEQ</v>
      </c>
      <c r="D90" s="18" t="str">
        <f>VLOOKUP($B90,Tabla2[],FIJO!C$1,0)</f>
        <v>PENINSULA</v>
      </c>
      <c r="E90" s="155"/>
      <c r="F90" s="18" t="str">
        <f>VLOOKUP($B90,Tabla2[],5,0)</f>
        <v>SIMETRIA</v>
      </c>
      <c r="G90" s="18" t="str">
        <f>VLOOKUP($B90,Tabla2[],6,0)</f>
        <v>2.0TD</v>
      </c>
      <c r="H90" s="18">
        <f>VLOOKUP($B90,Tabla2[],7,0)</f>
        <v>3</v>
      </c>
      <c r="I90" s="19">
        <f>VLOOKUP($B90,Tabla2[],I$1,0)</f>
        <v>9.2145000000000005E-2</v>
      </c>
      <c r="J90" s="19">
        <f>VLOOKUP($B90,Tabla2[],J$1,0)</f>
        <v>2.2172000000000001E-2</v>
      </c>
      <c r="K90" s="19">
        <f>VLOOKUP($B90,Tabla2[],K$1,0)</f>
        <v>0</v>
      </c>
      <c r="L90" s="19">
        <f>VLOOKUP($B90,Tabla2[],L$1,0)</f>
        <v>0</v>
      </c>
      <c r="M90" s="19">
        <f>VLOOKUP($B90,Tabla2[],M$1,0)</f>
        <v>0</v>
      </c>
      <c r="N90" s="19">
        <f>VLOOKUP($B90,Tabla2[],N$1,0)</f>
        <v>0</v>
      </c>
      <c r="O90" s="19">
        <f>VLOOKUP($B90,Tabla2[],O$1,0)</f>
        <v>0.26552199999999998</v>
      </c>
      <c r="P90" s="19">
        <f>VLOOKUP($B90,Tabla2[],P$1,0)</f>
        <v>0.21193999999999999</v>
      </c>
      <c r="Q90" s="19">
        <f>VLOOKUP($B90,Tabla2[],Q$1,0)</f>
        <v>0.175676</v>
      </c>
      <c r="R90" s="19">
        <f>VLOOKUP($B90,Tabla2[],R$1,0)</f>
        <v>0</v>
      </c>
      <c r="S90" s="19">
        <f>VLOOKUP($B90,Tabla2[],S$1,0)</f>
        <v>0</v>
      </c>
      <c r="T90" s="19">
        <f>VLOOKUP($B90,Tabla2[],T$1,0)</f>
        <v>0</v>
      </c>
    </row>
    <row r="91" spans="1:20" x14ac:dyDescent="0.3">
      <c r="A91" t="s">
        <v>0</v>
      </c>
      <c r="B91" t="str">
        <f>FIJO!$B90</f>
        <v>PENINSULAAEQFIJOARMONIA2.0TD6</v>
      </c>
      <c r="C91" s="18" t="str">
        <f>VLOOKUP($B91,Tabla2[],3,0)</f>
        <v>AEQ</v>
      </c>
      <c r="D91" s="18" t="str">
        <f>VLOOKUP($B91,Tabla2[],FIJO!C$1,0)</f>
        <v>PENINSULA</v>
      </c>
      <c r="E91" s="155"/>
      <c r="F91" s="18" t="str">
        <f>VLOOKUP($B91,Tabla2[],5,0)</f>
        <v>ARMONIA</v>
      </c>
      <c r="G91" s="18" t="str">
        <f>VLOOKUP($B91,Tabla2[],6,0)</f>
        <v>2.0TD</v>
      </c>
      <c r="H91" s="18">
        <f>VLOOKUP($B91,Tabla2[],7,0)</f>
        <v>6</v>
      </c>
      <c r="I91" s="19">
        <f>VLOOKUP($B91,Tabla2[],I$1,0)</f>
        <v>7.1803000000000006E-2</v>
      </c>
      <c r="J91" s="19">
        <f>VLOOKUP($B91,Tabla2[],J$1,0)</f>
        <v>5.5279999999999999E-3</v>
      </c>
      <c r="K91" s="19">
        <f>VLOOKUP($B91,Tabla2[],K$1,0)</f>
        <v>0</v>
      </c>
      <c r="L91" s="19">
        <f>VLOOKUP($B91,Tabla2[],L$1,0)</f>
        <v>0</v>
      </c>
      <c r="M91" s="19">
        <f>VLOOKUP($B91,Tabla2[],M$1,0)</f>
        <v>0</v>
      </c>
      <c r="N91" s="19">
        <f>VLOOKUP($B91,Tabla2[],N$1,0)</f>
        <v>0</v>
      </c>
      <c r="O91" s="19">
        <f>VLOOKUP($B91,Tabla2[],O$1,0)</f>
        <v>0.26852199999999998</v>
      </c>
      <c r="P91" s="19">
        <f>VLOOKUP($B91,Tabla2[],P$1,0)</f>
        <v>0.21493999999999999</v>
      </c>
      <c r="Q91" s="19">
        <f>VLOOKUP($B91,Tabla2[],Q$1,0)</f>
        <v>0.178676</v>
      </c>
      <c r="R91" s="19">
        <f>VLOOKUP($B91,Tabla2[],R$1,0)</f>
        <v>0</v>
      </c>
      <c r="S91" s="19">
        <f>VLOOKUP($B91,Tabla2[],S$1,0)</f>
        <v>0</v>
      </c>
      <c r="T91" s="19">
        <f>VLOOKUP($B91,Tabla2[],T$1,0)</f>
        <v>0</v>
      </c>
    </row>
    <row r="92" spans="1:20" x14ac:dyDescent="0.3">
      <c r="A92" t="s">
        <v>0</v>
      </c>
      <c r="B92" t="str">
        <f>FIJO!$B91</f>
        <v>PENINSULAAEQFIJOEQUILIBRIO2.0TD6</v>
      </c>
      <c r="C92" s="18" t="str">
        <f>VLOOKUP($B92,Tabla2[],3,0)</f>
        <v>AEQ</v>
      </c>
      <c r="D92" s="18" t="str">
        <f>VLOOKUP($B92,Tabla2[],FIJO!C$1,0)</f>
        <v>PENINSULA</v>
      </c>
      <c r="E92" s="155"/>
      <c r="F92" s="18" t="str">
        <f>VLOOKUP($B92,Tabla2[],5,0)</f>
        <v>EQUILIBRIO</v>
      </c>
      <c r="G92" s="18" t="str">
        <f>VLOOKUP($B92,Tabla2[],6,0)</f>
        <v>2.0TD</v>
      </c>
      <c r="H92" s="18">
        <f>VLOOKUP($B92,Tabla2[],7,0)</f>
        <v>6</v>
      </c>
      <c r="I92" s="19">
        <f>VLOOKUP($B92,Tabla2[],I$1,0)</f>
        <v>8.1597000000000003E-2</v>
      </c>
      <c r="J92" s="19">
        <f>VLOOKUP($B92,Tabla2[],J$1,0)</f>
        <v>1.3542E-2</v>
      </c>
      <c r="K92" s="19">
        <f>VLOOKUP($B92,Tabla2[],K$1,0)</f>
        <v>0</v>
      </c>
      <c r="L92" s="19">
        <f>VLOOKUP($B92,Tabla2[],L$1,0)</f>
        <v>0</v>
      </c>
      <c r="M92" s="19">
        <f>VLOOKUP($B92,Tabla2[],M$1,0)</f>
        <v>0</v>
      </c>
      <c r="N92" s="19">
        <f>VLOOKUP($B92,Tabla2[],N$1,0)</f>
        <v>0</v>
      </c>
      <c r="O92" s="19">
        <f>VLOOKUP($B92,Tabla2[],O$1,0)</f>
        <v>0.26852199999999998</v>
      </c>
      <c r="P92" s="19">
        <f>VLOOKUP($B92,Tabla2[],P$1,0)</f>
        <v>0.21493999999999999</v>
      </c>
      <c r="Q92" s="19">
        <f>VLOOKUP($B92,Tabla2[],Q$1,0)</f>
        <v>0.178676</v>
      </c>
      <c r="R92" s="19">
        <f>VLOOKUP($B92,Tabla2[],R$1,0)</f>
        <v>0</v>
      </c>
      <c r="S92" s="19">
        <f>VLOOKUP($B92,Tabla2[],S$1,0)</f>
        <v>0</v>
      </c>
      <c r="T92" s="19">
        <f>VLOOKUP($B92,Tabla2[],T$1,0)</f>
        <v>0</v>
      </c>
    </row>
    <row r="93" spans="1:20" x14ac:dyDescent="0.3">
      <c r="A93" t="s">
        <v>0</v>
      </c>
      <c r="B93" t="str">
        <f>FIJO!$B92</f>
        <v>PENINSULAAEQFIJOSIMETRIA2.0TD6</v>
      </c>
      <c r="C93" s="18" t="str">
        <f>VLOOKUP($B93,Tabla2[],3,0)</f>
        <v>AEQ</v>
      </c>
      <c r="D93" s="18" t="str">
        <f>VLOOKUP($B93,Tabla2[],FIJO!C$1,0)</f>
        <v>PENINSULA</v>
      </c>
      <c r="E93" s="155"/>
      <c r="F93" s="18" t="str">
        <f>VLOOKUP($B93,Tabla2[],5,0)</f>
        <v>SIMETRIA</v>
      </c>
      <c r="G93" s="18" t="str">
        <f>VLOOKUP($B93,Tabla2[],6,0)</f>
        <v>2.0TD</v>
      </c>
      <c r="H93" s="18">
        <f>VLOOKUP($B93,Tabla2[],7,0)</f>
        <v>6</v>
      </c>
      <c r="I93" s="19">
        <f>VLOOKUP($B93,Tabla2[],I$1,0)</f>
        <v>9.2145000000000005E-2</v>
      </c>
      <c r="J93" s="19">
        <f>VLOOKUP($B93,Tabla2[],J$1,0)</f>
        <v>2.2172000000000001E-2</v>
      </c>
      <c r="K93" s="19">
        <f>VLOOKUP($B93,Tabla2[],K$1,0)</f>
        <v>0</v>
      </c>
      <c r="L93" s="19">
        <f>VLOOKUP($B93,Tabla2[],L$1,0)</f>
        <v>0</v>
      </c>
      <c r="M93" s="19">
        <f>VLOOKUP($B93,Tabla2[],M$1,0)</f>
        <v>0</v>
      </c>
      <c r="N93" s="19">
        <f>VLOOKUP($B93,Tabla2[],N$1,0)</f>
        <v>0</v>
      </c>
      <c r="O93" s="19">
        <f>VLOOKUP($B93,Tabla2[],O$1,0)</f>
        <v>0.26852199999999998</v>
      </c>
      <c r="P93" s="19">
        <f>VLOOKUP($B93,Tabla2[],P$1,0)</f>
        <v>0.21493999999999999</v>
      </c>
      <c r="Q93" s="19">
        <f>VLOOKUP($B93,Tabla2[],Q$1,0)</f>
        <v>0.178676</v>
      </c>
      <c r="R93" s="19">
        <f>VLOOKUP($B93,Tabla2[],R$1,0)</f>
        <v>0</v>
      </c>
      <c r="S93" s="19">
        <f>VLOOKUP($B93,Tabla2[],S$1,0)</f>
        <v>0</v>
      </c>
      <c r="T93" s="19">
        <f>VLOOKUP($B93,Tabla2[],T$1,0)</f>
        <v>0</v>
      </c>
    </row>
    <row r="94" spans="1:20" x14ac:dyDescent="0.3">
      <c r="A94" t="s">
        <v>0</v>
      </c>
      <c r="B94" t="str">
        <f>FIJO!$B93</f>
        <v>PENINSULAAEQFIJOARMONIA2.0TD8</v>
      </c>
      <c r="C94" s="18" t="str">
        <f>VLOOKUP($B94,Tabla2[],3,0)</f>
        <v>AEQ</v>
      </c>
      <c r="D94" s="18" t="str">
        <f>VLOOKUP($B94,Tabla2[],FIJO!C$1,0)</f>
        <v>PENINSULA</v>
      </c>
      <c r="E94" s="155"/>
      <c r="F94" s="18" t="str">
        <f>VLOOKUP($B94,Tabla2[],5,0)</f>
        <v>ARMONIA</v>
      </c>
      <c r="G94" s="18" t="str">
        <f>VLOOKUP($B94,Tabla2[],6,0)</f>
        <v>2.0TD</v>
      </c>
      <c r="H94" s="18">
        <f>VLOOKUP($B94,Tabla2[],7,0)</f>
        <v>8</v>
      </c>
      <c r="I94" s="19">
        <f>VLOOKUP($B94,Tabla2[],I$1,0)</f>
        <v>7.1803000000000006E-2</v>
      </c>
      <c r="J94" s="19">
        <f>VLOOKUP($B94,Tabla2[],J$1,0)</f>
        <v>5.5279999999999999E-3</v>
      </c>
      <c r="K94" s="19">
        <f>VLOOKUP($B94,Tabla2[],K$1,0)</f>
        <v>0</v>
      </c>
      <c r="L94" s="19">
        <f>VLOOKUP($B94,Tabla2[],L$1,0)</f>
        <v>0</v>
      </c>
      <c r="M94" s="19">
        <f>VLOOKUP($B94,Tabla2[],M$1,0)</f>
        <v>0</v>
      </c>
      <c r="N94" s="19">
        <f>VLOOKUP($B94,Tabla2[],N$1,0)</f>
        <v>0</v>
      </c>
      <c r="O94" s="19">
        <f>VLOOKUP($B94,Tabla2[],O$1,0)</f>
        <v>0.27052199999999998</v>
      </c>
      <c r="P94" s="19">
        <f>VLOOKUP($B94,Tabla2[],P$1,0)</f>
        <v>0.21690400000000001</v>
      </c>
      <c r="Q94" s="19">
        <f>VLOOKUP($B94,Tabla2[],Q$1,0)</f>
        <v>0.180676</v>
      </c>
      <c r="R94" s="19">
        <f>VLOOKUP($B94,Tabla2[],R$1,0)</f>
        <v>0</v>
      </c>
      <c r="S94" s="19">
        <f>VLOOKUP($B94,Tabla2[],S$1,0)</f>
        <v>0</v>
      </c>
      <c r="T94" s="19">
        <f>VLOOKUP($B94,Tabla2[],T$1,0)</f>
        <v>0</v>
      </c>
    </row>
    <row r="95" spans="1:20" x14ac:dyDescent="0.3">
      <c r="A95" t="s">
        <v>0</v>
      </c>
      <c r="B95" t="str">
        <f>FIJO!$B94</f>
        <v>PENINSULAAEQFIJOEQUILIBRIO2.0TD8</v>
      </c>
      <c r="C95" s="18" t="str">
        <f>VLOOKUP($B95,Tabla2[],3,0)</f>
        <v>AEQ</v>
      </c>
      <c r="D95" s="18" t="str">
        <f>VLOOKUP($B95,Tabla2[],FIJO!C$1,0)</f>
        <v>PENINSULA</v>
      </c>
      <c r="E95" s="155"/>
      <c r="F95" s="18" t="str">
        <f>VLOOKUP($B95,Tabla2[],5,0)</f>
        <v>EQUILIBRIO</v>
      </c>
      <c r="G95" s="18" t="str">
        <f>VLOOKUP($B95,Tabla2[],6,0)</f>
        <v>2.0TD</v>
      </c>
      <c r="H95" s="18">
        <f>VLOOKUP($B95,Tabla2[],7,0)</f>
        <v>8</v>
      </c>
      <c r="I95" s="19">
        <f>VLOOKUP($B95,Tabla2[],I$1,0)</f>
        <v>8.1597000000000003E-2</v>
      </c>
      <c r="J95" s="19">
        <f>VLOOKUP($B95,Tabla2[],J$1,0)</f>
        <v>1.3542E-2</v>
      </c>
      <c r="K95" s="19">
        <f>VLOOKUP($B95,Tabla2[],K$1,0)</f>
        <v>0</v>
      </c>
      <c r="L95" s="19">
        <f>VLOOKUP($B95,Tabla2[],L$1,0)</f>
        <v>0</v>
      </c>
      <c r="M95" s="19">
        <f>VLOOKUP($B95,Tabla2[],M$1,0)</f>
        <v>0</v>
      </c>
      <c r="N95" s="19">
        <f>VLOOKUP($B95,Tabla2[],N$1,0)</f>
        <v>0</v>
      </c>
      <c r="O95" s="19">
        <f>VLOOKUP($B95,Tabla2[],O$1,0)</f>
        <v>0.27052199999999998</v>
      </c>
      <c r="P95" s="19">
        <f>VLOOKUP($B95,Tabla2[],P$1,0)</f>
        <v>0.21690400000000001</v>
      </c>
      <c r="Q95" s="19">
        <f>VLOOKUP($B95,Tabla2[],Q$1,0)</f>
        <v>0.180676</v>
      </c>
      <c r="R95" s="19">
        <f>VLOOKUP($B95,Tabla2[],R$1,0)</f>
        <v>0</v>
      </c>
      <c r="S95" s="19">
        <f>VLOOKUP($B95,Tabla2[],S$1,0)</f>
        <v>0</v>
      </c>
      <c r="T95" s="19">
        <f>VLOOKUP($B95,Tabla2[],T$1,0)</f>
        <v>0</v>
      </c>
    </row>
    <row r="96" spans="1:20" x14ac:dyDescent="0.3">
      <c r="A96" t="s">
        <v>0</v>
      </c>
      <c r="B96" t="str">
        <f>FIJO!$B95</f>
        <v>PENINSULAAEQFIJOSIMETRIA2.0TD8</v>
      </c>
      <c r="C96" s="18" t="str">
        <f>VLOOKUP($B96,Tabla2[],3,0)</f>
        <v>AEQ</v>
      </c>
      <c r="D96" s="18" t="str">
        <f>VLOOKUP($B96,Tabla2[],FIJO!C$1,0)</f>
        <v>PENINSULA</v>
      </c>
      <c r="E96" s="155"/>
      <c r="F96" s="18" t="str">
        <f>VLOOKUP($B96,Tabla2[],5,0)</f>
        <v>SIMETRIA</v>
      </c>
      <c r="G96" s="18" t="str">
        <f>VLOOKUP($B96,Tabla2[],6,0)</f>
        <v>2.0TD</v>
      </c>
      <c r="H96" s="18">
        <f>VLOOKUP($B96,Tabla2[],7,0)</f>
        <v>8</v>
      </c>
      <c r="I96" s="19">
        <f>VLOOKUP($B96,Tabla2[],I$1,0)</f>
        <v>9.2145000000000005E-2</v>
      </c>
      <c r="J96" s="19">
        <f>VLOOKUP($B96,Tabla2[],J$1,0)</f>
        <v>2.2172000000000001E-2</v>
      </c>
      <c r="K96" s="19">
        <f>VLOOKUP($B96,Tabla2[],K$1,0)</f>
        <v>0</v>
      </c>
      <c r="L96" s="19">
        <f>VLOOKUP($B96,Tabla2[],L$1,0)</f>
        <v>0</v>
      </c>
      <c r="M96" s="19">
        <f>VLOOKUP($B96,Tabla2[],M$1,0)</f>
        <v>0</v>
      </c>
      <c r="N96" s="19">
        <f>VLOOKUP($B96,Tabla2[],N$1,0)</f>
        <v>0</v>
      </c>
      <c r="O96" s="19">
        <f>VLOOKUP($B96,Tabla2[],O$1,0)</f>
        <v>0.27052199999999998</v>
      </c>
      <c r="P96" s="19">
        <f>VLOOKUP($B96,Tabla2[],P$1,0)</f>
        <v>0.21690400000000001</v>
      </c>
      <c r="Q96" s="19">
        <f>VLOOKUP($B96,Tabla2[],Q$1,0)</f>
        <v>0.180676</v>
      </c>
      <c r="R96" s="19">
        <f>VLOOKUP($B96,Tabla2[],R$1,0)</f>
        <v>0</v>
      </c>
      <c r="S96" s="19">
        <f>VLOOKUP($B96,Tabla2[],S$1,0)</f>
        <v>0</v>
      </c>
      <c r="T96" s="19">
        <f>VLOOKUP($B96,Tabla2[],T$1,0)</f>
        <v>0</v>
      </c>
    </row>
    <row r="97" spans="1:20" x14ac:dyDescent="0.3">
      <c r="A97" t="s">
        <v>0</v>
      </c>
      <c r="B97" t="str">
        <f>FIJO!$B96</f>
        <v>PENINSULAAEQFIJOARMONIA2.0TD10</v>
      </c>
      <c r="C97" s="18" t="str">
        <f>VLOOKUP($B97,Tabla2[],3,0)</f>
        <v>AEQ</v>
      </c>
      <c r="D97" s="18" t="str">
        <f>VLOOKUP($B97,Tabla2[],FIJO!C$1,0)</f>
        <v>PENINSULA</v>
      </c>
      <c r="E97" s="155"/>
      <c r="F97" s="18" t="str">
        <f>VLOOKUP($B97,Tabla2[],5,0)</f>
        <v>ARMONIA</v>
      </c>
      <c r="G97" s="18" t="str">
        <f>VLOOKUP($B97,Tabla2[],6,0)</f>
        <v>2.0TD</v>
      </c>
      <c r="H97" s="18">
        <f>VLOOKUP($B97,Tabla2[],7,0)</f>
        <v>10</v>
      </c>
      <c r="I97" s="19">
        <f>VLOOKUP($B97,Tabla2[],I$1,0)</f>
        <v>7.1803000000000006E-2</v>
      </c>
      <c r="J97" s="19">
        <f>VLOOKUP($B97,Tabla2[],J$1,0)</f>
        <v>5.5279999999999999E-3</v>
      </c>
      <c r="K97" s="19">
        <f>VLOOKUP($B97,Tabla2[],K$1,0)</f>
        <v>0</v>
      </c>
      <c r="L97" s="19">
        <f>VLOOKUP($B97,Tabla2[],L$1,0)</f>
        <v>0</v>
      </c>
      <c r="M97" s="19">
        <f>VLOOKUP($B97,Tabla2[],M$1,0)</f>
        <v>0</v>
      </c>
      <c r="N97" s="19">
        <f>VLOOKUP($B97,Tabla2[],N$1,0)</f>
        <v>0</v>
      </c>
      <c r="O97" s="19">
        <f>VLOOKUP($B97,Tabla2[],O$1,0)</f>
        <v>0.27252199999999999</v>
      </c>
      <c r="P97" s="19">
        <f>VLOOKUP($B97,Tabla2[],P$1,0)</f>
        <v>0.21894</v>
      </c>
      <c r="Q97" s="19">
        <f>VLOOKUP($B97,Tabla2[],Q$1,0)</f>
        <v>0.18267600000000001</v>
      </c>
      <c r="R97" s="19">
        <f>VLOOKUP($B97,Tabla2[],R$1,0)</f>
        <v>0</v>
      </c>
      <c r="S97" s="19">
        <f>VLOOKUP($B97,Tabla2[],S$1,0)</f>
        <v>0</v>
      </c>
      <c r="T97" s="19">
        <f>VLOOKUP($B97,Tabla2[],T$1,0)</f>
        <v>0</v>
      </c>
    </row>
    <row r="98" spans="1:20" x14ac:dyDescent="0.3">
      <c r="A98" t="s">
        <v>0</v>
      </c>
      <c r="B98" t="str">
        <f>FIJO!$B97</f>
        <v>PENINSULAAEQFIJOEQUILIBRIO2.0TD10</v>
      </c>
      <c r="C98" s="18" t="str">
        <f>VLOOKUP($B98,Tabla2[],3,0)</f>
        <v>AEQ</v>
      </c>
      <c r="D98" s="18" t="str">
        <f>VLOOKUP($B98,Tabla2[],FIJO!C$1,0)</f>
        <v>PENINSULA</v>
      </c>
      <c r="E98" s="155"/>
      <c r="F98" s="18" t="str">
        <f>VLOOKUP($B98,Tabla2[],5,0)</f>
        <v>EQUILIBRIO</v>
      </c>
      <c r="G98" s="18" t="str">
        <f>VLOOKUP($B98,Tabla2[],6,0)</f>
        <v>2.0TD</v>
      </c>
      <c r="H98" s="18">
        <f>VLOOKUP($B98,Tabla2[],7,0)</f>
        <v>10</v>
      </c>
      <c r="I98" s="19">
        <f>VLOOKUP($B98,Tabla2[],I$1,0)</f>
        <v>8.1597000000000003E-2</v>
      </c>
      <c r="J98" s="19">
        <f>VLOOKUP($B98,Tabla2[],J$1,0)</f>
        <v>1.3542E-2</v>
      </c>
      <c r="K98" s="19">
        <f>VLOOKUP($B98,Tabla2[],K$1,0)</f>
        <v>0</v>
      </c>
      <c r="L98" s="19">
        <f>VLOOKUP($B98,Tabla2[],L$1,0)</f>
        <v>0</v>
      </c>
      <c r="M98" s="19">
        <f>VLOOKUP($B98,Tabla2[],M$1,0)</f>
        <v>0</v>
      </c>
      <c r="N98" s="19">
        <f>VLOOKUP($B98,Tabla2[],N$1,0)</f>
        <v>0</v>
      </c>
      <c r="O98" s="19">
        <f>VLOOKUP($B98,Tabla2[],O$1,0)</f>
        <v>0.27252199999999999</v>
      </c>
      <c r="P98" s="19">
        <f>VLOOKUP($B98,Tabla2[],P$1,0)</f>
        <v>0.21894</v>
      </c>
      <c r="Q98" s="19">
        <f>VLOOKUP($B98,Tabla2[],Q$1,0)</f>
        <v>0.18267600000000001</v>
      </c>
      <c r="R98" s="19">
        <f>VLOOKUP($B98,Tabla2[],R$1,0)</f>
        <v>0</v>
      </c>
      <c r="S98" s="19">
        <f>VLOOKUP($B98,Tabla2[],S$1,0)</f>
        <v>0</v>
      </c>
      <c r="T98" s="19">
        <f>VLOOKUP($B98,Tabla2[],T$1,0)</f>
        <v>0</v>
      </c>
    </row>
    <row r="99" spans="1:20" x14ac:dyDescent="0.3">
      <c r="A99" t="s">
        <v>0</v>
      </c>
      <c r="B99" t="str">
        <f>FIJO!$B98</f>
        <v>PENINSULAAEQFIJOSIMETRIA2.0TD10</v>
      </c>
      <c r="C99" s="18" t="str">
        <f>VLOOKUP($B99,Tabla2[],3,0)</f>
        <v>AEQ</v>
      </c>
      <c r="D99" s="18" t="str">
        <f>VLOOKUP($B99,Tabla2[],FIJO!C$1,0)</f>
        <v>PENINSULA</v>
      </c>
      <c r="E99" s="155"/>
      <c r="F99" s="18" t="str">
        <f>VLOOKUP($B99,Tabla2[],5,0)</f>
        <v>SIMETRIA</v>
      </c>
      <c r="G99" s="18" t="str">
        <f>VLOOKUP($B99,Tabla2[],6,0)</f>
        <v>2.0TD</v>
      </c>
      <c r="H99" s="18">
        <f>VLOOKUP($B99,Tabla2[],7,0)</f>
        <v>10</v>
      </c>
      <c r="I99" s="19">
        <f>VLOOKUP($B99,Tabla2[],I$1,0)</f>
        <v>9.2145000000000005E-2</v>
      </c>
      <c r="J99" s="19">
        <f>VLOOKUP($B99,Tabla2[],J$1,0)</f>
        <v>2.2172000000000001E-2</v>
      </c>
      <c r="K99" s="19">
        <f>VLOOKUP($B99,Tabla2[],K$1,0)</f>
        <v>0</v>
      </c>
      <c r="L99" s="19">
        <f>VLOOKUP($B99,Tabla2[],L$1,0)</f>
        <v>0</v>
      </c>
      <c r="M99" s="19">
        <f>VLOOKUP($B99,Tabla2[],M$1,0)</f>
        <v>0</v>
      </c>
      <c r="N99" s="19">
        <f>VLOOKUP($B99,Tabla2[],N$1,0)</f>
        <v>0</v>
      </c>
      <c r="O99" s="19">
        <f>VLOOKUP($B99,Tabla2[],O$1,0)</f>
        <v>0.27252199999999999</v>
      </c>
      <c r="P99" s="19">
        <f>VLOOKUP($B99,Tabla2[],P$1,0)</f>
        <v>0.21894</v>
      </c>
      <c r="Q99" s="19">
        <f>VLOOKUP($B99,Tabla2[],Q$1,0)</f>
        <v>0.18267600000000001</v>
      </c>
      <c r="R99" s="19">
        <f>VLOOKUP($B99,Tabla2[],R$1,0)</f>
        <v>0</v>
      </c>
      <c r="S99" s="19">
        <f>VLOOKUP($B99,Tabla2[],S$1,0)</f>
        <v>0</v>
      </c>
      <c r="T99" s="19">
        <f>VLOOKUP($B99,Tabla2[],T$1,0)</f>
        <v>0</v>
      </c>
    </row>
    <row r="100" spans="1:20" x14ac:dyDescent="0.3">
      <c r="A100" t="s">
        <v>0</v>
      </c>
      <c r="B100" t="str">
        <f>FIJO!$B99</f>
        <v>PENINSULAAEQFIJOARMONIA2.0TD15</v>
      </c>
      <c r="C100" s="18" t="str">
        <f>VLOOKUP($B100,Tabla2[],3,0)</f>
        <v>AEQ</v>
      </c>
      <c r="D100" s="18" t="str">
        <f>VLOOKUP($B100,Tabla2[],FIJO!C$1,0)</f>
        <v>PENINSULA</v>
      </c>
      <c r="E100" s="155"/>
      <c r="F100" s="18" t="str">
        <f>VLOOKUP($B100,Tabla2[],5,0)</f>
        <v>ARMONIA</v>
      </c>
      <c r="G100" s="18" t="str">
        <f>VLOOKUP($B100,Tabla2[],6,0)</f>
        <v>2.0TD</v>
      </c>
      <c r="H100" s="18">
        <f>VLOOKUP($B100,Tabla2[],7,0)</f>
        <v>15</v>
      </c>
      <c r="I100" s="19">
        <f>VLOOKUP($B100,Tabla2[],I$1,0)</f>
        <v>7.1803000000000006E-2</v>
      </c>
      <c r="J100" s="19">
        <f>VLOOKUP($B100,Tabla2[],J$1,0)</f>
        <v>5.5279999999999999E-3</v>
      </c>
      <c r="K100" s="19">
        <f>VLOOKUP($B100,Tabla2[],K$1,0)</f>
        <v>0</v>
      </c>
      <c r="L100" s="19">
        <f>VLOOKUP($B100,Tabla2[],L$1,0)</f>
        <v>0</v>
      </c>
      <c r="M100" s="19">
        <f>VLOOKUP($B100,Tabla2[],M$1,0)</f>
        <v>0</v>
      </c>
      <c r="N100" s="19">
        <f>VLOOKUP($B100,Tabla2[],N$1,0)</f>
        <v>0</v>
      </c>
      <c r="O100" s="19">
        <f>VLOOKUP($B100,Tabla2[],O$1,0)</f>
        <v>0.27752199999999999</v>
      </c>
      <c r="P100" s="19">
        <f>VLOOKUP($B100,Tabla2[],P$1,0)</f>
        <v>0.22394</v>
      </c>
      <c r="Q100" s="19">
        <f>VLOOKUP($B100,Tabla2[],Q$1,0)</f>
        <v>0.18767600000000001</v>
      </c>
      <c r="R100" s="19">
        <f>VLOOKUP($B100,Tabla2[],R$1,0)</f>
        <v>0</v>
      </c>
      <c r="S100" s="19">
        <f>VLOOKUP($B100,Tabla2[],S$1,0)</f>
        <v>0</v>
      </c>
      <c r="T100" s="19">
        <f>VLOOKUP($B100,Tabla2[],T$1,0)</f>
        <v>0</v>
      </c>
    </row>
    <row r="101" spans="1:20" x14ac:dyDescent="0.3">
      <c r="A101" t="s">
        <v>0</v>
      </c>
      <c r="B101" t="str">
        <f>FIJO!$B100</f>
        <v>PENINSULAAEQFIJOEQUILIBRIO2.0TD15</v>
      </c>
      <c r="C101" s="18" t="str">
        <f>VLOOKUP($B101,Tabla2[],3,0)</f>
        <v>AEQ</v>
      </c>
      <c r="D101" s="18" t="str">
        <f>VLOOKUP($B101,Tabla2[],FIJO!C$1,0)</f>
        <v>PENINSULA</v>
      </c>
      <c r="E101" s="155"/>
      <c r="F101" s="18" t="str">
        <f>VLOOKUP($B101,Tabla2[],5,0)</f>
        <v>EQUILIBRIO</v>
      </c>
      <c r="G101" s="18" t="str">
        <f>VLOOKUP($B101,Tabla2[],6,0)</f>
        <v>2.0TD</v>
      </c>
      <c r="H101" s="18">
        <f>VLOOKUP($B101,Tabla2[],7,0)</f>
        <v>15</v>
      </c>
      <c r="I101" s="19">
        <f>VLOOKUP($B101,Tabla2[],I$1,0)</f>
        <v>8.1597000000000003E-2</v>
      </c>
      <c r="J101" s="19">
        <f>VLOOKUP($B101,Tabla2[],J$1,0)</f>
        <v>1.3542E-2</v>
      </c>
      <c r="K101" s="19">
        <f>VLOOKUP($B101,Tabla2[],K$1,0)</f>
        <v>0</v>
      </c>
      <c r="L101" s="19">
        <f>VLOOKUP($B101,Tabla2[],L$1,0)</f>
        <v>0</v>
      </c>
      <c r="M101" s="19">
        <f>VLOOKUP($B101,Tabla2[],M$1,0)</f>
        <v>0</v>
      </c>
      <c r="N101" s="19">
        <f>VLOOKUP($B101,Tabla2[],N$1,0)</f>
        <v>0</v>
      </c>
      <c r="O101" s="19">
        <f>VLOOKUP($B101,Tabla2[],O$1,0)</f>
        <v>0.27752199999999999</v>
      </c>
      <c r="P101" s="19">
        <f>VLOOKUP($B101,Tabla2[],P$1,0)</f>
        <v>0.22394</v>
      </c>
      <c r="Q101" s="19">
        <f>VLOOKUP($B101,Tabla2[],Q$1,0)</f>
        <v>0.18767600000000001</v>
      </c>
      <c r="R101" s="19">
        <f>VLOOKUP($B101,Tabla2[],R$1,0)</f>
        <v>0</v>
      </c>
      <c r="S101" s="19">
        <f>VLOOKUP($B101,Tabla2[],S$1,0)</f>
        <v>0</v>
      </c>
      <c r="T101" s="19">
        <f>VLOOKUP($B101,Tabla2[],T$1,0)</f>
        <v>0</v>
      </c>
    </row>
    <row r="102" spans="1:20" x14ac:dyDescent="0.3">
      <c r="A102" t="s">
        <v>0</v>
      </c>
      <c r="B102" t="str">
        <f>FIJO!$B101</f>
        <v>PENINSULAAEQFIJOSIMETRIA2.0TD15</v>
      </c>
      <c r="C102" s="18" t="str">
        <f>VLOOKUP($B102,Tabla2[],3,0)</f>
        <v>AEQ</v>
      </c>
      <c r="D102" s="18" t="str">
        <f>VLOOKUP($B102,Tabla2[],FIJO!C$1,0)</f>
        <v>PENINSULA</v>
      </c>
      <c r="E102" s="155"/>
      <c r="F102" s="18" t="str">
        <f>VLOOKUP($B102,Tabla2[],5,0)</f>
        <v>SIMETRIA</v>
      </c>
      <c r="G102" s="18" t="str">
        <f>VLOOKUP($B102,Tabla2[],6,0)</f>
        <v>2.0TD</v>
      </c>
      <c r="H102" s="18">
        <f>VLOOKUP($B102,Tabla2[],7,0)</f>
        <v>15</v>
      </c>
      <c r="I102" s="19">
        <f>VLOOKUP($B102,Tabla2[],I$1,0)</f>
        <v>9.2145000000000005E-2</v>
      </c>
      <c r="J102" s="19">
        <f>VLOOKUP($B102,Tabla2[],J$1,0)</f>
        <v>2.2172000000000001E-2</v>
      </c>
      <c r="K102" s="19">
        <f>VLOOKUP($B102,Tabla2[],K$1,0)</f>
        <v>0</v>
      </c>
      <c r="L102" s="19">
        <f>VLOOKUP($B102,Tabla2[],L$1,0)</f>
        <v>0</v>
      </c>
      <c r="M102" s="19">
        <f>VLOOKUP($B102,Tabla2[],M$1,0)</f>
        <v>0</v>
      </c>
      <c r="N102" s="19">
        <f>VLOOKUP($B102,Tabla2[],N$1,0)</f>
        <v>0</v>
      </c>
      <c r="O102" s="19">
        <f>VLOOKUP($B102,Tabla2[],O$1,0)</f>
        <v>0.27752199999999999</v>
      </c>
      <c r="P102" s="19">
        <f>VLOOKUP($B102,Tabla2[],P$1,0)</f>
        <v>0.22394</v>
      </c>
      <c r="Q102" s="19">
        <f>VLOOKUP($B102,Tabla2[],Q$1,0)</f>
        <v>0.18767600000000001</v>
      </c>
      <c r="R102" s="19">
        <f>VLOOKUP($B102,Tabla2[],R$1,0)</f>
        <v>0</v>
      </c>
      <c r="S102" s="19">
        <f>VLOOKUP($B102,Tabla2[],S$1,0)</f>
        <v>0</v>
      </c>
      <c r="T102" s="19">
        <f>VLOOKUP($B102,Tabla2[],T$1,0)</f>
        <v>0</v>
      </c>
    </row>
    <row r="103" spans="1:20" x14ac:dyDescent="0.3">
      <c r="A103" t="s">
        <v>0</v>
      </c>
      <c r="B103" t="str">
        <f>FIJO!$B102</f>
        <v>PENINSULAAEQFIJOARMONIA2.0TD20</v>
      </c>
      <c r="C103" s="18" t="str">
        <f>VLOOKUP($B103,Tabla2[],3,0)</f>
        <v>AEQ</v>
      </c>
      <c r="D103" s="18" t="str">
        <f>VLOOKUP($B103,Tabla2[],FIJO!C$1,0)</f>
        <v>PENINSULA</v>
      </c>
      <c r="E103" s="155"/>
      <c r="F103" s="18" t="str">
        <f>VLOOKUP($B103,Tabla2[],5,0)</f>
        <v>ARMONIA</v>
      </c>
      <c r="G103" s="18" t="str">
        <f>VLOOKUP($B103,Tabla2[],6,0)</f>
        <v>2.0TD</v>
      </c>
      <c r="H103" s="18">
        <f>VLOOKUP($B103,Tabla2[],7,0)</f>
        <v>20</v>
      </c>
      <c r="I103" s="19">
        <f>VLOOKUP($B103,Tabla2[],I$1,0)</f>
        <v>7.1803000000000006E-2</v>
      </c>
      <c r="J103" s="19">
        <f>VLOOKUP($B103,Tabla2[],J$1,0)</f>
        <v>5.5279999999999999E-3</v>
      </c>
      <c r="K103" s="19">
        <f>VLOOKUP($B103,Tabla2[],K$1,0)</f>
        <v>0</v>
      </c>
      <c r="L103" s="19">
        <f>VLOOKUP($B103,Tabla2[],L$1,0)</f>
        <v>0</v>
      </c>
      <c r="M103" s="19">
        <f>VLOOKUP($B103,Tabla2[],M$1,0)</f>
        <v>0</v>
      </c>
      <c r="N103" s="19">
        <f>VLOOKUP($B103,Tabla2[],N$1,0)</f>
        <v>0</v>
      </c>
      <c r="O103" s="19">
        <f>VLOOKUP($B103,Tabla2[],O$1,0)</f>
        <v>0.282522</v>
      </c>
      <c r="P103" s="19">
        <f>VLOOKUP($B103,Tabla2[],P$1,0)</f>
        <v>0.22894</v>
      </c>
      <c r="Q103" s="19">
        <f>VLOOKUP($B103,Tabla2[],Q$1,0)</f>
        <v>0.19267599999999999</v>
      </c>
      <c r="R103" s="19">
        <f>VLOOKUP($B103,Tabla2[],R$1,0)</f>
        <v>0</v>
      </c>
      <c r="S103" s="19">
        <f>VLOOKUP($B103,Tabla2[],S$1,0)</f>
        <v>0</v>
      </c>
      <c r="T103" s="19">
        <f>VLOOKUP($B103,Tabla2[],T$1,0)</f>
        <v>0</v>
      </c>
    </row>
    <row r="104" spans="1:20" x14ac:dyDescent="0.3">
      <c r="A104" t="s">
        <v>0</v>
      </c>
      <c r="B104" t="str">
        <f>FIJO!$B103</f>
        <v>PENINSULAAEQFIJOEQUILIBRIO2.0TD20</v>
      </c>
      <c r="C104" s="18" t="str">
        <f>VLOOKUP($B104,Tabla2[],3,0)</f>
        <v>AEQ</v>
      </c>
      <c r="D104" s="18" t="str">
        <f>VLOOKUP($B104,Tabla2[],FIJO!C$1,0)</f>
        <v>PENINSULA</v>
      </c>
      <c r="E104" s="155"/>
      <c r="F104" s="18" t="str">
        <f>VLOOKUP($B104,Tabla2[],5,0)</f>
        <v>EQUILIBRIO</v>
      </c>
      <c r="G104" s="18" t="str">
        <f>VLOOKUP($B104,Tabla2[],6,0)</f>
        <v>2.0TD</v>
      </c>
      <c r="H104" s="18">
        <f>VLOOKUP($B104,Tabla2[],7,0)</f>
        <v>20</v>
      </c>
      <c r="I104" s="19">
        <f>VLOOKUP($B104,Tabla2[],I$1,0)</f>
        <v>8.1597000000000003E-2</v>
      </c>
      <c r="J104" s="19">
        <f>VLOOKUP($B104,Tabla2[],J$1,0)</f>
        <v>1.3542E-2</v>
      </c>
      <c r="K104" s="19">
        <f>VLOOKUP($B104,Tabla2[],K$1,0)</f>
        <v>0</v>
      </c>
      <c r="L104" s="19">
        <f>VLOOKUP($B104,Tabla2[],L$1,0)</f>
        <v>0</v>
      </c>
      <c r="M104" s="19">
        <f>VLOOKUP($B104,Tabla2[],M$1,0)</f>
        <v>0</v>
      </c>
      <c r="N104" s="19">
        <f>VLOOKUP($B104,Tabla2[],N$1,0)</f>
        <v>0</v>
      </c>
      <c r="O104" s="19">
        <f>VLOOKUP($B104,Tabla2[],O$1,0)</f>
        <v>0.282522</v>
      </c>
      <c r="P104" s="19">
        <f>VLOOKUP($B104,Tabla2[],P$1,0)</f>
        <v>0.22894</v>
      </c>
      <c r="Q104" s="19">
        <f>VLOOKUP($B104,Tabla2[],Q$1,0)</f>
        <v>0.19267599999999999</v>
      </c>
      <c r="R104" s="19">
        <f>VLOOKUP($B104,Tabla2[],R$1,0)</f>
        <v>0</v>
      </c>
      <c r="S104" s="19">
        <f>VLOOKUP($B104,Tabla2[],S$1,0)</f>
        <v>0</v>
      </c>
      <c r="T104" s="19">
        <f>VLOOKUP($B104,Tabla2[],T$1,0)</f>
        <v>0</v>
      </c>
    </row>
    <row r="105" spans="1:20" x14ac:dyDescent="0.3">
      <c r="A105" t="s">
        <v>0</v>
      </c>
      <c r="B105" t="str">
        <f>FIJO!$B104</f>
        <v>PENINSULAAEQFIJOSIMETRIA2.0TD20</v>
      </c>
      <c r="C105" s="18" t="str">
        <f>VLOOKUP($B105,Tabla2[],3,0)</f>
        <v>AEQ</v>
      </c>
      <c r="D105" s="18" t="str">
        <f>VLOOKUP($B105,Tabla2[],FIJO!C$1,0)</f>
        <v>PENINSULA</v>
      </c>
      <c r="E105" s="155"/>
      <c r="F105" s="18" t="str">
        <f>VLOOKUP($B105,Tabla2[],5,0)</f>
        <v>SIMETRIA</v>
      </c>
      <c r="G105" s="18" t="str">
        <f>VLOOKUP($B105,Tabla2[],6,0)</f>
        <v>2.0TD</v>
      </c>
      <c r="H105" s="18">
        <f>VLOOKUP($B105,Tabla2[],7,0)</f>
        <v>20</v>
      </c>
      <c r="I105" s="19">
        <f>VLOOKUP($B105,Tabla2[],I$1,0)</f>
        <v>9.2145000000000005E-2</v>
      </c>
      <c r="J105" s="19">
        <f>VLOOKUP($B105,Tabla2[],J$1,0)</f>
        <v>2.2172000000000001E-2</v>
      </c>
      <c r="K105" s="19">
        <f>VLOOKUP($B105,Tabla2[],K$1,0)</f>
        <v>0</v>
      </c>
      <c r="L105" s="19">
        <f>VLOOKUP($B105,Tabla2[],L$1,0)</f>
        <v>0</v>
      </c>
      <c r="M105" s="19">
        <f>VLOOKUP($B105,Tabla2[],M$1,0)</f>
        <v>0</v>
      </c>
      <c r="N105" s="19">
        <f>VLOOKUP($B105,Tabla2[],N$1,0)</f>
        <v>0</v>
      </c>
      <c r="O105" s="19">
        <f>VLOOKUP($B105,Tabla2[],O$1,0)</f>
        <v>0.282522</v>
      </c>
      <c r="P105" s="19">
        <f>VLOOKUP($B105,Tabla2[],P$1,0)</f>
        <v>0.22894</v>
      </c>
      <c r="Q105" s="19">
        <f>VLOOKUP($B105,Tabla2[],Q$1,0)</f>
        <v>0.19267599999999999</v>
      </c>
      <c r="R105" s="19">
        <f>VLOOKUP($B105,Tabla2[],R$1,0)</f>
        <v>0</v>
      </c>
      <c r="S105" s="19">
        <f>VLOOKUP($B105,Tabla2[],S$1,0)</f>
        <v>0</v>
      </c>
      <c r="T105" s="19">
        <f>VLOOKUP($B105,Tabla2[],T$1,0)</f>
        <v>0</v>
      </c>
    </row>
    <row r="106" spans="1:20" x14ac:dyDescent="0.3">
      <c r="A106" t="s">
        <v>0</v>
      </c>
      <c r="B106" t="str">
        <f>FIJO!$B105</f>
        <v>PENINSULAAEQFIJOARMONIA2.0TD25</v>
      </c>
      <c r="C106" s="18" t="str">
        <f>VLOOKUP($B106,Tabla2[],3,0)</f>
        <v>AEQ</v>
      </c>
      <c r="D106" s="18" t="str">
        <f>VLOOKUP($B106,Tabla2[],FIJO!C$1,0)</f>
        <v>PENINSULA</v>
      </c>
      <c r="E106" s="155"/>
      <c r="F106" s="18" t="str">
        <f>VLOOKUP($B106,Tabla2[],5,0)</f>
        <v>ARMONIA</v>
      </c>
      <c r="G106" s="18" t="str">
        <f>VLOOKUP($B106,Tabla2[],6,0)</f>
        <v>2.0TD</v>
      </c>
      <c r="H106" s="18">
        <f>VLOOKUP($B106,Tabla2[],7,0)</f>
        <v>25</v>
      </c>
      <c r="I106" s="19">
        <f>VLOOKUP($B106,Tabla2[],I$1,0)</f>
        <v>7.1803000000000006E-2</v>
      </c>
      <c r="J106" s="19">
        <f>VLOOKUP($B106,Tabla2[],J$1,0)</f>
        <v>5.5279999999999999E-3</v>
      </c>
      <c r="K106" s="19">
        <f>VLOOKUP($B106,Tabla2[],K$1,0)</f>
        <v>0</v>
      </c>
      <c r="L106" s="19">
        <f>VLOOKUP($B106,Tabla2[],L$1,0)</f>
        <v>0</v>
      </c>
      <c r="M106" s="19">
        <f>VLOOKUP($B106,Tabla2[],M$1,0)</f>
        <v>0</v>
      </c>
      <c r="N106" s="19">
        <f>VLOOKUP($B106,Tabla2[],N$1,0)</f>
        <v>0</v>
      </c>
      <c r="O106" s="19">
        <f>VLOOKUP($B106,Tabla2[],O$1,0)</f>
        <v>0.287522</v>
      </c>
      <c r="P106" s="19">
        <f>VLOOKUP($B106,Tabla2[],P$1,0)</f>
        <v>0.23394000000000001</v>
      </c>
      <c r="Q106" s="19">
        <f>VLOOKUP($B106,Tabla2[],Q$1,0)</f>
        <v>0.19747600000000001</v>
      </c>
      <c r="R106" s="19">
        <f>VLOOKUP($B106,Tabla2[],R$1,0)</f>
        <v>0</v>
      </c>
      <c r="S106" s="19">
        <f>VLOOKUP($B106,Tabla2[],S$1,0)</f>
        <v>0</v>
      </c>
      <c r="T106" s="19">
        <f>VLOOKUP($B106,Tabla2[],T$1,0)</f>
        <v>0</v>
      </c>
    </row>
    <row r="107" spans="1:20" x14ac:dyDescent="0.3">
      <c r="A107" t="s">
        <v>0</v>
      </c>
      <c r="B107" t="str">
        <f>FIJO!$B106</f>
        <v>PENINSULAAEQFIJOEQUILIBRIO2.0TD25</v>
      </c>
      <c r="C107" s="18" t="str">
        <f>VLOOKUP($B107,Tabla2[],3,0)</f>
        <v>AEQ</v>
      </c>
      <c r="D107" s="18" t="str">
        <f>VLOOKUP($B107,Tabla2[],FIJO!C$1,0)</f>
        <v>PENINSULA</v>
      </c>
      <c r="E107" s="155"/>
      <c r="F107" s="18" t="str">
        <f>VLOOKUP($B107,Tabla2[],5,0)</f>
        <v>EQUILIBRIO</v>
      </c>
      <c r="G107" s="18" t="str">
        <f>VLOOKUP($B107,Tabla2[],6,0)</f>
        <v>2.0TD</v>
      </c>
      <c r="H107" s="18">
        <f>VLOOKUP($B107,Tabla2[],7,0)</f>
        <v>25</v>
      </c>
      <c r="I107" s="19">
        <f>VLOOKUP($B107,Tabla2[],I$1,0)</f>
        <v>8.1597000000000003E-2</v>
      </c>
      <c r="J107" s="19">
        <f>VLOOKUP($B107,Tabla2[],J$1,0)</f>
        <v>1.3542E-2</v>
      </c>
      <c r="K107" s="19">
        <f>VLOOKUP($B107,Tabla2[],K$1,0)</f>
        <v>0</v>
      </c>
      <c r="L107" s="19">
        <f>VLOOKUP($B107,Tabla2[],L$1,0)</f>
        <v>0</v>
      </c>
      <c r="M107" s="19">
        <f>VLOOKUP($B107,Tabla2[],M$1,0)</f>
        <v>0</v>
      </c>
      <c r="N107" s="19">
        <f>VLOOKUP($B107,Tabla2[],N$1,0)</f>
        <v>0</v>
      </c>
      <c r="O107" s="19">
        <f>VLOOKUP($B107,Tabla2[],O$1,0)</f>
        <v>0.287522</v>
      </c>
      <c r="P107" s="19">
        <f>VLOOKUP($B107,Tabla2[],P$1,0)</f>
        <v>0.23394000000000001</v>
      </c>
      <c r="Q107" s="19">
        <f>VLOOKUP($B107,Tabla2[],Q$1,0)</f>
        <v>0.19747600000000001</v>
      </c>
      <c r="R107" s="19">
        <f>VLOOKUP($B107,Tabla2[],R$1,0)</f>
        <v>0</v>
      </c>
      <c r="S107" s="19">
        <f>VLOOKUP($B107,Tabla2[],S$1,0)</f>
        <v>0</v>
      </c>
      <c r="T107" s="19">
        <f>VLOOKUP($B107,Tabla2[],T$1,0)</f>
        <v>0</v>
      </c>
    </row>
    <row r="108" spans="1:20" x14ac:dyDescent="0.3">
      <c r="A108" t="s">
        <v>0</v>
      </c>
      <c r="B108" t="str">
        <f>FIJO!$B107</f>
        <v>PENINSULAAEQFIJOSIMETRIA2.0TD25</v>
      </c>
      <c r="C108" s="18" t="str">
        <f>VLOOKUP($B108,Tabla2[],3,0)</f>
        <v>AEQ</v>
      </c>
      <c r="D108" s="18" t="str">
        <f>VLOOKUP($B108,Tabla2[],FIJO!C$1,0)</f>
        <v>PENINSULA</v>
      </c>
      <c r="E108" s="155"/>
      <c r="F108" s="18" t="str">
        <f>VLOOKUP($B108,Tabla2[],5,0)</f>
        <v>SIMETRIA</v>
      </c>
      <c r="G108" s="18" t="str">
        <f>VLOOKUP($B108,Tabla2[],6,0)</f>
        <v>2.0TD</v>
      </c>
      <c r="H108" s="18">
        <f>VLOOKUP($B108,Tabla2[],7,0)</f>
        <v>25</v>
      </c>
      <c r="I108" s="19">
        <f>VLOOKUP($B108,Tabla2[],I$1,0)</f>
        <v>9.2145000000000005E-2</v>
      </c>
      <c r="J108" s="19">
        <f>VLOOKUP($B108,Tabla2[],J$1,0)</f>
        <v>2.2172000000000001E-2</v>
      </c>
      <c r="K108" s="19">
        <f>VLOOKUP($B108,Tabla2[],K$1,0)</f>
        <v>0</v>
      </c>
      <c r="L108" s="19">
        <f>VLOOKUP($B108,Tabla2[],L$1,0)</f>
        <v>0</v>
      </c>
      <c r="M108" s="19">
        <f>VLOOKUP($B108,Tabla2[],M$1,0)</f>
        <v>0</v>
      </c>
      <c r="N108" s="19">
        <f>VLOOKUP($B108,Tabla2[],N$1,0)</f>
        <v>0</v>
      </c>
      <c r="O108" s="19">
        <f>VLOOKUP($B108,Tabla2[],O$1,0)</f>
        <v>0.287522</v>
      </c>
      <c r="P108" s="19">
        <f>VLOOKUP($B108,Tabla2[],P$1,0)</f>
        <v>0.23394000000000001</v>
      </c>
      <c r="Q108" s="19">
        <f>VLOOKUP($B108,Tabla2[],Q$1,0)</f>
        <v>0.19747600000000001</v>
      </c>
      <c r="R108" s="19">
        <f>VLOOKUP($B108,Tabla2[],R$1,0)</f>
        <v>0</v>
      </c>
      <c r="S108" s="19">
        <f>VLOOKUP($B108,Tabla2[],S$1,0)</f>
        <v>0</v>
      </c>
      <c r="T108" s="19">
        <f>VLOOKUP($B108,Tabla2[],T$1,0)</f>
        <v>0</v>
      </c>
    </row>
    <row r="109" spans="1:20" x14ac:dyDescent="0.3">
      <c r="A109" t="s">
        <v>0</v>
      </c>
      <c r="B109" t="str">
        <f>FIJO!$B108</f>
        <v>PENINSULAAEQFIJOARMONIA2.0TD30</v>
      </c>
      <c r="C109" s="18" t="str">
        <f>VLOOKUP($B109,Tabla2[],3,0)</f>
        <v>AEQ</v>
      </c>
      <c r="D109" s="18" t="str">
        <f>VLOOKUP($B109,Tabla2[],FIJO!C$1,0)</f>
        <v>PENINSULA</v>
      </c>
      <c r="E109" s="155"/>
      <c r="F109" s="18" t="str">
        <f>VLOOKUP($B109,Tabla2[],5,0)</f>
        <v>ARMONIA</v>
      </c>
      <c r="G109" s="18" t="str">
        <f>VLOOKUP($B109,Tabla2[],6,0)</f>
        <v>2.0TD</v>
      </c>
      <c r="H109" s="18">
        <f>VLOOKUP($B109,Tabla2[],7,0)</f>
        <v>30</v>
      </c>
      <c r="I109" s="19">
        <f>VLOOKUP($B109,Tabla2[],I$1,0)</f>
        <v>7.1803000000000006E-2</v>
      </c>
      <c r="J109" s="19">
        <f>VLOOKUP($B109,Tabla2[],J$1,0)</f>
        <v>5.5279999999999999E-3</v>
      </c>
      <c r="K109" s="19">
        <f>VLOOKUP($B109,Tabla2[],K$1,0)</f>
        <v>0</v>
      </c>
      <c r="L109" s="19">
        <f>VLOOKUP($B109,Tabla2[],L$1,0)</f>
        <v>0</v>
      </c>
      <c r="M109" s="19">
        <f>VLOOKUP($B109,Tabla2[],M$1,0)</f>
        <v>0</v>
      </c>
      <c r="N109" s="19">
        <f>VLOOKUP($B109,Tabla2[],N$1,0)</f>
        <v>0</v>
      </c>
      <c r="O109" s="19">
        <f>VLOOKUP($B109,Tabla2[],O$1,0)</f>
        <v>0.292522</v>
      </c>
      <c r="P109" s="19">
        <f>VLOOKUP($B109,Tabla2[],P$1,0)</f>
        <v>0.23894000000000001</v>
      </c>
      <c r="Q109" s="19">
        <f>VLOOKUP($B109,Tabla2[],Q$1,0)</f>
        <v>0.202676</v>
      </c>
      <c r="R109" s="19">
        <f>VLOOKUP($B109,Tabla2[],R$1,0)</f>
        <v>0</v>
      </c>
      <c r="S109" s="19">
        <f>VLOOKUP($B109,Tabla2[],S$1,0)</f>
        <v>0</v>
      </c>
      <c r="T109" s="19">
        <f>VLOOKUP($B109,Tabla2[],T$1,0)</f>
        <v>0</v>
      </c>
    </row>
    <row r="110" spans="1:20" x14ac:dyDescent="0.3">
      <c r="A110" t="s">
        <v>0</v>
      </c>
      <c r="B110" t="str">
        <f>FIJO!$B109</f>
        <v>PENINSULAAEQFIJOEQUILIBRIO2.0TD30</v>
      </c>
      <c r="C110" s="18" t="str">
        <f>VLOOKUP($B110,Tabla2[],3,0)</f>
        <v>AEQ</v>
      </c>
      <c r="D110" s="18" t="str">
        <f>VLOOKUP($B110,Tabla2[],FIJO!C$1,0)</f>
        <v>PENINSULA</v>
      </c>
      <c r="E110" s="155"/>
      <c r="F110" s="18" t="str">
        <f>VLOOKUP($B110,Tabla2[],5,0)</f>
        <v>EQUILIBRIO</v>
      </c>
      <c r="G110" s="18" t="str">
        <f>VLOOKUP($B110,Tabla2[],6,0)</f>
        <v>2.0TD</v>
      </c>
      <c r="H110" s="18">
        <f>VLOOKUP($B110,Tabla2[],7,0)</f>
        <v>30</v>
      </c>
      <c r="I110" s="19">
        <f>VLOOKUP($B110,Tabla2[],I$1,0)</f>
        <v>8.1597000000000003E-2</v>
      </c>
      <c r="J110" s="19">
        <f>VLOOKUP($B110,Tabla2[],J$1,0)</f>
        <v>1.3542E-2</v>
      </c>
      <c r="K110" s="19">
        <f>VLOOKUP($B110,Tabla2[],K$1,0)</f>
        <v>0</v>
      </c>
      <c r="L110" s="19">
        <f>VLOOKUP($B110,Tabla2[],L$1,0)</f>
        <v>0</v>
      </c>
      <c r="M110" s="19">
        <f>VLOOKUP($B110,Tabla2[],M$1,0)</f>
        <v>0</v>
      </c>
      <c r="N110" s="19">
        <f>VLOOKUP($B110,Tabla2[],N$1,0)</f>
        <v>0</v>
      </c>
      <c r="O110" s="19">
        <f>VLOOKUP($B110,Tabla2[],O$1,0)</f>
        <v>0.292522</v>
      </c>
      <c r="P110" s="19">
        <f>VLOOKUP($B110,Tabla2[],P$1,0)</f>
        <v>0.23894000000000001</v>
      </c>
      <c r="Q110" s="19">
        <f>VLOOKUP($B110,Tabla2[],Q$1,0)</f>
        <v>0.202676</v>
      </c>
      <c r="R110" s="19">
        <f>VLOOKUP($B110,Tabla2[],R$1,0)</f>
        <v>0</v>
      </c>
      <c r="S110" s="19">
        <f>VLOOKUP($B110,Tabla2[],S$1,0)</f>
        <v>0</v>
      </c>
      <c r="T110" s="19">
        <f>VLOOKUP($B110,Tabla2[],T$1,0)</f>
        <v>0</v>
      </c>
    </row>
    <row r="111" spans="1:20" x14ac:dyDescent="0.3">
      <c r="A111" t="s">
        <v>0</v>
      </c>
      <c r="B111" t="str">
        <f>FIJO!$B110</f>
        <v>PENINSULAAEQFIJOSIMETRIA2.0TD30</v>
      </c>
      <c r="C111" s="18" t="str">
        <f>VLOOKUP($B111,Tabla2[],3,0)</f>
        <v>AEQ</v>
      </c>
      <c r="D111" s="18" t="str">
        <f>VLOOKUP($B111,Tabla2[],FIJO!C$1,0)</f>
        <v>PENINSULA</v>
      </c>
      <c r="E111" s="155"/>
      <c r="F111" s="18" t="str">
        <f>VLOOKUP($B111,Tabla2[],5,0)</f>
        <v>SIMETRIA</v>
      </c>
      <c r="G111" s="18" t="str">
        <f>VLOOKUP($B111,Tabla2[],6,0)</f>
        <v>2.0TD</v>
      </c>
      <c r="H111" s="18">
        <f>VLOOKUP($B111,Tabla2[],7,0)</f>
        <v>30</v>
      </c>
      <c r="I111" s="19">
        <f>VLOOKUP($B111,Tabla2[],I$1,0)</f>
        <v>9.2145000000000005E-2</v>
      </c>
      <c r="J111" s="19">
        <f>VLOOKUP($B111,Tabla2[],J$1,0)</f>
        <v>2.2172000000000001E-2</v>
      </c>
      <c r="K111" s="19">
        <f>VLOOKUP($B111,Tabla2[],K$1,0)</f>
        <v>0</v>
      </c>
      <c r="L111" s="19">
        <f>VLOOKUP($B111,Tabla2[],L$1,0)</f>
        <v>0</v>
      </c>
      <c r="M111" s="19">
        <f>VLOOKUP($B111,Tabla2[],M$1,0)</f>
        <v>0</v>
      </c>
      <c r="N111" s="19">
        <f>VLOOKUP($B111,Tabla2[],N$1,0)</f>
        <v>0</v>
      </c>
      <c r="O111" s="19">
        <f>VLOOKUP($B111,Tabla2[],O$1,0)</f>
        <v>0.292522</v>
      </c>
      <c r="P111" s="19">
        <f>VLOOKUP($B111,Tabla2[],P$1,0)</f>
        <v>0.23894000000000001</v>
      </c>
      <c r="Q111" s="19">
        <f>VLOOKUP($B111,Tabla2[],Q$1,0)</f>
        <v>0.202676</v>
      </c>
      <c r="R111" s="19">
        <f>VLOOKUP($B111,Tabla2[],R$1,0)</f>
        <v>0</v>
      </c>
      <c r="S111" s="19">
        <f>VLOOKUP($B111,Tabla2[],S$1,0)</f>
        <v>0</v>
      </c>
      <c r="T111" s="19">
        <f>VLOOKUP($B111,Tabla2[],T$1,0)</f>
        <v>0</v>
      </c>
    </row>
    <row r="112" spans="1:20" x14ac:dyDescent="0.3">
      <c r="A112" t="s">
        <v>0</v>
      </c>
      <c r="B112" t="str">
        <f>FIJO!$B111</f>
        <v>PENINSULAAEQFIJOARMONIA3.0TD3</v>
      </c>
      <c r="C112" s="18" t="str">
        <f>VLOOKUP($B112,Tabla2[],3,0)</f>
        <v>AEQ</v>
      </c>
      <c r="D112" s="18" t="str">
        <f>VLOOKUP($B112,Tabla2[],FIJO!C$1,0)</f>
        <v>PENINSULA</v>
      </c>
      <c r="E112" s="155"/>
      <c r="F112" s="18" t="str">
        <f>VLOOKUP($B112,Tabla2[],5,0)</f>
        <v>ARMONIA</v>
      </c>
      <c r="G112" s="18" t="str">
        <f>VLOOKUP($B112,Tabla2[],6,0)</f>
        <v>3.0TD</v>
      </c>
      <c r="H112" s="18">
        <f>VLOOKUP($B112,Tabla2[],7,0)</f>
        <v>3</v>
      </c>
      <c r="I112" s="19">
        <f>VLOOKUP($B112,Tabla2[],I$1,0)</f>
        <v>3.8308000000000002E-2</v>
      </c>
      <c r="J112" s="19">
        <f>VLOOKUP($B112,Tabla2[],J$1,0)</f>
        <v>3.2599999999999997E-2</v>
      </c>
      <c r="K112" s="19">
        <f>VLOOKUP($B112,Tabla2[],K$1,0)</f>
        <v>1.09654E-2</v>
      </c>
      <c r="L112" s="19">
        <f>VLOOKUP($B112,Tabla2[],L$1,0)</f>
        <v>1.0011000000000001E-2</v>
      </c>
      <c r="M112" s="19">
        <f>VLOOKUP($B112,Tabla2[],M$1,0)</f>
        <v>7.4869999999999997E-3</v>
      </c>
      <c r="N112" s="19">
        <f>VLOOKUP($B112,Tabla2[],N$1,0)</f>
        <v>5.483E-3</v>
      </c>
      <c r="O112" s="19">
        <f>VLOOKUP($B112,Tabla2[],O$1,0)</f>
        <v>0.25656499999999999</v>
      </c>
      <c r="P112" s="19">
        <f>VLOOKUP($B112,Tabla2[],P$1,0)</f>
        <v>0.235767</v>
      </c>
      <c r="Q112" s="19">
        <f>VLOOKUP($B112,Tabla2[],Q$1,0)</f>
        <v>0.20786199999999999</v>
      </c>
      <c r="R112" s="19">
        <f>VLOOKUP($B112,Tabla2[],R$1,0)</f>
        <v>0.189579</v>
      </c>
      <c r="S112" s="19">
        <f>VLOOKUP($B112,Tabla2[],S$1,0)</f>
        <v>0.17025100000000001</v>
      </c>
      <c r="T112" s="19">
        <f>VLOOKUP($B112,Tabla2[],T$1,0)</f>
        <v>0.167743</v>
      </c>
    </row>
    <row r="113" spans="1:20" x14ac:dyDescent="0.3">
      <c r="A113" t="s">
        <v>0</v>
      </c>
      <c r="B113" t="str">
        <f>FIJO!$B112</f>
        <v>PENINSULAAEQFIJOEQUILIBRIO3.0TD3</v>
      </c>
      <c r="C113" s="18" t="str">
        <f>VLOOKUP($B113,Tabla2[],3,0)</f>
        <v>AEQ</v>
      </c>
      <c r="D113" s="18" t="str">
        <f>VLOOKUP($B113,Tabla2[],FIJO!C$1,0)</f>
        <v>PENINSULA</v>
      </c>
      <c r="E113" s="155"/>
      <c r="F113" s="18" t="str">
        <f>VLOOKUP($B113,Tabla2[],5,0)</f>
        <v>EQUILIBRIO</v>
      </c>
      <c r="G113" s="18" t="str">
        <f>VLOOKUP($B113,Tabla2[],6,0)</f>
        <v>3.0TD</v>
      </c>
      <c r="H113" s="18">
        <f>VLOOKUP($B113,Tabla2[],7,0)</f>
        <v>3</v>
      </c>
      <c r="I113" s="19">
        <f>VLOOKUP($B113,Tabla2[],I$1,0)</f>
        <v>3.8308000000000002E-2</v>
      </c>
      <c r="J113" s="19">
        <f>VLOOKUP($B113,Tabla2[],J$1,0)</f>
        <v>3.2599999999999997E-2</v>
      </c>
      <c r="K113" s="19">
        <f>VLOOKUP($B113,Tabla2[],K$1,0)</f>
        <v>2.1238E-2</v>
      </c>
      <c r="L113" s="19">
        <f>VLOOKUP($B113,Tabla2[],L$1,0)</f>
        <v>2.0285000000000001E-2</v>
      </c>
      <c r="M113" s="19">
        <f>VLOOKUP($B113,Tabla2[],M$1,0)</f>
        <v>1.7760999999999999E-2</v>
      </c>
      <c r="N113" s="19">
        <f>VLOOKUP($B113,Tabla2[],N$1,0)</f>
        <v>1.5757E-2</v>
      </c>
      <c r="O113" s="19">
        <f>VLOOKUP($B113,Tabla2[],O$1,0)</f>
        <v>0.25656499999999999</v>
      </c>
      <c r="P113" s="19">
        <f>VLOOKUP($B113,Tabla2[],P$1,0)</f>
        <v>0.235767</v>
      </c>
      <c r="Q113" s="19">
        <f>VLOOKUP($B113,Tabla2[],Q$1,0)</f>
        <v>0.20786199999999999</v>
      </c>
      <c r="R113" s="19">
        <f>VLOOKUP($B113,Tabla2[],R$1,0)</f>
        <v>0.189579</v>
      </c>
      <c r="S113" s="19">
        <f>VLOOKUP($B113,Tabla2[],S$1,0)</f>
        <v>0.17025100000000001</v>
      </c>
      <c r="T113" s="19">
        <f>VLOOKUP($B113,Tabla2[],T$1,0)</f>
        <v>0.167743</v>
      </c>
    </row>
    <row r="114" spans="1:20" x14ac:dyDescent="0.3">
      <c r="A114" t="s">
        <v>0</v>
      </c>
      <c r="B114" t="str">
        <f>FIJO!$B113</f>
        <v>PENINSULAAEQFIJOSIMETRIA3.0TD3</v>
      </c>
      <c r="C114" s="18" t="str">
        <f>VLOOKUP($B114,Tabla2[],3,0)</f>
        <v>AEQ</v>
      </c>
      <c r="D114" s="18" t="str">
        <f>VLOOKUP($B114,Tabla2[],FIJO!C$1,0)</f>
        <v>PENINSULA</v>
      </c>
      <c r="E114" s="155"/>
      <c r="F114" s="18" t="str">
        <f>VLOOKUP($B114,Tabla2[],5,0)</f>
        <v>SIMETRIA</v>
      </c>
      <c r="G114" s="18" t="str">
        <f>VLOOKUP($B114,Tabla2[],6,0)</f>
        <v>3.0TD</v>
      </c>
      <c r="H114" s="18">
        <f>VLOOKUP($B114,Tabla2[],7,0)</f>
        <v>3</v>
      </c>
      <c r="I114" s="19">
        <f>VLOOKUP($B114,Tabla2[],I$1,0)</f>
        <v>3.8308000000000002E-2</v>
      </c>
      <c r="J114" s="19">
        <f>VLOOKUP($B114,Tabla2[],J$1,0)</f>
        <v>3.2599999999999997E-2</v>
      </c>
      <c r="K114" s="19">
        <f>VLOOKUP($B114,Tabla2[],K$1,0)</f>
        <v>3.5622000000000001E-2</v>
      </c>
      <c r="L114" s="19">
        <f>VLOOKUP($B114,Tabla2[],L$1,0)</f>
        <v>3.4667999999999997E-2</v>
      </c>
      <c r="M114" s="19">
        <f>VLOOKUP($B114,Tabla2[],M$1,0)</f>
        <v>3.2143999999999999E-2</v>
      </c>
      <c r="N114" s="19">
        <f>VLOOKUP($B114,Tabla2[],N$1,0)</f>
        <v>3.014E-2</v>
      </c>
      <c r="O114" s="19">
        <f>VLOOKUP($B114,Tabla2[],O$1,0)</f>
        <v>0.25656499999999999</v>
      </c>
      <c r="P114" s="19">
        <f>VLOOKUP($B114,Tabla2[],P$1,0)</f>
        <v>0.235767</v>
      </c>
      <c r="Q114" s="19">
        <f>VLOOKUP($B114,Tabla2[],Q$1,0)</f>
        <v>0.20786199999999999</v>
      </c>
      <c r="R114" s="19">
        <f>VLOOKUP($B114,Tabla2[],R$1,0)</f>
        <v>0.189579</v>
      </c>
      <c r="S114" s="19">
        <f>VLOOKUP($B114,Tabla2[],S$1,0)</f>
        <v>0.17025100000000001</v>
      </c>
      <c r="T114" s="19">
        <f>VLOOKUP($B114,Tabla2[],T$1,0)</f>
        <v>0.167743</v>
      </c>
    </row>
    <row r="115" spans="1:20" x14ac:dyDescent="0.3">
      <c r="A115" t="s">
        <v>0</v>
      </c>
      <c r="B115" t="str">
        <f>FIJO!$B114</f>
        <v>PENINSULAAEQFIJOARMONIA3.0TD6</v>
      </c>
      <c r="C115" s="18" t="str">
        <f>VLOOKUP($B115,Tabla2[],3,0)</f>
        <v>AEQ</v>
      </c>
      <c r="D115" s="18" t="str">
        <f>VLOOKUP($B115,Tabla2[],FIJO!C$1,0)</f>
        <v>PENINSULA</v>
      </c>
      <c r="E115" s="155"/>
      <c r="F115" s="18" t="str">
        <f>VLOOKUP($B115,Tabla2[],5,0)</f>
        <v>ARMONIA</v>
      </c>
      <c r="G115" s="18" t="str">
        <f>VLOOKUP($B115,Tabla2[],6,0)</f>
        <v>3.0TD</v>
      </c>
      <c r="H115" s="18">
        <f>VLOOKUP($B115,Tabla2[],7,0)</f>
        <v>6</v>
      </c>
      <c r="I115" s="19">
        <f>VLOOKUP($B115,Tabla2[],I$1,0)</f>
        <v>3.8308000000000002E-2</v>
      </c>
      <c r="J115" s="19">
        <f>VLOOKUP($B115,Tabla2[],J$1,0)</f>
        <v>3.2599999999999997E-2</v>
      </c>
      <c r="K115" s="19">
        <f>VLOOKUP($B115,Tabla2[],K$1,0)</f>
        <v>1.09654E-2</v>
      </c>
      <c r="L115" s="19">
        <f>VLOOKUP($B115,Tabla2[],L$1,0)</f>
        <v>1.0011000000000001E-2</v>
      </c>
      <c r="M115" s="19">
        <f>VLOOKUP($B115,Tabla2[],M$1,0)</f>
        <v>7.4869999999999997E-3</v>
      </c>
      <c r="N115" s="19">
        <f>VLOOKUP($B115,Tabla2[],N$1,0)</f>
        <v>5.483E-3</v>
      </c>
      <c r="O115" s="19">
        <f>VLOOKUP($B115,Tabla2[],O$1,0)</f>
        <v>0.25956499999999999</v>
      </c>
      <c r="P115" s="19">
        <f>VLOOKUP($B115,Tabla2[],P$1,0)</f>
        <v>0.23876700000000001</v>
      </c>
      <c r="Q115" s="19">
        <f>VLOOKUP($B115,Tabla2[],Q$1,0)</f>
        <v>0.21086199999999999</v>
      </c>
      <c r="R115" s="19">
        <f>VLOOKUP($B115,Tabla2[],R$1,0)</f>
        <v>0.192579</v>
      </c>
      <c r="S115" s="19">
        <f>VLOOKUP($B115,Tabla2[],S$1,0)</f>
        <v>0.17325099999999999</v>
      </c>
      <c r="T115" s="19">
        <f>VLOOKUP($B115,Tabla2[],T$1,0)</f>
        <v>0.17074300000000001</v>
      </c>
    </row>
    <row r="116" spans="1:20" x14ac:dyDescent="0.3">
      <c r="A116" t="s">
        <v>0</v>
      </c>
      <c r="B116" t="str">
        <f>FIJO!$B115</f>
        <v>PENINSULAAEQFIJOEQUILIBRIO3.0TD6</v>
      </c>
      <c r="C116" s="18" t="str">
        <f>VLOOKUP($B116,Tabla2[],3,0)</f>
        <v>AEQ</v>
      </c>
      <c r="D116" s="18" t="str">
        <f>VLOOKUP($B116,Tabla2[],FIJO!C$1,0)</f>
        <v>PENINSULA</v>
      </c>
      <c r="E116" s="155"/>
      <c r="F116" s="18" t="str">
        <f>VLOOKUP($B116,Tabla2[],5,0)</f>
        <v>EQUILIBRIO</v>
      </c>
      <c r="G116" s="18" t="str">
        <f>VLOOKUP($B116,Tabla2[],6,0)</f>
        <v>3.0TD</v>
      </c>
      <c r="H116" s="18">
        <f>VLOOKUP($B116,Tabla2[],7,0)</f>
        <v>6</v>
      </c>
      <c r="I116" s="19">
        <f>VLOOKUP($B116,Tabla2[],I$1,0)</f>
        <v>3.8308000000000002E-2</v>
      </c>
      <c r="J116" s="19">
        <f>VLOOKUP($B116,Tabla2[],J$1,0)</f>
        <v>3.2599999999999997E-2</v>
      </c>
      <c r="K116" s="19">
        <f>VLOOKUP($B116,Tabla2[],K$1,0)</f>
        <v>2.1238E-2</v>
      </c>
      <c r="L116" s="19">
        <f>VLOOKUP($B116,Tabla2[],L$1,0)</f>
        <v>2.0285000000000001E-2</v>
      </c>
      <c r="M116" s="19">
        <f>VLOOKUP($B116,Tabla2[],M$1,0)</f>
        <v>1.7760999999999999E-2</v>
      </c>
      <c r="N116" s="19">
        <f>VLOOKUP($B116,Tabla2[],N$1,0)</f>
        <v>1.5757E-2</v>
      </c>
      <c r="O116" s="19">
        <f>VLOOKUP($B116,Tabla2[],O$1,0)</f>
        <v>0.25956499999999999</v>
      </c>
      <c r="P116" s="19">
        <f>VLOOKUP($B116,Tabla2[],P$1,0)</f>
        <v>0.23876700000000001</v>
      </c>
      <c r="Q116" s="19">
        <f>VLOOKUP($B116,Tabla2[],Q$1,0)</f>
        <v>0.21086199999999999</v>
      </c>
      <c r="R116" s="19">
        <f>VLOOKUP($B116,Tabla2[],R$1,0)</f>
        <v>0.192579</v>
      </c>
      <c r="S116" s="19">
        <f>VLOOKUP($B116,Tabla2[],S$1,0)</f>
        <v>0.17325099999999999</v>
      </c>
      <c r="T116" s="19">
        <f>VLOOKUP($B116,Tabla2[],T$1,0)</f>
        <v>0.17074300000000001</v>
      </c>
    </row>
    <row r="117" spans="1:20" x14ac:dyDescent="0.3">
      <c r="A117" t="s">
        <v>0</v>
      </c>
      <c r="B117" t="str">
        <f>FIJO!$B116</f>
        <v>PENINSULAAEQFIJOSIMETRIA3.0TD6</v>
      </c>
      <c r="C117" s="18" t="str">
        <f>VLOOKUP($B117,Tabla2[],3,0)</f>
        <v>AEQ</v>
      </c>
      <c r="D117" s="18" t="str">
        <f>VLOOKUP($B117,Tabla2[],FIJO!C$1,0)</f>
        <v>PENINSULA</v>
      </c>
      <c r="E117" s="155"/>
      <c r="F117" s="18" t="str">
        <f>VLOOKUP($B117,Tabla2[],5,0)</f>
        <v>SIMETRIA</v>
      </c>
      <c r="G117" s="18" t="str">
        <f>VLOOKUP($B117,Tabla2[],6,0)</f>
        <v>3.0TD</v>
      </c>
      <c r="H117" s="18">
        <f>VLOOKUP($B117,Tabla2[],7,0)</f>
        <v>6</v>
      </c>
      <c r="I117" s="19">
        <f>VLOOKUP($B117,Tabla2[],I$1,0)</f>
        <v>3.8308000000000002E-2</v>
      </c>
      <c r="J117" s="19">
        <f>VLOOKUP($B117,Tabla2[],J$1,0)</f>
        <v>3.2599999999999997E-2</v>
      </c>
      <c r="K117" s="19">
        <f>VLOOKUP($B117,Tabla2[],K$1,0)</f>
        <v>3.5622000000000001E-2</v>
      </c>
      <c r="L117" s="19">
        <f>VLOOKUP($B117,Tabla2[],L$1,0)</f>
        <v>3.4667999999999997E-2</v>
      </c>
      <c r="M117" s="19">
        <f>VLOOKUP($B117,Tabla2[],M$1,0)</f>
        <v>3.2143999999999999E-2</v>
      </c>
      <c r="N117" s="19">
        <f>VLOOKUP($B117,Tabla2[],N$1,0)</f>
        <v>3.014E-2</v>
      </c>
      <c r="O117" s="19">
        <f>VLOOKUP($B117,Tabla2[],O$1,0)</f>
        <v>0.25956499999999999</v>
      </c>
      <c r="P117" s="19">
        <f>VLOOKUP($B117,Tabla2[],P$1,0)</f>
        <v>0.23876700000000001</v>
      </c>
      <c r="Q117" s="19">
        <f>VLOOKUP($B117,Tabla2[],Q$1,0)</f>
        <v>0.21086199999999999</v>
      </c>
      <c r="R117" s="19">
        <f>VLOOKUP($B117,Tabla2[],R$1,0)</f>
        <v>0.192579</v>
      </c>
      <c r="S117" s="19">
        <f>VLOOKUP($B117,Tabla2[],S$1,0)</f>
        <v>0.17325099999999999</v>
      </c>
      <c r="T117" s="19">
        <f>VLOOKUP($B117,Tabla2[],T$1,0)</f>
        <v>0.17074300000000001</v>
      </c>
    </row>
    <row r="118" spans="1:20" x14ac:dyDescent="0.3">
      <c r="A118" t="s">
        <v>0</v>
      </c>
      <c r="B118" t="str">
        <f>FIJO!$B117</f>
        <v>PENINSULAAEQFIJOARMONIA3.0TD8</v>
      </c>
      <c r="C118" s="18" t="str">
        <f>VLOOKUP($B118,Tabla2[],3,0)</f>
        <v>AEQ</v>
      </c>
      <c r="D118" s="18" t="str">
        <f>VLOOKUP($B118,Tabla2[],FIJO!C$1,0)</f>
        <v>PENINSULA</v>
      </c>
      <c r="E118" s="155"/>
      <c r="F118" s="18" t="str">
        <f>VLOOKUP($B118,Tabla2[],5,0)</f>
        <v>ARMONIA</v>
      </c>
      <c r="G118" s="18" t="str">
        <f>VLOOKUP($B118,Tabla2[],6,0)</f>
        <v>3.0TD</v>
      </c>
      <c r="H118" s="18">
        <f>VLOOKUP($B118,Tabla2[],7,0)</f>
        <v>8</v>
      </c>
      <c r="I118" s="19">
        <f>VLOOKUP($B118,Tabla2[],I$1,0)</f>
        <v>3.8308000000000002E-2</v>
      </c>
      <c r="J118" s="19">
        <f>VLOOKUP($B118,Tabla2[],J$1,0)</f>
        <v>3.2599999999999997E-2</v>
      </c>
      <c r="K118" s="19">
        <f>VLOOKUP($B118,Tabla2[],K$1,0)</f>
        <v>1.09654E-2</v>
      </c>
      <c r="L118" s="19">
        <f>VLOOKUP($B118,Tabla2[],L$1,0)</f>
        <v>1.0011000000000001E-2</v>
      </c>
      <c r="M118" s="19">
        <f>VLOOKUP($B118,Tabla2[],M$1,0)</f>
        <v>7.4869999999999997E-3</v>
      </c>
      <c r="N118" s="19">
        <f>VLOOKUP($B118,Tabla2[],N$1,0)</f>
        <v>5.483E-3</v>
      </c>
      <c r="O118" s="19">
        <f>VLOOKUP($B118,Tabla2[],O$1,0)</f>
        <v>0.26156499999999999</v>
      </c>
      <c r="P118" s="19">
        <f>VLOOKUP($B118,Tabla2[],P$1,0)</f>
        <v>0.24076700000000001</v>
      </c>
      <c r="Q118" s="19">
        <f>VLOOKUP($B118,Tabla2[],Q$1,0)</f>
        <v>0.212862</v>
      </c>
      <c r="R118" s="19">
        <f>VLOOKUP($B118,Tabla2[],R$1,0)</f>
        <v>0.194579</v>
      </c>
      <c r="S118" s="19">
        <f>VLOOKUP($B118,Tabla2[],S$1,0)</f>
        <v>0.17525099999999999</v>
      </c>
      <c r="T118" s="19">
        <f>VLOOKUP($B118,Tabla2[],T$1,0)</f>
        <v>0.17274300000000001</v>
      </c>
    </row>
    <row r="119" spans="1:20" x14ac:dyDescent="0.3">
      <c r="A119" t="s">
        <v>0</v>
      </c>
      <c r="B119" t="str">
        <f>FIJO!$B118</f>
        <v>PENINSULAAEQFIJOEQUILIBRIO3.0TD8</v>
      </c>
      <c r="C119" s="18" t="str">
        <f>VLOOKUP($B119,Tabla2[],3,0)</f>
        <v>AEQ</v>
      </c>
      <c r="D119" s="18" t="str">
        <f>VLOOKUP($B119,Tabla2[],FIJO!C$1,0)</f>
        <v>PENINSULA</v>
      </c>
      <c r="E119" s="155"/>
      <c r="F119" s="18" t="str">
        <f>VLOOKUP($B119,Tabla2[],5,0)</f>
        <v>EQUILIBRIO</v>
      </c>
      <c r="G119" s="18" t="str">
        <f>VLOOKUP($B119,Tabla2[],6,0)</f>
        <v>3.0TD</v>
      </c>
      <c r="H119" s="18">
        <f>VLOOKUP($B119,Tabla2[],7,0)</f>
        <v>8</v>
      </c>
      <c r="I119" s="19">
        <f>VLOOKUP($B119,Tabla2[],I$1,0)</f>
        <v>3.8308000000000002E-2</v>
      </c>
      <c r="J119" s="19">
        <f>VLOOKUP($B119,Tabla2[],J$1,0)</f>
        <v>3.2599999999999997E-2</v>
      </c>
      <c r="K119" s="19">
        <f>VLOOKUP($B119,Tabla2[],K$1,0)</f>
        <v>2.1238E-2</v>
      </c>
      <c r="L119" s="19">
        <f>VLOOKUP($B119,Tabla2[],L$1,0)</f>
        <v>2.0285000000000001E-2</v>
      </c>
      <c r="M119" s="19">
        <f>VLOOKUP($B119,Tabla2[],M$1,0)</f>
        <v>1.7760999999999999E-2</v>
      </c>
      <c r="N119" s="19">
        <f>VLOOKUP($B119,Tabla2[],N$1,0)</f>
        <v>1.5757E-2</v>
      </c>
      <c r="O119" s="19">
        <f>VLOOKUP($B119,Tabla2[],O$1,0)</f>
        <v>0.26156499999999999</v>
      </c>
      <c r="P119" s="19">
        <f>VLOOKUP($B119,Tabla2[],P$1,0)</f>
        <v>0.24076700000000001</v>
      </c>
      <c r="Q119" s="19">
        <f>VLOOKUP($B119,Tabla2[],Q$1,0)</f>
        <v>0.212862</v>
      </c>
      <c r="R119" s="19">
        <f>VLOOKUP($B119,Tabla2[],R$1,0)</f>
        <v>0.194579</v>
      </c>
      <c r="S119" s="19">
        <f>VLOOKUP($B119,Tabla2[],S$1,0)</f>
        <v>0.17525099999999999</v>
      </c>
      <c r="T119" s="19">
        <f>VLOOKUP($B119,Tabla2[],T$1,0)</f>
        <v>0.17274300000000001</v>
      </c>
    </row>
    <row r="120" spans="1:20" x14ac:dyDescent="0.3">
      <c r="A120" t="s">
        <v>0</v>
      </c>
      <c r="B120" t="str">
        <f>FIJO!$B119</f>
        <v>PENINSULAAEQFIJOSIMETRIA3.0TD8</v>
      </c>
      <c r="C120" s="18" t="str">
        <f>VLOOKUP($B120,Tabla2[],3,0)</f>
        <v>AEQ</v>
      </c>
      <c r="D120" s="18" t="str">
        <f>VLOOKUP($B120,Tabla2[],FIJO!C$1,0)</f>
        <v>PENINSULA</v>
      </c>
      <c r="E120" s="155"/>
      <c r="F120" s="18" t="str">
        <f>VLOOKUP($B120,Tabla2[],5,0)</f>
        <v>SIMETRIA</v>
      </c>
      <c r="G120" s="18" t="str">
        <f>VLOOKUP($B120,Tabla2[],6,0)</f>
        <v>3.0TD</v>
      </c>
      <c r="H120" s="18">
        <f>VLOOKUP($B120,Tabla2[],7,0)</f>
        <v>8</v>
      </c>
      <c r="I120" s="19">
        <f>VLOOKUP($B120,Tabla2[],I$1,0)</f>
        <v>3.8308000000000002E-2</v>
      </c>
      <c r="J120" s="19">
        <f>VLOOKUP($B120,Tabla2[],J$1,0)</f>
        <v>3.2599999999999997E-2</v>
      </c>
      <c r="K120" s="19">
        <f>VLOOKUP($B120,Tabla2[],K$1,0)</f>
        <v>3.5622000000000001E-2</v>
      </c>
      <c r="L120" s="19">
        <f>VLOOKUP($B120,Tabla2[],L$1,0)</f>
        <v>3.4667999999999997E-2</v>
      </c>
      <c r="M120" s="19">
        <f>VLOOKUP($B120,Tabla2[],M$1,0)</f>
        <v>3.2143999999999999E-2</v>
      </c>
      <c r="N120" s="19">
        <f>VLOOKUP($B120,Tabla2[],N$1,0)</f>
        <v>3.014E-2</v>
      </c>
      <c r="O120" s="19">
        <f>VLOOKUP($B120,Tabla2[],O$1,0)</f>
        <v>0.26156499999999999</v>
      </c>
      <c r="P120" s="19">
        <f>VLOOKUP($B120,Tabla2[],P$1,0)</f>
        <v>0.24076700000000001</v>
      </c>
      <c r="Q120" s="19">
        <f>VLOOKUP($B120,Tabla2[],Q$1,0)</f>
        <v>0.212862</v>
      </c>
      <c r="R120" s="19">
        <f>VLOOKUP($B120,Tabla2[],R$1,0)</f>
        <v>0.194579</v>
      </c>
      <c r="S120" s="19">
        <f>VLOOKUP($B120,Tabla2[],S$1,0)</f>
        <v>0.17525099999999999</v>
      </c>
      <c r="T120" s="19">
        <f>VLOOKUP($B120,Tabla2[],T$1,0)</f>
        <v>0.17274300000000001</v>
      </c>
    </row>
    <row r="121" spans="1:20" x14ac:dyDescent="0.3">
      <c r="A121" t="s">
        <v>0</v>
      </c>
      <c r="B121" t="str">
        <f>FIJO!$B120</f>
        <v>PENINSULAAEQFIJOARMONIA3.0TD10</v>
      </c>
      <c r="C121" s="18" t="str">
        <f>VLOOKUP($B121,Tabla2[],3,0)</f>
        <v>AEQ</v>
      </c>
      <c r="D121" s="18" t="str">
        <f>VLOOKUP($B121,Tabla2[],FIJO!C$1,0)</f>
        <v>PENINSULA</v>
      </c>
      <c r="E121" s="155"/>
      <c r="F121" s="18" t="str">
        <f>VLOOKUP($B121,Tabla2[],5,0)</f>
        <v>ARMONIA</v>
      </c>
      <c r="G121" s="18" t="str">
        <f>VLOOKUP($B121,Tabla2[],6,0)</f>
        <v>3.0TD</v>
      </c>
      <c r="H121" s="18">
        <f>VLOOKUP($B121,Tabla2[],7,0)</f>
        <v>10</v>
      </c>
      <c r="I121" s="19">
        <f>VLOOKUP($B121,Tabla2[],I$1,0)</f>
        <v>3.8308000000000002E-2</v>
      </c>
      <c r="J121" s="19">
        <f>VLOOKUP($B121,Tabla2[],J$1,0)</f>
        <v>3.2599999999999997E-2</v>
      </c>
      <c r="K121" s="19">
        <f>VLOOKUP($B121,Tabla2[],K$1,0)</f>
        <v>1.09654E-2</v>
      </c>
      <c r="L121" s="19">
        <f>VLOOKUP($B121,Tabla2[],L$1,0)</f>
        <v>1.0011000000000001E-2</v>
      </c>
      <c r="M121" s="19">
        <f>VLOOKUP($B121,Tabla2[],M$1,0)</f>
        <v>7.4869999999999997E-3</v>
      </c>
      <c r="N121" s="19">
        <f>VLOOKUP($B121,Tabla2[],N$1,0)</f>
        <v>5.483E-3</v>
      </c>
      <c r="O121" s="19">
        <f>VLOOKUP($B121,Tabla2[],O$1,0)</f>
        <v>0.26356499999999999</v>
      </c>
      <c r="P121" s="19">
        <f>VLOOKUP($B121,Tabla2[],P$1,0)</f>
        <v>0.24276700000000001</v>
      </c>
      <c r="Q121" s="19">
        <f>VLOOKUP($B121,Tabla2[],Q$1,0)</f>
        <v>0.214862</v>
      </c>
      <c r="R121" s="19">
        <f>VLOOKUP($B121,Tabla2[],R$1,0)</f>
        <v>0.196579</v>
      </c>
      <c r="S121" s="19">
        <f>VLOOKUP($B121,Tabla2[],S$1,0)</f>
        <v>0.17725099999999999</v>
      </c>
      <c r="T121" s="19">
        <f>VLOOKUP($B121,Tabla2[],T$1,0)</f>
        <v>0.17474300000000001</v>
      </c>
    </row>
    <row r="122" spans="1:20" x14ac:dyDescent="0.3">
      <c r="A122" t="s">
        <v>0</v>
      </c>
      <c r="B122" t="str">
        <f>FIJO!$B121</f>
        <v>PENINSULAAEQFIJOEQUILIBRIO3.0TD10</v>
      </c>
      <c r="C122" s="18" t="str">
        <f>VLOOKUP($B122,Tabla2[],3,0)</f>
        <v>AEQ</v>
      </c>
      <c r="D122" s="18" t="str">
        <f>VLOOKUP($B122,Tabla2[],FIJO!C$1,0)</f>
        <v>PENINSULA</v>
      </c>
      <c r="E122" s="155"/>
      <c r="F122" s="18" t="str">
        <f>VLOOKUP($B122,Tabla2[],5,0)</f>
        <v>EQUILIBRIO</v>
      </c>
      <c r="G122" s="18" t="str">
        <f>VLOOKUP($B122,Tabla2[],6,0)</f>
        <v>3.0TD</v>
      </c>
      <c r="H122" s="18">
        <f>VLOOKUP($B122,Tabla2[],7,0)</f>
        <v>10</v>
      </c>
      <c r="I122" s="19">
        <f>VLOOKUP($B122,Tabla2[],I$1,0)</f>
        <v>3.8308000000000002E-2</v>
      </c>
      <c r="J122" s="19">
        <f>VLOOKUP($B122,Tabla2[],J$1,0)</f>
        <v>3.2599999999999997E-2</v>
      </c>
      <c r="K122" s="19">
        <f>VLOOKUP($B122,Tabla2[],K$1,0)</f>
        <v>2.1238E-2</v>
      </c>
      <c r="L122" s="19">
        <f>VLOOKUP($B122,Tabla2[],L$1,0)</f>
        <v>2.0285000000000001E-2</v>
      </c>
      <c r="M122" s="19">
        <f>VLOOKUP($B122,Tabla2[],M$1,0)</f>
        <v>1.7760999999999999E-2</v>
      </c>
      <c r="N122" s="19">
        <f>VLOOKUP($B122,Tabla2[],N$1,0)</f>
        <v>1.5757E-2</v>
      </c>
      <c r="O122" s="19">
        <f>VLOOKUP($B122,Tabla2[],O$1,0)</f>
        <v>0.26356499999999999</v>
      </c>
      <c r="P122" s="19">
        <f>VLOOKUP($B122,Tabla2[],P$1,0)</f>
        <v>0.24276700000000001</v>
      </c>
      <c r="Q122" s="19">
        <f>VLOOKUP($B122,Tabla2[],Q$1,0)</f>
        <v>0.214862</v>
      </c>
      <c r="R122" s="19">
        <f>VLOOKUP($B122,Tabla2[],R$1,0)</f>
        <v>0.196579</v>
      </c>
      <c r="S122" s="19">
        <f>VLOOKUP($B122,Tabla2[],S$1,0)</f>
        <v>0.17725099999999999</v>
      </c>
      <c r="T122" s="19">
        <f>VLOOKUP($B122,Tabla2[],T$1,0)</f>
        <v>0.17474300000000001</v>
      </c>
    </row>
    <row r="123" spans="1:20" x14ac:dyDescent="0.3">
      <c r="A123" t="s">
        <v>0</v>
      </c>
      <c r="B123" t="str">
        <f>FIJO!$B122</f>
        <v>PENINSULAAEQFIJOSIMETRIA3.0TD10</v>
      </c>
      <c r="C123" s="18" t="str">
        <f>VLOOKUP($B123,Tabla2[],3,0)</f>
        <v>AEQ</v>
      </c>
      <c r="D123" s="18" t="str">
        <f>VLOOKUP($B123,Tabla2[],FIJO!C$1,0)</f>
        <v>PENINSULA</v>
      </c>
      <c r="E123" s="155"/>
      <c r="F123" s="18" t="str">
        <f>VLOOKUP($B123,Tabla2[],5,0)</f>
        <v>SIMETRIA</v>
      </c>
      <c r="G123" s="18" t="str">
        <f>VLOOKUP($B123,Tabla2[],6,0)</f>
        <v>3.0TD</v>
      </c>
      <c r="H123" s="18">
        <f>VLOOKUP($B123,Tabla2[],7,0)</f>
        <v>10</v>
      </c>
      <c r="I123" s="19">
        <f>VLOOKUP($B123,Tabla2[],I$1,0)</f>
        <v>3.8308000000000002E-2</v>
      </c>
      <c r="J123" s="19">
        <f>VLOOKUP($B123,Tabla2[],J$1,0)</f>
        <v>3.2599999999999997E-2</v>
      </c>
      <c r="K123" s="19">
        <f>VLOOKUP($B123,Tabla2[],K$1,0)</f>
        <v>3.5622000000000001E-2</v>
      </c>
      <c r="L123" s="19">
        <f>VLOOKUP($B123,Tabla2[],L$1,0)</f>
        <v>3.4667999999999997E-2</v>
      </c>
      <c r="M123" s="19">
        <f>VLOOKUP($B123,Tabla2[],M$1,0)</f>
        <v>3.2143999999999999E-2</v>
      </c>
      <c r="N123" s="19">
        <f>VLOOKUP($B123,Tabla2[],N$1,0)</f>
        <v>3.014E-2</v>
      </c>
      <c r="O123" s="19">
        <f>VLOOKUP($B123,Tabla2[],O$1,0)</f>
        <v>0.26356499999999999</v>
      </c>
      <c r="P123" s="19">
        <f>VLOOKUP($B123,Tabla2[],P$1,0)</f>
        <v>0.24276700000000001</v>
      </c>
      <c r="Q123" s="19">
        <f>VLOOKUP($B123,Tabla2[],Q$1,0)</f>
        <v>0.214862</v>
      </c>
      <c r="R123" s="19">
        <f>VLOOKUP($B123,Tabla2[],R$1,0)</f>
        <v>0.196579</v>
      </c>
      <c r="S123" s="19">
        <f>VLOOKUP($B123,Tabla2[],S$1,0)</f>
        <v>0.17725099999999999</v>
      </c>
      <c r="T123" s="19">
        <f>VLOOKUP($B123,Tabla2[],T$1,0)</f>
        <v>0.17474300000000001</v>
      </c>
    </row>
    <row r="124" spans="1:20" x14ac:dyDescent="0.3">
      <c r="A124" t="s">
        <v>0</v>
      </c>
      <c r="B124" t="str">
        <f>FIJO!$B123</f>
        <v>PENINSULAAEQFIJOARMONIA3.0TD15</v>
      </c>
      <c r="C124" s="18" t="str">
        <f>VLOOKUP($B124,Tabla2[],3,0)</f>
        <v>AEQ</v>
      </c>
      <c r="D124" s="18" t="str">
        <f>VLOOKUP($B124,Tabla2[],FIJO!C$1,0)</f>
        <v>PENINSULA</v>
      </c>
      <c r="E124" s="155"/>
      <c r="F124" s="18" t="str">
        <f>VLOOKUP($B124,Tabla2[],5,0)</f>
        <v>ARMONIA</v>
      </c>
      <c r="G124" s="18" t="str">
        <f>VLOOKUP($B124,Tabla2[],6,0)</f>
        <v>3.0TD</v>
      </c>
      <c r="H124" s="18">
        <f>VLOOKUP($B124,Tabla2[],7,0)</f>
        <v>15</v>
      </c>
      <c r="I124" s="19">
        <f>VLOOKUP($B124,Tabla2[],I$1,0)</f>
        <v>3.8308000000000002E-2</v>
      </c>
      <c r="J124" s="19">
        <f>VLOOKUP($B124,Tabla2[],J$1,0)</f>
        <v>3.2599999999999997E-2</v>
      </c>
      <c r="K124" s="19">
        <f>VLOOKUP($B124,Tabla2[],K$1,0)</f>
        <v>1.09654E-2</v>
      </c>
      <c r="L124" s="19">
        <f>VLOOKUP($B124,Tabla2[],L$1,0)</f>
        <v>1.0011000000000001E-2</v>
      </c>
      <c r="M124" s="19">
        <f>VLOOKUP($B124,Tabla2[],M$1,0)</f>
        <v>7.4869999999999997E-3</v>
      </c>
      <c r="N124" s="19">
        <f>VLOOKUP($B124,Tabla2[],N$1,0)</f>
        <v>5.483E-3</v>
      </c>
      <c r="O124" s="19">
        <f>VLOOKUP($B124,Tabla2[],O$1,0)</f>
        <v>0.268565</v>
      </c>
      <c r="P124" s="19">
        <f>VLOOKUP($B124,Tabla2[],P$1,0)</f>
        <v>0.24776699999999999</v>
      </c>
      <c r="Q124" s="19">
        <f>VLOOKUP($B124,Tabla2[],Q$1,0)</f>
        <v>0.219862</v>
      </c>
      <c r="R124" s="19">
        <f>VLOOKUP($B124,Tabla2[],R$1,0)</f>
        <v>0.20157900000000001</v>
      </c>
      <c r="S124" s="19">
        <f>VLOOKUP($B124,Tabla2[],S$1,0)</f>
        <v>0.182251</v>
      </c>
      <c r="T124" s="19">
        <f>VLOOKUP($B124,Tabla2[],T$1,0)</f>
        <v>0.17974300000000001</v>
      </c>
    </row>
    <row r="125" spans="1:20" x14ac:dyDescent="0.3">
      <c r="A125" t="s">
        <v>0</v>
      </c>
      <c r="B125" t="str">
        <f>FIJO!$B124</f>
        <v>PENINSULAAEQFIJOEQUILIBRIO3.0TD15</v>
      </c>
      <c r="C125" s="18" t="str">
        <f>VLOOKUP($B125,Tabla2[],3,0)</f>
        <v>AEQ</v>
      </c>
      <c r="D125" s="18" t="str">
        <f>VLOOKUP($B125,Tabla2[],FIJO!C$1,0)</f>
        <v>PENINSULA</v>
      </c>
      <c r="E125" s="155"/>
      <c r="F125" s="18" t="str">
        <f>VLOOKUP($B125,Tabla2[],5,0)</f>
        <v>EQUILIBRIO</v>
      </c>
      <c r="G125" s="18" t="str">
        <f>VLOOKUP($B125,Tabla2[],6,0)</f>
        <v>3.0TD</v>
      </c>
      <c r="H125" s="18">
        <f>VLOOKUP($B125,Tabla2[],7,0)</f>
        <v>15</v>
      </c>
      <c r="I125" s="19">
        <f>VLOOKUP($B125,Tabla2[],I$1,0)</f>
        <v>3.8308000000000002E-2</v>
      </c>
      <c r="J125" s="19">
        <f>VLOOKUP($B125,Tabla2[],J$1,0)</f>
        <v>3.2599999999999997E-2</v>
      </c>
      <c r="K125" s="19">
        <f>VLOOKUP($B125,Tabla2[],K$1,0)</f>
        <v>2.1238E-2</v>
      </c>
      <c r="L125" s="19">
        <f>VLOOKUP($B125,Tabla2[],L$1,0)</f>
        <v>2.0285000000000001E-2</v>
      </c>
      <c r="M125" s="19">
        <f>VLOOKUP($B125,Tabla2[],M$1,0)</f>
        <v>1.7760999999999999E-2</v>
      </c>
      <c r="N125" s="19">
        <f>VLOOKUP($B125,Tabla2[],N$1,0)</f>
        <v>1.5757E-2</v>
      </c>
      <c r="O125" s="19">
        <f>VLOOKUP($B125,Tabla2[],O$1,0)</f>
        <v>0.268565</v>
      </c>
      <c r="P125" s="19">
        <f>VLOOKUP($B125,Tabla2[],P$1,0)</f>
        <v>0.24776699999999999</v>
      </c>
      <c r="Q125" s="19">
        <f>VLOOKUP($B125,Tabla2[],Q$1,0)</f>
        <v>0.219862</v>
      </c>
      <c r="R125" s="19">
        <f>VLOOKUP($B125,Tabla2[],R$1,0)</f>
        <v>0.20157900000000001</v>
      </c>
      <c r="S125" s="19">
        <f>VLOOKUP($B125,Tabla2[],S$1,0)</f>
        <v>0.182251</v>
      </c>
      <c r="T125" s="19">
        <f>VLOOKUP($B125,Tabla2[],T$1,0)</f>
        <v>0.17974300000000001</v>
      </c>
    </row>
    <row r="126" spans="1:20" x14ac:dyDescent="0.3">
      <c r="A126" t="s">
        <v>0</v>
      </c>
      <c r="B126" t="str">
        <f>FIJO!$B125</f>
        <v>PENINSULAAEQFIJOSIMETRIA3.0TD15</v>
      </c>
      <c r="C126" s="18" t="str">
        <f>VLOOKUP($B126,Tabla2[],3,0)</f>
        <v>AEQ</v>
      </c>
      <c r="D126" s="18" t="str">
        <f>VLOOKUP($B126,Tabla2[],FIJO!C$1,0)</f>
        <v>PENINSULA</v>
      </c>
      <c r="E126" s="155"/>
      <c r="F126" s="18" t="str">
        <f>VLOOKUP($B126,Tabla2[],5,0)</f>
        <v>SIMETRIA</v>
      </c>
      <c r="G126" s="18" t="str">
        <f>VLOOKUP($B126,Tabla2[],6,0)</f>
        <v>3.0TD</v>
      </c>
      <c r="H126" s="18">
        <f>VLOOKUP($B126,Tabla2[],7,0)</f>
        <v>15</v>
      </c>
      <c r="I126" s="19">
        <f>VLOOKUP($B126,Tabla2[],I$1,0)</f>
        <v>3.8308000000000002E-2</v>
      </c>
      <c r="J126" s="19">
        <f>VLOOKUP($B126,Tabla2[],J$1,0)</f>
        <v>3.2599999999999997E-2</v>
      </c>
      <c r="K126" s="19">
        <f>VLOOKUP($B126,Tabla2[],K$1,0)</f>
        <v>3.5622000000000001E-2</v>
      </c>
      <c r="L126" s="19">
        <f>VLOOKUP($B126,Tabla2[],L$1,0)</f>
        <v>3.4667999999999997E-2</v>
      </c>
      <c r="M126" s="19">
        <f>VLOOKUP($B126,Tabla2[],M$1,0)</f>
        <v>3.2143999999999999E-2</v>
      </c>
      <c r="N126" s="19">
        <f>VLOOKUP($B126,Tabla2[],N$1,0)</f>
        <v>3.014E-2</v>
      </c>
      <c r="O126" s="19">
        <f>VLOOKUP($B126,Tabla2[],O$1,0)</f>
        <v>0.268565</v>
      </c>
      <c r="P126" s="19">
        <f>VLOOKUP($B126,Tabla2[],P$1,0)</f>
        <v>0.24776699999999999</v>
      </c>
      <c r="Q126" s="19">
        <f>VLOOKUP($B126,Tabla2[],Q$1,0)</f>
        <v>0.219862</v>
      </c>
      <c r="R126" s="19">
        <f>VLOOKUP($B126,Tabla2[],R$1,0)</f>
        <v>0.20157900000000001</v>
      </c>
      <c r="S126" s="19">
        <f>VLOOKUP($B126,Tabla2[],S$1,0)</f>
        <v>0.182251</v>
      </c>
      <c r="T126" s="19">
        <f>VLOOKUP($B126,Tabla2[],T$1,0)</f>
        <v>0.17974300000000001</v>
      </c>
    </row>
    <row r="127" spans="1:20" x14ac:dyDescent="0.3">
      <c r="A127" t="s">
        <v>0</v>
      </c>
      <c r="B127" t="str">
        <f>FIJO!$B126</f>
        <v>PENINSULAAEQFIJOARMONIA3.0TD20</v>
      </c>
      <c r="C127" s="18" t="str">
        <f>VLOOKUP($B127,Tabla2[],3,0)</f>
        <v>AEQ</v>
      </c>
      <c r="D127" s="18" t="str">
        <f>VLOOKUP($B127,Tabla2[],FIJO!C$1,0)</f>
        <v>PENINSULA</v>
      </c>
      <c r="E127" s="155"/>
      <c r="F127" s="18" t="str">
        <f>VLOOKUP($B127,Tabla2[],5,0)</f>
        <v>ARMONIA</v>
      </c>
      <c r="G127" s="18" t="str">
        <f>VLOOKUP($B127,Tabla2[],6,0)</f>
        <v>3.0TD</v>
      </c>
      <c r="H127" s="18">
        <f>VLOOKUP($B127,Tabla2[],7,0)</f>
        <v>20</v>
      </c>
      <c r="I127" s="19">
        <f>VLOOKUP($B127,Tabla2[],I$1,0)</f>
        <v>3.8308000000000002E-2</v>
      </c>
      <c r="J127" s="19">
        <f>VLOOKUP($B127,Tabla2[],J$1,0)</f>
        <v>3.2599999999999997E-2</v>
      </c>
      <c r="K127" s="19">
        <f>VLOOKUP($B127,Tabla2[],K$1,0)</f>
        <v>1.09654E-2</v>
      </c>
      <c r="L127" s="19">
        <f>VLOOKUP($B127,Tabla2[],L$1,0)</f>
        <v>1.0011000000000001E-2</v>
      </c>
      <c r="M127" s="19">
        <f>VLOOKUP($B127,Tabla2[],M$1,0)</f>
        <v>7.4869999999999997E-3</v>
      </c>
      <c r="N127" s="19">
        <f>VLOOKUP($B127,Tabla2[],N$1,0)</f>
        <v>5.483E-3</v>
      </c>
      <c r="O127" s="19">
        <f>VLOOKUP($B127,Tabla2[],O$1,0)</f>
        <v>0.273565</v>
      </c>
      <c r="P127" s="19">
        <f>VLOOKUP($B127,Tabla2[],P$1,0)</f>
        <v>0.25276700000000002</v>
      </c>
      <c r="Q127" s="19">
        <f>VLOOKUP($B127,Tabla2[],Q$1,0)</f>
        <v>0.22486200000000001</v>
      </c>
      <c r="R127" s="19">
        <f>VLOOKUP($B127,Tabla2[],R$1,0)</f>
        <v>0.20657900000000001</v>
      </c>
      <c r="S127" s="19">
        <f>VLOOKUP($B127,Tabla2[],S$1,0)</f>
        <v>0.187251</v>
      </c>
      <c r="T127" s="19">
        <f>VLOOKUP($B127,Tabla2[],T$1,0)</f>
        <v>0.18474299999999999</v>
      </c>
    </row>
    <row r="128" spans="1:20" x14ac:dyDescent="0.3">
      <c r="A128" t="s">
        <v>0</v>
      </c>
      <c r="B128" t="str">
        <f>FIJO!$B127</f>
        <v>PENINSULAAEQFIJOEQUILIBRIO3.0TD20</v>
      </c>
      <c r="C128" s="18" t="str">
        <f>VLOOKUP($B128,Tabla2[],3,0)</f>
        <v>AEQ</v>
      </c>
      <c r="D128" s="18" t="str">
        <f>VLOOKUP($B128,Tabla2[],FIJO!C$1,0)</f>
        <v>PENINSULA</v>
      </c>
      <c r="E128" s="155"/>
      <c r="F128" s="18" t="str">
        <f>VLOOKUP($B128,Tabla2[],5,0)</f>
        <v>EQUILIBRIO</v>
      </c>
      <c r="G128" s="18" t="str">
        <f>VLOOKUP($B128,Tabla2[],6,0)</f>
        <v>3.0TD</v>
      </c>
      <c r="H128" s="18">
        <f>VLOOKUP($B128,Tabla2[],7,0)</f>
        <v>20</v>
      </c>
      <c r="I128" s="19">
        <f>VLOOKUP($B128,Tabla2[],I$1,0)</f>
        <v>3.8308000000000002E-2</v>
      </c>
      <c r="J128" s="19">
        <f>VLOOKUP($B128,Tabla2[],J$1,0)</f>
        <v>3.2599999999999997E-2</v>
      </c>
      <c r="K128" s="19">
        <f>VLOOKUP($B128,Tabla2[],K$1,0)</f>
        <v>2.1238E-2</v>
      </c>
      <c r="L128" s="19">
        <f>VLOOKUP($B128,Tabla2[],L$1,0)</f>
        <v>2.0285000000000001E-2</v>
      </c>
      <c r="M128" s="19">
        <f>VLOOKUP($B128,Tabla2[],M$1,0)</f>
        <v>1.7760999999999999E-2</v>
      </c>
      <c r="N128" s="19">
        <f>VLOOKUP($B128,Tabla2[],N$1,0)</f>
        <v>1.5757E-2</v>
      </c>
      <c r="O128" s="19">
        <f>VLOOKUP($B128,Tabla2[],O$1,0)</f>
        <v>0.273565</v>
      </c>
      <c r="P128" s="19">
        <f>VLOOKUP($B128,Tabla2[],P$1,0)</f>
        <v>0.25276700000000002</v>
      </c>
      <c r="Q128" s="19">
        <f>VLOOKUP($B128,Tabla2[],Q$1,0)</f>
        <v>0.22486200000000001</v>
      </c>
      <c r="R128" s="19">
        <f>VLOOKUP($B128,Tabla2[],R$1,0)</f>
        <v>0.20657900000000001</v>
      </c>
      <c r="S128" s="19">
        <f>VLOOKUP($B128,Tabla2[],S$1,0)</f>
        <v>0.187251</v>
      </c>
      <c r="T128" s="19">
        <f>VLOOKUP($B128,Tabla2[],T$1,0)</f>
        <v>0.18474299999999999</v>
      </c>
    </row>
    <row r="129" spans="1:20" x14ac:dyDescent="0.3">
      <c r="A129" t="s">
        <v>0</v>
      </c>
      <c r="B129" t="str">
        <f>FIJO!$B128</f>
        <v>PENINSULAAEQFIJOSIMETRIA3.0TD20</v>
      </c>
      <c r="C129" s="18" t="str">
        <f>VLOOKUP($B129,Tabla2[],3,0)</f>
        <v>AEQ</v>
      </c>
      <c r="D129" s="18" t="str">
        <f>VLOOKUP($B129,Tabla2[],FIJO!C$1,0)</f>
        <v>PENINSULA</v>
      </c>
      <c r="E129" s="155"/>
      <c r="F129" s="18" t="str">
        <f>VLOOKUP($B129,Tabla2[],5,0)</f>
        <v>SIMETRIA</v>
      </c>
      <c r="G129" s="18" t="str">
        <f>VLOOKUP($B129,Tabla2[],6,0)</f>
        <v>3.0TD</v>
      </c>
      <c r="H129" s="18">
        <f>VLOOKUP($B129,Tabla2[],7,0)</f>
        <v>20</v>
      </c>
      <c r="I129" s="19">
        <f>VLOOKUP($B129,Tabla2[],I$1,0)</f>
        <v>3.8308000000000002E-2</v>
      </c>
      <c r="J129" s="19">
        <f>VLOOKUP($B129,Tabla2[],J$1,0)</f>
        <v>3.2599999999999997E-2</v>
      </c>
      <c r="K129" s="19">
        <f>VLOOKUP($B129,Tabla2[],K$1,0)</f>
        <v>3.5622000000000001E-2</v>
      </c>
      <c r="L129" s="19">
        <f>VLOOKUP($B129,Tabla2[],L$1,0)</f>
        <v>3.4667999999999997E-2</v>
      </c>
      <c r="M129" s="19">
        <f>VLOOKUP($B129,Tabla2[],M$1,0)</f>
        <v>3.2143999999999999E-2</v>
      </c>
      <c r="N129" s="19">
        <f>VLOOKUP($B129,Tabla2[],N$1,0)</f>
        <v>3.014E-2</v>
      </c>
      <c r="O129" s="19">
        <f>VLOOKUP($B129,Tabla2[],O$1,0)</f>
        <v>0.273565</v>
      </c>
      <c r="P129" s="19">
        <f>VLOOKUP($B129,Tabla2[],P$1,0)</f>
        <v>0.25276700000000002</v>
      </c>
      <c r="Q129" s="19">
        <f>VLOOKUP($B129,Tabla2[],Q$1,0)</f>
        <v>0.22486200000000001</v>
      </c>
      <c r="R129" s="19">
        <f>VLOOKUP($B129,Tabla2[],R$1,0)</f>
        <v>0.20657900000000001</v>
      </c>
      <c r="S129" s="19">
        <f>VLOOKUP($B129,Tabla2[],S$1,0)</f>
        <v>0.187251</v>
      </c>
      <c r="T129" s="19">
        <f>VLOOKUP($B129,Tabla2[],T$1,0)</f>
        <v>0.18474299999999999</v>
      </c>
    </row>
    <row r="130" spans="1:20" x14ac:dyDescent="0.3">
      <c r="A130" t="s">
        <v>0</v>
      </c>
      <c r="B130" t="str">
        <f>FIJO!$B129</f>
        <v>PENINSULAAEQFIJOARMONIA3.0TD25</v>
      </c>
      <c r="C130" s="18" t="str">
        <f>VLOOKUP($B130,Tabla2[],3,0)</f>
        <v>AEQ</v>
      </c>
      <c r="D130" s="18" t="str">
        <f>VLOOKUP($B130,Tabla2[],FIJO!C$1,0)</f>
        <v>PENINSULA</v>
      </c>
      <c r="E130" s="155"/>
      <c r="F130" s="18" t="str">
        <f>VLOOKUP($B130,Tabla2[],5,0)</f>
        <v>ARMONIA</v>
      </c>
      <c r="G130" s="18" t="str">
        <f>VLOOKUP($B130,Tabla2[],6,0)</f>
        <v>3.0TD</v>
      </c>
      <c r="H130" s="18">
        <f>VLOOKUP($B130,Tabla2[],7,0)</f>
        <v>25</v>
      </c>
      <c r="I130" s="19">
        <f>VLOOKUP($B130,Tabla2[],I$1,0)</f>
        <v>3.8308000000000002E-2</v>
      </c>
      <c r="J130" s="19">
        <f>VLOOKUP($B130,Tabla2[],J$1,0)</f>
        <v>3.2599999999999997E-2</v>
      </c>
      <c r="K130" s="19">
        <f>VLOOKUP($B130,Tabla2[],K$1,0)</f>
        <v>1.09654E-2</v>
      </c>
      <c r="L130" s="19">
        <f>VLOOKUP($B130,Tabla2[],L$1,0)</f>
        <v>1.0011000000000001E-2</v>
      </c>
      <c r="M130" s="19">
        <f>VLOOKUP($B130,Tabla2[],M$1,0)</f>
        <v>7.4869999999999997E-3</v>
      </c>
      <c r="N130" s="19">
        <f>VLOOKUP($B130,Tabla2[],N$1,0)</f>
        <v>5.483E-3</v>
      </c>
      <c r="O130" s="19">
        <f>VLOOKUP($B130,Tabla2[],O$1,0)</f>
        <v>0.27856500000000001</v>
      </c>
      <c r="P130" s="19">
        <f>VLOOKUP($B130,Tabla2[],P$1,0)</f>
        <v>0.25776700000000002</v>
      </c>
      <c r="Q130" s="19">
        <f>VLOOKUP($B130,Tabla2[],Q$1,0)</f>
        <v>0.22986200000000001</v>
      </c>
      <c r="R130" s="19">
        <f>VLOOKUP($B130,Tabla2[],R$1,0)</f>
        <v>0.21157899999999999</v>
      </c>
      <c r="S130" s="19">
        <f>VLOOKUP($B130,Tabla2[],S$1,0)</f>
        <v>0.19225100000000001</v>
      </c>
      <c r="T130" s="19">
        <f>VLOOKUP($B130,Tabla2[],T$1,0)</f>
        <v>0.18974299999999999</v>
      </c>
    </row>
    <row r="131" spans="1:20" x14ac:dyDescent="0.3">
      <c r="A131" t="s">
        <v>0</v>
      </c>
      <c r="B131" t="str">
        <f>FIJO!$B130</f>
        <v>PENINSULAAEQFIJOEQUILIBRIO3.0TD25</v>
      </c>
      <c r="C131" s="18" t="str">
        <f>VLOOKUP($B131,Tabla2[],3,0)</f>
        <v>AEQ</v>
      </c>
      <c r="D131" s="18" t="str">
        <f>VLOOKUP($B131,Tabla2[],FIJO!C$1,0)</f>
        <v>PENINSULA</v>
      </c>
      <c r="E131" s="155"/>
      <c r="F131" s="18" t="str">
        <f>VLOOKUP($B131,Tabla2[],5,0)</f>
        <v>EQUILIBRIO</v>
      </c>
      <c r="G131" s="18" t="str">
        <f>VLOOKUP($B131,Tabla2[],6,0)</f>
        <v>3.0TD</v>
      </c>
      <c r="H131" s="18">
        <f>VLOOKUP($B131,Tabla2[],7,0)</f>
        <v>25</v>
      </c>
      <c r="I131" s="19">
        <f>VLOOKUP($B131,Tabla2[],I$1,0)</f>
        <v>3.8308000000000002E-2</v>
      </c>
      <c r="J131" s="19">
        <f>VLOOKUP($B131,Tabla2[],J$1,0)</f>
        <v>3.2599999999999997E-2</v>
      </c>
      <c r="K131" s="19">
        <f>VLOOKUP($B131,Tabla2[],K$1,0)</f>
        <v>2.1238E-2</v>
      </c>
      <c r="L131" s="19">
        <f>VLOOKUP($B131,Tabla2[],L$1,0)</f>
        <v>2.0285000000000001E-2</v>
      </c>
      <c r="M131" s="19">
        <f>VLOOKUP($B131,Tabla2[],M$1,0)</f>
        <v>1.7760999999999999E-2</v>
      </c>
      <c r="N131" s="19">
        <f>VLOOKUP($B131,Tabla2[],N$1,0)</f>
        <v>1.5757E-2</v>
      </c>
      <c r="O131" s="19">
        <f>VLOOKUP($B131,Tabla2[],O$1,0)</f>
        <v>0.27856500000000001</v>
      </c>
      <c r="P131" s="19">
        <f>VLOOKUP($B131,Tabla2[],P$1,0)</f>
        <v>0.25776700000000002</v>
      </c>
      <c r="Q131" s="19">
        <f>VLOOKUP($B131,Tabla2[],Q$1,0)</f>
        <v>0.22986200000000001</v>
      </c>
      <c r="R131" s="19">
        <f>VLOOKUP($B131,Tabla2[],R$1,0)</f>
        <v>0.21157899999999999</v>
      </c>
      <c r="S131" s="19">
        <f>VLOOKUP($B131,Tabla2[],S$1,0)</f>
        <v>0.19225100000000001</v>
      </c>
      <c r="T131" s="19">
        <f>VLOOKUP($B131,Tabla2[],T$1,0)</f>
        <v>0.18974299999999999</v>
      </c>
    </row>
    <row r="132" spans="1:20" x14ac:dyDescent="0.3">
      <c r="A132" t="s">
        <v>0</v>
      </c>
      <c r="B132" t="str">
        <f>FIJO!$B131</f>
        <v>PENINSULAAEQFIJOSIMETRIA3.0TD25</v>
      </c>
      <c r="C132" s="18" t="str">
        <f>VLOOKUP($B132,Tabla2[],3,0)</f>
        <v>AEQ</v>
      </c>
      <c r="D132" s="18" t="str">
        <f>VLOOKUP($B132,Tabla2[],FIJO!C$1,0)</f>
        <v>PENINSULA</v>
      </c>
      <c r="E132" s="155"/>
      <c r="F132" s="18" t="str">
        <f>VLOOKUP($B132,Tabla2[],5,0)</f>
        <v>SIMETRIA</v>
      </c>
      <c r="G132" s="18" t="str">
        <f>VLOOKUP($B132,Tabla2[],6,0)</f>
        <v>3.0TD</v>
      </c>
      <c r="H132" s="18">
        <f>VLOOKUP($B132,Tabla2[],7,0)</f>
        <v>25</v>
      </c>
      <c r="I132" s="19">
        <f>VLOOKUP($B132,Tabla2[],I$1,0)</f>
        <v>3.8308000000000002E-2</v>
      </c>
      <c r="J132" s="19">
        <f>VLOOKUP($B132,Tabla2[],J$1,0)</f>
        <v>3.2599999999999997E-2</v>
      </c>
      <c r="K132" s="19">
        <f>VLOOKUP($B132,Tabla2[],K$1,0)</f>
        <v>3.5622000000000001E-2</v>
      </c>
      <c r="L132" s="19">
        <f>VLOOKUP($B132,Tabla2[],L$1,0)</f>
        <v>3.4667999999999997E-2</v>
      </c>
      <c r="M132" s="19">
        <f>VLOOKUP($B132,Tabla2[],M$1,0)</f>
        <v>3.2143999999999999E-2</v>
      </c>
      <c r="N132" s="19">
        <f>VLOOKUP($B132,Tabla2[],N$1,0)</f>
        <v>3.014E-2</v>
      </c>
      <c r="O132" s="19">
        <f>VLOOKUP($B132,Tabla2[],O$1,0)</f>
        <v>0.27856500000000001</v>
      </c>
      <c r="P132" s="19">
        <f>VLOOKUP($B132,Tabla2[],P$1,0)</f>
        <v>0.25776700000000002</v>
      </c>
      <c r="Q132" s="19">
        <f>VLOOKUP($B132,Tabla2[],Q$1,0)</f>
        <v>0.22986200000000001</v>
      </c>
      <c r="R132" s="19">
        <f>VLOOKUP($B132,Tabla2[],R$1,0)</f>
        <v>0.21157899999999999</v>
      </c>
      <c r="S132" s="19">
        <f>VLOOKUP($B132,Tabla2[],S$1,0)</f>
        <v>0.19225100000000001</v>
      </c>
      <c r="T132" s="19">
        <f>VLOOKUP($B132,Tabla2[],T$1,0)</f>
        <v>0.18974299999999999</v>
      </c>
    </row>
    <row r="133" spans="1:20" x14ac:dyDescent="0.3">
      <c r="A133" t="s">
        <v>0</v>
      </c>
      <c r="B133" t="str">
        <f>FIJO!$B132</f>
        <v>PENINSULAAEQFIJOARMONIA3.0TD30</v>
      </c>
      <c r="C133" s="18" t="str">
        <f>VLOOKUP($B133,Tabla2[],3,0)</f>
        <v>AEQ</v>
      </c>
      <c r="D133" s="18" t="str">
        <f>VLOOKUP($B133,Tabla2[],FIJO!C$1,0)</f>
        <v>PENINSULA</v>
      </c>
      <c r="E133" s="155"/>
      <c r="F133" s="18" t="str">
        <f>VLOOKUP($B133,Tabla2[],5,0)</f>
        <v>ARMONIA</v>
      </c>
      <c r="G133" s="18" t="str">
        <f>VLOOKUP($B133,Tabla2[],6,0)</f>
        <v>3.0TD</v>
      </c>
      <c r="H133" s="18">
        <f>VLOOKUP($B133,Tabla2[],7,0)</f>
        <v>30</v>
      </c>
      <c r="I133" s="19">
        <f>VLOOKUP($B133,Tabla2[],I$1,0)</f>
        <v>3.8308000000000002E-2</v>
      </c>
      <c r="J133" s="19">
        <f>VLOOKUP($B133,Tabla2[],J$1,0)</f>
        <v>3.2599999999999997E-2</v>
      </c>
      <c r="K133" s="19">
        <f>VLOOKUP($B133,Tabla2[],K$1,0)</f>
        <v>1.09654E-2</v>
      </c>
      <c r="L133" s="19">
        <f>VLOOKUP($B133,Tabla2[],L$1,0)</f>
        <v>1.0011000000000001E-2</v>
      </c>
      <c r="M133" s="19">
        <f>VLOOKUP($B133,Tabla2[],M$1,0)</f>
        <v>7.4869999999999997E-3</v>
      </c>
      <c r="N133" s="19">
        <f>VLOOKUP($B133,Tabla2[],N$1,0)</f>
        <v>5.483E-3</v>
      </c>
      <c r="O133" s="19">
        <f>VLOOKUP($B133,Tabla2[],O$1,0)</f>
        <v>0.28356500000000001</v>
      </c>
      <c r="P133" s="19">
        <f>VLOOKUP($B133,Tabla2[],P$1,0)</f>
        <v>0.26276699999999997</v>
      </c>
      <c r="Q133" s="19">
        <f>VLOOKUP($B133,Tabla2[],Q$1,0)</f>
        <v>0.23486199999999999</v>
      </c>
      <c r="R133" s="19">
        <f>VLOOKUP($B133,Tabla2[],R$1,0)</f>
        <v>0.21657899999999999</v>
      </c>
      <c r="S133" s="19">
        <f>VLOOKUP($B133,Tabla2[],S$1,0)</f>
        <v>0.19725100000000001</v>
      </c>
      <c r="T133" s="19">
        <f>VLOOKUP($B133,Tabla2[],T$1,0)</f>
        <v>0.194743</v>
      </c>
    </row>
    <row r="134" spans="1:20" x14ac:dyDescent="0.3">
      <c r="A134" t="s">
        <v>0</v>
      </c>
      <c r="B134" t="str">
        <f>FIJO!$B133</f>
        <v>PENINSULAAEQFIJOEQUILIBRIO3.0TD30</v>
      </c>
      <c r="C134" s="18" t="str">
        <f>VLOOKUP($B134,Tabla2[],3,0)</f>
        <v>AEQ</v>
      </c>
      <c r="D134" s="18" t="str">
        <f>VLOOKUP($B134,Tabla2[],FIJO!C$1,0)</f>
        <v>PENINSULA</v>
      </c>
      <c r="E134" s="155"/>
      <c r="F134" s="18" t="str">
        <f>VLOOKUP($B134,Tabla2[],5,0)</f>
        <v>EQUILIBRIO</v>
      </c>
      <c r="G134" s="18" t="str">
        <f>VLOOKUP($B134,Tabla2[],6,0)</f>
        <v>3.0TD</v>
      </c>
      <c r="H134" s="18">
        <f>VLOOKUP($B134,Tabla2[],7,0)</f>
        <v>30</v>
      </c>
      <c r="I134" s="19">
        <f>VLOOKUP($B134,Tabla2[],I$1,0)</f>
        <v>3.8308000000000002E-2</v>
      </c>
      <c r="J134" s="19">
        <f>VLOOKUP($B134,Tabla2[],J$1,0)</f>
        <v>3.2599999999999997E-2</v>
      </c>
      <c r="K134" s="19">
        <f>VLOOKUP($B134,Tabla2[],K$1,0)</f>
        <v>2.1238E-2</v>
      </c>
      <c r="L134" s="19">
        <f>VLOOKUP($B134,Tabla2[],L$1,0)</f>
        <v>2.0285000000000001E-2</v>
      </c>
      <c r="M134" s="19">
        <f>VLOOKUP($B134,Tabla2[],M$1,0)</f>
        <v>1.7760999999999999E-2</v>
      </c>
      <c r="N134" s="19">
        <f>VLOOKUP($B134,Tabla2[],N$1,0)</f>
        <v>1.5757E-2</v>
      </c>
      <c r="O134" s="19">
        <f>VLOOKUP($B134,Tabla2[],O$1,0)</f>
        <v>0.28356500000000001</v>
      </c>
      <c r="P134" s="19">
        <f>VLOOKUP($B134,Tabla2[],P$1,0)</f>
        <v>0.26276699999999997</v>
      </c>
      <c r="Q134" s="19">
        <f>VLOOKUP($B134,Tabla2[],Q$1,0)</f>
        <v>0.23486199999999999</v>
      </c>
      <c r="R134" s="19">
        <f>VLOOKUP($B134,Tabla2[],R$1,0)</f>
        <v>0.21657899999999999</v>
      </c>
      <c r="S134" s="19">
        <f>VLOOKUP($B134,Tabla2[],S$1,0)</f>
        <v>0.19725100000000001</v>
      </c>
      <c r="T134" s="19">
        <f>VLOOKUP($B134,Tabla2[],T$1,0)</f>
        <v>0.194743</v>
      </c>
    </row>
    <row r="135" spans="1:20" x14ac:dyDescent="0.3">
      <c r="A135" t="s">
        <v>0</v>
      </c>
      <c r="B135" t="str">
        <f>FIJO!$B134</f>
        <v>PENINSULAAEQFIJOSIMETRIA3.0TD30</v>
      </c>
      <c r="C135" s="18" t="str">
        <f>VLOOKUP($B135,Tabla2[],3,0)</f>
        <v>AEQ</v>
      </c>
      <c r="D135" s="18" t="str">
        <f>VLOOKUP($B135,Tabla2[],FIJO!C$1,0)</f>
        <v>PENINSULA</v>
      </c>
      <c r="E135" s="155"/>
      <c r="F135" s="18" t="str">
        <f>VLOOKUP($B135,Tabla2[],5,0)</f>
        <v>SIMETRIA</v>
      </c>
      <c r="G135" s="18" t="str">
        <f>VLOOKUP($B135,Tabla2[],6,0)</f>
        <v>3.0TD</v>
      </c>
      <c r="H135" s="18">
        <f>VLOOKUP($B135,Tabla2[],7,0)</f>
        <v>30</v>
      </c>
      <c r="I135" s="19">
        <f>VLOOKUP($B135,Tabla2[],I$1,0)</f>
        <v>3.8308000000000002E-2</v>
      </c>
      <c r="J135" s="19">
        <f>VLOOKUP($B135,Tabla2[],J$1,0)</f>
        <v>3.2599999999999997E-2</v>
      </c>
      <c r="K135" s="19">
        <f>VLOOKUP($B135,Tabla2[],K$1,0)</f>
        <v>3.5622000000000001E-2</v>
      </c>
      <c r="L135" s="19">
        <f>VLOOKUP($B135,Tabla2[],L$1,0)</f>
        <v>3.4667999999999997E-2</v>
      </c>
      <c r="M135" s="19">
        <f>VLOOKUP($B135,Tabla2[],M$1,0)</f>
        <v>3.2143999999999999E-2</v>
      </c>
      <c r="N135" s="19">
        <f>VLOOKUP($B135,Tabla2[],N$1,0)</f>
        <v>3.014E-2</v>
      </c>
      <c r="O135" s="19">
        <f>VLOOKUP($B135,Tabla2[],O$1,0)</f>
        <v>0.28356500000000001</v>
      </c>
      <c r="P135" s="19">
        <f>VLOOKUP($B135,Tabla2[],P$1,0)</f>
        <v>0.26276699999999997</v>
      </c>
      <c r="Q135" s="19">
        <f>VLOOKUP($B135,Tabla2[],Q$1,0)</f>
        <v>0.23486199999999999</v>
      </c>
      <c r="R135" s="19">
        <f>VLOOKUP($B135,Tabla2[],R$1,0)</f>
        <v>0.21657899999999999</v>
      </c>
      <c r="S135" s="19">
        <f>VLOOKUP($B135,Tabla2[],S$1,0)</f>
        <v>0.19725100000000001</v>
      </c>
      <c r="T135" s="19">
        <f>VLOOKUP($B135,Tabla2[],T$1,0)</f>
        <v>0.194743</v>
      </c>
    </row>
    <row r="136" spans="1:20" x14ac:dyDescent="0.3">
      <c r="A136" t="s">
        <v>0</v>
      </c>
      <c r="B136" t="str">
        <f>FIJO!$B135</f>
        <v>PENINSULAAEQFIJOARMONIA6.1TD1.5</v>
      </c>
      <c r="C136" s="18" t="str">
        <f>VLOOKUP($B136,Tabla2[],3,0)</f>
        <v>AEQ</v>
      </c>
      <c r="D136" s="18" t="str">
        <f>VLOOKUP($B136,Tabla2[],FIJO!C$1,0)</f>
        <v>PENINSULA</v>
      </c>
      <c r="E136" s="155"/>
      <c r="F136" s="18" t="str">
        <f>VLOOKUP($B136,Tabla2[],5,0)</f>
        <v>ARMONIA</v>
      </c>
      <c r="G136" s="18" t="str">
        <f>VLOOKUP($B136,Tabla2[],6,0)</f>
        <v>6.1TD</v>
      </c>
      <c r="H136" s="18">
        <f>VLOOKUP($B136,Tabla2[],7,0)</f>
        <v>1.5</v>
      </c>
      <c r="I136" s="19">
        <f>VLOOKUP($B136,Tabla2[],I$1,0)</f>
        <v>6.2918000000000002E-2</v>
      </c>
      <c r="J136" s="19">
        <f>VLOOKUP($B136,Tabla2[],J$1,0)</f>
        <v>5.4358999999999998E-2</v>
      </c>
      <c r="K136" s="19">
        <f>VLOOKUP($B136,Tabla2[],K$1,0)</f>
        <v>2.8295000000000001E-2</v>
      </c>
      <c r="L136" s="19">
        <f>VLOOKUP($B136,Tabla2[],L$1,0)</f>
        <v>2.3453999999999999E-2</v>
      </c>
      <c r="M136" s="19">
        <f>VLOOKUP($B136,Tabla2[],M$1,0)</f>
        <v>5.2290000000000001E-3</v>
      </c>
      <c r="N136" s="19">
        <f>VLOOKUP($B136,Tabla2[],N$1,0)</f>
        <v>3.1480000000000002E-3</v>
      </c>
      <c r="O136" s="19">
        <f>VLOOKUP($B136,Tabla2[],O$1,0)</f>
        <v>0.219779</v>
      </c>
      <c r="P136" s="19">
        <f>VLOOKUP($B136,Tabla2[],P$1,0)</f>
        <v>0.198154</v>
      </c>
      <c r="Q136" s="19">
        <f>VLOOKUP($B136,Tabla2[],Q$1,0)</f>
        <v>0.18793499999999999</v>
      </c>
      <c r="R136" s="19">
        <f>VLOOKUP($B136,Tabla2[],R$1,0)</f>
        <v>0.17130200000000001</v>
      </c>
      <c r="S136" s="19">
        <f>VLOOKUP($B136,Tabla2[],S$1,0)</f>
        <v>0.15353900000000001</v>
      </c>
      <c r="T136" s="19">
        <f>VLOOKUP($B136,Tabla2[],T$1,0)</f>
        <v>0.15109700000000001</v>
      </c>
    </row>
    <row r="137" spans="1:20" x14ac:dyDescent="0.3">
      <c r="B137" t="str">
        <f>FIJO!$B136</f>
        <v>PENINSULAAEQFIJOEQUILIBRIO6.1TD1.5</v>
      </c>
      <c r="C137" s="18" t="str">
        <f>VLOOKUP($B137,Tabla2[],3,0)</f>
        <v>AEQ</v>
      </c>
      <c r="D137" s="18" t="str">
        <f>VLOOKUP($B137,Tabla2[],FIJO!C$1,0)</f>
        <v>PENINSULA</v>
      </c>
      <c r="E137" s="155"/>
      <c r="F137" s="18" t="str">
        <f>VLOOKUP($B137,Tabla2[],5,0)</f>
        <v>EQUILIBRIO</v>
      </c>
      <c r="G137" s="18" t="str">
        <f>VLOOKUP($B137,Tabla2[],6,0)</f>
        <v>6.1TD</v>
      </c>
      <c r="H137" s="18">
        <f>VLOOKUP($B137,Tabla2[],7,0)</f>
        <v>1.5</v>
      </c>
      <c r="I137" s="19">
        <f>VLOOKUP($B137,Tabla2[],I$1,0)</f>
        <v>6.2918000000000002E-2</v>
      </c>
      <c r="J137" s="19">
        <f>VLOOKUP($B137,Tabla2[],J$1,0)</f>
        <v>5.4358999999999998E-2</v>
      </c>
      <c r="K137" s="19">
        <f>VLOOKUP($B137,Tabla2[],K$1,0)</f>
        <v>3.6513999999999998E-2</v>
      </c>
      <c r="L137" s="19">
        <f>VLOOKUP($B137,Tabla2[],L$1,0)</f>
        <v>3.1673E-2</v>
      </c>
      <c r="M137" s="19">
        <f>VLOOKUP($B137,Tabla2[],M$1,0)</f>
        <v>1.3448E-2</v>
      </c>
      <c r="N137" s="19">
        <f>VLOOKUP($B137,Tabla2[],N$1,0)</f>
        <v>1.1367E-2</v>
      </c>
      <c r="O137" s="19">
        <f>VLOOKUP($B137,Tabla2[],O$1,0)</f>
        <v>0.219779</v>
      </c>
      <c r="P137" s="19">
        <f>VLOOKUP($B137,Tabla2[],P$1,0)</f>
        <v>0.198154</v>
      </c>
      <c r="Q137" s="19">
        <f>VLOOKUP($B137,Tabla2[],Q$1,0)</f>
        <v>0.18793499999999999</v>
      </c>
      <c r="R137" s="19">
        <f>VLOOKUP($B137,Tabla2[],R$1,0)</f>
        <v>0.17130200000000001</v>
      </c>
      <c r="S137" s="19">
        <f>VLOOKUP($B137,Tabla2[],S$1,0)</f>
        <v>0.15353900000000001</v>
      </c>
      <c r="T137" s="19">
        <f>VLOOKUP($B137,Tabla2[],T$1,0)</f>
        <v>0.15109700000000001</v>
      </c>
    </row>
    <row r="138" spans="1:20" x14ac:dyDescent="0.3">
      <c r="A138" t="s">
        <v>0</v>
      </c>
      <c r="B138" t="str">
        <f>FIJO!$B137</f>
        <v>PENINSULAAEQFIJOSIMETRIA6.1TD1.5</v>
      </c>
      <c r="C138" s="18" t="str">
        <f>VLOOKUP($B138,Tabla2[],3,0)</f>
        <v>AEQ</v>
      </c>
      <c r="D138" s="18" t="str">
        <f>VLOOKUP($B138,Tabla2[],FIJO!C$1,0)</f>
        <v>PENINSULA</v>
      </c>
      <c r="E138" s="155"/>
      <c r="F138" s="18" t="str">
        <f>VLOOKUP($B138,Tabla2[],5,0)</f>
        <v>SIMETRIA</v>
      </c>
      <c r="G138" s="18" t="str">
        <f>VLOOKUP($B138,Tabla2[],6,0)</f>
        <v>6.1TD</v>
      </c>
      <c r="H138" s="18">
        <f>VLOOKUP($B138,Tabla2[],7,0)</f>
        <v>1.5</v>
      </c>
      <c r="I138" s="19">
        <f>VLOOKUP($B138,Tabla2[],I$1,0)</f>
        <v>6.2918000000000002E-2</v>
      </c>
      <c r="J138" s="19">
        <f>VLOOKUP($B138,Tabla2[],J$1,0)</f>
        <v>5.4358999999999998E-2</v>
      </c>
      <c r="K138" s="19">
        <f>VLOOKUP($B138,Tabla2[],K$1,0)</f>
        <v>4.3706000000000002E-2</v>
      </c>
      <c r="L138" s="19">
        <f>VLOOKUP($B138,Tabla2[],L$1,0)</f>
        <v>3.8864999999999997E-2</v>
      </c>
      <c r="M138" s="19">
        <f>VLOOKUP($B138,Tabla2[],M$1,0)</f>
        <v>2.0639999999999999E-2</v>
      </c>
      <c r="N138" s="19">
        <f>VLOOKUP($B138,Tabla2[],N$1,0)</f>
        <v>1.8558999999999999E-2</v>
      </c>
      <c r="O138" s="19">
        <f>VLOOKUP($B138,Tabla2[],O$1,0)</f>
        <v>0.219779</v>
      </c>
      <c r="P138" s="19">
        <f>VLOOKUP($B138,Tabla2[],P$1,0)</f>
        <v>0.198154</v>
      </c>
      <c r="Q138" s="19">
        <f>VLOOKUP($B138,Tabla2[],Q$1,0)</f>
        <v>0.18793499999999999</v>
      </c>
      <c r="R138" s="19">
        <f>VLOOKUP($B138,Tabla2[],R$1,0)</f>
        <v>0.17130200000000001</v>
      </c>
      <c r="S138" s="19">
        <f>VLOOKUP($B138,Tabla2[],S$1,0)</f>
        <v>0.15353900000000001</v>
      </c>
      <c r="T138" s="19">
        <f>VLOOKUP($B138,Tabla2[],T$1,0)</f>
        <v>0.15109700000000001</v>
      </c>
    </row>
    <row r="139" spans="1:20" x14ac:dyDescent="0.3">
      <c r="A139" t="s">
        <v>0</v>
      </c>
      <c r="B139" t="str">
        <f>FIJO!$B138</f>
        <v>PENINSULAAEQFIJOARMONIA6.1TD3</v>
      </c>
      <c r="C139" s="18" t="str">
        <f>VLOOKUP($B139,Tabla2[],3,0)</f>
        <v>AEQ</v>
      </c>
      <c r="D139" s="18" t="str">
        <f>VLOOKUP($B139,Tabla2[],FIJO!C$1,0)</f>
        <v>PENINSULA</v>
      </c>
      <c r="E139" s="155"/>
      <c r="F139" s="18" t="str">
        <f>VLOOKUP($B139,Tabla2[],5,0)</f>
        <v>ARMONIA</v>
      </c>
      <c r="G139" s="18" t="str">
        <f>VLOOKUP($B139,Tabla2[],6,0)</f>
        <v>6.1TD</v>
      </c>
      <c r="H139" s="18">
        <f>VLOOKUP($B139,Tabla2[],7,0)</f>
        <v>3</v>
      </c>
      <c r="I139" s="19">
        <f>VLOOKUP($B139,Tabla2[],I$1,0)</f>
        <v>6.2918000000000002E-2</v>
      </c>
      <c r="J139" s="19">
        <f>VLOOKUP($B139,Tabla2[],J$1,0)</f>
        <v>5.4358999999999998E-2</v>
      </c>
      <c r="K139" s="19">
        <f>VLOOKUP($B139,Tabla2[],K$1,0)</f>
        <v>2.8295000000000001E-2</v>
      </c>
      <c r="L139" s="19">
        <f>VLOOKUP($B139,Tabla2[],L$1,0)</f>
        <v>2.3453999999999999E-2</v>
      </c>
      <c r="M139" s="19">
        <f>VLOOKUP($B139,Tabla2[],M$1,0)</f>
        <v>5.2290000000000001E-3</v>
      </c>
      <c r="N139" s="19">
        <f>VLOOKUP($B139,Tabla2[],N$1,0)</f>
        <v>3.1480000000000002E-3</v>
      </c>
      <c r="O139" s="19">
        <f>VLOOKUP($B139,Tabla2[],O$1,0)</f>
        <v>0.221278</v>
      </c>
      <c r="P139" s="19">
        <f>VLOOKUP($B139,Tabla2[],P$1,0)</f>
        <v>0.199654</v>
      </c>
      <c r="Q139" s="19">
        <f>VLOOKUP($B139,Tabla2[],Q$1,0)</f>
        <v>0.18943499999999999</v>
      </c>
      <c r="R139" s="19">
        <f>VLOOKUP($B139,Tabla2[],R$1,0)</f>
        <v>0.17280200000000001</v>
      </c>
      <c r="S139" s="19">
        <f>VLOOKUP($B139,Tabla2[],S$1,0)</f>
        <v>0.15503900000000001</v>
      </c>
      <c r="T139" s="19">
        <f>VLOOKUP($B139,Tabla2[],T$1,0)</f>
        <v>0.15259700000000001</v>
      </c>
    </row>
    <row r="140" spans="1:20" x14ac:dyDescent="0.3">
      <c r="A140" t="s">
        <v>0</v>
      </c>
      <c r="B140" t="str">
        <f>FIJO!$B139</f>
        <v>PENINSULAAEQFIJOEQUILIBRIO6.1TD3</v>
      </c>
      <c r="C140" s="18" t="str">
        <f>VLOOKUP($B140,Tabla2[],3,0)</f>
        <v>AEQ</v>
      </c>
      <c r="D140" s="18" t="str">
        <f>VLOOKUP($B140,Tabla2[],FIJO!C$1,0)</f>
        <v>PENINSULA</v>
      </c>
      <c r="E140" s="155"/>
      <c r="F140" s="18" t="str">
        <f>VLOOKUP($B140,Tabla2[],5,0)</f>
        <v>EQUILIBRIO</v>
      </c>
      <c r="G140" s="18" t="str">
        <f>VLOOKUP($B140,Tabla2[],6,0)</f>
        <v>6.1TD</v>
      </c>
      <c r="H140" s="18">
        <f>VLOOKUP($B140,Tabla2[],7,0)</f>
        <v>3</v>
      </c>
      <c r="I140" s="19">
        <f>VLOOKUP($B140,Tabla2[],I$1,0)</f>
        <v>6.2918000000000002E-2</v>
      </c>
      <c r="J140" s="19">
        <f>VLOOKUP($B140,Tabla2[],J$1,0)</f>
        <v>5.4358999999999998E-2</v>
      </c>
      <c r="K140" s="19">
        <f>VLOOKUP($B140,Tabla2[],K$1,0)</f>
        <v>3.6513999999999998E-2</v>
      </c>
      <c r="L140" s="19">
        <f>VLOOKUP($B140,Tabla2[],L$1,0)</f>
        <v>3.1673E-2</v>
      </c>
      <c r="M140" s="19">
        <f>VLOOKUP($B140,Tabla2[],M$1,0)</f>
        <v>1.3448E-2</v>
      </c>
      <c r="N140" s="19">
        <f>VLOOKUP($B140,Tabla2[],N$1,0)</f>
        <v>1.1367E-2</v>
      </c>
      <c r="O140" s="19">
        <f>VLOOKUP($B140,Tabla2[],O$1,0)</f>
        <v>0.221278</v>
      </c>
      <c r="P140" s="19">
        <f>VLOOKUP($B140,Tabla2[],P$1,0)</f>
        <v>0.199654</v>
      </c>
      <c r="Q140" s="19">
        <f>VLOOKUP($B140,Tabla2[],Q$1,0)</f>
        <v>0.18943499999999999</v>
      </c>
      <c r="R140" s="19">
        <f>VLOOKUP($B140,Tabla2[],R$1,0)</f>
        <v>0.17280200000000001</v>
      </c>
      <c r="S140" s="19">
        <f>VLOOKUP($B140,Tabla2[],S$1,0)</f>
        <v>0.15503900000000001</v>
      </c>
      <c r="T140" s="19">
        <f>VLOOKUP($B140,Tabla2[],T$1,0)</f>
        <v>0.15259700000000001</v>
      </c>
    </row>
    <row r="141" spans="1:20" x14ac:dyDescent="0.3">
      <c r="A141" t="s">
        <v>0</v>
      </c>
      <c r="B141" t="str">
        <f>FIJO!$B140</f>
        <v>PENINSULAAEQFIJOSIMETRIA6.1TD3</v>
      </c>
      <c r="C141" s="18" t="str">
        <f>VLOOKUP($B141,Tabla2[],3,0)</f>
        <v>AEQ</v>
      </c>
      <c r="D141" s="18" t="str">
        <f>VLOOKUP($B141,Tabla2[],FIJO!C$1,0)</f>
        <v>PENINSULA</v>
      </c>
      <c r="E141" s="155"/>
      <c r="F141" s="18" t="str">
        <f>VLOOKUP($B141,Tabla2[],5,0)</f>
        <v>SIMETRIA</v>
      </c>
      <c r="G141" s="18" t="str">
        <f>VLOOKUP($B141,Tabla2[],6,0)</f>
        <v>6.1TD</v>
      </c>
      <c r="H141" s="18">
        <f>VLOOKUP($B141,Tabla2[],7,0)</f>
        <v>3</v>
      </c>
      <c r="I141" s="19">
        <f>VLOOKUP($B141,Tabla2[],I$1,0)</f>
        <v>6.2918000000000002E-2</v>
      </c>
      <c r="J141" s="19">
        <f>VLOOKUP($B141,Tabla2[],J$1,0)</f>
        <v>5.4358999999999998E-2</v>
      </c>
      <c r="K141" s="19">
        <f>VLOOKUP($B141,Tabla2[],K$1,0)</f>
        <v>4.3706000000000002E-2</v>
      </c>
      <c r="L141" s="19">
        <f>VLOOKUP($B141,Tabla2[],L$1,0)</f>
        <v>3.8864999999999997E-2</v>
      </c>
      <c r="M141" s="19">
        <f>VLOOKUP($B141,Tabla2[],M$1,0)</f>
        <v>2.0639999999999999E-2</v>
      </c>
      <c r="N141" s="19">
        <f>VLOOKUP($B141,Tabla2[],N$1,0)</f>
        <v>1.8558999999999999E-2</v>
      </c>
      <c r="O141" s="19">
        <f>VLOOKUP($B141,Tabla2[],O$1,0)</f>
        <v>0.221278</v>
      </c>
      <c r="P141" s="19">
        <f>VLOOKUP($B141,Tabla2[],P$1,0)</f>
        <v>0.199654</v>
      </c>
      <c r="Q141" s="19">
        <f>VLOOKUP($B141,Tabla2[],Q$1,0)</f>
        <v>0.18943499999999999</v>
      </c>
      <c r="R141" s="19">
        <f>VLOOKUP($B141,Tabla2[],R$1,0)</f>
        <v>0.17280200000000001</v>
      </c>
      <c r="S141" s="19">
        <f>VLOOKUP($B141,Tabla2[],S$1,0)</f>
        <v>0.15503900000000001</v>
      </c>
      <c r="T141" s="19">
        <f>VLOOKUP($B141,Tabla2[],T$1,0)</f>
        <v>0.15259700000000001</v>
      </c>
    </row>
    <row r="142" spans="1:20" x14ac:dyDescent="0.3">
      <c r="A142" t="s">
        <v>0</v>
      </c>
      <c r="B142" t="str">
        <f>FIJO!$B141</f>
        <v>PENINSULAAEQFIJOARMONIA6.1TD4</v>
      </c>
      <c r="C142" s="18" t="str">
        <f>VLOOKUP($B142,Tabla2[],3,0)</f>
        <v>AEQ</v>
      </c>
      <c r="D142" s="18" t="str">
        <f>VLOOKUP($B142,Tabla2[],FIJO!C$1,0)</f>
        <v>PENINSULA</v>
      </c>
      <c r="E142" s="155"/>
      <c r="F142" s="18" t="str">
        <f>VLOOKUP($B142,Tabla2[],5,0)</f>
        <v>ARMONIA</v>
      </c>
      <c r="G142" s="18" t="str">
        <f>VLOOKUP($B142,Tabla2[],6,0)</f>
        <v>6.1TD</v>
      </c>
      <c r="H142" s="18">
        <f>VLOOKUP($B142,Tabla2[],7,0)</f>
        <v>4</v>
      </c>
      <c r="I142" s="19">
        <f>VLOOKUP($B142,Tabla2[],I$1,0)</f>
        <v>6.2918000000000002E-2</v>
      </c>
      <c r="J142" s="19">
        <f>VLOOKUP($B142,Tabla2[],J$1,0)</f>
        <v>5.4358999999999998E-2</v>
      </c>
      <c r="K142" s="19">
        <f>VLOOKUP($B142,Tabla2[],K$1,0)</f>
        <v>2.8295000000000001E-2</v>
      </c>
      <c r="L142" s="19">
        <f>VLOOKUP($B142,Tabla2[],L$1,0)</f>
        <v>2.3453999999999999E-2</v>
      </c>
      <c r="M142" s="19">
        <f>VLOOKUP($B142,Tabla2[],M$1,0)</f>
        <v>5.2290000000000001E-3</v>
      </c>
      <c r="N142" s="19">
        <f>VLOOKUP($B142,Tabla2[],N$1,0)</f>
        <v>3.1480000000000002E-3</v>
      </c>
      <c r="O142" s="19">
        <f>VLOOKUP($B142,Tabla2[],O$1,0)</f>
        <v>0.222279</v>
      </c>
      <c r="P142" s="19">
        <f>VLOOKUP($B142,Tabla2[],P$1,0)</f>
        <v>0.200654</v>
      </c>
      <c r="Q142" s="19">
        <f>VLOOKUP($B142,Tabla2[],Q$1,0)</f>
        <v>0.19043499999999999</v>
      </c>
      <c r="R142" s="19">
        <f>VLOOKUP($B142,Tabla2[],R$1,0)</f>
        <v>0.17380200000000001</v>
      </c>
      <c r="S142" s="19">
        <f>VLOOKUP($B142,Tabla2[],S$1,0)</f>
        <v>0.15603900000000001</v>
      </c>
      <c r="T142" s="19">
        <f>VLOOKUP($B142,Tabla2[],T$1,0)</f>
        <v>0.15359700000000001</v>
      </c>
    </row>
    <row r="143" spans="1:20" x14ac:dyDescent="0.3">
      <c r="A143" t="s">
        <v>0</v>
      </c>
      <c r="B143" t="str">
        <f>FIJO!$B142</f>
        <v>PENINSULAAEQFIJOEQUILIBRIO6.1TD4</v>
      </c>
      <c r="C143" s="18" t="str">
        <f>VLOOKUP($B143,Tabla2[],3,0)</f>
        <v>AEQ</v>
      </c>
      <c r="D143" s="18" t="str">
        <f>VLOOKUP($B143,Tabla2[],FIJO!C$1,0)</f>
        <v>PENINSULA</v>
      </c>
      <c r="E143" s="155"/>
      <c r="F143" s="18" t="str">
        <f>VLOOKUP($B143,Tabla2[],5,0)</f>
        <v>EQUILIBRIO</v>
      </c>
      <c r="G143" s="18" t="str">
        <f>VLOOKUP($B143,Tabla2[],6,0)</f>
        <v>6.1TD</v>
      </c>
      <c r="H143" s="18">
        <f>VLOOKUP($B143,Tabla2[],7,0)</f>
        <v>4</v>
      </c>
      <c r="I143" s="19">
        <f>VLOOKUP($B143,Tabla2[],I$1,0)</f>
        <v>6.2918000000000002E-2</v>
      </c>
      <c r="J143" s="19">
        <f>VLOOKUP($B143,Tabla2[],J$1,0)</f>
        <v>5.4358999999999998E-2</v>
      </c>
      <c r="K143" s="19">
        <f>VLOOKUP($B143,Tabla2[],K$1,0)</f>
        <v>3.6513999999999998E-2</v>
      </c>
      <c r="L143" s="19">
        <f>VLOOKUP($B143,Tabla2[],L$1,0)</f>
        <v>3.1673E-2</v>
      </c>
      <c r="M143" s="19">
        <f>VLOOKUP($B143,Tabla2[],M$1,0)</f>
        <v>1.3448E-2</v>
      </c>
      <c r="N143" s="19">
        <f>VLOOKUP($B143,Tabla2[],N$1,0)</f>
        <v>1.1367E-2</v>
      </c>
      <c r="O143" s="19">
        <f>VLOOKUP($B143,Tabla2[],O$1,0)</f>
        <v>0.222279</v>
      </c>
      <c r="P143" s="19">
        <f>VLOOKUP($B143,Tabla2[],P$1,0)</f>
        <v>0.200654</v>
      </c>
      <c r="Q143" s="19">
        <f>VLOOKUP($B143,Tabla2[],Q$1,0)</f>
        <v>0.19043499999999999</v>
      </c>
      <c r="R143" s="19">
        <f>VLOOKUP($B143,Tabla2[],R$1,0)</f>
        <v>0.17380200000000001</v>
      </c>
      <c r="S143" s="19">
        <f>VLOOKUP($B143,Tabla2[],S$1,0)</f>
        <v>0.15603900000000001</v>
      </c>
      <c r="T143" s="19">
        <f>VLOOKUP($B143,Tabla2[],T$1,0)</f>
        <v>0.15359700000000001</v>
      </c>
    </row>
    <row r="144" spans="1:20" x14ac:dyDescent="0.3">
      <c r="A144" t="s">
        <v>0</v>
      </c>
      <c r="B144" t="str">
        <f>FIJO!$B143</f>
        <v>PENINSULAAEQFIJOSIMETRIA6.1TD4</v>
      </c>
      <c r="C144" s="18" t="str">
        <f>VLOOKUP($B144,Tabla2[],3,0)</f>
        <v>AEQ</v>
      </c>
      <c r="D144" s="18" t="str">
        <f>VLOOKUP($B144,Tabla2[],FIJO!C$1,0)</f>
        <v>PENINSULA</v>
      </c>
      <c r="E144" s="155"/>
      <c r="F144" s="18" t="str">
        <f>VLOOKUP($B144,Tabla2[],5,0)</f>
        <v>SIMETRIA</v>
      </c>
      <c r="G144" s="18" t="str">
        <f>VLOOKUP($B144,Tabla2[],6,0)</f>
        <v>6.1TD</v>
      </c>
      <c r="H144" s="18">
        <f>VLOOKUP($B144,Tabla2[],7,0)</f>
        <v>4</v>
      </c>
      <c r="I144" s="19">
        <f>VLOOKUP($B144,Tabla2[],I$1,0)</f>
        <v>6.2918000000000002E-2</v>
      </c>
      <c r="J144" s="19">
        <f>VLOOKUP($B144,Tabla2[],J$1,0)</f>
        <v>5.4358999999999998E-2</v>
      </c>
      <c r="K144" s="19">
        <f>VLOOKUP($B144,Tabla2[],K$1,0)</f>
        <v>4.3706000000000002E-2</v>
      </c>
      <c r="L144" s="19">
        <f>VLOOKUP($B144,Tabla2[],L$1,0)</f>
        <v>3.8864999999999997E-2</v>
      </c>
      <c r="M144" s="19">
        <f>VLOOKUP($B144,Tabla2[],M$1,0)</f>
        <v>2.0639999999999999E-2</v>
      </c>
      <c r="N144" s="19">
        <f>VLOOKUP($B144,Tabla2[],N$1,0)</f>
        <v>1.8558999999999999E-2</v>
      </c>
      <c r="O144" s="19">
        <f>VLOOKUP($B144,Tabla2[],O$1,0)</f>
        <v>0.222279</v>
      </c>
      <c r="P144" s="19">
        <f>VLOOKUP($B144,Tabla2[],P$1,0)</f>
        <v>0.200654</v>
      </c>
      <c r="Q144" s="19">
        <f>VLOOKUP($B144,Tabla2[],Q$1,0)</f>
        <v>0.19043499999999999</v>
      </c>
      <c r="R144" s="19">
        <f>VLOOKUP($B144,Tabla2[],R$1,0)</f>
        <v>0.17380200000000001</v>
      </c>
      <c r="S144" s="19">
        <f>VLOOKUP($B144,Tabla2[],S$1,0)</f>
        <v>0.15603900000000001</v>
      </c>
      <c r="T144" s="19">
        <f>VLOOKUP($B144,Tabla2[],T$1,0)</f>
        <v>0.15359700000000001</v>
      </c>
    </row>
    <row r="145" spans="1:20" x14ac:dyDescent="0.3">
      <c r="A145" t="s">
        <v>0</v>
      </c>
      <c r="B145" t="str">
        <f>FIJO!$B144</f>
        <v>PENINSULAAEQFIJOARMONIA6.1TD5</v>
      </c>
      <c r="C145" s="18" t="str">
        <f>VLOOKUP($B145,Tabla2[],3,0)</f>
        <v>AEQ</v>
      </c>
      <c r="D145" s="18" t="str">
        <f>VLOOKUP($B145,Tabla2[],FIJO!C$1,0)</f>
        <v>PENINSULA</v>
      </c>
      <c r="E145" s="155"/>
      <c r="F145" s="18" t="str">
        <f>VLOOKUP($B145,Tabla2[],5,0)</f>
        <v>ARMONIA</v>
      </c>
      <c r="G145" s="18" t="str">
        <f>VLOOKUP($B145,Tabla2[],6,0)</f>
        <v>6.1TD</v>
      </c>
      <c r="H145" s="18">
        <f>VLOOKUP($B145,Tabla2[],7,0)</f>
        <v>5</v>
      </c>
      <c r="I145" s="19">
        <f>VLOOKUP($B145,Tabla2[],I$1,0)</f>
        <v>6.2918000000000002E-2</v>
      </c>
      <c r="J145" s="19">
        <f>VLOOKUP($B145,Tabla2[],J$1,0)</f>
        <v>5.4358999999999998E-2</v>
      </c>
      <c r="K145" s="19">
        <f>VLOOKUP($B145,Tabla2[],K$1,0)</f>
        <v>2.8295000000000001E-2</v>
      </c>
      <c r="L145" s="19">
        <f>VLOOKUP($B145,Tabla2[],L$1,0)</f>
        <v>2.3453999999999999E-2</v>
      </c>
      <c r="M145" s="19">
        <f>VLOOKUP($B145,Tabla2[],M$1,0)</f>
        <v>5.2290000000000001E-3</v>
      </c>
      <c r="N145" s="19">
        <f>VLOOKUP($B145,Tabla2[],N$1,0)</f>
        <v>3.1480000000000002E-3</v>
      </c>
      <c r="O145" s="19">
        <f>VLOOKUP($B145,Tabla2[],O$1,0)</f>
        <v>0.22327900000000001</v>
      </c>
      <c r="P145" s="19">
        <f>VLOOKUP($B145,Tabla2[],P$1,0)</f>
        <v>0.201654</v>
      </c>
      <c r="Q145" s="19">
        <f>VLOOKUP($B145,Tabla2[],Q$1,0)</f>
        <v>0.19143499999999999</v>
      </c>
      <c r="R145" s="19">
        <f>VLOOKUP($B145,Tabla2[],R$1,0)</f>
        <v>0.17480200000000001</v>
      </c>
      <c r="S145" s="19">
        <f>VLOOKUP($B145,Tabla2[],S$1,0)</f>
        <v>0.15703900000000001</v>
      </c>
      <c r="T145" s="19">
        <f>VLOOKUP($B145,Tabla2[],T$1,0)</f>
        <v>0.15459700000000001</v>
      </c>
    </row>
    <row r="146" spans="1:20" x14ac:dyDescent="0.3">
      <c r="A146" t="s">
        <v>0</v>
      </c>
      <c r="B146" t="str">
        <f>FIJO!$B145</f>
        <v>PENINSULAAEQFIJOEQUILIBRIO6.1TD5</v>
      </c>
      <c r="C146" s="18" t="str">
        <f>VLOOKUP($B146,Tabla2[],3,0)</f>
        <v>AEQ</v>
      </c>
      <c r="D146" s="18" t="str">
        <f>VLOOKUP($B146,Tabla2[],FIJO!C$1,0)</f>
        <v>PENINSULA</v>
      </c>
      <c r="E146" s="155"/>
      <c r="F146" s="18" t="str">
        <f>VLOOKUP($B146,Tabla2[],5,0)</f>
        <v>EQUILIBRIO</v>
      </c>
      <c r="G146" s="18" t="str">
        <f>VLOOKUP($B146,Tabla2[],6,0)</f>
        <v>6.1TD</v>
      </c>
      <c r="H146" s="18">
        <f>VLOOKUP($B146,Tabla2[],7,0)</f>
        <v>5</v>
      </c>
      <c r="I146" s="19">
        <f>VLOOKUP($B146,Tabla2[],I$1,0)</f>
        <v>6.2918000000000002E-2</v>
      </c>
      <c r="J146" s="19">
        <f>VLOOKUP($B146,Tabla2[],J$1,0)</f>
        <v>5.4358999999999998E-2</v>
      </c>
      <c r="K146" s="19">
        <f>VLOOKUP($B146,Tabla2[],K$1,0)</f>
        <v>3.6513999999999998E-2</v>
      </c>
      <c r="L146" s="19">
        <f>VLOOKUP($B146,Tabla2[],L$1,0)</f>
        <v>3.1673E-2</v>
      </c>
      <c r="M146" s="19">
        <f>VLOOKUP($B146,Tabla2[],M$1,0)</f>
        <v>1.3448E-2</v>
      </c>
      <c r="N146" s="19">
        <f>VLOOKUP($B146,Tabla2[],N$1,0)</f>
        <v>1.1367E-2</v>
      </c>
      <c r="O146" s="19">
        <f>VLOOKUP($B146,Tabla2[],O$1,0)</f>
        <v>0.22327900000000001</v>
      </c>
      <c r="P146" s="19">
        <f>VLOOKUP($B146,Tabla2[],P$1,0)</f>
        <v>0.201654</v>
      </c>
      <c r="Q146" s="19">
        <f>VLOOKUP($B146,Tabla2[],Q$1,0)</f>
        <v>0.19143499999999999</v>
      </c>
      <c r="R146" s="19">
        <f>VLOOKUP($B146,Tabla2[],R$1,0)</f>
        <v>0.17480200000000001</v>
      </c>
      <c r="S146" s="19">
        <f>VLOOKUP($B146,Tabla2[],S$1,0)</f>
        <v>0.15703900000000001</v>
      </c>
      <c r="T146" s="19">
        <f>VLOOKUP($B146,Tabla2[],T$1,0)</f>
        <v>0.15459700000000001</v>
      </c>
    </row>
    <row r="147" spans="1:20" x14ac:dyDescent="0.3">
      <c r="A147" t="s">
        <v>0</v>
      </c>
      <c r="B147" t="str">
        <f>FIJO!$B146</f>
        <v>PENINSULAAEQFIJOSIMETRIA6.1TD5</v>
      </c>
      <c r="C147" s="18" t="str">
        <f>VLOOKUP($B147,Tabla2[],3,0)</f>
        <v>AEQ</v>
      </c>
      <c r="D147" s="18" t="str">
        <f>VLOOKUP($B147,Tabla2[],FIJO!C$1,0)</f>
        <v>PENINSULA</v>
      </c>
      <c r="E147" s="155"/>
      <c r="F147" s="18" t="str">
        <f>VLOOKUP($B147,Tabla2[],5,0)</f>
        <v>SIMETRIA</v>
      </c>
      <c r="G147" s="18" t="str">
        <f>VLOOKUP($B147,Tabla2[],6,0)</f>
        <v>6.1TD</v>
      </c>
      <c r="H147" s="18">
        <f>VLOOKUP($B147,Tabla2[],7,0)</f>
        <v>5</v>
      </c>
      <c r="I147" s="19">
        <f>VLOOKUP($B147,Tabla2[],I$1,0)</f>
        <v>6.2918000000000002E-2</v>
      </c>
      <c r="J147" s="19">
        <f>VLOOKUP($B147,Tabla2[],J$1,0)</f>
        <v>5.4358999999999998E-2</v>
      </c>
      <c r="K147" s="19">
        <f>VLOOKUP($B147,Tabla2[],K$1,0)</f>
        <v>4.3706000000000002E-2</v>
      </c>
      <c r="L147" s="19">
        <f>VLOOKUP($B147,Tabla2[],L$1,0)</f>
        <v>3.8864999999999997E-2</v>
      </c>
      <c r="M147" s="19">
        <f>VLOOKUP($B147,Tabla2[],M$1,0)</f>
        <v>2.0639999999999999E-2</v>
      </c>
      <c r="N147" s="19">
        <f>VLOOKUP($B147,Tabla2[],N$1,0)</f>
        <v>1.8558999999999999E-2</v>
      </c>
      <c r="O147" s="19">
        <f>VLOOKUP($B147,Tabla2[],O$1,0)</f>
        <v>0.22327900000000001</v>
      </c>
      <c r="P147" s="19">
        <f>VLOOKUP($B147,Tabla2[],P$1,0)</f>
        <v>0.201654</v>
      </c>
      <c r="Q147" s="19">
        <f>VLOOKUP($B147,Tabla2[],Q$1,0)</f>
        <v>0.19143499999999999</v>
      </c>
      <c r="R147" s="19">
        <f>VLOOKUP($B147,Tabla2[],R$1,0)</f>
        <v>0.17480200000000001</v>
      </c>
      <c r="S147" s="19">
        <f>VLOOKUP($B147,Tabla2[],S$1,0)</f>
        <v>0.15703900000000001</v>
      </c>
      <c r="T147" s="19">
        <f>VLOOKUP($B147,Tabla2[],T$1,0)</f>
        <v>0.15459700000000001</v>
      </c>
    </row>
    <row r="148" spans="1:20" x14ac:dyDescent="0.3">
      <c r="A148" t="s">
        <v>0</v>
      </c>
      <c r="B148" t="str">
        <f>FIJO!$B147</f>
        <v>PENINSULAAEQFIJOARMONIA6.1TD6</v>
      </c>
      <c r="C148" s="18" t="str">
        <f>VLOOKUP($B148,Tabla2[],3,0)</f>
        <v>AEQ</v>
      </c>
      <c r="D148" s="18" t="str">
        <f>VLOOKUP($B148,Tabla2[],FIJO!C$1,0)</f>
        <v>PENINSULA</v>
      </c>
      <c r="E148" s="155"/>
      <c r="F148" s="18" t="str">
        <f>VLOOKUP($B148,Tabla2[],5,0)</f>
        <v>ARMONIA</v>
      </c>
      <c r="G148" s="18" t="str">
        <f>VLOOKUP($B148,Tabla2[],6,0)</f>
        <v>6.1TD</v>
      </c>
      <c r="H148" s="18">
        <f>VLOOKUP($B148,Tabla2[],7,0)</f>
        <v>6</v>
      </c>
      <c r="I148" s="19">
        <f>VLOOKUP($B148,Tabla2[],I$1,0)</f>
        <v>6.2918000000000002E-2</v>
      </c>
      <c r="J148" s="19">
        <f>VLOOKUP($B148,Tabla2[],J$1,0)</f>
        <v>5.4358999999999998E-2</v>
      </c>
      <c r="K148" s="19">
        <f>VLOOKUP($B148,Tabla2[],K$1,0)</f>
        <v>2.8295000000000001E-2</v>
      </c>
      <c r="L148" s="19">
        <f>VLOOKUP($B148,Tabla2[],L$1,0)</f>
        <v>2.3453999999999999E-2</v>
      </c>
      <c r="M148" s="19">
        <f>VLOOKUP($B148,Tabla2[],M$1,0)</f>
        <v>5.2290000000000001E-3</v>
      </c>
      <c r="N148" s="19">
        <f>VLOOKUP($B148,Tabla2[],N$1,0)</f>
        <v>3.1480000000000002E-3</v>
      </c>
      <c r="O148" s="19">
        <f>VLOOKUP($B148,Tabla2[],O$1,0)</f>
        <v>0.22427900000000001</v>
      </c>
      <c r="P148" s="19">
        <f>VLOOKUP($B148,Tabla2[],P$1,0)</f>
        <v>0.202654</v>
      </c>
      <c r="Q148" s="19">
        <f>VLOOKUP($B148,Tabla2[],Q$1,0)</f>
        <v>0.19243499999999999</v>
      </c>
      <c r="R148" s="19">
        <f>VLOOKUP($B148,Tabla2[],R$1,0)</f>
        <v>0.17580200000000001</v>
      </c>
      <c r="S148" s="19">
        <f>VLOOKUP($B148,Tabla2[],S$1,0)</f>
        <v>0.15803900000000001</v>
      </c>
      <c r="T148" s="19">
        <f>VLOOKUP($B148,Tabla2[],T$1,0)</f>
        <v>0.15559700000000001</v>
      </c>
    </row>
    <row r="149" spans="1:20" x14ac:dyDescent="0.3">
      <c r="A149" t="s">
        <v>0</v>
      </c>
      <c r="B149" t="str">
        <f>FIJO!$B148</f>
        <v>PENINSULAAEQFIJOEQUILIBRIO6.1TD6</v>
      </c>
      <c r="C149" s="18" t="str">
        <f>VLOOKUP($B149,Tabla2[],3,0)</f>
        <v>AEQ</v>
      </c>
      <c r="D149" s="18" t="str">
        <f>VLOOKUP($B149,Tabla2[],FIJO!C$1,0)</f>
        <v>PENINSULA</v>
      </c>
      <c r="E149" s="155"/>
      <c r="F149" s="18" t="str">
        <f>VLOOKUP($B149,Tabla2[],5,0)</f>
        <v>EQUILIBRIO</v>
      </c>
      <c r="G149" s="18" t="str">
        <f>VLOOKUP($B149,Tabla2[],6,0)</f>
        <v>6.1TD</v>
      </c>
      <c r="H149" s="18">
        <f>VLOOKUP($B149,Tabla2[],7,0)</f>
        <v>6</v>
      </c>
      <c r="I149" s="19">
        <f>VLOOKUP($B149,Tabla2[],I$1,0)</f>
        <v>6.2918000000000002E-2</v>
      </c>
      <c r="J149" s="19">
        <f>VLOOKUP($B149,Tabla2[],J$1,0)</f>
        <v>5.4358999999999998E-2</v>
      </c>
      <c r="K149" s="19">
        <f>VLOOKUP($B149,Tabla2[],K$1,0)</f>
        <v>3.6513999999999998E-2</v>
      </c>
      <c r="L149" s="19">
        <f>VLOOKUP($B149,Tabla2[],L$1,0)</f>
        <v>3.1673E-2</v>
      </c>
      <c r="M149" s="19">
        <f>VLOOKUP($B149,Tabla2[],M$1,0)</f>
        <v>1.3448E-2</v>
      </c>
      <c r="N149" s="19">
        <f>VLOOKUP($B149,Tabla2[],N$1,0)</f>
        <v>1.1367E-2</v>
      </c>
      <c r="O149" s="19">
        <f>VLOOKUP($B149,Tabla2[],O$1,0)</f>
        <v>0.22427900000000001</v>
      </c>
      <c r="P149" s="19">
        <f>VLOOKUP($B149,Tabla2[],P$1,0)</f>
        <v>0.202654</v>
      </c>
      <c r="Q149" s="19">
        <f>VLOOKUP($B149,Tabla2[],Q$1,0)</f>
        <v>0.19243499999999999</v>
      </c>
      <c r="R149" s="19">
        <f>VLOOKUP($B149,Tabla2[],R$1,0)</f>
        <v>0.17580200000000001</v>
      </c>
      <c r="S149" s="19">
        <f>VLOOKUP($B149,Tabla2[],S$1,0)</f>
        <v>0.15803900000000001</v>
      </c>
      <c r="T149" s="19">
        <f>VLOOKUP($B149,Tabla2[],T$1,0)</f>
        <v>0.15559700000000001</v>
      </c>
    </row>
    <row r="150" spans="1:20" x14ac:dyDescent="0.3">
      <c r="A150" t="s">
        <v>0</v>
      </c>
      <c r="B150" t="str">
        <f>FIJO!$B149</f>
        <v>PENINSULAAEQFIJOSIMETRIA6.1TD6</v>
      </c>
      <c r="C150" s="18" t="str">
        <f>VLOOKUP($B150,Tabla2[],3,0)</f>
        <v>AEQ</v>
      </c>
      <c r="D150" s="18" t="str">
        <f>VLOOKUP($B150,Tabla2[],FIJO!C$1,0)</f>
        <v>PENINSULA</v>
      </c>
      <c r="E150" s="155"/>
      <c r="F150" s="18" t="str">
        <f>VLOOKUP($B150,Tabla2[],5,0)</f>
        <v>SIMETRIA</v>
      </c>
      <c r="G150" s="18" t="str">
        <f>VLOOKUP($B150,Tabla2[],6,0)</f>
        <v>6.1TD</v>
      </c>
      <c r="H150" s="18">
        <f>VLOOKUP($B150,Tabla2[],7,0)</f>
        <v>6</v>
      </c>
      <c r="I150" s="19">
        <f>VLOOKUP($B150,Tabla2[],I$1,0)</f>
        <v>6.2918000000000002E-2</v>
      </c>
      <c r="J150" s="19">
        <f>VLOOKUP($B150,Tabla2[],J$1,0)</f>
        <v>5.4358999999999998E-2</v>
      </c>
      <c r="K150" s="19">
        <f>VLOOKUP($B150,Tabla2[],K$1,0)</f>
        <v>4.3706000000000002E-2</v>
      </c>
      <c r="L150" s="19">
        <f>VLOOKUP($B150,Tabla2[],L$1,0)</f>
        <v>3.8864999999999997E-2</v>
      </c>
      <c r="M150" s="19">
        <f>VLOOKUP($B150,Tabla2[],M$1,0)</f>
        <v>2.0639999999999999E-2</v>
      </c>
      <c r="N150" s="19">
        <f>VLOOKUP($B150,Tabla2[],N$1,0)</f>
        <v>1.8558999999999999E-2</v>
      </c>
      <c r="O150" s="19">
        <f>VLOOKUP($B150,Tabla2[],O$1,0)</f>
        <v>0.22427900000000001</v>
      </c>
      <c r="P150" s="19">
        <f>VLOOKUP($B150,Tabla2[],P$1,0)</f>
        <v>0.202654</v>
      </c>
      <c r="Q150" s="19">
        <f>VLOOKUP($B150,Tabla2[],Q$1,0)</f>
        <v>0.19243499999999999</v>
      </c>
      <c r="R150" s="19">
        <f>VLOOKUP($B150,Tabla2[],R$1,0)</f>
        <v>0.17580200000000001</v>
      </c>
      <c r="S150" s="19">
        <f>VLOOKUP($B150,Tabla2[],S$1,0)</f>
        <v>0.15803900000000001</v>
      </c>
      <c r="T150" s="19">
        <f>VLOOKUP($B150,Tabla2[],T$1,0)</f>
        <v>0.15559700000000001</v>
      </c>
    </row>
    <row r="151" spans="1:20" x14ac:dyDescent="0.3">
      <c r="A151" t="s">
        <v>0</v>
      </c>
      <c r="B151" t="str">
        <f>FIJO!$B150</f>
        <v>PENINSULAAEQFIJOARMONIA6.1TD8</v>
      </c>
      <c r="C151" s="18" t="str">
        <f>VLOOKUP($B151,Tabla2[],3,0)</f>
        <v>AEQ</v>
      </c>
      <c r="D151" s="18" t="str">
        <f>VLOOKUP($B151,Tabla2[],FIJO!C$1,0)</f>
        <v>PENINSULA</v>
      </c>
      <c r="E151" s="155"/>
      <c r="F151" s="18" t="str">
        <f>VLOOKUP($B151,Tabla2[],5,0)</f>
        <v>ARMONIA</v>
      </c>
      <c r="G151" s="18" t="str">
        <f>VLOOKUP($B151,Tabla2[],6,0)</f>
        <v>6.1TD</v>
      </c>
      <c r="H151" s="18">
        <f>VLOOKUP($B151,Tabla2[],7,0)</f>
        <v>8</v>
      </c>
      <c r="I151" s="19">
        <f>VLOOKUP($B151,Tabla2[],I$1,0)</f>
        <v>6.2918000000000002E-2</v>
      </c>
      <c r="J151" s="19">
        <f>VLOOKUP($B151,Tabla2[],J$1,0)</f>
        <v>5.4358999999999998E-2</v>
      </c>
      <c r="K151" s="19">
        <f>VLOOKUP($B151,Tabla2[],K$1,0)</f>
        <v>2.8295000000000001E-2</v>
      </c>
      <c r="L151" s="19">
        <f>VLOOKUP($B151,Tabla2[],L$1,0)</f>
        <v>2.3453999999999999E-2</v>
      </c>
      <c r="M151" s="19">
        <f>VLOOKUP($B151,Tabla2[],M$1,0)</f>
        <v>5.2290000000000001E-3</v>
      </c>
      <c r="N151" s="19">
        <f>VLOOKUP($B151,Tabla2[],N$1,0)</f>
        <v>3.1480000000000002E-3</v>
      </c>
      <c r="O151" s="19">
        <f>VLOOKUP($B151,Tabla2[],O$1,0)</f>
        <v>0.22627900000000001</v>
      </c>
      <c r="P151" s="19">
        <f>VLOOKUP($B151,Tabla2[],P$1,0)</f>
        <v>0.30465399999999998</v>
      </c>
      <c r="Q151" s="19">
        <f>VLOOKUP($B151,Tabla2[],Q$1,0)</f>
        <v>0.194435</v>
      </c>
      <c r="R151" s="19">
        <f>VLOOKUP($B151,Tabla2[],R$1,0)</f>
        <v>0.17780199999999999</v>
      </c>
      <c r="S151" s="19">
        <f>VLOOKUP($B151,Tabla2[],S$1,0)</f>
        <v>0.16003899999999999</v>
      </c>
      <c r="T151" s="19">
        <f>VLOOKUP($B151,Tabla2[],T$1,0)</f>
        <v>0.15759699999999999</v>
      </c>
    </row>
    <row r="152" spans="1:20" x14ac:dyDescent="0.3">
      <c r="A152" t="s">
        <v>0</v>
      </c>
      <c r="B152" t="str">
        <f>FIJO!$B151</f>
        <v>PENINSULAAEQFIJOEQUILIBRIO6.1TD8</v>
      </c>
      <c r="C152" s="18" t="str">
        <f>VLOOKUP($B152,Tabla2[],3,0)</f>
        <v>AEQ</v>
      </c>
      <c r="D152" s="18" t="str">
        <f>VLOOKUP($B152,Tabla2[],FIJO!C$1,0)</f>
        <v>PENINSULA</v>
      </c>
      <c r="E152" s="155"/>
      <c r="F152" s="18" t="str">
        <f>VLOOKUP($B152,Tabla2[],5,0)</f>
        <v>EQUILIBRIO</v>
      </c>
      <c r="G152" s="18" t="str">
        <f>VLOOKUP($B152,Tabla2[],6,0)</f>
        <v>6.1TD</v>
      </c>
      <c r="H152" s="18">
        <f>VLOOKUP($B152,Tabla2[],7,0)</f>
        <v>8</v>
      </c>
      <c r="I152" s="19">
        <f>VLOOKUP($B152,Tabla2[],I$1,0)</f>
        <v>6.2918000000000002E-2</v>
      </c>
      <c r="J152" s="19">
        <f>VLOOKUP($B152,Tabla2[],J$1,0)</f>
        <v>5.4358999999999998E-2</v>
      </c>
      <c r="K152" s="19">
        <f>VLOOKUP($B152,Tabla2[],K$1,0)</f>
        <v>3.6513999999999998E-2</v>
      </c>
      <c r="L152" s="19">
        <f>VLOOKUP($B152,Tabla2[],L$1,0)</f>
        <v>3.1673E-2</v>
      </c>
      <c r="M152" s="19">
        <f>VLOOKUP($B152,Tabla2[],M$1,0)</f>
        <v>1.3448E-2</v>
      </c>
      <c r="N152" s="19">
        <f>VLOOKUP($B152,Tabla2[],N$1,0)</f>
        <v>1.1367E-2</v>
      </c>
      <c r="O152" s="19">
        <f>VLOOKUP($B152,Tabla2[],O$1,0)</f>
        <v>0.22627900000000001</v>
      </c>
      <c r="P152" s="19">
        <f>VLOOKUP($B152,Tabla2[],P$1,0)</f>
        <v>0.30465399999999998</v>
      </c>
      <c r="Q152" s="19">
        <f>VLOOKUP($B152,Tabla2[],Q$1,0)</f>
        <v>0.194435</v>
      </c>
      <c r="R152" s="19">
        <f>VLOOKUP($B152,Tabla2[],R$1,0)</f>
        <v>0.17780199999999999</v>
      </c>
      <c r="S152" s="19">
        <f>VLOOKUP($B152,Tabla2[],S$1,0)</f>
        <v>0.16003899999999999</v>
      </c>
      <c r="T152" s="19">
        <f>VLOOKUP($B152,Tabla2[],T$1,0)</f>
        <v>0.15759699999999999</v>
      </c>
    </row>
    <row r="153" spans="1:20" x14ac:dyDescent="0.3">
      <c r="A153" t="s">
        <v>0</v>
      </c>
      <c r="B153" t="str">
        <f>FIJO!$B152</f>
        <v>PENINSULAAEQFIJOSIMETRIA6.1TD8</v>
      </c>
      <c r="C153" s="18" t="str">
        <f>VLOOKUP($B153,Tabla2[],3,0)</f>
        <v>AEQ</v>
      </c>
      <c r="D153" s="18" t="str">
        <f>VLOOKUP($B153,Tabla2[],FIJO!C$1,0)</f>
        <v>PENINSULA</v>
      </c>
      <c r="E153" s="155"/>
      <c r="F153" s="18" t="str">
        <f>VLOOKUP($B153,Tabla2[],5,0)</f>
        <v>SIMETRIA</v>
      </c>
      <c r="G153" s="18" t="str">
        <f>VLOOKUP($B153,Tabla2[],6,0)</f>
        <v>6.1TD</v>
      </c>
      <c r="H153" s="18">
        <f>VLOOKUP($B153,Tabla2[],7,0)</f>
        <v>8</v>
      </c>
      <c r="I153" s="19">
        <f>VLOOKUP($B153,Tabla2[],I$1,0)</f>
        <v>6.2918000000000002E-2</v>
      </c>
      <c r="J153" s="19">
        <f>VLOOKUP($B153,Tabla2[],J$1,0)</f>
        <v>5.4358999999999998E-2</v>
      </c>
      <c r="K153" s="19">
        <f>VLOOKUP($B153,Tabla2[],K$1,0)</f>
        <v>4.3706000000000002E-2</v>
      </c>
      <c r="L153" s="19">
        <f>VLOOKUP($B153,Tabla2[],L$1,0)</f>
        <v>3.8864999999999997E-2</v>
      </c>
      <c r="M153" s="19">
        <f>VLOOKUP($B153,Tabla2[],M$1,0)</f>
        <v>2.0639999999999999E-2</v>
      </c>
      <c r="N153" s="19">
        <f>VLOOKUP($B153,Tabla2[],N$1,0)</f>
        <v>1.8558999999999999E-2</v>
      </c>
      <c r="O153" s="19">
        <f>VLOOKUP($B153,Tabla2[],O$1,0)</f>
        <v>0.22627900000000001</v>
      </c>
      <c r="P153" s="19">
        <f>VLOOKUP($B153,Tabla2[],P$1,0)</f>
        <v>0.30465399999999998</v>
      </c>
      <c r="Q153" s="19">
        <f>VLOOKUP($B153,Tabla2[],Q$1,0)</f>
        <v>0.194435</v>
      </c>
      <c r="R153" s="19">
        <f>VLOOKUP($B153,Tabla2[],R$1,0)</f>
        <v>0.17780199999999999</v>
      </c>
      <c r="S153" s="19">
        <f>VLOOKUP($B153,Tabla2[],S$1,0)</f>
        <v>0.16003899999999999</v>
      </c>
      <c r="T153" s="19">
        <f>VLOOKUP($B153,Tabla2[],T$1,0)</f>
        <v>0.15759699999999999</v>
      </c>
    </row>
    <row r="154" spans="1:20" x14ac:dyDescent="0.3">
      <c r="A154" t="s">
        <v>0</v>
      </c>
      <c r="B154" t="str">
        <f>FIJO!$B153</f>
        <v>PENINSULAAEQFIJOARMONIA6.1TD10</v>
      </c>
      <c r="C154" s="18" t="str">
        <f>VLOOKUP($B154,Tabla2[],3,0)</f>
        <v>AEQ</v>
      </c>
      <c r="D154" s="18" t="str">
        <f>VLOOKUP($B154,Tabla2[],FIJO!C$1,0)</f>
        <v>PENINSULA</v>
      </c>
      <c r="E154" s="155"/>
      <c r="F154" s="18" t="str">
        <f>VLOOKUP($B154,Tabla2[],5,0)</f>
        <v>ARMONIA</v>
      </c>
      <c r="G154" s="18" t="str">
        <f>VLOOKUP($B154,Tabla2[],6,0)</f>
        <v>6.1TD</v>
      </c>
      <c r="H154" s="18">
        <f>VLOOKUP($B154,Tabla2[],7,0)</f>
        <v>10</v>
      </c>
      <c r="I154" s="19">
        <f>VLOOKUP($B154,Tabla2[],I$1,0)</f>
        <v>6.2918000000000002E-2</v>
      </c>
      <c r="J154" s="19">
        <f>VLOOKUP($B154,Tabla2[],J$1,0)</f>
        <v>5.4358999999999998E-2</v>
      </c>
      <c r="K154" s="19">
        <f>VLOOKUP($B154,Tabla2[],K$1,0)</f>
        <v>2.8295000000000001E-2</v>
      </c>
      <c r="L154" s="19">
        <f>VLOOKUP($B154,Tabla2[],L$1,0)</f>
        <v>2.3453999999999999E-2</v>
      </c>
      <c r="M154" s="19">
        <f>VLOOKUP($B154,Tabla2[],M$1,0)</f>
        <v>5.2290000000000001E-3</v>
      </c>
      <c r="N154" s="19">
        <f>VLOOKUP($B154,Tabla2[],N$1,0)</f>
        <v>3.1480000000000002E-3</v>
      </c>
      <c r="O154" s="19">
        <f>VLOOKUP($B154,Tabla2[],O$1,0)</f>
        <v>0.22827900000000001</v>
      </c>
      <c r="P154" s="19">
        <f>VLOOKUP($B154,Tabla2[],P$1,0)</f>
        <v>0.206654</v>
      </c>
      <c r="Q154" s="19">
        <f>VLOOKUP($B154,Tabla2[],Q$1,0)</f>
        <v>0.196435</v>
      </c>
      <c r="R154" s="19">
        <f>VLOOKUP($B154,Tabla2[],R$1,0)</f>
        <v>0.17980199999999999</v>
      </c>
      <c r="S154" s="19">
        <f>VLOOKUP($B154,Tabla2[],S$1,0)</f>
        <v>0.16203899999999999</v>
      </c>
      <c r="T154" s="19">
        <f>VLOOKUP($B154,Tabla2[],T$1,0)</f>
        <v>0.15959699999999999</v>
      </c>
    </row>
    <row r="155" spans="1:20" x14ac:dyDescent="0.3">
      <c r="A155" t="s">
        <v>0</v>
      </c>
      <c r="B155" t="str">
        <f>FIJO!$B154</f>
        <v>PENINSULAAEQFIJOEQUILIBRIO6.1TD10</v>
      </c>
      <c r="C155" s="18" t="str">
        <f>VLOOKUP($B155,Tabla2[],3,0)</f>
        <v>AEQ</v>
      </c>
      <c r="D155" s="18" t="str">
        <f>VLOOKUP($B155,Tabla2[],FIJO!C$1,0)</f>
        <v>PENINSULA</v>
      </c>
      <c r="E155" s="155"/>
      <c r="F155" s="18" t="str">
        <f>VLOOKUP($B155,Tabla2[],5,0)</f>
        <v>EQUILIBRIO</v>
      </c>
      <c r="G155" s="18" t="str">
        <f>VLOOKUP($B155,Tabla2[],6,0)</f>
        <v>6.1TD</v>
      </c>
      <c r="H155" s="18">
        <f>VLOOKUP($B155,Tabla2[],7,0)</f>
        <v>10</v>
      </c>
      <c r="I155" s="19">
        <f>VLOOKUP($B155,Tabla2[],I$1,0)</f>
        <v>6.2918000000000002E-2</v>
      </c>
      <c r="J155" s="19">
        <f>VLOOKUP($B155,Tabla2[],J$1,0)</f>
        <v>5.4358999999999998E-2</v>
      </c>
      <c r="K155" s="19">
        <f>VLOOKUP($B155,Tabla2[],K$1,0)</f>
        <v>3.6513999999999998E-2</v>
      </c>
      <c r="L155" s="19">
        <f>VLOOKUP($B155,Tabla2[],L$1,0)</f>
        <v>3.1673E-2</v>
      </c>
      <c r="M155" s="19">
        <f>VLOOKUP($B155,Tabla2[],M$1,0)</f>
        <v>1.3448E-2</v>
      </c>
      <c r="N155" s="19">
        <f>VLOOKUP($B155,Tabla2[],N$1,0)</f>
        <v>1.1367E-2</v>
      </c>
      <c r="O155" s="19">
        <f>VLOOKUP($B155,Tabla2[],O$1,0)</f>
        <v>0.22827900000000001</v>
      </c>
      <c r="P155" s="19">
        <f>VLOOKUP($B155,Tabla2[],P$1,0)</f>
        <v>0.206654</v>
      </c>
      <c r="Q155" s="19">
        <f>VLOOKUP($B155,Tabla2[],Q$1,0)</f>
        <v>0.196435</v>
      </c>
      <c r="R155" s="19">
        <f>VLOOKUP($B155,Tabla2[],R$1,0)</f>
        <v>0.17980199999999999</v>
      </c>
      <c r="S155" s="19">
        <f>VLOOKUP($B155,Tabla2[],S$1,0)</f>
        <v>0.16203899999999999</v>
      </c>
      <c r="T155" s="19">
        <f>VLOOKUP($B155,Tabla2[],T$1,0)</f>
        <v>0.15959699999999999</v>
      </c>
    </row>
    <row r="156" spans="1:20" x14ac:dyDescent="0.3">
      <c r="A156" t="s">
        <v>0</v>
      </c>
      <c r="B156" t="str">
        <f>FIJO!$B155</f>
        <v>PENINSULAAEQFIJOSIMETRIA6.1TD10</v>
      </c>
      <c r="C156" s="18" t="str">
        <f>VLOOKUP($B156,Tabla2[],3,0)</f>
        <v>AEQ</v>
      </c>
      <c r="D156" s="18" t="str">
        <f>VLOOKUP($B156,Tabla2[],FIJO!C$1,0)</f>
        <v>PENINSULA</v>
      </c>
      <c r="E156" s="155"/>
      <c r="F156" s="18" t="str">
        <f>VLOOKUP($B156,Tabla2[],5,0)</f>
        <v>SIMETRIA</v>
      </c>
      <c r="G156" s="18" t="str">
        <f>VLOOKUP($B156,Tabla2[],6,0)</f>
        <v>6.1TD</v>
      </c>
      <c r="H156" s="18">
        <f>VLOOKUP($B156,Tabla2[],7,0)</f>
        <v>10</v>
      </c>
      <c r="I156" s="19">
        <f>VLOOKUP($B156,Tabla2[],I$1,0)</f>
        <v>6.2918000000000002E-2</v>
      </c>
      <c r="J156" s="19">
        <f>VLOOKUP($B156,Tabla2[],J$1,0)</f>
        <v>5.4358999999999998E-2</v>
      </c>
      <c r="K156" s="19">
        <f>VLOOKUP($B156,Tabla2[],K$1,0)</f>
        <v>4.3706000000000002E-2</v>
      </c>
      <c r="L156" s="19">
        <f>VLOOKUP($B156,Tabla2[],L$1,0)</f>
        <v>3.8864999999999997E-2</v>
      </c>
      <c r="M156" s="19">
        <f>VLOOKUP($B156,Tabla2[],M$1,0)</f>
        <v>2.0639999999999999E-2</v>
      </c>
      <c r="N156" s="19">
        <f>VLOOKUP($B156,Tabla2[],N$1,0)</f>
        <v>1.8558999999999999E-2</v>
      </c>
      <c r="O156" s="19">
        <f>VLOOKUP($B156,Tabla2[],O$1,0)</f>
        <v>0.22827900000000001</v>
      </c>
      <c r="P156" s="19">
        <f>VLOOKUP($B156,Tabla2[],P$1,0)</f>
        <v>0.206654</v>
      </c>
      <c r="Q156" s="19">
        <f>VLOOKUP($B156,Tabla2[],Q$1,0)</f>
        <v>0.196435</v>
      </c>
      <c r="R156" s="19">
        <f>VLOOKUP($B156,Tabla2[],R$1,0)</f>
        <v>0.17980199999999999</v>
      </c>
      <c r="S156" s="19">
        <f>VLOOKUP($B156,Tabla2[],S$1,0)</f>
        <v>0.16203899999999999</v>
      </c>
      <c r="T156" s="19">
        <f>VLOOKUP($B156,Tabla2[],T$1,0)</f>
        <v>0.15959699999999999</v>
      </c>
    </row>
    <row r="157" spans="1:20" x14ac:dyDescent="0.3">
      <c r="A157" t="s">
        <v>0</v>
      </c>
      <c r="B157" t="str">
        <f>FIJO!$B156</f>
        <v>PENINSULAAEQFIJOARMONIA6.1TD15</v>
      </c>
      <c r="C157" s="18" t="str">
        <f>VLOOKUP($B157,Tabla2[],3,0)</f>
        <v>AEQ</v>
      </c>
      <c r="D157" s="18" t="str">
        <f>VLOOKUP($B157,Tabla2[],FIJO!C$1,0)</f>
        <v>PENINSULA</v>
      </c>
      <c r="E157" s="155"/>
      <c r="F157" s="18" t="str">
        <f>VLOOKUP($B157,Tabla2[],5,0)</f>
        <v>ARMONIA</v>
      </c>
      <c r="G157" s="18" t="str">
        <f>VLOOKUP($B157,Tabla2[],6,0)</f>
        <v>6.1TD</v>
      </c>
      <c r="H157" s="18">
        <f>VLOOKUP($B157,Tabla2[],7,0)</f>
        <v>15</v>
      </c>
      <c r="I157" s="19">
        <f>VLOOKUP($B157,Tabla2[],I$1,0)</f>
        <v>6.2918000000000002E-2</v>
      </c>
      <c r="J157" s="19">
        <f>VLOOKUP($B157,Tabla2[],J$1,0)</f>
        <v>5.4358999999999998E-2</v>
      </c>
      <c r="K157" s="19">
        <f>VLOOKUP($B157,Tabla2[],K$1,0)</f>
        <v>2.8295000000000001E-2</v>
      </c>
      <c r="L157" s="19">
        <f>VLOOKUP($B157,Tabla2[],L$1,0)</f>
        <v>2.3453999999999999E-2</v>
      </c>
      <c r="M157" s="19">
        <f>VLOOKUP($B157,Tabla2[],M$1,0)</f>
        <v>5.2290000000000001E-3</v>
      </c>
      <c r="N157" s="19">
        <f>VLOOKUP($B157,Tabla2[],N$1,0)</f>
        <v>3.1480000000000002E-3</v>
      </c>
      <c r="O157" s="19">
        <f>VLOOKUP($B157,Tabla2[],O$1,0)</f>
        <v>0.23327899999999999</v>
      </c>
      <c r="P157" s="19">
        <f>VLOOKUP($B157,Tabla2[],P$1,0)</f>
        <v>0.21165400000000001</v>
      </c>
      <c r="Q157" s="19">
        <f>VLOOKUP($B157,Tabla2[],Q$1,0)</f>
        <v>0.201435</v>
      </c>
      <c r="R157" s="19">
        <f>VLOOKUP($B157,Tabla2[],R$1,0)</f>
        <v>0.18480199999999999</v>
      </c>
      <c r="S157" s="19">
        <f>VLOOKUP($B157,Tabla2[],S$1,0)</f>
        <v>0.16703899999999999</v>
      </c>
      <c r="T157" s="19">
        <f>VLOOKUP($B157,Tabla2[],T$1,0)</f>
        <v>0.16459699999999999</v>
      </c>
    </row>
    <row r="158" spans="1:20" x14ac:dyDescent="0.3">
      <c r="A158" t="s">
        <v>0</v>
      </c>
      <c r="B158" t="str">
        <f>FIJO!$B157</f>
        <v>PENINSULAAEQFIJOEQUILIBRIO6.1TD15</v>
      </c>
      <c r="C158" s="18" t="str">
        <f>VLOOKUP($B158,Tabla2[],3,0)</f>
        <v>AEQ</v>
      </c>
      <c r="D158" s="18" t="str">
        <f>VLOOKUP($B158,Tabla2[],FIJO!C$1,0)</f>
        <v>PENINSULA</v>
      </c>
      <c r="E158" s="155"/>
      <c r="F158" s="18" t="str">
        <f>VLOOKUP($B158,Tabla2[],5,0)</f>
        <v>EQUILIBRIO</v>
      </c>
      <c r="G158" s="18" t="str">
        <f>VLOOKUP($B158,Tabla2[],6,0)</f>
        <v>6.1TD</v>
      </c>
      <c r="H158" s="18">
        <f>VLOOKUP($B158,Tabla2[],7,0)</f>
        <v>15</v>
      </c>
      <c r="I158" s="19">
        <f>VLOOKUP($B158,Tabla2[],I$1,0)</f>
        <v>6.2918000000000002E-2</v>
      </c>
      <c r="J158" s="19">
        <f>VLOOKUP($B158,Tabla2[],J$1,0)</f>
        <v>5.4358999999999998E-2</v>
      </c>
      <c r="K158" s="19">
        <f>VLOOKUP($B158,Tabla2[],K$1,0)</f>
        <v>3.6513999999999998E-2</v>
      </c>
      <c r="L158" s="19">
        <f>VLOOKUP($B158,Tabla2[],L$1,0)</f>
        <v>3.1673E-2</v>
      </c>
      <c r="M158" s="19">
        <f>VLOOKUP($B158,Tabla2[],M$1,0)</f>
        <v>1.3448E-2</v>
      </c>
      <c r="N158" s="19">
        <f>VLOOKUP($B158,Tabla2[],N$1,0)</f>
        <v>1.1367E-2</v>
      </c>
      <c r="O158" s="19">
        <f>VLOOKUP($B158,Tabla2[],O$1,0)</f>
        <v>0.23327899999999999</v>
      </c>
      <c r="P158" s="19">
        <f>VLOOKUP($B158,Tabla2[],P$1,0)</f>
        <v>0.21165400000000001</v>
      </c>
      <c r="Q158" s="19">
        <f>VLOOKUP($B158,Tabla2[],Q$1,0)</f>
        <v>0.201435</v>
      </c>
      <c r="R158" s="19">
        <f>VLOOKUP($B158,Tabla2[],R$1,0)</f>
        <v>0.18480199999999999</v>
      </c>
      <c r="S158" s="19">
        <f>VLOOKUP($B158,Tabla2[],S$1,0)</f>
        <v>0.16703899999999999</v>
      </c>
      <c r="T158" s="19">
        <f>VLOOKUP($B158,Tabla2[],T$1,0)</f>
        <v>0.16459699999999999</v>
      </c>
    </row>
    <row r="159" spans="1:20" x14ac:dyDescent="0.3">
      <c r="A159" t="s">
        <v>0</v>
      </c>
      <c r="B159" t="str">
        <f>FIJO!$B158</f>
        <v>PENINSULAAEQFIJOSIMETRIA6.1TD15</v>
      </c>
      <c r="C159" s="18" t="str">
        <f>VLOOKUP($B159,Tabla2[],3,0)</f>
        <v>AEQ</v>
      </c>
      <c r="D159" s="18" t="str">
        <f>VLOOKUP($B159,Tabla2[],FIJO!C$1,0)</f>
        <v>PENINSULA</v>
      </c>
      <c r="E159" s="155"/>
      <c r="F159" s="18" t="str">
        <f>VLOOKUP($B159,Tabla2[],5,0)</f>
        <v>SIMETRIA</v>
      </c>
      <c r="G159" s="18" t="str">
        <f>VLOOKUP($B159,Tabla2[],6,0)</f>
        <v>6.1TD</v>
      </c>
      <c r="H159" s="18">
        <f>VLOOKUP($B159,Tabla2[],7,0)</f>
        <v>15</v>
      </c>
      <c r="I159" s="19">
        <f>VLOOKUP($B159,Tabla2[],I$1,0)</f>
        <v>6.2918000000000002E-2</v>
      </c>
      <c r="J159" s="19">
        <f>VLOOKUP($B159,Tabla2[],J$1,0)</f>
        <v>5.4358999999999998E-2</v>
      </c>
      <c r="K159" s="19">
        <f>VLOOKUP($B159,Tabla2[],K$1,0)</f>
        <v>4.3706000000000002E-2</v>
      </c>
      <c r="L159" s="19">
        <f>VLOOKUP($B159,Tabla2[],L$1,0)</f>
        <v>3.8864999999999997E-2</v>
      </c>
      <c r="M159" s="19">
        <f>VLOOKUP($B159,Tabla2[],M$1,0)</f>
        <v>2.0639999999999999E-2</v>
      </c>
      <c r="N159" s="19">
        <f>VLOOKUP($B159,Tabla2[],N$1,0)</f>
        <v>1.8558999999999999E-2</v>
      </c>
      <c r="O159" s="19">
        <f>VLOOKUP($B159,Tabla2[],O$1,0)</f>
        <v>0.23327899999999999</v>
      </c>
      <c r="P159" s="19">
        <f>VLOOKUP($B159,Tabla2[],P$1,0)</f>
        <v>0.21165400000000001</v>
      </c>
      <c r="Q159" s="19">
        <f>VLOOKUP($B159,Tabla2[],Q$1,0)</f>
        <v>0.201435</v>
      </c>
      <c r="R159" s="19">
        <f>VLOOKUP($B159,Tabla2[],R$1,0)</f>
        <v>0.18480199999999999</v>
      </c>
      <c r="S159" s="19">
        <f>VLOOKUP($B159,Tabla2[],S$1,0)</f>
        <v>0.16703899999999999</v>
      </c>
      <c r="T159" s="19">
        <f>VLOOKUP($B159,Tabla2[],T$1,0)</f>
        <v>0.16459699999999999</v>
      </c>
    </row>
    <row r="160" spans="1:20" x14ac:dyDescent="0.3">
      <c r="A160" t="s">
        <v>0</v>
      </c>
      <c r="B160" t="str">
        <f>FIJO!$B159</f>
        <v>PENINSULAAEQFIJOARMONIA6.1TD20</v>
      </c>
      <c r="C160" s="18" t="str">
        <f>VLOOKUP($B160,Tabla2[],3,0)</f>
        <v>AEQ</v>
      </c>
      <c r="D160" s="18" t="str">
        <f>VLOOKUP($B160,Tabla2[],FIJO!C$1,0)</f>
        <v>PENINSULA</v>
      </c>
      <c r="E160" s="155"/>
      <c r="F160" s="18" t="str">
        <f>VLOOKUP($B160,Tabla2[],5,0)</f>
        <v>ARMONIA</v>
      </c>
      <c r="G160" s="18" t="str">
        <f>VLOOKUP($B160,Tabla2[],6,0)</f>
        <v>6.1TD</v>
      </c>
      <c r="H160" s="18">
        <f>VLOOKUP($B160,Tabla2[],7,0)</f>
        <v>20</v>
      </c>
      <c r="I160" s="19">
        <f>VLOOKUP($B160,Tabla2[],I$1,0)</f>
        <v>6.2918000000000002E-2</v>
      </c>
      <c r="J160" s="19">
        <f>VLOOKUP($B160,Tabla2[],J$1,0)</f>
        <v>5.4358999999999998E-2</v>
      </c>
      <c r="K160" s="19">
        <f>VLOOKUP($B160,Tabla2[],K$1,0)</f>
        <v>2.8295000000000001E-2</v>
      </c>
      <c r="L160" s="19">
        <f>VLOOKUP($B160,Tabla2[],L$1,0)</f>
        <v>2.3453999999999999E-2</v>
      </c>
      <c r="M160" s="19">
        <f>VLOOKUP($B160,Tabla2[],M$1,0)</f>
        <v>5.2290000000000001E-3</v>
      </c>
      <c r="N160" s="19">
        <f>VLOOKUP($B160,Tabla2[],N$1,0)</f>
        <v>3.1480000000000002E-3</v>
      </c>
      <c r="O160" s="19">
        <f>VLOOKUP($B160,Tabla2[],O$1,0)</f>
        <v>0.23827899999999999</v>
      </c>
      <c r="P160" s="19">
        <f>VLOOKUP($B160,Tabla2[],P$1,0)</f>
        <v>0.21665400000000001</v>
      </c>
      <c r="Q160" s="19">
        <f>VLOOKUP($B160,Tabla2[],Q$1,0)</f>
        <v>0.20643500000000001</v>
      </c>
      <c r="R160" s="19">
        <f>VLOOKUP($B160,Tabla2[],R$1,0)</f>
        <v>0.189802</v>
      </c>
      <c r="S160" s="19">
        <f>VLOOKUP($B160,Tabla2[],S$1,0)</f>
        <v>0.172039</v>
      </c>
      <c r="T160" s="19">
        <f>VLOOKUP($B160,Tabla2[],T$1,0)</f>
        <v>0.169597</v>
      </c>
    </row>
    <row r="161" spans="1:20" x14ac:dyDescent="0.3">
      <c r="A161" t="s">
        <v>0</v>
      </c>
      <c r="B161" t="str">
        <f>FIJO!$B160</f>
        <v>PENINSULAAEQFIJOEQUILIBRIO6.1TD20</v>
      </c>
      <c r="C161" s="18" t="str">
        <f>VLOOKUP($B161,Tabla2[],3,0)</f>
        <v>AEQ</v>
      </c>
      <c r="D161" s="18" t="str">
        <f>VLOOKUP($B161,Tabla2[],FIJO!C$1,0)</f>
        <v>PENINSULA</v>
      </c>
      <c r="E161" s="155"/>
      <c r="F161" s="18" t="str">
        <f>VLOOKUP($B161,Tabla2[],5,0)</f>
        <v>EQUILIBRIO</v>
      </c>
      <c r="G161" s="18" t="str">
        <f>VLOOKUP($B161,Tabla2[],6,0)</f>
        <v>6.1TD</v>
      </c>
      <c r="H161" s="18">
        <f>VLOOKUP($B161,Tabla2[],7,0)</f>
        <v>20</v>
      </c>
      <c r="I161" s="19">
        <f>VLOOKUP($B161,Tabla2[],I$1,0)</f>
        <v>6.2918000000000002E-2</v>
      </c>
      <c r="J161" s="19">
        <f>VLOOKUP($B161,Tabla2[],J$1,0)</f>
        <v>5.4358999999999998E-2</v>
      </c>
      <c r="K161" s="19">
        <f>VLOOKUP($B161,Tabla2[],K$1,0)</f>
        <v>3.6513999999999998E-2</v>
      </c>
      <c r="L161" s="19">
        <f>VLOOKUP($B161,Tabla2[],L$1,0)</f>
        <v>3.1673E-2</v>
      </c>
      <c r="M161" s="19">
        <f>VLOOKUP($B161,Tabla2[],M$1,0)</f>
        <v>1.3448E-2</v>
      </c>
      <c r="N161" s="19">
        <f>VLOOKUP($B161,Tabla2[],N$1,0)</f>
        <v>1.1367E-2</v>
      </c>
      <c r="O161" s="19">
        <f>VLOOKUP($B161,Tabla2[],O$1,0)</f>
        <v>0.23827899999999999</v>
      </c>
      <c r="P161" s="19">
        <f>VLOOKUP($B161,Tabla2[],P$1,0)</f>
        <v>0.21665400000000001</v>
      </c>
      <c r="Q161" s="19">
        <f>VLOOKUP($B161,Tabla2[],Q$1,0)</f>
        <v>0.20643500000000001</v>
      </c>
      <c r="R161" s="19">
        <f>VLOOKUP($B161,Tabla2[],R$1,0)</f>
        <v>0.189802</v>
      </c>
      <c r="S161" s="19">
        <f>VLOOKUP($B161,Tabla2[],S$1,0)</f>
        <v>0.172039</v>
      </c>
      <c r="T161" s="19">
        <f>VLOOKUP($B161,Tabla2[],T$1,0)</f>
        <v>0.169597</v>
      </c>
    </row>
    <row r="162" spans="1:20" x14ac:dyDescent="0.3">
      <c r="A162" t="s">
        <v>0</v>
      </c>
      <c r="B162" t="str">
        <f>FIJO!$B161</f>
        <v>PENINSULAAEQFIJOSIMETRIA6.1TD20</v>
      </c>
      <c r="C162" s="18" t="str">
        <f>VLOOKUP($B162,Tabla2[],3,0)</f>
        <v>AEQ</v>
      </c>
      <c r="D162" s="18" t="str">
        <f>VLOOKUP($B162,Tabla2[],FIJO!C$1,0)</f>
        <v>PENINSULA</v>
      </c>
      <c r="E162" s="155"/>
      <c r="F162" s="18" t="str">
        <f>VLOOKUP($B162,Tabla2[],5,0)</f>
        <v>SIMETRIA</v>
      </c>
      <c r="G162" s="18" t="str">
        <f>VLOOKUP($B162,Tabla2[],6,0)</f>
        <v>6.1TD</v>
      </c>
      <c r="H162" s="18">
        <f>VLOOKUP($B162,Tabla2[],7,0)</f>
        <v>20</v>
      </c>
      <c r="I162" s="19">
        <f>VLOOKUP($B162,Tabla2[],I$1,0)</f>
        <v>6.2918000000000002E-2</v>
      </c>
      <c r="J162" s="19">
        <f>VLOOKUP($B162,Tabla2[],J$1,0)</f>
        <v>5.4358999999999998E-2</v>
      </c>
      <c r="K162" s="19">
        <f>VLOOKUP($B162,Tabla2[],K$1,0)</f>
        <v>4.3706000000000002E-2</v>
      </c>
      <c r="L162" s="19">
        <f>VLOOKUP($B162,Tabla2[],L$1,0)</f>
        <v>3.8864999999999997E-2</v>
      </c>
      <c r="M162" s="19">
        <f>VLOOKUP($B162,Tabla2[],M$1,0)</f>
        <v>2.0639999999999999E-2</v>
      </c>
      <c r="N162" s="19">
        <f>VLOOKUP($B162,Tabla2[],N$1,0)</f>
        <v>1.8558999999999999E-2</v>
      </c>
      <c r="O162" s="19">
        <f>VLOOKUP($B162,Tabla2[],O$1,0)</f>
        <v>0.23827899999999999</v>
      </c>
      <c r="P162" s="19">
        <f>VLOOKUP($B162,Tabla2[],P$1,0)</f>
        <v>0.21665400000000001</v>
      </c>
      <c r="Q162" s="19">
        <f>VLOOKUP($B162,Tabla2[],Q$1,0)</f>
        <v>0.20643500000000001</v>
      </c>
      <c r="R162" s="19">
        <f>VLOOKUP($B162,Tabla2[],R$1,0)</f>
        <v>0.189802</v>
      </c>
      <c r="S162" s="19">
        <f>VLOOKUP($B162,Tabla2[],S$1,0)</f>
        <v>0.172039</v>
      </c>
      <c r="T162" s="19">
        <f>VLOOKUP($B162,Tabla2[],T$1,0)</f>
        <v>0.169597</v>
      </c>
    </row>
    <row r="163" spans="1:20" x14ac:dyDescent="0.3">
      <c r="A163" t="s">
        <v>0</v>
      </c>
      <c r="B163" t="str">
        <f>FIJO!$B162</f>
        <v>PENINSULAAEQFIJOARMONIA6.1TD25</v>
      </c>
      <c r="C163" s="18" t="str">
        <f>VLOOKUP($B163,Tabla2[],3,0)</f>
        <v>AEQ</v>
      </c>
      <c r="D163" s="18" t="str">
        <f>VLOOKUP($B163,Tabla2[],FIJO!C$1,0)</f>
        <v>PENINSULA</v>
      </c>
      <c r="E163" s="155"/>
      <c r="F163" s="18" t="str">
        <f>VLOOKUP($B163,Tabla2[],5,0)</f>
        <v>ARMONIA</v>
      </c>
      <c r="G163" s="18" t="str">
        <f>VLOOKUP($B163,Tabla2[],6,0)</f>
        <v>6.1TD</v>
      </c>
      <c r="H163" s="18">
        <f>VLOOKUP($B163,Tabla2[],7,0)</f>
        <v>25</v>
      </c>
      <c r="I163" s="19">
        <f>VLOOKUP($B163,Tabla2[],I$1,0)</f>
        <v>6.2918000000000002E-2</v>
      </c>
      <c r="J163" s="19">
        <f>VLOOKUP($B163,Tabla2[],J$1,0)</f>
        <v>5.4358999999999998E-2</v>
      </c>
      <c r="K163" s="19">
        <f>VLOOKUP($B163,Tabla2[],K$1,0)</f>
        <v>2.8295000000000001E-2</v>
      </c>
      <c r="L163" s="19">
        <f>VLOOKUP($B163,Tabla2[],L$1,0)</f>
        <v>2.3453999999999999E-2</v>
      </c>
      <c r="M163" s="19">
        <f>VLOOKUP($B163,Tabla2[],M$1,0)</f>
        <v>5.2290000000000001E-3</v>
      </c>
      <c r="N163" s="19">
        <f>VLOOKUP($B163,Tabla2[],N$1,0)</f>
        <v>3.1480000000000002E-3</v>
      </c>
      <c r="O163" s="19">
        <f>VLOOKUP($B163,Tabla2[],O$1,0)</f>
        <v>0.243279</v>
      </c>
      <c r="P163" s="19">
        <f>VLOOKUP($B163,Tabla2[],P$1,0)</f>
        <v>0.22165399999999999</v>
      </c>
      <c r="Q163" s="19">
        <f>VLOOKUP($B163,Tabla2[],Q$1,0)</f>
        <v>0.21143500000000001</v>
      </c>
      <c r="R163" s="19">
        <f>VLOOKUP($B163,Tabla2[],R$1,0)</f>
        <v>0.194802</v>
      </c>
      <c r="S163" s="19">
        <f>VLOOKUP($B163,Tabla2[],S$1,0)</f>
        <v>0.177039</v>
      </c>
      <c r="T163" s="19">
        <f>VLOOKUP($B163,Tabla2[],T$1,0)</f>
        <v>0.174597</v>
      </c>
    </row>
    <row r="164" spans="1:20" x14ac:dyDescent="0.3">
      <c r="A164" t="s">
        <v>0</v>
      </c>
      <c r="B164" t="str">
        <f>FIJO!$B163</f>
        <v>PENINSULAAEQFIJOEQUILIBRIO6.1TD25</v>
      </c>
      <c r="C164" s="18" t="str">
        <f>VLOOKUP($B164,Tabla2[],3,0)</f>
        <v>AEQ</v>
      </c>
      <c r="D164" s="18" t="str">
        <f>VLOOKUP($B164,Tabla2[],FIJO!C$1,0)</f>
        <v>PENINSULA</v>
      </c>
      <c r="E164" s="155"/>
      <c r="F164" s="18" t="str">
        <f>VLOOKUP($B164,Tabla2[],5,0)</f>
        <v>EQUILIBRIO</v>
      </c>
      <c r="G164" s="18" t="str">
        <f>VLOOKUP($B164,Tabla2[],6,0)</f>
        <v>6.1TD</v>
      </c>
      <c r="H164" s="18">
        <f>VLOOKUP($B164,Tabla2[],7,0)</f>
        <v>25</v>
      </c>
      <c r="I164" s="19">
        <f>VLOOKUP($B164,Tabla2[],I$1,0)</f>
        <v>6.2918000000000002E-2</v>
      </c>
      <c r="J164" s="19">
        <f>VLOOKUP($B164,Tabla2[],J$1,0)</f>
        <v>5.4358999999999998E-2</v>
      </c>
      <c r="K164" s="19">
        <f>VLOOKUP($B164,Tabla2[],K$1,0)</f>
        <v>3.6513999999999998E-2</v>
      </c>
      <c r="L164" s="19">
        <f>VLOOKUP($B164,Tabla2[],L$1,0)</f>
        <v>3.1673E-2</v>
      </c>
      <c r="M164" s="19">
        <f>VLOOKUP($B164,Tabla2[],M$1,0)</f>
        <v>1.3448E-2</v>
      </c>
      <c r="N164" s="19">
        <f>VLOOKUP($B164,Tabla2[],N$1,0)</f>
        <v>1.1367E-2</v>
      </c>
      <c r="O164" s="19">
        <f>VLOOKUP($B164,Tabla2[],O$1,0)</f>
        <v>0.243279</v>
      </c>
      <c r="P164" s="19">
        <f>VLOOKUP($B164,Tabla2[],P$1,0)</f>
        <v>0.22165399999999999</v>
      </c>
      <c r="Q164" s="19">
        <f>VLOOKUP($B164,Tabla2[],Q$1,0)</f>
        <v>0.21143500000000001</v>
      </c>
      <c r="R164" s="19">
        <f>VLOOKUP($B164,Tabla2[],R$1,0)</f>
        <v>0.194802</v>
      </c>
      <c r="S164" s="19">
        <f>VLOOKUP($B164,Tabla2[],S$1,0)</f>
        <v>0.177039</v>
      </c>
      <c r="T164" s="19">
        <f>VLOOKUP($B164,Tabla2[],T$1,0)</f>
        <v>0.174597</v>
      </c>
    </row>
    <row r="165" spans="1:20" x14ac:dyDescent="0.3">
      <c r="A165" t="s">
        <v>0</v>
      </c>
      <c r="B165" t="str">
        <f>FIJO!$B164</f>
        <v>PENINSULAAEQFIJOSIMETRIA6.1TD25</v>
      </c>
      <c r="C165" s="18" t="str">
        <f>VLOOKUP($B165,Tabla2[],3,0)</f>
        <v>AEQ</v>
      </c>
      <c r="D165" s="18" t="str">
        <f>VLOOKUP($B165,Tabla2[],FIJO!C$1,0)</f>
        <v>PENINSULA</v>
      </c>
      <c r="E165" s="155"/>
      <c r="F165" s="18" t="str">
        <f>VLOOKUP($B165,Tabla2[],5,0)</f>
        <v>SIMETRIA</v>
      </c>
      <c r="G165" s="18" t="str">
        <f>VLOOKUP($B165,Tabla2[],6,0)</f>
        <v>6.1TD</v>
      </c>
      <c r="H165" s="18">
        <f>VLOOKUP($B165,Tabla2[],7,0)</f>
        <v>25</v>
      </c>
      <c r="I165" s="19">
        <f>VLOOKUP($B165,Tabla2[],I$1,0)</f>
        <v>6.2918000000000002E-2</v>
      </c>
      <c r="J165" s="19">
        <f>VLOOKUP($B165,Tabla2[],J$1,0)</f>
        <v>5.4358999999999998E-2</v>
      </c>
      <c r="K165" s="19">
        <f>VLOOKUP($B165,Tabla2[],K$1,0)</f>
        <v>4.3706000000000002E-2</v>
      </c>
      <c r="L165" s="19">
        <f>VLOOKUP($B165,Tabla2[],L$1,0)</f>
        <v>3.8864999999999997E-2</v>
      </c>
      <c r="M165" s="19">
        <f>VLOOKUP($B165,Tabla2[],M$1,0)</f>
        <v>2.0639999999999999E-2</v>
      </c>
      <c r="N165" s="19">
        <f>VLOOKUP($B165,Tabla2[],N$1,0)</f>
        <v>1.8558999999999999E-2</v>
      </c>
      <c r="O165" s="19">
        <f>VLOOKUP($B165,Tabla2[],O$1,0)</f>
        <v>0.243279</v>
      </c>
      <c r="P165" s="19">
        <f>VLOOKUP($B165,Tabla2[],P$1,0)</f>
        <v>0.22165399999999999</v>
      </c>
      <c r="Q165" s="19">
        <f>VLOOKUP($B165,Tabla2[],Q$1,0)</f>
        <v>0.21143500000000001</v>
      </c>
      <c r="R165" s="19">
        <f>VLOOKUP($B165,Tabla2[],R$1,0)</f>
        <v>0.194802</v>
      </c>
      <c r="S165" s="19">
        <f>VLOOKUP($B165,Tabla2[],S$1,0)</f>
        <v>0.177039</v>
      </c>
      <c r="T165" s="19">
        <f>VLOOKUP($B165,Tabla2[],T$1,0)</f>
        <v>0.174597</v>
      </c>
    </row>
    <row r="166" spans="1:20" x14ac:dyDescent="0.3">
      <c r="A166" t="s">
        <v>0</v>
      </c>
      <c r="B166" t="str">
        <f>FIJO!$B165</f>
        <v>PENINSULAAEQFIJOARMONIA6.1TD30</v>
      </c>
      <c r="C166" s="18" t="str">
        <f>VLOOKUP($B166,Tabla2[],3,0)</f>
        <v>AEQ</v>
      </c>
      <c r="D166" s="18" t="str">
        <f>VLOOKUP($B166,Tabla2[],FIJO!C$1,0)</f>
        <v>PENINSULA</v>
      </c>
      <c r="E166" s="155"/>
      <c r="F166" s="18" t="str">
        <f>VLOOKUP($B166,Tabla2[],5,0)</f>
        <v>ARMONIA</v>
      </c>
      <c r="G166" s="18" t="str">
        <f>VLOOKUP($B166,Tabla2[],6,0)</f>
        <v>6.1TD</v>
      </c>
      <c r="H166" s="18">
        <f>VLOOKUP($B166,Tabla2[],7,0)</f>
        <v>30</v>
      </c>
      <c r="I166" s="19">
        <f>VLOOKUP($B166,Tabla2[],I$1,0)</f>
        <v>6.2918000000000002E-2</v>
      </c>
      <c r="J166" s="19">
        <f>VLOOKUP($B166,Tabla2[],J$1,0)</f>
        <v>5.4358999999999998E-2</v>
      </c>
      <c r="K166" s="19">
        <f>VLOOKUP($B166,Tabla2[],K$1,0)</f>
        <v>2.8295000000000001E-2</v>
      </c>
      <c r="L166" s="19">
        <f>VLOOKUP($B166,Tabla2[],L$1,0)</f>
        <v>2.3453999999999999E-2</v>
      </c>
      <c r="M166" s="19">
        <f>VLOOKUP($B166,Tabla2[],M$1,0)</f>
        <v>5.2290000000000001E-3</v>
      </c>
      <c r="N166" s="19">
        <f>VLOOKUP($B166,Tabla2[],N$1,0)</f>
        <v>3.1480000000000002E-3</v>
      </c>
      <c r="O166" s="19">
        <f>VLOOKUP($B166,Tabla2[],O$1,0)</f>
        <v>0.248279</v>
      </c>
      <c r="P166" s="19">
        <f>VLOOKUP($B166,Tabla2[],P$1,0)</f>
        <v>0.22665399999999999</v>
      </c>
      <c r="Q166" s="19">
        <f>VLOOKUP($B166,Tabla2[],Q$1,0)</f>
        <v>0.21643499999999999</v>
      </c>
      <c r="R166" s="19">
        <f>VLOOKUP($B166,Tabla2[],R$1,0)</f>
        <v>0.19980200000000001</v>
      </c>
      <c r="S166" s="19">
        <f>VLOOKUP($B166,Tabla2[],S$1,0)</f>
        <v>0.18203900000000001</v>
      </c>
      <c r="T166" s="19">
        <f>VLOOKUP($B166,Tabla2[],T$1,0)</f>
        <v>0.17959700000000001</v>
      </c>
    </row>
    <row r="167" spans="1:20" x14ac:dyDescent="0.3">
      <c r="A167" t="s">
        <v>0</v>
      </c>
      <c r="B167" t="str">
        <f>FIJO!$B166</f>
        <v>PENINSULAAEQFIJOEQUILIBRIO6.1TD30</v>
      </c>
      <c r="C167" s="18" t="str">
        <f>VLOOKUP($B167,Tabla2[],3,0)</f>
        <v>AEQ</v>
      </c>
      <c r="D167" s="18" t="str">
        <f>VLOOKUP($B167,Tabla2[],FIJO!C$1,0)</f>
        <v>PENINSULA</v>
      </c>
      <c r="E167" s="155"/>
      <c r="F167" s="18" t="str">
        <f>VLOOKUP($B167,Tabla2[],5,0)</f>
        <v>EQUILIBRIO</v>
      </c>
      <c r="G167" s="18" t="str">
        <f>VLOOKUP($B167,Tabla2[],6,0)</f>
        <v>6.1TD</v>
      </c>
      <c r="H167" s="18">
        <f>VLOOKUP($B167,Tabla2[],7,0)</f>
        <v>30</v>
      </c>
      <c r="I167" s="19">
        <f>VLOOKUP($B167,Tabla2[],I$1,0)</f>
        <v>6.2918000000000002E-2</v>
      </c>
      <c r="J167" s="19">
        <f>VLOOKUP($B167,Tabla2[],J$1,0)</f>
        <v>5.4358999999999998E-2</v>
      </c>
      <c r="K167" s="19">
        <f>VLOOKUP($B167,Tabla2[],K$1,0)</f>
        <v>3.6513999999999998E-2</v>
      </c>
      <c r="L167" s="19">
        <f>VLOOKUP($B167,Tabla2[],L$1,0)</f>
        <v>3.1673E-2</v>
      </c>
      <c r="M167" s="19">
        <f>VLOOKUP($B167,Tabla2[],M$1,0)</f>
        <v>1.3448E-2</v>
      </c>
      <c r="N167" s="19">
        <f>VLOOKUP($B167,Tabla2[],N$1,0)</f>
        <v>1.1367E-2</v>
      </c>
      <c r="O167" s="19">
        <f>VLOOKUP($B167,Tabla2[],O$1,0)</f>
        <v>0.248279</v>
      </c>
      <c r="P167" s="19">
        <f>VLOOKUP($B167,Tabla2[],P$1,0)</f>
        <v>0.22665399999999999</v>
      </c>
      <c r="Q167" s="19">
        <f>VLOOKUP($B167,Tabla2[],Q$1,0)</f>
        <v>0.21643499999999999</v>
      </c>
      <c r="R167" s="19">
        <f>VLOOKUP($B167,Tabla2[],R$1,0)</f>
        <v>0.19980200000000001</v>
      </c>
      <c r="S167" s="19">
        <f>VLOOKUP($B167,Tabla2[],S$1,0)</f>
        <v>0.18203900000000001</v>
      </c>
      <c r="T167" s="19">
        <f>VLOOKUP($B167,Tabla2[],T$1,0)</f>
        <v>0.17959700000000001</v>
      </c>
    </row>
    <row r="168" spans="1:20" x14ac:dyDescent="0.3">
      <c r="A168" t="s">
        <v>0</v>
      </c>
      <c r="B168" t="str">
        <f>FIJO!$B167</f>
        <v>PENINSULAAEQFIJOSIMETRIA6.1TD30</v>
      </c>
      <c r="C168" s="18" t="str">
        <f>VLOOKUP($B168,Tabla2[],3,0)</f>
        <v>AEQ</v>
      </c>
      <c r="D168" s="18" t="str">
        <f>VLOOKUP($B168,Tabla2[],FIJO!C$1,0)</f>
        <v>PENINSULA</v>
      </c>
      <c r="E168" s="155"/>
      <c r="F168" s="18" t="str">
        <f>VLOOKUP($B168,Tabla2[],5,0)</f>
        <v>SIMETRIA</v>
      </c>
      <c r="G168" s="18" t="str">
        <f>VLOOKUP($B168,Tabla2[],6,0)</f>
        <v>6.1TD</v>
      </c>
      <c r="H168" s="18">
        <f>VLOOKUP($B168,Tabla2[],7,0)</f>
        <v>30</v>
      </c>
      <c r="I168" s="19">
        <f>VLOOKUP($B168,Tabla2[],I$1,0)</f>
        <v>6.2918000000000002E-2</v>
      </c>
      <c r="J168" s="19">
        <f>VLOOKUP($B168,Tabla2[],J$1,0)</f>
        <v>5.4358999999999998E-2</v>
      </c>
      <c r="K168" s="19">
        <f>VLOOKUP($B168,Tabla2[],K$1,0)</f>
        <v>4.3706000000000002E-2</v>
      </c>
      <c r="L168" s="19">
        <f>VLOOKUP($B168,Tabla2[],L$1,0)</f>
        <v>3.8864999999999997E-2</v>
      </c>
      <c r="M168" s="19">
        <f>VLOOKUP($B168,Tabla2[],M$1,0)</f>
        <v>2.0639999999999999E-2</v>
      </c>
      <c r="N168" s="19">
        <f>VLOOKUP($B168,Tabla2[],N$1,0)</f>
        <v>1.8558999999999999E-2</v>
      </c>
      <c r="O168" s="19">
        <f>VLOOKUP($B168,Tabla2[],O$1,0)</f>
        <v>0.248279</v>
      </c>
      <c r="P168" s="19">
        <f>VLOOKUP($B168,Tabla2[],P$1,0)</f>
        <v>0.22665399999999999</v>
      </c>
      <c r="Q168" s="19">
        <f>VLOOKUP($B168,Tabla2[],Q$1,0)</f>
        <v>0.21643499999999999</v>
      </c>
      <c r="R168" s="19">
        <f>VLOOKUP($B168,Tabla2[],R$1,0)</f>
        <v>0.19980200000000001</v>
      </c>
      <c r="S168" s="19">
        <f>VLOOKUP($B168,Tabla2[],S$1,0)</f>
        <v>0.18203900000000001</v>
      </c>
      <c r="T168" s="19">
        <f>VLOOKUP($B168,Tabla2[],T$1,0)</f>
        <v>0.17959700000000001</v>
      </c>
    </row>
    <row r="169" spans="1:20" x14ac:dyDescent="0.3">
      <c r="A169" t="s">
        <v>0</v>
      </c>
      <c r="B169" t="str">
        <f>FIJO!$B168</f>
        <v>PENINSULAAEQFIJOARMONIA6.2TD1.5</v>
      </c>
      <c r="C169" s="18" t="str">
        <f>VLOOKUP($B169,Tabla2[],3,0)</f>
        <v>AEQ</v>
      </c>
      <c r="D169" s="18" t="str">
        <f>VLOOKUP($B169,Tabla2[],FIJO!C$1,0)</f>
        <v>PENINSULA</v>
      </c>
      <c r="E169" s="155"/>
      <c r="F169" s="18" t="str">
        <f>VLOOKUP($B169,Tabla2[],5,0)</f>
        <v>ARMONIA</v>
      </c>
      <c r="G169" s="18" t="str">
        <f>VLOOKUP($B169,Tabla2[],6,0)</f>
        <v>6.2TD</v>
      </c>
      <c r="H169" s="18">
        <f>VLOOKUP($B169,Tabla2[],7,0)</f>
        <v>1.5</v>
      </c>
      <c r="I169" s="19">
        <f>VLOOKUP($B169,Tabla2[],I$1,0)</f>
        <v>4.3360000000000003E-2</v>
      </c>
      <c r="J169" s="19">
        <f>VLOOKUP($B169,Tabla2[],J$1,0)</f>
        <v>4.0164999999999999E-2</v>
      </c>
      <c r="K169" s="19">
        <f>VLOOKUP($B169,Tabla2[],K$1,0)</f>
        <v>1.7108000000000002E-2</v>
      </c>
      <c r="L169" s="19">
        <f>VLOOKUP($B169,Tabla2[],L$1,0)</f>
        <v>1.3475000000000001E-2</v>
      </c>
      <c r="M169" s="19">
        <f>VLOOKUP($B169,Tabla2[],M$1,0)</f>
        <v>3.2810000000000001E-3</v>
      </c>
      <c r="N169" s="19">
        <f>VLOOKUP($B169,Tabla2[],N$1,0)</f>
        <v>2.0590000000000001E-3</v>
      </c>
      <c r="O169" s="19">
        <f>VLOOKUP($B169,Tabla2[],O$1,0)</f>
        <v>0.19721</v>
      </c>
      <c r="P169" s="19">
        <f>VLOOKUP($B169,Tabla2[],P$1,0)</f>
        <v>0.17826500000000001</v>
      </c>
      <c r="Q169" s="19">
        <f>VLOOKUP($B169,Tabla2[],Q$1,0)</f>
        <v>0.181589</v>
      </c>
      <c r="R169" s="19">
        <f>VLOOKUP($B169,Tabla2[],R$1,0)</f>
        <v>0.167023</v>
      </c>
      <c r="S169" s="19">
        <f>VLOOKUP($B169,Tabla2[],S$1,0)</f>
        <v>0.152642</v>
      </c>
      <c r="T169" s="19">
        <f>VLOOKUP($B169,Tabla2[],T$1,0)</f>
        <v>0.148006</v>
      </c>
    </row>
    <row r="170" spans="1:20" x14ac:dyDescent="0.3">
      <c r="A170" t="s">
        <v>0</v>
      </c>
      <c r="B170" t="str">
        <f>FIJO!$B169</f>
        <v>PENINSULAAEQFIJOEQUILIBRIO6.2TD1.5</v>
      </c>
      <c r="C170" s="18" t="str">
        <f>VLOOKUP($B170,Tabla2[],3,0)</f>
        <v>AEQ</v>
      </c>
      <c r="D170" s="18" t="str">
        <f>VLOOKUP($B170,Tabla2[],FIJO!C$1,0)</f>
        <v>PENINSULA</v>
      </c>
      <c r="E170" s="155"/>
      <c r="F170" s="18" t="str">
        <f>VLOOKUP($B170,Tabla2[],5,0)</f>
        <v>EQUILIBRIO</v>
      </c>
      <c r="G170" s="18" t="str">
        <f>VLOOKUP($B170,Tabla2[],6,0)</f>
        <v>6.2TD</v>
      </c>
      <c r="H170" s="18">
        <f>VLOOKUP($B170,Tabla2[],7,0)</f>
        <v>1.5</v>
      </c>
      <c r="I170" s="19">
        <f>VLOOKUP($B170,Tabla2[],I$1,0)</f>
        <v>4.3360000000000003E-2</v>
      </c>
      <c r="J170" s="19">
        <f>VLOOKUP($B170,Tabla2[],J$1,0)</f>
        <v>4.0164999999999999E-2</v>
      </c>
      <c r="K170" s="19">
        <f>VLOOKUP($B170,Tabla2[],K$1,0)</f>
        <v>2.5326999999999999E-2</v>
      </c>
      <c r="L170" s="19">
        <f>VLOOKUP($B170,Tabla2[],L$1,0)</f>
        <v>2.1694000000000001E-2</v>
      </c>
      <c r="M170" s="19">
        <f>VLOOKUP($B170,Tabla2[],M$1,0)</f>
        <v>1.1501000000000001E-2</v>
      </c>
      <c r="N170" s="19">
        <f>VLOOKUP($B170,Tabla2[],N$1,0)</f>
        <v>1.0279E-2</v>
      </c>
      <c r="O170" s="19">
        <f>VLOOKUP($B170,Tabla2[],O$1,0)</f>
        <v>0.19721</v>
      </c>
      <c r="P170" s="19">
        <f>VLOOKUP($B170,Tabla2[],P$1,0)</f>
        <v>0.17826500000000001</v>
      </c>
      <c r="Q170" s="19">
        <f>VLOOKUP($B170,Tabla2[],Q$1,0)</f>
        <v>0.181589</v>
      </c>
      <c r="R170" s="19">
        <f>VLOOKUP($B170,Tabla2[],R$1,0)</f>
        <v>0.167023</v>
      </c>
      <c r="S170" s="19">
        <f>VLOOKUP($B170,Tabla2[],S$1,0)</f>
        <v>0.152642</v>
      </c>
      <c r="T170" s="19">
        <f>VLOOKUP($B170,Tabla2[],T$1,0)</f>
        <v>0.148006</v>
      </c>
    </row>
    <row r="171" spans="1:20" x14ac:dyDescent="0.3">
      <c r="A171" t="s">
        <v>0</v>
      </c>
      <c r="B171" t="str">
        <f>FIJO!$B170</f>
        <v>PENINSULAAEQFIJOSIMETRIA6.2TD1.5</v>
      </c>
      <c r="C171" s="18" t="str">
        <f>VLOOKUP($B171,Tabla2[],3,0)</f>
        <v>AEQ</v>
      </c>
      <c r="D171" s="18" t="str">
        <f>VLOOKUP($B171,Tabla2[],FIJO!C$1,0)</f>
        <v>PENINSULA</v>
      </c>
      <c r="E171" s="155"/>
      <c r="F171" s="18" t="str">
        <f>VLOOKUP($B171,Tabla2[],5,0)</f>
        <v>SIMETRIA</v>
      </c>
      <c r="G171" s="18" t="str">
        <f>VLOOKUP($B171,Tabla2[],6,0)</f>
        <v>6.2TD</v>
      </c>
      <c r="H171" s="18">
        <f>VLOOKUP($B171,Tabla2[],7,0)</f>
        <v>1.5</v>
      </c>
      <c r="I171" s="19">
        <f>VLOOKUP($B171,Tabla2[],I$1,0)</f>
        <v>4.3360000000000003E-2</v>
      </c>
      <c r="J171" s="19">
        <f>VLOOKUP($B171,Tabla2[],J$1,0)</f>
        <v>4.0164999999999999E-2</v>
      </c>
      <c r="K171" s="19">
        <f>VLOOKUP($B171,Tabla2[],K$1,0)</f>
        <v>3.2518999999999999E-2</v>
      </c>
      <c r="L171" s="19">
        <f>VLOOKUP($B171,Tabla2[],L$1,0)</f>
        <v>2.8885999999999998E-2</v>
      </c>
      <c r="M171" s="19">
        <f>VLOOKUP($B171,Tabla2[],M$1,0)</f>
        <v>1.8692E-2</v>
      </c>
      <c r="N171" s="19">
        <f>VLOOKUP($B171,Tabla2[],N$1,0)</f>
        <v>1.7469999999999999E-2</v>
      </c>
      <c r="O171" s="19">
        <f>VLOOKUP($B171,Tabla2[],O$1,0)</f>
        <v>0.19721</v>
      </c>
      <c r="P171" s="19">
        <f>VLOOKUP($B171,Tabla2[],P$1,0)</f>
        <v>0.17826500000000001</v>
      </c>
      <c r="Q171" s="19">
        <f>VLOOKUP($B171,Tabla2[],Q$1,0)</f>
        <v>0.181589</v>
      </c>
      <c r="R171" s="19">
        <f>VLOOKUP($B171,Tabla2[],R$1,0)</f>
        <v>0.167023</v>
      </c>
      <c r="S171" s="19">
        <f>VLOOKUP($B171,Tabla2[],S$1,0)</f>
        <v>0.152642</v>
      </c>
      <c r="T171" s="19">
        <f>VLOOKUP($B171,Tabla2[],T$1,0)</f>
        <v>0.148006</v>
      </c>
    </row>
    <row r="172" spans="1:20" x14ac:dyDescent="0.3">
      <c r="A172" t="s">
        <v>0</v>
      </c>
      <c r="B172" t="str">
        <f>FIJO!$B171</f>
        <v>PENINSULAAEQFIJOARMONIA6.2TD3</v>
      </c>
      <c r="C172" s="18" t="str">
        <f>VLOOKUP($B172,Tabla2[],3,0)</f>
        <v>AEQ</v>
      </c>
      <c r="D172" s="18" t="str">
        <f>VLOOKUP($B172,Tabla2[],FIJO!C$1,0)</f>
        <v>PENINSULA</v>
      </c>
      <c r="E172" s="155"/>
      <c r="F172" s="18" t="str">
        <f>VLOOKUP($B172,Tabla2[],5,0)</f>
        <v>ARMONIA</v>
      </c>
      <c r="G172" s="18" t="str">
        <f>VLOOKUP($B172,Tabla2[],6,0)</f>
        <v>6.2TD</v>
      </c>
      <c r="H172" s="18">
        <f>VLOOKUP($B172,Tabla2[],7,0)</f>
        <v>3</v>
      </c>
      <c r="I172" s="19">
        <f>VLOOKUP($B172,Tabla2[],I$1,0)</f>
        <v>4.3360000000000003E-2</v>
      </c>
      <c r="J172" s="19">
        <f>VLOOKUP($B172,Tabla2[],J$1,0)</f>
        <v>4.0164999999999999E-2</v>
      </c>
      <c r="K172" s="19">
        <f>VLOOKUP($B172,Tabla2[],K$1,0)</f>
        <v>1.7108000000000002E-2</v>
      </c>
      <c r="L172" s="19">
        <f>VLOOKUP($B172,Tabla2[],L$1,0)</f>
        <v>1.3475000000000001E-2</v>
      </c>
      <c r="M172" s="19">
        <f>VLOOKUP($B172,Tabla2[],M$1,0)</f>
        <v>3.2810000000000001E-3</v>
      </c>
      <c r="N172" s="19">
        <f>VLOOKUP($B172,Tabla2[],N$1,0)</f>
        <v>2.0590000000000001E-3</v>
      </c>
      <c r="O172" s="19">
        <f>VLOOKUP($B172,Tabla2[],O$1,0)</f>
        <v>0.19871</v>
      </c>
      <c r="P172" s="19">
        <f>VLOOKUP($B172,Tabla2[],P$1,0)</f>
        <v>0.17976500000000001</v>
      </c>
      <c r="Q172" s="19">
        <f>VLOOKUP($B172,Tabla2[],Q$1,0)</f>
        <v>0.183089</v>
      </c>
      <c r="R172" s="19">
        <f>VLOOKUP($B172,Tabla2[],R$1,0)</f>
        <v>0.16852300000000001</v>
      </c>
      <c r="S172" s="19">
        <f>VLOOKUP($B172,Tabla2[],S$1,0)</f>
        <v>0.154142</v>
      </c>
      <c r="T172" s="19">
        <f>VLOOKUP($B172,Tabla2[],T$1,0)</f>
        <v>0.149506</v>
      </c>
    </row>
    <row r="173" spans="1:20" x14ac:dyDescent="0.3">
      <c r="A173" t="s">
        <v>0</v>
      </c>
      <c r="B173" t="str">
        <f>FIJO!$B172</f>
        <v>PENINSULAAEQFIJOEQUILIBRIO6.2TD3</v>
      </c>
      <c r="C173" s="18" t="str">
        <f>VLOOKUP($B173,Tabla2[],3,0)</f>
        <v>AEQ</v>
      </c>
      <c r="D173" s="18" t="str">
        <f>VLOOKUP($B173,Tabla2[],FIJO!C$1,0)</f>
        <v>PENINSULA</v>
      </c>
      <c r="E173" s="155"/>
      <c r="F173" s="18" t="str">
        <f>VLOOKUP($B173,Tabla2[],5,0)</f>
        <v>EQUILIBRIO</v>
      </c>
      <c r="G173" s="18" t="str">
        <f>VLOOKUP($B173,Tabla2[],6,0)</f>
        <v>6.2TD</v>
      </c>
      <c r="H173" s="18">
        <f>VLOOKUP($B173,Tabla2[],7,0)</f>
        <v>3</v>
      </c>
      <c r="I173" s="19">
        <f>VLOOKUP($B173,Tabla2[],I$1,0)</f>
        <v>4.3360000000000003E-2</v>
      </c>
      <c r="J173" s="19">
        <f>VLOOKUP($B173,Tabla2[],J$1,0)</f>
        <v>4.0164999999999999E-2</v>
      </c>
      <c r="K173" s="19">
        <f>VLOOKUP($B173,Tabla2[],K$1,0)</f>
        <v>2.5326999999999999E-2</v>
      </c>
      <c r="L173" s="19">
        <f>VLOOKUP($B173,Tabla2[],L$1,0)</f>
        <v>2.1694000000000001E-2</v>
      </c>
      <c r="M173" s="19">
        <f>VLOOKUP($B173,Tabla2[],M$1,0)</f>
        <v>1.1501000000000001E-2</v>
      </c>
      <c r="N173" s="19">
        <f>VLOOKUP($B173,Tabla2[],N$1,0)</f>
        <v>1.0279E-2</v>
      </c>
      <c r="O173" s="19">
        <f>VLOOKUP($B173,Tabla2[],O$1,0)</f>
        <v>0.19871</v>
      </c>
      <c r="P173" s="19">
        <f>VLOOKUP($B173,Tabla2[],P$1,0)</f>
        <v>0.17976500000000001</v>
      </c>
      <c r="Q173" s="19">
        <f>VLOOKUP($B173,Tabla2[],Q$1,0)</f>
        <v>0.183089</v>
      </c>
      <c r="R173" s="19">
        <f>VLOOKUP($B173,Tabla2[],R$1,0)</f>
        <v>0.16852300000000001</v>
      </c>
      <c r="S173" s="19">
        <f>VLOOKUP($B173,Tabla2[],S$1,0)</f>
        <v>0.154142</v>
      </c>
      <c r="T173" s="19">
        <f>VLOOKUP($B173,Tabla2[],T$1,0)</f>
        <v>0.149506</v>
      </c>
    </row>
    <row r="174" spans="1:20" x14ac:dyDescent="0.3">
      <c r="A174" t="s">
        <v>0</v>
      </c>
      <c r="B174" t="str">
        <f>FIJO!$B173</f>
        <v>PENINSULAAEQFIJOSIMETRIA6.2TD3</v>
      </c>
      <c r="C174" s="18" t="str">
        <f>VLOOKUP($B174,Tabla2[],3,0)</f>
        <v>AEQ</v>
      </c>
      <c r="D174" s="18" t="str">
        <f>VLOOKUP($B174,Tabla2[],FIJO!C$1,0)</f>
        <v>PENINSULA</v>
      </c>
      <c r="E174" s="155"/>
      <c r="F174" s="18" t="str">
        <f>VLOOKUP($B174,Tabla2[],5,0)</f>
        <v>SIMETRIA</v>
      </c>
      <c r="G174" s="18" t="str">
        <f>VLOOKUP($B174,Tabla2[],6,0)</f>
        <v>6.2TD</v>
      </c>
      <c r="H174" s="18">
        <f>VLOOKUP($B174,Tabla2[],7,0)</f>
        <v>3</v>
      </c>
      <c r="I174" s="19">
        <f>VLOOKUP($B174,Tabla2[],I$1,0)</f>
        <v>4.3360000000000003E-2</v>
      </c>
      <c r="J174" s="19">
        <f>VLOOKUP($B174,Tabla2[],J$1,0)</f>
        <v>4.0164999999999999E-2</v>
      </c>
      <c r="K174" s="19">
        <f>VLOOKUP($B174,Tabla2[],K$1,0)</f>
        <v>3.2518999999999999E-2</v>
      </c>
      <c r="L174" s="19">
        <f>VLOOKUP($B174,Tabla2[],L$1,0)</f>
        <v>2.8885999999999998E-2</v>
      </c>
      <c r="M174" s="19">
        <f>VLOOKUP($B174,Tabla2[],M$1,0)</f>
        <v>1.8692E-2</v>
      </c>
      <c r="N174" s="19">
        <f>VLOOKUP($B174,Tabla2[],N$1,0)</f>
        <v>1.7469999999999999E-2</v>
      </c>
      <c r="O174" s="19">
        <f>VLOOKUP($B174,Tabla2[],O$1,0)</f>
        <v>0.19871</v>
      </c>
      <c r="P174" s="19">
        <f>VLOOKUP($B174,Tabla2[],P$1,0)</f>
        <v>0.17976500000000001</v>
      </c>
      <c r="Q174" s="19">
        <f>VLOOKUP($B174,Tabla2[],Q$1,0)</f>
        <v>0.183089</v>
      </c>
      <c r="R174" s="19">
        <f>VLOOKUP($B174,Tabla2[],R$1,0)</f>
        <v>0.16852300000000001</v>
      </c>
      <c r="S174" s="19">
        <f>VLOOKUP($B174,Tabla2[],S$1,0)</f>
        <v>0.154142</v>
      </c>
      <c r="T174" s="19">
        <f>VLOOKUP($B174,Tabla2[],T$1,0)</f>
        <v>0.149506</v>
      </c>
    </row>
    <row r="175" spans="1:20" x14ac:dyDescent="0.3">
      <c r="A175" t="s">
        <v>0</v>
      </c>
      <c r="B175" t="str">
        <f>FIJO!$B174</f>
        <v>PENINSULAAEQFIJOARMONIA6.2TD4</v>
      </c>
      <c r="C175" s="18" t="str">
        <f>VLOOKUP($B175,Tabla2[],3,0)</f>
        <v>AEQ</v>
      </c>
      <c r="D175" s="18" t="str">
        <f>VLOOKUP($B175,Tabla2[],FIJO!C$1,0)</f>
        <v>PENINSULA</v>
      </c>
      <c r="E175" s="155"/>
      <c r="F175" s="18" t="str">
        <f>VLOOKUP($B175,Tabla2[],5,0)</f>
        <v>ARMONIA</v>
      </c>
      <c r="G175" s="18" t="str">
        <f>VLOOKUP($B175,Tabla2[],6,0)</f>
        <v>6.2TD</v>
      </c>
      <c r="H175" s="18">
        <f>VLOOKUP($B175,Tabla2[],7,0)</f>
        <v>4</v>
      </c>
      <c r="I175" s="19">
        <f>VLOOKUP($B175,Tabla2[],I$1,0)</f>
        <v>4.3360000000000003E-2</v>
      </c>
      <c r="J175" s="19">
        <f>VLOOKUP($B175,Tabla2[],J$1,0)</f>
        <v>4.0164999999999999E-2</v>
      </c>
      <c r="K175" s="19">
        <f>VLOOKUP($B175,Tabla2[],K$1,0)</f>
        <v>1.7108000000000002E-2</v>
      </c>
      <c r="L175" s="19">
        <f>VLOOKUP($B175,Tabla2[],L$1,0)</f>
        <v>1.3475000000000001E-2</v>
      </c>
      <c r="M175" s="19">
        <f>VLOOKUP($B175,Tabla2[],M$1,0)</f>
        <v>3.2810000000000001E-3</v>
      </c>
      <c r="N175" s="19">
        <f>VLOOKUP($B175,Tabla2[],N$1,0)</f>
        <v>2.0590000000000001E-3</v>
      </c>
      <c r="O175" s="19">
        <f>VLOOKUP($B175,Tabla2[],O$1,0)</f>
        <v>0.19971</v>
      </c>
      <c r="P175" s="19">
        <f>VLOOKUP($B175,Tabla2[],P$1,0)</f>
        <v>0.18076500000000001</v>
      </c>
      <c r="Q175" s="19">
        <f>VLOOKUP($B175,Tabla2[],Q$1,0)</f>
        <v>0.184089</v>
      </c>
      <c r="R175" s="19">
        <f>VLOOKUP($B175,Tabla2[],R$1,0)</f>
        <v>0.16952300000000001</v>
      </c>
      <c r="S175" s="19">
        <f>VLOOKUP($B175,Tabla2[],S$1,0)</f>
        <v>0.155142</v>
      </c>
      <c r="T175" s="19">
        <f>VLOOKUP($B175,Tabla2[],T$1,0)</f>
        <v>0.150506</v>
      </c>
    </row>
    <row r="176" spans="1:20" x14ac:dyDescent="0.3">
      <c r="A176" t="s">
        <v>0</v>
      </c>
      <c r="B176" t="str">
        <f>FIJO!$B175</f>
        <v>PENINSULAAEQFIJOEQUILIBRIO6.2TD4</v>
      </c>
      <c r="C176" s="18" t="str">
        <f>VLOOKUP($B176,Tabla2[],3,0)</f>
        <v>AEQ</v>
      </c>
      <c r="D176" s="18" t="str">
        <f>VLOOKUP($B176,Tabla2[],FIJO!C$1,0)</f>
        <v>PENINSULA</v>
      </c>
      <c r="E176" s="155"/>
      <c r="F176" s="18" t="str">
        <f>VLOOKUP($B176,Tabla2[],5,0)</f>
        <v>EQUILIBRIO</v>
      </c>
      <c r="G176" s="18" t="str">
        <f>VLOOKUP($B176,Tabla2[],6,0)</f>
        <v>6.2TD</v>
      </c>
      <c r="H176" s="18">
        <f>VLOOKUP($B176,Tabla2[],7,0)</f>
        <v>4</v>
      </c>
      <c r="I176" s="19">
        <f>VLOOKUP($B176,Tabla2[],I$1,0)</f>
        <v>4.3360000000000003E-2</v>
      </c>
      <c r="J176" s="19">
        <f>VLOOKUP($B176,Tabla2[],J$1,0)</f>
        <v>4.0164999999999999E-2</v>
      </c>
      <c r="K176" s="19">
        <f>VLOOKUP($B176,Tabla2[],K$1,0)</f>
        <v>2.5326999999999999E-2</v>
      </c>
      <c r="L176" s="19">
        <f>VLOOKUP($B176,Tabla2[],L$1,0)</f>
        <v>2.1694000000000001E-2</v>
      </c>
      <c r="M176" s="19">
        <f>VLOOKUP($B176,Tabla2[],M$1,0)</f>
        <v>1.1501000000000001E-2</v>
      </c>
      <c r="N176" s="19">
        <f>VLOOKUP($B176,Tabla2[],N$1,0)</f>
        <v>1.0279E-2</v>
      </c>
      <c r="O176" s="19">
        <f>VLOOKUP($B176,Tabla2[],O$1,0)</f>
        <v>0.19971</v>
      </c>
      <c r="P176" s="19">
        <f>VLOOKUP($B176,Tabla2[],P$1,0)</f>
        <v>0.18076500000000001</v>
      </c>
      <c r="Q176" s="19">
        <f>VLOOKUP($B176,Tabla2[],Q$1,0)</f>
        <v>0.184089</v>
      </c>
      <c r="R176" s="19">
        <f>VLOOKUP($B176,Tabla2[],R$1,0)</f>
        <v>0.16952300000000001</v>
      </c>
      <c r="S176" s="19">
        <f>VLOOKUP($B176,Tabla2[],S$1,0)</f>
        <v>0.155142</v>
      </c>
      <c r="T176" s="19">
        <f>VLOOKUP($B176,Tabla2[],T$1,0)</f>
        <v>0.150506</v>
      </c>
    </row>
    <row r="177" spans="1:20" x14ac:dyDescent="0.3">
      <c r="A177" t="s">
        <v>0</v>
      </c>
      <c r="B177" t="str">
        <f>FIJO!$B176</f>
        <v>PENINSULAAEQFIJOSIMETRIA6.2TD4</v>
      </c>
      <c r="C177" s="18" t="str">
        <f>VLOOKUP($B177,Tabla2[],3,0)</f>
        <v>AEQ</v>
      </c>
      <c r="D177" s="18" t="str">
        <f>VLOOKUP($B177,Tabla2[],FIJO!C$1,0)</f>
        <v>PENINSULA</v>
      </c>
      <c r="E177" s="155"/>
      <c r="F177" s="18" t="str">
        <f>VLOOKUP($B177,Tabla2[],5,0)</f>
        <v>SIMETRIA</v>
      </c>
      <c r="G177" s="18" t="str">
        <f>VLOOKUP($B177,Tabla2[],6,0)</f>
        <v>6.2TD</v>
      </c>
      <c r="H177" s="18">
        <f>VLOOKUP($B177,Tabla2[],7,0)</f>
        <v>4</v>
      </c>
      <c r="I177" s="19">
        <f>VLOOKUP($B177,Tabla2[],I$1,0)</f>
        <v>4.3360000000000003E-2</v>
      </c>
      <c r="J177" s="19">
        <f>VLOOKUP($B177,Tabla2[],J$1,0)</f>
        <v>4.0164999999999999E-2</v>
      </c>
      <c r="K177" s="19">
        <f>VLOOKUP($B177,Tabla2[],K$1,0)</f>
        <v>3.2518999999999999E-2</v>
      </c>
      <c r="L177" s="19">
        <f>VLOOKUP($B177,Tabla2[],L$1,0)</f>
        <v>2.8885999999999998E-2</v>
      </c>
      <c r="M177" s="19">
        <f>VLOOKUP($B177,Tabla2[],M$1,0)</f>
        <v>1.8692E-2</v>
      </c>
      <c r="N177" s="19">
        <f>VLOOKUP($B177,Tabla2[],N$1,0)</f>
        <v>1.7469999999999999E-2</v>
      </c>
      <c r="O177" s="19">
        <f>VLOOKUP($B177,Tabla2[],O$1,0)</f>
        <v>0.19971</v>
      </c>
      <c r="P177" s="19">
        <f>VLOOKUP($B177,Tabla2[],P$1,0)</f>
        <v>0.18076500000000001</v>
      </c>
      <c r="Q177" s="19">
        <f>VLOOKUP($B177,Tabla2[],Q$1,0)</f>
        <v>0.184089</v>
      </c>
      <c r="R177" s="19">
        <f>VLOOKUP($B177,Tabla2[],R$1,0)</f>
        <v>0.16952300000000001</v>
      </c>
      <c r="S177" s="19">
        <f>VLOOKUP($B177,Tabla2[],S$1,0)</f>
        <v>0.155142</v>
      </c>
      <c r="T177" s="19">
        <f>VLOOKUP($B177,Tabla2[],T$1,0)</f>
        <v>0.150506</v>
      </c>
    </row>
    <row r="178" spans="1:20" x14ac:dyDescent="0.3">
      <c r="A178" t="s">
        <v>0</v>
      </c>
      <c r="B178" t="str">
        <f>FIJO!$B177</f>
        <v>PENINSULAAEQFIJOARMONIA6.2TD5</v>
      </c>
      <c r="C178" s="18" t="str">
        <f>VLOOKUP($B178,Tabla2[],3,0)</f>
        <v>AEQ</v>
      </c>
      <c r="D178" s="18" t="str">
        <f>VLOOKUP($B178,Tabla2[],FIJO!C$1,0)</f>
        <v>PENINSULA</v>
      </c>
      <c r="E178" s="155"/>
      <c r="F178" s="18" t="str">
        <f>VLOOKUP($B178,Tabla2[],5,0)</f>
        <v>ARMONIA</v>
      </c>
      <c r="G178" s="18" t="str">
        <f>VLOOKUP($B178,Tabla2[],6,0)</f>
        <v>6.2TD</v>
      </c>
      <c r="H178" s="18">
        <f>VLOOKUP($B178,Tabla2[],7,0)</f>
        <v>5</v>
      </c>
      <c r="I178" s="19">
        <f>VLOOKUP($B178,Tabla2[],I$1,0)</f>
        <v>4.3360000000000003E-2</v>
      </c>
      <c r="J178" s="19">
        <f>VLOOKUP($B178,Tabla2[],J$1,0)</f>
        <v>4.0164999999999999E-2</v>
      </c>
      <c r="K178" s="19">
        <f>VLOOKUP($B178,Tabla2[],K$1,0)</f>
        <v>1.7108000000000002E-2</v>
      </c>
      <c r="L178" s="19">
        <f>VLOOKUP($B178,Tabla2[],L$1,0)</f>
        <v>1.3475000000000001E-2</v>
      </c>
      <c r="M178" s="19">
        <f>VLOOKUP($B178,Tabla2[],M$1,0)</f>
        <v>3.2810000000000001E-3</v>
      </c>
      <c r="N178" s="19">
        <f>VLOOKUP($B178,Tabla2[],N$1,0)</f>
        <v>2.0590000000000001E-3</v>
      </c>
      <c r="O178" s="19">
        <f>VLOOKUP($B178,Tabla2[],O$1,0)</f>
        <v>0.20071</v>
      </c>
      <c r="P178" s="19">
        <f>VLOOKUP($B178,Tabla2[],P$1,0)</f>
        <v>0.18176500000000001</v>
      </c>
      <c r="Q178" s="19">
        <f>VLOOKUP($B178,Tabla2[],Q$1,0)</f>
        <v>0.185089</v>
      </c>
      <c r="R178" s="19">
        <f>VLOOKUP($B178,Tabla2[],R$1,0)</f>
        <v>0.17052300000000001</v>
      </c>
      <c r="S178" s="19">
        <f>VLOOKUP($B178,Tabla2[],S$1,0)</f>
        <v>0.156142</v>
      </c>
      <c r="T178" s="19">
        <f>VLOOKUP($B178,Tabla2[],T$1,0)</f>
        <v>0.151506</v>
      </c>
    </row>
    <row r="179" spans="1:20" x14ac:dyDescent="0.3">
      <c r="A179" t="s">
        <v>0</v>
      </c>
      <c r="B179" t="str">
        <f>FIJO!$B178</f>
        <v>PENINSULAAEQFIJOEQUILIBRIO6.2TD5</v>
      </c>
      <c r="C179" s="18" t="str">
        <f>VLOOKUP($B179,Tabla2[],3,0)</f>
        <v>AEQ</v>
      </c>
      <c r="D179" s="18" t="str">
        <f>VLOOKUP($B179,Tabla2[],FIJO!C$1,0)</f>
        <v>PENINSULA</v>
      </c>
      <c r="E179" s="155"/>
      <c r="F179" s="18" t="str">
        <f>VLOOKUP($B179,Tabla2[],5,0)</f>
        <v>EQUILIBRIO</v>
      </c>
      <c r="G179" s="18" t="str">
        <f>VLOOKUP($B179,Tabla2[],6,0)</f>
        <v>6.2TD</v>
      </c>
      <c r="H179" s="18">
        <f>VLOOKUP($B179,Tabla2[],7,0)</f>
        <v>5</v>
      </c>
      <c r="I179" s="19">
        <f>VLOOKUP($B179,Tabla2[],I$1,0)</f>
        <v>4.3360000000000003E-2</v>
      </c>
      <c r="J179" s="19">
        <f>VLOOKUP($B179,Tabla2[],J$1,0)</f>
        <v>4.0164999999999999E-2</v>
      </c>
      <c r="K179" s="19">
        <f>VLOOKUP($B179,Tabla2[],K$1,0)</f>
        <v>2.5326999999999999E-2</v>
      </c>
      <c r="L179" s="19">
        <f>VLOOKUP($B179,Tabla2[],L$1,0)</f>
        <v>2.1694000000000001E-2</v>
      </c>
      <c r="M179" s="19">
        <f>VLOOKUP($B179,Tabla2[],M$1,0)</f>
        <v>1.1501000000000001E-2</v>
      </c>
      <c r="N179" s="19">
        <f>VLOOKUP($B179,Tabla2[],N$1,0)</f>
        <v>1.0279E-2</v>
      </c>
      <c r="O179" s="19">
        <f>VLOOKUP($B179,Tabla2[],O$1,0)</f>
        <v>0.20071</v>
      </c>
      <c r="P179" s="19">
        <f>VLOOKUP($B179,Tabla2[],P$1,0)</f>
        <v>0.18176500000000001</v>
      </c>
      <c r="Q179" s="19">
        <f>VLOOKUP($B179,Tabla2[],Q$1,0)</f>
        <v>0.185089</v>
      </c>
      <c r="R179" s="19">
        <f>VLOOKUP($B179,Tabla2[],R$1,0)</f>
        <v>0.17052300000000001</v>
      </c>
      <c r="S179" s="19">
        <f>VLOOKUP($B179,Tabla2[],S$1,0)</f>
        <v>0.156142</v>
      </c>
      <c r="T179" s="19">
        <f>VLOOKUP($B179,Tabla2[],T$1,0)</f>
        <v>0.151506</v>
      </c>
    </row>
    <row r="180" spans="1:20" x14ac:dyDescent="0.3">
      <c r="A180" t="s">
        <v>0</v>
      </c>
      <c r="B180" t="str">
        <f>FIJO!$B179</f>
        <v>PENINSULAAEQFIJOSIMETRIA6.2TD5</v>
      </c>
      <c r="C180" s="18" t="str">
        <f>VLOOKUP($B180,Tabla2[],3,0)</f>
        <v>AEQ</v>
      </c>
      <c r="D180" s="18" t="str">
        <f>VLOOKUP($B180,Tabla2[],FIJO!C$1,0)</f>
        <v>PENINSULA</v>
      </c>
      <c r="E180" s="155"/>
      <c r="F180" s="18" t="str">
        <f>VLOOKUP($B180,Tabla2[],5,0)</f>
        <v>SIMETRIA</v>
      </c>
      <c r="G180" s="18" t="str">
        <f>VLOOKUP($B180,Tabla2[],6,0)</f>
        <v>6.2TD</v>
      </c>
      <c r="H180" s="18">
        <f>VLOOKUP($B180,Tabla2[],7,0)</f>
        <v>5</v>
      </c>
      <c r="I180" s="19">
        <f>VLOOKUP($B180,Tabla2[],I$1,0)</f>
        <v>4.3360000000000003E-2</v>
      </c>
      <c r="J180" s="19">
        <f>VLOOKUP($B180,Tabla2[],J$1,0)</f>
        <v>4.0164999999999999E-2</v>
      </c>
      <c r="K180" s="19">
        <f>VLOOKUP($B180,Tabla2[],K$1,0)</f>
        <v>3.2518999999999999E-2</v>
      </c>
      <c r="L180" s="19">
        <f>VLOOKUP($B180,Tabla2[],L$1,0)</f>
        <v>2.8885999999999998E-2</v>
      </c>
      <c r="M180" s="19">
        <f>VLOOKUP($B180,Tabla2[],M$1,0)</f>
        <v>1.8692E-2</v>
      </c>
      <c r="N180" s="19">
        <f>VLOOKUP($B180,Tabla2[],N$1,0)</f>
        <v>1.7469999999999999E-2</v>
      </c>
      <c r="O180" s="19">
        <f>VLOOKUP($B180,Tabla2[],O$1,0)</f>
        <v>0.20071</v>
      </c>
      <c r="P180" s="19">
        <f>VLOOKUP($B180,Tabla2[],P$1,0)</f>
        <v>0.18176500000000001</v>
      </c>
      <c r="Q180" s="19">
        <f>VLOOKUP($B180,Tabla2[],Q$1,0)</f>
        <v>0.185089</v>
      </c>
      <c r="R180" s="19">
        <f>VLOOKUP($B180,Tabla2[],R$1,0)</f>
        <v>0.17052300000000001</v>
      </c>
      <c r="S180" s="19">
        <f>VLOOKUP($B180,Tabla2[],S$1,0)</f>
        <v>0.156142</v>
      </c>
      <c r="T180" s="19">
        <f>VLOOKUP($B180,Tabla2[],T$1,0)</f>
        <v>0.151506</v>
      </c>
    </row>
    <row r="181" spans="1:20" x14ac:dyDescent="0.3">
      <c r="A181" t="s">
        <v>0</v>
      </c>
      <c r="B181" t="str">
        <f>FIJO!$B180</f>
        <v>PENINSULAAEQFIJOARMONIA6.2TD6</v>
      </c>
      <c r="C181" s="18" t="str">
        <f>VLOOKUP($B181,Tabla2[],3,0)</f>
        <v>AEQ</v>
      </c>
      <c r="D181" s="18" t="str">
        <f>VLOOKUP($B181,Tabla2[],FIJO!C$1,0)</f>
        <v>PENINSULA</v>
      </c>
      <c r="E181" s="155"/>
      <c r="F181" s="18" t="str">
        <f>VLOOKUP($B181,Tabla2[],5,0)</f>
        <v>ARMONIA</v>
      </c>
      <c r="G181" s="18" t="str">
        <f>VLOOKUP($B181,Tabla2[],6,0)</f>
        <v>6.2TD</v>
      </c>
      <c r="H181" s="18">
        <f>VLOOKUP($B181,Tabla2[],7,0)</f>
        <v>6</v>
      </c>
      <c r="I181" s="19">
        <f>VLOOKUP($B181,Tabla2[],I$1,0)</f>
        <v>4.3360000000000003E-2</v>
      </c>
      <c r="J181" s="19">
        <f>VLOOKUP($B181,Tabla2[],J$1,0)</f>
        <v>4.0164999999999999E-2</v>
      </c>
      <c r="K181" s="19">
        <f>VLOOKUP($B181,Tabla2[],K$1,0)</f>
        <v>1.7108000000000002E-2</v>
      </c>
      <c r="L181" s="19">
        <f>VLOOKUP($B181,Tabla2[],L$1,0)</f>
        <v>1.3475000000000001E-2</v>
      </c>
      <c r="M181" s="19">
        <f>VLOOKUP($B181,Tabla2[],M$1,0)</f>
        <v>3.2810000000000001E-3</v>
      </c>
      <c r="N181" s="19">
        <f>VLOOKUP($B181,Tabla2[],N$1,0)</f>
        <v>2.0590000000000001E-3</v>
      </c>
      <c r="O181" s="19">
        <f>VLOOKUP($B181,Tabla2[],O$1,0)</f>
        <v>0.20171</v>
      </c>
      <c r="P181" s="19">
        <f>VLOOKUP($B181,Tabla2[],P$1,0)</f>
        <v>0.18276500000000001</v>
      </c>
      <c r="Q181" s="19">
        <f>VLOOKUP($B181,Tabla2[],Q$1,0)</f>
        <v>0.186089</v>
      </c>
      <c r="R181" s="19">
        <f>VLOOKUP($B181,Tabla2[],R$1,0)</f>
        <v>0.17152300000000001</v>
      </c>
      <c r="S181" s="19">
        <f>VLOOKUP($B181,Tabla2[],S$1,0)</f>
        <v>0.157142</v>
      </c>
      <c r="T181" s="19">
        <f>VLOOKUP($B181,Tabla2[],T$1,0)</f>
        <v>0.152506</v>
      </c>
    </row>
    <row r="182" spans="1:20" x14ac:dyDescent="0.3">
      <c r="A182" t="s">
        <v>0</v>
      </c>
      <c r="B182" t="str">
        <f>FIJO!$B181</f>
        <v>PENINSULAAEQFIJOEQUILIBRIO6.2TD6</v>
      </c>
      <c r="C182" s="18" t="str">
        <f>VLOOKUP($B182,Tabla2[],3,0)</f>
        <v>AEQ</v>
      </c>
      <c r="D182" s="18" t="str">
        <f>VLOOKUP($B182,Tabla2[],FIJO!C$1,0)</f>
        <v>PENINSULA</v>
      </c>
      <c r="E182" s="155"/>
      <c r="F182" s="18" t="str">
        <f>VLOOKUP($B182,Tabla2[],5,0)</f>
        <v>EQUILIBRIO</v>
      </c>
      <c r="G182" s="18" t="str">
        <f>VLOOKUP($B182,Tabla2[],6,0)</f>
        <v>6.2TD</v>
      </c>
      <c r="H182" s="18">
        <f>VLOOKUP($B182,Tabla2[],7,0)</f>
        <v>6</v>
      </c>
      <c r="I182" s="19">
        <f>VLOOKUP($B182,Tabla2[],I$1,0)</f>
        <v>4.3360000000000003E-2</v>
      </c>
      <c r="J182" s="19">
        <f>VLOOKUP($B182,Tabla2[],J$1,0)</f>
        <v>4.0164999999999999E-2</v>
      </c>
      <c r="K182" s="19">
        <f>VLOOKUP($B182,Tabla2[],K$1,0)</f>
        <v>2.5326999999999999E-2</v>
      </c>
      <c r="L182" s="19">
        <f>VLOOKUP($B182,Tabla2[],L$1,0)</f>
        <v>2.1694000000000001E-2</v>
      </c>
      <c r="M182" s="19">
        <f>VLOOKUP($B182,Tabla2[],M$1,0)</f>
        <v>1.1501000000000001E-2</v>
      </c>
      <c r="N182" s="19">
        <f>VLOOKUP($B182,Tabla2[],N$1,0)</f>
        <v>1.0279E-2</v>
      </c>
      <c r="O182" s="19">
        <f>VLOOKUP($B182,Tabla2[],O$1,0)</f>
        <v>0.20171</v>
      </c>
      <c r="P182" s="19">
        <f>VLOOKUP($B182,Tabla2[],P$1,0)</f>
        <v>0.18276500000000001</v>
      </c>
      <c r="Q182" s="19">
        <f>VLOOKUP($B182,Tabla2[],Q$1,0)</f>
        <v>0.186089</v>
      </c>
      <c r="R182" s="19">
        <f>VLOOKUP($B182,Tabla2[],R$1,0)</f>
        <v>0.17152300000000001</v>
      </c>
      <c r="S182" s="19">
        <f>VLOOKUP($B182,Tabla2[],S$1,0)</f>
        <v>0.157142</v>
      </c>
      <c r="T182" s="19">
        <f>VLOOKUP($B182,Tabla2[],T$1,0)</f>
        <v>0.152506</v>
      </c>
    </row>
    <row r="183" spans="1:20" x14ac:dyDescent="0.3">
      <c r="A183" t="s">
        <v>0</v>
      </c>
      <c r="B183" t="str">
        <f>FIJO!$B182</f>
        <v>PENINSULAAEQFIJOSIMETRIA6.2TD6</v>
      </c>
      <c r="C183" s="18" t="str">
        <f>VLOOKUP($B183,Tabla2[],3,0)</f>
        <v>AEQ</v>
      </c>
      <c r="D183" s="18" t="str">
        <f>VLOOKUP($B183,Tabla2[],FIJO!C$1,0)</f>
        <v>PENINSULA</v>
      </c>
      <c r="E183" s="155"/>
      <c r="F183" s="18" t="str">
        <f>VLOOKUP($B183,Tabla2[],5,0)</f>
        <v>SIMETRIA</v>
      </c>
      <c r="G183" s="18" t="str">
        <f>VLOOKUP($B183,Tabla2[],6,0)</f>
        <v>6.2TD</v>
      </c>
      <c r="H183" s="18">
        <f>VLOOKUP($B183,Tabla2[],7,0)</f>
        <v>6</v>
      </c>
      <c r="I183" s="19">
        <f>VLOOKUP($B183,Tabla2[],I$1,0)</f>
        <v>4.3360000000000003E-2</v>
      </c>
      <c r="J183" s="19">
        <f>VLOOKUP($B183,Tabla2[],J$1,0)</f>
        <v>4.0164999999999999E-2</v>
      </c>
      <c r="K183" s="19">
        <f>VLOOKUP($B183,Tabla2[],K$1,0)</f>
        <v>3.2518999999999999E-2</v>
      </c>
      <c r="L183" s="19">
        <f>VLOOKUP($B183,Tabla2[],L$1,0)</f>
        <v>2.8885999999999998E-2</v>
      </c>
      <c r="M183" s="19">
        <f>VLOOKUP($B183,Tabla2[],M$1,0)</f>
        <v>1.8692E-2</v>
      </c>
      <c r="N183" s="19">
        <f>VLOOKUP($B183,Tabla2[],N$1,0)</f>
        <v>1.7469999999999999E-2</v>
      </c>
      <c r="O183" s="19">
        <f>VLOOKUP($B183,Tabla2[],O$1,0)</f>
        <v>0.20171</v>
      </c>
      <c r="P183" s="19">
        <f>VLOOKUP($B183,Tabla2[],P$1,0)</f>
        <v>0.18276500000000001</v>
      </c>
      <c r="Q183" s="19">
        <f>VLOOKUP($B183,Tabla2[],Q$1,0)</f>
        <v>0.186089</v>
      </c>
      <c r="R183" s="19">
        <f>VLOOKUP($B183,Tabla2[],R$1,0)</f>
        <v>0.17152300000000001</v>
      </c>
      <c r="S183" s="19">
        <f>VLOOKUP($B183,Tabla2[],S$1,0)</f>
        <v>0.157142</v>
      </c>
      <c r="T183" s="19">
        <f>VLOOKUP($B183,Tabla2[],T$1,0)</f>
        <v>0.152506</v>
      </c>
    </row>
    <row r="184" spans="1:20" x14ac:dyDescent="0.3">
      <c r="A184" t="s">
        <v>0</v>
      </c>
      <c r="B184" t="str">
        <f>FIJO!$B183</f>
        <v>PENINSULAAEQFIJOARMONIA6.2TD8</v>
      </c>
      <c r="C184" s="18" t="str">
        <f>VLOOKUP($B184,Tabla2[],3,0)</f>
        <v>AEQ</v>
      </c>
      <c r="D184" s="18" t="str">
        <f>VLOOKUP($B184,Tabla2[],FIJO!C$1,0)</f>
        <v>PENINSULA</v>
      </c>
      <c r="E184" s="155"/>
      <c r="F184" s="18" t="str">
        <f>VLOOKUP($B184,Tabla2[],5,0)</f>
        <v>ARMONIA</v>
      </c>
      <c r="G184" s="18" t="str">
        <f>VLOOKUP($B184,Tabla2[],6,0)</f>
        <v>6.2TD</v>
      </c>
      <c r="H184" s="18">
        <f>VLOOKUP($B184,Tabla2[],7,0)</f>
        <v>8</v>
      </c>
      <c r="I184" s="19">
        <f>VLOOKUP($B184,Tabla2[],I$1,0)</f>
        <v>4.3360000000000003E-2</v>
      </c>
      <c r="J184" s="19">
        <f>VLOOKUP($B184,Tabla2[],J$1,0)</f>
        <v>4.0164999999999999E-2</v>
      </c>
      <c r="K184" s="19">
        <f>VLOOKUP($B184,Tabla2[],K$1,0)</f>
        <v>1.7108000000000002E-2</v>
      </c>
      <c r="L184" s="19">
        <f>VLOOKUP($B184,Tabla2[],L$1,0)</f>
        <v>1.3475000000000001E-2</v>
      </c>
      <c r="M184" s="19">
        <f>VLOOKUP($B184,Tabla2[],M$1,0)</f>
        <v>3.2810000000000001E-3</v>
      </c>
      <c r="N184" s="19">
        <f>VLOOKUP($B184,Tabla2[],N$1,0)</f>
        <v>2.0590000000000001E-3</v>
      </c>
      <c r="O184" s="19">
        <f>VLOOKUP($B184,Tabla2[],O$1,0)</f>
        <v>0.20371</v>
      </c>
      <c r="P184" s="19">
        <f>VLOOKUP($B184,Tabla2[],P$1,0)</f>
        <v>0.18476500000000001</v>
      </c>
      <c r="Q184" s="19">
        <f>VLOOKUP($B184,Tabla2[],Q$1,0)</f>
        <v>0.18808900000000001</v>
      </c>
      <c r="R184" s="19">
        <f>VLOOKUP($B184,Tabla2[],R$1,0)</f>
        <v>0.17352300000000001</v>
      </c>
      <c r="S184" s="19">
        <f>VLOOKUP($B184,Tabla2[],S$1,0)</f>
        <v>0.15914200000000001</v>
      </c>
      <c r="T184" s="19">
        <f>VLOOKUP($B184,Tabla2[],T$1,0)</f>
        <v>0.154506</v>
      </c>
    </row>
    <row r="185" spans="1:20" x14ac:dyDescent="0.3">
      <c r="A185" t="s">
        <v>0</v>
      </c>
      <c r="B185" t="str">
        <f>FIJO!$B184</f>
        <v>PENINSULAAEQFIJOEQUILIBRIO6.2TD8</v>
      </c>
      <c r="C185" s="18" t="str">
        <f>VLOOKUP($B185,Tabla2[],3,0)</f>
        <v>AEQ</v>
      </c>
      <c r="D185" s="18" t="str">
        <f>VLOOKUP($B185,Tabla2[],FIJO!C$1,0)</f>
        <v>PENINSULA</v>
      </c>
      <c r="E185" s="155"/>
      <c r="F185" s="18" t="str">
        <f>VLOOKUP($B185,Tabla2[],5,0)</f>
        <v>EQUILIBRIO</v>
      </c>
      <c r="G185" s="18" t="str">
        <f>VLOOKUP($B185,Tabla2[],6,0)</f>
        <v>6.2TD</v>
      </c>
      <c r="H185" s="18">
        <f>VLOOKUP($B185,Tabla2[],7,0)</f>
        <v>8</v>
      </c>
      <c r="I185" s="19">
        <f>VLOOKUP($B185,Tabla2[],I$1,0)</f>
        <v>4.3360000000000003E-2</v>
      </c>
      <c r="J185" s="19">
        <f>VLOOKUP($B185,Tabla2[],J$1,0)</f>
        <v>4.0164999999999999E-2</v>
      </c>
      <c r="K185" s="19">
        <f>VLOOKUP($B185,Tabla2[],K$1,0)</f>
        <v>2.5326999999999999E-2</v>
      </c>
      <c r="L185" s="19">
        <f>VLOOKUP($B185,Tabla2[],L$1,0)</f>
        <v>2.1694000000000001E-2</v>
      </c>
      <c r="M185" s="19">
        <f>VLOOKUP($B185,Tabla2[],M$1,0)</f>
        <v>1.1501000000000001E-2</v>
      </c>
      <c r="N185" s="19">
        <f>VLOOKUP($B185,Tabla2[],N$1,0)</f>
        <v>1.0279E-2</v>
      </c>
      <c r="O185" s="19">
        <f>VLOOKUP($B185,Tabla2[],O$1,0)</f>
        <v>0.20371</v>
      </c>
      <c r="P185" s="19">
        <f>VLOOKUP($B185,Tabla2[],P$1,0)</f>
        <v>0.18476500000000001</v>
      </c>
      <c r="Q185" s="19">
        <f>VLOOKUP($B185,Tabla2[],Q$1,0)</f>
        <v>0.18808900000000001</v>
      </c>
      <c r="R185" s="19">
        <f>VLOOKUP($B185,Tabla2[],R$1,0)</f>
        <v>0.17352300000000001</v>
      </c>
      <c r="S185" s="19">
        <f>VLOOKUP($B185,Tabla2[],S$1,0)</f>
        <v>0.15914200000000001</v>
      </c>
      <c r="T185" s="19">
        <f>VLOOKUP($B185,Tabla2[],T$1,0)</f>
        <v>0.154506</v>
      </c>
    </row>
    <row r="186" spans="1:20" x14ac:dyDescent="0.3">
      <c r="A186" t="s">
        <v>0</v>
      </c>
      <c r="B186" t="str">
        <f>FIJO!$B185</f>
        <v>PENINSULAAEQFIJOSIMETRIA6.2TD8</v>
      </c>
      <c r="C186" s="18" t="str">
        <f>VLOOKUP($B186,Tabla2[],3,0)</f>
        <v>AEQ</v>
      </c>
      <c r="D186" s="18" t="str">
        <f>VLOOKUP($B186,Tabla2[],FIJO!C$1,0)</f>
        <v>PENINSULA</v>
      </c>
      <c r="E186" s="155"/>
      <c r="F186" s="18" t="str">
        <f>VLOOKUP($B186,Tabla2[],5,0)</f>
        <v>SIMETRIA</v>
      </c>
      <c r="G186" s="18" t="str">
        <f>VLOOKUP($B186,Tabla2[],6,0)</f>
        <v>6.2TD</v>
      </c>
      <c r="H186" s="18">
        <f>VLOOKUP($B186,Tabla2[],7,0)</f>
        <v>8</v>
      </c>
      <c r="I186" s="19">
        <f>VLOOKUP($B186,Tabla2[],I$1,0)</f>
        <v>4.3360000000000003E-2</v>
      </c>
      <c r="J186" s="19">
        <f>VLOOKUP($B186,Tabla2[],J$1,0)</f>
        <v>4.0164999999999999E-2</v>
      </c>
      <c r="K186" s="19">
        <f>VLOOKUP($B186,Tabla2[],K$1,0)</f>
        <v>3.2518999999999999E-2</v>
      </c>
      <c r="L186" s="19">
        <f>VLOOKUP($B186,Tabla2[],L$1,0)</f>
        <v>2.8885999999999998E-2</v>
      </c>
      <c r="M186" s="19">
        <f>VLOOKUP($B186,Tabla2[],M$1,0)</f>
        <v>1.8692E-2</v>
      </c>
      <c r="N186" s="19">
        <f>VLOOKUP($B186,Tabla2[],N$1,0)</f>
        <v>1.7469999999999999E-2</v>
      </c>
      <c r="O186" s="19">
        <f>VLOOKUP($B186,Tabla2[],O$1,0)</f>
        <v>0.20371</v>
      </c>
      <c r="P186" s="19">
        <f>VLOOKUP($B186,Tabla2[],P$1,0)</f>
        <v>0.18476500000000001</v>
      </c>
      <c r="Q186" s="19">
        <f>VLOOKUP($B186,Tabla2[],Q$1,0)</f>
        <v>0.18808900000000001</v>
      </c>
      <c r="R186" s="19">
        <f>VLOOKUP($B186,Tabla2[],R$1,0)</f>
        <v>0.17352300000000001</v>
      </c>
      <c r="S186" s="19">
        <f>VLOOKUP($B186,Tabla2[],S$1,0)</f>
        <v>0.15914200000000001</v>
      </c>
      <c r="T186" s="19">
        <f>VLOOKUP($B186,Tabla2[],T$1,0)</f>
        <v>0.154506</v>
      </c>
    </row>
    <row r="187" spans="1:20" x14ac:dyDescent="0.3">
      <c r="A187" t="s">
        <v>0</v>
      </c>
      <c r="B187" t="str">
        <f>FIJO!$B186</f>
        <v>PENINSULAAEQFIJOARMONIA6.2TD10</v>
      </c>
      <c r="C187" s="18" t="str">
        <f>VLOOKUP($B187,Tabla2[],3,0)</f>
        <v>AEQ</v>
      </c>
      <c r="D187" s="18" t="str">
        <f>VLOOKUP($B187,Tabla2[],FIJO!C$1,0)</f>
        <v>PENINSULA</v>
      </c>
      <c r="E187" s="155"/>
      <c r="F187" s="18" t="str">
        <f>VLOOKUP($B187,Tabla2[],5,0)</f>
        <v>ARMONIA</v>
      </c>
      <c r="G187" s="18" t="str">
        <f>VLOOKUP($B187,Tabla2[],6,0)</f>
        <v>6.2TD</v>
      </c>
      <c r="H187" s="18">
        <f>VLOOKUP($B187,Tabla2[],7,0)</f>
        <v>10</v>
      </c>
      <c r="I187" s="19">
        <f>VLOOKUP($B187,Tabla2[],I$1,0)</f>
        <v>4.3360000000000003E-2</v>
      </c>
      <c r="J187" s="19">
        <f>VLOOKUP($B187,Tabla2[],J$1,0)</f>
        <v>4.0164999999999999E-2</v>
      </c>
      <c r="K187" s="19">
        <f>VLOOKUP($B187,Tabla2[],K$1,0)</f>
        <v>1.7108000000000002E-2</v>
      </c>
      <c r="L187" s="19">
        <f>VLOOKUP($B187,Tabla2[],L$1,0)</f>
        <v>1.3475000000000001E-2</v>
      </c>
      <c r="M187" s="19">
        <f>VLOOKUP($B187,Tabla2[],M$1,0)</f>
        <v>3.2810000000000001E-3</v>
      </c>
      <c r="N187" s="19">
        <f>VLOOKUP($B187,Tabla2[],N$1,0)</f>
        <v>2.0590000000000001E-3</v>
      </c>
      <c r="O187" s="19">
        <f>VLOOKUP($B187,Tabla2[],O$1,0)</f>
        <v>0.20571</v>
      </c>
      <c r="P187" s="19">
        <f>VLOOKUP($B187,Tabla2[],P$1,0)</f>
        <v>0.18676500000000001</v>
      </c>
      <c r="Q187" s="19">
        <f>VLOOKUP($B187,Tabla2[],Q$1,0)</f>
        <v>0.19008900000000001</v>
      </c>
      <c r="R187" s="19">
        <f>VLOOKUP($B187,Tabla2[],R$1,0)</f>
        <v>0.17552300000000001</v>
      </c>
      <c r="S187" s="19">
        <f>VLOOKUP($B187,Tabla2[],S$1,0)</f>
        <v>0.16114200000000001</v>
      </c>
      <c r="T187" s="19">
        <f>VLOOKUP($B187,Tabla2[],T$1,0)</f>
        <v>0.15650600000000001</v>
      </c>
    </row>
    <row r="188" spans="1:20" x14ac:dyDescent="0.3">
      <c r="A188" t="s">
        <v>0</v>
      </c>
      <c r="B188" t="str">
        <f>FIJO!$B187</f>
        <v>PENINSULAAEQFIJOEQUILIBRIO6.2TD10</v>
      </c>
      <c r="C188" s="18" t="str">
        <f>VLOOKUP($B188,Tabla2[],3,0)</f>
        <v>AEQ</v>
      </c>
      <c r="D188" s="18" t="str">
        <f>VLOOKUP($B188,Tabla2[],FIJO!C$1,0)</f>
        <v>PENINSULA</v>
      </c>
      <c r="E188" s="155"/>
      <c r="F188" s="18" t="str">
        <f>VLOOKUP($B188,Tabla2[],5,0)</f>
        <v>EQUILIBRIO</v>
      </c>
      <c r="G188" s="18" t="str">
        <f>VLOOKUP($B188,Tabla2[],6,0)</f>
        <v>6.2TD</v>
      </c>
      <c r="H188" s="18">
        <f>VLOOKUP($B188,Tabla2[],7,0)</f>
        <v>10</v>
      </c>
      <c r="I188" s="19">
        <f>VLOOKUP($B188,Tabla2[],I$1,0)</f>
        <v>4.3360000000000003E-2</v>
      </c>
      <c r="J188" s="19">
        <f>VLOOKUP($B188,Tabla2[],J$1,0)</f>
        <v>4.0164999999999999E-2</v>
      </c>
      <c r="K188" s="19">
        <f>VLOOKUP($B188,Tabla2[],K$1,0)</f>
        <v>2.5326999999999999E-2</v>
      </c>
      <c r="L188" s="19">
        <f>VLOOKUP($B188,Tabla2[],L$1,0)</f>
        <v>2.1694000000000001E-2</v>
      </c>
      <c r="M188" s="19">
        <f>VLOOKUP($B188,Tabla2[],M$1,0)</f>
        <v>1.1501000000000001E-2</v>
      </c>
      <c r="N188" s="19">
        <f>VLOOKUP($B188,Tabla2[],N$1,0)</f>
        <v>1.0279E-2</v>
      </c>
      <c r="O188" s="19">
        <f>VLOOKUP($B188,Tabla2[],O$1,0)</f>
        <v>0.20571</v>
      </c>
      <c r="P188" s="19">
        <f>VLOOKUP($B188,Tabla2[],P$1,0)</f>
        <v>0.18676500000000001</v>
      </c>
      <c r="Q188" s="19">
        <f>VLOOKUP($B188,Tabla2[],Q$1,0)</f>
        <v>0.19008900000000001</v>
      </c>
      <c r="R188" s="19">
        <f>VLOOKUP($B188,Tabla2[],R$1,0)</f>
        <v>0.17552300000000001</v>
      </c>
      <c r="S188" s="19">
        <f>VLOOKUP($B188,Tabla2[],S$1,0)</f>
        <v>0.16114200000000001</v>
      </c>
      <c r="T188" s="19">
        <f>VLOOKUP($B188,Tabla2[],T$1,0)</f>
        <v>0.15650600000000001</v>
      </c>
    </row>
    <row r="189" spans="1:20" x14ac:dyDescent="0.3">
      <c r="A189" t="s">
        <v>0</v>
      </c>
      <c r="B189" t="str">
        <f>FIJO!$B188</f>
        <v>PENINSULAAEQFIJOSIMETRIA6.2TD10</v>
      </c>
      <c r="C189" s="18" t="str">
        <f>VLOOKUP($B189,Tabla2[],3,0)</f>
        <v>AEQ</v>
      </c>
      <c r="D189" s="18" t="str">
        <f>VLOOKUP($B189,Tabla2[],FIJO!C$1,0)</f>
        <v>PENINSULA</v>
      </c>
      <c r="E189" s="155"/>
      <c r="F189" s="18" t="str">
        <f>VLOOKUP($B189,Tabla2[],5,0)</f>
        <v>SIMETRIA</v>
      </c>
      <c r="G189" s="18" t="str">
        <f>VLOOKUP($B189,Tabla2[],6,0)</f>
        <v>6.2TD</v>
      </c>
      <c r="H189" s="18">
        <f>VLOOKUP($B189,Tabla2[],7,0)</f>
        <v>10</v>
      </c>
      <c r="I189" s="19">
        <f>VLOOKUP($B189,Tabla2[],I$1,0)</f>
        <v>4.3360000000000003E-2</v>
      </c>
      <c r="J189" s="19">
        <f>VLOOKUP($B189,Tabla2[],J$1,0)</f>
        <v>4.0164999999999999E-2</v>
      </c>
      <c r="K189" s="19">
        <f>VLOOKUP($B189,Tabla2[],K$1,0)</f>
        <v>3.2518999999999999E-2</v>
      </c>
      <c r="L189" s="19">
        <f>VLOOKUP($B189,Tabla2[],L$1,0)</f>
        <v>2.8885999999999998E-2</v>
      </c>
      <c r="M189" s="19">
        <f>VLOOKUP($B189,Tabla2[],M$1,0)</f>
        <v>1.8692E-2</v>
      </c>
      <c r="N189" s="19">
        <f>VLOOKUP($B189,Tabla2[],N$1,0)</f>
        <v>1.7469999999999999E-2</v>
      </c>
      <c r="O189" s="19">
        <f>VLOOKUP($B189,Tabla2[],O$1,0)</f>
        <v>0.20571</v>
      </c>
      <c r="P189" s="19">
        <f>VLOOKUP($B189,Tabla2[],P$1,0)</f>
        <v>0.18676500000000001</v>
      </c>
      <c r="Q189" s="19">
        <f>VLOOKUP($B189,Tabla2[],Q$1,0)</f>
        <v>0.19008900000000001</v>
      </c>
      <c r="R189" s="19">
        <f>VLOOKUP($B189,Tabla2[],R$1,0)</f>
        <v>0.17552300000000001</v>
      </c>
      <c r="S189" s="19">
        <f>VLOOKUP($B189,Tabla2[],S$1,0)</f>
        <v>0.16114200000000001</v>
      </c>
      <c r="T189" s="19">
        <f>VLOOKUP($B189,Tabla2[],T$1,0)</f>
        <v>0.15650600000000001</v>
      </c>
    </row>
    <row r="190" spans="1:20" x14ac:dyDescent="0.3">
      <c r="A190" t="s">
        <v>0</v>
      </c>
      <c r="B190" t="str">
        <f>FIJO!$B189</f>
        <v>PENINSULAAEQFIJOARMONIA6.2TD15</v>
      </c>
      <c r="C190" s="18" t="str">
        <f>VLOOKUP($B190,Tabla2[],3,0)</f>
        <v>AEQ</v>
      </c>
      <c r="D190" s="18" t="str">
        <f>VLOOKUP($B190,Tabla2[],FIJO!C$1,0)</f>
        <v>PENINSULA</v>
      </c>
      <c r="E190" s="155"/>
      <c r="F190" s="18" t="str">
        <f>VLOOKUP($B190,Tabla2[],5,0)</f>
        <v>ARMONIA</v>
      </c>
      <c r="G190" s="18" t="str">
        <f>VLOOKUP($B190,Tabla2[],6,0)</f>
        <v>6.2TD</v>
      </c>
      <c r="H190" s="18">
        <f>VLOOKUP($B190,Tabla2[],7,0)</f>
        <v>15</v>
      </c>
      <c r="I190" s="19">
        <f>VLOOKUP($B190,Tabla2[],I$1,0)</f>
        <v>4.3360000000000003E-2</v>
      </c>
      <c r="J190" s="19">
        <f>VLOOKUP($B190,Tabla2[],J$1,0)</f>
        <v>4.0164999999999999E-2</v>
      </c>
      <c r="K190" s="19">
        <f>VLOOKUP($B190,Tabla2[],K$1,0)</f>
        <v>1.7108000000000002E-2</v>
      </c>
      <c r="L190" s="19">
        <f>VLOOKUP($B190,Tabla2[],L$1,0)</f>
        <v>1.3475000000000001E-2</v>
      </c>
      <c r="M190" s="19">
        <f>VLOOKUP($B190,Tabla2[],M$1,0)</f>
        <v>3.2810000000000001E-3</v>
      </c>
      <c r="N190" s="19">
        <f>VLOOKUP($B190,Tabla2[],N$1,0)</f>
        <v>2.0590000000000001E-3</v>
      </c>
      <c r="O190" s="19">
        <f>VLOOKUP($B190,Tabla2[],O$1,0)</f>
        <v>0.21071000000000001</v>
      </c>
      <c r="P190" s="19">
        <f>VLOOKUP($B190,Tabla2[],P$1,0)</f>
        <v>0.19176500000000002</v>
      </c>
      <c r="Q190" s="19">
        <f>VLOOKUP($B190,Tabla2[],Q$1,0)</f>
        <v>0.19508900000000001</v>
      </c>
      <c r="R190" s="19">
        <f>VLOOKUP($B190,Tabla2[],R$1,0)</f>
        <v>0.18052300000000002</v>
      </c>
      <c r="S190" s="19">
        <f>VLOOKUP($B190,Tabla2[],S$1,0)</f>
        <v>0.16614200000000001</v>
      </c>
      <c r="T190" s="19">
        <f>VLOOKUP($B190,Tabla2[],T$1,0)</f>
        <v>0.16150600000000001</v>
      </c>
    </row>
    <row r="191" spans="1:20" x14ac:dyDescent="0.3">
      <c r="A191" t="s">
        <v>0</v>
      </c>
      <c r="B191" t="str">
        <f>FIJO!$B190</f>
        <v>PENINSULAAEQFIJOEQUILIBRIO6.2TD15</v>
      </c>
      <c r="C191" s="18" t="str">
        <f>VLOOKUP($B191,Tabla2[],3,0)</f>
        <v>AEQ</v>
      </c>
      <c r="D191" s="18" t="str">
        <f>VLOOKUP($B191,Tabla2[],FIJO!C$1,0)</f>
        <v>PENINSULA</v>
      </c>
      <c r="E191" s="155"/>
      <c r="F191" s="18" t="str">
        <f>VLOOKUP($B191,Tabla2[],5,0)</f>
        <v>EQUILIBRIO</v>
      </c>
      <c r="G191" s="18" t="str">
        <f>VLOOKUP($B191,Tabla2[],6,0)</f>
        <v>6.2TD</v>
      </c>
      <c r="H191" s="18">
        <f>VLOOKUP($B191,Tabla2[],7,0)</f>
        <v>15</v>
      </c>
      <c r="I191" s="19">
        <f>VLOOKUP($B191,Tabla2[],I$1,0)</f>
        <v>4.3360000000000003E-2</v>
      </c>
      <c r="J191" s="19">
        <f>VLOOKUP($B191,Tabla2[],J$1,0)</f>
        <v>4.0164999999999999E-2</v>
      </c>
      <c r="K191" s="19">
        <f>VLOOKUP($B191,Tabla2[],K$1,0)</f>
        <v>2.5326999999999999E-2</v>
      </c>
      <c r="L191" s="19">
        <f>VLOOKUP($B191,Tabla2[],L$1,0)</f>
        <v>2.1694000000000001E-2</v>
      </c>
      <c r="M191" s="19">
        <f>VLOOKUP($B191,Tabla2[],M$1,0)</f>
        <v>1.1501000000000001E-2</v>
      </c>
      <c r="N191" s="19">
        <f>VLOOKUP($B191,Tabla2[],N$1,0)</f>
        <v>1.0279E-2</v>
      </c>
      <c r="O191" s="19">
        <f>VLOOKUP($B191,Tabla2[],O$1,0)</f>
        <v>0.21071000000000001</v>
      </c>
      <c r="P191" s="19">
        <f>VLOOKUP($B191,Tabla2[],P$1,0)</f>
        <v>0.19176500000000002</v>
      </c>
      <c r="Q191" s="19">
        <f>VLOOKUP($B191,Tabla2[],Q$1,0)</f>
        <v>0.19508900000000001</v>
      </c>
      <c r="R191" s="19">
        <f>VLOOKUP($B191,Tabla2[],R$1,0)</f>
        <v>0.18052300000000002</v>
      </c>
      <c r="S191" s="19">
        <f>VLOOKUP($B191,Tabla2[],S$1,0)</f>
        <v>0.16614200000000001</v>
      </c>
      <c r="T191" s="19">
        <f>VLOOKUP($B191,Tabla2[],T$1,0)</f>
        <v>0.16150600000000001</v>
      </c>
    </row>
    <row r="192" spans="1:20" x14ac:dyDescent="0.3">
      <c r="A192" t="s">
        <v>0</v>
      </c>
      <c r="B192" t="str">
        <f>FIJO!$B191</f>
        <v>PENINSULAAEQFIJOSIMETRIA6.2TD15</v>
      </c>
      <c r="C192" s="18" t="str">
        <f>VLOOKUP($B192,Tabla2[],3,0)</f>
        <v>AEQ</v>
      </c>
      <c r="D192" s="18" t="str">
        <f>VLOOKUP($B192,Tabla2[],FIJO!C$1,0)</f>
        <v>PENINSULA</v>
      </c>
      <c r="E192" s="155"/>
      <c r="F192" s="18" t="str">
        <f>VLOOKUP($B192,Tabla2[],5,0)</f>
        <v>SIMETRIA</v>
      </c>
      <c r="G192" s="18" t="str">
        <f>VLOOKUP($B192,Tabla2[],6,0)</f>
        <v>6.2TD</v>
      </c>
      <c r="H192" s="18">
        <f>VLOOKUP($B192,Tabla2[],7,0)</f>
        <v>15</v>
      </c>
      <c r="I192" s="19">
        <f>VLOOKUP($B192,Tabla2[],I$1,0)</f>
        <v>4.3360000000000003E-2</v>
      </c>
      <c r="J192" s="19">
        <f>VLOOKUP($B192,Tabla2[],J$1,0)</f>
        <v>4.0164999999999999E-2</v>
      </c>
      <c r="K192" s="19">
        <f>VLOOKUP($B192,Tabla2[],K$1,0)</f>
        <v>3.2518999999999999E-2</v>
      </c>
      <c r="L192" s="19">
        <f>VLOOKUP($B192,Tabla2[],L$1,0)</f>
        <v>2.8885999999999998E-2</v>
      </c>
      <c r="M192" s="19">
        <f>VLOOKUP($B192,Tabla2[],M$1,0)</f>
        <v>1.8692E-2</v>
      </c>
      <c r="N192" s="19">
        <f>VLOOKUP($B192,Tabla2[],N$1,0)</f>
        <v>1.7469999999999999E-2</v>
      </c>
      <c r="O192" s="19">
        <f>VLOOKUP($B192,Tabla2[],O$1,0)</f>
        <v>0.21071000000000001</v>
      </c>
      <c r="P192" s="19">
        <f>VLOOKUP($B192,Tabla2[],P$1,0)</f>
        <v>0.19176500000000002</v>
      </c>
      <c r="Q192" s="19">
        <f>VLOOKUP($B192,Tabla2[],Q$1,0)</f>
        <v>0.19508900000000001</v>
      </c>
      <c r="R192" s="19">
        <f>VLOOKUP($B192,Tabla2[],R$1,0)</f>
        <v>0.18052300000000002</v>
      </c>
      <c r="S192" s="19">
        <f>VLOOKUP($B192,Tabla2[],S$1,0)</f>
        <v>0.16614200000000001</v>
      </c>
      <c r="T192" s="19">
        <f>VLOOKUP($B192,Tabla2[],T$1,0)</f>
        <v>0.16150600000000001</v>
      </c>
    </row>
    <row r="193" spans="1:20" x14ac:dyDescent="0.3">
      <c r="A193" t="s">
        <v>0</v>
      </c>
      <c r="B193" t="str">
        <f>FIJO!$B192</f>
        <v>PENINSULAAEQFIJOARMONIA6.2TD20</v>
      </c>
      <c r="C193" s="18" t="str">
        <f>VLOOKUP($B193,Tabla2[],3,0)</f>
        <v>AEQ</v>
      </c>
      <c r="D193" s="18" t="str">
        <f>VLOOKUP($B193,Tabla2[],FIJO!C$1,0)</f>
        <v>PENINSULA</v>
      </c>
      <c r="E193" s="155"/>
      <c r="F193" s="18" t="str">
        <f>VLOOKUP($B193,Tabla2[],5,0)</f>
        <v>ARMONIA</v>
      </c>
      <c r="G193" s="18" t="str">
        <f>VLOOKUP($B193,Tabla2[],6,0)</f>
        <v>6.2TD</v>
      </c>
      <c r="H193" s="18">
        <f>VLOOKUP($B193,Tabla2[],7,0)</f>
        <v>20</v>
      </c>
      <c r="I193" s="19">
        <f>VLOOKUP($B193,Tabla2[],I$1,0)</f>
        <v>4.3360000000000003E-2</v>
      </c>
      <c r="J193" s="19">
        <f>VLOOKUP($B193,Tabla2[],J$1,0)</f>
        <v>4.0164999999999999E-2</v>
      </c>
      <c r="K193" s="19">
        <f>VLOOKUP($B193,Tabla2[],K$1,0)</f>
        <v>1.7108000000000002E-2</v>
      </c>
      <c r="L193" s="19">
        <f>VLOOKUP($B193,Tabla2[],L$1,0)</f>
        <v>1.3475000000000001E-2</v>
      </c>
      <c r="M193" s="19">
        <f>VLOOKUP($B193,Tabla2[],M$1,0)</f>
        <v>3.2810000000000001E-3</v>
      </c>
      <c r="N193" s="19">
        <f>VLOOKUP($B193,Tabla2[],N$1,0)</f>
        <v>2.0590000000000001E-3</v>
      </c>
      <c r="O193" s="19">
        <f>VLOOKUP($B193,Tabla2[],O$1,0)</f>
        <v>0.21571000000000001</v>
      </c>
      <c r="P193" s="19">
        <f>VLOOKUP($B193,Tabla2[],P$1,0)</f>
        <v>0.19676500000000002</v>
      </c>
      <c r="Q193" s="19">
        <f>VLOOKUP($B193,Tabla2[],Q$1,0)</f>
        <v>0.20008900000000002</v>
      </c>
      <c r="R193" s="19">
        <f>VLOOKUP($B193,Tabla2[],R$1,0)</f>
        <v>0.18552300000000002</v>
      </c>
      <c r="S193" s="19">
        <f>VLOOKUP($B193,Tabla2[],S$1,0)</f>
        <v>0.17114200000000002</v>
      </c>
      <c r="T193" s="19">
        <f>VLOOKUP($B193,Tabla2[],T$1,0)</f>
        <v>0.16650600000000002</v>
      </c>
    </row>
    <row r="194" spans="1:20" x14ac:dyDescent="0.3">
      <c r="A194" t="s">
        <v>0</v>
      </c>
      <c r="B194" t="str">
        <f>FIJO!$B193</f>
        <v>PENINSULAAEQFIJOEQUILIBRIO6.2TD20</v>
      </c>
      <c r="C194" s="18" t="str">
        <f>VLOOKUP($B194,Tabla2[],3,0)</f>
        <v>AEQ</v>
      </c>
      <c r="D194" s="18" t="str">
        <f>VLOOKUP($B194,Tabla2[],FIJO!C$1,0)</f>
        <v>PENINSULA</v>
      </c>
      <c r="E194" s="155"/>
      <c r="F194" s="18" t="str">
        <f>VLOOKUP($B194,Tabla2[],5,0)</f>
        <v>EQUILIBRIO</v>
      </c>
      <c r="G194" s="18" t="str">
        <f>VLOOKUP($B194,Tabla2[],6,0)</f>
        <v>6.2TD</v>
      </c>
      <c r="H194" s="18">
        <f>VLOOKUP($B194,Tabla2[],7,0)</f>
        <v>20</v>
      </c>
      <c r="I194" s="19">
        <f>VLOOKUP($B194,Tabla2[],I$1,0)</f>
        <v>4.3360000000000003E-2</v>
      </c>
      <c r="J194" s="19">
        <f>VLOOKUP($B194,Tabla2[],J$1,0)</f>
        <v>4.0164999999999999E-2</v>
      </c>
      <c r="K194" s="19">
        <f>VLOOKUP($B194,Tabla2[],K$1,0)</f>
        <v>2.5326999999999999E-2</v>
      </c>
      <c r="L194" s="19">
        <f>VLOOKUP($B194,Tabla2[],L$1,0)</f>
        <v>2.1694000000000001E-2</v>
      </c>
      <c r="M194" s="19">
        <f>VLOOKUP($B194,Tabla2[],M$1,0)</f>
        <v>1.1501000000000001E-2</v>
      </c>
      <c r="N194" s="19">
        <f>VLOOKUP($B194,Tabla2[],N$1,0)</f>
        <v>1.0279E-2</v>
      </c>
      <c r="O194" s="19">
        <f>VLOOKUP($B194,Tabla2[],O$1,0)</f>
        <v>0.21571000000000001</v>
      </c>
      <c r="P194" s="19">
        <f>VLOOKUP($B194,Tabla2[],P$1,0)</f>
        <v>0.19676500000000002</v>
      </c>
      <c r="Q194" s="19">
        <f>VLOOKUP($B194,Tabla2[],Q$1,0)</f>
        <v>0.20008900000000002</v>
      </c>
      <c r="R194" s="19">
        <f>VLOOKUP($B194,Tabla2[],R$1,0)</f>
        <v>0.18552300000000002</v>
      </c>
      <c r="S194" s="19">
        <f>VLOOKUP($B194,Tabla2[],S$1,0)</f>
        <v>0.17114200000000002</v>
      </c>
      <c r="T194" s="19">
        <f>VLOOKUP($B194,Tabla2[],T$1,0)</f>
        <v>0.16650600000000002</v>
      </c>
    </row>
    <row r="195" spans="1:20" x14ac:dyDescent="0.3">
      <c r="A195" t="s">
        <v>0</v>
      </c>
      <c r="B195" t="str">
        <f>FIJO!$B194</f>
        <v>PENINSULAAEQFIJOSIMETRIA6.2TD20</v>
      </c>
      <c r="C195" s="18" t="str">
        <f>VLOOKUP($B195,Tabla2[],3,0)</f>
        <v>AEQ</v>
      </c>
      <c r="D195" s="18" t="str">
        <f>VLOOKUP($B195,Tabla2[],FIJO!C$1,0)</f>
        <v>PENINSULA</v>
      </c>
      <c r="E195" s="155"/>
      <c r="F195" s="18" t="str">
        <f>VLOOKUP($B195,Tabla2[],5,0)</f>
        <v>SIMETRIA</v>
      </c>
      <c r="G195" s="18" t="str">
        <f>VLOOKUP($B195,Tabla2[],6,0)</f>
        <v>6.2TD</v>
      </c>
      <c r="H195" s="18">
        <f>VLOOKUP($B195,Tabla2[],7,0)</f>
        <v>20</v>
      </c>
      <c r="I195" s="19">
        <f>VLOOKUP($B195,Tabla2[],I$1,0)</f>
        <v>4.3360000000000003E-2</v>
      </c>
      <c r="J195" s="19">
        <f>VLOOKUP($B195,Tabla2[],J$1,0)</f>
        <v>4.0164999999999999E-2</v>
      </c>
      <c r="K195" s="19">
        <f>VLOOKUP($B195,Tabla2[],K$1,0)</f>
        <v>3.2518999999999999E-2</v>
      </c>
      <c r="L195" s="19">
        <f>VLOOKUP($B195,Tabla2[],L$1,0)</f>
        <v>2.8885999999999998E-2</v>
      </c>
      <c r="M195" s="19">
        <f>VLOOKUP($B195,Tabla2[],M$1,0)</f>
        <v>1.8692E-2</v>
      </c>
      <c r="N195" s="19">
        <f>VLOOKUP($B195,Tabla2[],N$1,0)</f>
        <v>1.7469999999999999E-2</v>
      </c>
      <c r="O195" s="19">
        <f>VLOOKUP($B195,Tabla2[],O$1,0)</f>
        <v>0.21571000000000001</v>
      </c>
      <c r="P195" s="19">
        <f>VLOOKUP($B195,Tabla2[],P$1,0)</f>
        <v>0.19676500000000002</v>
      </c>
      <c r="Q195" s="19">
        <f>VLOOKUP($B195,Tabla2[],Q$1,0)</f>
        <v>0.20008900000000002</v>
      </c>
      <c r="R195" s="19">
        <f>VLOOKUP($B195,Tabla2[],R$1,0)</f>
        <v>0.18552300000000002</v>
      </c>
      <c r="S195" s="19">
        <f>VLOOKUP($B195,Tabla2[],S$1,0)</f>
        <v>0.17114200000000002</v>
      </c>
      <c r="T195" s="19">
        <f>VLOOKUP($B195,Tabla2[],T$1,0)</f>
        <v>0.16650600000000002</v>
      </c>
    </row>
    <row r="196" spans="1:20" x14ac:dyDescent="0.3">
      <c r="A196" t="s">
        <v>0</v>
      </c>
      <c r="B196" t="str">
        <f>FIJO!$B195</f>
        <v>PENINSULAAEQFIJOARMONIA6.2TD25</v>
      </c>
      <c r="C196" s="18" t="str">
        <f>VLOOKUP($B196,Tabla2[],3,0)</f>
        <v>AEQ</v>
      </c>
      <c r="D196" s="18" t="str">
        <f>VLOOKUP($B196,Tabla2[],FIJO!C$1,0)</f>
        <v>PENINSULA</v>
      </c>
      <c r="E196" s="155"/>
      <c r="F196" s="18" t="str">
        <f>VLOOKUP($B196,Tabla2[],5,0)</f>
        <v>ARMONIA</v>
      </c>
      <c r="G196" s="18" t="str">
        <f>VLOOKUP($B196,Tabla2[],6,0)</f>
        <v>6.2TD</v>
      </c>
      <c r="H196" s="18">
        <f>VLOOKUP($B196,Tabla2[],7,0)</f>
        <v>25</v>
      </c>
      <c r="I196" s="19">
        <f>VLOOKUP($B196,Tabla2[],I$1,0)</f>
        <v>4.3360000000000003E-2</v>
      </c>
      <c r="J196" s="19">
        <f>VLOOKUP($B196,Tabla2[],J$1,0)</f>
        <v>4.0164999999999999E-2</v>
      </c>
      <c r="K196" s="19">
        <f>VLOOKUP($B196,Tabla2[],K$1,0)</f>
        <v>1.7108000000000002E-2</v>
      </c>
      <c r="L196" s="19">
        <f>VLOOKUP($B196,Tabla2[],L$1,0)</f>
        <v>1.3475000000000001E-2</v>
      </c>
      <c r="M196" s="19">
        <f>VLOOKUP($B196,Tabla2[],M$1,0)</f>
        <v>3.2810000000000001E-3</v>
      </c>
      <c r="N196" s="19">
        <f>VLOOKUP($B196,Tabla2[],N$1,0)</f>
        <v>2.0590000000000001E-3</v>
      </c>
      <c r="O196" s="19">
        <f>VLOOKUP($B196,Tabla2[],O$1,0)</f>
        <v>0.22071000000000002</v>
      </c>
      <c r="P196" s="19">
        <f>VLOOKUP($B196,Tabla2[],P$1,0)</f>
        <v>0.20176500000000003</v>
      </c>
      <c r="Q196" s="19">
        <f>VLOOKUP($B196,Tabla2[],Q$1,0)</f>
        <v>0.20508900000000002</v>
      </c>
      <c r="R196" s="19">
        <f>VLOOKUP($B196,Tabla2[],R$1,0)</f>
        <v>0.19052300000000003</v>
      </c>
      <c r="S196" s="19">
        <f>VLOOKUP($B196,Tabla2[],S$1,0)</f>
        <v>0.17614200000000002</v>
      </c>
      <c r="T196" s="19">
        <f>VLOOKUP($B196,Tabla2[],T$1,0)</f>
        <v>0.17150600000000002</v>
      </c>
    </row>
    <row r="197" spans="1:20" x14ac:dyDescent="0.3">
      <c r="A197" t="s">
        <v>0</v>
      </c>
      <c r="B197" t="str">
        <f>FIJO!$B196</f>
        <v>PENINSULAAEQFIJOEQUILIBRIO6.2TD25</v>
      </c>
      <c r="C197" s="18" t="str">
        <f>VLOOKUP($B197,Tabla2[],3,0)</f>
        <v>AEQ</v>
      </c>
      <c r="D197" s="18" t="str">
        <f>VLOOKUP($B197,Tabla2[],FIJO!C$1,0)</f>
        <v>PENINSULA</v>
      </c>
      <c r="E197" s="155"/>
      <c r="F197" s="18" t="str">
        <f>VLOOKUP($B197,Tabla2[],5,0)</f>
        <v>EQUILIBRIO</v>
      </c>
      <c r="G197" s="18" t="str">
        <f>VLOOKUP($B197,Tabla2[],6,0)</f>
        <v>6.2TD</v>
      </c>
      <c r="H197" s="18">
        <f>VLOOKUP($B197,Tabla2[],7,0)</f>
        <v>25</v>
      </c>
      <c r="I197" s="19">
        <f>VLOOKUP($B197,Tabla2[],I$1,0)</f>
        <v>4.3360000000000003E-2</v>
      </c>
      <c r="J197" s="19">
        <f>VLOOKUP($B197,Tabla2[],J$1,0)</f>
        <v>4.0164999999999999E-2</v>
      </c>
      <c r="K197" s="19">
        <f>VLOOKUP($B197,Tabla2[],K$1,0)</f>
        <v>2.5326999999999999E-2</v>
      </c>
      <c r="L197" s="19">
        <f>VLOOKUP($B197,Tabla2[],L$1,0)</f>
        <v>2.1694000000000001E-2</v>
      </c>
      <c r="M197" s="19">
        <f>VLOOKUP($B197,Tabla2[],M$1,0)</f>
        <v>1.1501000000000001E-2</v>
      </c>
      <c r="N197" s="19">
        <f>VLOOKUP($B197,Tabla2[],N$1,0)</f>
        <v>1.0279E-2</v>
      </c>
      <c r="O197" s="19">
        <f>VLOOKUP($B197,Tabla2[],O$1,0)</f>
        <v>0.22071000000000002</v>
      </c>
      <c r="P197" s="19">
        <f>VLOOKUP($B197,Tabla2[],P$1,0)</f>
        <v>0.20176500000000003</v>
      </c>
      <c r="Q197" s="19">
        <f>VLOOKUP($B197,Tabla2[],Q$1,0)</f>
        <v>0.20508900000000002</v>
      </c>
      <c r="R197" s="19">
        <f>VLOOKUP($B197,Tabla2[],R$1,0)</f>
        <v>0.19052300000000003</v>
      </c>
      <c r="S197" s="19">
        <f>VLOOKUP($B197,Tabla2[],S$1,0)</f>
        <v>0.17614200000000002</v>
      </c>
      <c r="T197" s="19">
        <f>VLOOKUP($B197,Tabla2[],T$1,0)</f>
        <v>0.17150600000000002</v>
      </c>
    </row>
    <row r="198" spans="1:20" x14ac:dyDescent="0.3">
      <c r="A198" t="s">
        <v>0</v>
      </c>
      <c r="B198" t="str">
        <f>FIJO!$B197</f>
        <v>PENINSULAAEQFIJOSIMETRIA6.2TD25</v>
      </c>
      <c r="C198" s="18" t="str">
        <f>VLOOKUP($B198,Tabla2[],3,0)</f>
        <v>AEQ</v>
      </c>
      <c r="D198" s="18" t="str">
        <f>VLOOKUP($B198,Tabla2[],FIJO!C$1,0)</f>
        <v>PENINSULA</v>
      </c>
      <c r="E198" s="155"/>
      <c r="F198" s="18" t="str">
        <f>VLOOKUP($B198,Tabla2[],5,0)</f>
        <v>SIMETRIA</v>
      </c>
      <c r="G198" s="18" t="str">
        <f>VLOOKUP($B198,Tabla2[],6,0)</f>
        <v>6.2TD</v>
      </c>
      <c r="H198" s="18">
        <f>VLOOKUP($B198,Tabla2[],7,0)</f>
        <v>25</v>
      </c>
      <c r="I198" s="19">
        <f>VLOOKUP($B198,Tabla2[],I$1,0)</f>
        <v>4.3360000000000003E-2</v>
      </c>
      <c r="J198" s="19">
        <f>VLOOKUP($B198,Tabla2[],J$1,0)</f>
        <v>4.0164999999999999E-2</v>
      </c>
      <c r="K198" s="19">
        <f>VLOOKUP($B198,Tabla2[],K$1,0)</f>
        <v>3.2518999999999999E-2</v>
      </c>
      <c r="L198" s="19">
        <f>VLOOKUP($B198,Tabla2[],L$1,0)</f>
        <v>2.8885999999999998E-2</v>
      </c>
      <c r="M198" s="19">
        <f>VLOOKUP($B198,Tabla2[],M$1,0)</f>
        <v>1.8692E-2</v>
      </c>
      <c r="N198" s="19">
        <f>VLOOKUP($B198,Tabla2[],N$1,0)</f>
        <v>1.7469999999999999E-2</v>
      </c>
      <c r="O198" s="19">
        <f>VLOOKUP($B198,Tabla2[],O$1,0)</f>
        <v>0.22071000000000002</v>
      </c>
      <c r="P198" s="19">
        <f>VLOOKUP($B198,Tabla2[],P$1,0)</f>
        <v>0.20176500000000003</v>
      </c>
      <c r="Q198" s="19">
        <f>VLOOKUP($B198,Tabla2[],Q$1,0)</f>
        <v>0.20508900000000002</v>
      </c>
      <c r="R198" s="19">
        <f>VLOOKUP($B198,Tabla2[],R$1,0)</f>
        <v>0.19052300000000003</v>
      </c>
      <c r="S198" s="19">
        <f>VLOOKUP($B198,Tabla2[],S$1,0)</f>
        <v>0.17614200000000002</v>
      </c>
      <c r="T198" s="19">
        <f>VLOOKUP($B198,Tabla2[],T$1,0)</f>
        <v>0.17150600000000002</v>
      </c>
    </row>
    <row r="199" spans="1:20" x14ac:dyDescent="0.3">
      <c r="A199" t="s">
        <v>0</v>
      </c>
      <c r="B199" t="str">
        <f>FIJO!$B198</f>
        <v>PENINSULAAEQFIJOARMONIA6.2TD30</v>
      </c>
      <c r="C199" s="18" t="str">
        <f>VLOOKUP($B199,Tabla2[],3,0)</f>
        <v>AEQ</v>
      </c>
      <c r="D199" s="18" t="str">
        <f>VLOOKUP($B199,Tabla2[],FIJO!C$1,0)</f>
        <v>PENINSULA</v>
      </c>
      <c r="E199" s="155"/>
      <c r="F199" s="18" t="str">
        <f>VLOOKUP($B199,Tabla2[],5,0)</f>
        <v>ARMONIA</v>
      </c>
      <c r="G199" s="18" t="str">
        <f>VLOOKUP($B199,Tabla2[],6,0)</f>
        <v>6.2TD</v>
      </c>
      <c r="H199" s="18">
        <f>VLOOKUP($B199,Tabla2[],7,0)</f>
        <v>30</v>
      </c>
      <c r="I199" s="19">
        <f>VLOOKUP($B199,Tabla2[],I$1,0)</f>
        <v>4.3360000000000003E-2</v>
      </c>
      <c r="J199" s="19">
        <f>VLOOKUP($B199,Tabla2[],J$1,0)</f>
        <v>4.0164999999999999E-2</v>
      </c>
      <c r="K199" s="19">
        <f>VLOOKUP($B199,Tabla2[],K$1,0)</f>
        <v>1.7108000000000002E-2</v>
      </c>
      <c r="L199" s="19">
        <f>VLOOKUP($B199,Tabla2[],L$1,0)</f>
        <v>1.3475000000000001E-2</v>
      </c>
      <c r="M199" s="19">
        <f>VLOOKUP($B199,Tabla2[],M$1,0)</f>
        <v>3.2810000000000001E-3</v>
      </c>
      <c r="N199" s="19">
        <f>VLOOKUP($B199,Tabla2[],N$1,0)</f>
        <v>2.0590000000000001E-3</v>
      </c>
      <c r="O199" s="19">
        <f>VLOOKUP($B199,Tabla2[],O$1,0)</f>
        <v>0.22571000000000002</v>
      </c>
      <c r="P199" s="19">
        <f>VLOOKUP($B199,Tabla2[],P$1,0)</f>
        <v>0.20676500000000003</v>
      </c>
      <c r="Q199" s="19">
        <f>VLOOKUP($B199,Tabla2[],Q$1,0)</f>
        <v>0.21008900000000003</v>
      </c>
      <c r="R199" s="19">
        <f>VLOOKUP($B199,Tabla2[],R$1,0)</f>
        <v>0.19552300000000003</v>
      </c>
      <c r="S199" s="19">
        <f>VLOOKUP($B199,Tabla2[],S$1,0)</f>
        <v>0.18114200000000003</v>
      </c>
      <c r="T199" s="19">
        <f>VLOOKUP($B199,Tabla2[],T$1,0)</f>
        <v>0.17650600000000002</v>
      </c>
    </row>
    <row r="200" spans="1:20" x14ac:dyDescent="0.3">
      <c r="A200" t="s">
        <v>0</v>
      </c>
      <c r="B200" t="str">
        <f>FIJO!$B199</f>
        <v>PENINSULAAEQFIJOEQUILIBRIO6.2TD30</v>
      </c>
      <c r="C200" s="18" t="str">
        <f>VLOOKUP($B200,Tabla2[],3,0)</f>
        <v>AEQ</v>
      </c>
      <c r="D200" s="18" t="str">
        <f>VLOOKUP($B200,Tabla2[],FIJO!C$1,0)</f>
        <v>PENINSULA</v>
      </c>
      <c r="E200" s="155"/>
      <c r="F200" s="18" t="str">
        <f>VLOOKUP($B200,Tabla2[],5,0)</f>
        <v>EQUILIBRIO</v>
      </c>
      <c r="G200" s="18" t="str">
        <f>VLOOKUP($B200,Tabla2[],6,0)</f>
        <v>6.2TD</v>
      </c>
      <c r="H200" s="18">
        <f>VLOOKUP($B200,Tabla2[],7,0)</f>
        <v>30</v>
      </c>
      <c r="I200" s="19">
        <f>VLOOKUP($B200,Tabla2[],I$1,0)</f>
        <v>4.3360000000000003E-2</v>
      </c>
      <c r="J200" s="19">
        <f>VLOOKUP($B200,Tabla2[],J$1,0)</f>
        <v>4.0164999999999999E-2</v>
      </c>
      <c r="K200" s="19">
        <f>VLOOKUP($B200,Tabla2[],K$1,0)</f>
        <v>2.5326999999999999E-2</v>
      </c>
      <c r="L200" s="19">
        <f>VLOOKUP($B200,Tabla2[],L$1,0)</f>
        <v>2.1694000000000001E-2</v>
      </c>
      <c r="M200" s="19">
        <f>VLOOKUP($B200,Tabla2[],M$1,0)</f>
        <v>1.1501000000000001E-2</v>
      </c>
      <c r="N200" s="19">
        <f>VLOOKUP($B200,Tabla2[],N$1,0)</f>
        <v>1.0279E-2</v>
      </c>
      <c r="O200" s="19">
        <f>VLOOKUP($B200,Tabla2[],O$1,0)</f>
        <v>0.22571000000000002</v>
      </c>
      <c r="P200" s="19">
        <f>VLOOKUP($B200,Tabla2[],P$1,0)</f>
        <v>0.20676500000000003</v>
      </c>
      <c r="Q200" s="19">
        <f>VLOOKUP($B200,Tabla2[],Q$1,0)</f>
        <v>0.21008900000000003</v>
      </c>
      <c r="R200" s="19">
        <f>VLOOKUP($B200,Tabla2[],R$1,0)</f>
        <v>0.19552300000000003</v>
      </c>
      <c r="S200" s="19">
        <f>VLOOKUP($B200,Tabla2[],S$1,0)</f>
        <v>0.18114200000000003</v>
      </c>
      <c r="T200" s="19">
        <f>VLOOKUP($B200,Tabla2[],T$1,0)</f>
        <v>0.17650600000000002</v>
      </c>
    </row>
    <row r="201" spans="1:20" x14ac:dyDescent="0.3">
      <c r="A201" t="s">
        <v>0</v>
      </c>
      <c r="B201" t="str">
        <f>FIJO!$B200</f>
        <v>PENINSULAAEQFIJOSIMETRIA6.2TD30</v>
      </c>
      <c r="C201" s="18" t="str">
        <f>VLOOKUP($B201,Tabla2[],3,0)</f>
        <v>AEQ</v>
      </c>
      <c r="D201" s="18" t="str">
        <f>VLOOKUP($B201,Tabla2[],FIJO!C$1,0)</f>
        <v>PENINSULA</v>
      </c>
      <c r="E201" s="155"/>
      <c r="F201" s="18" t="str">
        <f>VLOOKUP($B201,Tabla2[],5,0)</f>
        <v>SIMETRIA</v>
      </c>
      <c r="G201" s="18" t="str">
        <f>VLOOKUP($B201,Tabla2[],6,0)</f>
        <v>6.2TD</v>
      </c>
      <c r="H201" s="18">
        <f>VLOOKUP($B201,Tabla2[],7,0)</f>
        <v>30</v>
      </c>
      <c r="I201" s="19">
        <f>VLOOKUP($B201,Tabla2[],I$1,0)</f>
        <v>4.3360000000000003E-2</v>
      </c>
      <c r="J201" s="19">
        <f>VLOOKUP($B201,Tabla2[],J$1,0)</f>
        <v>4.0164999999999999E-2</v>
      </c>
      <c r="K201" s="19">
        <f>VLOOKUP($B201,Tabla2[],K$1,0)</f>
        <v>3.2518999999999999E-2</v>
      </c>
      <c r="L201" s="19">
        <f>VLOOKUP($B201,Tabla2[],L$1,0)</f>
        <v>2.8885999999999998E-2</v>
      </c>
      <c r="M201" s="19">
        <f>VLOOKUP($B201,Tabla2[],M$1,0)</f>
        <v>1.8692E-2</v>
      </c>
      <c r="N201" s="19">
        <f>VLOOKUP($B201,Tabla2[],N$1,0)</f>
        <v>1.7469999999999999E-2</v>
      </c>
      <c r="O201" s="19">
        <f>VLOOKUP($B201,Tabla2[],O$1,0)</f>
        <v>0.22571000000000002</v>
      </c>
      <c r="P201" s="19">
        <f>VLOOKUP($B201,Tabla2[],P$1,0)</f>
        <v>0.20676500000000003</v>
      </c>
      <c r="Q201" s="19">
        <f>VLOOKUP($B201,Tabla2[],Q$1,0)</f>
        <v>0.21008900000000003</v>
      </c>
      <c r="R201" s="19">
        <f>VLOOKUP($B201,Tabla2[],R$1,0)</f>
        <v>0.19552300000000003</v>
      </c>
      <c r="S201" s="19">
        <f>VLOOKUP($B201,Tabla2[],S$1,0)</f>
        <v>0.18114200000000003</v>
      </c>
      <c r="T201" s="19">
        <f>VLOOKUP($B201,Tabla2[],T$1,0)</f>
        <v>0.17650600000000002</v>
      </c>
    </row>
    <row r="202" spans="1:20" x14ac:dyDescent="0.3">
      <c r="A202" t="s">
        <v>0</v>
      </c>
      <c r="B202" t="str">
        <f>FIJO!$B201</f>
        <v>CANARIASAEQFIJOARMONIA2.0TD3</v>
      </c>
      <c r="C202" s="18" t="str">
        <f>VLOOKUP($B202,Tabla2[],3,0)</f>
        <v>AEQ</v>
      </c>
      <c r="D202" s="18" t="str">
        <f>VLOOKUP($B202,Tabla2[],FIJO!C$1,0)</f>
        <v>CANARIAS</v>
      </c>
      <c r="E202" s="155"/>
      <c r="F202" s="18" t="str">
        <f>VLOOKUP($B202,Tabla2[],5,0)</f>
        <v>ARMONIA</v>
      </c>
      <c r="G202" s="18" t="str">
        <f>VLOOKUP($B202,Tabla2[],6,0)</f>
        <v>2.0TD</v>
      </c>
      <c r="H202" s="18">
        <f>VLOOKUP($B202,Tabla2[],7,0)</f>
        <v>3</v>
      </c>
      <c r="I202" s="19">
        <f>VLOOKUP($B202,Tabla2[],I$1,0)</f>
        <v>7.1803000000000006E-2</v>
      </c>
      <c r="J202" s="19">
        <f>VLOOKUP($B202,Tabla2[],J$1,0)</f>
        <v>5.5279999999999999E-3</v>
      </c>
      <c r="K202" s="19">
        <f>VLOOKUP($B202,Tabla2[],K$1,0)</f>
        <v>0</v>
      </c>
      <c r="L202" s="19">
        <f>VLOOKUP($B202,Tabla2[],L$1,0)</f>
        <v>0</v>
      </c>
      <c r="M202" s="19">
        <f>VLOOKUP($B202,Tabla2[],M$1,0)</f>
        <v>0</v>
      </c>
      <c r="N202" s="19">
        <f>VLOOKUP($B202,Tabla2[],N$1,0)</f>
        <v>0</v>
      </c>
      <c r="O202" s="19">
        <f>VLOOKUP($B202,Tabla2[],O$1,0)</f>
        <v>0.27479799999999999</v>
      </c>
      <c r="P202" s="19">
        <f>VLOOKUP($B202,Tabla2[],P$1,0)</f>
        <v>0.22062999999999999</v>
      </c>
      <c r="Q202" s="19">
        <f>VLOOKUP($B202,Tabla2[],Q$1,0)</f>
        <v>0.18432100000000001</v>
      </c>
      <c r="R202" s="19">
        <f>VLOOKUP($B202,Tabla2[],R$1,0)</f>
        <v>0</v>
      </c>
      <c r="S202" s="19">
        <f>VLOOKUP($B202,Tabla2[],S$1,0)</f>
        <v>0</v>
      </c>
      <c r="T202" s="19">
        <f>VLOOKUP($B202,Tabla2[],T$1,0)</f>
        <v>0</v>
      </c>
    </row>
    <row r="203" spans="1:20" x14ac:dyDescent="0.3">
      <c r="A203" t="s">
        <v>0</v>
      </c>
      <c r="B203" t="str">
        <f>FIJO!$B202</f>
        <v>CANARIASAEQFIJOEQUILIBRIO2.0TD3</v>
      </c>
      <c r="C203" s="18" t="str">
        <f>VLOOKUP($B203,Tabla2[],3,0)</f>
        <v>AEQ</v>
      </c>
      <c r="D203" s="18" t="str">
        <f>VLOOKUP($B203,Tabla2[],FIJO!C$1,0)</f>
        <v>CANARIAS</v>
      </c>
      <c r="E203" s="155"/>
      <c r="F203" s="18" t="str">
        <f>VLOOKUP($B203,Tabla2[],5,0)</f>
        <v>EQUILIBRIO</v>
      </c>
      <c r="G203" s="18" t="str">
        <f>VLOOKUP($B203,Tabla2[],6,0)</f>
        <v>2.0TD</v>
      </c>
      <c r="H203" s="18">
        <f>VLOOKUP($B203,Tabla2[],7,0)</f>
        <v>3</v>
      </c>
      <c r="I203" s="19">
        <f>VLOOKUP($B203,Tabla2[],I$1,0)</f>
        <v>8.1597000000000003E-2</v>
      </c>
      <c r="J203" s="19">
        <f>VLOOKUP($B203,Tabla2[],J$1,0)</f>
        <v>1.3542E-2</v>
      </c>
      <c r="K203" s="19">
        <f>VLOOKUP($B203,Tabla2[],K$1,0)</f>
        <v>0</v>
      </c>
      <c r="L203" s="19">
        <f>VLOOKUP($B203,Tabla2[],L$1,0)</f>
        <v>0</v>
      </c>
      <c r="M203" s="19">
        <f>VLOOKUP($B203,Tabla2[],M$1,0)</f>
        <v>0</v>
      </c>
      <c r="N203" s="19">
        <f>VLOOKUP($B203,Tabla2[],N$1,0)</f>
        <v>0</v>
      </c>
      <c r="O203" s="19">
        <f>VLOOKUP($B203,Tabla2[],O$1,0)</f>
        <v>0.27479799999999999</v>
      </c>
      <c r="P203" s="19">
        <f>VLOOKUP($B203,Tabla2[],P$1,0)</f>
        <v>0.22062999999999999</v>
      </c>
      <c r="Q203" s="19">
        <f>VLOOKUP($B203,Tabla2[],Q$1,0)</f>
        <v>0.18432100000000001</v>
      </c>
      <c r="R203" s="19">
        <f>VLOOKUP($B203,Tabla2[],R$1,0)</f>
        <v>0</v>
      </c>
      <c r="S203" s="19">
        <f>VLOOKUP($B203,Tabla2[],S$1,0)</f>
        <v>0</v>
      </c>
      <c r="T203" s="19">
        <f>VLOOKUP($B203,Tabla2[],T$1,0)</f>
        <v>0</v>
      </c>
    </row>
    <row r="204" spans="1:20" x14ac:dyDescent="0.3">
      <c r="A204" t="s">
        <v>0</v>
      </c>
      <c r="B204" t="str">
        <f>FIJO!$B203</f>
        <v>CANARIASAEQFIJOSIMETRIA2.0TD3</v>
      </c>
      <c r="C204" s="18" t="str">
        <f>VLOOKUP($B204,Tabla2[],3,0)</f>
        <v>AEQ</v>
      </c>
      <c r="D204" s="18" t="str">
        <f>VLOOKUP($B204,Tabla2[],FIJO!C$1,0)</f>
        <v>CANARIAS</v>
      </c>
      <c r="E204" s="155"/>
      <c r="F204" s="18" t="str">
        <f>VLOOKUP($B204,Tabla2[],5,0)</f>
        <v>SIMETRIA</v>
      </c>
      <c r="G204" s="18" t="str">
        <f>VLOOKUP($B204,Tabla2[],6,0)</f>
        <v>2.0TD</v>
      </c>
      <c r="H204" s="18">
        <f>VLOOKUP($B204,Tabla2[],7,0)</f>
        <v>3</v>
      </c>
      <c r="I204" s="19">
        <f>VLOOKUP($B204,Tabla2[],I$1,0)</f>
        <v>9.2145000000000005E-2</v>
      </c>
      <c r="J204" s="19">
        <f>VLOOKUP($B204,Tabla2[],J$1,0)</f>
        <v>2.2172000000000001E-2</v>
      </c>
      <c r="K204" s="19">
        <f>VLOOKUP($B204,Tabla2[],K$1,0)</f>
        <v>0</v>
      </c>
      <c r="L204" s="19">
        <f>VLOOKUP($B204,Tabla2[],L$1,0)</f>
        <v>0</v>
      </c>
      <c r="M204" s="19">
        <f>VLOOKUP($B204,Tabla2[],M$1,0)</f>
        <v>0</v>
      </c>
      <c r="N204" s="19">
        <f>VLOOKUP($B204,Tabla2[],N$1,0)</f>
        <v>0</v>
      </c>
      <c r="O204" s="19">
        <f>VLOOKUP($B204,Tabla2[],O$1,0)</f>
        <v>0.27479799999999999</v>
      </c>
      <c r="P204" s="19">
        <f>VLOOKUP($B204,Tabla2[],P$1,0)</f>
        <v>0.22062999999999999</v>
      </c>
      <c r="Q204" s="19">
        <f>VLOOKUP($B204,Tabla2[],Q$1,0)</f>
        <v>0.18432100000000001</v>
      </c>
      <c r="R204" s="19">
        <f>VLOOKUP($B204,Tabla2[],R$1,0)</f>
        <v>0</v>
      </c>
      <c r="S204" s="19">
        <f>VLOOKUP($B204,Tabla2[],S$1,0)</f>
        <v>0</v>
      </c>
      <c r="T204" s="19">
        <f>VLOOKUP($B204,Tabla2[],T$1,0)</f>
        <v>0</v>
      </c>
    </row>
    <row r="205" spans="1:20" x14ac:dyDescent="0.3">
      <c r="A205" t="s">
        <v>0</v>
      </c>
      <c r="B205" t="str">
        <f>FIJO!$B204</f>
        <v>CANARIASAEQFIJOARMONIA2.0TD6</v>
      </c>
      <c r="C205" s="18" t="str">
        <f>VLOOKUP($B205,Tabla2[],3,0)</f>
        <v>AEQ</v>
      </c>
      <c r="D205" s="18" t="str">
        <f>VLOOKUP($B205,Tabla2[],FIJO!C$1,0)</f>
        <v>CANARIAS</v>
      </c>
      <c r="E205" s="155"/>
      <c r="F205" s="18" t="str">
        <f>VLOOKUP($B205,Tabla2[],5,0)</f>
        <v>ARMONIA</v>
      </c>
      <c r="G205" s="18" t="str">
        <f>VLOOKUP($B205,Tabla2[],6,0)</f>
        <v>2.0TD</v>
      </c>
      <c r="H205" s="18">
        <f>VLOOKUP($B205,Tabla2[],7,0)</f>
        <v>6</v>
      </c>
      <c r="I205" s="19">
        <f>VLOOKUP($B205,Tabla2[],I$1,0)</f>
        <v>7.1803000000000006E-2</v>
      </c>
      <c r="J205" s="19">
        <f>VLOOKUP($B205,Tabla2[],J$1,0)</f>
        <v>5.5279999999999999E-3</v>
      </c>
      <c r="K205" s="19">
        <f>VLOOKUP($B205,Tabla2[],K$1,0)</f>
        <v>0</v>
      </c>
      <c r="L205" s="19">
        <f>VLOOKUP($B205,Tabla2[],L$1,0)</f>
        <v>0</v>
      </c>
      <c r="M205" s="19">
        <f>VLOOKUP($B205,Tabla2[],M$1,0)</f>
        <v>0</v>
      </c>
      <c r="N205" s="19">
        <f>VLOOKUP($B205,Tabla2[],N$1,0)</f>
        <v>0</v>
      </c>
      <c r="O205" s="19">
        <f>VLOOKUP($B205,Tabla2[],O$1,0)</f>
        <v>0.27779799999999999</v>
      </c>
      <c r="P205" s="19">
        <f>VLOOKUP($B205,Tabla2[],P$1,0)</f>
        <v>0.22363</v>
      </c>
      <c r="Q205" s="19">
        <f>VLOOKUP($B205,Tabla2[],Q$1,0)</f>
        <v>0.18732100000000002</v>
      </c>
      <c r="R205" s="19">
        <f>VLOOKUP($B205,Tabla2[],R$1,0)</f>
        <v>0</v>
      </c>
      <c r="S205" s="19">
        <f>VLOOKUP($B205,Tabla2[],S$1,0)</f>
        <v>0</v>
      </c>
      <c r="T205" s="19">
        <f>VLOOKUP($B205,Tabla2[],T$1,0)</f>
        <v>0</v>
      </c>
    </row>
    <row r="206" spans="1:20" x14ac:dyDescent="0.3">
      <c r="A206" t="s">
        <v>0</v>
      </c>
      <c r="B206" t="str">
        <f>FIJO!$B205</f>
        <v>CANARIASAEQFIJOEQUILIBRIO2.0TD6</v>
      </c>
      <c r="C206" s="18" t="str">
        <f>VLOOKUP($B206,Tabla2[],3,0)</f>
        <v>AEQ</v>
      </c>
      <c r="D206" s="18" t="str">
        <f>VLOOKUP($B206,Tabla2[],FIJO!C$1,0)</f>
        <v>CANARIAS</v>
      </c>
      <c r="E206" s="155"/>
      <c r="F206" s="18" t="str">
        <f>VLOOKUP($B206,Tabla2[],5,0)</f>
        <v>EQUILIBRIO</v>
      </c>
      <c r="G206" s="18" t="str">
        <f>VLOOKUP($B206,Tabla2[],6,0)</f>
        <v>2.0TD</v>
      </c>
      <c r="H206" s="18">
        <f>VLOOKUP($B206,Tabla2[],7,0)</f>
        <v>6</v>
      </c>
      <c r="I206" s="19">
        <f>VLOOKUP($B206,Tabla2[],I$1,0)</f>
        <v>8.1597000000000003E-2</v>
      </c>
      <c r="J206" s="19">
        <f>VLOOKUP($B206,Tabla2[],J$1,0)</f>
        <v>1.3542E-2</v>
      </c>
      <c r="K206" s="19">
        <f>VLOOKUP($B206,Tabla2[],K$1,0)</f>
        <v>0</v>
      </c>
      <c r="L206" s="19">
        <f>VLOOKUP($B206,Tabla2[],L$1,0)</f>
        <v>0</v>
      </c>
      <c r="M206" s="19">
        <f>VLOOKUP($B206,Tabla2[],M$1,0)</f>
        <v>0</v>
      </c>
      <c r="N206" s="19">
        <f>VLOOKUP($B206,Tabla2[],N$1,0)</f>
        <v>0</v>
      </c>
      <c r="O206" s="19">
        <f>VLOOKUP($B206,Tabla2[],O$1,0)</f>
        <v>0.27779799999999999</v>
      </c>
      <c r="P206" s="19">
        <f>VLOOKUP($B206,Tabla2[],P$1,0)</f>
        <v>0.22363</v>
      </c>
      <c r="Q206" s="19">
        <f>VLOOKUP($B206,Tabla2[],Q$1,0)</f>
        <v>0.18732100000000002</v>
      </c>
      <c r="R206" s="19">
        <f>VLOOKUP($B206,Tabla2[],R$1,0)</f>
        <v>0</v>
      </c>
      <c r="S206" s="19">
        <f>VLOOKUP($B206,Tabla2[],S$1,0)</f>
        <v>0</v>
      </c>
      <c r="T206" s="19">
        <f>VLOOKUP($B206,Tabla2[],T$1,0)</f>
        <v>0</v>
      </c>
    </row>
    <row r="207" spans="1:20" x14ac:dyDescent="0.3">
      <c r="B207" t="str">
        <f>FIJO!$B206</f>
        <v>CANARIASAEQFIJOSIMETRIA2.0TD6</v>
      </c>
      <c r="C207" s="18" t="str">
        <f>VLOOKUP($B207,Tabla2[],3,0)</f>
        <v>AEQ</v>
      </c>
      <c r="D207" s="18" t="str">
        <f>VLOOKUP($B207,Tabla2[],FIJO!C$1,0)</f>
        <v>CANARIAS</v>
      </c>
      <c r="E207" s="155"/>
      <c r="F207" s="18" t="str">
        <f>VLOOKUP($B207,Tabla2[],5,0)</f>
        <v>SIMETRIA</v>
      </c>
      <c r="G207" s="18" t="str">
        <f>VLOOKUP($B207,Tabla2[],6,0)</f>
        <v>2.0TD</v>
      </c>
      <c r="H207" s="18">
        <f>VLOOKUP($B207,Tabla2[],7,0)</f>
        <v>6</v>
      </c>
      <c r="I207" s="19">
        <f>VLOOKUP($B207,Tabla2[],I$1,0)</f>
        <v>9.2145000000000005E-2</v>
      </c>
      <c r="J207" s="19">
        <f>VLOOKUP($B207,Tabla2[],J$1,0)</f>
        <v>2.2172000000000001E-2</v>
      </c>
      <c r="K207" s="19">
        <f>VLOOKUP($B207,Tabla2[],K$1,0)</f>
        <v>0</v>
      </c>
      <c r="L207" s="19">
        <f>VLOOKUP($B207,Tabla2[],L$1,0)</f>
        <v>0</v>
      </c>
      <c r="M207" s="19">
        <f>VLOOKUP($B207,Tabla2[],M$1,0)</f>
        <v>0</v>
      </c>
      <c r="N207" s="19">
        <f>VLOOKUP($B207,Tabla2[],N$1,0)</f>
        <v>0</v>
      </c>
      <c r="O207" s="19">
        <f>VLOOKUP($B207,Tabla2[],O$1,0)</f>
        <v>0.27779799999999999</v>
      </c>
      <c r="P207" s="19">
        <f>VLOOKUP($B207,Tabla2[],P$1,0)</f>
        <v>0.22363</v>
      </c>
      <c r="Q207" s="19">
        <f>VLOOKUP($B207,Tabla2[],Q$1,0)</f>
        <v>0.18732100000000002</v>
      </c>
      <c r="R207" s="19">
        <f>VLOOKUP($B207,Tabla2[],R$1,0)</f>
        <v>0</v>
      </c>
      <c r="S207" s="19">
        <f>VLOOKUP($B207,Tabla2[],S$1,0)</f>
        <v>0</v>
      </c>
      <c r="T207" s="19">
        <f>VLOOKUP($B207,Tabla2[],T$1,0)</f>
        <v>0</v>
      </c>
    </row>
    <row r="208" spans="1:20" x14ac:dyDescent="0.3">
      <c r="A208" t="s">
        <v>0</v>
      </c>
      <c r="B208" t="str">
        <f>FIJO!$B207</f>
        <v>CANARIASAEQFIJOARMONIA2.0TD8</v>
      </c>
      <c r="C208" s="18" t="str">
        <f>VLOOKUP($B208,Tabla2[],3,0)</f>
        <v>AEQ</v>
      </c>
      <c r="D208" s="18" t="str">
        <f>VLOOKUP($B208,Tabla2[],FIJO!C$1,0)</f>
        <v>CANARIAS</v>
      </c>
      <c r="E208" s="155"/>
      <c r="F208" s="18" t="str">
        <f>VLOOKUP($B208,Tabla2[],5,0)</f>
        <v>ARMONIA</v>
      </c>
      <c r="G208" s="18" t="str">
        <f>VLOOKUP($B208,Tabla2[],6,0)</f>
        <v>2.0TD</v>
      </c>
      <c r="H208" s="18">
        <f>VLOOKUP($B208,Tabla2[],7,0)</f>
        <v>8</v>
      </c>
      <c r="I208" s="19">
        <f>VLOOKUP($B208,Tabla2[],I$1,0)</f>
        <v>7.1803000000000006E-2</v>
      </c>
      <c r="J208" s="19">
        <f>VLOOKUP($B208,Tabla2[],J$1,0)</f>
        <v>5.5279999999999999E-3</v>
      </c>
      <c r="K208" s="19">
        <f>VLOOKUP($B208,Tabla2[],K$1,0)</f>
        <v>0</v>
      </c>
      <c r="L208" s="19">
        <f>VLOOKUP($B208,Tabla2[],L$1,0)</f>
        <v>0</v>
      </c>
      <c r="M208" s="19">
        <f>VLOOKUP($B208,Tabla2[],M$1,0)</f>
        <v>0</v>
      </c>
      <c r="N208" s="19">
        <f>VLOOKUP($B208,Tabla2[],N$1,0)</f>
        <v>0</v>
      </c>
      <c r="O208" s="19">
        <f>VLOOKUP($B208,Tabla2[],O$1,0)</f>
        <v>0.27979799999999999</v>
      </c>
      <c r="P208" s="19">
        <f>VLOOKUP($B208,Tabla2[],P$1,0)</f>
        <v>0.22563</v>
      </c>
      <c r="Q208" s="19">
        <f>VLOOKUP($B208,Tabla2[],Q$1,0)</f>
        <v>0.18932100000000002</v>
      </c>
      <c r="R208" s="19">
        <f>VLOOKUP($B208,Tabla2[],R$1,0)</f>
        <v>0</v>
      </c>
      <c r="S208" s="19">
        <f>VLOOKUP($B208,Tabla2[],S$1,0)</f>
        <v>0</v>
      </c>
      <c r="T208" s="19">
        <f>VLOOKUP($B208,Tabla2[],T$1,0)</f>
        <v>0</v>
      </c>
    </row>
    <row r="209" spans="1:20" x14ac:dyDescent="0.3">
      <c r="A209" t="s">
        <v>0</v>
      </c>
      <c r="B209" t="str">
        <f>FIJO!$B208</f>
        <v>CANARIASAEQFIJOEQUILIBRIO2.0TD8</v>
      </c>
      <c r="C209" s="18" t="str">
        <f>VLOOKUP($B209,Tabla2[],3,0)</f>
        <v>AEQ</v>
      </c>
      <c r="D209" s="18" t="str">
        <f>VLOOKUP($B209,Tabla2[],FIJO!C$1,0)</f>
        <v>CANARIAS</v>
      </c>
      <c r="E209" s="155"/>
      <c r="F209" s="18" t="str">
        <f>VLOOKUP($B209,Tabla2[],5,0)</f>
        <v>EQUILIBRIO</v>
      </c>
      <c r="G209" s="18" t="str">
        <f>VLOOKUP($B209,Tabla2[],6,0)</f>
        <v>2.0TD</v>
      </c>
      <c r="H209" s="18">
        <f>VLOOKUP($B209,Tabla2[],7,0)</f>
        <v>8</v>
      </c>
      <c r="I209" s="19">
        <f>VLOOKUP($B209,Tabla2[],I$1,0)</f>
        <v>8.1597000000000003E-2</v>
      </c>
      <c r="J209" s="19">
        <f>VLOOKUP($B209,Tabla2[],J$1,0)</f>
        <v>1.3542E-2</v>
      </c>
      <c r="K209" s="19">
        <f>VLOOKUP($B209,Tabla2[],K$1,0)</f>
        <v>0</v>
      </c>
      <c r="L209" s="19">
        <f>VLOOKUP($B209,Tabla2[],L$1,0)</f>
        <v>0</v>
      </c>
      <c r="M209" s="19">
        <f>VLOOKUP($B209,Tabla2[],M$1,0)</f>
        <v>0</v>
      </c>
      <c r="N209" s="19">
        <f>VLOOKUP($B209,Tabla2[],N$1,0)</f>
        <v>0</v>
      </c>
      <c r="O209" s="19">
        <f>VLOOKUP($B209,Tabla2[],O$1,0)</f>
        <v>0.27979799999999999</v>
      </c>
      <c r="P209" s="19">
        <f>VLOOKUP($B209,Tabla2[],P$1,0)</f>
        <v>0.22563</v>
      </c>
      <c r="Q209" s="19">
        <f>VLOOKUP($B209,Tabla2[],Q$1,0)</f>
        <v>0.18932100000000002</v>
      </c>
      <c r="R209" s="19">
        <f>VLOOKUP($B209,Tabla2[],R$1,0)</f>
        <v>0</v>
      </c>
      <c r="S209" s="19">
        <f>VLOOKUP($B209,Tabla2[],S$1,0)</f>
        <v>0</v>
      </c>
      <c r="T209" s="19">
        <f>VLOOKUP($B209,Tabla2[],T$1,0)</f>
        <v>0</v>
      </c>
    </row>
    <row r="210" spans="1:20" x14ac:dyDescent="0.3">
      <c r="A210" t="s">
        <v>0</v>
      </c>
      <c r="B210" t="str">
        <f>FIJO!$B209</f>
        <v>CANARIASAEQFIJOSIMETRIA2.0TD8</v>
      </c>
      <c r="C210" s="18" t="str">
        <f>VLOOKUP($B210,Tabla2[],3,0)</f>
        <v>AEQ</v>
      </c>
      <c r="D210" s="18" t="str">
        <f>VLOOKUP($B210,Tabla2[],FIJO!C$1,0)</f>
        <v>CANARIAS</v>
      </c>
      <c r="E210" s="155"/>
      <c r="F210" s="18" t="str">
        <f>VLOOKUP($B210,Tabla2[],5,0)</f>
        <v>SIMETRIA</v>
      </c>
      <c r="G210" s="18" t="str">
        <f>VLOOKUP($B210,Tabla2[],6,0)</f>
        <v>2.0TD</v>
      </c>
      <c r="H210" s="18">
        <f>VLOOKUP($B210,Tabla2[],7,0)</f>
        <v>8</v>
      </c>
      <c r="I210" s="19">
        <f>VLOOKUP($B210,Tabla2[],I$1,0)</f>
        <v>9.2145000000000005E-2</v>
      </c>
      <c r="J210" s="19">
        <f>VLOOKUP($B210,Tabla2[],J$1,0)</f>
        <v>2.2172000000000001E-2</v>
      </c>
      <c r="K210" s="19">
        <f>VLOOKUP($B210,Tabla2[],K$1,0)</f>
        <v>0</v>
      </c>
      <c r="L210" s="19">
        <f>VLOOKUP($B210,Tabla2[],L$1,0)</f>
        <v>0</v>
      </c>
      <c r="M210" s="19">
        <f>VLOOKUP($B210,Tabla2[],M$1,0)</f>
        <v>0</v>
      </c>
      <c r="N210" s="19">
        <f>VLOOKUP($B210,Tabla2[],N$1,0)</f>
        <v>0</v>
      </c>
      <c r="O210" s="19">
        <f>VLOOKUP($B210,Tabla2[],O$1,0)</f>
        <v>0.27979799999999999</v>
      </c>
      <c r="P210" s="19">
        <f>VLOOKUP($B210,Tabla2[],P$1,0)</f>
        <v>0.22563</v>
      </c>
      <c r="Q210" s="19">
        <f>VLOOKUP($B210,Tabla2[],Q$1,0)</f>
        <v>0.18932100000000002</v>
      </c>
      <c r="R210" s="19">
        <f>VLOOKUP($B210,Tabla2[],R$1,0)</f>
        <v>0</v>
      </c>
      <c r="S210" s="19">
        <f>VLOOKUP($B210,Tabla2[],S$1,0)</f>
        <v>0</v>
      </c>
      <c r="T210" s="19">
        <f>VLOOKUP($B210,Tabla2[],T$1,0)</f>
        <v>0</v>
      </c>
    </row>
    <row r="211" spans="1:20" x14ac:dyDescent="0.3">
      <c r="A211" t="s">
        <v>0</v>
      </c>
      <c r="B211" t="str">
        <f>FIJO!$B210</f>
        <v>CANARIASAEQFIJOARMONIA2.0TD10</v>
      </c>
      <c r="C211" s="18" t="str">
        <f>VLOOKUP($B211,Tabla2[],3,0)</f>
        <v>AEQ</v>
      </c>
      <c r="D211" s="18" t="str">
        <f>VLOOKUP($B211,Tabla2[],FIJO!C$1,0)</f>
        <v>CANARIAS</v>
      </c>
      <c r="E211" s="155"/>
      <c r="F211" s="18" t="str">
        <f>VLOOKUP($B211,Tabla2[],5,0)</f>
        <v>ARMONIA</v>
      </c>
      <c r="G211" s="18" t="str">
        <f>VLOOKUP($B211,Tabla2[],6,0)</f>
        <v>2.0TD</v>
      </c>
      <c r="H211" s="18">
        <f>VLOOKUP($B211,Tabla2[],7,0)</f>
        <v>10</v>
      </c>
      <c r="I211" s="19">
        <f>VLOOKUP($B211,Tabla2[],I$1,0)</f>
        <v>7.1803000000000006E-2</v>
      </c>
      <c r="J211" s="19">
        <f>VLOOKUP($B211,Tabla2[],J$1,0)</f>
        <v>5.5279999999999999E-3</v>
      </c>
      <c r="K211" s="19">
        <f>VLOOKUP($B211,Tabla2[],K$1,0)</f>
        <v>0</v>
      </c>
      <c r="L211" s="19">
        <f>VLOOKUP($B211,Tabla2[],L$1,0)</f>
        <v>0</v>
      </c>
      <c r="M211" s="19">
        <f>VLOOKUP($B211,Tabla2[],M$1,0)</f>
        <v>0</v>
      </c>
      <c r="N211" s="19">
        <f>VLOOKUP($B211,Tabla2[],N$1,0)</f>
        <v>0</v>
      </c>
      <c r="O211" s="19">
        <f>VLOOKUP($B211,Tabla2[],O$1,0)</f>
        <v>0.28179799999999999</v>
      </c>
      <c r="P211" s="19">
        <f>VLOOKUP($B211,Tabla2[],P$1,0)</f>
        <v>0.22763</v>
      </c>
      <c r="Q211" s="19">
        <f>VLOOKUP($B211,Tabla2[],Q$1,0)</f>
        <v>0.19132100000000002</v>
      </c>
      <c r="R211" s="19">
        <f>VLOOKUP($B211,Tabla2[],R$1,0)</f>
        <v>0</v>
      </c>
      <c r="S211" s="19">
        <f>VLOOKUP($B211,Tabla2[],S$1,0)</f>
        <v>0</v>
      </c>
      <c r="T211" s="19">
        <f>VLOOKUP($B211,Tabla2[],T$1,0)</f>
        <v>0</v>
      </c>
    </row>
    <row r="212" spans="1:20" x14ac:dyDescent="0.3">
      <c r="A212" t="s">
        <v>0</v>
      </c>
      <c r="B212" t="str">
        <f>FIJO!$B211</f>
        <v>CANARIASAEQFIJOEQUILIBRIO2.0TD10</v>
      </c>
      <c r="C212" s="18" t="str">
        <f>VLOOKUP($B212,Tabla2[],3,0)</f>
        <v>AEQ</v>
      </c>
      <c r="D212" s="18" t="str">
        <f>VLOOKUP($B212,Tabla2[],FIJO!C$1,0)</f>
        <v>CANARIAS</v>
      </c>
      <c r="E212" s="155"/>
      <c r="F212" s="18" t="str">
        <f>VLOOKUP($B212,Tabla2[],5,0)</f>
        <v>EQUILIBRIO</v>
      </c>
      <c r="G212" s="18" t="str">
        <f>VLOOKUP($B212,Tabla2[],6,0)</f>
        <v>2.0TD</v>
      </c>
      <c r="H212" s="18">
        <f>VLOOKUP($B212,Tabla2[],7,0)</f>
        <v>10</v>
      </c>
      <c r="I212" s="19">
        <f>VLOOKUP($B212,Tabla2[],I$1,0)</f>
        <v>8.1597000000000003E-2</v>
      </c>
      <c r="J212" s="19">
        <f>VLOOKUP($B212,Tabla2[],J$1,0)</f>
        <v>1.3542E-2</v>
      </c>
      <c r="K212" s="19">
        <f>VLOOKUP($B212,Tabla2[],K$1,0)</f>
        <v>0</v>
      </c>
      <c r="L212" s="19">
        <f>VLOOKUP($B212,Tabla2[],L$1,0)</f>
        <v>0</v>
      </c>
      <c r="M212" s="19">
        <f>VLOOKUP($B212,Tabla2[],M$1,0)</f>
        <v>0</v>
      </c>
      <c r="N212" s="19">
        <f>VLOOKUP($B212,Tabla2[],N$1,0)</f>
        <v>0</v>
      </c>
      <c r="O212" s="19">
        <f>VLOOKUP($B212,Tabla2[],O$1,0)</f>
        <v>0.28179799999999999</v>
      </c>
      <c r="P212" s="19">
        <f>VLOOKUP($B212,Tabla2[],P$1,0)</f>
        <v>0.22763</v>
      </c>
      <c r="Q212" s="19">
        <f>VLOOKUP($B212,Tabla2[],Q$1,0)</f>
        <v>0.19132100000000002</v>
      </c>
      <c r="R212" s="19">
        <f>VLOOKUP($B212,Tabla2[],R$1,0)</f>
        <v>0</v>
      </c>
      <c r="S212" s="19">
        <f>VLOOKUP($B212,Tabla2[],S$1,0)</f>
        <v>0</v>
      </c>
      <c r="T212" s="19">
        <f>VLOOKUP($B212,Tabla2[],T$1,0)</f>
        <v>0</v>
      </c>
    </row>
    <row r="213" spans="1:20" x14ac:dyDescent="0.3">
      <c r="A213" t="s">
        <v>0</v>
      </c>
      <c r="B213" t="str">
        <f>FIJO!$B212</f>
        <v>CANARIASAEQFIJOSIMETRIA2.0TD10</v>
      </c>
      <c r="C213" s="18" t="str">
        <f>VLOOKUP($B213,Tabla2[],3,0)</f>
        <v>AEQ</v>
      </c>
      <c r="D213" s="18" t="str">
        <f>VLOOKUP($B213,Tabla2[],FIJO!C$1,0)</f>
        <v>CANARIAS</v>
      </c>
      <c r="E213" s="155"/>
      <c r="F213" s="18" t="str">
        <f>VLOOKUP($B213,Tabla2[],5,0)</f>
        <v>SIMETRIA</v>
      </c>
      <c r="G213" s="18" t="str">
        <f>VLOOKUP($B213,Tabla2[],6,0)</f>
        <v>2.0TD</v>
      </c>
      <c r="H213" s="18">
        <f>VLOOKUP($B213,Tabla2[],7,0)</f>
        <v>10</v>
      </c>
      <c r="I213" s="19">
        <f>VLOOKUP($B213,Tabla2[],I$1,0)</f>
        <v>9.2145000000000005E-2</v>
      </c>
      <c r="J213" s="19">
        <f>VLOOKUP($B213,Tabla2[],J$1,0)</f>
        <v>2.2172000000000001E-2</v>
      </c>
      <c r="K213" s="19">
        <f>VLOOKUP($B213,Tabla2[],K$1,0)</f>
        <v>0</v>
      </c>
      <c r="L213" s="19">
        <f>VLOOKUP($B213,Tabla2[],L$1,0)</f>
        <v>0</v>
      </c>
      <c r="M213" s="19">
        <f>VLOOKUP($B213,Tabla2[],M$1,0)</f>
        <v>0</v>
      </c>
      <c r="N213" s="19">
        <f>VLOOKUP($B213,Tabla2[],N$1,0)</f>
        <v>0</v>
      </c>
      <c r="O213" s="19">
        <f>VLOOKUP($B213,Tabla2[],O$1,0)</f>
        <v>0.28179799999999999</v>
      </c>
      <c r="P213" s="19">
        <f>VLOOKUP($B213,Tabla2[],P$1,0)</f>
        <v>0.22763</v>
      </c>
      <c r="Q213" s="19">
        <f>VLOOKUP($B213,Tabla2[],Q$1,0)</f>
        <v>0.19132100000000002</v>
      </c>
      <c r="R213" s="19">
        <f>VLOOKUP($B213,Tabla2[],R$1,0)</f>
        <v>0</v>
      </c>
      <c r="S213" s="19">
        <f>VLOOKUP($B213,Tabla2[],S$1,0)</f>
        <v>0</v>
      </c>
      <c r="T213" s="19">
        <f>VLOOKUP($B213,Tabla2[],T$1,0)</f>
        <v>0</v>
      </c>
    </row>
    <row r="214" spans="1:20" x14ac:dyDescent="0.3">
      <c r="A214" t="s">
        <v>0</v>
      </c>
      <c r="B214" t="str">
        <f>FIJO!$B213</f>
        <v>CANARIASAEQFIJOARMONIA2.0TD15</v>
      </c>
      <c r="C214" s="18" t="str">
        <f>VLOOKUP($B214,Tabla2[],3,0)</f>
        <v>AEQ</v>
      </c>
      <c r="D214" s="18" t="str">
        <f>VLOOKUP($B214,Tabla2[],FIJO!C$1,0)</f>
        <v>CANARIAS</v>
      </c>
      <c r="E214" s="155"/>
      <c r="F214" s="18" t="str">
        <f>VLOOKUP($B214,Tabla2[],5,0)</f>
        <v>ARMONIA</v>
      </c>
      <c r="G214" s="18" t="str">
        <f>VLOOKUP($B214,Tabla2[],6,0)</f>
        <v>2.0TD</v>
      </c>
      <c r="H214" s="18">
        <f>VLOOKUP($B214,Tabla2[],7,0)</f>
        <v>15</v>
      </c>
      <c r="I214" s="19">
        <f>VLOOKUP($B214,Tabla2[],I$1,0)</f>
        <v>7.1803000000000006E-2</v>
      </c>
      <c r="J214" s="19">
        <f>VLOOKUP($B214,Tabla2[],J$1,0)</f>
        <v>5.5279999999999999E-3</v>
      </c>
      <c r="K214" s="19">
        <f>VLOOKUP($B214,Tabla2[],K$1,0)</f>
        <v>0</v>
      </c>
      <c r="L214" s="19">
        <f>VLOOKUP($B214,Tabla2[],L$1,0)</f>
        <v>0</v>
      </c>
      <c r="M214" s="19">
        <f>VLOOKUP($B214,Tabla2[],M$1,0)</f>
        <v>0</v>
      </c>
      <c r="N214" s="19">
        <f>VLOOKUP($B214,Tabla2[],N$1,0)</f>
        <v>0</v>
      </c>
      <c r="O214" s="19">
        <f>VLOOKUP($B214,Tabla2[],O$1,0)</f>
        <v>0.286798</v>
      </c>
      <c r="P214" s="19">
        <f>VLOOKUP($B214,Tabla2[],P$1,0)</f>
        <v>0.23263</v>
      </c>
      <c r="Q214" s="19">
        <f>VLOOKUP($B214,Tabla2[],Q$1,0)</f>
        <v>0.19632100000000002</v>
      </c>
      <c r="R214" s="19">
        <f>VLOOKUP($B214,Tabla2[],R$1,0)</f>
        <v>0</v>
      </c>
      <c r="S214" s="19">
        <f>VLOOKUP($B214,Tabla2[],S$1,0)</f>
        <v>0</v>
      </c>
      <c r="T214" s="19">
        <f>VLOOKUP($B214,Tabla2[],T$1,0)</f>
        <v>0</v>
      </c>
    </row>
    <row r="215" spans="1:20" x14ac:dyDescent="0.3">
      <c r="A215" t="s">
        <v>0</v>
      </c>
      <c r="B215" t="str">
        <f>FIJO!$B214</f>
        <v>CANARIASAEQFIJOEQUILIBRIO2.0TD15</v>
      </c>
      <c r="C215" s="18" t="str">
        <f>VLOOKUP($B215,Tabla2[],3,0)</f>
        <v>AEQ</v>
      </c>
      <c r="D215" s="18" t="str">
        <f>VLOOKUP($B215,Tabla2[],FIJO!C$1,0)</f>
        <v>CANARIAS</v>
      </c>
      <c r="E215" s="155"/>
      <c r="F215" s="18" t="str">
        <f>VLOOKUP($B215,Tabla2[],5,0)</f>
        <v>EQUILIBRIO</v>
      </c>
      <c r="G215" s="18" t="str">
        <f>VLOOKUP($B215,Tabla2[],6,0)</f>
        <v>2.0TD</v>
      </c>
      <c r="H215" s="18">
        <f>VLOOKUP($B215,Tabla2[],7,0)</f>
        <v>15</v>
      </c>
      <c r="I215" s="19">
        <f>VLOOKUP($B215,Tabla2[],I$1,0)</f>
        <v>8.1597000000000003E-2</v>
      </c>
      <c r="J215" s="19">
        <f>VLOOKUP($B215,Tabla2[],J$1,0)</f>
        <v>1.3542E-2</v>
      </c>
      <c r="K215" s="19">
        <f>VLOOKUP($B215,Tabla2[],K$1,0)</f>
        <v>0</v>
      </c>
      <c r="L215" s="19">
        <f>VLOOKUP($B215,Tabla2[],L$1,0)</f>
        <v>0</v>
      </c>
      <c r="M215" s="19">
        <f>VLOOKUP($B215,Tabla2[],M$1,0)</f>
        <v>0</v>
      </c>
      <c r="N215" s="19">
        <f>VLOOKUP($B215,Tabla2[],N$1,0)</f>
        <v>0</v>
      </c>
      <c r="O215" s="19">
        <f>VLOOKUP($B215,Tabla2[],O$1,0)</f>
        <v>0.286798</v>
      </c>
      <c r="P215" s="19">
        <f>VLOOKUP($B215,Tabla2[],P$1,0)</f>
        <v>0.23263</v>
      </c>
      <c r="Q215" s="19">
        <f>VLOOKUP($B215,Tabla2[],Q$1,0)</f>
        <v>0.19632100000000002</v>
      </c>
      <c r="R215" s="19">
        <f>VLOOKUP($B215,Tabla2[],R$1,0)</f>
        <v>0</v>
      </c>
      <c r="S215" s="19">
        <f>VLOOKUP($B215,Tabla2[],S$1,0)</f>
        <v>0</v>
      </c>
      <c r="T215" s="19">
        <f>VLOOKUP($B215,Tabla2[],T$1,0)</f>
        <v>0</v>
      </c>
    </row>
    <row r="216" spans="1:20" x14ac:dyDescent="0.3">
      <c r="A216" t="s">
        <v>0</v>
      </c>
      <c r="B216" t="str">
        <f>FIJO!$B215</f>
        <v>CANARIASAEQFIJOSIMETRIA2.0TD15</v>
      </c>
      <c r="C216" s="18" t="str">
        <f>VLOOKUP($B216,Tabla2[],3,0)</f>
        <v>AEQ</v>
      </c>
      <c r="D216" s="18" t="str">
        <f>VLOOKUP($B216,Tabla2[],FIJO!C$1,0)</f>
        <v>CANARIAS</v>
      </c>
      <c r="E216" s="155"/>
      <c r="F216" s="18" t="str">
        <f>VLOOKUP($B216,Tabla2[],5,0)</f>
        <v>SIMETRIA</v>
      </c>
      <c r="G216" s="18" t="str">
        <f>VLOOKUP($B216,Tabla2[],6,0)</f>
        <v>2.0TD</v>
      </c>
      <c r="H216" s="18">
        <f>VLOOKUP($B216,Tabla2[],7,0)</f>
        <v>15</v>
      </c>
      <c r="I216" s="19">
        <f>VLOOKUP($B216,Tabla2[],I$1,0)</f>
        <v>9.2145000000000005E-2</v>
      </c>
      <c r="J216" s="19">
        <f>VLOOKUP($B216,Tabla2[],J$1,0)</f>
        <v>2.2172000000000001E-2</v>
      </c>
      <c r="K216" s="19">
        <f>VLOOKUP($B216,Tabla2[],K$1,0)</f>
        <v>0</v>
      </c>
      <c r="L216" s="19">
        <f>VLOOKUP($B216,Tabla2[],L$1,0)</f>
        <v>0</v>
      </c>
      <c r="M216" s="19">
        <f>VLOOKUP($B216,Tabla2[],M$1,0)</f>
        <v>0</v>
      </c>
      <c r="N216" s="19">
        <f>VLOOKUP($B216,Tabla2[],N$1,0)</f>
        <v>0</v>
      </c>
      <c r="O216" s="19">
        <f>VLOOKUP($B216,Tabla2[],O$1,0)</f>
        <v>0.286798</v>
      </c>
      <c r="P216" s="19">
        <f>VLOOKUP($B216,Tabla2[],P$1,0)</f>
        <v>0.23263</v>
      </c>
      <c r="Q216" s="19">
        <f>VLOOKUP($B216,Tabla2[],Q$1,0)</f>
        <v>0.19632100000000002</v>
      </c>
      <c r="R216" s="19">
        <f>VLOOKUP($B216,Tabla2[],R$1,0)</f>
        <v>0</v>
      </c>
      <c r="S216" s="19">
        <f>VLOOKUP($B216,Tabla2[],S$1,0)</f>
        <v>0</v>
      </c>
      <c r="T216" s="19">
        <f>VLOOKUP($B216,Tabla2[],T$1,0)</f>
        <v>0</v>
      </c>
    </row>
    <row r="217" spans="1:20" x14ac:dyDescent="0.3">
      <c r="A217" t="s">
        <v>0</v>
      </c>
      <c r="B217" t="str">
        <f>FIJO!$B216</f>
        <v>CANARIASAEQFIJOARMONIA2.0TD20</v>
      </c>
      <c r="C217" s="18" t="str">
        <f>VLOOKUP($B217,Tabla2[],3,0)</f>
        <v>AEQ</v>
      </c>
      <c r="D217" s="18" t="str">
        <f>VLOOKUP($B217,Tabla2[],FIJO!C$1,0)</f>
        <v>CANARIAS</v>
      </c>
      <c r="E217" s="155"/>
      <c r="F217" s="18" t="str">
        <f>VLOOKUP($B217,Tabla2[],5,0)</f>
        <v>ARMONIA</v>
      </c>
      <c r="G217" s="18" t="str">
        <f>VLOOKUP($B217,Tabla2[],6,0)</f>
        <v>2.0TD</v>
      </c>
      <c r="H217" s="18">
        <f>VLOOKUP($B217,Tabla2[],7,0)</f>
        <v>20</v>
      </c>
      <c r="I217" s="19">
        <f>VLOOKUP($B217,Tabla2[],I$1,0)</f>
        <v>7.1803000000000006E-2</v>
      </c>
      <c r="J217" s="19">
        <f>VLOOKUP($B217,Tabla2[],J$1,0)</f>
        <v>5.5279999999999999E-3</v>
      </c>
      <c r="K217" s="19">
        <f>VLOOKUP($B217,Tabla2[],K$1,0)</f>
        <v>0</v>
      </c>
      <c r="L217" s="19">
        <f>VLOOKUP($B217,Tabla2[],L$1,0)</f>
        <v>0</v>
      </c>
      <c r="M217" s="19">
        <f>VLOOKUP($B217,Tabla2[],M$1,0)</f>
        <v>0</v>
      </c>
      <c r="N217" s="19">
        <f>VLOOKUP($B217,Tabla2[],N$1,0)</f>
        <v>0</v>
      </c>
      <c r="O217" s="19">
        <f>VLOOKUP($B217,Tabla2[],O$1,0)</f>
        <v>0.291798</v>
      </c>
      <c r="P217" s="19">
        <f>VLOOKUP($B217,Tabla2[],P$1,0)</f>
        <v>0.23763000000000001</v>
      </c>
      <c r="Q217" s="19">
        <f>VLOOKUP($B217,Tabla2[],Q$1,0)</f>
        <v>0.20132100000000003</v>
      </c>
      <c r="R217" s="19">
        <f>VLOOKUP($B217,Tabla2[],R$1,0)</f>
        <v>0</v>
      </c>
      <c r="S217" s="19">
        <f>VLOOKUP($B217,Tabla2[],S$1,0)</f>
        <v>0</v>
      </c>
      <c r="T217" s="19">
        <f>VLOOKUP($B217,Tabla2[],T$1,0)</f>
        <v>0</v>
      </c>
    </row>
    <row r="218" spans="1:20" x14ac:dyDescent="0.3">
      <c r="A218" t="s">
        <v>0</v>
      </c>
      <c r="B218" t="str">
        <f>FIJO!$B217</f>
        <v>CANARIASAEQFIJOEQUILIBRIO2.0TD20</v>
      </c>
      <c r="C218" s="18" t="str">
        <f>VLOOKUP($B218,Tabla2[],3,0)</f>
        <v>AEQ</v>
      </c>
      <c r="D218" s="18" t="str">
        <f>VLOOKUP($B218,Tabla2[],FIJO!C$1,0)</f>
        <v>CANARIAS</v>
      </c>
      <c r="E218" s="155"/>
      <c r="F218" s="18" t="str">
        <f>VLOOKUP($B218,Tabla2[],5,0)</f>
        <v>EQUILIBRIO</v>
      </c>
      <c r="G218" s="18" t="str">
        <f>VLOOKUP($B218,Tabla2[],6,0)</f>
        <v>2.0TD</v>
      </c>
      <c r="H218" s="18">
        <f>VLOOKUP($B218,Tabla2[],7,0)</f>
        <v>20</v>
      </c>
      <c r="I218" s="19">
        <f>VLOOKUP($B218,Tabla2[],I$1,0)</f>
        <v>8.1597000000000003E-2</v>
      </c>
      <c r="J218" s="19">
        <f>VLOOKUP($B218,Tabla2[],J$1,0)</f>
        <v>1.3542E-2</v>
      </c>
      <c r="K218" s="19">
        <f>VLOOKUP($B218,Tabla2[],K$1,0)</f>
        <v>0</v>
      </c>
      <c r="L218" s="19">
        <f>VLOOKUP($B218,Tabla2[],L$1,0)</f>
        <v>0</v>
      </c>
      <c r="M218" s="19">
        <f>VLOOKUP($B218,Tabla2[],M$1,0)</f>
        <v>0</v>
      </c>
      <c r="N218" s="19">
        <f>VLOOKUP($B218,Tabla2[],N$1,0)</f>
        <v>0</v>
      </c>
      <c r="O218" s="19">
        <f>VLOOKUP($B218,Tabla2[],O$1,0)</f>
        <v>0.291798</v>
      </c>
      <c r="P218" s="19">
        <f>VLOOKUP($B218,Tabla2[],P$1,0)</f>
        <v>0.23763000000000001</v>
      </c>
      <c r="Q218" s="19">
        <f>VLOOKUP($B218,Tabla2[],Q$1,0)</f>
        <v>0.20132100000000003</v>
      </c>
      <c r="R218" s="19">
        <f>VLOOKUP($B218,Tabla2[],R$1,0)</f>
        <v>0</v>
      </c>
      <c r="S218" s="19">
        <f>VLOOKUP($B218,Tabla2[],S$1,0)</f>
        <v>0</v>
      </c>
      <c r="T218" s="19">
        <f>VLOOKUP($B218,Tabla2[],T$1,0)</f>
        <v>0</v>
      </c>
    </row>
    <row r="219" spans="1:20" x14ac:dyDescent="0.3">
      <c r="A219" t="s">
        <v>0</v>
      </c>
      <c r="B219" t="str">
        <f>FIJO!$B218</f>
        <v>CANARIASAEQFIJOSIMETRIA2.0TD20</v>
      </c>
      <c r="C219" s="18" t="str">
        <f>VLOOKUP($B219,Tabla2[],3,0)</f>
        <v>AEQ</v>
      </c>
      <c r="D219" s="18" t="str">
        <f>VLOOKUP($B219,Tabla2[],FIJO!C$1,0)</f>
        <v>CANARIAS</v>
      </c>
      <c r="E219" s="155"/>
      <c r="F219" s="18" t="str">
        <f>VLOOKUP($B219,Tabla2[],5,0)</f>
        <v>SIMETRIA</v>
      </c>
      <c r="G219" s="18" t="str">
        <f>VLOOKUP($B219,Tabla2[],6,0)</f>
        <v>2.0TD</v>
      </c>
      <c r="H219" s="18">
        <f>VLOOKUP($B219,Tabla2[],7,0)</f>
        <v>20</v>
      </c>
      <c r="I219" s="19">
        <f>VLOOKUP($B219,Tabla2[],I$1,0)</f>
        <v>9.2145000000000005E-2</v>
      </c>
      <c r="J219" s="19">
        <f>VLOOKUP($B219,Tabla2[],J$1,0)</f>
        <v>2.2172000000000001E-2</v>
      </c>
      <c r="K219" s="19">
        <f>VLOOKUP($B219,Tabla2[],K$1,0)</f>
        <v>0</v>
      </c>
      <c r="L219" s="19">
        <f>VLOOKUP($B219,Tabla2[],L$1,0)</f>
        <v>0</v>
      </c>
      <c r="M219" s="19">
        <f>VLOOKUP($B219,Tabla2[],M$1,0)</f>
        <v>0</v>
      </c>
      <c r="N219" s="19">
        <f>VLOOKUP($B219,Tabla2[],N$1,0)</f>
        <v>0</v>
      </c>
      <c r="O219" s="19">
        <f>VLOOKUP($B219,Tabla2[],O$1,0)</f>
        <v>0.291798</v>
      </c>
      <c r="P219" s="19">
        <f>VLOOKUP($B219,Tabla2[],P$1,0)</f>
        <v>0.23763000000000001</v>
      </c>
      <c r="Q219" s="19">
        <f>VLOOKUP($B219,Tabla2[],Q$1,0)</f>
        <v>0.20132100000000003</v>
      </c>
      <c r="R219" s="19">
        <f>VLOOKUP($B219,Tabla2[],R$1,0)</f>
        <v>0</v>
      </c>
      <c r="S219" s="19">
        <f>VLOOKUP($B219,Tabla2[],S$1,0)</f>
        <v>0</v>
      </c>
      <c r="T219" s="19">
        <f>VLOOKUP($B219,Tabla2[],T$1,0)</f>
        <v>0</v>
      </c>
    </row>
    <row r="220" spans="1:20" x14ac:dyDescent="0.3">
      <c r="A220" t="s">
        <v>0</v>
      </c>
      <c r="B220" t="str">
        <f>FIJO!$B219</f>
        <v>CANARIASAEQFIJOARMONIA2.0TD25</v>
      </c>
      <c r="C220" s="18" t="str">
        <f>VLOOKUP($B220,Tabla2[],3,0)</f>
        <v>AEQ</v>
      </c>
      <c r="D220" s="18" t="str">
        <f>VLOOKUP($B220,Tabla2[],FIJO!C$1,0)</f>
        <v>CANARIAS</v>
      </c>
      <c r="E220" s="155"/>
      <c r="F220" s="18" t="str">
        <f>VLOOKUP($B220,Tabla2[],5,0)</f>
        <v>ARMONIA</v>
      </c>
      <c r="G220" s="18" t="str">
        <f>VLOOKUP($B220,Tabla2[],6,0)</f>
        <v>2.0TD</v>
      </c>
      <c r="H220" s="18">
        <f>VLOOKUP($B220,Tabla2[],7,0)</f>
        <v>25</v>
      </c>
      <c r="I220" s="19">
        <f>VLOOKUP($B220,Tabla2[],I$1,0)</f>
        <v>7.1803000000000006E-2</v>
      </c>
      <c r="J220" s="19">
        <f>VLOOKUP($B220,Tabla2[],J$1,0)</f>
        <v>5.5279999999999999E-3</v>
      </c>
      <c r="K220" s="19">
        <f>VLOOKUP($B220,Tabla2[],K$1,0)</f>
        <v>0</v>
      </c>
      <c r="L220" s="19">
        <f>VLOOKUP($B220,Tabla2[],L$1,0)</f>
        <v>0</v>
      </c>
      <c r="M220" s="19">
        <f>VLOOKUP($B220,Tabla2[],M$1,0)</f>
        <v>0</v>
      </c>
      <c r="N220" s="19">
        <f>VLOOKUP($B220,Tabla2[],N$1,0)</f>
        <v>0</v>
      </c>
      <c r="O220" s="19">
        <f>VLOOKUP($B220,Tabla2[],O$1,0)</f>
        <v>0.29679800000000001</v>
      </c>
      <c r="P220" s="19">
        <f>VLOOKUP($B220,Tabla2[],P$1,0)</f>
        <v>0.24263000000000001</v>
      </c>
      <c r="Q220" s="19">
        <f>VLOOKUP($B220,Tabla2[],Q$1,0)</f>
        <v>0.20632100000000003</v>
      </c>
      <c r="R220" s="19">
        <f>VLOOKUP($B220,Tabla2[],R$1,0)</f>
        <v>0</v>
      </c>
      <c r="S220" s="19">
        <f>VLOOKUP($B220,Tabla2[],S$1,0)</f>
        <v>0</v>
      </c>
      <c r="T220" s="19">
        <f>VLOOKUP($B220,Tabla2[],T$1,0)</f>
        <v>0</v>
      </c>
    </row>
    <row r="221" spans="1:20" x14ac:dyDescent="0.3">
      <c r="A221" t="s">
        <v>0</v>
      </c>
      <c r="B221" t="str">
        <f>FIJO!$B220</f>
        <v>CANARIASAEQFIJOEQUILIBRIO2.0TD25</v>
      </c>
      <c r="C221" s="18" t="str">
        <f>VLOOKUP($B221,Tabla2[],3,0)</f>
        <v>AEQ</v>
      </c>
      <c r="D221" s="18" t="str">
        <f>VLOOKUP($B221,Tabla2[],FIJO!C$1,0)</f>
        <v>CANARIAS</v>
      </c>
      <c r="E221" s="155"/>
      <c r="F221" s="18" t="str">
        <f>VLOOKUP($B221,Tabla2[],5,0)</f>
        <v>EQUILIBRIO</v>
      </c>
      <c r="G221" s="18" t="str">
        <f>VLOOKUP($B221,Tabla2[],6,0)</f>
        <v>2.0TD</v>
      </c>
      <c r="H221" s="18">
        <f>VLOOKUP($B221,Tabla2[],7,0)</f>
        <v>25</v>
      </c>
      <c r="I221" s="19">
        <f>VLOOKUP($B221,Tabla2[],I$1,0)</f>
        <v>8.1597000000000003E-2</v>
      </c>
      <c r="J221" s="19">
        <f>VLOOKUP($B221,Tabla2[],J$1,0)</f>
        <v>1.3542E-2</v>
      </c>
      <c r="K221" s="19">
        <f>VLOOKUP($B221,Tabla2[],K$1,0)</f>
        <v>0</v>
      </c>
      <c r="L221" s="19">
        <f>VLOOKUP($B221,Tabla2[],L$1,0)</f>
        <v>0</v>
      </c>
      <c r="M221" s="19">
        <f>VLOOKUP($B221,Tabla2[],M$1,0)</f>
        <v>0</v>
      </c>
      <c r="N221" s="19">
        <f>VLOOKUP($B221,Tabla2[],N$1,0)</f>
        <v>0</v>
      </c>
      <c r="O221" s="19">
        <f>VLOOKUP($B221,Tabla2[],O$1,0)</f>
        <v>0.29679800000000001</v>
      </c>
      <c r="P221" s="19">
        <f>VLOOKUP($B221,Tabla2[],P$1,0)</f>
        <v>0.24263000000000001</v>
      </c>
      <c r="Q221" s="19">
        <f>VLOOKUP($B221,Tabla2[],Q$1,0)</f>
        <v>0.20632100000000003</v>
      </c>
      <c r="R221" s="19">
        <f>VLOOKUP($B221,Tabla2[],R$1,0)</f>
        <v>0</v>
      </c>
      <c r="S221" s="19">
        <f>VLOOKUP($B221,Tabla2[],S$1,0)</f>
        <v>0</v>
      </c>
      <c r="T221" s="19">
        <f>VLOOKUP($B221,Tabla2[],T$1,0)</f>
        <v>0</v>
      </c>
    </row>
    <row r="222" spans="1:20" x14ac:dyDescent="0.3">
      <c r="A222" t="s">
        <v>0</v>
      </c>
      <c r="B222" t="str">
        <f>FIJO!$B221</f>
        <v>CANARIASAEQFIJOSIMETRIA2.0TD25</v>
      </c>
      <c r="C222" s="18" t="str">
        <f>VLOOKUP($B222,Tabla2[],3,0)</f>
        <v>AEQ</v>
      </c>
      <c r="D222" s="18" t="str">
        <f>VLOOKUP($B222,Tabla2[],FIJO!C$1,0)</f>
        <v>CANARIAS</v>
      </c>
      <c r="E222" s="155"/>
      <c r="F222" s="18" t="str">
        <f>VLOOKUP($B222,Tabla2[],5,0)</f>
        <v>SIMETRIA</v>
      </c>
      <c r="G222" s="18" t="str">
        <f>VLOOKUP($B222,Tabla2[],6,0)</f>
        <v>2.0TD</v>
      </c>
      <c r="H222" s="18">
        <f>VLOOKUP($B222,Tabla2[],7,0)</f>
        <v>25</v>
      </c>
      <c r="I222" s="19">
        <f>VLOOKUP($B222,Tabla2[],I$1,0)</f>
        <v>9.2145000000000005E-2</v>
      </c>
      <c r="J222" s="19">
        <f>VLOOKUP($B222,Tabla2[],J$1,0)</f>
        <v>2.2172000000000001E-2</v>
      </c>
      <c r="K222" s="19">
        <f>VLOOKUP($B222,Tabla2[],K$1,0)</f>
        <v>0</v>
      </c>
      <c r="L222" s="19">
        <f>VLOOKUP($B222,Tabla2[],L$1,0)</f>
        <v>0</v>
      </c>
      <c r="M222" s="19">
        <f>VLOOKUP($B222,Tabla2[],M$1,0)</f>
        <v>0</v>
      </c>
      <c r="N222" s="19">
        <f>VLOOKUP($B222,Tabla2[],N$1,0)</f>
        <v>0</v>
      </c>
      <c r="O222" s="19">
        <f>VLOOKUP($B222,Tabla2[],O$1,0)</f>
        <v>0.29679800000000001</v>
      </c>
      <c r="P222" s="19">
        <f>VLOOKUP($B222,Tabla2[],P$1,0)</f>
        <v>0.24263000000000001</v>
      </c>
      <c r="Q222" s="19">
        <f>VLOOKUP($B222,Tabla2[],Q$1,0)</f>
        <v>0.20632100000000003</v>
      </c>
      <c r="R222" s="19">
        <f>VLOOKUP($B222,Tabla2[],R$1,0)</f>
        <v>0</v>
      </c>
      <c r="S222" s="19">
        <f>VLOOKUP($B222,Tabla2[],S$1,0)</f>
        <v>0</v>
      </c>
      <c r="T222" s="19">
        <f>VLOOKUP($B222,Tabla2[],T$1,0)</f>
        <v>0</v>
      </c>
    </row>
    <row r="223" spans="1:20" x14ac:dyDescent="0.3">
      <c r="A223" t="s">
        <v>0</v>
      </c>
      <c r="B223" t="str">
        <f>FIJO!$B222</f>
        <v>CANARIASAEQFIJOARMONIA2.0TD30</v>
      </c>
      <c r="C223" s="18" t="str">
        <f>VLOOKUP($B223,Tabla2[],3,0)</f>
        <v>AEQ</v>
      </c>
      <c r="D223" s="18" t="str">
        <f>VLOOKUP($B223,Tabla2[],FIJO!C$1,0)</f>
        <v>CANARIAS</v>
      </c>
      <c r="E223" s="155"/>
      <c r="F223" s="18" t="str">
        <f>VLOOKUP($B223,Tabla2[],5,0)</f>
        <v>ARMONIA</v>
      </c>
      <c r="G223" s="18" t="str">
        <f>VLOOKUP($B223,Tabla2[],6,0)</f>
        <v>2.0TD</v>
      </c>
      <c r="H223" s="18">
        <f>VLOOKUP($B223,Tabla2[],7,0)</f>
        <v>30</v>
      </c>
      <c r="I223" s="19">
        <f>VLOOKUP($B223,Tabla2[],I$1,0)</f>
        <v>7.1803000000000006E-2</v>
      </c>
      <c r="J223" s="19">
        <f>VLOOKUP($B223,Tabla2[],J$1,0)</f>
        <v>5.5279999999999999E-3</v>
      </c>
      <c r="K223" s="19">
        <f>VLOOKUP($B223,Tabla2[],K$1,0)</f>
        <v>0</v>
      </c>
      <c r="L223" s="19">
        <f>VLOOKUP($B223,Tabla2[],L$1,0)</f>
        <v>0</v>
      </c>
      <c r="M223" s="19">
        <f>VLOOKUP($B223,Tabla2[],M$1,0)</f>
        <v>0</v>
      </c>
      <c r="N223" s="19">
        <f>VLOOKUP($B223,Tabla2[],N$1,0)</f>
        <v>0</v>
      </c>
      <c r="O223" s="19">
        <f>VLOOKUP($B223,Tabla2[],O$1,0)</f>
        <v>0.30179800000000001</v>
      </c>
      <c r="P223" s="19">
        <f>VLOOKUP($B223,Tabla2[],P$1,0)</f>
        <v>0.24763000000000002</v>
      </c>
      <c r="Q223" s="19">
        <f>VLOOKUP($B223,Tabla2[],Q$1,0)</f>
        <v>0.21132100000000004</v>
      </c>
      <c r="R223" s="19">
        <f>VLOOKUP($B223,Tabla2[],R$1,0)</f>
        <v>0</v>
      </c>
      <c r="S223" s="19">
        <f>VLOOKUP($B223,Tabla2[],S$1,0)</f>
        <v>0</v>
      </c>
      <c r="T223" s="19">
        <f>VLOOKUP($B223,Tabla2[],T$1,0)</f>
        <v>0</v>
      </c>
    </row>
    <row r="224" spans="1:20" x14ac:dyDescent="0.3">
      <c r="A224" t="s">
        <v>0</v>
      </c>
      <c r="B224" t="str">
        <f>FIJO!$B223</f>
        <v>CANARIASAEQFIJOEQUILIBRIO2.0TD30</v>
      </c>
      <c r="C224" s="18" t="str">
        <f>VLOOKUP($B224,Tabla2[],3,0)</f>
        <v>AEQ</v>
      </c>
      <c r="D224" s="18" t="str">
        <f>VLOOKUP($B224,Tabla2[],FIJO!C$1,0)</f>
        <v>CANARIAS</v>
      </c>
      <c r="E224" s="155"/>
      <c r="F224" s="18" t="str">
        <f>VLOOKUP($B224,Tabla2[],5,0)</f>
        <v>EQUILIBRIO</v>
      </c>
      <c r="G224" s="18" t="str">
        <f>VLOOKUP($B224,Tabla2[],6,0)</f>
        <v>2.0TD</v>
      </c>
      <c r="H224" s="18">
        <f>VLOOKUP($B224,Tabla2[],7,0)</f>
        <v>30</v>
      </c>
      <c r="I224" s="19">
        <f>VLOOKUP($B224,Tabla2[],I$1,0)</f>
        <v>8.1597000000000003E-2</v>
      </c>
      <c r="J224" s="19">
        <f>VLOOKUP($B224,Tabla2[],J$1,0)</f>
        <v>1.3542E-2</v>
      </c>
      <c r="K224" s="19">
        <f>VLOOKUP($B224,Tabla2[],K$1,0)</f>
        <v>0</v>
      </c>
      <c r="L224" s="19">
        <f>VLOOKUP($B224,Tabla2[],L$1,0)</f>
        <v>0</v>
      </c>
      <c r="M224" s="19">
        <f>VLOOKUP($B224,Tabla2[],M$1,0)</f>
        <v>0</v>
      </c>
      <c r="N224" s="19">
        <f>VLOOKUP($B224,Tabla2[],N$1,0)</f>
        <v>0</v>
      </c>
      <c r="O224" s="19">
        <f>VLOOKUP($B224,Tabla2[],O$1,0)</f>
        <v>0.30179800000000001</v>
      </c>
      <c r="P224" s="19">
        <f>VLOOKUP($B224,Tabla2[],P$1,0)</f>
        <v>0.24763000000000002</v>
      </c>
      <c r="Q224" s="19">
        <f>VLOOKUP($B224,Tabla2[],Q$1,0)</f>
        <v>0.21132100000000004</v>
      </c>
      <c r="R224" s="19">
        <f>VLOOKUP($B224,Tabla2[],R$1,0)</f>
        <v>0</v>
      </c>
      <c r="S224" s="19">
        <f>VLOOKUP($B224,Tabla2[],S$1,0)</f>
        <v>0</v>
      </c>
      <c r="T224" s="19">
        <f>VLOOKUP($B224,Tabla2[],T$1,0)</f>
        <v>0</v>
      </c>
    </row>
    <row r="225" spans="1:20" x14ac:dyDescent="0.3">
      <c r="A225" t="s">
        <v>0</v>
      </c>
      <c r="B225" t="str">
        <f>FIJO!$B224</f>
        <v>CANARIASAEQFIJOSIMETRIA2.0TD30</v>
      </c>
      <c r="C225" s="18" t="str">
        <f>VLOOKUP($B225,Tabla2[],3,0)</f>
        <v>AEQ</v>
      </c>
      <c r="D225" s="18" t="str">
        <f>VLOOKUP($B225,Tabla2[],FIJO!C$1,0)</f>
        <v>CANARIAS</v>
      </c>
      <c r="E225" s="155"/>
      <c r="F225" s="18" t="str">
        <f>VLOOKUP($B225,Tabla2[],5,0)</f>
        <v>SIMETRIA</v>
      </c>
      <c r="G225" s="18" t="str">
        <f>VLOOKUP($B225,Tabla2[],6,0)</f>
        <v>2.0TD</v>
      </c>
      <c r="H225" s="18">
        <f>VLOOKUP($B225,Tabla2[],7,0)</f>
        <v>30</v>
      </c>
      <c r="I225" s="19">
        <f>VLOOKUP($B225,Tabla2[],I$1,0)</f>
        <v>9.2145000000000005E-2</v>
      </c>
      <c r="J225" s="19">
        <f>VLOOKUP($B225,Tabla2[],J$1,0)</f>
        <v>2.2172000000000001E-2</v>
      </c>
      <c r="K225" s="19">
        <f>VLOOKUP($B225,Tabla2[],K$1,0)</f>
        <v>0</v>
      </c>
      <c r="L225" s="19">
        <f>VLOOKUP($B225,Tabla2[],L$1,0)</f>
        <v>0</v>
      </c>
      <c r="M225" s="19">
        <f>VLOOKUP($B225,Tabla2[],M$1,0)</f>
        <v>0</v>
      </c>
      <c r="N225" s="19">
        <f>VLOOKUP($B225,Tabla2[],N$1,0)</f>
        <v>0</v>
      </c>
      <c r="O225" s="19">
        <f>VLOOKUP($B225,Tabla2[],O$1,0)</f>
        <v>0.30179800000000001</v>
      </c>
      <c r="P225" s="19">
        <f>VLOOKUP($B225,Tabla2[],P$1,0)</f>
        <v>0.24763000000000002</v>
      </c>
      <c r="Q225" s="19">
        <f>VLOOKUP($B225,Tabla2[],Q$1,0)</f>
        <v>0.21132100000000004</v>
      </c>
      <c r="R225" s="19">
        <f>VLOOKUP($B225,Tabla2[],R$1,0)</f>
        <v>0</v>
      </c>
      <c r="S225" s="19">
        <f>VLOOKUP($B225,Tabla2[],S$1,0)</f>
        <v>0</v>
      </c>
      <c r="T225" s="19">
        <f>VLOOKUP($B225,Tabla2[],T$1,0)</f>
        <v>0</v>
      </c>
    </row>
    <row r="226" spans="1:20" x14ac:dyDescent="0.3">
      <c r="A226" t="s">
        <v>0</v>
      </c>
      <c r="B226" t="str">
        <f>FIJO!$B225</f>
        <v>CANARIASAEQFIJOARMONIA3.0TD3</v>
      </c>
      <c r="C226" s="18" t="str">
        <f>VLOOKUP($B226,Tabla2[],3,0)</f>
        <v>AEQ</v>
      </c>
      <c r="D226" s="18" t="str">
        <f>VLOOKUP($B226,Tabla2[],FIJO!C$1,0)</f>
        <v>CANARIAS</v>
      </c>
      <c r="E226" s="155"/>
      <c r="F226" s="18" t="str">
        <f>VLOOKUP($B226,Tabla2[],5,0)</f>
        <v>ARMONIA</v>
      </c>
      <c r="G226" s="18" t="str">
        <f>VLOOKUP($B226,Tabla2[],6,0)</f>
        <v>3.0TD</v>
      </c>
      <c r="H226" s="18">
        <f>VLOOKUP($B226,Tabla2[],7,0)</f>
        <v>3</v>
      </c>
      <c r="I226" s="19">
        <f>VLOOKUP($B226,Tabla2[],I$1,0)</f>
        <v>3.8308000000000002E-2</v>
      </c>
      <c r="J226" s="19">
        <f>VLOOKUP($B226,Tabla2[],J$1,0)</f>
        <v>3.2599999999999997E-2</v>
      </c>
      <c r="K226" s="19">
        <f>VLOOKUP($B226,Tabla2[],K$1,0)</f>
        <v>1.09654E-2</v>
      </c>
      <c r="L226" s="19">
        <f>VLOOKUP($B226,Tabla2[],L$1,0)</f>
        <v>1.0011000000000001E-2</v>
      </c>
      <c r="M226" s="19">
        <f>VLOOKUP($B226,Tabla2[],M$1,0)</f>
        <v>7.4869999999999997E-3</v>
      </c>
      <c r="N226" s="19">
        <f>VLOOKUP($B226,Tabla2[],N$1,0)</f>
        <v>5.483E-3</v>
      </c>
      <c r="O226" s="19">
        <f>VLOOKUP($B226,Tabla2[],O$1,0)</f>
        <v>0.26507900000000001</v>
      </c>
      <c r="P226" s="19">
        <f>VLOOKUP($B226,Tabla2[],P$1,0)</f>
        <v>0.24431</v>
      </c>
      <c r="Q226" s="19">
        <f>VLOOKUP($B226,Tabla2[],Q$1,0)</f>
        <v>0.21635199999999999</v>
      </c>
      <c r="R226" s="19">
        <f>VLOOKUP($B226,Tabla2[],R$1,0)</f>
        <v>0.19805500000000001</v>
      </c>
      <c r="S226" s="19">
        <f>VLOOKUP($B226,Tabla2[],S$1,0)</f>
        <v>0.178701</v>
      </c>
      <c r="T226" s="19">
        <f>VLOOKUP($B226,Tabla2[],T$1,0)</f>
        <v>0.176372</v>
      </c>
    </row>
    <row r="227" spans="1:20" x14ac:dyDescent="0.3">
      <c r="A227" t="s">
        <v>0</v>
      </c>
      <c r="B227" t="str">
        <f>FIJO!$B226</f>
        <v>CANARIASAEQFIJOEQUILIBRIO3.0TD3</v>
      </c>
      <c r="C227" s="18" t="str">
        <f>VLOOKUP($B227,Tabla2[],3,0)</f>
        <v>AEQ</v>
      </c>
      <c r="D227" s="18" t="str">
        <f>VLOOKUP($B227,Tabla2[],FIJO!C$1,0)</f>
        <v>CANARIAS</v>
      </c>
      <c r="E227" s="155"/>
      <c r="F227" s="18" t="str">
        <f>VLOOKUP($B227,Tabla2[],5,0)</f>
        <v>EQUILIBRIO</v>
      </c>
      <c r="G227" s="18" t="str">
        <f>VLOOKUP($B227,Tabla2[],6,0)</f>
        <v>3.0TD</v>
      </c>
      <c r="H227" s="18">
        <f>VLOOKUP($B227,Tabla2[],7,0)</f>
        <v>3</v>
      </c>
      <c r="I227" s="19">
        <f>VLOOKUP($B227,Tabla2[],I$1,0)</f>
        <v>3.8308000000000002E-2</v>
      </c>
      <c r="J227" s="19">
        <f>VLOOKUP($B227,Tabla2[],J$1,0)</f>
        <v>3.2599999999999997E-2</v>
      </c>
      <c r="K227" s="19">
        <f>VLOOKUP($B227,Tabla2[],K$1,0)</f>
        <v>2.1238E-2</v>
      </c>
      <c r="L227" s="19">
        <f>VLOOKUP($B227,Tabla2[],L$1,0)</f>
        <v>2.0285000000000001E-2</v>
      </c>
      <c r="M227" s="19">
        <f>VLOOKUP($B227,Tabla2[],M$1,0)</f>
        <v>1.7760999999999999E-2</v>
      </c>
      <c r="N227" s="19">
        <f>VLOOKUP($B227,Tabla2[],N$1,0)</f>
        <v>1.5757E-2</v>
      </c>
      <c r="O227" s="19">
        <f>VLOOKUP($B227,Tabla2[],O$1,0)</f>
        <v>0.26507900000000001</v>
      </c>
      <c r="P227" s="19">
        <f>VLOOKUP($B227,Tabla2[],P$1,0)</f>
        <v>0.24431</v>
      </c>
      <c r="Q227" s="19">
        <f>VLOOKUP($B227,Tabla2[],Q$1,0)</f>
        <v>0.21635199999999999</v>
      </c>
      <c r="R227" s="19">
        <f>VLOOKUP($B227,Tabla2[],R$1,0)</f>
        <v>0.19805500000000001</v>
      </c>
      <c r="S227" s="19">
        <f>VLOOKUP($B227,Tabla2[],S$1,0)</f>
        <v>0.178701</v>
      </c>
      <c r="T227" s="19">
        <f>VLOOKUP($B227,Tabla2[],T$1,0)</f>
        <v>0.176372</v>
      </c>
    </row>
    <row r="228" spans="1:20" x14ac:dyDescent="0.3">
      <c r="A228" t="s">
        <v>0</v>
      </c>
      <c r="B228" t="str">
        <f>FIJO!$B227</f>
        <v>CANARIASAEQFIJOSIMETRIA3.0TD3</v>
      </c>
      <c r="C228" s="18" t="str">
        <f>VLOOKUP($B228,Tabla2[],3,0)</f>
        <v>AEQ</v>
      </c>
      <c r="D228" s="18" t="str">
        <f>VLOOKUP($B228,Tabla2[],FIJO!C$1,0)</f>
        <v>CANARIAS</v>
      </c>
      <c r="E228" s="155"/>
      <c r="F228" s="18" t="str">
        <f>VLOOKUP($B228,Tabla2[],5,0)</f>
        <v>SIMETRIA</v>
      </c>
      <c r="G228" s="18" t="str">
        <f>VLOOKUP($B228,Tabla2[],6,0)</f>
        <v>3.0TD</v>
      </c>
      <c r="H228" s="18">
        <f>VLOOKUP($B228,Tabla2[],7,0)</f>
        <v>3</v>
      </c>
      <c r="I228" s="19">
        <f>VLOOKUP($B228,Tabla2[],I$1,0)</f>
        <v>3.8308000000000002E-2</v>
      </c>
      <c r="J228" s="19">
        <f>VLOOKUP($B228,Tabla2[],J$1,0)</f>
        <v>3.2599999999999997E-2</v>
      </c>
      <c r="K228" s="19">
        <f>VLOOKUP($B228,Tabla2[],K$1,0)</f>
        <v>3.5622000000000001E-2</v>
      </c>
      <c r="L228" s="19">
        <f>VLOOKUP($B228,Tabla2[],L$1,0)</f>
        <v>3.4667999999999997E-2</v>
      </c>
      <c r="M228" s="19">
        <f>VLOOKUP($B228,Tabla2[],M$1,0)</f>
        <v>3.2143999999999999E-2</v>
      </c>
      <c r="N228" s="19">
        <f>VLOOKUP($B228,Tabla2[],N$1,0)</f>
        <v>3.014E-2</v>
      </c>
      <c r="O228" s="19">
        <f>VLOOKUP($B228,Tabla2[],O$1,0)</f>
        <v>0.26507900000000001</v>
      </c>
      <c r="P228" s="19">
        <f>VLOOKUP($B228,Tabla2[],P$1,0)</f>
        <v>0.24431</v>
      </c>
      <c r="Q228" s="19">
        <f>VLOOKUP($B228,Tabla2[],Q$1,0)</f>
        <v>0.21635199999999999</v>
      </c>
      <c r="R228" s="19">
        <f>VLOOKUP($B228,Tabla2[],R$1,0)</f>
        <v>0.19805500000000001</v>
      </c>
      <c r="S228" s="19">
        <f>VLOOKUP($B228,Tabla2[],S$1,0)</f>
        <v>0.178701</v>
      </c>
      <c r="T228" s="19">
        <f>VLOOKUP($B228,Tabla2[],T$1,0)</f>
        <v>0.176372</v>
      </c>
    </row>
    <row r="229" spans="1:20" x14ac:dyDescent="0.3">
      <c r="A229" t="s">
        <v>0</v>
      </c>
      <c r="B229" t="str">
        <f>FIJO!$B228</f>
        <v>CANARIASAEQFIJOARMONIA3.0TD6</v>
      </c>
      <c r="C229" s="18" t="str">
        <f>VLOOKUP($B229,Tabla2[],3,0)</f>
        <v>AEQ</v>
      </c>
      <c r="D229" s="18" t="str">
        <f>VLOOKUP($B229,Tabla2[],FIJO!C$1,0)</f>
        <v>CANARIAS</v>
      </c>
      <c r="E229" s="155"/>
      <c r="F229" s="18" t="str">
        <f>VLOOKUP($B229,Tabla2[],5,0)</f>
        <v>ARMONIA</v>
      </c>
      <c r="G229" s="18" t="str">
        <f>VLOOKUP($B229,Tabla2[],6,0)</f>
        <v>3.0TD</v>
      </c>
      <c r="H229" s="18">
        <f>VLOOKUP($B229,Tabla2[],7,0)</f>
        <v>6</v>
      </c>
      <c r="I229" s="19">
        <f>VLOOKUP($B229,Tabla2[],I$1,0)</f>
        <v>3.8308000000000002E-2</v>
      </c>
      <c r="J229" s="19">
        <f>VLOOKUP($B229,Tabla2[],J$1,0)</f>
        <v>3.2599999999999997E-2</v>
      </c>
      <c r="K229" s="19">
        <f>VLOOKUP($B229,Tabla2[],K$1,0)</f>
        <v>1.09654E-2</v>
      </c>
      <c r="L229" s="19">
        <f>VLOOKUP($B229,Tabla2[],L$1,0)</f>
        <v>1.0011000000000001E-2</v>
      </c>
      <c r="M229" s="19">
        <f>VLOOKUP($B229,Tabla2[],M$1,0)</f>
        <v>7.4869999999999997E-3</v>
      </c>
      <c r="N229" s="19">
        <f>VLOOKUP($B229,Tabla2[],N$1,0)</f>
        <v>5.483E-3</v>
      </c>
      <c r="O229" s="19">
        <f>VLOOKUP($B229,Tabla2[],O$1,0)</f>
        <v>0.26807900000000001</v>
      </c>
      <c r="P229" s="19">
        <f>VLOOKUP($B229,Tabla2[],P$1,0)</f>
        <v>0.24731</v>
      </c>
      <c r="Q229" s="19">
        <f>VLOOKUP($B229,Tabla2[],Q$1,0)</f>
        <v>0.21935199999999999</v>
      </c>
      <c r="R229" s="19">
        <f>VLOOKUP($B229,Tabla2[],R$1,0)</f>
        <v>0.20105500000000001</v>
      </c>
      <c r="S229" s="19">
        <f>VLOOKUP($B229,Tabla2[],S$1,0)</f>
        <v>0.181701</v>
      </c>
      <c r="T229" s="19">
        <f>VLOOKUP($B229,Tabla2[],T$1,0)</f>
        <v>0.179372</v>
      </c>
    </row>
    <row r="230" spans="1:20" x14ac:dyDescent="0.3">
      <c r="A230" t="s">
        <v>0</v>
      </c>
      <c r="B230" t="str">
        <f>FIJO!$B229</f>
        <v>CANARIASAEQFIJOEQUILIBRIO3.0TD6</v>
      </c>
      <c r="C230" s="18" t="str">
        <f>VLOOKUP($B230,Tabla2[],3,0)</f>
        <v>AEQ</v>
      </c>
      <c r="D230" s="18" t="str">
        <f>VLOOKUP($B230,Tabla2[],FIJO!C$1,0)</f>
        <v>CANARIAS</v>
      </c>
      <c r="E230" s="155"/>
      <c r="F230" s="18" t="str">
        <f>VLOOKUP($B230,Tabla2[],5,0)</f>
        <v>EQUILIBRIO</v>
      </c>
      <c r="G230" s="18" t="str">
        <f>VLOOKUP($B230,Tabla2[],6,0)</f>
        <v>3.0TD</v>
      </c>
      <c r="H230" s="18">
        <f>VLOOKUP($B230,Tabla2[],7,0)</f>
        <v>6</v>
      </c>
      <c r="I230" s="19">
        <f>VLOOKUP($B230,Tabla2[],I$1,0)</f>
        <v>3.8308000000000002E-2</v>
      </c>
      <c r="J230" s="19">
        <f>VLOOKUP($B230,Tabla2[],J$1,0)</f>
        <v>3.2599999999999997E-2</v>
      </c>
      <c r="K230" s="19">
        <f>VLOOKUP($B230,Tabla2[],K$1,0)</f>
        <v>2.1238E-2</v>
      </c>
      <c r="L230" s="19">
        <f>VLOOKUP($B230,Tabla2[],L$1,0)</f>
        <v>2.0285000000000001E-2</v>
      </c>
      <c r="M230" s="19">
        <f>VLOOKUP($B230,Tabla2[],M$1,0)</f>
        <v>1.7760999999999999E-2</v>
      </c>
      <c r="N230" s="19">
        <f>VLOOKUP($B230,Tabla2[],N$1,0)</f>
        <v>1.5757E-2</v>
      </c>
      <c r="O230" s="19">
        <f>VLOOKUP($B230,Tabla2[],O$1,0)</f>
        <v>0.26807900000000001</v>
      </c>
      <c r="P230" s="19">
        <f>VLOOKUP($B230,Tabla2[],P$1,0)</f>
        <v>0.24731</v>
      </c>
      <c r="Q230" s="19">
        <f>VLOOKUP($B230,Tabla2[],Q$1,0)</f>
        <v>0.21935199999999999</v>
      </c>
      <c r="R230" s="19">
        <f>VLOOKUP($B230,Tabla2[],R$1,0)</f>
        <v>0.20105500000000001</v>
      </c>
      <c r="S230" s="19">
        <f>VLOOKUP($B230,Tabla2[],S$1,0)</f>
        <v>0.181701</v>
      </c>
      <c r="T230" s="19">
        <f>VLOOKUP($B230,Tabla2[],T$1,0)</f>
        <v>0.179372</v>
      </c>
    </row>
    <row r="231" spans="1:20" x14ac:dyDescent="0.3">
      <c r="A231" t="s">
        <v>0</v>
      </c>
      <c r="B231" t="str">
        <f>FIJO!$B230</f>
        <v>CANARIASAEQFIJOSIMETRIA3.0TD6</v>
      </c>
      <c r="C231" s="18" t="str">
        <f>VLOOKUP($B231,Tabla2[],3,0)</f>
        <v>AEQ</v>
      </c>
      <c r="D231" s="18" t="str">
        <f>VLOOKUP($B231,Tabla2[],FIJO!C$1,0)</f>
        <v>CANARIAS</v>
      </c>
      <c r="E231" s="155"/>
      <c r="F231" s="18" t="str">
        <f>VLOOKUP($B231,Tabla2[],5,0)</f>
        <v>SIMETRIA</v>
      </c>
      <c r="G231" s="18" t="str">
        <f>VLOOKUP($B231,Tabla2[],6,0)</f>
        <v>3.0TD</v>
      </c>
      <c r="H231" s="18">
        <f>VLOOKUP($B231,Tabla2[],7,0)</f>
        <v>6</v>
      </c>
      <c r="I231" s="19">
        <f>VLOOKUP($B231,Tabla2[],I$1,0)</f>
        <v>3.8308000000000002E-2</v>
      </c>
      <c r="J231" s="19">
        <f>VLOOKUP($B231,Tabla2[],J$1,0)</f>
        <v>3.2599999999999997E-2</v>
      </c>
      <c r="K231" s="19">
        <f>VLOOKUP($B231,Tabla2[],K$1,0)</f>
        <v>3.5622000000000001E-2</v>
      </c>
      <c r="L231" s="19">
        <f>VLOOKUP($B231,Tabla2[],L$1,0)</f>
        <v>3.4667999999999997E-2</v>
      </c>
      <c r="M231" s="19">
        <f>VLOOKUP($B231,Tabla2[],M$1,0)</f>
        <v>3.2143999999999999E-2</v>
      </c>
      <c r="N231" s="19">
        <f>VLOOKUP($B231,Tabla2[],N$1,0)</f>
        <v>3.014E-2</v>
      </c>
      <c r="O231" s="19">
        <f>VLOOKUP($B231,Tabla2[],O$1,0)</f>
        <v>0.26807900000000001</v>
      </c>
      <c r="P231" s="19">
        <f>VLOOKUP($B231,Tabla2[],P$1,0)</f>
        <v>0.24731</v>
      </c>
      <c r="Q231" s="19">
        <f>VLOOKUP($B231,Tabla2[],Q$1,0)</f>
        <v>0.21935199999999999</v>
      </c>
      <c r="R231" s="19">
        <f>VLOOKUP($B231,Tabla2[],R$1,0)</f>
        <v>0.20105500000000001</v>
      </c>
      <c r="S231" s="19">
        <f>VLOOKUP($B231,Tabla2[],S$1,0)</f>
        <v>0.181701</v>
      </c>
      <c r="T231" s="19">
        <f>VLOOKUP($B231,Tabla2[],T$1,0)</f>
        <v>0.179372</v>
      </c>
    </row>
    <row r="232" spans="1:20" x14ac:dyDescent="0.3">
      <c r="A232" t="s">
        <v>0</v>
      </c>
      <c r="B232" t="str">
        <f>FIJO!$B231</f>
        <v>CANARIASAEQFIJOARMONIA3.0TD8</v>
      </c>
      <c r="C232" s="18" t="str">
        <f>VLOOKUP($B232,Tabla2[],3,0)</f>
        <v>AEQ</v>
      </c>
      <c r="D232" s="18" t="str">
        <f>VLOOKUP($B232,Tabla2[],FIJO!C$1,0)</f>
        <v>CANARIAS</v>
      </c>
      <c r="E232" s="155"/>
      <c r="F232" s="18" t="str">
        <f>VLOOKUP($B232,Tabla2[],5,0)</f>
        <v>ARMONIA</v>
      </c>
      <c r="G232" s="18" t="str">
        <f>VLOOKUP($B232,Tabla2[],6,0)</f>
        <v>3.0TD</v>
      </c>
      <c r="H232" s="18">
        <f>VLOOKUP($B232,Tabla2[],7,0)</f>
        <v>8</v>
      </c>
      <c r="I232" s="19">
        <f>VLOOKUP($B232,Tabla2[],I$1,0)</f>
        <v>3.8308000000000002E-2</v>
      </c>
      <c r="J232" s="19">
        <f>VLOOKUP($B232,Tabla2[],J$1,0)</f>
        <v>3.2599999999999997E-2</v>
      </c>
      <c r="K232" s="19">
        <f>VLOOKUP($B232,Tabla2[],K$1,0)</f>
        <v>1.09654E-2</v>
      </c>
      <c r="L232" s="19">
        <f>VLOOKUP($B232,Tabla2[],L$1,0)</f>
        <v>1.0011000000000001E-2</v>
      </c>
      <c r="M232" s="19">
        <f>VLOOKUP($B232,Tabla2[],M$1,0)</f>
        <v>7.4869999999999997E-3</v>
      </c>
      <c r="N232" s="19">
        <f>VLOOKUP($B232,Tabla2[],N$1,0)</f>
        <v>5.483E-3</v>
      </c>
      <c r="O232" s="19">
        <f>VLOOKUP($B232,Tabla2[],O$1,0)</f>
        <v>0.27007900000000001</v>
      </c>
      <c r="P232" s="19">
        <f>VLOOKUP($B232,Tabla2[],P$1,0)</f>
        <v>0.24931</v>
      </c>
      <c r="Q232" s="19">
        <f>VLOOKUP($B232,Tabla2[],Q$1,0)</f>
        <v>0.22135199999999999</v>
      </c>
      <c r="R232" s="19">
        <f>VLOOKUP($B232,Tabla2[],R$1,0)</f>
        <v>0.20305500000000001</v>
      </c>
      <c r="S232" s="19">
        <f>VLOOKUP($B232,Tabla2[],S$1,0)</f>
        <v>0.183701</v>
      </c>
      <c r="T232" s="19">
        <f>VLOOKUP($B232,Tabla2[],T$1,0)</f>
        <v>0.18137200000000001</v>
      </c>
    </row>
    <row r="233" spans="1:20" x14ac:dyDescent="0.3">
      <c r="A233" t="s">
        <v>0</v>
      </c>
      <c r="B233" t="str">
        <f>FIJO!$B232</f>
        <v>CANARIASAEQFIJOEQUILIBRIO3.0TD8</v>
      </c>
      <c r="C233" s="18" t="str">
        <f>VLOOKUP($B233,Tabla2[],3,0)</f>
        <v>AEQ</v>
      </c>
      <c r="D233" s="18" t="str">
        <f>VLOOKUP($B233,Tabla2[],FIJO!C$1,0)</f>
        <v>CANARIAS</v>
      </c>
      <c r="E233" s="155"/>
      <c r="F233" s="18" t="str">
        <f>VLOOKUP($B233,Tabla2[],5,0)</f>
        <v>EQUILIBRIO</v>
      </c>
      <c r="G233" s="18" t="str">
        <f>VLOOKUP($B233,Tabla2[],6,0)</f>
        <v>3.0TD</v>
      </c>
      <c r="H233" s="18">
        <f>VLOOKUP($B233,Tabla2[],7,0)</f>
        <v>8</v>
      </c>
      <c r="I233" s="19">
        <f>VLOOKUP($B233,Tabla2[],I$1,0)</f>
        <v>3.8308000000000002E-2</v>
      </c>
      <c r="J233" s="19">
        <f>VLOOKUP($B233,Tabla2[],J$1,0)</f>
        <v>3.2599999999999997E-2</v>
      </c>
      <c r="K233" s="19">
        <f>VLOOKUP($B233,Tabla2[],K$1,0)</f>
        <v>2.1238E-2</v>
      </c>
      <c r="L233" s="19">
        <f>VLOOKUP($B233,Tabla2[],L$1,0)</f>
        <v>2.0285000000000001E-2</v>
      </c>
      <c r="M233" s="19">
        <f>VLOOKUP($B233,Tabla2[],M$1,0)</f>
        <v>1.7760999999999999E-2</v>
      </c>
      <c r="N233" s="19">
        <f>VLOOKUP($B233,Tabla2[],N$1,0)</f>
        <v>1.5757E-2</v>
      </c>
      <c r="O233" s="19">
        <f>VLOOKUP($B233,Tabla2[],O$1,0)</f>
        <v>0.27007900000000001</v>
      </c>
      <c r="P233" s="19">
        <f>VLOOKUP($B233,Tabla2[],P$1,0)</f>
        <v>0.24931</v>
      </c>
      <c r="Q233" s="19">
        <f>VLOOKUP($B233,Tabla2[],Q$1,0)</f>
        <v>0.22135199999999999</v>
      </c>
      <c r="R233" s="19">
        <f>VLOOKUP($B233,Tabla2[],R$1,0)</f>
        <v>0.20305500000000001</v>
      </c>
      <c r="S233" s="19">
        <f>VLOOKUP($B233,Tabla2[],S$1,0)</f>
        <v>0.183701</v>
      </c>
      <c r="T233" s="19">
        <f>VLOOKUP($B233,Tabla2[],T$1,0)</f>
        <v>0.18137200000000001</v>
      </c>
    </row>
    <row r="234" spans="1:20" x14ac:dyDescent="0.3">
      <c r="A234" t="s">
        <v>0</v>
      </c>
      <c r="B234" t="str">
        <f>FIJO!$B233</f>
        <v>CANARIASAEQFIJOSIMETRIA3.0TD8</v>
      </c>
      <c r="C234" s="18" t="str">
        <f>VLOOKUP($B234,Tabla2[],3,0)</f>
        <v>AEQ</v>
      </c>
      <c r="D234" s="18" t="str">
        <f>VLOOKUP($B234,Tabla2[],FIJO!C$1,0)</f>
        <v>CANARIAS</v>
      </c>
      <c r="E234" s="155"/>
      <c r="F234" s="18" t="str">
        <f>VLOOKUP($B234,Tabla2[],5,0)</f>
        <v>SIMETRIA</v>
      </c>
      <c r="G234" s="18" t="str">
        <f>VLOOKUP($B234,Tabla2[],6,0)</f>
        <v>3.0TD</v>
      </c>
      <c r="H234" s="18">
        <f>VLOOKUP($B234,Tabla2[],7,0)</f>
        <v>8</v>
      </c>
      <c r="I234" s="19">
        <f>VLOOKUP($B234,Tabla2[],I$1,0)</f>
        <v>3.8308000000000002E-2</v>
      </c>
      <c r="J234" s="19">
        <f>VLOOKUP($B234,Tabla2[],J$1,0)</f>
        <v>3.2599999999999997E-2</v>
      </c>
      <c r="K234" s="19">
        <f>VLOOKUP($B234,Tabla2[],K$1,0)</f>
        <v>3.5622000000000001E-2</v>
      </c>
      <c r="L234" s="19">
        <f>VLOOKUP($B234,Tabla2[],L$1,0)</f>
        <v>3.4667999999999997E-2</v>
      </c>
      <c r="M234" s="19">
        <f>VLOOKUP($B234,Tabla2[],M$1,0)</f>
        <v>3.2143999999999999E-2</v>
      </c>
      <c r="N234" s="19">
        <f>VLOOKUP($B234,Tabla2[],N$1,0)</f>
        <v>3.014E-2</v>
      </c>
      <c r="O234" s="19">
        <f>VLOOKUP($B234,Tabla2[],O$1,0)</f>
        <v>0.27007900000000001</v>
      </c>
      <c r="P234" s="19">
        <f>VLOOKUP($B234,Tabla2[],P$1,0)</f>
        <v>0.24931</v>
      </c>
      <c r="Q234" s="19">
        <f>VLOOKUP($B234,Tabla2[],Q$1,0)</f>
        <v>0.22135199999999999</v>
      </c>
      <c r="R234" s="19">
        <f>VLOOKUP($B234,Tabla2[],R$1,0)</f>
        <v>0.20305500000000001</v>
      </c>
      <c r="S234" s="19">
        <f>VLOOKUP($B234,Tabla2[],S$1,0)</f>
        <v>0.183701</v>
      </c>
      <c r="T234" s="19">
        <f>VLOOKUP($B234,Tabla2[],T$1,0)</f>
        <v>0.18137200000000001</v>
      </c>
    </row>
    <row r="235" spans="1:20" x14ac:dyDescent="0.3">
      <c r="A235" t="s">
        <v>0</v>
      </c>
      <c r="B235" t="str">
        <f>FIJO!$B234</f>
        <v>CANARIASAEQFIJOARMONIA3.0TD10</v>
      </c>
      <c r="C235" s="18" t="str">
        <f>VLOOKUP($B235,Tabla2[],3,0)</f>
        <v>AEQ</v>
      </c>
      <c r="D235" s="18" t="str">
        <f>VLOOKUP($B235,Tabla2[],FIJO!C$1,0)</f>
        <v>CANARIAS</v>
      </c>
      <c r="E235" s="155"/>
      <c r="F235" s="18" t="str">
        <f>VLOOKUP($B235,Tabla2[],5,0)</f>
        <v>ARMONIA</v>
      </c>
      <c r="G235" s="18" t="str">
        <f>VLOOKUP($B235,Tabla2[],6,0)</f>
        <v>3.0TD</v>
      </c>
      <c r="H235" s="18">
        <f>VLOOKUP($B235,Tabla2[],7,0)</f>
        <v>10</v>
      </c>
      <c r="I235" s="19">
        <f>VLOOKUP($B235,Tabla2[],I$1,0)</f>
        <v>3.8308000000000002E-2</v>
      </c>
      <c r="J235" s="19">
        <f>VLOOKUP($B235,Tabla2[],J$1,0)</f>
        <v>3.2599999999999997E-2</v>
      </c>
      <c r="K235" s="19">
        <f>VLOOKUP($B235,Tabla2[],K$1,0)</f>
        <v>1.09654E-2</v>
      </c>
      <c r="L235" s="19">
        <f>VLOOKUP($B235,Tabla2[],L$1,0)</f>
        <v>1.0011000000000001E-2</v>
      </c>
      <c r="M235" s="19">
        <f>VLOOKUP($B235,Tabla2[],M$1,0)</f>
        <v>7.4869999999999997E-3</v>
      </c>
      <c r="N235" s="19">
        <f>VLOOKUP($B235,Tabla2[],N$1,0)</f>
        <v>5.483E-3</v>
      </c>
      <c r="O235" s="19">
        <f>VLOOKUP($B235,Tabla2[],O$1,0)</f>
        <v>0.27207900000000002</v>
      </c>
      <c r="P235" s="19">
        <f>VLOOKUP($B235,Tabla2[],P$1,0)</f>
        <v>0.25130999999999998</v>
      </c>
      <c r="Q235" s="19">
        <f>VLOOKUP($B235,Tabla2[],Q$1,0)</f>
        <v>0.22335199999999999</v>
      </c>
      <c r="R235" s="19">
        <f>VLOOKUP($B235,Tabla2[],R$1,0)</f>
        <v>0.20505500000000002</v>
      </c>
      <c r="S235" s="19">
        <f>VLOOKUP($B235,Tabla2[],S$1,0)</f>
        <v>0.185701</v>
      </c>
      <c r="T235" s="19">
        <f>VLOOKUP($B235,Tabla2[],T$1,0)</f>
        <v>0.18337200000000001</v>
      </c>
    </row>
    <row r="236" spans="1:20" x14ac:dyDescent="0.3">
      <c r="A236" t="s">
        <v>0</v>
      </c>
      <c r="B236" t="str">
        <f>FIJO!$B235</f>
        <v>CANARIASAEQFIJOEQUILIBRIO3.0TD10</v>
      </c>
      <c r="C236" s="18" t="str">
        <f>VLOOKUP($B236,Tabla2[],3,0)</f>
        <v>AEQ</v>
      </c>
      <c r="D236" s="18" t="str">
        <f>VLOOKUP($B236,Tabla2[],FIJO!C$1,0)</f>
        <v>CANARIAS</v>
      </c>
      <c r="E236" s="155"/>
      <c r="F236" s="18" t="str">
        <f>VLOOKUP($B236,Tabla2[],5,0)</f>
        <v>EQUILIBRIO</v>
      </c>
      <c r="G236" s="18" t="str">
        <f>VLOOKUP($B236,Tabla2[],6,0)</f>
        <v>3.0TD</v>
      </c>
      <c r="H236" s="18">
        <f>VLOOKUP($B236,Tabla2[],7,0)</f>
        <v>10</v>
      </c>
      <c r="I236" s="19">
        <f>VLOOKUP($B236,Tabla2[],I$1,0)</f>
        <v>3.8308000000000002E-2</v>
      </c>
      <c r="J236" s="19">
        <f>VLOOKUP($B236,Tabla2[],J$1,0)</f>
        <v>3.2599999999999997E-2</v>
      </c>
      <c r="K236" s="19">
        <f>VLOOKUP($B236,Tabla2[],K$1,0)</f>
        <v>2.1238E-2</v>
      </c>
      <c r="L236" s="19">
        <f>VLOOKUP($B236,Tabla2[],L$1,0)</f>
        <v>2.0285000000000001E-2</v>
      </c>
      <c r="M236" s="19">
        <f>VLOOKUP($B236,Tabla2[],M$1,0)</f>
        <v>1.7760999999999999E-2</v>
      </c>
      <c r="N236" s="19">
        <f>VLOOKUP($B236,Tabla2[],N$1,0)</f>
        <v>1.5757E-2</v>
      </c>
      <c r="O236" s="19">
        <f>VLOOKUP($B236,Tabla2[],O$1,0)</f>
        <v>0.27207900000000002</v>
      </c>
      <c r="P236" s="19">
        <f>VLOOKUP($B236,Tabla2[],P$1,0)</f>
        <v>0.25130999999999998</v>
      </c>
      <c r="Q236" s="19">
        <f>VLOOKUP($B236,Tabla2[],Q$1,0)</f>
        <v>0.22335199999999999</v>
      </c>
      <c r="R236" s="19">
        <f>VLOOKUP($B236,Tabla2[],R$1,0)</f>
        <v>0.20505500000000002</v>
      </c>
      <c r="S236" s="19">
        <f>VLOOKUP($B236,Tabla2[],S$1,0)</f>
        <v>0.185701</v>
      </c>
      <c r="T236" s="19">
        <f>VLOOKUP($B236,Tabla2[],T$1,0)</f>
        <v>0.18337200000000001</v>
      </c>
    </row>
    <row r="237" spans="1:20" x14ac:dyDescent="0.3">
      <c r="A237" t="s">
        <v>0</v>
      </c>
      <c r="B237" t="str">
        <f>FIJO!$B236</f>
        <v>CANARIASAEQFIJOSIMETRIA3.0TD10</v>
      </c>
      <c r="C237" s="18" t="str">
        <f>VLOOKUP($B237,Tabla2[],3,0)</f>
        <v>AEQ</v>
      </c>
      <c r="D237" s="18" t="str">
        <f>VLOOKUP($B237,Tabla2[],FIJO!C$1,0)</f>
        <v>CANARIAS</v>
      </c>
      <c r="E237" s="155"/>
      <c r="F237" s="18" t="str">
        <f>VLOOKUP($B237,Tabla2[],5,0)</f>
        <v>SIMETRIA</v>
      </c>
      <c r="G237" s="18" t="str">
        <f>VLOOKUP($B237,Tabla2[],6,0)</f>
        <v>3.0TD</v>
      </c>
      <c r="H237" s="18">
        <f>VLOOKUP($B237,Tabla2[],7,0)</f>
        <v>10</v>
      </c>
      <c r="I237" s="19">
        <f>VLOOKUP($B237,Tabla2[],I$1,0)</f>
        <v>3.8308000000000002E-2</v>
      </c>
      <c r="J237" s="19">
        <f>VLOOKUP($B237,Tabla2[],J$1,0)</f>
        <v>3.2599999999999997E-2</v>
      </c>
      <c r="K237" s="19">
        <f>VLOOKUP($B237,Tabla2[],K$1,0)</f>
        <v>3.5622000000000001E-2</v>
      </c>
      <c r="L237" s="19">
        <f>VLOOKUP($B237,Tabla2[],L$1,0)</f>
        <v>3.4667999999999997E-2</v>
      </c>
      <c r="M237" s="19">
        <f>VLOOKUP($B237,Tabla2[],M$1,0)</f>
        <v>3.2143999999999999E-2</v>
      </c>
      <c r="N237" s="19">
        <f>VLOOKUP($B237,Tabla2[],N$1,0)</f>
        <v>3.014E-2</v>
      </c>
      <c r="O237" s="19">
        <f>VLOOKUP($B237,Tabla2[],O$1,0)</f>
        <v>0.27207900000000002</v>
      </c>
      <c r="P237" s="19">
        <f>VLOOKUP($B237,Tabla2[],P$1,0)</f>
        <v>0.25130999999999998</v>
      </c>
      <c r="Q237" s="19">
        <f>VLOOKUP($B237,Tabla2[],Q$1,0)</f>
        <v>0.22335199999999999</v>
      </c>
      <c r="R237" s="19">
        <f>VLOOKUP($B237,Tabla2[],R$1,0)</f>
        <v>0.20505500000000002</v>
      </c>
      <c r="S237" s="19">
        <f>VLOOKUP($B237,Tabla2[],S$1,0)</f>
        <v>0.185701</v>
      </c>
      <c r="T237" s="19">
        <f>VLOOKUP($B237,Tabla2[],T$1,0)</f>
        <v>0.18337200000000001</v>
      </c>
    </row>
    <row r="238" spans="1:20" x14ac:dyDescent="0.3">
      <c r="A238" t="s">
        <v>0</v>
      </c>
      <c r="B238" t="str">
        <f>FIJO!$B237</f>
        <v>CANARIASAEQFIJOARMONIA3.0TD15</v>
      </c>
      <c r="C238" s="18" t="str">
        <f>VLOOKUP($B238,Tabla2[],3,0)</f>
        <v>AEQ</v>
      </c>
      <c r="D238" s="18" t="str">
        <f>VLOOKUP($B238,Tabla2[],FIJO!C$1,0)</f>
        <v>CANARIAS</v>
      </c>
      <c r="E238" s="155"/>
      <c r="F238" s="18" t="str">
        <f>VLOOKUP($B238,Tabla2[],5,0)</f>
        <v>ARMONIA</v>
      </c>
      <c r="G238" s="18" t="str">
        <f>VLOOKUP($B238,Tabla2[],6,0)</f>
        <v>3.0TD</v>
      </c>
      <c r="H238" s="18">
        <f>VLOOKUP($B238,Tabla2[],7,0)</f>
        <v>15</v>
      </c>
      <c r="I238" s="19">
        <f>VLOOKUP($B238,Tabla2[],I$1,0)</f>
        <v>3.8308000000000002E-2</v>
      </c>
      <c r="J238" s="19">
        <f>VLOOKUP($B238,Tabla2[],J$1,0)</f>
        <v>3.2599999999999997E-2</v>
      </c>
      <c r="K238" s="19">
        <f>VLOOKUP($B238,Tabla2[],K$1,0)</f>
        <v>1.09654E-2</v>
      </c>
      <c r="L238" s="19">
        <f>VLOOKUP($B238,Tabla2[],L$1,0)</f>
        <v>1.0011000000000001E-2</v>
      </c>
      <c r="M238" s="19">
        <f>VLOOKUP($B238,Tabla2[],M$1,0)</f>
        <v>7.4869999999999997E-3</v>
      </c>
      <c r="N238" s="19">
        <f>VLOOKUP($B238,Tabla2[],N$1,0)</f>
        <v>5.483E-3</v>
      </c>
      <c r="O238" s="19">
        <f>VLOOKUP($B238,Tabla2[],O$1,0)</f>
        <v>0.27707900000000002</v>
      </c>
      <c r="P238" s="19">
        <f>VLOOKUP($B238,Tabla2[],P$1,0)</f>
        <v>0.25630999999999998</v>
      </c>
      <c r="Q238" s="19">
        <f>VLOOKUP($B238,Tabla2[],Q$1,0)</f>
        <v>0.228352</v>
      </c>
      <c r="R238" s="19">
        <f>VLOOKUP($B238,Tabla2[],R$1,0)</f>
        <v>0.21005500000000002</v>
      </c>
      <c r="S238" s="19">
        <f>VLOOKUP($B238,Tabla2[],S$1,0)</f>
        <v>0.19070100000000001</v>
      </c>
      <c r="T238" s="19">
        <f>VLOOKUP($B238,Tabla2[],T$1,0)</f>
        <v>0.18837200000000001</v>
      </c>
    </row>
    <row r="239" spans="1:20" x14ac:dyDescent="0.3">
      <c r="A239" t="s">
        <v>0</v>
      </c>
      <c r="B239" t="str">
        <f>FIJO!$B238</f>
        <v>CANARIASAEQFIJOEQUILIBRIO3.0TD15</v>
      </c>
      <c r="C239" s="18" t="str">
        <f>VLOOKUP($B239,Tabla2[],3,0)</f>
        <v>AEQ</v>
      </c>
      <c r="D239" s="18" t="str">
        <f>VLOOKUP($B239,Tabla2[],FIJO!C$1,0)</f>
        <v>CANARIAS</v>
      </c>
      <c r="E239" s="155"/>
      <c r="F239" s="18" t="str">
        <f>VLOOKUP($B239,Tabla2[],5,0)</f>
        <v>EQUILIBRIO</v>
      </c>
      <c r="G239" s="18" t="str">
        <f>VLOOKUP($B239,Tabla2[],6,0)</f>
        <v>3.0TD</v>
      </c>
      <c r="H239" s="18">
        <f>VLOOKUP($B239,Tabla2[],7,0)</f>
        <v>15</v>
      </c>
      <c r="I239" s="19">
        <f>VLOOKUP($B239,Tabla2[],I$1,0)</f>
        <v>3.8308000000000002E-2</v>
      </c>
      <c r="J239" s="19">
        <f>VLOOKUP($B239,Tabla2[],J$1,0)</f>
        <v>3.2599999999999997E-2</v>
      </c>
      <c r="K239" s="19">
        <f>VLOOKUP($B239,Tabla2[],K$1,0)</f>
        <v>2.1238E-2</v>
      </c>
      <c r="L239" s="19">
        <f>VLOOKUP($B239,Tabla2[],L$1,0)</f>
        <v>2.0285000000000001E-2</v>
      </c>
      <c r="M239" s="19">
        <f>VLOOKUP($B239,Tabla2[],M$1,0)</f>
        <v>1.7760999999999999E-2</v>
      </c>
      <c r="N239" s="19">
        <f>VLOOKUP($B239,Tabla2[],N$1,0)</f>
        <v>1.5757E-2</v>
      </c>
      <c r="O239" s="19">
        <f>VLOOKUP($B239,Tabla2[],O$1,0)</f>
        <v>0.27707900000000002</v>
      </c>
      <c r="P239" s="19">
        <f>VLOOKUP($B239,Tabla2[],P$1,0)</f>
        <v>0.25630999999999998</v>
      </c>
      <c r="Q239" s="19">
        <f>VLOOKUP($B239,Tabla2[],Q$1,0)</f>
        <v>0.228352</v>
      </c>
      <c r="R239" s="19">
        <f>VLOOKUP($B239,Tabla2[],R$1,0)</f>
        <v>0.21005500000000002</v>
      </c>
      <c r="S239" s="19">
        <f>VLOOKUP($B239,Tabla2[],S$1,0)</f>
        <v>0.19070100000000001</v>
      </c>
      <c r="T239" s="19">
        <f>VLOOKUP($B239,Tabla2[],T$1,0)</f>
        <v>0.18837200000000001</v>
      </c>
    </row>
    <row r="240" spans="1:20" x14ac:dyDescent="0.3">
      <c r="A240" t="s">
        <v>0</v>
      </c>
      <c r="B240" t="str">
        <f>FIJO!$B239</f>
        <v>CANARIASAEQFIJOSIMETRIA3.0TD15</v>
      </c>
      <c r="C240" s="18" t="str">
        <f>VLOOKUP($B240,Tabla2[],3,0)</f>
        <v>AEQ</v>
      </c>
      <c r="D240" s="18" t="str">
        <f>VLOOKUP($B240,Tabla2[],FIJO!C$1,0)</f>
        <v>CANARIAS</v>
      </c>
      <c r="E240" s="155"/>
      <c r="F240" s="18" t="str">
        <f>VLOOKUP($B240,Tabla2[],5,0)</f>
        <v>SIMETRIA</v>
      </c>
      <c r="G240" s="18" t="str">
        <f>VLOOKUP($B240,Tabla2[],6,0)</f>
        <v>3.0TD</v>
      </c>
      <c r="H240" s="18">
        <f>VLOOKUP($B240,Tabla2[],7,0)</f>
        <v>15</v>
      </c>
      <c r="I240" s="19">
        <f>VLOOKUP($B240,Tabla2[],I$1,0)</f>
        <v>3.8308000000000002E-2</v>
      </c>
      <c r="J240" s="19">
        <f>VLOOKUP($B240,Tabla2[],J$1,0)</f>
        <v>3.2599999999999997E-2</v>
      </c>
      <c r="K240" s="19">
        <f>VLOOKUP($B240,Tabla2[],K$1,0)</f>
        <v>3.5622000000000001E-2</v>
      </c>
      <c r="L240" s="19">
        <f>VLOOKUP($B240,Tabla2[],L$1,0)</f>
        <v>3.4667999999999997E-2</v>
      </c>
      <c r="M240" s="19">
        <f>VLOOKUP($B240,Tabla2[],M$1,0)</f>
        <v>3.2143999999999999E-2</v>
      </c>
      <c r="N240" s="19">
        <f>VLOOKUP($B240,Tabla2[],N$1,0)</f>
        <v>3.014E-2</v>
      </c>
      <c r="O240" s="19">
        <f>VLOOKUP($B240,Tabla2[],O$1,0)</f>
        <v>0.27707900000000002</v>
      </c>
      <c r="P240" s="19">
        <f>VLOOKUP($B240,Tabla2[],P$1,0)</f>
        <v>0.25630999999999998</v>
      </c>
      <c r="Q240" s="19">
        <f>VLOOKUP($B240,Tabla2[],Q$1,0)</f>
        <v>0.228352</v>
      </c>
      <c r="R240" s="19">
        <f>VLOOKUP($B240,Tabla2[],R$1,0)</f>
        <v>0.21005500000000002</v>
      </c>
      <c r="S240" s="19">
        <f>VLOOKUP($B240,Tabla2[],S$1,0)</f>
        <v>0.19070100000000001</v>
      </c>
      <c r="T240" s="19">
        <f>VLOOKUP($B240,Tabla2[],T$1,0)</f>
        <v>0.18837200000000001</v>
      </c>
    </row>
    <row r="241" spans="1:20" x14ac:dyDescent="0.3">
      <c r="A241" t="s">
        <v>0</v>
      </c>
      <c r="B241" t="str">
        <f>FIJO!$B240</f>
        <v>CANARIASAEQFIJOARMONIA3.0TD20</v>
      </c>
      <c r="C241" s="18" t="str">
        <f>VLOOKUP($B241,Tabla2[],3,0)</f>
        <v>AEQ</v>
      </c>
      <c r="D241" s="18" t="str">
        <f>VLOOKUP($B241,Tabla2[],FIJO!C$1,0)</f>
        <v>CANARIAS</v>
      </c>
      <c r="E241" s="155"/>
      <c r="F241" s="18" t="str">
        <f>VLOOKUP($B241,Tabla2[],5,0)</f>
        <v>ARMONIA</v>
      </c>
      <c r="G241" s="18" t="str">
        <f>VLOOKUP($B241,Tabla2[],6,0)</f>
        <v>3.0TD</v>
      </c>
      <c r="H241" s="18">
        <f>VLOOKUP($B241,Tabla2[],7,0)</f>
        <v>20</v>
      </c>
      <c r="I241" s="19">
        <f>VLOOKUP($B241,Tabla2[],I$1,0)</f>
        <v>3.8308000000000002E-2</v>
      </c>
      <c r="J241" s="19">
        <f>VLOOKUP($B241,Tabla2[],J$1,0)</f>
        <v>3.2599999999999997E-2</v>
      </c>
      <c r="K241" s="19">
        <f>VLOOKUP($B241,Tabla2[],K$1,0)</f>
        <v>1.09654E-2</v>
      </c>
      <c r="L241" s="19">
        <f>VLOOKUP($B241,Tabla2[],L$1,0)</f>
        <v>1.0011000000000001E-2</v>
      </c>
      <c r="M241" s="19">
        <f>VLOOKUP($B241,Tabla2[],M$1,0)</f>
        <v>7.4869999999999997E-3</v>
      </c>
      <c r="N241" s="19">
        <f>VLOOKUP($B241,Tabla2[],N$1,0)</f>
        <v>5.483E-3</v>
      </c>
      <c r="O241" s="19">
        <f>VLOOKUP($B241,Tabla2[],O$1,0)</f>
        <v>0.28207900000000002</v>
      </c>
      <c r="P241" s="19">
        <f>VLOOKUP($B241,Tabla2[],P$1,0)</f>
        <v>0.26130999999999999</v>
      </c>
      <c r="Q241" s="19">
        <f>VLOOKUP($B241,Tabla2[],Q$1,0)</f>
        <v>0.233352</v>
      </c>
      <c r="R241" s="19">
        <f>VLOOKUP($B241,Tabla2[],R$1,0)</f>
        <v>0.21505500000000002</v>
      </c>
      <c r="S241" s="19">
        <f>VLOOKUP($B241,Tabla2[],S$1,0)</f>
        <v>0.19570100000000001</v>
      </c>
      <c r="T241" s="19">
        <f>VLOOKUP($B241,Tabla2[],T$1,0)</f>
        <v>0.19337200000000002</v>
      </c>
    </row>
    <row r="242" spans="1:20" x14ac:dyDescent="0.3">
      <c r="A242" t="s">
        <v>0</v>
      </c>
      <c r="B242" t="str">
        <f>FIJO!$B241</f>
        <v>CANARIASAEQFIJOEQUILIBRIO3.0TD20</v>
      </c>
      <c r="C242" s="18" t="str">
        <f>VLOOKUP($B242,Tabla2[],3,0)</f>
        <v>AEQ</v>
      </c>
      <c r="D242" s="18" t="str">
        <f>VLOOKUP($B242,Tabla2[],FIJO!C$1,0)</f>
        <v>CANARIAS</v>
      </c>
      <c r="E242" s="155"/>
      <c r="F242" s="18" t="str">
        <f>VLOOKUP($B242,Tabla2[],5,0)</f>
        <v>EQUILIBRIO</v>
      </c>
      <c r="G242" s="18" t="str">
        <f>VLOOKUP($B242,Tabla2[],6,0)</f>
        <v>3.0TD</v>
      </c>
      <c r="H242" s="18">
        <f>VLOOKUP($B242,Tabla2[],7,0)</f>
        <v>20</v>
      </c>
      <c r="I242" s="19">
        <f>VLOOKUP($B242,Tabla2[],I$1,0)</f>
        <v>3.8308000000000002E-2</v>
      </c>
      <c r="J242" s="19">
        <f>VLOOKUP($B242,Tabla2[],J$1,0)</f>
        <v>3.2599999999999997E-2</v>
      </c>
      <c r="K242" s="19">
        <f>VLOOKUP($B242,Tabla2[],K$1,0)</f>
        <v>2.1238E-2</v>
      </c>
      <c r="L242" s="19">
        <f>VLOOKUP($B242,Tabla2[],L$1,0)</f>
        <v>2.0285000000000001E-2</v>
      </c>
      <c r="M242" s="19">
        <f>VLOOKUP($B242,Tabla2[],M$1,0)</f>
        <v>1.7760999999999999E-2</v>
      </c>
      <c r="N242" s="19">
        <f>VLOOKUP($B242,Tabla2[],N$1,0)</f>
        <v>1.5757E-2</v>
      </c>
      <c r="O242" s="19">
        <f>VLOOKUP($B242,Tabla2[],O$1,0)</f>
        <v>0.28207900000000002</v>
      </c>
      <c r="P242" s="19">
        <f>VLOOKUP($B242,Tabla2[],P$1,0)</f>
        <v>0.26130999999999999</v>
      </c>
      <c r="Q242" s="19">
        <f>VLOOKUP($B242,Tabla2[],Q$1,0)</f>
        <v>0.233352</v>
      </c>
      <c r="R242" s="19">
        <f>VLOOKUP($B242,Tabla2[],R$1,0)</f>
        <v>0.21505500000000002</v>
      </c>
      <c r="S242" s="19">
        <f>VLOOKUP($B242,Tabla2[],S$1,0)</f>
        <v>0.19570100000000001</v>
      </c>
      <c r="T242" s="19">
        <f>VLOOKUP($B242,Tabla2[],T$1,0)</f>
        <v>0.19337200000000002</v>
      </c>
    </row>
    <row r="243" spans="1:20" x14ac:dyDescent="0.3">
      <c r="A243" t="s">
        <v>0</v>
      </c>
      <c r="B243" t="str">
        <f>FIJO!$B242</f>
        <v>CANARIASAEQFIJOSIMETRIA3.0TD20</v>
      </c>
      <c r="C243" s="18" t="str">
        <f>VLOOKUP($B243,Tabla2[],3,0)</f>
        <v>AEQ</v>
      </c>
      <c r="D243" s="18" t="str">
        <f>VLOOKUP($B243,Tabla2[],FIJO!C$1,0)</f>
        <v>CANARIAS</v>
      </c>
      <c r="E243" s="155"/>
      <c r="F243" s="18" t="str">
        <f>VLOOKUP($B243,Tabla2[],5,0)</f>
        <v>SIMETRIA</v>
      </c>
      <c r="G243" s="18" t="str">
        <f>VLOOKUP($B243,Tabla2[],6,0)</f>
        <v>3.0TD</v>
      </c>
      <c r="H243" s="18">
        <f>VLOOKUP($B243,Tabla2[],7,0)</f>
        <v>20</v>
      </c>
      <c r="I243" s="19">
        <f>VLOOKUP($B243,Tabla2[],I$1,0)</f>
        <v>3.8308000000000002E-2</v>
      </c>
      <c r="J243" s="19">
        <f>VLOOKUP($B243,Tabla2[],J$1,0)</f>
        <v>3.2599999999999997E-2</v>
      </c>
      <c r="K243" s="19">
        <f>VLOOKUP($B243,Tabla2[],K$1,0)</f>
        <v>3.5622000000000001E-2</v>
      </c>
      <c r="L243" s="19">
        <f>VLOOKUP($B243,Tabla2[],L$1,0)</f>
        <v>3.4667999999999997E-2</v>
      </c>
      <c r="M243" s="19">
        <f>VLOOKUP($B243,Tabla2[],M$1,0)</f>
        <v>3.2143999999999999E-2</v>
      </c>
      <c r="N243" s="19">
        <f>VLOOKUP($B243,Tabla2[],N$1,0)</f>
        <v>3.014E-2</v>
      </c>
      <c r="O243" s="19">
        <f>VLOOKUP($B243,Tabla2[],O$1,0)</f>
        <v>0.28207900000000002</v>
      </c>
      <c r="P243" s="19">
        <f>VLOOKUP($B243,Tabla2[],P$1,0)</f>
        <v>0.26130999999999999</v>
      </c>
      <c r="Q243" s="19">
        <f>VLOOKUP($B243,Tabla2[],Q$1,0)</f>
        <v>0.233352</v>
      </c>
      <c r="R243" s="19">
        <f>VLOOKUP($B243,Tabla2[],R$1,0)</f>
        <v>0.21505500000000002</v>
      </c>
      <c r="S243" s="19">
        <f>VLOOKUP($B243,Tabla2[],S$1,0)</f>
        <v>0.19570100000000001</v>
      </c>
      <c r="T243" s="19">
        <f>VLOOKUP($B243,Tabla2[],T$1,0)</f>
        <v>0.19337200000000002</v>
      </c>
    </row>
    <row r="244" spans="1:20" x14ac:dyDescent="0.3">
      <c r="A244" t="s">
        <v>0</v>
      </c>
      <c r="B244" t="str">
        <f>FIJO!$B243</f>
        <v>CANARIASAEQFIJOARMONIA3.0TD25</v>
      </c>
      <c r="C244" s="18" t="str">
        <f>VLOOKUP($B244,Tabla2[],3,0)</f>
        <v>AEQ</v>
      </c>
      <c r="D244" s="18" t="str">
        <f>VLOOKUP($B244,Tabla2[],FIJO!C$1,0)</f>
        <v>CANARIAS</v>
      </c>
      <c r="E244" s="155"/>
      <c r="F244" s="18" t="str">
        <f>VLOOKUP($B244,Tabla2[],5,0)</f>
        <v>ARMONIA</v>
      </c>
      <c r="G244" s="18" t="str">
        <f>VLOOKUP($B244,Tabla2[],6,0)</f>
        <v>3.0TD</v>
      </c>
      <c r="H244" s="18">
        <f>VLOOKUP($B244,Tabla2[],7,0)</f>
        <v>25</v>
      </c>
      <c r="I244" s="19">
        <f>VLOOKUP($B244,Tabla2[],I$1,0)</f>
        <v>3.8308000000000002E-2</v>
      </c>
      <c r="J244" s="19">
        <f>VLOOKUP($B244,Tabla2[],J$1,0)</f>
        <v>3.2599999999999997E-2</v>
      </c>
      <c r="K244" s="19">
        <f>VLOOKUP($B244,Tabla2[],K$1,0)</f>
        <v>1.09654E-2</v>
      </c>
      <c r="L244" s="19">
        <f>VLOOKUP($B244,Tabla2[],L$1,0)</f>
        <v>1.0011000000000001E-2</v>
      </c>
      <c r="M244" s="19">
        <f>VLOOKUP($B244,Tabla2[],M$1,0)</f>
        <v>7.4869999999999997E-3</v>
      </c>
      <c r="N244" s="19">
        <f>VLOOKUP($B244,Tabla2[],N$1,0)</f>
        <v>5.483E-3</v>
      </c>
      <c r="O244" s="19">
        <f>VLOOKUP($B244,Tabla2[],O$1,0)</f>
        <v>0.28707900000000003</v>
      </c>
      <c r="P244" s="19">
        <f>VLOOKUP($B244,Tabla2[],P$1,0)</f>
        <v>0.26630999999999999</v>
      </c>
      <c r="Q244" s="19">
        <f>VLOOKUP($B244,Tabla2[],Q$1,0)</f>
        <v>0.23835200000000001</v>
      </c>
      <c r="R244" s="19">
        <f>VLOOKUP($B244,Tabla2[],R$1,0)</f>
        <v>0.22005500000000003</v>
      </c>
      <c r="S244" s="19">
        <f>VLOOKUP($B244,Tabla2[],S$1,0)</f>
        <v>0.20070100000000002</v>
      </c>
      <c r="T244" s="19">
        <f>VLOOKUP($B244,Tabla2[],T$1,0)</f>
        <v>0.19837200000000002</v>
      </c>
    </row>
    <row r="245" spans="1:20" x14ac:dyDescent="0.3">
      <c r="A245" t="s">
        <v>0</v>
      </c>
      <c r="B245" t="str">
        <f>FIJO!$B244</f>
        <v>CANARIASAEQFIJOEQUILIBRIO3.0TD25</v>
      </c>
      <c r="C245" s="18" t="str">
        <f>VLOOKUP($B245,Tabla2[],3,0)</f>
        <v>AEQ</v>
      </c>
      <c r="D245" s="18" t="str">
        <f>VLOOKUP($B245,Tabla2[],FIJO!C$1,0)</f>
        <v>CANARIAS</v>
      </c>
      <c r="E245" s="155"/>
      <c r="F245" s="18" t="str">
        <f>VLOOKUP($B245,Tabla2[],5,0)</f>
        <v>EQUILIBRIO</v>
      </c>
      <c r="G245" s="18" t="str">
        <f>VLOOKUP($B245,Tabla2[],6,0)</f>
        <v>3.0TD</v>
      </c>
      <c r="H245" s="18">
        <f>VLOOKUP($B245,Tabla2[],7,0)</f>
        <v>25</v>
      </c>
      <c r="I245" s="19">
        <f>VLOOKUP($B245,Tabla2[],I$1,0)</f>
        <v>3.8308000000000002E-2</v>
      </c>
      <c r="J245" s="19">
        <f>VLOOKUP($B245,Tabla2[],J$1,0)</f>
        <v>3.2599999999999997E-2</v>
      </c>
      <c r="K245" s="19">
        <f>VLOOKUP($B245,Tabla2[],K$1,0)</f>
        <v>2.1238E-2</v>
      </c>
      <c r="L245" s="19">
        <f>VLOOKUP($B245,Tabla2[],L$1,0)</f>
        <v>2.0285000000000001E-2</v>
      </c>
      <c r="M245" s="19">
        <f>VLOOKUP($B245,Tabla2[],M$1,0)</f>
        <v>1.7760999999999999E-2</v>
      </c>
      <c r="N245" s="19">
        <f>VLOOKUP($B245,Tabla2[],N$1,0)</f>
        <v>1.5757E-2</v>
      </c>
      <c r="O245" s="19">
        <f>VLOOKUP($B245,Tabla2[],O$1,0)</f>
        <v>0.28707900000000003</v>
      </c>
      <c r="P245" s="19">
        <f>VLOOKUP($B245,Tabla2[],P$1,0)</f>
        <v>0.26630999999999999</v>
      </c>
      <c r="Q245" s="19">
        <f>VLOOKUP($B245,Tabla2[],Q$1,0)</f>
        <v>0.23835200000000001</v>
      </c>
      <c r="R245" s="19">
        <f>VLOOKUP($B245,Tabla2[],R$1,0)</f>
        <v>0.22005500000000003</v>
      </c>
      <c r="S245" s="19">
        <f>VLOOKUP($B245,Tabla2[],S$1,0)</f>
        <v>0.20070100000000002</v>
      </c>
      <c r="T245" s="19">
        <f>VLOOKUP($B245,Tabla2[],T$1,0)</f>
        <v>0.19837200000000002</v>
      </c>
    </row>
    <row r="246" spans="1:20" x14ac:dyDescent="0.3">
      <c r="A246" t="s">
        <v>0</v>
      </c>
      <c r="B246" t="str">
        <f>FIJO!$B245</f>
        <v>CANARIASAEQFIJOSIMETRIA3.0TD25</v>
      </c>
      <c r="C246" s="18" t="str">
        <f>VLOOKUP($B246,Tabla2[],3,0)</f>
        <v>AEQ</v>
      </c>
      <c r="D246" s="18" t="str">
        <f>VLOOKUP($B246,Tabla2[],FIJO!C$1,0)</f>
        <v>CANARIAS</v>
      </c>
      <c r="E246" s="155"/>
      <c r="F246" s="18" t="str">
        <f>VLOOKUP($B246,Tabla2[],5,0)</f>
        <v>SIMETRIA</v>
      </c>
      <c r="G246" s="18" t="str">
        <f>VLOOKUP($B246,Tabla2[],6,0)</f>
        <v>3.0TD</v>
      </c>
      <c r="H246" s="18">
        <f>VLOOKUP($B246,Tabla2[],7,0)</f>
        <v>25</v>
      </c>
      <c r="I246" s="19">
        <f>VLOOKUP($B246,Tabla2[],I$1,0)</f>
        <v>3.8308000000000002E-2</v>
      </c>
      <c r="J246" s="19">
        <f>VLOOKUP($B246,Tabla2[],J$1,0)</f>
        <v>3.2599999999999997E-2</v>
      </c>
      <c r="K246" s="19">
        <f>VLOOKUP($B246,Tabla2[],K$1,0)</f>
        <v>3.5622000000000001E-2</v>
      </c>
      <c r="L246" s="19">
        <f>VLOOKUP($B246,Tabla2[],L$1,0)</f>
        <v>3.4667999999999997E-2</v>
      </c>
      <c r="M246" s="19">
        <f>VLOOKUP($B246,Tabla2[],M$1,0)</f>
        <v>3.2143999999999999E-2</v>
      </c>
      <c r="N246" s="19">
        <f>VLOOKUP($B246,Tabla2[],N$1,0)</f>
        <v>3.014E-2</v>
      </c>
      <c r="O246" s="19">
        <f>VLOOKUP($B246,Tabla2[],O$1,0)</f>
        <v>0.28707900000000003</v>
      </c>
      <c r="P246" s="19">
        <f>VLOOKUP($B246,Tabla2[],P$1,0)</f>
        <v>0.26630999999999999</v>
      </c>
      <c r="Q246" s="19">
        <f>VLOOKUP($B246,Tabla2[],Q$1,0)</f>
        <v>0.23835200000000001</v>
      </c>
      <c r="R246" s="19">
        <f>VLOOKUP($B246,Tabla2[],R$1,0)</f>
        <v>0.22005500000000003</v>
      </c>
      <c r="S246" s="19">
        <f>VLOOKUP($B246,Tabla2[],S$1,0)</f>
        <v>0.20070100000000002</v>
      </c>
      <c r="T246" s="19">
        <f>VLOOKUP($B246,Tabla2[],T$1,0)</f>
        <v>0.19837200000000002</v>
      </c>
    </row>
    <row r="247" spans="1:20" x14ac:dyDescent="0.3">
      <c r="A247" t="s">
        <v>0</v>
      </c>
      <c r="B247" t="str">
        <f>FIJO!$B246</f>
        <v>CANARIASAEQFIJOARMONIA3.0TD30</v>
      </c>
      <c r="C247" s="18" t="str">
        <f>VLOOKUP($B247,Tabla2[],3,0)</f>
        <v>AEQ</v>
      </c>
      <c r="D247" s="18" t="str">
        <f>VLOOKUP($B247,Tabla2[],FIJO!C$1,0)</f>
        <v>CANARIAS</v>
      </c>
      <c r="E247" s="155"/>
      <c r="F247" s="18" t="str">
        <f>VLOOKUP($B247,Tabla2[],5,0)</f>
        <v>ARMONIA</v>
      </c>
      <c r="G247" s="18" t="str">
        <f>VLOOKUP($B247,Tabla2[],6,0)</f>
        <v>3.0TD</v>
      </c>
      <c r="H247" s="18">
        <f>VLOOKUP($B247,Tabla2[],7,0)</f>
        <v>30</v>
      </c>
      <c r="I247" s="19">
        <f>VLOOKUP($B247,Tabla2[],I$1,0)</f>
        <v>3.8308000000000002E-2</v>
      </c>
      <c r="J247" s="19">
        <f>VLOOKUP($B247,Tabla2[],J$1,0)</f>
        <v>3.2599999999999997E-2</v>
      </c>
      <c r="K247" s="19">
        <f>VLOOKUP($B247,Tabla2[],K$1,0)</f>
        <v>1.09654E-2</v>
      </c>
      <c r="L247" s="19">
        <f>VLOOKUP($B247,Tabla2[],L$1,0)</f>
        <v>1.0011000000000001E-2</v>
      </c>
      <c r="M247" s="19">
        <f>VLOOKUP($B247,Tabla2[],M$1,0)</f>
        <v>7.4869999999999997E-3</v>
      </c>
      <c r="N247" s="19">
        <f>VLOOKUP($B247,Tabla2[],N$1,0)</f>
        <v>5.483E-3</v>
      </c>
      <c r="O247" s="19">
        <f>VLOOKUP($B247,Tabla2[],O$1,0)</f>
        <v>0.29207900000000003</v>
      </c>
      <c r="P247" s="19">
        <f>VLOOKUP($B247,Tabla2[],P$1,0)</f>
        <v>0.27131</v>
      </c>
      <c r="Q247" s="19">
        <f>VLOOKUP($B247,Tabla2[],Q$1,0)</f>
        <v>0.24335200000000001</v>
      </c>
      <c r="R247" s="19">
        <f>VLOOKUP($B247,Tabla2[],R$1,0)</f>
        <v>0.22505500000000003</v>
      </c>
      <c r="S247" s="19">
        <f>VLOOKUP($B247,Tabla2[],S$1,0)</f>
        <v>0.20570100000000002</v>
      </c>
      <c r="T247" s="19">
        <f>VLOOKUP($B247,Tabla2[],T$1,0)</f>
        <v>0.20337200000000002</v>
      </c>
    </row>
    <row r="248" spans="1:20" x14ac:dyDescent="0.3">
      <c r="A248" t="s">
        <v>0</v>
      </c>
      <c r="B248" t="str">
        <f>FIJO!$B247</f>
        <v>CANARIASAEQFIJOEQUILIBRIO3.0TD30</v>
      </c>
      <c r="C248" s="18" t="str">
        <f>VLOOKUP($B248,Tabla2[],3,0)</f>
        <v>AEQ</v>
      </c>
      <c r="D248" s="18" t="str">
        <f>VLOOKUP($B248,Tabla2[],FIJO!C$1,0)</f>
        <v>CANARIAS</v>
      </c>
      <c r="E248" s="155"/>
      <c r="F248" s="18" t="str">
        <f>VLOOKUP($B248,Tabla2[],5,0)</f>
        <v>EQUILIBRIO</v>
      </c>
      <c r="G248" s="18" t="str">
        <f>VLOOKUP($B248,Tabla2[],6,0)</f>
        <v>3.0TD</v>
      </c>
      <c r="H248" s="18">
        <f>VLOOKUP($B248,Tabla2[],7,0)</f>
        <v>30</v>
      </c>
      <c r="I248" s="19">
        <f>VLOOKUP($B248,Tabla2[],I$1,0)</f>
        <v>3.8308000000000002E-2</v>
      </c>
      <c r="J248" s="19">
        <f>VLOOKUP($B248,Tabla2[],J$1,0)</f>
        <v>3.2599999999999997E-2</v>
      </c>
      <c r="K248" s="19">
        <f>VLOOKUP($B248,Tabla2[],K$1,0)</f>
        <v>2.1238E-2</v>
      </c>
      <c r="L248" s="19">
        <f>VLOOKUP($B248,Tabla2[],L$1,0)</f>
        <v>2.0285000000000001E-2</v>
      </c>
      <c r="M248" s="19">
        <f>VLOOKUP($B248,Tabla2[],M$1,0)</f>
        <v>1.7760999999999999E-2</v>
      </c>
      <c r="N248" s="19">
        <f>VLOOKUP($B248,Tabla2[],N$1,0)</f>
        <v>1.5757E-2</v>
      </c>
      <c r="O248" s="19">
        <f>VLOOKUP($B248,Tabla2[],O$1,0)</f>
        <v>0.29207900000000003</v>
      </c>
      <c r="P248" s="19">
        <f>VLOOKUP($B248,Tabla2[],P$1,0)</f>
        <v>0.27131</v>
      </c>
      <c r="Q248" s="19">
        <f>VLOOKUP($B248,Tabla2[],Q$1,0)</f>
        <v>0.24335200000000001</v>
      </c>
      <c r="R248" s="19">
        <f>VLOOKUP($B248,Tabla2[],R$1,0)</f>
        <v>0.22505500000000003</v>
      </c>
      <c r="S248" s="19">
        <f>VLOOKUP($B248,Tabla2[],S$1,0)</f>
        <v>0.20570100000000002</v>
      </c>
      <c r="T248" s="19">
        <f>VLOOKUP($B248,Tabla2[],T$1,0)</f>
        <v>0.20337200000000002</v>
      </c>
    </row>
    <row r="249" spans="1:20" x14ac:dyDescent="0.3">
      <c r="A249" t="s">
        <v>0</v>
      </c>
      <c r="B249" t="str">
        <f>FIJO!$B248</f>
        <v>CANARIASAEQFIJOSIMETRIA3.0TD30</v>
      </c>
      <c r="C249" s="18" t="str">
        <f>VLOOKUP($B249,Tabla2[],3,0)</f>
        <v>AEQ</v>
      </c>
      <c r="D249" s="18" t="str">
        <f>VLOOKUP($B249,Tabla2[],FIJO!C$1,0)</f>
        <v>CANARIAS</v>
      </c>
      <c r="E249" s="155"/>
      <c r="F249" s="18" t="str">
        <f>VLOOKUP($B249,Tabla2[],5,0)</f>
        <v>SIMETRIA</v>
      </c>
      <c r="G249" s="18" t="str">
        <f>VLOOKUP($B249,Tabla2[],6,0)</f>
        <v>3.0TD</v>
      </c>
      <c r="H249" s="18">
        <f>VLOOKUP($B249,Tabla2[],7,0)</f>
        <v>30</v>
      </c>
      <c r="I249" s="19">
        <f>VLOOKUP($B249,Tabla2[],I$1,0)</f>
        <v>3.8308000000000002E-2</v>
      </c>
      <c r="J249" s="19">
        <f>VLOOKUP($B249,Tabla2[],J$1,0)</f>
        <v>3.2599999999999997E-2</v>
      </c>
      <c r="K249" s="19">
        <f>VLOOKUP($B249,Tabla2[],K$1,0)</f>
        <v>3.5622000000000001E-2</v>
      </c>
      <c r="L249" s="19">
        <f>VLOOKUP($B249,Tabla2[],L$1,0)</f>
        <v>3.4667999999999997E-2</v>
      </c>
      <c r="M249" s="19">
        <f>VLOOKUP($B249,Tabla2[],M$1,0)</f>
        <v>3.2143999999999999E-2</v>
      </c>
      <c r="N249" s="19">
        <f>VLOOKUP($B249,Tabla2[],N$1,0)</f>
        <v>3.014E-2</v>
      </c>
      <c r="O249" s="19">
        <f>VLOOKUP($B249,Tabla2[],O$1,0)</f>
        <v>0.29207900000000003</v>
      </c>
      <c r="P249" s="19">
        <f>VLOOKUP($B249,Tabla2[],P$1,0)</f>
        <v>0.27131</v>
      </c>
      <c r="Q249" s="19">
        <f>VLOOKUP($B249,Tabla2[],Q$1,0)</f>
        <v>0.24335200000000001</v>
      </c>
      <c r="R249" s="19">
        <f>VLOOKUP($B249,Tabla2[],R$1,0)</f>
        <v>0.22505500000000003</v>
      </c>
      <c r="S249" s="19">
        <f>VLOOKUP($B249,Tabla2[],S$1,0)</f>
        <v>0.20570100000000002</v>
      </c>
      <c r="T249" s="19">
        <f>VLOOKUP($B249,Tabla2[],T$1,0)</f>
        <v>0.20337200000000002</v>
      </c>
    </row>
    <row r="250" spans="1:20" x14ac:dyDescent="0.3">
      <c r="A250" t="s">
        <v>0</v>
      </c>
      <c r="B250" t="str">
        <f>FIJO!$B249</f>
        <v>CANARIASAEQFIJOARMONIA6.1TD1.5</v>
      </c>
      <c r="C250" s="18" t="str">
        <f>VLOOKUP($B250,Tabla2[],3,0)</f>
        <v>AEQ</v>
      </c>
      <c r="D250" s="18" t="str">
        <f>VLOOKUP($B250,Tabla2[],FIJO!C$1,0)</f>
        <v>CANARIAS</v>
      </c>
      <c r="E250" s="155"/>
      <c r="F250" s="18" t="str">
        <f>VLOOKUP($B250,Tabla2[],5,0)</f>
        <v>ARMONIA</v>
      </c>
      <c r="G250" s="18" t="str">
        <f>VLOOKUP($B250,Tabla2[],6,0)</f>
        <v>6.1TD</v>
      </c>
      <c r="H250" s="18">
        <f>VLOOKUP($B250,Tabla2[],7,0)</f>
        <v>1.5</v>
      </c>
      <c r="I250" s="19">
        <f>VLOOKUP($B250,Tabla2[],I$1,0)</f>
        <v>6.2918000000000002E-2</v>
      </c>
      <c r="J250" s="19">
        <f>VLOOKUP($B250,Tabla2[],J$1,0)</f>
        <v>5.4358999999999998E-2</v>
      </c>
      <c r="K250" s="19">
        <f>VLOOKUP($B250,Tabla2[],K$1,0)</f>
        <v>2.8295000000000001E-2</v>
      </c>
      <c r="L250" s="19">
        <f>VLOOKUP($B250,Tabla2[],L$1,0)</f>
        <v>2.3453999999999999E-2</v>
      </c>
      <c r="M250" s="19">
        <f>VLOOKUP($B250,Tabla2[],M$1,0)</f>
        <v>5.2290000000000001E-3</v>
      </c>
      <c r="N250" s="19">
        <f>VLOOKUP($B250,Tabla2[],N$1,0)</f>
        <v>3.1480000000000002E-3</v>
      </c>
      <c r="O250" s="19">
        <f>VLOOKUP($B250,Tabla2[],O$1,0)</f>
        <v>0.23217599999999999</v>
      </c>
      <c r="P250" s="19">
        <f>VLOOKUP($B250,Tabla2[],P$1,0)</f>
        <v>0.20855499999999999</v>
      </c>
      <c r="Q250" s="19">
        <f>VLOOKUP($B250,Tabla2[],Q$1,0)</f>
        <v>0.19633700000000001</v>
      </c>
      <c r="R250" s="19">
        <f>VLOOKUP($B250,Tabla2[],R$1,0)</f>
        <v>0.18105399999999999</v>
      </c>
      <c r="S250" s="19">
        <f>VLOOKUP($B250,Tabla2[],S$1,0)</f>
        <v>0.16381599999999999</v>
      </c>
      <c r="T250" s="19">
        <f>VLOOKUP($B250,Tabla2[],T$1,0)</f>
        <v>0.15795100000000001</v>
      </c>
    </row>
    <row r="251" spans="1:20" x14ac:dyDescent="0.3">
      <c r="A251" t="s">
        <v>0</v>
      </c>
      <c r="B251" t="str">
        <f>FIJO!$B250</f>
        <v>CANARIASAEQFIJOEQUILIBRIO6.1TD1.5</v>
      </c>
      <c r="C251" s="18" t="str">
        <f>VLOOKUP($B251,Tabla2[],3,0)</f>
        <v>AEQ</v>
      </c>
      <c r="D251" s="18" t="str">
        <f>VLOOKUP($B251,Tabla2[],FIJO!C$1,0)</f>
        <v>CANARIAS</v>
      </c>
      <c r="E251" s="155"/>
      <c r="F251" s="18" t="str">
        <f>VLOOKUP($B251,Tabla2[],5,0)</f>
        <v>EQUILIBRIO</v>
      </c>
      <c r="G251" s="18" t="str">
        <f>VLOOKUP($B251,Tabla2[],6,0)</f>
        <v>6.1TD</v>
      </c>
      <c r="H251" s="18">
        <f>VLOOKUP($B251,Tabla2[],7,0)</f>
        <v>1.5</v>
      </c>
      <c r="I251" s="19">
        <f>VLOOKUP($B251,Tabla2[],I$1,0)</f>
        <v>6.2918000000000002E-2</v>
      </c>
      <c r="J251" s="19">
        <f>VLOOKUP($B251,Tabla2[],J$1,0)</f>
        <v>5.4358999999999998E-2</v>
      </c>
      <c r="K251" s="19">
        <f>VLOOKUP($B251,Tabla2[],K$1,0)</f>
        <v>3.6513999999999998E-2</v>
      </c>
      <c r="L251" s="19">
        <f>VLOOKUP($B251,Tabla2[],L$1,0)</f>
        <v>3.1673E-2</v>
      </c>
      <c r="M251" s="19">
        <f>VLOOKUP($B251,Tabla2[],M$1,0)</f>
        <v>1.3448E-2</v>
      </c>
      <c r="N251" s="19">
        <f>VLOOKUP($B251,Tabla2[],N$1,0)</f>
        <v>1.1367E-2</v>
      </c>
      <c r="O251" s="19">
        <f>VLOOKUP($B251,Tabla2[],O$1,0)</f>
        <v>0.23217599999999999</v>
      </c>
      <c r="P251" s="19">
        <f>VLOOKUP($B251,Tabla2[],P$1,0)</f>
        <v>0.20855499999999999</v>
      </c>
      <c r="Q251" s="19">
        <f>VLOOKUP($B251,Tabla2[],Q$1,0)</f>
        <v>0.19633700000000001</v>
      </c>
      <c r="R251" s="19">
        <f>VLOOKUP($B251,Tabla2[],R$1,0)</f>
        <v>0.18105399999999999</v>
      </c>
      <c r="S251" s="19">
        <f>VLOOKUP($B251,Tabla2[],S$1,0)</f>
        <v>0.16381599999999999</v>
      </c>
      <c r="T251" s="19">
        <f>VLOOKUP($B251,Tabla2[],T$1,0)</f>
        <v>0.15795100000000001</v>
      </c>
    </row>
    <row r="252" spans="1:20" x14ac:dyDescent="0.3">
      <c r="A252" t="s">
        <v>0</v>
      </c>
      <c r="B252" t="str">
        <f>FIJO!$B251</f>
        <v>CANARIASAEQFIJOSIMETRIA6.1TD1.5</v>
      </c>
      <c r="C252" s="18" t="str">
        <f>VLOOKUP($B252,Tabla2[],3,0)</f>
        <v>AEQ</v>
      </c>
      <c r="D252" s="18" t="str">
        <f>VLOOKUP($B252,Tabla2[],FIJO!C$1,0)</f>
        <v>CANARIAS</v>
      </c>
      <c r="E252" s="155"/>
      <c r="F252" s="18" t="str">
        <f>VLOOKUP($B252,Tabla2[],5,0)</f>
        <v>SIMETRIA</v>
      </c>
      <c r="G252" s="18" t="str">
        <f>VLOOKUP($B252,Tabla2[],6,0)</f>
        <v>6.1TD</v>
      </c>
      <c r="H252" s="18">
        <f>VLOOKUP($B252,Tabla2[],7,0)</f>
        <v>1.5</v>
      </c>
      <c r="I252" s="19">
        <f>VLOOKUP($B252,Tabla2[],I$1,0)</f>
        <v>6.2918000000000002E-2</v>
      </c>
      <c r="J252" s="19">
        <f>VLOOKUP($B252,Tabla2[],J$1,0)</f>
        <v>5.4358999999999998E-2</v>
      </c>
      <c r="K252" s="19">
        <f>VLOOKUP($B252,Tabla2[],K$1,0)</f>
        <v>4.3706000000000002E-2</v>
      </c>
      <c r="L252" s="19">
        <f>VLOOKUP($B252,Tabla2[],L$1,0)</f>
        <v>3.8864999999999997E-2</v>
      </c>
      <c r="M252" s="19">
        <f>VLOOKUP($B252,Tabla2[],M$1,0)</f>
        <v>2.0639999999999999E-2</v>
      </c>
      <c r="N252" s="19">
        <f>VLOOKUP($B252,Tabla2[],N$1,0)</f>
        <v>1.8558999999999999E-2</v>
      </c>
      <c r="O252" s="19">
        <f>VLOOKUP($B252,Tabla2[],O$1,0)</f>
        <v>0.23217599999999999</v>
      </c>
      <c r="P252" s="19">
        <f>VLOOKUP($B252,Tabla2[],P$1,0)</f>
        <v>0.20855499999999999</v>
      </c>
      <c r="Q252" s="19">
        <f>VLOOKUP($B252,Tabla2[],Q$1,0)</f>
        <v>0.19633700000000001</v>
      </c>
      <c r="R252" s="19">
        <f>VLOOKUP($B252,Tabla2[],R$1,0)</f>
        <v>0.18105399999999999</v>
      </c>
      <c r="S252" s="19">
        <f>VLOOKUP($B252,Tabla2[],S$1,0)</f>
        <v>0.16381599999999999</v>
      </c>
      <c r="T252" s="19">
        <f>VLOOKUP($B252,Tabla2[],T$1,0)</f>
        <v>0.15795100000000001</v>
      </c>
    </row>
    <row r="253" spans="1:20" x14ac:dyDescent="0.3">
      <c r="A253" t="s">
        <v>0</v>
      </c>
      <c r="B253" t="str">
        <f>FIJO!$B252</f>
        <v>CANARIASAEQFIJOARMONIA6.1TD3</v>
      </c>
      <c r="C253" s="18" t="str">
        <f>VLOOKUP($B253,Tabla2[],3,0)</f>
        <v>AEQ</v>
      </c>
      <c r="D253" s="18" t="str">
        <f>VLOOKUP($B253,Tabla2[],FIJO!C$1,0)</f>
        <v>CANARIAS</v>
      </c>
      <c r="E253" s="155"/>
      <c r="F253" s="18" t="str">
        <f>VLOOKUP($B253,Tabla2[],5,0)</f>
        <v>ARMONIA</v>
      </c>
      <c r="G253" s="18" t="str">
        <f>VLOOKUP($B253,Tabla2[],6,0)</f>
        <v>6.1TD</v>
      </c>
      <c r="H253" s="18">
        <f>VLOOKUP($B253,Tabla2[],7,0)</f>
        <v>3</v>
      </c>
      <c r="I253" s="19">
        <f>VLOOKUP($B253,Tabla2[],I$1,0)</f>
        <v>6.2918000000000002E-2</v>
      </c>
      <c r="J253" s="19">
        <f>VLOOKUP($B253,Tabla2[],J$1,0)</f>
        <v>5.4358999999999998E-2</v>
      </c>
      <c r="K253" s="19">
        <f>VLOOKUP($B253,Tabla2[],K$1,0)</f>
        <v>2.8295000000000001E-2</v>
      </c>
      <c r="L253" s="19">
        <f>VLOOKUP($B253,Tabla2[],L$1,0)</f>
        <v>2.3453999999999999E-2</v>
      </c>
      <c r="M253" s="19">
        <f>VLOOKUP($B253,Tabla2[],M$1,0)</f>
        <v>5.2290000000000001E-3</v>
      </c>
      <c r="N253" s="19">
        <f>VLOOKUP($B253,Tabla2[],N$1,0)</f>
        <v>3.1480000000000002E-3</v>
      </c>
      <c r="O253" s="19">
        <f>VLOOKUP($B253,Tabla2[],O$1,0)</f>
        <v>0.23367599999999999</v>
      </c>
      <c r="P253" s="19">
        <f>VLOOKUP($B253,Tabla2[],P$1,0)</f>
        <v>0.21005499999999999</v>
      </c>
      <c r="Q253" s="19">
        <f>VLOOKUP($B253,Tabla2[],Q$1,0)</f>
        <v>0.19783700000000001</v>
      </c>
      <c r="R253" s="19">
        <f>VLOOKUP($B253,Tabla2[],R$1,0)</f>
        <v>0.18255399999999999</v>
      </c>
      <c r="S253" s="19">
        <f>VLOOKUP($B253,Tabla2[],S$1,0)</f>
        <v>0.16531599999999999</v>
      </c>
      <c r="T253" s="19">
        <f>VLOOKUP($B253,Tabla2[],T$1,0)</f>
        <v>0.15945100000000001</v>
      </c>
    </row>
    <row r="254" spans="1:20" x14ac:dyDescent="0.3">
      <c r="A254" t="s">
        <v>0</v>
      </c>
      <c r="B254" t="str">
        <f>FIJO!$B253</f>
        <v>CANARIASAEQFIJOEQUILIBRIO6.1TD3</v>
      </c>
      <c r="C254" s="18" t="str">
        <f>VLOOKUP($B254,Tabla2[],3,0)</f>
        <v>AEQ</v>
      </c>
      <c r="D254" s="18" t="str">
        <f>VLOOKUP($B254,Tabla2[],FIJO!C$1,0)</f>
        <v>CANARIAS</v>
      </c>
      <c r="E254" s="155"/>
      <c r="F254" s="18" t="str">
        <f>VLOOKUP($B254,Tabla2[],5,0)</f>
        <v>EQUILIBRIO</v>
      </c>
      <c r="G254" s="18" t="str">
        <f>VLOOKUP($B254,Tabla2[],6,0)</f>
        <v>6.1TD</v>
      </c>
      <c r="H254" s="18">
        <f>VLOOKUP($B254,Tabla2[],7,0)</f>
        <v>3</v>
      </c>
      <c r="I254" s="19">
        <f>VLOOKUP($B254,Tabla2[],I$1,0)</f>
        <v>6.2918000000000002E-2</v>
      </c>
      <c r="J254" s="19">
        <f>VLOOKUP($B254,Tabla2[],J$1,0)</f>
        <v>5.4358999999999998E-2</v>
      </c>
      <c r="K254" s="19">
        <f>VLOOKUP($B254,Tabla2[],K$1,0)</f>
        <v>3.6513999999999998E-2</v>
      </c>
      <c r="L254" s="19">
        <f>VLOOKUP($B254,Tabla2[],L$1,0)</f>
        <v>3.1673E-2</v>
      </c>
      <c r="M254" s="19">
        <f>VLOOKUP($B254,Tabla2[],M$1,0)</f>
        <v>1.3448E-2</v>
      </c>
      <c r="N254" s="19">
        <f>VLOOKUP($B254,Tabla2[],N$1,0)</f>
        <v>1.1367E-2</v>
      </c>
      <c r="O254" s="19">
        <f>VLOOKUP($B254,Tabla2[],O$1,0)</f>
        <v>0.23367599999999999</v>
      </c>
      <c r="P254" s="19">
        <f>VLOOKUP($B254,Tabla2[],P$1,0)</f>
        <v>0.21005499999999999</v>
      </c>
      <c r="Q254" s="19">
        <f>VLOOKUP($B254,Tabla2[],Q$1,0)</f>
        <v>0.19783700000000001</v>
      </c>
      <c r="R254" s="19">
        <f>VLOOKUP($B254,Tabla2[],R$1,0)</f>
        <v>0.18255399999999999</v>
      </c>
      <c r="S254" s="19">
        <f>VLOOKUP($B254,Tabla2[],S$1,0)</f>
        <v>0.16531599999999999</v>
      </c>
      <c r="T254" s="19">
        <f>VLOOKUP($B254,Tabla2[],T$1,0)</f>
        <v>0.15945100000000001</v>
      </c>
    </row>
    <row r="255" spans="1:20" x14ac:dyDescent="0.3">
      <c r="A255" t="s">
        <v>0</v>
      </c>
      <c r="B255" t="str">
        <f>FIJO!$B254</f>
        <v>CANARIASAEQFIJOSIMETRIA6.1TD3</v>
      </c>
      <c r="C255" s="18" t="str">
        <f>VLOOKUP($B255,Tabla2[],3,0)</f>
        <v>AEQ</v>
      </c>
      <c r="D255" s="18" t="str">
        <f>VLOOKUP($B255,Tabla2[],FIJO!C$1,0)</f>
        <v>CANARIAS</v>
      </c>
      <c r="E255" s="155"/>
      <c r="F255" s="18" t="str">
        <f>VLOOKUP($B255,Tabla2[],5,0)</f>
        <v>SIMETRIA</v>
      </c>
      <c r="G255" s="18" t="str">
        <f>VLOOKUP($B255,Tabla2[],6,0)</f>
        <v>6.1TD</v>
      </c>
      <c r="H255" s="18">
        <f>VLOOKUP($B255,Tabla2[],7,0)</f>
        <v>3</v>
      </c>
      <c r="I255" s="19">
        <f>VLOOKUP($B255,Tabla2[],I$1,0)</f>
        <v>6.2918000000000002E-2</v>
      </c>
      <c r="J255" s="19">
        <f>VLOOKUP($B255,Tabla2[],J$1,0)</f>
        <v>5.4358999999999998E-2</v>
      </c>
      <c r="K255" s="19">
        <f>VLOOKUP($B255,Tabla2[],K$1,0)</f>
        <v>4.3706000000000002E-2</v>
      </c>
      <c r="L255" s="19">
        <f>VLOOKUP($B255,Tabla2[],L$1,0)</f>
        <v>3.8864999999999997E-2</v>
      </c>
      <c r="M255" s="19">
        <f>VLOOKUP($B255,Tabla2[],M$1,0)</f>
        <v>2.0639999999999999E-2</v>
      </c>
      <c r="N255" s="19">
        <f>VLOOKUP($B255,Tabla2[],N$1,0)</f>
        <v>1.8558999999999999E-2</v>
      </c>
      <c r="O255" s="19">
        <f>VLOOKUP($B255,Tabla2[],O$1,0)</f>
        <v>0.23367599999999999</v>
      </c>
      <c r="P255" s="19">
        <f>VLOOKUP($B255,Tabla2[],P$1,0)</f>
        <v>0.21005499999999999</v>
      </c>
      <c r="Q255" s="19">
        <f>VLOOKUP($B255,Tabla2[],Q$1,0)</f>
        <v>0.19783700000000001</v>
      </c>
      <c r="R255" s="19">
        <f>VLOOKUP($B255,Tabla2[],R$1,0)</f>
        <v>0.18255399999999999</v>
      </c>
      <c r="S255" s="19">
        <f>VLOOKUP($B255,Tabla2[],S$1,0)</f>
        <v>0.16531599999999999</v>
      </c>
      <c r="T255" s="19">
        <f>VLOOKUP($B255,Tabla2[],T$1,0)</f>
        <v>0.15945100000000001</v>
      </c>
    </row>
    <row r="256" spans="1:20" x14ac:dyDescent="0.3">
      <c r="A256" t="s">
        <v>0</v>
      </c>
      <c r="B256" t="str">
        <f>FIJO!$B255</f>
        <v>CANARIASAEQFIJOARMONIA6.1TD4</v>
      </c>
      <c r="C256" s="18" t="str">
        <f>VLOOKUP($B256,Tabla2[],3,0)</f>
        <v>AEQ</v>
      </c>
      <c r="D256" s="18" t="str">
        <f>VLOOKUP($B256,Tabla2[],FIJO!C$1,0)</f>
        <v>CANARIAS</v>
      </c>
      <c r="E256" s="155"/>
      <c r="F256" s="18" t="str">
        <f>VLOOKUP($B256,Tabla2[],5,0)</f>
        <v>ARMONIA</v>
      </c>
      <c r="G256" s="18" t="str">
        <f>VLOOKUP($B256,Tabla2[],6,0)</f>
        <v>6.1TD</v>
      </c>
      <c r="H256" s="18">
        <f>VLOOKUP($B256,Tabla2[],7,0)</f>
        <v>4</v>
      </c>
      <c r="I256" s="19">
        <f>VLOOKUP($B256,Tabla2[],I$1,0)</f>
        <v>6.2918000000000002E-2</v>
      </c>
      <c r="J256" s="19">
        <f>VLOOKUP($B256,Tabla2[],J$1,0)</f>
        <v>5.4358999999999998E-2</v>
      </c>
      <c r="K256" s="19">
        <f>VLOOKUP($B256,Tabla2[],K$1,0)</f>
        <v>2.8295000000000001E-2</v>
      </c>
      <c r="L256" s="19">
        <f>VLOOKUP($B256,Tabla2[],L$1,0)</f>
        <v>2.3453999999999999E-2</v>
      </c>
      <c r="M256" s="19">
        <f>VLOOKUP($B256,Tabla2[],M$1,0)</f>
        <v>5.2290000000000001E-3</v>
      </c>
      <c r="N256" s="19">
        <f>VLOOKUP($B256,Tabla2[],N$1,0)</f>
        <v>3.1480000000000002E-3</v>
      </c>
      <c r="O256" s="19">
        <f>VLOOKUP($B256,Tabla2[],O$1,0)</f>
        <v>0.234676</v>
      </c>
      <c r="P256" s="19">
        <f>VLOOKUP($B256,Tabla2[],P$1,0)</f>
        <v>0.21105499999999999</v>
      </c>
      <c r="Q256" s="19">
        <f>VLOOKUP($B256,Tabla2[],Q$1,0)</f>
        <v>0.19883700000000001</v>
      </c>
      <c r="R256" s="19">
        <f>VLOOKUP($B256,Tabla2[],R$1,0)</f>
        <v>0.18355399999999999</v>
      </c>
      <c r="S256" s="19">
        <f>VLOOKUP($B256,Tabla2[],S$1,0)</f>
        <v>0.16631599999999999</v>
      </c>
      <c r="T256" s="19">
        <f>VLOOKUP($B256,Tabla2[],T$1,0)</f>
        <v>0.16045100000000001</v>
      </c>
    </row>
    <row r="257" spans="1:20" x14ac:dyDescent="0.3">
      <c r="A257" t="s">
        <v>0</v>
      </c>
      <c r="B257" t="str">
        <f>FIJO!$B256</f>
        <v>CANARIASAEQFIJOEQUILIBRIO6.1TD4</v>
      </c>
      <c r="C257" s="18" t="str">
        <f>VLOOKUP($B257,Tabla2[],3,0)</f>
        <v>AEQ</v>
      </c>
      <c r="D257" s="18" t="str">
        <f>VLOOKUP($B257,Tabla2[],FIJO!C$1,0)</f>
        <v>CANARIAS</v>
      </c>
      <c r="E257" s="155"/>
      <c r="F257" s="18" t="str">
        <f>VLOOKUP($B257,Tabla2[],5,0)</f>
        <v>EQUILIBRIO</v>
      </c>
      <c r="G257" s="18" t="str">
        <f>VLOOKUP($B257,Tabla2[],6,0)</f>
        <v>6.1TD</v>
      </c>
      <c r="H257" s="18">
        <f>VLOOKUP($B257,Tabla2[],7,0)</f>
        <v>4</v>
      </c>
      <c r="I257" s="19">
        <f>VLOOKUP($B257,Tabla2[],I$1,0)</f>
        <v>6.2918000000000002E-2</v>
      </c>
      <c r="J257" s="19">
        <f>VLOOKUP($B257,Tabla2[],J$1,0)</f>
        <v>5.4358999999999998E-2</v>
      </c>
      <c r="K257" s="19">
        <f>VLOOKUP($B257,Tabla2[],K$1,0)</f>
        <v>3.6513999999999998E-2</v>
      </c>
      <c r="L257" s="19">
        <f>VLOOKUP($B257,Tabla2[],L$1,0)</f>
        <v>3.1673E-2</v>
      </c>
      <c r="M257" s="19">
        <f>VLOOKUP($B257,Tabla2[],M$1,0)</f>
        <v>1.3448E-2</v>
      </c>
      <c r="N257" s="19">
        <f>VLOOKUP($B257,Tabla2[],N$1,0)</f>
        <v>1.1367E-2</v>
      </c>
      <c r="O257" s="19">
        <f>VLOOKUP($B257,Tabla2[],O$1,0)</f>
        <v>0.234676</v>
      </c>
      <c r="P257" s="19">
        <f>VLOOKUP($B257,Tabla2[],P$1,0)</f>
        <v>0.21105499999999999</v>
      </c>
      <c r="Q257" s="19">
        <f>VLOOKUP($B257,Tabla2[],Q$1,0)</f>
        <v>0.19883700000000001</v>
      </c>
      <c r="R257" s="19">
        <f>VLOOKUP($B257,Tabla2[],R$1,0)</f>
        <v>0.18355399999999999</v>
      </c>
      <c r="S257" s="19">
        <f>VLOOKUP($B257,Tabla2[],S$1,0)</f>
        <v>0.16631599999999999</v>
      </c>
      <c r="T257" s="19">
        <f>VLOOKUP($B257,Tabla2[],T$1,0)</f>
        <v>0.16045100000000001</v>
      </c>
    </row>
    <row r="258" spans="1:20" x14ac:dyDescent="0.3">
      <c r="A258" t="s">
        <v>0</v>
      </c>
      <c r="B258" t="str">
        <f>FIJO!$B257</f>
        <v>CANARIASAEQFIJOSIMETRIA6.1TD4</v>
      </c>
      <c r="C258" s="18" t="str">
        <f>VLOOKUP($B258,Tabla2[],3,0)</f>
        <v>AEQ</v>
      </c>
      <c r="D258" s="18" t="str">
        <f>VLOOKUP($B258,Tabla2[],FIJO!C$1,0)</f>
        <v>CANARIAS</v>
      </c>
      <c r="E258" s="155"/>
      <c r="F258" s="18" t="str">
        <f>VLOOKUP($B258,Tabla2[],5,0)</f>
        <v>SIMETRIA</v>
      </c>
      <c r="G258" s="18" t="str">
        <f>VLOOKUP($B258,Tabla2[],6,0)</f>
        <v>6.1TD</v>
      </c>
      <c r="H258" s="18">
        <f>VLOOKUP($B258,Tabla2[],7,0)</f>
        <v>4</v>
      </c>
      <c r="I258" s="19">
        <f>VLOOKUP($B258,Tabla2[],I$1,0)</f>
        <v>6.2918000000000002E-2</v>
      </c>
      <c r="J258" s="19">
        <f>VLOOKUP($B258,Tabla2[],J$1,0)</f>
        <v>5.4358999999999998E-2</v>
      </c>
      <c r="K258" s="19">
        <f>VLOOKUP($B258,Tabla2[],K$1,0)</f>
        <v>4.3706000000000002E-2</v>
      </c>
      <c r="L258" s="19">
        <f>VLOOKUP($B258,Tabla2[],L$1,0)</f>
        <v>3.8864999999999997E-2</v>
      </c>
      <c r="M258" s="19">
        <f>VLOOKUP($B258,Tabla2[],M$1,0)</f>
        <v>2.0639999999999999E-2</v>
      </c>
      <c r="N258" s="19">
        <f>VLOOKUP($B258,Tabla2[],N$1,0)</f>
        <v>1.8558999999999999E-2</v>
      </c>
      <c r="O258" s="19">
        <f>VLOOKUP($B258,Tabla2[],O$1,0)</f>
        <v>0.234676</v>
      </c>
      <c r="P258" s="19">
        <f>VLOOKUP($B258,Tabla2[],P$1,0)</f>
        <v>0.21105499999999999</v>
      </c>
      <c r="Q258" s="19">
        <f>VLOOKUP($B258,Tabla2[],Q$1,0)</f>
        <v>0.19883700000000001</v>
      </c>
      <c r="R258" s="19">
        <f>VLOOKUP($B258,Tabla2[],R$1,0)</f>
        <v>0.18355399999999999</v>
      </c>
      <c r="S258" s="19">
        <f>VLOOKUP($B258,Tabla2[],S$1,0)</f>
        <v>0.16631599999999999</v>
      </c>
      <c r="T258" s="19">
        <f>VLOOKUP($B258,Tabla2[],T$1,0)</f>
        <v>0.16045100000000001</v>
      </c>
    </row>
    <row r="259" spans="1:20" x14ac:dyDescent="0.3">
      <c r="A259" t="s">
        <v>0</v>
      </c>
      <c r="B259" t="str">
        <f>FIJO!$B258</f>
        <v>CANARIASAEQFIJOARMONIA6.1TD5</v>
      </c>
      <c r="C259" s="18" t="str">
        <f>VLOOKUP($B259,Tabla2[],3,0)</f>
        <v>AEQ</v>
      </c>
      <c r="D259" s="18" t="str">
        <f>VLOOKUP($B259,Tabla2[],FIJO!C$1,0)</f>
        <v>CANARIAS</v>
      </c>
      <c r="E259" s="155"/>
      <c r="F259" s="18" t="str">
        <f>VLOOKUP($B259,Tabla2[],5,0)</f>
        <v>ARMONIA</v>
      </c>
      <c r="G259" s="18" t="str">
        <f>VLOOKUP($B259,Tabla2[],6,0)</f>
        <v>6.1TD</v>
      </c>
      <c r="H259" s="18">
        <f>VLOOKUP($B259,Tabla2[],7,0)</f>
        <v>5</v>
      </c>
      <c r="I259" s="19">
        <f>VLOOKUP($B259,Tabla2[],I$1,0)</f>
        <v>6.2918000000000002E-2</v>
      </c>
      <c r="J259" s="19">
        <f>VLOOKUP($B259,Tabla2[],J$1,0)</f>
        <v>5.4358999999999998E-2</v>
      </c>
      <c r="K259" s="19">
        <f>VLOOKUP($B259,Tabla2[],K$1,0)</f>
        <v>2.8295000000000001E-2</v>
      </c>
      <c r="L259" s="19">
        <f>VLOOKUP($B259,Tabla2[],L$1,0)</f>
        <v>2.3453999999999999E-2</v>
      </c>
      <c r="M259" s="19">
        <f>VLOOKUP($B259,Tabla2[],M$1,0)</f>
        <v>5.2290000000000001E-3</v>
      </c>
      <c r="N259" s="19">
        <f>VLOOKUP($B259,Tabla2[],N$1,0)</f>
        <v>3.1480000000000002E-3</v>
      </c>
      <c r="O259" s="19">
        <f>VLOOKUP($B259,Tabla2[],O$1,0)</f>
        <v>0.235676</v>
      </c>
      <c r="P259" s="19">
        <f>VLOOKUP($B259,Tabla2[],P$1,0)</f>
        <v>0.21205499999999999</v>
      </c>
      <c r="Q259" s="19">
        <f>VLOOKUP($B259,Tabla2[],Q$1,0)</f>
        <v>0.19983700000000001</v>
      </c>
      <c r="R259" s="19">
        <f>VLOOKUP($B259,Tabla2[],R$1,0)</f>
        <v>0.184554</v>
      </c>
      <c r="S259" s="19">
        <f>VLOOKUP($B259,Tabla2[],S$1,0)</f>
        <v>0.16731599999999999</v>
      </c>
      <c r="T259" s="19">
        <f>VLOOKUP($B259,Tabla2[],T$1,0)</f>
        <v>0.16145100000000001</v>
      </c>
    </row>
    <row r="260" spans="1:20" x14ac:dyDescent="0.3">
      <c r="A260" t="s">
        <v>0</v>
      </c>
      <c r="B260" t="str">
        <f>FIJO!$B259</f>
        <v>CANARIASAEQFIJOEQUILIBRIO6.1TD5</v>
      </c>
      <c r="C260" s="18" t="str">
        <f>VLOOKUP($B260,Tabla2[],3,0)</f>
        <v>AEQ</v>
      </c>
      <c r="D260" s="18" t="str">
        <f>VLOOKUP($B260,Tabla2[],FIJO!C$1,0)</f>
        <v>CANARIAS</v>
      </c>
      <c r="E260" s="155"/>
      <c r="F260" s="18" t="str">
        <f>VLOOKUP($B260,Tabla2[],5,0)</f>
        <v>EQUILIBRIO</v>
      </c>
      <c r="G260" s="18" t="str">
        <f>VLOOKUP($B260,Tabla2[],6,0)</f>
        <v>6.1TD</v>
      </c>
      <c r="H260" s="18">
        <f>VLOOKUP($B260,Tabla2[],7,0)</f>
        <v>5</v>
      </c>
      <c r="I260" s="19">
        <f>VLOOKUP($B260,Tabla2[],I$1,0)</f>
        <v>6.2918000000000002E-2</v>
      </c>
      <c r="J260" s="19">
        <f>VLOOKUP($B260,Tabla2[],J$1,0)</f>
        <v>5.4358999999999998E-2</v>
      </c>
      <c r="K260" s="19">
        <f>VLOOKUP($B260,Tabla2[],K$1,0)</f>
        <v>3.6513999999999998E-2</v>
      </c>
      <c r="L260" s="19">
        <f>VLOOKUP($B260,Tabla2[],L$1,0)</f>
        <v>3.1673E-2</v>
      </c>
      <c r="M260" s="19">
        <f>VLOOKUP($B260,Tabla2[],M$1,0)</f>
        <v>1.3448E-2</v>
      </c>
      <c r="N260" s="19">
        <f>VLOOKUP($B260,Tabla2[],N$1,0)</f>
        <v>1.1367E-2</v>
      </c>
      <c r="O260" s="19">
        <f>VLOOKUP($B260,Tabla2[],O$1,0)</f>
        <v>0.235676</v>
      </c>
      <c r="P260" s="19">
        <f>VLOOKUP($B260,Tabla2[],P$1,0)</f>
        <v>0.21205499999999999</v>
      </c>
      <c r="Q260" s="19">
        <f>VLOOKUP($B260,Tabla2[],Q$1,0)</f>
        <v>0.19983700000000001</v>
      </c>
      <c r="R260" s="19">
        <f>VLOOKUP($B260,Tabla2[],R$1,0)</f>
        <v>0.184554</v>
      </c>
      <c r="S260" s="19">
        <f>VLOOKUP($B260,Tabla2[],S$1,0)</f>
        <v>0.16731599999999999</v>
      </c>
      <c r="T260" s="19">
        <f>VLOOKUP($B260,Tabla2[],T$1,0)</f>
        <v>0.16145100000000001</v>
      </c>
    </row>
    <row r="261" spans="1:20" x14ac:dyDescent="0.3">
      <c r="A261" t="s">
        <v>0</v>
      </c>
      <c r="B261" t="str">
        <f>FIJO!$B260</f>
        <v>CANARIASAEQFIJOSIMETRIA6.1TD5</v>
      </c>
      <c r="C261" s="18" t="str">
        <f>VLOOKUP($B261,Tabla2[],3,0)</f>
        <v>AEQ</v>
      </c>
      <c r="D261" s="18" t="str">
        <f>VLOOKUP($B261,Tabla2[],FIJO!C$1,0)</f>
        <v>CANARIAS</v>
      </c>
      <c r="E261" s="155"/>
      <c r="F261" s="18" t="str">
        <f>VLOOKUP($B261,Tabla2[],5,0)</f>
        <v>SIMETRIA</v>
      </c>
      <c r="G261" s="18" t="str">
        <f>VLOOKUP($B261,Tabla2[],6,0)</f>
        <v>6.1TD</v>
      </c>
      <c r="H261" s="18">
        <f>VLOOKUP($B261,Tabla2[],7,0)</f>
        <v>5</v>
      </c>
      <c r="I261" s="19">
        <f>VLOOKUP($B261,Tabla2[],I$1,0)</f>
        <v>6.2918000000000002E-2</v>
      </c>
      <c r="J261" s="19">
        <f>VLOOKUP($B261,Tabla2[],J$1,0)</f>
        <v>5.4358999999999998E-2</v>
      </c>
      <c r="K261" s="19">
        <f>VLOOKUP($B261,Tabla2[],K$1,0)</f>
        <v>4.3706000000000002E-2</v>
      </c>
      <c r="L261" s="19">
        <f>VLOOKUP($B261,Tabla2[],L$1,0)</f>
        <v>3.8864999999999997E-2</v>
      </c>
      <c r="M261" s="19">
        <f>VLOOKUP($B261,Tabla2[],M$1,0)</f>
        <v>2.0639999999999999E-2</v>
      </c>
      <c r="N261" s="19">
        <f>VLOOKUP($B261,Tabla2[],N$1,0)</f>
        <v>1.8558999999999999E-2</v>
      </c>
      <c r="O261" s="19">
        <f>VLOOKUP($B261,Tabla2[],O$1,0)</f>
        <v>0.235676</v>
      </c>
      <c r="P261" s="19">
        <f>VLOOKUP($B261,Tabla2[],P$1,0)</f>
        <v>0.21205499999999999</v>
      </c>
      <c r="Q261" s="19">
        <f>VLOOKUP($B261,Tabla2[],Q$1,0)</f>
        <v>0.19983700000000001</v>
      </c>
      <c r="R261" s="19">
        <f>VLOOKUP($B261,Tabla2[],R$1,0)</f>
        <v>0.184554</v>
      </c>
      <c r="S261" s="19">
        <f>VLOOKUP($B261,Tabla2[],S$1,0)</f>
        <v>0.16731599999999999</v>
      </c>
      <c r="T261" s="19">
        <f>VLOOKUP($B261,Tabla2[],T$1,0)</f>
        <v>0.16145100000000001</v>
      </c>
    </row>
    <row r="262" spans="1:20" x14ac:dyDescent="0.3">
      <c r="A262" t="s">
        <v>0</v>
      </c>
      <c r="B262" t="str">
        <f>FIJO!$B261</f>
        <v>CANARIASAEQFIJOARMONIA6.1TD6</v>
      </c>
      <c r="C262" s="18" t="str">
        <f>VLOOKUP($B262,Tabla2[],3,0)</f>
        <v>AEQ</v>
      </c>
      <c r="D262" s="18" t="str">
        <f>VLOOKUP($B262,Tabla2[],FIJO!C$1,0)</f>
        <v>CANARIAS</v>
      </c>
      <c r="E262" s="155"/>
      <c r="F262" s="18" t="str">
        <f>VLOOKUP($B262,Tabla2[],5,0)</f>
        <v>ARMONIA</v>
      </c>
      <c r="G262" s="18" t="str">
        <f>VLOOKUP($B262,Tabla2[],6,0)</f>
        <v>6.1TD</v>
      </c>
      <c r="H262" s="18">
        <f>VLOOKUP($B262,Tabla2[],7,0)</f>
        <v>6</v>
      </c>
      <c r="I262" s="19">
        <f>VLOOKUP($B262,Tabla2[],I$1,0)</f>
        <v>6.2918000000000002E-2</v>
      </c>
      <c r="J262" s="19">
        <f>VLOOKUP($B262,Tabla2[],J$1,0)</f>
        <v>5.4358999999999998E-2</v>
      </c>
      <c r="K262" s="19">
        <f>VLOOKUP($B262,Tabla2[],K$1,0)</f>
        <v>2.8295000000000001E-2</v>
      </c>
      <c r="L262" s="19">
        <f>VLOOKUP($B262,Tabla2[],L$1,0)</f>
        <v>2.3453999999999999E-2</v>
      </c>
      <c r="M262" s="19">
        <f>VLOOKUP($B262,Tabla2[],M$1,0)</f>
        <v>5.2290000000000001E-3</v>
      </c>
      <c r="N262" s="19">
        <f>VLOOKUP($B262,Tabla2[],N$1,0)</f>
        <v>3.1480000000000002E-3</v>
      </c>
      <c r="O262" s="19">
        <f>VLOOKUP($B262,Tabla2[],O$1,0)</f>
        <v>0.236676</v>
      </c>
      <c r="P262" s="19">
        <f>VLOOKUP($B262,Tabla2[],P$1,0)</f>
        <v>0.21305499999999999</v>
      </c>
      <c r="Q262" s="19">
        <f>VLOOKUP($B262,Tabla2[],Q$1,0)</f>
        <v>0.20083700000000002</v>
      </c>
      <c r="R262" s="19">
        <f>VLOOKUP($B262,Tabla2[],R$1,0)</f>
        <v>0.185554</v>
      </c>
      <c r="S262" s="19">
        <f>VLOOKUP($B262,Tabla2[],S$1,0)</f>
        <v>0.16831599999999999</v>
      </c>
      <c r="T262" s="19">
        <f>VLOOKUP($B262,Tabla2[],T$1,0)</f>
        <v>0.16245100000000001</v>
      </c>
    </row>
    <row r="263" spans="1:20" x14ac:dyDescent="0.3">
      <c r="A263" t="s">
        <v>0</v>
      </c>
      <c r="B263" t="str">
        <f>FIJO!$B262</f>
        <v>CANARIASAEQFIJOEQUILIBRIO6.1TD6</v>
      </c>
      <c r="C263" s="18" t="str">
        <f>VLOOKUP($B263,Tabla2[],3,0)</f>
        <v>AEQ</v>
      </c>
      <c r="D263" s="18" t="str">
        <f>VLOOKUP($B263,Tabla2[],FIJO!C$1,0)</f>
        <v>CANARIAS</v>
      </c>
      <c r="E263" s="155"/>
      <c r="F263" s="18" t="str">
        <f>VLOOKUP($B263,Tabla2[],5,0)</f>
        <v>EQUILIBRIO</v>
      </c>
      <c r="G263" s="18" t="str">
        <f>VLOOKUP($B263,Tabla2[],6,0)</f>
        <v>6.1TD</v>
      </c>
      <c r="H263" s="18">
        <f>VLOOKUP($B263,Tabla2[],7,0)</f>
        <v>6</v>
      </c>
      <c r="I263" s="19">
        <f>VLOOKUP($B263,Tabla2[],I$1,0)</f>
        <v>6.2918000000000002E-2</v>
      </c>
      <c r="J263" s="19">
        <f>VLOOKUP($B263,Tabla2[],J$1,0)</f>
        <v>5.4358999999999998E-2</v>
      </c>
      <c r="K263" s="19">
        <f>VLOOKUP($B263,Tabla2[],K$1,0)</f>
        <v>3.6513999999999998E-2</v>
      </c>
      <c r="L263" s="19">
        <f>VLOOKUP($B263,Tabla2[],L$1,0)</f>
        <v>3.1673E-2</v>
      </c>
      <c r="M263" s="19">
        <f>VLOOKUP($B263,Tabla2[],M$1,0)</f>
        <v>1.3448E-2</v>
      </c>
      <c r="N263" s="19">
        <f>VLOOKUP($B263,Tabla2[],N$1,0)</f>
        <v>1.1367E-2</v>
      </c>
      <c r="O263" s="19">
        <f>VLOOKUP($B263,Tabla2[],O$1,0)</f>
        <v>0.236676</v>
      </c>
      <c r="P263" s="19">
        <f>VLOOKUP($B263,Tabla2[],P$1,0)</f>
        <v>0.21305499999999999</v>
      </c>
      <c r="Q263" s="19">
        <f>VLOOKUP($B263,Tabla2[],Q$1,0)</f>
        <v>0.20083700000000002</v>
      </c>
      <c r="R263" s="19">
        <f>VLOOKUP($B263,Tabla2[],R$1,0)</f>
        <v>0.185554</v>
      </c>
      <c r="S263" s="19">
        <f>VLOOKUP($B263,Tabla2[],S$1,0)</f>
        <v>0.16831599999999999</v>
      </c>
      <c r="T263" s="19">
        <f>VLOOKUP($B263,Tabla2[],T$1,0)</f>
        <v>0.16245100000000001</v>
      </c>
    </row>
    <row r="264" spans="1:20" x14ac:dyDescent="0.3">
      <c r="A264" t="s">
        <v>0</v>
      </c>
      <c r="B264" t="str">
        <f>FIJO!$B263</f>
        <v>CANARIASAEQFIJOSIMETRIA6.1TD6</v>
      </c>
      <c r="C264" s="18" t="str">
        <f>VLOOKUP($B264,Tabla2[],3,0)</f>
        <v>AEQ</v>
      </c>
      <c r="D264" s="18" t="str">
        <f>VLOOKUP($B264,Tabla2[],FIJO!C$1,0)</f>
        <v>CANARIAS</v>
      </c>
      <c r="E264" s="155"/>
      <c r="F264" s="18" t="str">
        <f>VLOOKUP($B264,Tabla2[],5,0)</f>
        <v>SIMETRIA</v>
      </c>
      <c r="G264" s="18" t="str">
        <f>VLOOKUP($B264,Tabla2[],6,0)</f>
        <v>6.1TD</v>
      </c>
      <c r="H264" s="18">
        <f>VLOOKUP($B264,Tabla2[],7,0)</f>
        <v>6</v>
      </c>
      <c r="I264" s="19">
        <f>VLOOKUP($B264,Tabla2[],I$1,0)</f>
        <v>6.2918000000000002E-2</v>
      </c>
      <c r="J264" s="19">
        <f>VLOOKUP($B264,Tabla2[],J$1,0)</f>
        <v>5.4358999999999998E-2</v>
      </c>
      <c r="K264" s="19">
        <f>VLOOKUP($B264,Tabla2[],K$1,0)</f>
        <v>4.3706000000000002E-2</v>
      </c>
      <c r="L264" s="19">
        <f>VLOOKUP($B264,Tabla2[],L$1,0)</f>
        <v>3.8864999999999997E-2</v>
      </c>
      <c r="M264" s="19">
        <f>VLOOKUP($B264,Tabla2[],M$1,0)</f>
        <v>2.0639999999999999E-2</v>
      </c>
      <c r="N264" s="19">
        <f>VLOOKUP($B264,Tabla2[],N$1,0)</f>
        <v>1.8558999999999999E-2</v>
      </c>
      <c r="O264" s="19">
        <f>VLOOKUP($B264,Tabla2[],O$1,0)</f>
        <v>0.236676</v>
      </c>
      <c r="P264" s="19">
        <f>VLOOKUP($B264,Tabla2[],P$1,0)</f>
        <v>0.21305499999999999</v>
      </c>
      <c r="Q264" s="19">
        <f>VLOOKUP($B264,Tabla2[],Q$1,0)</f>
        <v>0.20083700000000002</v>
      </c>
      <c r="R264" s="19">
        <f>VLOOKUP($B264,Tabla2[],R$1,0)</f>
        <v>0.185554</v>
      </c>
      <c r="S264" s="19">
        <f>VLOOKUP($B264,Tabla2[],S$1,0)</f>
        <v>0.16831599999999999</v>
      </c>
      <c r="T264" s="19">
        <f>VLOOKUP($B264,Tabla2[],T$1,0)</f>
        <v>0.16245100000000001</v>
      </c>
    </row>
    <row r="265" spans="1:20" x14ac:dyDescent="0.3">
      <c r="A265" t="s">
        <v>0</v>
      </c>
      <c r="B265" t="str">
        <f>FIJO!$B264</f>
        <v>CANARIASAEQFIJOARMONIA6.1TD8</v>
      </c>
      <c r="C265" s="18" t="str">
        <f>VLOOKUP($B265,Tabla2[],3,0)</f>
        <v>AEQ</v>
      </c>
      <c r="D265" s="18" t="str">
        <f>VLOOKUP($B265,Tabla2[],FIJO!C$1,0)</f>
        <v>CANARIAS</v>
      </c>
      <c r="E265" s="155"/>
      <c r="F265" s="18" t="str">
        <f>VLOOKUP($B265,Tabla2[],5,0)</f>
        <v>ARMONIA</v>
      </c>
      <c r="G265" s="18" t="str">
        <f>VLOOKUP($B265,Tabla2[],6,0)</f>
        <v>6.1TD</v>
      </c>
      <c r="H265" s="18">
        <f>VLOOKUP($B265,Tabla2[],7,0)</f>
        <v>8</v>
      </c>
      <c r="I265" s="19">
        <f>VLOOKUP($B265,Tabla2[],I$1,0)</f>
        <v>6.2918000000000002E-2</v>
      </c>
      <c r="J265" s="19">
        <f>VLOOKUP($B265,Tabla2[],J$1,0)</f>
        <v>5.4358999999999998E-2</v>
      </c>
      <c r="K265" s="19">
        <f>VLOOKUP($B265,Tabla2[],K$1,0)</f>
        <v>2.8295000000000001E-2</v>
      </c>
      <c r="L265" s="19">
        <f>VLOOKUP($B265,Tabla2[],L$1,0)</f>
        <v>2.3453999999999999E-2</v>
      </c>
      <c r="M265" s="19">
        <f>VLOOKUP($B265,Tabla2[],M$1,0)</f>
        <v>5.2290000000000001E-3</v>
      </c>
      <c r="N265" s="19">
        <f>VLOOKUP($B265,Tabla2[],N$1,0)</f>
        <v>3.1480000000000002E-3</v>
      </c>
      <c r="O265" s="19">
        <f>VLOOKUP($B265,Tabla2[],O$1,0)</f>
        <v>0.238676</v>
      </c>
      <c r="P265" s="19">
        <f>VLOOKUP($B265,Tabla2[],P$1,0)</f>
        <v>0.215055</v>
      </c>
      <c r="Q265" s="19">
        <f>VLOOKUP($B265,Tabla2[],Q$1,0)</f>
        <v>0.20283700000000002</v>
      </c>
      <c r="R265" s="19">
        <f>VLOOKUP($B265,Tabla2[],R$1,0)</f>
        <v>0.187554</v>
      </c>
      <c r="S265" s="19">
        <f>VLOOKUP($B265,Tabla2[],S$1,0)</f>
        <v>0.170316</v>
      </c>
      <c r="T265" s="19">
        <f>VLOOKUP($B265,Tabla2[],T$1,0)</f>
        <v>0.16445100000000001</v>
      </c>
    </row>
    <row r="266" spans="1:20" x14ac:dyDescent="0.3">
      <c r="A266" t="s">
        <v>0</v>
      </c>
      <c r="B266" t="str">
        <f>FIJO!$B265</f>
        <v>CANARIASAEQFIJOEQUILIBRIO6.1TD8</v>
      </c>
      <c r="C266" s="18" t="str">
        <f>VLOOKUP($B266,Tabla2[],3,0)</f>
        <v>AEQ</v>
      </c>
      <c r="D266" s="18" t="str">
        <f>VLOOKUP($B266,Tabla2[],FIJO!C$1,0)</f>
        <v>CANARIAS</v>
      </c>
      <c r="E266" s="155"/>
      <c r="F266" s="18" t="str">
        <f>VLOOKUP($B266,Tabla2[],5,0)</f>
        <v>EQUILIBRIO</v>
      </c>
      <c r="G266" s="18" t="str">
        <f>VLOOKUP($B266,Tabla2[],6,0)</f>
        <v>6.1TD</v>
      </c>
      <c r="H266" s="18">
        <f>VLOOKUP($B266,Tabla2[],7,0)</f>
        <v>8</v>
      </c>
      <c r="I266" s="19">
        <f>VLOOKUP($B266,Tabla2[],I$1,0)</f>
        <v>6.2918000000000002E-2</v>
      </c>
      <c r="J266" s="19">
        <f>VLOOKUP($B266,Tabla2[],J$1,0)</f>
        <v>5.4358999999999998E-2</v>
      </c>
      <c r="K266" s="19">
        <f>VLOOKUP($B266,Tabla2[],K$1,0)</f>
        <v>3.6513999999999998E-2</v>
      </c>
      <c r="L266" s="19">
        <f>VLOOKUP($B266,Tabla2[],L$1,0)</f>
        <v>3.1673E-2</v>
      </c>
      <c r="M266" s="19">
        <f>VLOOKUP($B266,Tabla2[],M$1,0)</f>
        <v>1.3448E-2</v>
      </c>
      <c r="N266" s="19">
        <f>VLOOKUP($B266,Tabla2[],N$1,0)</f>
        <v>1.1367E-2</v>
      </c>
      <c r="O266" s="19">
        <f>VLOOKUP($B266,Tabla2[],O$1,0)</f>
        <v>0.238676</v>
      </c>
      <c r="P266" s="19">
        <f>VLOOKUP($B266,Tabla2[],P$1,0)</f>
        <v>0.215055</v>
      </c>
      <c r="Q266" s="19">
        <f>VLOOKUP($B266,Tabla2[],Q$1,0)</f>
        <v>0.20283700000000002</v>
      </c>
      <c r="R266" s="19">
        <f>VLOOKUP($B266,Tabla2[],R$1,0)</f>
        <v>0.187554</v>
      </c>
      <c r="S266" s="19">
        <f>VLOOKUP($B266,Tabla2[],S$1,0)</f>
        <v>0.170316</v>
      </c>
      <c r="T266" s="19">
        <f>VLOOKUP($B266,Tabla2[],T$1,0)</f>
        <v>0.16445100000000001</v>
      </c>
    </row>
    <row r="267" spans="1:20" x14ac:dyDescent="0.3">
      <c r="A267" t="s">
        <v>0</v>
      </c>
      <c r="B267" t="str">
        <f>FIJO!$B266</f>
        <v>CANARIASAEQFIJOSIMETRIA6.1TD8</v>
      </c>
      <c r="C267" s="18" t="str">
        <f>VLOOKUP($B267,Tabla2[],3,0)</f>
        <v>AEQ</v>
      </c>
      <c r="D267" s="18" t="str">
        <f>VLOOKUP($B267,Tabla2[],FIJO!C$1,0)</f>
        <v>CANARIAS</v>
      </c>
      <c r="E267" s="155"/>
      <c r="F267" s="18" t="str">
        <f>VLOOKUP($B267,Tabla2[],5,0)</f>
        <v>SIMETRIA</v>
      </c>
      <c r="G267" s="18" t="str">
        <f>VLOOKUP($B267,Tabla2[],6,0)</f>
        <v>6.1TD</v>
      </c>
      <c r="H267" s="18">
        <f>VLOOKUP($B267,Tabla2[],7,0)</f>
        <v>8</v>
      </c>
      <c r="I267" s="19">
        <f>VLOOKUP($B267,Tabla2[],I$1,0)</f>
        <v>6.2918000000000002E-2</v>
      </c>
      <c r="J267" s="19">
        <f>VLOOKUP($B267,Tabla2[],J$1,0)</f>
        <v>5.4358999999999998E-2</v>
      </c>
      <c r="K267" s="19">
        <f>VLOOKUP($B267,Tabla2[],K$1,0)</f>
        <v>4.3706000000000002E-2</v>
      </c>
      <c r="L267" s="19">
        <f>VLOOKUP($B267,Tabla2[],L$1,0)</f>
        <v>3.8864999999999997E-2</v>
      </c>
      <c r="M267" s="19">
        <f>VLOOKUP($B267,Tabla2[],M$1,0)</f>
        <v>2.0639999999999999E-2</v>
      </c>
      <c r="N267" s="19">
        <f>VLOOKUP($B267,Tabla2[],N$1,0)</f>
        <v>1.8558999999999999E-2</v>
      </c>
      <c r="O267" s="19">
        <f>VLOOKUP($B267,Tabla2[],O$1,0)</f>
        <v>0.238676</v>
      </c>
      <c r="P267" s="19">
        <f>VLOOKUP($B267,Tabla2[],P$1,0)</f>
        <v>0.215055</v>
      </c>
      <c r="Q267" s="19">
        <f>VLOOKUP($B267,Tabla2[],Q$1,0)</f>
        <v>0.20283700000000002</v>
      </c>
      <c r="R267" s="19">
        <f>VLOOKUP($B267,Tabla2[],R$1,0)</f>
        <v>0.187554</v>
      </c>
      <c r="S267" s="19">
        <f>VLOOKUP($B267,Tabla2[],S$1,0)</f>
        <v>0.170316</v>
      </c>
      <c r="T267" s="19">
        <f>VLOOKUP($B267,Tabla2[],T$1,0)</f>
        <v>0.16445100000000001</v>
      </c>
    </row>
    <row r="268" spans="1:20" x14ac:dyDescent="0.3">
      <c r="A268" t="s">
        <v>0</v>
      </c>
      <c r="B268" t="str">
        <f>FIJO!$B267</f>
        <v>CANARIASAEQFIJOARMONIA6.1TD10</v>
      </c>
      <c r="C268" s="18" t="str">
        <f>VLOOKUP($B268,Tabla2[],3,0)</f>
        <v>AEQ</v>
      </c>
      <c r="D268" s="18" t="str">
        <f>VLOOKUP($B268,Tabla2[],FIJO!C$1,0)</f>
        <v>CANARIAS</v>
      </c>
      <c r="E268" s="155"/>
      <c r="F268" s="18" t="str">
        <f>VLOOKUP($B268,Tabla2[],5,0)</f>
        <v>ARMONIA</v>
      </c>
      <c r="G268" s="18" t="str">
        <f>VLOOKUP($B268,Tabla2[],6,0)</f>
        <v>6.1TD</v>
      </c>
      <c r="H268" s="18">
        <f>VLOOKUP($B268,Tabla2[],7,0)</f>
        <v>10</v>
      </c>
      <c r="I268" s="19">
        <f>VLOOKUP($B268,Tabla2[],I$1,0)</f>
        <v>6.2918000000000002E-2</v>
      </c>
      <c r="J268" s="19">
        <f>VLOOKUP($B268,Tabla2[],J$1,0)</f>
        <v>5.4358999999999998E-2</v>
      </c>
      <c r="K268" s="19">
        <f>VLOOKUP($B268,Tabla2[],K$1,0)</f>
        <v>2.8295000000000001E-2</v>
      </c>
      <c r="L268" s="19">
        <f>VLOOKUP($B268,Tabla2[],L$1,0)</f>
        <v>2.3453999999999999E-2</v>
      </c>
      <c r="M268" s="19">
        <f>VLOOKUP($B268,Tabla2[],M$1,0)</f>
        <v>5.2290000000000001E-3</v>
      </c>
      <c r="N268" s="19">
        <f>VLOOKUP($B268,Tabla2[],N$1,0)</f>
        <v>3.1480000000000002E-3</v>
      </c>
      <c r="O268" s="19">
        <f>VLOOKUP($B268,Tabla2[],O$1,0)</f>
        <v>0.240676</v>
      </c>
      <c r="P268" s="19">
        <f>VLOOKUP($B268,Tabla2[],P$1,0)</f>
        <v>0.217055</v>
      </c>
      <c r="Q268" s="19">
        <f>VLOOKUP($B268,Tabla2[],Q$1,0)</f>
        <v>0.20483700000000002</v>
      </c>
      <c r="R268" s="19">
        <f>VLOOKUP($B268,Tabla2[],R$1,0)</f>
        <v>0.189554</v>
      </c>
      <c r="S268" s="19">
        <f>VLOOKUP($B268,Tabla2[],S$1,0)</f>
        <v>0.172316</v>
      </c>
      <c r="T268" s="19">
        <f>VLOOKUP($B268,Tabla2[],T$1,0)</f>
        <v>0.16645100000000002</v>
      </c>
    </row>
    <row r="269" spans="1:20" x14ac:dyDescent="0.3">
      <c r="A269" t="s">
        <v>0</v>
      </c>
      <c r="B269" t="str">
        <f>FIJO!$B268</f>
        <v>CANARIASAEQFIJOEQUILIBRIO6.1TD10</v>
      </c>
      <c r="C269" s="18" t="str">
        <f>VLOOKUP($B269,Tabla2[],3,0)</f>
        <v>AEQ</v>
      </c>
      <c r="D269" s="18" t="str">
        <f>VLOOKUP($B269,Tabla2[],FIJO!C$1,0)</f>
        <v>CANARIAS</v>
      </c>
      <c r="E269" s="155"/>
      <c r="F269" s="18" t="str">
        <f>VLOOKUP($B269,Tabla2[],5,0)</f>
        <v>EQUILIBRIO</v>
      </c>
      <c r="G269" s="18" t="str">
        <f>VLOOKUP($B269,Tabla2[],6,0)</f>
        <v>6.1TD</v>
      </c>
      <c r="H269" s="18">
        <f>VLOOKUP($B269,Tabla2[],7,0)</f>
        <v>10</v>
      </c>
      <c r="I269" s="19">
        <f>VLOOKUP($B269,Tabla2[],I$1,0)</f>
        <v>6.2918000000000002E-2</v>
      </c>
      <c r="J269" s="19">
        <f>VLOOKUP($B269,Tabla2[],J$1,0)</f>
        <v>5.4358999999999998E-2</v>
      </c>
      <c r="K269" s="19">
        <f>VLOOKUP($B269,Tabla2[],K$1,0)</f>
        <v>3.6513999999999998E-2</v>
      </c>
      <c r="L269" s="19">
        <f>VLOOKUP($B269,Tabla2[],L$1,0)</f>
        <v>3.1673E-2</v>
      </c>
      <c r="M269" s="19">
        <f>VLOOKUP($B269,Tabla2[],M$1,0)</f>
        <v>1.3448E-2</v>
      </c>
      <c r="N269" s="19">
        <f>VLOOKUP($B269,Tabla2[],N$1,0)</f>
        <v>1.1367E-2</v>
      </c>
      <c r="O269" s="19">
        <f>VLOOKUP($B269,Tabla2[],O$1,0)</f>
        <v>0.240676</v>
      </c>
      <c r="P269" s="19">
        <f>VLOOKUP($B269,Tabla2[],P$1,0)</f>
        <v>0.217055</v>
      </c>
      <c r="Q269" s="19">
        <f>VLOOKUP($B269,Tabla2[],Q$1,0)</f>
        <v>0.20483700000000002</v>
      </c>
      <c r="R269" s="19">
        <f>VLOOKUP($B269,Tabla2[],R$1,0)</f>
        <v>0.189554</v>
      </c>
      <c r="S269" s="19">
        <f>VLOOKUP($B269,Tabla2[],S$1,0)</f>
        <v>0.172316</v>
      </c>
      <c r="T269" s="19">
        <f>VLOOKUP($B269,Tabla2[],T$1,0)</f>
        <v>0.16645100000000002</v>
      </c>
    </row>
    <row r="270" spans="1:20" x14ac:dyDescent="0.3">
      <c r="A270" t="s">
        <v>0</v>
      </c>
      <c r="B270" t="str">
        <f>FIJO!$B269</f>
        <v>CANARIASAEQFIJOSIMETRIA6.1TD10</v>
      </c>
      <c r="C270" s="18" t="str">
        <f>VLOOKUP($B270,Tabla2[],3,0)</f>
        <v>AEQ</v>
      </c>
      <c r="D270" s="18" t="str">
        <f>VLOOKUP($B270,Tabla2[],FIJO!C$1,0)</f>
        <v>CANARIAS</v>
      </c>
      <c r="E270" s="155"/>
      <c r="F270" s="18" t="str">
        <f>VLOOKUP($B270,Tabla2[],5,0)</f>
        <v>SIMETRIA</v>
      </c>
      <c r="G270" s="18" t="str">
        <f>VLOOKUP($B270,Tabla2[],6,0)</f>
        <v>6.1TD</v>
      </c>
      <c r="H270" s="18">
        <f>VLOOKUP($B270,Tabla2[],7,0)</f>
        <v>10</v>
      </c>
      <c r="I270" s="19">
        <f>VLOOKUP($B270,Tabla2[],I$1,0)</f>
        <v>6.2918000000000002E-2</v>
      </c>
      <c r="J270" s="19">
        <f>VLOOKUP($B270,Tabla2[],J$1,0)</f>
        <v>5.4358999999999998E-2</v>
      </c>
      <c r="K270" s="19">
        <f>VLOOKUP($B270,Tabla2[],K$1,0)</f>
        <v>4.3706000000000002E-2</v>
      </c>
      <c r="L270" s="19">
        <f>VLOOKUP($B270,Tabla2[],L$1,0)</f>
        <v>3.8864999999999997E-2</v>
      </c>
      <c r="M270" s="19">
        <f>VLOOKUP($B270,Tabla2[],M$1,0)</f>
        <v>2.0639999999999999E-2</v>
      </c>
      <c r="N270" s="19">
        <f>VLOOKUP($B270,Tabla2[],N$1,0)</f>
        <v>1.8558999999999999E-2</v>
      </c>
      <c r="O270" s="19">
        <f>VLOOKUP($B270,Tabla2[],O$1,0)</f>
        <v>0.240676</v>
      </c>
      <c r="P270" s="19">
        <f>VLOOKUP($B270,Tabla2[],P$1,0)</f>
        <v>0.217055</v>
      </c>
      <c r="Q270" s="19">
        <f>VLOOKUP($B270,Tabla2[],Q$1,0)</f>
        <v>0.20483700000000002</v>
      </c>
      <c r="R270" s="19">
        <f>VLOOKUP($B270,Tabla2[],R$1,0)</f>
        <v>0.189554</v>
      </c>
      <c r="S270" s="19">
        <f>VLOOKUP($B270,Tabla2[],S$1,0)</f>
        <v>0.172316</v>
      </c>
      <c r="T270" s="19">
        <f>VLOOKUP($B270,Tabla2[],T$1,0)</f>
        <v>0.16645100000000002</v>
      </c>
    </row>
    <row r="271" spans="1:20" x14ac:dyDescent="0.3">
      <c r="A271" t="s">
        <v>0</v>
      </c>
      <c r="B271" t="str">
        <f>FIJO!$B270</f>
        <v>CANARIASAEQFIJOARMONIA6.1TD15</v>
      </c>
      <c r="C271" s="18" t="str">
        <f>VLOOKUP($B271,Tabla2[],3,0)</f>
        <v>AEQ</v>
      </c>
      <c r="D271" s="18" t="str">
        <f>VLOOKUP($B271,Tabla2[],FIJO!C$1,0)</f>
        <v>CANARIAS</v>
      </c>
      <c r="E271" s="155"/>
      <c r="F271" s="18" t="str">
        <f>VLOOKUP($B271,Tabla2[],5,0)</f>
        <v>ARMONIA</v>
      </c>
      <c r="G271" s="18" t="str">
        <f>VLOOKUP($B271,Tabla2[],6,0)</f>
        <v>6.1TD</v>
      </c>
      <c r="H271" s="18">
        <f>VLOOKUP($B271,Tabla2[],7,0)</f>
        <v>15</v>
      </c>
      <c r="I271" s="19">
        <f>VLOOKUP($B271,Tabla2[],I$1,0)</f>
        <v>6.2918000000000002E-2</v>
      </c>
      <c r="J271" s="19">
        <f>VLOOKUP($B271,Tabla2[],J$1,0)</f>
        <v>5.4358999999999998E-2</v>
      </c>
      <c r="K271" s="19">
        <f>VLOOKUP($B271,Tabla2[],K$1,0)</f>
        <v>2.8295000000000001E-2</v>
      </c>
      <c r="L271" s="19">
        <f>VLOOKUP($B271,Tabla2[],L$1,0)</f>
        <v>2.3453999999999999E-2</v>
      </c>
      <c r="M271" s="19">
        <f>VLOOKUP($B271,Tabla2[],M$1,0)</f>
        <v>5.2290000000000001E-3</v>
      </c>
      <c r="N271" s="19">
        <f>VLOOKUP($B271,Tabla2[],N$1,0)</f>
        <v>3.1480000000000002E-3</v>
      </c>
      <c r="O271" s="19">
        <f>VLOOKUP($B271,Tabla2[],O$1,0)</f>
        <v>0.24567600000000001</v>
      </c>
      <c r="P271" s="19">
        <f>VLOOKUP($B271,Tabla2[],P$1,0)</f>
        <v>0.222055</v>
      </c>
      <c r="Q271" s="19">
        <f>VLOOKUP($B271,Tabla2[],Q$1,0)</f>
        <v>0.20983700000000002</v>
      </c>
      <c r="R271" s="19">
        <f>VLOOKUP($B271,Tabla2[],R$1,0)</f>
        <v>0.194554</v>
      </c>
      <c r="S271" s="19">
        <f>VLOOKUP($B271,Tabla2[],S$1,0)</f>
        <v>0.177316</v>
      </c>
      <c r="T271" s="19">
        <f>VLOOKUP($B271,Tabla2[],T$1,0)</f>
        <v>0.17145100000000002</v>
      </c>
    </row>
    <row r="272" spans="1:20" x14ac:dyDescent="0.3">
      <c r="A272" t="s">
        <v>0</v>
      </c>
      <c r="B272" t="str">
        <f>FIJO!$B271</f>
        <v>CANARIASAEQFIJOEQUILIBRIO6.1TD15</v>
      </c>
      <c r="C272" s="18" t="str">
        <f>VLOOKUP($B272,Tabla2[],3,0)</f>
        <v>AEQ</v>
      </c>
      <c r="D272" s="18" t="str">
        <f>VLOOKUP($B272,Tabla2[],FIJO!C$1,0)</f>
        <v>CANARIAS</v>
      </c>
      <c r="E272" s="155"/>
      <c r="F272" s="18" t="str">
        <f>VLOOKUP($B272,Tabla2[],5,0)</f>
        <v>EQUILIBRIO</v>
      </c>
      <c r="G272" s="18" t="str">
        <f>VLOOKUP($B272,Tabla2[],6,0)</f>
        <v>6.1TD</v>
      </c>
      <c r="H272" s="18">
        <f>VLOOKUP($B272,Tabla2[],7,0)</f>
        <v>15</v>
      </c>
      <c r="I272" s="19">
        <f>VLOOKUP($B272,Tabla2[],I$1,0)</f>
        <v>6.2918000000000002E-2</v>
      </c>
      <c r="J272" s="19">
        <f>VLOOKUP($B272,Tabla2[],J$1,0)</f>
        <v>5.4358999999999998E-2</v>
      </c>
      <c r="K272" s="19">
        <f>VLOOKUP($B272,Tabla2[],K$1,0)</f>
        <v>3.6513999999999998E-2</v>
      </c>
      <c r="L272" s="19">
        <f>VLOOKUP($B272,Tabla2[],L$1,0)</f>
        <v>3.1673E-2</v>
      </c>
      <c r="M272" s="19">
        <f>VLOOKUP($B272,Tabla2[],M$1,0)</f>
        <v>1.3448E-2</v>
      </c>
      <c r="N272" s="19">
        <f>VLOOKUP($B272,Tabla2[],N$1,0)</f>
        <v>1.1367E-2</v>
      </c>
      <c r="O272" s="19">
        <f>VLOOKUP($B272,Tabla2[],O$1,0)</f>
        <v>0.24567600000000001</v>
      </c>
      <c r="P272" s="19">
        <f>VLOOKUP($B272,Tabla2[],P$1,0)</f>
        <v>0.222055</v>
      </c>
      <c r="Q272" s="19">
        <f>VLOOKUP($B272,Tabla2[],Q$1,0)</f>
        <v>0.20983700000000002</v>
      </c>
      <c r="R272" s="19">
        <f>VLOOKUP($B272,Tabla2[],R$1,0)</f>
        <v>0.194554</v>
      </c>
      <c r="S272" s="19">
        <f>VLOOKUP($B272,Tabla2[],S$1,0)</f>
        <v>0.177316</v>
      </c>
      <c r="T272" s="19">
        <f>VLOOKUP($B272,Tabla2[],T$1,0)</f>
        <v>0.17145100000000002</v>
      </c>
    </row>
    <row r="273" spans="1:20" x14ac:dyDescent="0.3">
      <c r="A273" t="s">
        <v>0</v>
      </c>
      <c r="B273" t="str">
        <f>FIJO!$B272</f>
        <v>CANARIASAEQFIJOSIMETRIA6.1TD15</v>
      </c>
      <c r="C273" s="18" t="str">
        <f>VLOOKUP($B273,Tabla2[],3,0)</f>
        <v>AEQ</v>
      </c>
      <c r="D273" s="18" t="str">
        <f>VLOOKUP($B273,Tabla2[],FIJO!C$1,0)</f>
        <v>CANARIAS</v>
      </c>
      <c r="E273" s="155"/>
      <c r="F273" s="18" t="str">
        <f>VLOOKUP($B273,Tabla2[],5,0)</f>
        <v>SIMETRIA</v>
      </c>
      <c r="G273" s="18" t="str">
        <f>VLOOKUP($B273,Tabla2[],6,0)</f>
        <v>6.1TD</v>
      </c>
      <c r="H273" s="18">
        <f>VLOOKUP($B273,Tabla2[],7,0)</f>
        <v>15</v>
      </c>
      <c r="I273" s="19">
        <f>VLOOKUP($B273,Tabla2[],I$1,0)</f>
        <v>6.2918000000000002E-2</v>
      </c>
      <c r="J273" s="19">
        <f>VLOOKUP($B273,Tabla2[],J$1,0)</f>
        <v>5.4358999999999998E-2</v>
      </c>
      <c r="K273" s="19">
        <f>VLOOKUP($B273,Tabla2[],K$1,0)</f>
        <v>4.3706000000000002E-2</v>
      </c>
      <c r="L273" s="19">
        <f>VLOOKUP($B273,Tabla2[],L$1,0)</f>
        <v>3.8864999999999997E-2</v>
      </c>
      <c r="M273" s="19">
        <f>VLOOKUP($B273,Tabla2[],M$1,0)</f>
        <v>2.0639999999999999E-2</v>
      </c>
      <c r="N273" s="19">
        <f>VLOOKUP($B273,Tabla2[],N$1,0)</f>
        <v>1.8558999999999999E-2</v>
      </c>
      <c r="O273" s="19">
        <f>VLOOKUP($B273,Tabla2[],O$1,0)</f>
        <v>0.24567600000000001</v>
      </c>
      <c r="P273" s="19">
        <f>VLOOKUP($B273,Tabla2[],P$1,0)</f>
        <v>0.222055</v>
      </c>
      <c r="Q273" s="19">
        <f>VLOOKUP($B273,Tabla2[],Q$1,0)</f>
        <v>0.20983700000000002</v>
      </c>
      <c r="R273" s="19">
        <f>VLOOKUP($B273,Tabla2[],R$1,0)</f>
        <v>0.194554</v>
      </c>
      <c r="S273" s="19">
        <f>VLOOKUP($B273,Tabla2[],S$1,0)</f>
        <v>0.177316</v>
      </c>
      <c r="T273" s="19">
        <f>VLOOKUP($B273,Tabla2[],T$1,0)</f>
        <v>0.17145100000000002</v>
      </c>
    </row>
    <row r="274" spans="1:20" x14ac:dyDescent="0.3">
      <c r="A274" t="s">
        <v>0</v>
      </c>
      <c r="B274" t="str">
        <f>FIJO!$B273</f>
        <v>CANARIASAEQFIJOARMONIA6.1TD20</v>
      </c>
      <c r="C274" s="18" t="str">
        <f>VLOOKUP($B274,Tabla2[],3,0)</f>
        <v>AEQ</v>
      </c>
      <c r="D274" s="18" t="str">
        <f>VLOOKUP($B274,Tabla2[],FIJO!C$1,0)</f>
        <v>CANARIAS</v>
      </c>
      <c r="E274" s="155"/>
      <c r="F274" s="18" t="str">
        <f>VLOOKUP($B274,Tabla2[],5,0)</f>
        <v>ARMONIA</v>
      </c>
      <c r="G274" s="18" t="str">
        <f>VLOOKUP($B274,Tabla2[],6,0)</f>
        <v>6.1TD</v>
      </c>
      <c r="H274" s="18">
        <f>VLOOKUP($B274,Tabla2[],7,0)</f>
        <v>20</v>
      </c>
      <c r="I274" s="19">
        <f>VLOOKUP($B274,Tabla2[],I$1,0)</f>
        <v>6.2918000000000002E-2</v>
      </c>
      <c r="J274" s="19">
        <f>VLOOKUP($B274,Tabla2[],J$1,0)</f>
        <v>5.4358999999999998E-2</v>
      </c>
      <c r="K274" s="19">
        <f>VLOOKUP($B274,Tabla2[],K$1,0)</f>
        <v>2.8295000000000001E-2</v>
      </c>
      <c r="L274" s="19">
        <f>VLOOKUP($B274,Tabla2[],L$1,0)</f>
        <v>2.3453999999999999E-2</v>
      </c>
      <c r="M274" s="19">
        <f>VLOOKUP($B274,Tabla2[],M$1,0)</f>
        <v>5.2290000000000001E-3</v>
      </c>
      <c r="N274" s="19">
        <f>VLOOKUP($B274,Tabla2[],N$1,0)</f>
        <v>3.1480000000000002E-3</v>
      </c>
      <c r="O274" s="19">
        <f>VLOOKUP($B274,Tabla2[],O$1,0)</f>
        <v>0.25067600000000001</v>
      </c>
      <c r="P274" s="19">
        <f>VLOOKUP($B274,Tabla2[],P$1,0)</f>
        <v>0.22705500000000001</v>
      </c>
      <c r="Q274" s="19">
        <f>VLOOKUP($B274,Tabla2[],Q$1,0)</f>
        <v>0.21483700000000003</v>
      </c>
      <c r="R274" s="19">
        <f>VLOOKUP($B274,Tabla2[],R$1,0)</f>
        <v>0.19955400000000001</v>
      </c>
      <c r="S274" s="19">
        <f>VLOOKUP($B274,Tabla2[],S$1,0)</f>
        <v>0.18231600000000001</v>
      </c>
      <c r="T274" s="19">
        <f>VLOOKUP($B274,Tabla2[],T$1,0)</f>
        <v>0.17645100000000002</v>
      </c>
    </row>
    <row r="275" spans="1:20" x14ac:dyDescent="0.3">
      <c r="A275" t="s">
        <v>0</v>
      </c>
      <c r="B275" t="str">
        <f>FIJO!$B274</f>
        <v>CANARIASAEQFIJOEQUILIBRIO6.1TD20</v>
      </c>
      <c r="C275" s="18" t="str">
        <f>VLOOKUP($B275,Tabla2[],3,0)</f>
        <v>AEQ</v>
      </c>
      <c r="D275" s="18" t="str">
        <f>VLOOKUP($B275,Tabla2[],FIJO!C$1,0)</f>
        <v>CANARIAS</v>
      </c>
      <c r="E275" s="155"/>
      <c r="F275" s="18" t="str">
        <f>VLOOKUP($B275,Tabla2[],5,0)</f>
        <v>EQUILIBRIO</v>
      </c>
      <c r="G275" s="18" t="str">
        <f>VLOOKUP($B275,Tabla2[],6,0)</f>
        <v>6.1TD</v>
      </c>
      <c r="H275" s="18">
        <f>VLOOKUP($B275,Tabla2[],7,0)</f>
        <v>20</v>
      </c>
      <c r="I275" s="19">
        <f>VLOOKUP($B275,Tabla2[],I$1,0)</f>
        <v>6.2918000000000002E-2</v>
      </c>
      <c r="J275" s="19">
        <f>VLOOKUP($B275,Tabla2[],J$1,0)</f>
        <v>5.4358999999999998E-2</v>
      </c>
      <c r="K275" s="19">
        <f>VLOOKUP($B275,Tabla2[],K$1,0)</f>
        <v>3.6513999999999998E-2</v>
      </c>
      <c r="L275" s="19">
        <f>VLOOKUP($B275,Tabla2[],L$1,0)</f>
        <v>3.1673E-2</v>
      </c>
      <c r="M275" s="19">
        <f>VLOOKUP($B275,Tabla2[],M$1,0)</f>
        <v>1.3448E-2</v>
      </c>
      <c r="N275" s="19">
        <f>VLOOKUP($B275,Tabla2[],N$1,0)</f>
        <v>1.1367E-2</v>
      </c>
      <c r="O275" s="19">
        <f>VLOOKUP($B275,Tabla2[],O$1,0)</f>
        <v>0.25067600000000001</v>
      </c>
      <c r="P275" s="19">
        <f>VLOOKUP($B275,Tabla2[],P$1,0)</f>
        <v>0.22705500000000001</v>
      </c>
      <c r="Q275" s="19">
        <f>VLOOKUP($B275,Tabla2[],Q$1,0)</f>
        <v>0.21483700000000003</v>
      </c>
      <c r="R275" s="19">
        <f>VLOOKUP($B275,Tabla2[],R$1,0)</f>
        <v>0.19955400000000001</v>
      </c>
      <c r="S275" s="19">
        <f>VLOOKUP($B275,Tabla2[],S$1,0)</f>
        <v>0.18231600000000001</v>
      </c>
      <c r="T275" s="19">
        <f>VLOOKUP($B275,Tabla2[],T$1,0)</f>
        <v>0.17645100000000002</v>
      </c>
    </row>
    <row r="276" spans="1:20" x14ac:dyDescent="0.3">
      <c r="A276" t="s">
        <v>0</v>
      </c>
      <c r="B276" t="str">
        <f>FIJO!$B275</f>
        <v>CANARIASAEQFIJOSIMETRIA6.1TD20</v>
      </c>
      <c r="C276" s="18" t="str">
        <f>VLOOKUP($B276,Tabla2[],3,0)</f>
        <v>AEQ</v>
      </c>
      <c r="D276" s="18" t="str">
        <f>VLOOKUP($B276,Tabla2[],FIJO!C$1,0)</f>
        <v>CANARIAS</v>
      </c>
      <c r="E276" s="155"/>
      <c r="F276" s="18" t="str">
        <f>VLOOKUP($B276,Tabla2[],5,0)</f>
        <v>SIMETRIA</v>
      </c>
      <c r="G276" s="18" t="str">
        <f>VLOOKUP($B276,Tabla2[],6,0)</f>
        <v>6.1TD</v>
      </c>
      <c r="H276" s="18">
        <f>VLOOKUP($B276,Tabla2[],7,0)</f>
        <v>20</v>
      </c>
      <c r="I276" s="19">
        <f>VLOOKUP($B276,Tabla2[],I$1,0)</f>
        <v>6.2918000000000002E-2</v>
      </c>
      <c r="J276" s="19">
        <f>VLOOKUP($B276,Tabla2[],J$1,0)</f>
        <v>5.4358999999999998E-2</v>
      </c>
      <c r="K276" s="19">
        <f>VLOOKUP($B276,Tabla2[],K$1,0)</f>
        <v>4.3706000000000002E-2</v>
      </c>
      <c r="L276" s="19">
        <f>VLOOKUP($B276,Tabla2[],L$1,0)</f>
        <v>3.8864999999999997E-2</v>
      </c>
      <c r="M276" s="19">
        <f>VLOOKUP($B276,Tabla2[],M$1,0)</f>
        <v>2.0639999999999999E-2</v>
      </c>
      <c r="N276" s="19">
        <f>VLOOKUP($B276,Tabla2[],N$1,0)</f>
        <v>1.8558999999999999E-2</v>
      </c>
      <c r="O276" s="19">
        <f>VLOOKUP($B276,Tabla2[],O$1,0)</f>
        <v>0.25067600000000001</v>
      </c>
      <c r="P276" s="19">
        <f>VLOOKUP($B276,Tabla2[],P$1,0)</f>
        <v>0.22705500000000001</v>
      </c>
      <c r="Q276" s="19">
        <f>VLOOKUP($B276,Tabla2[],Q$1,0)</f>
        <v>0.21483700000000003</v>
      </c>
      <c r="R276" s="19">
        <f>VLOOKUP($B276,Tabla2[],R$1,0)</f>
        <v>0.19955400000000001</v>
      </c>
      <c r="S276" s="19">
        <f>VLOOKUP($B276,Tabla2[],S$1,0)</f>
        <v>0.18231600000000001</v>
      </c>
      <c r="T276" s="19">
        <f>VLOOKUP($B276,Tabla2[],T$1,0)</f>
        <v>0.17645100000000002</v>
      </c>
    </row>
    <row r="277" spans="1:20" x14ac:dyDescent="0.3">
      <c r="B277" t="str">
        <f>FIJO!$B276</f>
        <v>CANARIASAEQFIJOARMONIA6.1TD25</v>
      </c>
      <c r="C277" s="18" t="str">
        <f>VLOOKUP($B277,Tabla2[],3,0)</f>
        <v>AEQ</v>
      </c>
      <c r="D277" s="18" t="str">
        <f>VLOOKUP($B277,Tabla2[],FIJO!C$1,0)</f>
        <v>CANARIAS</v>
      </c>
      <c r="E277" s="155"/>
      <c r="F277" s="18" t="str">
        <f>VLOOKUP($B277,Tabla2[],5,0)</f>
        <v>ARMONIA</v>
      </c>
      <c r="G277" s="18" t="str">
        <f>VLOOKUP($B277,Tabla2[],6,0)</f>
        <v>6.1TD</v>
      </c>
      <c r="H277" s="18">
        <f>VLOOKUP($B277,Tabla2[],7,0)</f>
        <v>25</v>
      </c>
      <c r="I277" s="19">
        <f>VLOOKUP($B277,Tabla2[],I$1,0)</f>
        <v>6.2918000000000002E-2</v>
      </c>
      <c r="J277" s="19">
        <f>VLOOKUP($B277,Tabla2[],J$1,0)</f>
        <v>5.4358999999999998E-2</v>
      </c>
      <c r="K277" s="19">
        <f>VLOOKUP($B277,Tabla2[],K$1,0)</f>
        <v>2.8295000000000001E-2</v>
      </c>
      <c r="L277" s="19">
        <f>VLOOKUP($B277,Tabla2[],L$1,0)</f>
        <v>2.3453999999999999E-2</v>
      </c>
      <c r="M277" s="19">
        <f>VLOOKUP($B277,Tabla2[],M$1,0)</f>
        <v>5.2290000000000001E-3</v>
      </c>
      <c r="N277" s="19">
        <f>VLOOKUP($B277,Tabla2[],N$1,0)</f>
        <v>3.1480000000000002E-3</v>
      </c>
      <c r="O277" s="19">
        <f>VLOOKUP($B277,Tabla2[],O$1,0)</f>
        <v>0.25567600000000001</v>
      </c>
      <c r="P277" s="19">
        <f>VLOOKUP($B277,Tabla2[],P$1,0)</f>
        <v>0.23205500000000001</v>
      </c>
      <c r="Q277" s="19">
        <f>VLOOKUP($B277,Tabla2[],Q$1,0)</f>
        <v>0.21983700000000003</v>
      </c>
      <c r="R277" s="19">
        <f>VLOOKUP($B277,Tabla2[],R$1,0)</f>
        <v>0.20455400000000001</v>
      </c>
      <c r="S277" s="19">
        <f>VLOOKUP($B277,Tabla2[],S$1,0)</f>
        <v>0.18731600000000001</v>
      </c>
      <c r="T277" s="19">
        <f>VLOOKUP($B277,Tabla2[],T$1,0)</f>
        <v>0.18145100000000003</v>
      </c>
    </row>
    <row r="278" spans="1:20" x14ac:dyDescent="0.3">
      <c r="A278" t="s">
        <v>0</v>
      </c>
      <c r="B278" t="str">
        <f>FIJO!$B277</f>
        <v>CANARIASAEQFIJOEQUILIBRIO6.1TD25</v>
      </c>
      <c r="C278" s="18" t="str">
        <f>VLOOKUP($B278,Tabla2[],3,0)</f>
        <v>AEQ</v>
      </c>
      <c r="D278" s="18" t="str">
        <f>VLOOKUP($B278,Tabla2[],FIJO!C$1,0)</f>
        <v>CANARIAS</v>
      </c>
      <c r="E278" s="155"/>
      <c r="F278" s="18" t="str">
        <f>VLOOKUP($B278,Tabla2[],5,0)</f>
        <v>EQUILIBRIO</v>
      </c>
      <c r="G278" s="18" t="str">
        <f>VLOOKUP($B278,Tabla2[],6,0)</f>
        <v>6.1TD</v>
      </c>
      <c r="H278" s="18">
        <f>VLOOKUP($B278,Tabla2[],7,0)</f>
        <v>25</v>
      </c>
      <c r="I278" s="19">
        <f>VLOOKUP($B278,Tabla2[],I$1,0)</f>
        <v>6.2918000000000002E-2</v>
      </c>
      <c r="J278" s="19">
        <f>VLOOKUP($B278,Tabla2[],J$1,0)</f>
        <v>5.4358999999999998E-2</v>
      </c>
      <c r="K278" s="19">
        <f>VLOOKUP($B278,Tabla2[],K$1,0)</f>
        <v>3.6513999999999998E-2</v>
      </c>
      <c r="L278" s="19">
        <f>VLOOKUP($B278,Tabla2[],L$1,0)</f>
        <v>3.1673E-2</v>
      </c>
      <c r="M278" s="19">
        <f>VLOOKUP($B278,Tabla2[],M$1,0)</f>
        <v>1.3448E-2</v>
      </c>
      <c r="N278" s="19">
        <f>VLOOKUP($B278,Tabla2[],N$1,0)</f>
        <v>1.1367E-2</v>
      </c>
      <c r="O278" s="19">
        <f>VLOOKUP($B278,Tabla2[],O$1,0)</f>
        <v>0.25567600000000001</v>
      </c>
      <c r="P278" s="19">
        <f>VLOOKUP($B278,Tabla2[],P$1,0)</f>
        <v>0.23205500000000001</v>
      </c>
      <c r="Q278" s="19">
        <f>VLOOKUP($B278,Tabla2[],Q$1,0)</f>
        <v>0.21983700000000003</v>
      </c>
      <c r="R278" s="19">
        <f>VLOOKUP($B278,Tabla2[],R$1,0)</f>
        <v>0.20455400000000001</v>
      </c>
      <c r="S278" s="19">
        <f>VLOOKUP($B278,Tabla2[],S$1,0)</f>
        <v>0.18731600000000001</v>
      </c>
      <c r="T278" s="19">
        <f>VLOOKUP($B278,Tabla2[],T$1,0)</f>
        <v>0.18145100000000003</v>
      </c>
    </row>
    <row r="279" spans="1:20" x14ac:dyDescent="0.3">
      <c r="A279" t="s">
        <v>0</v>
      </c>
      <c r="B279" t="str">
        <f>FIJO!$B278</f>
        <v>CANARIASAEQFIJOSIMETRIA6.1TD25</v>
      </c>
      <c r="C279" s="18" t="str">
        <f>VLOOKUP($B279,Tabla2[],3,0)</f>
        <v>AEQ</v>
      </c>
      <c r="D279" s="18" t="str">
        <f>VLOOKUP($B279,Tabla2[],FIJO!C$1,0)</f>
        <v>CANARIAS</v>
      </c>
      <c r="E279" s="155"/>
      <c r="F279" s="18" t="str">
        <f>VLOOKUP($B279,Tabla2[],5,0)</f>
        <v>SIMETRIA</v>
      </c>
      <c r="G279" s="18" t="str">
        <f>VLOOKUP($B279,Tabla2[],6,0)</f>
        <v>6.1TD</v>
      </c>
      <c r="H279" s="18">
        <f>VLOOKUP($B279,Tabla2[],7,0)</f>
        <v>25</v>
      </c>
      <c r="I279" s="19">
        <f>VLOOKUP($B279,Tabla2[],I$1,0)</f>
        <v>6.2918000000000002E-2</v>
      </c>
      <c r="J279" s="19">
        <f>VLOOKUP($B279,Tabla2[],J$1,0)</f>
        <v>5.4358999999999998E-2</v>
      </c>
      <c r="K279" s="19">
        <f>VLOOKUP($B279,Tabla2[],K$1,0)</f>
        <v>4.3706000000000002E-2</v>
      </c>
      <c r="L279" s="19">
        <f>VLOOKUP($B279,Tabla2[],L$1,0)</f>
        <v>3.8864999999999997E-2</v>
      </c>
      <c r="M279" s="19">
        <f>VLOOKUP($B279,Tabla2[],M$1,0)</f>
        <v>2.0639999999999999E-2</v>
      </c>
      <c r="N279" s="19">
        <f>VLOOKUP($B279,Tabla2[],N$1,0)</f>
        <v>1.8558999999999999E-2</v>
      </c>
      <c r="O279" s="19">
        <f>VLOOKUP($B279,Tabla2[],O$1,0)</f>
        <v>0.25567600000000001</v>
      </c>
      <c r="P279" s="19">
        <f>VLOOKUP($B279,Tabla2[],P$1,0)</f>
        <v>0.23205500000000001</v>
      </c>
      <c r="Q279" s="19">
        <f>VLOOKUP($B279,Tabla2[],Q$1,0)</f>
        <v>0.21983700000000003</v>
      </c>
      <c r="R279" s="19">
        <f>VLOOKUP($B279,Tabla2[],R$1,0)</f>
        <v>0.20455400000000001</v>
      </c>
      <c r="S279" s="19">
        <f>VLOOKUP($B279,Tabla2[],S$1,0)</f>
        <v>0.18731600000000001</v>
      </c>
      <c r="T279" s="19">
        <f>VLOOKUP($B279,Tabla2[],T$1,0)</f>
        <v>0.18145100000000003</v>
      </c>
    </row>
    <row r="280" spans="1:20" x14ac:dyDescent="0.3">
      <c r="A280" t="s">
        <v>0</v>
      </c>
      <c r="B280" t="str">
        <f>FIJO!$B279</f>
        <v>CANARIASAEQFIJOARMONIA6.1TD30</v>
      </c>
      <c r="C280" s="18" t="str">
        <f>VLOOKUP($B280,Tabla2[],3,0)</f>
        <v>AEQ</v>
      </c>
      <c r="D280" s="18" t="str">
        <f>VLOOKUP($B280,Tabla2[],FIJO!C$1,0)</f>
        <v>CANARIAS</v>
      </c>
      <c r="E280" s="155"/>
      <c r="F280" s="18" t="str">
        <f>VLOOKUP($B280,Tabla2[],5,0)</f>
        <v>ARMONIA</v>
      </c>
      <c r="G280" s="18" t="str">
        <f>VLOOKUP($B280,Tabla2[],6,0)</f>
        <v>6.1TD</v>
      </c>
      <c r="H280" s="18">
        <f>VLOOKUP($B280,Tabla2[],7,0)</f>
        <v>30</v>
      </c>
      <c r="I280" s="19">
        <f>VLOOKUP($B280,Tabla2[],I$1,0)</f>
        <v>6.2918000000000002E-2</v>
      </c>
      <c r="J280" s="19">
        <f>VLOOKUP($B280,Tabla2[],J$1,0)</f>
        <v>5.4358999999999998E-2</v>
      </c>
      <c r="K280" s="19">
        <f>VLOOKUP($B280,Tabla2[],K$1,0)</f>
        <v>2.8295000000000001E-2</v>
      </c>
      <c r="L280" s="19">
        <f>VLOOKUP($B280,Tabla2[],L$1,0)</f>
        <v>2.3453999999999999E-2</v>
      </c>
      <c r="M280" s="19">
        <f>VLOOKUP($B280,Tabla2[],M$1,0)</f>
        <v>5.2290000000000001E-3</v>
      </c>
      <c r="N280" s="19">
        <f>VLOOKUP($B280,Tabla2[],N$1,0)</f>
        <v>3.1480000000000002E-3</v>
      </c>
      <c r="O280" s="19">
        <f>VLOOKUP($B280,Tabla2[],O$1,0)</f>
        <v>0.26067600000000002</v>
      </c>
      <c r="P280" s="19">
        <f>VLOOKUP($B280,Tabla2[],P$1,0)</f>
        <v>0.23705500000000002</v>
      </c>
      <c r="Q280" s="19">
        <f>VLOOKUP($B280,Tabla2[],Q$1,0)</f>
        <v>0.22483700000000004</v>
      </c>
      <c r="R280" s="19">
        <f>VLOOKUP($B280,Tabla2[],R$1,0)</f>
        <v>0.20955400000000002</v>
      </c>
      <c r="S280" s="19">
        <f>VLOOKUP($B280,Tabla2[],S$1,0)</f>
        <v>0.19231600000000001</v>
      </c>
      <c r="T280" s="19">
        <f>VLOOKUP($B280,Tabla2[],T$1,0)</f>
        <v>0.18645100000000003</v>
      </c>
    </row>
    <row r="281" spans="1:20" x14ac:dyDescent="0.3">
      <c r="A281" t="s">
        <v>0</v>
      </c>
      <c r="B281" t="str">
        <f>FIJO!$B280</f>
        <v>CANARIASAEQFIJOEQUILIBRIO6.1TD30</v>
      </c>
      <c r="C281" s="18" t="str">
        <f>VLOOKUP($B281,Tabla2[],3,0)</f>
        <v>AEQ</v>
      </c>
      <c r="D281" s="18" t="str">
        <f>VLOOKUP($B281,Tabla2[],FIJO!C$1,0)</f>
        <v>CANARIAS</v>
      </c>
      <c r="E281" s="155"/>
      <c r="F281" s="18" t="str">
        <f>VLOOKUP($B281,Tabla2[],5,0)</f>
        <v>EQUILIBRIO</v>
      </c>
      <c r="G281" s="18" t="str">
        <f>VLOOKUP($B281,Tabla2[],6,0)</f>
        <v>6.1TD</v>
      </c>
      <c r="H281" s="18">
        <f>VLOOKUP($B281,Tabla2[],7,0)</f>
        <v>30</v>
      </c>
      <c r="I281" s="19">
        <f>VLOOKUP($B281,Tabla2[],I$1,0)</f>
        <v>6.2918000000000002E-2</v>
      </c>
      <c r="J281" s="19">
        <f>VLOOKUP($B281,Tabla2[],J$1,0)</f>
        <v>5.4358999999999998E-2</v>
      </c>
      <c r="K281" s="19">
        <f>VLOOKUP($B281,Tabla2[],K$1,0)</f>
        <v>3.6513999999999998E-2</v>
      </c>
      <c r="L281" s="19">
        <f>VLOOKUP($B281,Tabla2[],L$1,0)</f>
        <v>3.1673E-2</v>
      </c>
      <c r="M281" s="19">
        <f>VLOOKUP($B281,Tabla2[],M$1,0)</f>
        <v>1.3448E-2</v>
      </c>
      <c r="N281" s="19">
        <f>VLOOKUP($B281,Tabla2[],N$1,0)</f>
        <v>1.1367E-2</v>
      </c>
      <c r="O281" s="19">
        <f>VLOOKUP($B281,Tabla2[],O$1,0)</f>
        <v>0.26067600000000002</v>
      </c>
      <c r="P281" s="19">
        <f>VLOOKUP($B281,Tabla2[],P$1,0)</f>
        <v>0.23705500000000002</v>
      </c>
      <c r="Q281" s="19">
        <f>VLOOKUP($B281,Tabla2[],Q$1,0)</f>
        <v>0.22483700000000004</v>
      </c>
      <c r="R281" s="19">
        <f>VLOOKUP($B281,Tabla2[],R$1,0)</f>
        <v>0.20955400000000002</v>
      </c>
      <c r="S281" s="19">
        <f>VLOOKUP($B281,Tabla2[],S$1,0)</f>
        <v>0.19231600000000001</v>
      </c>
      <c r="T281" s="19">
        <f>VLOOKUP($B281,Tabla2[],T$1,0)</f>
        <v>0.18645100000000003</v>
      </c>
    </row>
    <row r="282" spans="1:20" x14ac:dyDescent="0.3">
      <c r="A282" t="s">
        <v>0</v>
      </c>
      <c r="B282" t="str">
        <f>FIJO!$B281</f>
        <v>CANARIASAEQFIJOSIMETRIA6.1TD30</v>
      </c>
      <c r="C282" s="18" t="str">
        <f>VLOOKUP($B282,Tabla2[],3,0)</f>
        <v>AEQ</v>
      </c>
      <c r="D282" s="18" t="str">
        <f>VLOOKUP($B282,Tabla2[],FIJO!C$1,0)</f>
        <v>CANARIAS</v>
      </c>
      <c r="E282" s="155"/>
      <c r="F282" s="18" t="str">
        <f>VLOOKUP($B282,Tabla2[],5,0)</f>
        <v>SIMETRIA</v>
      </c>
      <c r="G282" s="18" t="str">
        <f>VLOOKUP($B282,Tabla2[],6,0)</f>
        <v>6.1TD</v>
      </c>
      <c r="H282" s="18">
        <f>VLOOKUP($B282,Tabla2[],7,0)</f>
        <v>30</v>
      </c>
      <c r="I282" s="19">
        <f>VLOOKUP($B282,Tabla2[],I$1,0)</f>
        <v>6.2918000000000002E-2</v>
      </c>
      <c r="J282" s="19">
        <f>VLOOKUP($B282,Tabla2[],J$1,0)</f>
        <v>5.4358999999999998E-2</v>
      </c>
      <c r="K282" s="19">
        <f>VLOOKUP($B282,Tabla2[],K$1,0)</f>
        <v>4.3706000000000002E-2</v>
      </c>
      <c r="L282" s="19">
        <f>VLOOKUP($B282,Tabla2[],L$1,0)</f>
        <v>3.8864999999999997E-2</v>
      </c>
      <c r="M282" s="19">
        <f>VLOOKUP($B282,Tabla2[],M$1,0)</f>
        <v>2.0639999999999999E-2</v>
      </c>
      <c r="N282" s="19">
        <f>VLOOKUP($B282,Tabla2[],N$1,0)</f>
        <v>1.8558999999999999E-2</v>
      </c>
      <c r="O282" s="19">
        <f>VLOOKUP($B282,Tabla2[],O$1,0)</f>
        <v>0.26067600000000002</v>
      </c>
      <c r="P282" s="19">
        <f>VLOOKUP($B282,Tabla2[],P$1,0)</f>
        <v>0.23705500000000002</v>
      </c>
      <c r="Q282" s="19">
        <f>VLOOKUP($B282,Tabla2[],Q$1,0)</f>
        <v>0.22483700000000004</v>
      </c>
      <c r="R282" s="19">
        <f>VLOOKUP($B282,Tabla2[],R$1,0)</f>
        <v>0.20955400000000002</v>
      </c>
      <c r="S282" s="19">
        <f>VLOOKUP($B282,Tabla2[],S$1,0)</f>
        <v>0.19231600000000001</v>
      </c>
      <c r="T282" s="19">
        <f>VLOOKUP($B282,Tabla2[],T$1,0)</f>
        <v>0.18645100000000003</v>
      </c>
    </row>
    <row r="283" spans="1:20" x14ac:dyDescent="0.3">
      <c r="A283" t="s">
        <v>0</v>
      </c>
      <c r="B283" t="str">
        <f>FIJO!$B282</f>
        <v>CANARIASAEQFIJOARMONIA6.2TD1.5</v>
      </c>
      <c r="C283" s="18" t="str">
        <f>VLOOKUP($B283,Tabla2[],3,0)</f>
        <v>AEQ</v>
      </c>
      <c r="D283" s="18" t="str">
        <f>VLOOKUP($B283,Tabla2[],FIJO!C$1,0)</f>
        <v>CANARIAS</v>
      </c>
      <c r="E283" s="155"/>
      <c r="F283" s="18" t="str">
        <f>VLOOKUP($B283,Tabla2[],5,0)</f>
        <v>ARMONIA</v>
      </c>
      <c r="G283" s="18" t="str">
        <f>VLOOKUP($B283,Tabla2[],6,0)</f>
        <v>6.2TD</v>
      </c>
      <c r="H283" s="18">
        <f>VLOOKUP($B283,Tabla2[],7,0)</f>
        <v>1.5</v>
      </c>
      <c r="I283" s="19">
        <f>VLOOKUP($B283,Tabla2[],I$1,0)</f>
        <v>4.3360000000000003E-2</v>
      </c>
      <c r="J283" s="19">
        <f>VLOOKUP($B283,Tabla2[],J$1,0)</f>
        <v>4.0164999999999999E-2</v>
      </c>
      <c r="K283" s="19">
        <f>VLOOKUP($B283,Tabla2[],K$1,0)</f>
        <v>1.7108000000000002E-2</v>
      </c>
      <c r="L283" s="19">
        <f>VLOOKUP($B283,Tabla2[],L$1,0)</f>
        <v>1.3475000000000001E-2</v>
      </c>
      <c r="M283" s="19">
        <f>VLOOKUP($B283,Tabla2[],M$1,0)</f>
        <v>3.2810000000000001E-3</v>
      </c>
      <c r="N283" s="19">
        <f>VLOOKUP($B283,Tabla2[],N$1,0)</f>
        <v>2.0590000000000001E-3</v>
      </c>
      <c r="O283" s="19">
        <f>VLOOKUP($B283,Tabla2[],O$1,0)</f>
        <v>0.209897</v>
      </c>
      <c r="P283" s="19">
        <f>VLOOKUP($B283,Tabla2[],P$1,0)</f>
        <v>0.18790000000000001</v>
      </c>
      <c r="Q283" s="19">
        <f>VLOOKUP($B283,Tabla2[],Q$1,0)</f>
        <v>0.19173899999999999</v>
      </c>
      <c r="R283" s="19">
        <f>VLOOKUP($B283,Tabla2[],R$1,0)</f>
        <v>0.174815</v>
      </c>
      <c r="S283" s="19">
        <f>VLOOKUP($B283,Tabla2[],S$1,0)</f>
        <v>0.161056</v>
      </c>
      <c r="T283" s="19">
        <f>VLOOKUP($B283,Tabla2[],T$1,0)</f>
        <v>0.156441</v>
      </c>
    </row>
    <row r="284" spans="1:20" x14ac:dyDescent="0.3">
      <c r="A284" t="s">
        <v>0</v>
      </c>
      <c r="B284" t="str">
        <f>FIJO!$B283</f>
        <v>CANARIASAEQFIJOEQUILIBRIO6.2TD1.5</v>
      </c>
      <c r="C284" s="18" t="str">
        <f>VLOOKUP($B284,Tabla2[],3,0)</f>
        <v>AEQ</v>
      </c>
      <c r="D284" s="18" t="str">
        <f>VLOOKUP($B284,Tabla2[],FIJO!C$1,0)</f>
        <v>CANARIAS</v>
      </c>
      <c r="E284" s="155"/>
      <c r="F284" s="18" t="str">
        <f>VLOOKUP($B284,Tabla2[],5,0)</f>
        <v>EQUILIBRIO</v>
      </c>
      <c r="G284" s="18" t="str">
        <f>VLOOKUP($B284,Tabla2[],6,0)</f>
        <v>6.2TD</v>
      </c>
      <c r="H284" s="18">
        <f>VLOOKUP($B284,Tabla2[],7,0)</f>
        <v>1.5</v>
      </c>
      <c r="I284" s="19">
        <f>VLOOKUP($B284,Tabla2[],I$1,0)</f>
        <v>4.3360000000000003E-2</v>
      </c>
      <c r="J284" s="19">
        <f>VLOOKUP($B284,Tabla2[],J$1,0)</f>
        <v>4.0164999999999999E-2</v>
      </c>
      <c r="K284" s="19">
        <f>VLOOKUP($B284,Tabla2[],K$1,0)</f>
        <v>2.5326999999999999E-2</v>
      </c>
      <c r="L284" s="19">
        <f>VLOOKUP($B284,Tabla2[],L$1,0)</f>
        <v>2.1694000000000001E-2</v>
      </c>
      <c r="M284" s="19">
        <f>VLOOKUP($B284,Tabla2[],M$1,0)</f>
        <v>1.1501000000000001E-2</v>
      </c>
      <c r="N284" s="19">
        <f>VLOOKUP($B284,Tabla2[],N$1,0)</f>
        <v>1.0279E-2</v>
      </c>
      <c r="O284" s="19">
        <f>VLOOKUP($B284,Tabla2[],O$1,0)</f>
        <v>0.209897</v>
      </c>
      <c r="P284" s="19">
        <f>VLOOKUP($B284,Tabla2[],P$1,0)</f>
        <v>0.18790000000000001</v>
      </c>
      <c r="Q284" s="19">
        <f>VLOOKUP($B284,Tabla2[],Q$1,0)</f>
        <v>0.19173899999999999</v>
      </c>
      <c r="R284" s="19">
        <f>VLOOKUP($B284,Tabla2[],R$1,0)</f>
        <v>0.174815</v>
      </c>
      <c r="S284" s="19">
        <f>VLOOKUP($B284,Tabla2[],S$1,0)</f>
        <v>0.161056</v>
      </c>
      <c r="T284" s="19">
        <f>VLOOKUP($B284,Tabla2[],T$1,0)</f>
        <v>0.156441</v>
      </c>
    </row>
    <row r="285" spans="1:20" x14ac:dyDescent="0.3">
      <c r="A285" t="s">
        <v>0</v>
      </c>
      <c r="B285" t="str">
        <f>FIJO!$B284</f>
        <v>CANARIASAEQFIJOSIMETRIA6.2TD1.5</v>
      </c>
      <c r="C285" s="18" t="str">
        <f>VLOOKUP($B285,Tabla2[],3,0)</f>
        <v>AEQ</v>
      </c>
      <c r="D285" s="18" t="str">
        <f>VLOOKUP($B285,Tabla2[],FIJO!C$1,0)</f>
        <v>CANARIAS</v>
      </c>
      <c r="E285" s="155"/>
      <c r="F285" s="18" t="str">
        <f>VLOOKUP($B285,Tabla2[],5,0)</f>
        <v>SIMETRIA</v>
      </c>
      <c r="G285" s="18" t="str">
        <f>VLOOKUP($B285,Tabla2[],6,0)</f>
        <v>6.2TD</v>
      </c>
      <c r="H285" s="18">
        <f>VLOOKUP($B285,Tabla2[],7,0)</f>
        <v>1.5</v>
      </c>
      <c r="I285" s="19">
        <f>VLOOKUP($B285,Tabla2[],I$1,0)</f>
        <v>4.3360000000000003E-2</v>
      </c>
      <c r="J285" s="19">
        <f>VLOOKUP($B285,Tabla2[],J$1,0)</f>
        <v>4.0164999999999999E-2</v>
      </c>
      <c r="K285" s="19">
        <f>VLOOKUP($B285,Tabla2[],K$1,0)</f>
        <v>3.2518999999999999E-2</v>
      </c>
      <c r="L285" s="19">
        <f>VLOOKUP($B285,Tabla2[],L$1,0)</f>
        <v>2.8885999999999998E-2</v>
      </c>
      <c r="M285" s="19">
        <f>VLOOKUP($B285,Tabla2[],M$1,0)</f>
        <v>1.8692E-2</v>
      </c>
      <c r="N285" s="19">
        <f>VLOOKUP($B285,Tabla2[],N$1,0)</f>
        <v>1.7469999999999999E-2</v>
      </c>
      <c r="O285" s="19">
        <f>VLOOKUP($B285,Tabla2[],O$1,0)</f>
        <v>0.209897</v>
      </c>
      <c r="P285" s="19">
        <f>VLOOKUP($B285,Tabla2[],P$1,0)</f>
        <v>0.18790000000000001</v>
      </c>
      <c r="Q285" s="19">
        <f>VLOOKUP($B285,Tabla2[],Q$1,0)</f>
        <v>0.19173899999999999</v>
      </c>
      <c r="R285" s="19">
        <f>VLOOKUP($B285,Tabla2[],R$1,0)</f>
        <v>0.174815</v>
      </c>
      <c r="S285" s="19">
        <f>VLOOKUP($B285,Tabla2[],S$1,0)</f>
        <v>0.161056</v>
      </c>
      <c r="T285" s="19">
        <f>VLOOKUP($B285,Tabla2[],T$1,0)</f>
        <v>0.156441</v>
      </c>
    </row>
    <row r="286" spans="1:20" x14ac:dyDescent="0.3">
      <c r="A286" t="s">
        <v>0</v>
      </c>
      <c r="B286" t="str">
        <f>FIJO!$B285</f>
        <v>CANARIASAEQFIJOARMONIA6.2TD3</v>
      </c>
      <c r="C286" s="18" t="str">
        <f>VLOOKUP($B286,Tabla2[],3,0)</f>
        <v>AEQ</v>
      </c>
      <c r="D286" s="18" t="str">
        <f>VLOOKUP($B286,Tabla2[],FIJO!C$1,0)</f>
        <v>CANARIAS</v>
      </c>
      <c r="E286" s="155"/>
      <c r="F286" s="18" t="str">
        <f>VLOOKUP($B286,Tabla2[],5,0)</f>
        <v>ARMONIA</v>
      </c>
      <c r="G286" s="18" t="str">
        <f>VLOOKUP($B286,Tabla2[],6,0)</f>
        <v>6.2TD</v>
      </c>
      <c r="H286" s="18">
        <f>VLOOKUP($B286,Tabla2[],7,0)</f>
        <v>3</v>
      </c>
      <c r="I286" s="19">
        <f>VLOOKUP($B286,Tabla2[],I$1,0)</f>
        <v>4.3360000000000003E-2</v>
      </c>
      <c r="J286" s="19">
        <f>VLOOKUP($B286,Tabla2[],J$1,0)</f>
        <v>4.0164999999999999E-2</v>
      </c>
      <c r="K286" s="19">
        <f>VLOOKUP($B286,Tabla2[],K$1,0)</f>
        <v>1.7108000000000002E-2</v>
      </c>
      <c r="L286" s="19">
        <f>VLOOKUP($B286,Tabla2[],L$1,0)</f>
        <v>1.3475000000000001E-2</v>
      </c>
      <c r="M286" s="19">
        <f>VLOOKUP($B286,Tabla2[],M$1,0)</f>
        <v>3.2810000000000001E-3</v>
      </c>
      <c r="N286" s="19">
        <f>VLOOKUP($B286,Tabla2[],N$1,0)</f>
        <v>2.0590000000000001E-3</v>
      </c>
      <c r="O286" s="19">
        <f>VLOOKUP($B286,Tabla2[],O$1,0)</f>
        <v>0.211397</v>
      </c>
      <c r="P286" s="19">
        <f>VLOOKUP($B286,Tabla2[],P$1,0)</f>
        <v>0.18940000000000001</v>
      </c>
      <c r="Q286" s="19">
        <f>VLOOKUP($B286,Tabla2[],Q$1,0)</f>
        <v>0.19323899999999999</v>
      </c>
      <c r="R286" s="19">
        <f>VLOOKUP($B286,Tabla2[],R$1,0)</f>
        <v>0.176315</v>
      </c>
      <c r="S286" s="19">
        <f>VLOOKUP($B286,Tabla2[],S$1,0)</f>
        <v>0.16255600000000001</v>
      </c>
      <c r="T286" s="19">
        <f>VLOOKUP($B286,Tabla2[],T$1,0)</f>
        <v>0.157941</v>
      </c>
    </row>
    <row r="287" spans="1:20" x14ac:dyDescent="0.3">
      <c r="A287" t="s">
        <v>0</v>
      </c>
      <c r="B287" t="str">
        <f>FIJO!$B286</f>
        <v>CANARIASAEQFIJOEQUILIBRIO6.2TD3</v>
      </c>
      <c r="C287" s="18" t="str">
        <f>VLOOKUP($B287,Tabla2[],3,0)</f>
        <v>AEQ</v>
      </c>
      <c r="D287" s="18" t="str">
        <f>VLOOKUP($B287,Tabla2[],FIJO!C$1,0)</f>
        <v>CANARIAS</v>
      </c>
      <c r="E287" s="155"/>
      <c r="F287" s="18" t="str">
        <f>VLOOKUP($B287,Tabla2[],5,0)</f>
        <v>EQUILIBRIO</v>
      </c>
      <c r="G287" s="18" t="str">
        <f>VLOOKUP($B287,Tabla2[],6,0)</f>
        <v>6.2TD</v>
      </c>
      <c r="H287" s="18">
        <f>VLOOKUP($B287,Tabla2[],7,0)</f>
        <v>3</v>
      </c>
      <c r="I287" s="19">
        <f>VLOOKUP($B287,Tabla2[],I$1,0)</f>
        <v>4.3360000000000003E-2</v>
      </c>
      <c r="J287" s="19">
        <f>VLOOKUP($B287,Tabla2[],J$1,0)</f>
        <v>4.0164999999999999E-2</v>
      </c>
      <c r="K287" s="19">
        <f>VLOOKUP($B287,Tabla2[],K$1,0)</f>
        <v>2.5326999999999999E-2</v>
      </c>
      <c r="L287" s="19">
        <f>VLOOKUP($B287,Tabla2[],L$1,0)</f>
        <v>2.1694000000000001E-2</v>
      </c>
      <c r="M287" s="19">
        <f>VLOOKUP($B287,Tabla2[],M$1,0)</f>
        <v>1.1501000000000001E-2</v>
      </c>
      <c r="N287" s="19">
        <f>VLOOKUP($B287,Tabla2[],N$1,0)</f>
        <v>1.0279E-2</v>
      </c>
      <c r="O287" s="19">
        <f>VLOOKUP($B287,Tabla2[],O$1,0)</f>
        <v>0.211397</v>
      </c>
      <c r="P287" s="19">
        <f>VLOOKUP($B287,Tabla2[],P$1,0)</f>
        <v>0.18940000000000001</v>
      </c>
      <c r="Q287" s="19">
        <f>VLOOKUP($B287,Tabla2[],Q$1,0)</f>
        <v>0.19323899999999999</v>
      </c>
      <c r="R287" s="19">
        <f>VLOOKUP($B287,Tabla2[],R$1,0)</f>
        <v>0.176315</v>
      </c>
      <c r="S287" s="19">
        <f>VLOOKUP($B287,Tabla2[],S$1,0)</f>
        <v>0.16255600000000001</v>
      </c>
      <c r="T287" s="19">
        <f>VLOOKUP($B287,Tabla2[],T$1,0)</f>
        <v>0.157941</v>
      </c>
    </row>
    <row r="288" spans="1:20" x14ac:dyDescent="0.3">
      <c r="A288" t="s">
        <v>0</v>
      </c>
      <c r="B288" t="str">
        <f>FIJO!$B287</f>
        <v>CANARIASAEQFIJOSIMETRIA6.2TD3</v>
      </c>
      <c r="C288" s="18" t="str">
        <f>VLOOKUP($B288,Tabla2[],3,0)</f>
        <v>AEQ</v>
      </c>
      <c r="D288" s="18" t="str">
        <f>VLOOKUP($B288,Tabla2[],FIJO!C$1,0)</f>
        <v>CANARIAS</v>
      </c>
      <c r="E288" s="155"/>
      <c r="F288" s="18" t="str">
        <f>VLOOKUP($B288,Tabla2[],5,0)</f>
        <v>SIMETRIA</v>
      </c>
      <c r="G288" s="18" t="str">
        <f>VLOOKUP($B288,Tabla2[],6,0)</f>
        <v>6.2TD</v>
      </c>
      <c r="H288" s="18">
        <f>VLOOKUP($B288,Tabla2[],7,0)</f>
        <v>3</v>
      </c>
      <c r="I288" s="19">
        <f>VLOOKUP($B288,Tabla2[],I$1,0)</f>
        <v>4.3360000000000003E-2</v>
      </c>
      <c r="J288" s="19">
        <f>VLOOKUP($B288,Tabla2[],J$1,0)</f>
        <v>4.0164999999999999E-2</v>
      </c>
      <c r="K288" s="19">
        <f>VLOOKUP($B288,Tabla2[],K$1,0)</f>
        <v>3.2518999999999999E-2</v>
      </c>
      <c r="L288" s="19">
        <f>VLOOKUP($B288,Tabla2[],L$1,0)</f>
        <v>2.8885999999999998E-2</v>
      </c>
      <c r="M288" s="19">
        <f>VLOOKUP($B288,Tabla2[],M$1,0)</f>
        <v>1.8692E-2</v>
      </c>
      <c r="N288" s="19">
        <f>VLOOKUP($B288,Tabla2[],N$1,0)</f>
        <v>1.7469999999999999E-2</v>
      </c>
      <c r="O288" s="19">
        <f>VLOOKUP($B288,Tabla2[],O$1,0)</f>
        <v>0.211397</v>
      </c>
      <c r="P288" s="19">
        <f>VLOOKUP($B288,Tabla2[],P$1,0)</f>
        <v>0.18940000000000001</v>
      </c>
      <c r="Q288" s="19">
        <f>VLOOKUP($B288,Tabla2[],Q$1,0)</f>
        <v>0.19323899999999999</v>
      </c>
      <c r="R288" s="19">
        <f>VLOOKUP($B288,Tabla2[],R$1,0)</f>
        <v>0.176315</v>
      </c>
      <c r="S288" s="19">
        <f>VLOOKUP($B288,Tabla2[],S$1,0)</f>
        <v>0.16255600000000001</v>
      </c>
      <c r="T288" s="19">
        <f>VLOOKUP($B288,Tabla2[],T$1,0)</f>
        <v>0.157941</v>
      </c>
    </row>
    <row r="289" spans="1:20" x14ac:dyDescent="0.3">
      <c r="A289" t="s">
        <v>0</v>
      </c>
      <c r="B289" t="str">
        <f>FIJO!$B288</f>
        <v>CANARIASAEQFIJOARMONIA6.2TD4</v>
      </c>
      <c r="C289" s="18" t="str">
        <f>VLOOKUP($B289,Tabla2[],3,0)</f>
        <v>AEQ</v>
      </c>
      <c r="D289" s="18" t="str">
        <f>VLOOKUP($B289,Tabla2[],FIJO!C$1,0)</f>
        <v>CANARIAS</v>
      </c>
      <c r="E289" s="155"/>
      <c r="F289" s="18" t="str">
        <f>VLOOKUP($B289,Tabla2[],5,0)</f>
        <v>ARMONIA</v>
      </c>
      <c r="G289" s="18" t="str">
        <f>VLOOKUP($B289,Tabla2[],6,0)</f>
        <v>6.2TD</v>
      </c>
      <c r="H289" s="18">
        <f>VLOOKUP($B289,Tabla2[],7,0)</f>
        <v>4</v>
      </c>
      <c r="I289" s="19">
        <f>VLOOKUP($B289,Tabla2[],I$1,0)</f>
        <v>4.3360000000000003E-2</v>
      </c>
      <c r="J289" s="19">
        <f>VLOOKUP($B289,Tabla2[],J$1,0)</f>
        <v>4.0164999999999999E-2</v>
      </c>
      <c r="K289" s="19">
        <f>VLOOKUP($B289,Tabla2[],K$1,0)</f>
        <v>1.7108000000000002E-2</v>
      </c>
      <c r="L289" s="19">
        <f>VLOOKUP($B289,Tabla2[],L$1,0)</f>
        <v>1.3475000000000001E-2</v>
      </c>
      <c r="M289" s="19">
        <f>VLOOKUP($B289,Tabla2[],M$1,0)</f>
        <v>3.2810000000000001E-3</v>
      </c>
      <c r="N289" s="19">
        <f>VLOOKUP($B289,Tabla2[],N$1,0)</f>
        <v>2.0590000000000001E-3</v>
      </c>
      <c r="O289" s="19">
        <f>VLOOKUP($B289,Tabla2[],O$1,0)</f>
        <v>0.212397</v>
      </c>
      <c r="P289" s="19">
        <f>VLOOKUP($B289,Tabla2[],P$1,0)</f>
        <v>0.19040000000000001</v>
      </c>
      <c r="Q289" s="19">
        <f>VLOOKUP($B289,Tabla2[],Q$1,0)</f>
        <v>0.19423899999999999</v>
      </c>
      <c r="R289" s="19">
        <f>VLOOKUP($B289,Tabla2[],R$1,0)</f>
        <v>0.177315</v>
      </c>
      <c r="S289" s="19">
        <f>VLOOKUP($B289,Tabla2[],S$1,0)</f>
        <v>0.16355600000000001</v>
      </c>
      <c r="T289" s="19">
        <f>VLOOKUP($B289,Tabla2[],T$1,0)</f>
        <v>0.158941</v>
      </c>
    </row>
    <row r="290" spans="1:20" x14ac:dyDescent="0.3">
      <c r="A290" t="s">
        <v>0</v>
      </c>
      <c r="B290" t="str">
        <f>FIJO!$B289</f>
        <v>CANARIASAEQFIJOEQUILIBRIO6.2TD4</v>
      </c>
      <c r="C290" s="18" t="str">
        <f>VLOOKUP($B290,Tabla2[],3,0)</f>
        <v>AEQ</v>
      </c>
      <c r="D290" s="18" t="str">
        <f>VLOOKUP($B290,Tabla2[],FIJO!C$1,0)</f>
        <v>CANARIAS</v>
      </c>
      <c r="E290" s="155"/>
      <c r="F290" s="18" t="str">
        <f>VLOOKUP($B290,Tabla2[],5,0)</f>
        <v>EQUILIBRIO</v>
      </c>
      <c r="G290" s="18" t="str">
        <f>VLOOKUP($B290,Tabla2[],6,0)</f>
        <v>6.2TD</v>
      </c>
      <c r="H290" s="18">
        <f>VLOOKUP($B290,Tabla2[],7,0)</f>
        <v>4</v>
      </c>
      <c r="I290" s="19">
        <f>VLOOKUP($B290,Tabla2[],I$1,0)</f>
        <v>4.3360000000000003E-2</v>
      </c>
      <c r="J290" s="19">
        <f>VLOOKUP($B290,Tabla2[],J$1,0)</f>
        <v>4.0164999999999999E-2</v>
      </c>
      <c r="K290" s="19">
        <f>VLOOKUP($B290,Tabla2[],K$1,0)</f>
        <v>2.5326999999999999E-2</v>
      </c>
      <c r="L290" s="19">
        <f>VLOOKUP($B290,Tabla2[],L$1,0)</f>
        <v>2.1694000000000001E-2</v>
      </c>
      <c r="M290" s="19">
        <f>VLOOKUP($B290,Tabla2[],M$1,0)</f>
        <v>1.1501000000000001E-2</v>
      </c>
      <c r="N290" s="19">
        <f>VLOOKUP($B290,Tabla2[],N$1,0)</f>
        <v>1.0279E-2</v>
      </c>
      <c r="O290" s="19">
        <f>VLOOKUP($B290,Tabla2[],O$1,0)</f>
        <v>0.212397</v>
      </c>
      <c r="P290" s="19">
        <f>VLOOKUP($B290,Tabla2[],P$1,0)</f>
        <v>0.19040000000000001</v>
      </c>
      <c r="Q290" s="19">
        <f>VLOOKUP($B290,Tabla2[],Q$1,0)</f>
        <v>0.19423899999999999</v>
      </c>
      <c r="R290" s="19">
        <f>VLOOKUP($B290,Tabla2[],R$1,0)</f>
        <v>0.177315</v>
      </c>
      <c r="S290" s="19">
        <f>VLOOKUP($B290,Tabla2[],S$1,0)</f>
        <v>0.16355600000000001</v>
      </c>
      <c r="T290" s="19">
        <f>VLOOKUP($B290,Tabla2[],T$1,0)</f>
        <v>0.158941</v>
      </c>
    </row>
    <row r="291" spans="1:20" x14ac:dyDescent="0.3">
      <c r="A291" t="s">
        <v>0</v>
      </c>
      <c r="B291" t="str">
        <f>FIJO!$B290</f>
        <v>CANARIASAEQFIJOSIMETRIA6.2TD4</v>
      </c>
      <c r="C291" s="18" t="str">
        <f>VLOOKUP($B291,Tabla2[],3,0)</f>
        <v>AEQ</v>
      </c>
      <c r="D291" s="18" t="str">
        <f>VLOOKUP($B291,Tabla2[],FIJO!C$1,0)</f>
        <v>CANARIAS</v>
      </c>
      <c r="E291" s="155"/>
      <c r="F291" s="18" t="str">
        <f>VLOOKUP($B291,Tabla2[],5,0)</f>
        <v>SIMETRIA</v>
      </c>
      <c r="G291" s="18" t="str">
        <f>VLOOKUP($B291,Tabla2[],6,0)</f>
        <v>6.2TD</v>
      </c>
      <c r="H291" s="18">
        <f>VLOOKUP($B291,Tabla2[],7,0)</f>
        <v>4</v>
      </c>
      <c r="I291" s="19">
        <f>VLOOKUP($B291,Tabla2[],I$1,0)</f>
        <v>4.3360000000000003E-2</v>
      </c>
      <c r="J291" s="19">
        <f>VLOOKUP($B291,Tabla2[],J$1,0)</f>
        <v>4.0164999999999999E-2</v>
      </c>
      <c r="K291" s="19">
        <f>VLOOKUP($B291,Tabla2[],K$1,0)</f>
        <v>3.2518999999999999E-2</v>
      </c>
      <c r="L291" s="19">
        <f>VLOOKUP($B291,Tabla2[],L$1,0)</f>
        <v>2.8885999999999998E-2</v>
      </c>
      <c r="M291" s="19">
        <f>VLOOKUP($B291,Tabla2[],M$1,0)</f>
        <v>1.8692E-2</v>
      </c>
      <c r="N291" s="19">
        <f>VLOOKUP($B291,Tabla2[],N$1,0)</f>
        <v>1.7469999999999999E-2</v>
      </c>
      <c r="O291" s="19">
        <f>VLOOKUP($B291,Tabla2[],O$1,0)</f>
        <v>0.212397</v>
      </c>
      <c r="P291" s="19">
        <f>VLOOKUP($B291,Tabla2[],P$1,0)</f>
        <v>0.19040000000000001</v>
      </c>
      <c r="Q291" s="19">
        <f>VLOOKUP($B291,Tabla2[],Q$1,0)</f>
        <v>0.19423899999999999</v>
      </c>
      <c r="R291" s="19">
        <f>VLOOKUP($B291,Tabla2[],R$1,0)</f>
        <v>0.177315</v>
      </c>
      <c r="S291" s="19">
        <f>VLOOKUP($B291,Tabla2[],S$1,0)</f>
        <v>0.16355600000000001</v>
      </c>
      <c r="T291" s="19">
        <f>VLOOKUP($B291,Tabla2[],T$1,0)</f>
        <v>0.158941</v>
      </c>
    </row>
    <row r="292" spans="1:20" x14ac:dyDescent="0.3">
      <c r="A292" t="s">
        <v>0</v>
      </c>
      <c r="B292" t="str">
        <f>FIJO!$B291</f>
        <v>CANARIASAEQFIJOARMONIA6.2TD5</v>
      </c>
      <c r="C292" s="18" t="str">
        <f>VLOOKUP($B292,Tabla2[],3,0)</f>
        <v>AEQ</v>
      </c>
      <c r="D292" s="18" t="str">
        <f>VLOOKUP($B292,Tabla2[],FIJO!C$1,0)</f>
        <v>CANARIAS</v>
      </c>
      <c r="E292" s="155"/>
      <c r="F292" s="18" t="str">
        <f>VLOOKUP($B292,Tabla2[],5,0)</f>
        <v>ARMONIA</v>
      </c>
      <c r="G292" s="18" t="str">
        <f>VLOOKUP($B292,Tabla2[],6,0)</f>
        <v>6.2TD</v>
      </c>
      <c r="H292" s="18">
        <f>VLOOKUP($B292,Tabla2[],7,0)</f>
        <v>5</v>
      </c>
      <c r="I292" s="19">
        <f>VLOOKUP($B292,Tabla2[],I$1,0)</f>
        <v>4.3360000000000003E-2</v>
      </c>
      <c r="J292" s="19">
        <f>VLOOKUP($B292,Tabla2[],J$1,0)</f>
        <v>4.0164999999999999E-2</v>
      </c>
      <c r="K292" s="19">
        <f>VLOOKUP($B292,Tabla2[],K$1,0)</f>
        <v>1.7108000000000002E-2</v>
      </c>
      <c r="L292" s="19">
        <f>VLOOKUP($B292,Tabla2[],L$1,0)</f>
        <v>1.3475000000000001E-2</v>
      </c>
      <c r="M292" s="19">
        <f>VLOOKUP($B292,Tabla2[],M$1,0)</f>
        <v>3.2810000000000001E-3</v>
      </c>
      <c r="N292" s="19">
        <f>VLOOKUP($B292,Tabla2[],N$1,0)</f>
        <v>2.0590000000000001E-3</v>
      </c>
      <c r="O292" s="19">
        <f>VLOOKUP($B292,Tabla2[],O$1,0)</f>
        <v>0.213397</v>
      </c>
      <c r="P292" s="19">
        <f>VLOOKUP($B292,Tabla2[],P$1,0)</f>
        <v>0.19140000000000001</v>
      </c>
      <c r="Q292" s="19">
        <f>VLOOKUP($B292,Tabla2[],Q$1,0)</f>
        <v>0.195239</v>
      </c>
      <c r="R292" s="19">
        <f>VLOOKUP($B292,Tabla2[],R$1,0)</f>
        <v>0.178315</v>
      </c>
      <c r="S292" s="19">
        <f>VLOOKUP($B292,Tabla2[],S$1,0)</f>
        <v>0.16455600000000001</v>
      </c>
      <c r="T292" s="19">
        <f>VLOOKUP($B292,Tabla2[],T$1,0)</f>
        <v>0.159941</v>
      </c>
    </row>
    <row r="293" spans="1:20" x14ac:dyDescent="0.3">
      <c r="A293" t="s">
        <v>0</v>
      </c>
      <c r="B293" t="str">
        <f>FIJO!$B292</f>
        <v>CANARIASAEQFIJOEQUILIBRIO6.2TD5</v>
      </c>
      <c r="C293" s="18" t="str">
        <f>VLOOKUP($B293,Tabla2[],3,0)</f>
        <v>AEQ</v>
      </c>
      <c r="D293" s="18" t="str">
        <f>VLOOKUP($B293,Tabla2[],FIJO!C$1,0)</f>
        <v>CANARIAS</v>
      </c>
      <c r="E293" s="155"/>
      <c r="F293" s="18" t="str">
        <f>VLOOKUP($B293,Tabla2[],5,0)</f>
        <v>EQUILIBRIO</v>
      </c>
      <c r="G293" s="18" t="str">
        <f>VLOOKUP($B293,Tabla2[],6,0)</f>
        <v>6.2TD</v>
      </c>
      <c r="H293" s="18">
        <f>VLOOKUP($B293,Tabla2[],7,0)</f>
        <v>5</v>
      </c>
      <c r="I293" s="19">
        <f>VLOOKUP($B293,Tabla2[],I$1,0)</f>
        <v>4.3360000000000003E-2</v>
      </c>
      <c r="J293" s="19">
        <f>VLOOKUP($B293,Tabla2[],J$1,0)</f>
        <v>4.0164999999999999E-2</v>
      </c>
      <c r="K293" s="19">
        <f>VLOOKUP($B293,Tabla2[],K$1,0)</f>
        <v>2.5326999999999999E-2</v>
      </c>
      <c r="L293" s="19">
        <f>VLOOKUP($B293,Tabla2[],L$1,0)</f>
        <v>2.1694000000000001E-2</v>
      </c>
      <c r="M293" s="19">
        <f>VLOOKUP($B293,Tabla2[],M$1,0)</f>
        <v>1.1501000000000001E-2</v>
      </c>
      <c r="N293" s="19">
        <f>VLOOKUP($B293,Tabla2[],N$1,0)</f>
        <v>1.0279E-2</v>
      </c>
      <c r="O293" s="19">
        <f>VLOOKUP($B293,Tabla2[],O$1,0)</f>
        <v>0.213397</v>
      </c>
      <c r="P293" s="19">
        <f>VLOOKUP($B293,Tabla2[],P$1,0)</f>
        <v>0.19140000000000001</v>
      </c>
      <c r="Q293" s="19">
        <f>VLOOKUP($B293,Tabla2[],Q$1,0)</f>
        <v>0.195239</v>
      </c>
      <c r="R293" s="19">
        <f>VLOOKUP($B293,Tabla2[],R$1,0)</f>
        <v>0.178315</v>
      </c>
      <c r="S293" s="19">
        <f>VLOOKUP($B293,Tabla2[],S$1,0)</f>
        <v>0.16455600000000001</v>
      </c>
      <c r="T293" s="19">
        <f>VLOOKUP($B293,Tabla2[],T$1,0)</f>
        <v>0.159941</v>
      </c>
    </row>
    <row r="294" spans="1:20" x14ac:dyDescent="0.3">
      <c r="A294" t="s">
        <v>0</v>
      </c>
      <c r="B294" t="str">
        <f>FIJO!$B293</f>
        <v>CANARIASAEQFIJOSIMETRIA6.2TD5</v>
      </c>
      <c r="C294" s="18" t="str">
        <f>VLOOKUP($B294,Tabla2[],3,0)</f>
        <v>AEQ</v>
      </c>
      <c r="D294" s="18" t="str">
        <f>VLOOKUP($B294,Tabla2[],FIJO!C$1,0)</f>
        <v>CANARIAS</v>
      </c>
      <c r="E294" s="155"/>
      <c r="F294" s="18" t="str">
        <f>VLOOKUP($B294,Tabla2[],5,0)</f>
        <v>SIMETRIA</v>
      </c>
      <c r="G294" s="18" t="str">
        <f>VLOOKUP($B294,Tabla2[],6,0)</f>
        <v>6.2TD</v>
      </c>
      <c r="H294" s="18">
        <f>VLOOKUP($B294,Tabla2[],7,0)</f>
        <v>5</v>
      </c>
      <c r="I294" s="19">
        <f>VLOOKUP($B294,Tabla2[],I$1,0)</f>
        <v>4.3360000000000003E-2</v>
      </c>
      <c r="J294" s="19">
        <f>VLOOKUP($B294,Tabla2[],J$1,0)</f>
        <v>4.0164999999999999E-2</v>
      </c>
      <c r="K294" s="19">
        <f>VLOOKUP($B294,Tabla2[],K$1,0)</f>
        <v>3.2518999999999999E-2</v>
      </c>
      <c r="L294" s="19">
        <f>VLOOKUP($B294,Tabla2[],L$1,0)</f>
        <v>2.8885999999999998E-2</v>
      </c>
      <c r="M294" s="19">
        <f>VLOOKUP($B294,Tabla2[],M$1,0)</f>
        <v>1.8692E-2</v>
      </c>
      <c r="N294" s="19">
        <f>VLOOKUP($B294,Tabla2[],N$1,0)</f>
        <v>1.7469999999999999E-2</v>
      </c>
      <c r="O294" s="19">
        <f>VLOOKUP($B294,Tabla2[],O$1,0)</f>
        <v>0.213397</v>
      </c>
      <c r="P294" s="19">
        <f>VLOOKUP($B294,Tabla2[],P$1,0)</f>
        <v>0.19140000000000001</v>
      </c>
      <c r="Q294" s="19">
        <f>VLOOKUP($B294,Tabla2[],Q$1,0)</f>
        <v>0.195239</v>
      </c>
      <c r="R294" s="19">
        <f>VLOOKUP($B294,Tabla2[],R$1,0)</f>
        <v>0.178315</v>
      </c>
      <c r="S294" s="19">
        <f>VLOOKUP($B294,Tabla2[],S$1,0)</f>
        <v>0.16455600000000001</v>
      </c>
      <c r="T294" s="19">
        <f>VLOOKUP($B294,Tabla2[],T$1,0)</f>
        <v>0.159941</v>
      </c>
    </row>
    <row r="295" spans="1:20" x14ac:dyDescent="0.3">
      <c r="A295" t="s">
        <v>0</v>
      </c>
      <c r="B295" t="str">
        <f>FIJO!$B294</f>
        <v>CANARIASAEQFIJOARMONIA6.2TD6</v>
      </c>
      <c r="C295" s="18" t="str">
        <f>VLOOKUP($B295,Tabla2[],3,0)</f>
        <v>AEQ</v>
      </c>
      <c r="D295" s="18" t="str">
        <f>VLOOKUP($B295,Tabla2[],FIJO!C$1,0)</f>
        <v>CANARIAS</v>
      </c>
      <c r="E295" s="155"/>
      <c r="F295" s="18" t="str">
        <f>VLOOKUP($B295,Tabla2[],5,0)</f>
        <v>ARMONIA</v>
      </c>
      <c r="G295" s="18" t="str">
        <f>VLOOKUP($B295,Tabla2[],6,0)</f>
        <v>6.2TD</v>
      </c>
      <c r="H295" s="18">
        <f>VLOOKUP($B295,Tabla2[],7,0)</f>
        <v>6</v>
      </c>
      <c r="I295" s="19">
        <f>VLOOKUP($B295,Tabla2[],I$1,0)</f>
        <v>4.3360000000000003E-2</v>
      </c>
      <c r="J295" s="19">
        <f>VLOOKUP($B295,Tabla2[],J$1,0)</f>
        <v>4.0164999999999999E-2</v>
      </c>
      <c r="K295" s="19">
        <f>VLOOKUP($B295,Tabla2[],K$1,0)</f>
        <v>1.7108000000000002E-2</v>
      </c>
      <c r="L295" s="19">
        <f>VLOOKUP($B295,Tabla2[],L$1,0)</f>
        <v>1.3475000000000001E-2</v>
      </c>
      <c r="M295" s="19">
        <f>VLOOKUP($B295,Tabla2[],M$1,0)</f>
        <v>3.2810000000000001E-3</v>
      </c>
      <c r="N295" s="19">
        <f>VLOOKUP($B295,Tabla2[],N$1,0)</f>
        <v>2.0590000000000001E-3</v>
      </c>
      <c r="O295" s="19">
        <f>VLOOKUP($B295,Tabla2[],O$1,0)</f>
        <v>0.214397</v>
      </c>
      <c r="P295" s="19">
        <f>VLOOKUP($B295,Tabla2[],P$1,0)</f>
        <v>0.19240000000000002</v>
      </c>
      <c r="Q295" s="19">
        <f>VLOOKUP($B295,Tabla2[],Q$1,0)</f>
        <v>0.196239</v>
      </c>
      <c r="R295" s="19">
        <f>VLOOKUP($B295,Tabla2[],R$1,0)</f>
        <v>0.179315</v>
      </c>
      <c r="S295" s="19">
        <f>VLOOKUP($B295,Tabla2[],S$1,0)</f>
        <v>0.16555600000000001</v>
      </c>
      <c r="T295" s="19">
        <f>VLOOKUP($B295,Tabla2[],T$1,0)</f>
        <v>0.160941</v>
      </c>
    </row>
    <row r="296" spans="1:20" x14ac:dyDescent="0.3">
      <c r="A296" t="s">
        <v>0</v>
      </c>
      <c r="B296" t="str">
        <f>FIJO!$B295</f>
        <v>CANARIASAEQFIJOEQUILIBRIO6.2TD6</v>
      </c>
      <c r="C296" s="18" t="str">
        <f>VLOOKUP($B296,Tabla2[],3,0)</f>
        <v>AEQ</v>
      </c>
      <c r="D296" s="18" t="str">
        <f>VLOOKUP($B296,Tabla2[],FIJO!C$1,0)</f>
        <v>CANARIAS</v>
      </c>
      <c r="E296" s="155"/>
      <c r="F296" s="18" t="str">
        <f>VLOOKUP($B296,Tabla2[],5,0)</f>
        <v>EQUILIBRIO</v>
      </c>
      <c r="G296" s="18" t="str">
        <f>VLOOKUP($B296,Tabla2[],6,0)</f>
        <v>6.2TD</v>
      </c>
      <c r="H296" s="18">
        <f>VLOOKUP($B296,Tabla2[],7,0)</f>
        <v>6</v>
      </c>
      <c r="I296" s="19">
        <f>VLOOKUP($B296,Tabla2[],I$1,0)</f>
        <v>4.3360000000000003E-2</v>
      </c>
      <c r="J296" s="19">
        <f>VLOOKUP($B296,Tabla2[],J$1,0)</f>
        <v>4.0164999999999999E-2</v>
      </c>
      <c r="K296" s="19">
        <f>VLOOKUP($B296,Tabla2[],K$1,0)</f>
        <v>2.5326999999999999E-2</v>
      </c>
      <c r="L296" s="19">
        <f>VLOOKUP($B296,Tabla2[],L$1,0)</f>
        <v>2.1694000000000001E-2</v>
      </c>
      <c r="M296" s="19">
        <f>VLOOKUP($B296,Tabla2[],M$1,0)</f>
        <v>1.1501000000000001E-2</v>
      </c>
      <c r="N296" s="19">
        <f>VLOOKUP($B296,Tabla2[],N$1,0)</f>
        <v>1.0279E-2</v>
      </c>
      <c r="O296" s="19">
        <f>VLOOKUP($B296,Tabla2[],O$1,0)</f>
        <v>0.214397</v>
      </c>
      <c r="P296" s="19">
        <f>VLOOKUP($B296,Tabla2[],P$1,0)</f>
        <v>0.19240000000000002</v>
      </c>
      <c r="Q296" s="19">
        <f>VLOOKUP($B296,Tabla2[],Q$1,0)</f>
        <v>0.196239</v>
      </c>
      <c r="R296" s="19">
        <f>VLOOKUP($B296,Tabla2[],R$1,0)</f>
        <v>0.179315</v>
      </c>
      <c r="S296" s="19">
        <f>VLOOKUP($B296,Tabla2[],S$1,0)</f>
        <v>0.16555600000000001</v>
      </c>
      <c r="T296" s="19">
        <f>VLOOKUP($B296,Tabla2[],T$1,0)</f>
        <v>0.160941</v>
      </c>
    </row>
    <row r="297" spans="1:20" x14ac:dyDescent="0.3">
      <c r="A297" t="s">
        <v>0</v>
      </c>
      <c r="B297" t="str">
        <f>FIJO!$B296</f>
        <v>CANARIASAEQFIJOSIMETRIA6.2TD6</v>
      </c>
      <c r="C297" s="18" t="str">
        <f>VLOOKUP($B297,Tabla2[],3,0)</f>
        <v>AEQ</v>
      </c>
      <c r="D297" s="18" t="str">
        <f>VLOOKUP($B297,Tabla2[],FIJO!C$1,0)</f>
        <v>CANARIAS</v>
      </c>
      <c r="E297" s="155"/>
      <c r="F297" s="18" t="str">
        <f>VLOOKUP($B297,Tabla2[],5,0)</f>
        <v>SIMETRIA</v>
      </c>
      <c r="G297" s="18" t="str">
        <f>VLOOKUP($B297,Tabla2[],6,0)</f>
        <v>6.2TD</v>
      </c>
      <c r="H297" s="18">
        <f>VLOOKUP($B297,Tabla2[],7,0)</f>
        <v>6</v>
      </c>
      <c r="I297" s="19">
        <f>VLOOKUP($B297,Tabla2[],I$1,0)</f>
        <v>4.3360000000000003E-2</v>
      </c>
      <c r="J297" s="19">
        <f>VLOOKUP($B297,Tabla2[],J$1,0)</f>
        <v>4.0164999999999999E-2</v>
      </c>
      <c r="K297" s="19">
        <f>VLOOKUP($B297,Tabla2[],K$1,0)</f>
        <v>3.2518999999999999E-2</v>
      </c>
      <c r="L297" s="19">
        <f>VLOOKUP($B297,Tabla2[],L$1,0)</f>
        <v>2.8885999999999998E-2</v>
      </c>
      <c r="M297" s="19">
        <f>VLOOKUP($B297,Tabla2[],M$1,0)</f>
        <v>1.8692E-2</v>
      </c>
      <c r="N297" s="19">
        <f>VLOOKUP($B297,Tabla2[],N$1,0)</f>
        <v>1.7469999999999999E-2</v>
      </c>
      <c r="O297" s="19">
        <f>VLOOKUP($B297,Tabla2[],O$1,0)</f>
        <v>0.214397</v>
      </c>
      <c r="P297" s="19">
        <f>VLOOKUP($B297,Tabla2[],P$1,0)</f>
        <v>0.19240000000000002</v>
      </c>
      <c r="Q297" s="19">
        <f>VLOOKUP($B297,Tabla2[],Q$1,0)</f>
        <v>0.196239</v>
      </c>
      <c r="R297" s="19">
        <f>VLOOKUP($B297,Tabla2[],R$1,0)</f>
        <v>0.179315</v>
      </c>
      <c r="S297" s="19">
        <f>VLOOKUP($B297,Tabla2[],S$1,0)</f>
        <v>0.16555600000000001</v>
      </c>
      <c r="T297" s="19">
        <f>VLOOKUP($B297,Tabla2[],T$1,0)</f>
        <v>0.160941</v>
      </c>
    </row>
    <row r="298" spans="1:20" x14ac:dyDescent="0.3">
      <c r="A298" t="s">
        <v>0</v>
      </c>
      <c r="B298" t="str">
        <f>FIJO!$B297</f>
        <v>CANARIASAEQFIJOARMONIA6.2TD8</v>
      </c>
      <c r="C298" s="18" t="str">
        <f>VLOOKUP($B298,Tabla2[],3,0)</f>
        <v>AEQ</v>
      </c>
      <c r="D298" s="18" t="str">
        <f>VLOOKUP($B298,Tabla2[],FIJO!C$1,0)</f>
        <v>CANARIAS</v>
      </c>
      <c r="E298" s="155"/>
      <c r="F298" s="18" t="str">
        <f>VLOOKUP($B298,Tabla2[],5,0)</f>
        <v>ARMONIA</v>
      </c>
      <c r="G298" s="18" t="str">
        <f>VLOOKUP($B298,Tabla2[],6,0)</f>
        <v>6.2TD</v>
      </c>
      <c r="H298" s="18">
        <f>VLOOKUP($B298,Tabla2[],7,0)</f>
        <v>8</v>
      </c>
      <c r="I298" s="19">
        <f>VLOOKUP($B298,Tabla2[],I$1,0)</f>
        <v>4.3360000000000003E-2</v>
      </c>
      <c r="J298" s="19">
        <f>VLOOKUP($B298,Tabla2[],J$1,0)</f>
        <v>4.0164999999999999E-2</v>
      </c>
      <c r="K298" s="19">
        <f>VLOOKUP($B298,Tabla2[],K$1,0)</f>
        <v>1.7108000000000002E-2</v>
      </c>
      <c r="L298" s="19">
        <f>VLOOKUP($B298,Tabla2[],L$1,0)</f>
        <v>1.3475000000000001E-2</v>
      </c>
      <c r="M298" s="19">
        <f>VLOOKUP($B298,Tabla2[],M$1,0)</f>
        <v>3.2810000000000001E-3</v>
      </c>
      <c r="N298" s="19">
        <f>VLOOKUP($B298,Tabla2[],N$1,0)</f>
        <v>2.0590000000000001E-3</v>
      </c>
      <c r="O298" s="19">
        <f>VLOOKUP($B298,Tabla2[],O$1,0)</f>
        <v>0.21639700000000001</v>
      </c>
      <c r="P298" s="19">
        <f>VLOOKUP($B298,Tabla2[],P$1,0)</f>
        <v>0.19440000000000002</v>
      </c>
      <c r="Q298" s="19">
        <f>VLOOKUP($B298,Tabla2[],Q$1,0)</f>
        <v>0.198239</v>
      </c>
      <c r="R298" s="19">
        <f>VLOOKUP($B298,Tabla2[],R$1,0)</f>
        <v>0.181315</v>
      </c>
      <c r="S298" s="19">
        <f>VLOOKUP($B298,Tabla2[],S$1,0)</f>
        <v>0.16755600000000001</v>
      </c>
      <c r="T298" s="19">
        <f>VLOOKUP($B298,Tabla2[],T$1,0)</f>
        <v>0.162941</v>
      </c>
    </row>
    <row r="299" spans="1:20" x14ac:dyDescent="0.3">
      <c r="A299" t="s">
        <v>0</v>
      </c>
      <c r="B299" t="str">
        <f>FIJO!$B298</f>
        <v>CANARIASAEQFIJOEQUILIBRIO6.2TD8</v>
      </c>
      <c r="C299" s="18" t="str">
        <f>VLOOKUP($B299,Tabla2[],3,0)</f>
        <v>AEQ</v>
      </c>
      <c r="D299" s="18" t="str">
        <f>VLOOKUP($B299,Tabla2[],FIJO!C$1,0)</f>
        <v>CANARIAS</v>
      </c>
      <c r="E299" s="155"/>
      <c r="F299" s="18" t="str">
        <f>VLOOKUP($B299,Tabla2[],5,0)</f>
        <v>EQUILIBRIO</v>
      </c>
      <c r="G299" s="18" t="str">
        <f>VLOOKUP($B299,Tabla2[],6,0)</f>
        <v>6.2TD</v>
      </c>
      <c r="H299" s="18">
        <f>VLOOKUP($B299,Tabla2[],7,0)</f>
        <v>8</v>
      </c>
      <c r="I299" s="19">
        <f>VLOOKUP($B299,Tabla2[],I$1,0)</f>
        <v>4.3360000000000003E-2</v>
      </c>
      <c r="J299" s="19">
        <f>VLOOKUP($B299,Tabla2[],J$1,0)</f>
        <v>4.0164999999999999E-2</v>
      </c>
      <c r="K299" s="19">
        <f>VLOOKUP($B299,Tabla2[],K$1,0)</f>
        <v>2.5326999999999999E-2</v>
      </c>
      <c r="L299" s="19">
        <f>VLOOKUP($B299,Tabla2[],L$1,0)</f>
        <v>2.1694000000000001E-2</v>
      </c>
      <c r="M299" s="19">
        <f>VLOOKUP($B299,Tabla2[],M$1,0)</f>
        <v>1.1501000000000001E-2</v>
      </c>
      <c r="N299" s="19">
        <f>VLOOKUP($B299,Tabla2[],N$1,0)</f>
        <v>1.0279E-2</v>
      </c>
      <c r="O299" s="19">
        <f>VLOOKUP($B299,Tabla2[],O$1,0)</f>
        <v>0.21639700000000001</v>
      </c>
      <c r="P299" s="19">
        <f>VLOOKUP($B299,Tabla2[],P$1,0)</f>
        <v>0.19440000000000002</v>
      </c>
      <c r="Q299" s="19">
        <f>VLOOKUP($B299,Tabla2[],Q$1,0)</f>
        <v>0.198239</v>
      </c>
      <c r="R299" s="19">
        <f>VLOOKUP($B299,Tabla2[],R$1,0)</f>
        <v>0.181315</v>
      </c>
      <c r="S299" s="19">
        <f>VLOOKUP($B299,Tabla2[],S$1,0)</f>
        <v>0.16755600000000001</v>
      </c>
      <c r="T299" s="19">
        <f>VLOOKUP($B299,Tabla2[],T$1,0)</f>
        <v>0.162941</v>
      </c>
    </row>
    <row r="300" spans="1:20" x14ac:dyDescent="0.3">
      <c r="A300" t="s">
        <v>0</v>
      </c>
      <c r="B300" t="str">
        <f>FIJO!$B299</f>
        <v>CANARIASAEQFIJOSIMETRIA6.2TD8</v>
      </c>
      <c r="C300" s="18" t="str">
        <f>VLOOKUP($B300,Tabla2[],3,0)</f>
        <v>AEQ</v>
      </c>
      <c r="D300" s="18" t="str">
        <f>VLOOKUP($B300,Tabla2[],FIJO!C$1,0)</f>
        <v>CANARIAS</v>
      </c>
      <c r="E300" s="155"/>
      <c r="F300" s="18" t="str">
        <f>VLOOKUP($B300,Tabla2[],5,0)</f>
        <v>SIMETRIA</v>
      </c>
      <c r="G300" s="18" t="str">
        <f>VLOOKUP($B300,Tabla2[],6,0)</f>
        <v>6.2TD</v>
      </c>
      <c r="H300" s="18">
        <f>VLOOKUP($B300,Tabla2[],7,0)</f>
        <v>8</v>
      </c>
      <c r="I300" s="19">
        <f>VLOOKUP($B300,Tabla2[],I$1,0)</f>
        <v>4.3360000000000003E-2</v>
      </c>
      <c r="J300" s="19">
        <f>VLOOKUP($B300,Tabla2[],J$1,0)</f>
        <v>4.0164999999999999E-2</v>
      </c>
      <c r="K300" s="19">
        <f>VLOOKUP($B300,Tabla2[],K$1,0)</f>
        <v>3.2518999999999999E-2</v>
      </c>
      <c r="L300" s="19">
        <f>VLOOKUP($B300,Tabla2[],L$1,0)</f>
        <v>2.8885999999999998E-2</v>
      </c>
      <c r="M300" s="19">
        <f>VLOOKUP($B300,Tabla2[],M$1,0)</f>
        <v>1.8692E-2</v>
      </c>
      <c r="N300" s="19">
        <f>VLOOKUP($B300,Tabla2[],N$1,0)</f>
        <v>1.7469999999999999E-2</v>
      </c>
      <c r="O300" s="19">
        <f>VLOOKUP($B300,Tabla2[],O$1,0)</f>
        <v>0.21639700000000001</v>
      </c>
      <c r="P300" s="19">
        <f>VLOOKUP($B300,Tabla2[],P$1,0)</f>
        <v>0.19440000000000002</v>
      </c>
      <c r="Q300" s="19">
        <f>VLOOKUP($B300,Tabla2[],Q$1,0)</f>
        <v>0.198239</v>
      </c>
      <c r="R300" s="19">
        <f>VLOOKUP($B300,Tabla2[],R$1,0)</f>
        <v>0.181315</v>
      </c>
      <c r="S300" s="19">
        <f>VLOOKUP($B300,Tabla2[],S$1,0)</f>
        <v>0.16755600000000001</v>
      </c>
      <c r="T300" s="19">
        <f>VLOOKUP($B300,Tabla2[],T$1,0)</f>
        <v>0.162941</v>
      </c>
    </row>
    <row r="301" spans="1:20" x14ac:dyDescent="0.3">
      <c r="A301" t="s">
        <v>0</v>
      </c>
      <c r="B301" t="str">
        <f>FIJO!$B300</f>
        <v>CANARIASAEQFIJOARMONIA6.2TD10</v>
      </c>
      <c r="C301" s="18" t="str">
        <f>VLOOKUP($B301,Tabla2[],3,0)</f>
        <v>AEQ</v>
      </c>
      <c r="D301" s="18" t="str">
        <f>VLOOKUP($B301,Tabla2[],FIJO!C$1,0)</f>
        <v>CANARIAS</v>
      </c>
      <c r="E301" s="155"/>
      <c r="F301" s="18" t="str">
        <f>VLOOKUP($B301,Tabla2[],5,0)</f>
        <v>ARMONIA</v>
      </c>
      <c r="G301" s="18" t="str">
        <f>VLOOKUP($B301,Tabla2[],6,0)</f>
        <v>6.2TD</v>
      </c>
      <c r="H301" s="18">
        <f>VLOOKUP($B301,Tabla2[],7,0)</f>
        <v>10</v>
      </c>
      <c r="I301" s="19">
        <f>VLOOKUP($B301,Tabla2[],I$1,0)</f>
        <v>4.3360000000000003E-2</v>
      </c>
      <c r="J301" s="19">
        <f>VLOOKUP($B301,Tabla2[],J$1,0)</f>
        <v>4.0164999999999999E-2</v>
      </c>
      <c r="K301" s="19">
        <f>VLOOKUP($B301,Tabla2[],K$1,0)</f>
        <v>1.7108000000000002E-2</v>
      </c>
      <c r="L301" s="19">
        <f>VLOOKUP($B301,Tabla2[],L$1,0)</f>
        <v>1.3475000000000001E-2</v>
      </c>
      <c r="M301" s="19">
        <f>VLOOKUP($B301,Tabla2[],M$1,0)</f>
        <v>3.2810000000000001E-3</v>
      </c>
      <c r="N301" s="19">
        <f>VLOOKUP($B301,Tabla2[],N$1,0)</f>
        <v>2.0590000000000001E-3</v>
      </c>
      <c r="O301" s="19">
        <f>VLOOKUP($B301,Tabla2[],O$1,0)</f>
        <v>0.21839700000000001</v>
      </c>
      <c r="P301" s="19">
        <f>VLOOKUP($B301,Tabla2[],P$1,0)</f>
        <v>0.19640000000000002</v>
      </c>
      <c r="Q301" s="19">
        <f>VLOOKUP($B301,Tabla2[],Q$1,0)</f>
        <v>0.200239</v>
      </c>
      <c r="R301" s="19">
        <f>VLOOKUP($B301,Tabla2[],R$1,0)</f>
        <v>0.18331500000000001</v>
      </c>
      <c r="S301" s="19">
        <f>VLOOKUP($B301,Tabla2[],S$1,0)</f>
        <v>0.16955600000000001</v>
      </c>
      <c r="T301" s="19">
        <f>VLOOKUP($B301,Tabla2[],T$1,0)</f>
        <v>0.164941</v>
      </c>
    </row>
    <row r="302" spans="1:20" x14ac:dyDescent="0.3">
      <c r="A302" t="s">
        <v>0</v>
      </c>
      <c r="B302" t="str">
        <f>FIJO!$B301</f>
        <v>CANARIASAEQFIJOEQUILIBRIO6.2TD10</v>
      </c>
      <c r="C302" s="18" t="str">
        <f>VLOOKUP($B302,Tabla2[],3,0)</f>
        <v>AEQ</v>
      </c>
      <c r="D302" s="18" t="str">
        <f>VLOOKUP($B302,Tabla2[],FIJO!C$1,0)</f>
        <v>CANARIAS</v>
      </c>
      <c r="E302" s="155"/>
      <c r="F302" s="18" t="str">
        <f>VLOOKUP($B302,Tabla2[],5,0)</f>
        <v>EQUILIBRIO</v>
      </c>
      <c r="G302" s="18" t="str">
        <f>VLOOKUP($B302,Tabla2[],6,0)</f>
        <v>6.2TD</v>
      </c>
      <c r="H302" s="18">
        <f>VLOOKUP($B302,Tabla2[],7,0)</f>
        <v>10</v>
      </c>
      <c r="I302" s="19">
        <f>VLOOKUP($B302,Tabla2[],I$1,0)</f>
        <v>4.3360000000000003E-2</v>
      </c>
      <c r="J302" s="19">
        <f>VLOOKUP($B302,Tabla2[],J$1,0)</f>
        <v>4.0164999999999999E-2</v>
      </c>
      <c r="K302" s="19">
        <f>VLOOKUP($B302,Tabla2[],K$1,0)</f>
        <v>2.5326999999999999E-2</v>
      </c>
      <c r="L302" s="19">
        <f>VLOOKUP($B302,Tabla2[],L$1,0)</f>
        <v>2.1694000000000001E-2</v>
      </c>
      <c r="M302" s="19">
        <f>VLOOKUP($B302,Tabla2[],M$1,0)</f>
        <v>1.1501000000000001E-2</v>
      </c>
      <c r="N302" s="19">
        <f>VLOOKUP($B302,Tabla2[],N$1,0)</f>
        <v>1.0279E-2</v>
      </c>
      <c r="O302" s="19">
        <f>VLOOKUP($B302,Tabla2[],O$1,0)</f>
        <v>0.21839700000000001</v>
      </c>
      <c r="P302" s="19">
        <f>VLOOKUP($B302,Tabla2[],P$1,0)</f>
        <v>0.19640000000000002</v>
      </c>
      <c r="Q302" s="19">
        <f>VLOOKUP($B302,Tabla2[],Q$1,0)</f>
        <v>0.200239</v>
      </c>
      <c r="R302" s="19">
        <f>VLOOKUP($B302,Tabla2[],R$1,0)</f>
        <v>0.18331500000000001</v>
      </c>
      <c r="S302" s="19">
        <f>VLOOKUP($B302,Tabla2[],S$1,0)</f>
        <v>0.16955600000000001</v>
      </c>
      <c r="T302" s="19">
        <f>VLOOKUP($B302,Tabla2[],T$1,0)</f>
        <v>0.164941</v>
      </c>
    </row>
    <row r="303" spans="1:20" x14ac:dyDescent="0.3">
      <c r="A303" t="s">
        <v>0</v>
      </c>
      <c r="B303" t="str">
        <f>FIJO!$B302</f>
        <v>CANARIASAEQFIJOSIMETRIA6.2TD10</v>
      </c>
      <c r="C303" s="18" t="str">
        <f>VLOOKUP($B303,Tabla2[],3,0)</f>
        <v>AEQ</v>
      </c>
      <c r="D303" s="18" t="str">
        <f>VLOOKUP($B303,Tabla2[],FIJO!C$1,0)</f>
        <v>CANARIAS</v>
      </c>
      <c r="E303" s="155"/>
      <c r="F303" s="18" t="str">
        <f>VLOOKUP($B303,Tabla2[],5,0)</f>
        <v>SIMETRIA</v>
      </c>
      <c r="G303" s="18" t="str">
        <f>VLOOKUP($B303,Tabla2[],6,0)</f>
        <v>6.2TD</v>
      </c>
      <c r="H303" s="18">
        <f>VLOOKUP($B303,Tabla2[],7,0)</f>
        <v>10</v>
      </c>
      <c r="I303" s="19">
        <f>VLOOKUP($B303,Tabla2[],I$1,0)</f>
        <v>4.3360000000000003E-2</v>
      </c>
      <c r="J303" s="19">
        <f>VLOOKUP($B303,Tabla2[],J$1,0)</f>
        <v>4.0164999999999999E-2</v>
      </c>
      <c r="K303" s="19">
        <f>VLOOKUP($B303,Tabla2[],K$1,0)</f>
        <v>3.2518999999999999E-2</v>
      </c>
      <c r="L303" s="19">
        <f>VLOOKUP($B303,Tabla2[],L$1,0)</f>
        <v>2.8885999999999998E-2</v>
      </c>
      <c r="M303" s="19">
        <f>VLOOKUP($B303,Tabla2[],M$1,0)</f>
        <v>1.8692E-2</v>
      </c>
      <c r="N303" s="19">
        <f>VLOOKUP($B303,Tabla2[],N$1,0)</f>
        <v>1.7469999999999999E-2</v>
      </c>
      <c r="O303" s="19">
        <f>VLOOKUP($B303,Tabla2[],O$1,0)</f>
        <v>0.21839700000000001</v>
      </c>
      <c r="P303" s="19">
        <f>VLOOKUP($B303,Tabla2[],P$1,0)</f>
        <v>0.19640000000000002</v>
      </c>
      <c r="Q303" s="19">
        <f>VLOOKUP($B303,Tabla2[],Q$1,0)</f>
        <v>0.200239</v>
      </c>
      <c r="R303" s="19">
        <f>VLOOKUP($B303,Tabla2[],R$1,0)</f>
        <v>0.18331500000000001</v>
      </c>
      <c r="S303" s="19">
        <f>VLOOKUP($B303,Tabla2[],S$1,0)</f>
        <v>0.16955600000000001</v>
      </c>
      <c r="T303" s="19">
        <f>VLOOKUP($B303,Tabla2[],T$1,0)</f>
        <v>0.164941</v>
      </c>
    </row>
    <row r="304" spans="1:20" x14ac:dyDescent="0.3">
      <c r="A304" t="s">
        <v>0</v>
      </c>
      <c r="B304" t="str">
        <f>FIJO!$B303</f>
        <v>CANARIASAEQFIJOARMONIA6.2TD15</v>
      </c>
      <c r="C304" s="18" t="str">
        <f>VLOOKUP($B304,Tabla2[],3,0)</f>
        <v>AEQ</v>
      </c>
      <c r="D304" s="18" t="str">
        <f>VLOOKUP($B304,Tabla2[],FIJO!C$1,0)</f>
        <v>CANARIAS</v>
      </c>
      <c r="E304" s="155"/>
      <c r="F304" s="18" t="str">
        <f>VLOOKUP($B304,Tabla2[],5,0)</f>
        <v>ARMONIA</v>
      </c>
      <c r="G304" s="18" t="str">
        <f>VLOOKUP($B304,Tabla2[],6,0)</f>
        <v>6.2TD</v>
      </c>
      <c r="H304" s="18">
        <f>VLOOKUP($B304,Tabla2[],7,0)</f>
        <v>15</v>
      </c>
      <c r="I304" s="19">
        <f>VLOOKUP($B304,Tabla2[],I$1,0)</f>
        <v>4.3360000000000003E-2</v>
      </c>
      <c r="J304" s="19">
        <f>VLOOKUP($B304,Tabla2[],J$1,0)</f>
        <v>4.0164999999999999E-2</v>
      </c>
      <c r="K304" s="19">
        <f>VLOOKUP($B304,Tabla2[],K$1,0)</f>
        <v>1.7108000000000002E-2</v>
      </c>
      <c r="L304" s="19">
        <f>VLOOKUP($B304,Tabla2[],L$1,0)</f>
        <v>1.3475000000000001E-2</v>
      </c>
      <c r="M304" s="19">
        <f>VLOOKUP($B304,Tabla2[],M$1,0)</f>
        <v>3.2810000000000001E-3</v>
      </c>
      <c r="N304" s="19">
        <f>VLOOKUP($B304,Tabla2[],N$1,0)</f>
        <v>2.0590000000000001E-3</v>
      </c>
      <c r="O304" s="19">
        <f>VLOOKUP($B304,Tabla2[],O$1,0)</f>
        <v>0.22339700000000001</v>
      </c>
      <c r="P304" s="19">
        <f>VLOOKUP($B304,Tabla2[],P$1,0)</f>
        <v>0.20140000000000002</v>
      </c>
      <c r="Q304" s="19">
        <f>VLOOKUP($B304,Tabla2[],Q$1,0)</f>
        <v>0.205239</v>
      </c>
      <c r="R304" s="19">
        <f>VLOOKUP($B304,Tabla2[],R$1,0)</f>
        <v>0.18831500000000001</v>
      </c>
      <c r="S304" s="19">
        <f>VLOOKUP($B304,Tabla2[],S$1,0)</f>
        <v>0.17455600000000002</v>
      </c>
      <c r="T304" s="19">
        <f>VLOOKUP($B304,Tabla2[],T$1,0)</f>
        <v>0.16994100000000001</v>
      </c>
    </row>
    <row r="305" spans="1:20" x14ac:dyDescent="0.3">
      <c r="A305" t="s">
        <v>0</v>
      </c>
      <c r="B305" t="str">
        <f>FIJO!$B304</f>
        <v>CANARIASAEQFIJOEQUILIBRIO6.2TD15</v>
      </c>
      <c r="C305" s="18" t="str">
        <f>VLOOKUP($B305,Tabla2[],3,0)</f>
        <v>AEQ</v>
      </c>
      <c r="D305" s="18" t="str">
        <f>VLOOKUP($B305,Tabla2[],FIJO!C$1,0)</f>
        <v>CANARIAS</v>
      </c>
      <c r="E305" s="155"/>
      <c r="F305" s="18" t="str">
        <f>VLOOKUP($B305,Tabla2[],5,0)</f>
        <v>EQUILIBRIO</v>
      </c>
      <c r="G305" s="18" t="str">
        <f>VLOOKUP($B305,Tabla2[],6,0)</f>
        <v>6.2TD</v>
      </c>
      <c r="H305" s="18">
        <f>VLOOKUP($B305,Tabla2[],7,0)</f>
        <v>15</v>
      </c>
      <c r="I305" s="19">
        <f>VLOOKUP($B305,Tabla2[],I$1,0)</f>
        <v>4.3360000000000003E-2</v>
      </c>
      <c r="J305" s="19">
        <f>VLOOKUP($B305,Tabla2[],J$1,0)</f>
        <v>4.0164999999999999E-2</v>
      </c>
      <c r="K305" s="19">
        <f>VLOOKUP($B305,Tabla2[],K$1,0)</f>
        <v>2.5326999999999999E-2</v>
      </c>
      <c r="L305" s="19">
        <f>VLOOKUP($B305,Tabla2[],L$1,0)</f>
        <v>2.1694000000000001E-2</v>
      </c>
      <c r="M305" s="19">
        <f>VLOOKUP($B305,Tabla2[],M$1,0)</f>
        <v>1.1501000000000001E-2</v>
      </c>
      <c r="N305" s="19">
        <f>VLOOKUP($B305,Tabla2[],N$1,0)</f>
        <v>1.0279E-2</v>
      </c>
      <c r="O305" s="19">
        <f>VLOOKUP($B305,Tabla2[],O$1,0)</f>
        <v>0.22339700000000001</v>
      </c>
      <c r="P305" s="19">
        <f>VLOOKUP($B305,Tabla2[],P$1,0)</f>
        <v>0.20140000000000002</v>
      </c>
      <c r="Q305" s="19">
        <f>VLOOKUP($B305,Tabla2[],Q$1,0)</f>
        <v>0.205239</v>
      </c>
      <c r="R305" s="19">
        <f>VLOOKUP($B305,Tabla2[],R$1,0)</f>
        <v>0.18831500000000001</v>
      </c>
      <c r="S305" s="19">
        <f>VLOOKUP($B305,Tabla2[],S$1,0)</f>
        <v>0.17455600000000002</v>
      </c>
      <c r="T305" s="19">
        <f>VLOOKUP($B305,Tabla2[],T$1,0)</f>
        <v>0.16994100000000001</v>
      </c>
    </row>
    <row r="306" spans="1:20" x14ac:dyDescent="0.3">
      <c r="A306" t="s">
        <v>0</v>
      </c>
      <c r="B306" t="str">
        <f>FIJO!$B305</f>
        <v>CANARIASAEQFIJOSIMETRIA6.2TD15</v>
      </c>
      <c r="C306" s="18" t="str">
        <f>VLOOKUP($B306,Tabla2[],3,0)</f>
        <v>AEQ</v>
      </c>
      <c r="D306" s="18" t="str">
        <f>VLOOKUP($B306,Tabla2[],FIJO!C$1,0)</f>
        <v>CANARIAS</v>
      </c>
      <c r="E306" s="155"/>
      <c r="F306" s="18" t="str">
        <f>VLOOKUP($B306,Tabla2[],5,0)</f>
        <v>SIMETRIA</v>
      </c>
      <c r="G306" s="18" t="str">
        <f>VLOOKUP($B306,Tabla2[],6,0)</f>
        <v>6.2TD</v>
      </c>
      <c r="H306" s="18">
        <f>VLOOKUP($B306,Tabla2[],7,0)</f>
        <v>15</v>
      </c>
      <c r="I306" s="19">
        <f>VLOOKUP($B306,Tabla2[],I$1,0)</f>
        <v>4.3360000000000003E-2</v>
      </c>
      <c r="J306" s="19">
        <f>VLOOKUP($B306,Tabla2[],J$1,0)</f>
        <v>4.0164999999999999E-2</v>
      </c>
      <c r="K306" s="19">
        <f>VLOOKUP($B306,Tabla2[],K$1,0)</f>
        <v>3.2518999999999999E-2</v>
      </c>
      <c r="L306" s="19">
        <f>VLOOKUP($B306,Tabla2[],L$1,0)</f>
        <v>2.8885999999999998E-2</v>
      </c>
      <c r="M306" s="19">
        <f>VLOOKUP($B306,Tabla2[],M$1,0)</f>
        <v>1.8692E-2</v>
      </c>
      <c r="N306" s="19">
        <f>VLOOKUP($B306,Tabla2[],N$1,0)</f>
        <v>1.7469999999999999E-2</v>
      </c>
      <c r="O306" s="19">
        <f>VLOOKUP($B306,Tabla2[],O$1,0)</f>
        <v>0.22339700000000001</v>
      </c>
      <c r="P306" s="19">
        <f>VLOOKUP($B306,Tabla2[],P$1,0)</f>
        <v>0.20140000000000002</v>
      </c>
      <c r="Q306" s="19">
        <f>VLOOKUP($B306,Tabla2[],Q$1,0)</f>
        <v>0.205239</v>
      </c>
      <c r="R306" s="19">
        <f>VLOOKUP($B306,Tabla2[],R$1,0)</f>
        <v>0.18831500000000001</v>
      </c>
      <c r="S306" s="19">
        <f>VLOOKUP($B306,Tabla2[],S$1,0)</f>
        <v>0.17455600000000002</v>
      </c>
      <c r="T306" s="19">
        <f>VLOOKUP($B306,Tabla2[],T$1,0)</f>
        <v>0.16994100000000001</v>
      </c>
    </row>
    <row r="307" spans="1:20" x14ac:dyDescent="0.3">
      <c r="A307" t="s">
        <v>0</v>
      </c>
      <c r="B307" t="str">
        <f>FIJO!$B306</f>
        <v>CANARIASAEQFIJOARMONIA6.2TD20</v>
      </c>
      <c r="C307" s="18" t="str">
        <f>VLOOKUP($B307,Tabla2[],3,0)</f>
        <v>AEQ</v>
      </c>
      <c r="D307" s="18" t="str">
        <f>VLOOKUP($B307,Tabla2[],FIJO!C$1,0)</f>
        <v>CANARIAS</v>
      </c>
      <c r="E307" s="155"/>
      <c r="F307" s="18" t="str">
        <f>VLOOKUP($B307,Tabla2[],5,0)</f>
        <v>ARMONIA</v>
      </c>
      <c r="G307" s="18" t="str">
        <f>VLOOKUP($B307,Tabla2[],6,0)</f>
        <v>6.2TD</v>
      </c>
      <c r="H307" s="18">
        <f>VLOOKUP($B307,Tabla2[],7,0)</f>
        <v>20</v>
      </c>
      <c r="I307" s="19">
        <f>VLOOKUP($B307,Tabla2[],I$1,0)</f>
        <v>4.3360000000000003E-2</v>
      </c>
      <c r="J307" s="19">
        <f>VLOOKUP($B307,Tabla2[],J$1,0)</f>
        <v>4.0164999999999999E-2</v>
      </c>
      <c r="K307" s="19">
        <f>VLOOKUP($B307,Tabla2[],K$1,0)</f>
        <v>1.7108000000000002E-2</v>
      </c>
      <c r="L307" s="19">
        <f>VLOOKUP($B307,Tabla2[],L$1,0)</f>
        <v>1.3475000000000001E-2</v>
      </c>
      <c r="M307" s="19">
        <f>VLOOKUP($B307,Tabla2[],M$1,0)</f>
        <v>3.2810000000000001E-3</v>
      </c>
      <c r="N307" s="19">
        <f>VLOOKUP($B307,Tabla2[],N$1,0)</f>
        <v>2.0590000000000001E-3</v>
      </c>
      <c r="O307" s="19">
        <f>VLOOKUP($B307,Tabla2[],O$1,0)</f>
        <v>0.22839700000000002</v>
      </c>
      <c r="P307" s="19">
        <f>VLOOKUP($B307,Tabla2[],P$1,0)</f>
        <v>0.20640000000000003</v>
      </c>
      <c r="Q307" s="19">
        <f>VLOOKUP($B307,Tabla2[],Q$1,0)</f>
        <v>0.21023900000000001</v>
      </c>
      <c r="R307" s="19">
        <f>VLOOKUP($B307,Tabla2[],R$1,0)</f>
        <v>0.19331500000000001</v>
      </c>
      <c r="S307" s="19">
        <f>VLOOKUP($B307,Tabla2[],S$1,0)</f>
        <v>0.17955600000000002</v>
      </c>
      <c r="T307" s="19">
        <f>VLOOKUP($B307,Tabla2[],T$1,0)</f>
        <v>0.17494100000000001</v>
      </c>
    </row>
    <row r="308" spans="1:20" x14ac:dyDescent="0.3">
      <c r="A308" t="s">
        <v>0</v>
      </c>
      <c r="B308" t="str">
        <f>FIJO!$B307</f>
        <v>CANARIASAEQFIJOEQUILIBRIO6.2TD20</v>
      </c>
      <c r="C308" s="18" t="str">
        <f>VLOOKUP($B308,Tabla2[],3,0)</f>
        <v>AEQ</v>
      </c>
      <c r="D308" s="18" t="str">
        <f>VLOOKUP($B308,Tabla2[],FIJO!C$1,0)</f>
        <v>CANARIAS</v>
      </c>
      <c r="E308" s="155"/>
      <c r="F308" s="18" t="str">
        <f>VLOOKUP($B308,Tabla2[],5,0)</f>
        <v>EQUILIBRIO</v>
      </c>
      <c r="G308" s="18" t="str">
        <f>VLOOKUP($B308,Tabla2[],6,0)</f>
        <v>6.2TD</v>
      </c>
      <c r="H308" s="18">
        <f>VLOOKUP($B308,Tabla2[],7,0)</f>
        <v>20</v>
      </c>
      <c r="I308" s="19">
        <f>VLOOKUP($B308,Tabla2[],I$1,0)</f>
        <v>4.3360000000000003E-2</v>
      </c>
      <c r="J308" s="19">
        <f>VLOOKUP($B308,Tabla2[],J$1,0)</f>
        <v>4.0164999999999999E-2</v>
      </c>
      <c r="K308" s="19">
        <f>VLOOKUP($B308,Tabla2[],K$1,0)</f>
        <v>2.5326999999999999E-2</v>
      </c>
      <c r="L308" s="19">
        <f>VLOOKUP($B308,Tabla2[],L$1,0)</f>
        <v>2.1694000000000001E-2</v>
      </c>
      <c r="M308" s="19">
        <f>VLOOKUP($B308,Tabla2[],M$1,0)</f>
        <v>1.1501000000000001E-2</v>
      </c>
      <c r="N308" s="19">
        <f>VLOOKUP($B308,Tabla2[],N$1,0)</f>
        <v>1.0279E-2</v>
      </c>
      <c r="O308" s="19">
        <f>VLOOKUP($B308,Tabla2[],O$1,0)</f>
        <v>0.22839700000000002</v>
      </c>
      <c r="P308" s="19">
        <f>VLOOKUP($B308,Tabla2[],P$1,0)</f>
        <v>0.20640000000000003</v>
      </c>
      <c r="Q308" s="19">
        <f>VLOOKUP($B308,Tabla2[],Q$1,0)</f>
        <v>0.21023900000000001</v>
      </c>
      <c r="R308" s="19">
        <f>VLOOKUP($B308,Tabla2[],R$1,0)</f>
        <v>0.19331500000000001</v>
      </c>
      <c r="S308" s="19">
        <f>VLOOKUP($B308,Tabla2[],S$1,0)</f>
        <v>0.17955600000000002</v>
      </c>
      <c r="T308" s="19">
        <f>VLOOKUP($B308,Tabla2[],T$1,0)</f>
        <v>0.17494100000000001</v>
      </c>
    </row>
    <row r="309" spans="1:20" x14ac:dyDescent="0.3">
      <c r="A309" t="s">
        <v>0</v>
      </c>
      <c r="B309" t="str">
        <f>FIJO!$B308</f>
        <v>CANARIASAEQFIJOSIMETRIA6.2TD20</v>
      </c>
      <c r="C309" s="18" t="str">
        <f>VLOOKUP($B309,Tabla2[],3,0)</f>
        <v>AEQ</v>
      </c>
      <c r="D309" s="18" t="str">
        <f>VLOOKUP($B309,Tabla2[],FIJO!C$1,0)</f>
        <v>CANARIAS</v>
      </c>
      <c r="E309" s="155"/>
      <c r="F309" s="18" t="str">
        <f>VLOOKUP($B309,Tabla2[],5,0)</f>
        <v>SIMETRIA</v>
      </c>
      <c r="G309" s="18" t="str">
        <f>VLOOKUP($B309,Tabla2[],6,0)</f>
        <v>6.2TD</v>
      </c>
      <c r="H309" s="18">
        <f>VLOOKUP($B309,Tabla2[],7,0)</f>
        <v>20</v>
      </c>
      <c r="I309" s="19">
        <f>VLOOKUP($B309,Tabla2[],I$1,0)</f>
        <v>4.3360000000000003E-2</v>
      </c>
      <c r="J309" s="19">
        <f>VLOOKUP($B309,Tabla2[],J$1,0)</f>
        <v>4.0164999999999999E-2</v>
      </c>
      <c r="K309" s="19">
        <f>VLOOKUP($B309,Tabla2[],K$1,0)</f>
        <v>3.2518999999999999E-2</v>
      </c>
      <c r="L309" s="19">
        <f>VLOOKUP($B309,Tabla2[],L$1,0)</f>
        <v>2.8885999999999998E-2</v>
      </c>
      <c r="M309" s="19">
        <f>VLOOKUP($B309,Tabla2[],M$1,0)</f>
        <v>1.8692E-2</v>
      </c>
      <c r="N309" s="19">
        <f>VLOOKUP($B309,Tabla2[],N$1,0)</f>
        <v>1.7469999999999999E-2</v>
      </c>
      <c r="O309" s="19">
        <f>VLOOKUP($B309,Tabla2[],O$1,0)</f>
        <v>0.22839700000000002</v>
      </c>
      <c r="P309" s="19">
        <f>VLOOKUP($B309,Tabla2[],P$1,0)</f>
        <v>0.20640000000000003</v>
      </c>
      <c r="Q309" s="19">
        <f>VLOOKUP($B309,Tabla2[],Q$1,0)</f>
        <v>0.21023900000000001</v>
      </c>
      <c r="R309" s="19">
        <f>VLOOKUP($B309,Tabla2[],R$1,0)</f>
        <v>0.19331500000000001</v>
      </c>
      <c r="S309" s="19">
        <f>VLOOKUP($B309,Tabla2[],S$1,0)</f>
        <v>0.17955600000000002</v>
      </c>
      <c r="T309" s="19">
        <f>VLOOKUP($B309,Tabla2[],T$1,0)</f>
        <v>0.17494100000000001</v>
      </c>
    </row>
    <row r="310" spans="1:20" x14ac:dyDescent="0.3">
      <c r="A310" t="s">
        <v>0</v>
      </c>
      <c r="B310" t="str">
        <f>FIJO!$B309</f>
        <v>CANARIASAEQFIJOARMONIA6.2TD25</v>
      </c>
      <c r="C310" s="18" t="str">
        <f>VLOOKUP($B310,Tabla2[],3,0)</f>
        <v>AEQ</v>
      </c>
      <c r="D310" s="18" t="str">
        <f>VLOOKUP($B310,Tabla2[],FIJO!C$1,0)</f>
        <v>CANARIAS</v>
      </c>
      <c r="E310" s="155"/>
      <c r="F310" s="18" t="str">
        <f>VLOOKUP($B310,Tabla2[],5,0)</f>
        <v>ARMONIA</v>
      </c>
      <c r="G310" s="18" t="str">
        <f>VLOOKUP($B310,Tabla2[],6,0)</f>
        <v>6.2TD</v>
      </c>
      <c r="H310" s="18">
        <f>VLOOKUP($B310,Tabla2[],7,0)</f>
        <v>25</v>
      </c>
      <c r="I310" s="19">
        <f>VLOOKUP($B310,Tabla2[],I$1,0)</f>
        <v>4.3360000000000003E-2</v>
      </c>
      <c r="J310" s="19">
        <f>VLOOKUP($B310,Tabla2[],J$1,0)</f>
        <v>4.0164999999999999E-2</v>
      </c>
      <c r="K310" s="19">
        <f>VLOOKUP($B310,Tabla2[],K$1,0)</f>
        <v>1.7108000000000002E-2</v>
      </c>
      <c r="L310" s="19">
        <f>VLOOKUP($B310,Tabla2[],L$1,0)</f>
        <v>1.3475000000000001E-2</v>
      </c>
      <c r="M310" s="19">
        <f>VLOOKUP($B310,Tabla2[],M$1,0)</f>
        <v>3.2810000000000001E-3</v>
      </c>
      <c r="N310" s="19">
        <f>VLOOKUP($B310,Tabla2[],N$1,0)</f>
        <v>2.0590000000000001E-3</v>
      </c>
      <c r="O310" s="19">
        <f>VLOOKUP($B310,Tabla2[],O$1,0)</f>
        <v>0.23339700000000002</v>
      </c>
      <c r="P310" s="19">
        <f>VLOOKUP($B310,Tabla2[],P$1,0)</f>
        <v>0.21140000000000003</v>
      </c>
      <c r="Q310" s="19">
        <f>VLOOKUP($B310,Tabla2[],Q$1,0)</f>
        <v>0.21523900000000001</v>
      </c>
      <c r="R310" s="19">
        <f>VLOOKUP($B310,Tabla2[],R$1,0)</f>
        <v>0.19831500000000002</v>
      </c>
      <c r="S310" s="19">
        <f>VLOOKUP($B310,Tabla2[],S$1,0)</f>
        <v>0.18455600000000003</v>
      </c>
      <c r="T310" s="19">
        <f>VLOOKUP($B310,Tabla2[],T$1,0)</f>
        <v>0.17994100000000002</v>
      </c>
    </row>
    <row r="311" spans="1:20" x14ac:dyDescent="0.3">
      <c r="A311" t="s">
        <v>0</v>
      </c>
      <c r="B311" t="str">
        <f>FIJO!$B310</f>
        <v>CANARIASAEQFIJOEQUILIBRIO6.2TD25</v>
      </c>
      <c r="C311" s="18" t="str">
        <f>VLOOKUP($B311,Tabla2[],3,0)</f>
        <v>AEQ</v>
      </c>
      <c r="D311" s="18" t="str">
        <f>VLOOKUP($B311,Tabla2[],FIJO!C$1,0)</f>
        <v>CANARIAS</v>
      </c>
      <c r="E311" s="155"/>
      <c r="F311" s="18" t="str">
        <f>VLOOKUP($B311,Tabla2[],5,0)</f>
        <v>EQUILIBRIO</v>
      </c>
      <c r="G311" s="18" t="str">
        <f>VLOOKUP($B311,Tabla2[],6,0)</f>
        <v>6.2TD</v>
      </c>
      <c r="H311" s="18">
        <f>VLOOKUP($B311,Tabla2[],7,0)</f>
        <v>25</v>
      </c>
      <c r="I311" s="19">
        <f>VLOOKUP($B311,Tabla2[],I$1,0)</f>
        <v>4.3360000000000003E-2</v>
      </c>
      <c r="J311" s="19">
        <f>VLOOKUP($B311,Tabla2[],J$1,0)</f>
        <v>4.0164999999999999E-2</v>
      </c>
      <c r="K311" s="19">
        <f>VLOOKUP($B311,Tabla2[],K$1,0)</f>
        <v>2.5326999999999999E-2</v>
      </c>
      <c r="L311" s="19">
        <f>VLOOKUP($B311,Tabla2[],L$1,0)</f>
        <v>2.1694000000000001E-2</v>
      </c>
      <c r="M311" s="19">
        <f>VLOOKUP($B311,Tabla2[],M$1,0)</f>
        <v>1.1501000000000001E-2</v>
      </c>
      <c r="N311" s="19">
        <f>VLOOKUP($B311,Tabla2[],N$1,0)</f>
        <v>1.0279E-2</v>
      </c>
      <c r="O311" s="19">
        <f>VLOOKUP($B311,Tabla2[],O$1,0)</f>
        <v>0.23339700000000002</v>
      </c>
      <c r="P311" s="19">
        <f>VLOOKUP($B311,Tabla2[],P$1,0)</f>
        <v>0.21140000000000003</v>
      </c>
      <c r="Q311" s="19">
        <f>VLOOKUP($B311,Tabla2[],Q$1,0)</f>
        <v>0.21523900000000001</v>
      </c>
      <c r="R311" s="19">
        <f>VLOOKUP($B311,Tabla2[],R$1,0)</f>
        <v>0.19831500000000002</v>
      </c>
      <c r="S311" s="19">
        <f>VLOOKUP($B311,Tabla2[],S$1,0)</f>
        <v>0.18455600000000003</v>
      </c>
      <c r="T311" s="19">
        <f>VLOOKUP($B311,Tabla2[],T$1,0)</f>
        <v>0.17994100000000002</v>
      </c>
    </row>
    <row r="312" spans="1:20" x14ac:dyDescent="0.3">
      <c r="A312" t="s">
        <v>0</v>
      </c>
      <c r="B312" t="str">
        <f>FIJO!$B311</f>
        <v>CANARIASAEQFIJOSIMETRIA6.2TD25</v>
      </c>
      <c r="C312" s="18" t="str">
        <f>VLOOKUP($B312,Tabla2[],3,0)</f>
        <v>AEQ</v>
      </c>
      <c r="D312" s="18" t="str">
        <f>VLOOKUP($B312,Tabla2[],FIJO!C$1,0)</f>
        <v>CANARIAS</v>
      </c>
      <c r="E312" s="155"/>
      <c r="F312" s="18" t="str">
        <f>VLOOKUP($B312,Tabla2[],5,0)</f>
        <v>SIMETRIA</v>
      </c>
      <c r="G312" s="18" t="str">
        <f>VLOOKUP($B312,Tabla2[],6,0)</f>
        <v>6.2TD</v>
      </c>
      <c r="H312" s="18">
        <f>VLOOKUP($B312,Tabla2[],7,0)</f>
        <v>25</v>
      </c>
      <c r="I312" s="19">
        <f>VLOOKUP($B312,Tabla2[],I$1,0)</f>
        <v>4.3360000000000003E-2</v>
      </c>
      <c r="J312" s="19">
        <f>VLOOKUP($B312,Tabla2[],J$1,0)</f>
        <v>4.0164999999999999E-2</v>
      </c>
      <c r="K312" s="19">
        <f>VLOOKUP($B312,Tabla2[],K$1,0)</f>
        <v>3.2518999999999999E-2</v>
      </c>
      <c r="L312" s="19">
        <f>VLOOKUP($B312,Tabla2[],L$1,0)</f>
        <v>2.8885999999999998E-2</v>
      </c>
      <c r="M312" s="19">
        <f>VLOOKUP($B312,Tabla2[],M$1,0)</f>
        <v>1.8692E-2</v>
      </c>
      <c r="N312" s="19">
        <f>VLOOKUP($B312,Tabla2[],N$1,0)</f>
        <v>1.7469999999999999E-2</v>
      </c>
      <c r="O312" s="19">
        <f>VLOOKUP($B312,Tabla2[],O$1,0)</f>
        <v>0.23339700000000002</v>
      </c>
      <c r="P312" s="19">
        <f>VLOOKUP($B312,Tabla2[],P$1,0)</f>
        <v>0.21140000000000003</v>
      </c>
      <c r="Q312" s="19">
        <f>VLOOKUP($B312,Tabla2[],Q$1,0)</f>
        <v>0.21523900000000001</v>
      </c>
      <c r="R312" s="19">
        <f>VLOOKUP($B312,Tabla2[],R$1,0)</f>
        <v>0.19831500000000002</v>
      </c>
      <c r="S312" s="19">
        <f>VLOOKUP($B312,Tabla2[],S$1,0)</f>
        <v>0.18455600000000003</v>
      </c>
      <c r="T312" s="19">
        <f>VLOOKUP($B312,Tabla2[],T$1,0)</f>
        <v>0.17994100000000002</v>
      </c>
    </row>
    <row r="313" spans="1:20" x14ac:dyDescent="0.3">
      <c r="A313" t="s">
        <v>0</v>
      </c>
      <c r="B313" t="str">
        <f>FIJO!$B312</f>
        <v>CANARIASAEQFIJOARMONIA6.2TD30</v>
      </c>
      <c r="C313" s="18" t="str">
        <f>VLOOKUP($B313,Tabla2[],3,0)</f>
        <v>AEQ</v>
      </c>
      <c r="D313" s="18" t="str">
        <f>VLOOKUP($B313,Tabla2[],FIJO!C$1,0)</f>
        <v>CANARIAS</v>
      </c>
      <c r="E313" s="155"/>
      <c r="F313" s="18" t="str">
        <f>VLOOKUP($B313,Tabla2[],5,0)</f>
        <v>ARMONIA</v>
      </c>
      <c r="G313" s="18" t="str">
        <f>VLOOKUP($B313,Tabla2[],6,0)</f>
        <v>6.2TD</v>
      </c>
      <c r="H313" s="18">
        <f>VLOOKUP($B313,Tabla2[],7,0)</f>
        <v>30</v>
      </c>
      <c r="I313" s="19">
        <f>VLOOKUP($B313,Tabla2[],I$1,0)</f>
        <v>4.3360000000000003E-2</v>
      </c>
      <c r="J313" s="19">
        <f>VLOOKUP($B313,Tabla2[],J$1,0)</f>
        <v>4.0164999999999999E-2</v>
      </c>
      <c r="K313" s="19">
        <f>VLOOKUP($B313,Tabla2[],K$1,0)</f>
        <v>1.7108000000000002E-2</v>
      </c>
      <c r="L313" s="19">
        <f>VLOOKUP($B313,Tabla2[],L$1,0)</f>
        <v>1.3475000000000001E-2</v>
      </c>
      <c r="M313" s="19">
        <f>VLOOKUP($B313,Tabla2[],M$1,0)</f>
        <v>3.2810000000000001E-3</v>
      </c>
      <c r="N313" s="19">
        <f>VLOOKUP($B313,Tabla2[],N$1,0)</f>
        <v>2.0590000000000001E-3</v>
      </c>
      <c r="O313" s="19">
        <f>VLOOKUP($B313,Tabla2[],O$1,0)</f>
        <v>0.23839700000000003</v>
      </c>
      <c r="P313" s="19">
        <f>VLOOKUP($B313,Tabla2[],P$1,0)</f>
        <v>0.21640000000000004</v>
      </c>
      <c r="Q313" s="19">
        <f>VLOOKUP($B313,Tabla2[],Q$1,0)</f>
        <v>0.22023900000000002</v>
      </c>
      <c r="R313" s="19">
        <f>VLOOKUP($B313,Tabla2[],R$1,0)</f>
        <v>0.20331500000000002</v>
      </c>
      <c r="S313" s="19">
        <f>VLOOKUP($B313,Tabla2[],S$1,0)</f>
        <v>0.18955600000000003</v>
      </c>
      <c r="T313" s="19">
        <f>VLOOKUP($B313,Tabla2[],T$1,0)</f>
        <v>0.18494100000000002</v>
      </c>
    </row>
    <row r="314" spans="1:20" x14ac:dyDescent="0.3">
      <c r="A314" t="s">
        <v>0</v>
      </c>
      <c r="B314" t="str">
        <f>FIJO!$B313</f>
        <v>CANARIASAEQFIJOEQUILIBRIO6.2TD30</v>
      </c>
      <c r="C314" s="18" t="str">
        <f>VLOOKUP($B314,Tabla2[],3,0)</f>
        <v>AEQ</v>
      </c>
      <c r="D314" s="18" t="str">
        <f>VLOOKUP($B314,Tabla2[],FIJO!C$1,0)</f>
        <v>CANARIAS</v>
      </c>
      <c r="E314" s="155"/>
      <c r="F314" s="18" t="str">
        <f>VLOOKUP($B314,Tabla2[],5,0)</f>
        <v>EQUILIBRIO</v>
      </c>
      <c r="G314" s="18" t="str">
        <f>VLOOKUP($B314,Tabla2[],6,0)</f>
        <v>6.2TD</v>
      </c>
      <c r="H314" s="18">
        <f>VLOOKUP($B314,Tabla2[],7,0)</f>
        <v>30</v>
      </c>
      <c r="I314" s="19">
        <f>VLOOKUP($B314,Tabla2[],I$1,0)</f>
        <v>4.3360000000000003E-2</v>
      </c>
      <c r="J314" s="19">
        <f>VLOOKUP($B314,Tabla2[],J$1,0)</f>
        <v>4.0164999999999999E-2</v>
      </c>
      <c r="K314" s="19">
        <f>VLOOKUP($B314,Tabla2[],K$1,0)</f>
        <v>2.5326999999999999E-2</v>
      </c>
      <c r="L314" s="19">
        <f>VLOOKUP($B314,Tabla2[],L$1,0)</f>
        <v>2.1694000000000001E-2</v>
      </c>
      <c r="M314" s="19">
        <f>VLOOKUP($B314,Tabla2[],M$1,0)</f>
        <v>1.1501000000000001E-2</v>
      </c>
      <c r="N314" s="19">
        <f>VLOOKUP($B314,Tabla2[],N$1,0)</f>
        <v>1.0279E-2</v>
      </c>
      <c r="O314" s="19">
        <f>VLOOKUP($B314,Tabla2[],O$1,0)</f>
        <v>0.23839700000000003</v>
      </c>
      <c r="P314" s="19">
        <f>VLOOKUP($B314,Tabla2[],P$1,0)</f>
        <v>0.21640000000000004</v>
      </c>
      <c r="Q314" s="19">
        <f>VLOOKUP($B314,Tabla2[],Q$1,0)</f>
        <v>0.22023900000000002</v>
      </c>
      <c r="R314" s="19">
        <f>VLOOKUP($B314,Tabla2[],R$1,0)</f>
        <v>0.20331500000000002</v>
      </c>
      <c r="S314" s="19">
        <f>VLOOKUP($B314,Tabla2[],S$1,0)</f>
        <v>0.18955600000000003</v>
      </c>
      <c r="T314" s="19">
        <f>VLOOKUP($B314,Tabla2[],T$1,0)</f>
        <v>0.18494100000000002</v>
      </c>
    </row>
    <row r="315" spans="1:20" x14ac:dyDescent="0.3">
      <c r="A315" t="s">
        <v>0</v>
      </c>
      <c r="B315" t="str">
        <f>FIJO!$B314</f>
        <v>CANARIASAEQFIJOSIMETRIA6.2TD30</v>
      </c>
      <c r="C315" s="18" t="str">
        <f>VLOOKUP($B315,Tabla2[],3,0)</f>
        <v>AEQ</v>
      </c>
      <c r="D315" s="18" t="str">
        <f>VLOOKUP($B315,Tabla2[],FIJO!C$1,0)</f>
        <v>CANARIAS</v>
      </c>
      <c r="E315" s="155"/>
      <c r="F315" s="18" t="str">
        <f>VLOOKUP($B315,Tabla2[],5,0)</f>
        <v>SIMETRIA</v>
      </c>
      <c r="G315" s="18" t="str">
        <f>VLOOKUP($B315,Tabla2[],6,0)</f>
        <v>6.2TD</v>
      </c>
      <c r="H315" s="18">
        <f>VLOOKUP($B315,Tabla2[],7,0)</f>
        <v>30</v>
      </c>
      <c r="I315" s="19">
        <f>VLOOKUP($B315,Tabla2[],I$1,0)</f>
        <v>4.3360000000000003E-2</v>
      </c>
      <c r="J315" s="19">
        <f>VLOOKUP($B315,Tabla2[],J$1,0)</f>
        <v>4.0164999999999999E-2</v>
      </c>
      <c r="K315" s="19">
        <f>VLOOKUP($B315,Tabla2[],K$1,0)</f>
        <v>3.2518999999999999E-2</v>
      </c>
      <c r="L315" s="19">
        <f>VLOOKUP($B315,Tabla2[],L$1,0)</f>
        <v>2.8885999999999998E-2</v>
      </c>
      <c r="M315" s="19">
        <f>VLOOKUP($B315,Tabla2[],M$1,0)</f>
        <v>1.8692E-2</v>
      </c>
      <c r="N315" s="19">
        <f>VLOOKUP($B315,Tabla2[],N$1,0)</f>
        <v>1.7469999999999999E-2</v>
      </c>
      <c r="O315" s="19">
        <f>VLOOKUP($B315,Tabla2[],O$1,0)</f>
        <v>0.23839700000000003</v>
      </c>
      <c r="P315" s="19">
        <f>VLOOKUP($B315,Tabla2[],P$1,0)</f>
        <v>0.21640000000000004</v>
      </c>
      <c r="Q315" s="19">
        <f>VLOOKUP($B315,Tabla2[],Q$1,0)</f>
        <v>0.22023900000000002</v>
      </c>
      <c r="R315" s="19">
        <f>VLOOKUP($B315,Tabla2[],R$1,0)</f>
        <v>0.20331500000000002</v>
      </c>
      <c r="S315" s="19">
        <f>VLOOKUP($B315,Tabla2[],S$1,0)</f>
        <v>0.18955600000000003</v>
      </c>
      <c r="T315" s="19">
        <f>VLOOKUP($B315,Tabla2[],T$1,0)</f>
        <v>0.18494100000000002</v>
      </c>
    </row>
    <row r="316" spans="1:20" x14ac:dyDescent="0.3">
      <c r="A316" t="s">
        <v>0</v>
      </c>
      <c r="B316" t="str">
        <f>FIJO!$B315</f>
        <v>BALEARESAEQFIJOARMONIA2.0TD3</v>
      </c>
      <c r="C316" s="18" t="str">
        <f>VLOOKUP($B316,Tabla2[],3,0)</f>
        <v>AEQ</v>
      </c>
      <c r="D316" s="18" t="str">
        <f>VLOOKUP($B316,Tabla2[],FIJO!C$1,0)</f>
        <v>BALEARES</v>
      </c>
      <c r="E316" s="155"/>
      <c r="F316" s="18" t="str">
        <f>VLOOKUP($B316,Tabla2[],5,0)</f>
        <v>ARMONIA</v>
      </c>
      <c r="G316" s="18" t="str">
        <f>VLOOKUP($B316,Tabla2[],6,0)</f>
        <v>2.0TD</v>
      </c>
      <c r="H316" s="18">
        <f>VLOOKUP($B316,Tabla2[],7,0)</f>
        <v>3</v>
      </c>
      <c r="I316" s="19">
        <f>VLOOKUP($B316,Tabla2[],I$1,0)</f>
        <v>7.1803000000000006E-2</v>
      </c>
      <c r="J316" s="19">
        <f>VLOOKUP($B316,Tabla2[],J$1,0)</f>
        <v>5.5279999999999999E-3</v>
      </c>
      <c r="K316" s="19">
        <f>VLOOKUP($B316,Tabla2[],K$1,0)</f>
        <v>0</v>
      </c>
      <c r="L316" s="19">
        <f>VLOOKUP($B316,Tabla2[],L$1,0)</f>
        <v>0</v>
      </c>
      <c r="M316" s="19">
        <f>VLOOKUP($B316,Tabla2[],M$1,0)</f>
        <v>0</v>
      </c>
      <c r="N316" s="19">
        <f>VLOOKUP($B316,Tabla2[],N$1,0)</f>
        <v>0</v>
      </c>
      <c r="O316" s="19">
        <f>VLOOKUP($B316,Tabla2[],O$1,0)</f>
        <v>0.27540799999999999</v>
      </c>
      <c r="P316" s="19">
        <f>VLOOKUP($B316,Tabla2[],P$1,0)</f>
        <v>0.220613</v>
      </c>
      <c r="Q316" s="19">
        <f>VLOOKUP($B316,Tabla2[],Q$1,0)</f>
        <v>0.183749</v>
      </c>
      <c r="R316" s="19">
        <f>VLOOKUP($B316,Tabla2[],R$1,0)</f>
        <v>0</v>
      </c>
      <c r="S316" s="19">
        <f>VLOOKUP($B316,Tabla2[],S$1,0)</f>
        <v>0</v>
      </c>
      <c r="T316" s="19">
        <f>VLOOKUP($B316,Tabla2[],T$1,0)</f>
        <v>0</v>
      </c>
    </row>
    <row r="317" spans="1:20" x14ac:dyDescent="0.3">
      <c r="A317" t="s">
        <v>0</v>
      </c>
      <c r="B317" t="str">
        <f>FIJO!$B316</f>
        <v>BALEARESAEQFIJOEQUILIBRIO2.0TD3</v>
      </c>
      <c r="C317" s="18" t="str">
        <f>VLOOKUP($B317,Tabla2[],3,0)</f>
        <v>AEQ</v>
      </c>
      <c r="D317" s="18" t="str">
        <f>VLOOKUP($B317,Tabla2[],FIJO!C$1,0)</f>
        <v>BALEARES</v>
      </c>
      <c r="E317" s="155"/>
      <c r="F317" s="18" t="str">
        <f>VLOOKUP($B317,Tabla2[],5,0)</f>
        <v>EQUILIBRIO</v>
      </c>
      <c r="G317" s="18" t="str">
        <f>VLOOKUP($B317,Tabla2[],6,0)</f>
        <v>2.0TD</v>
      </c>
      <c r="H317" s="18">
        <f>VLOOKUP($B317,Tabla2[],7,0)</f>
        <v>3</v>
      </c>
      <c r="I317" s="19">
        <f>VLOOKUP($B317,Tabla2[],I$1,0)</f>
        <v>8.1597000000000003E-2</v>
      </c>
      <c r="J317" s="19">
        <f>VLOOKUP($B317,Tabla2[],J$1,0)</f>
        <v>1.3542E-2</v>
      </c>
      <c r="K317" s="19">
        <f>VLOOKUP($B317,Tabla2[],K$1,0)</f>
        <v>0</v>
      </c>
      <c r="L317" s="19">
        <f>VLOOKUP($B317,Tabla2[],L$1,0)</f>
        <v>0</v>
      </c>
      <c r="M317" s="19">
        <f>VLOOKUP($B317,Tabla2[],M$1,0)</f>
        <v>0</v>
      </c>
      <c r="N317" s="19">
        <f>VLOOKUP($B317,Tabla2[],N$1,0)</f>
        <v>0</v>
      </c>
      <c r="O317" s="19">
        <f>VLOOKUP($B317,Tabla2[],O$1,0)</f>
        <v>0.27540799999999999</v>
      </c>
      <c r="P317" s="19">
        <f>VLOOKUP($B317,Tabla2[],P$1,0)</f>
        <v>0.220613</v>
      </c>
      <c r="Q317" s="19">
        <f>VLOOKUP($B317,Tabla2[],Q$1,0)</f>
        <v>0.183749</v>
      </c>
      <c r="R317" s="19">
        <f>VLOOKUP($B317,Tabla2[],R$1,0)</f>
        <v>0</v>
      </c>
      <c r="S317" s="19">
        <f>VLOOKUP($B317,Tabla2[],S$1,0)</f>
        <v>0</v>
      </c>
      <c r="T317" s="19">
        <f>VLOOKUP($B317,Tabla2[],T$1,0)</f>
        <v>0</v>
      </c>
    </row>
    <row r="318" spans="1:20" x14ac:dyDescent="0.3">
      <c r="A318" t="s">
        <v>0</v>
      </c>
      <c r="B318" t="str">
        <f>FIJO!$B317</f>
        <v>BALEARESAEQFIJOSIMETRIA2.0TD3</v>
      </c>
      <c r="C318" s="18" t="str">
        <f>VLOOKUP($B318,Tabla2[],3,0)</f>
        <v>AEQ</v>
      </c>
      <c r="D318" s="18" t="str">
        <f>VLOOKUP($B318,Tabla2[],FIJO!C$1,0)</f>
        <v>BALEARES</v>
      </c>
      <c r="E318" s="155"/>
      <c r="F318" s="18" t="str">
        <f>VLOOKUP($B318,Tabla2[],5,0)</f>
        <v>SIMETRIA</v>
      </c>
      <c r="G318" s="18" t="str">
        <f>VLOOKUP($B318,Tabla2[],6,0)</f>
        <v>2.0TD</v>
      </c>
      <c r="H318" s="18">
        <f>VLOOKUP($B318,Tabla2[],7,0)</f>
        <v>3</v>
      </c>
      <c r="I318" s="19">
        <f>VLOOKUP($B318,Tabla2[],I$1,0)</f>
        <v>9.2145000000000005E-2</v>
      </c>
      <c r="J318" s="19">
        <f>VLOOKUP($B318,Tabla2[],J$1,0)</f>
        <v>2.2172000000000001E-2</v>
      </c>
      <c r="K318" s="19">
        <f>VLOOKUP($B318,Tabla2[],K$1,0)</f>
        <v>0</v>
      </c>
      <c r="L318" s="19">
        <f>VLOOKUP($B318,Tabla2[],L$1,0)</f>
        <v>0</v>
      </c>
      <c r="M318" s="19">
        <f>VLOOKUP($B318,Tabla2[],M$1,0)</f>
        <v>0</v>
      </c>
      <c r="N318" s="19">
        <f>VLOOKUP($B318,Tabla2[],N$1,0)</f>
        <v>0</v>
      </c>
      <c r="O318" s="19">
        <f>VLOOKUP($B318,Tabla2[],O$1,0)</f>
        <v>0.27540799999999999</v>
      </c>
      <c r="P318" s="19">
        <f>VLOOKUP($B318,Tabla2[],P$1,0)</f>
        <v>0.220613</v>
      </c>
      <c r="Q318" s="19">
        <f>VLOOKUP($B318,Tabla2[],Q$1,0)</f>
        <v>0.183749</v>
      </c>
      <c r="R318" s="19">
        <f>VLOOKUP($B318,Tabla2[],R$1,0)</f>
        <v>0</v>
      </c>
      <c r="S318" s="19">
        <f>VLOOKUP($B318,Tabla2[],S$1,0)</f>
        <v>0</v>
      </c>
      <c r="T318" s="19">
        <f>VLOOKUP($B318,Tabla2[],T$1,0)</f>
        <v>0</v>
      </c>
    </row>
    <row r="319" spans="1:20" x14ac:dyDescent="0.3">
      <c r="A319" t="s">
        <v>0</v>
      </c>
      <c r="B319" t="str">
        <f>FIJO!$B318</f>
        <v>BALEARESAEQFIJOARMONIA2.0TD6</v>
      </c>
      <c r="C319" s="18" t="str">
        <f>VLOOKUP($B319,Tabla2[],3,0)</f>
        <v>AEQ</v>
      </c>
      <c r="D319" s="18" t="str">
        <f>VLOOKUP($B319,Tabla2[],FIJO!C$1,0)</f>
        <v>BALEARES</v>
      </c>
      <c r="E319" s="155"/>
      <c r="F319" s="18" t="str">
        <f>VLOOKUP($B319,Tabla2[],5,0)</f>
        <v>ARMONIA</v>
      </c>
      <c r="G319" s="18" t="str">
        <f>VLOOKUP($B319,Tabla2[],6,0)</f>
        <v>2.0TD</v>
      </c>
      <c r="H319" s="18">
        <f>VLOOKUP($B319,Tabla2[],7,0)</f>
        <v>6</v>
      </c>
      <c r="I319" s="19">
        <f>VLOOKUP($B319,Tabla2[],I$1,0)</f>
        <v>7.1803000000000006E-2</v>
      </c>
      <c r="J319" s="19">
        <f>VLOOKUP($B319,Tabla2[],J$1,0)</f>
        <v>5.5279999999999999E-3</v>
      </c>
      <c r="K319" s="19">
        <f>VLOOKUP($B319,Tabla2[],K$1,0)</f>
        <v>0</v>
      </c>
      <c r="L319" s="19">
        <f>VLOOKUP($B319,Tabla2[],L$1,0)</f>
        <v>0</v>
      </c>
      <c r="M319" s="19">
        <f>VLOOKUP($B319,Tabla2[],M$1,0)</f>
        <v>0</v>
      </c>
      <c r="N319" s="19">
        <f>VLOOKUP($B319,Tabla2[],N$1,0)</f>
        <v>0</v>
      </c>
      <c r="O319" s="19">
        <f>VLOOKUP($B319,Tabla2[],O$1,0)</f>
        <v>0.27840799999999999</v>
      </c>
      <c r="P319" s="19">
        <f>VLOOKUP($B319,Tabla2[],P$1,0)</f>
        <v>0.22361300000000001</v>
      </c>
      <c r="Q319" s="19">
        <f>VLOOKUP($B319,Tabla2[],Q$1,0)</f>
        <v>0.186749</v>
      </c>
      <c r="R319" s="19">
        <f>VLOOKUP($B319,Tabla2[],R$1,0)</f>
        <v>0</v>
      </c>
      <c r="S319" s="19">
        <f>VLOOKUP($B319,Tabla2[],S$1,0)</f>
        <v>0</v>
      </c>
      <c r="T319" s="19">
        <f>VLOOKUP($B319,Tabla2[],T$1,0)</f>
        <v>0</v>
      </c>
    </row>
    <row r="320" spans="1:20" x14ac:dyDescent="0.3">
      <c r="A320" t="s">
        <v>0</v>
      </c>
      <c r="B320" t="str">
        <f>FIJO!$B319</f>
        <v>BALEARESAEQFIJOEQUILIBRIO2.0TD6</v>
      </c>
      <c r="C320" s="18" t="str">
        <f>VLOOKUP($B320,Tabla2[],3,0)</f>
        <v>AEQ</v>
      </c>
      <c r="D320" s="18" t="str">
        <f>VLOOKUP($B320,Tabla2[],FIJO!C$1,0)</f>
        <v>BALEARES</v>
      </c>
      <c r="E320" s="155"/>
      <c r="F320" s="18" t="str">
        <f>VLOOKUP($B320,Tabla2[],5,0)</f>
        <v>EQUILIBRIO</v>
      </c>
      <c r="G320" s="18" t="str">
        <f>VLOOKUP($B320,Tabla2[],6,0)</f>
        <v>2.0TD</v>
      </c>
      <c r="H320" s="18">
        <f>VLOOKUP($B320,Tabla2[],7,0)</f>
        <v>6</v>
      </c>
      <c r="I320" s="19">
        <f>VLOOKUP($B320,Tabla2[],I$1,0)</f>
        <v>8.1597000000000003E-2</v>
      </c>
      <c r="J320" s="19">
        <f>VLOOKUP($B320,Tabla2[],J$1,0)</f>
        <v>1.3542E-2</v>
      </c>
      <c r="K320" s="19">
        <f>VLOOKUP($B320,Tabla2[],K$1,0)</f>
        <v>0</v>
      </c>
      <c r="L320" s="19">
        <f>VLOOKUP($B320,Tabla2[],L$1,0)</f>
        <v>0</v>
      </c>
      <c r="M320" s="19">
        <f>VLOOKUP($B320,Tabla2[],M$1,0)</f>
        <v>0</v>
      </c>
      <c r="N320" s="19">
        <f>VLOOKUP($B320,Tabla2[],N$1,0)</f>
        <v>0</v>
      </c>
      <c r="O320" s="19">
        <f>VLOOKUP($B320,Tabla2[],O$1,0)</f>
        <v>0.27840799999999999</v>
      </c>
      <c r="P320" s="19">
        <f>VLOOKUP($B320,Tabla2[],P$1,0)</f>
        <v>0.22361300000000001</v>
      </c>
      <c r="Q320" s="19">
        <f>VLOOKUP($B320,Tabla2[],Q$1,0)</f>
        <v>0.186749</v>
      </c>
      <c r="R320" s="19">
        <f>VLOOKUP($B320,Tabla2[],R$1,0)</f>
        <v>0</v>
      </c>
      <c r="S320" s="19">
        <f>VLOOKUP($B320,Tabla2[],S$1,0)</f>
        <v>0</v>
      </c>
      <c r="T320" s="19">
        <f>VLOOKUP($B320,Tabla2[],T$1,0)</f>
        <v>0</v>
      </c>
    </row>
    <row r="321" spans="1:20" x14ac:dyDescent="0.3">
      <c r="A321" t="s">
        <v>0</v>
      </c>
      <c r="B321" t="str">
        <f>FIJO!$B320</f>
        <v>BALEARESAEQFIJOSIMETRIA2.0TD6</v>
      </c>
      <c r="C321" s="18" t="str">
        <f>VLOOKUP($B321,Tabla2[],3,0)</f>
        <v>AEQ</v>
      </c>
      <c r="D321" s="18" t="str">
        <f>VLOOKUP($B321,Tabla2[],FIJO!C$1,0)</f>
        <v>BALEARES</v>
      </c>
      <c r="E321" s="155"/>
      <c r="F321" s="18" t="str">
        <f>VLOOKUP($B321,Tabla2[],5,0)</f>
        <v>SIMETRIA</v>
      </c>
      <c r="G321" s="18" t="str">
        <f>VLOOKUP($B321,Tabla2[],6,0)</f>
        <v>2.0TD</v>
      </c>
      <c r="H321" s="18">
        <f>VLOOKUP($B321,Tabla2[],7,0)</f>
        <v>6</v>
      </c>
      <c r="I321" s="19">
        <f>VLOOKUP($B321,Tabla2[],I$1,0)</f>
        <v>9.2145000000000005E-2</v>
      </c>
      <c r="J321" s="19">
        <f>VLOOKUP($B321,Tabla2[],J$1,0)</f>
        <v>2.2172000000000001E-2</v>
      </c>
      <c r="K321" s="19">
        <f>VLOOKUP($B321,Tabla2[],K$1,0)</f>
        <v>0</v>
      </c>
      <c r="L321" s="19">
        <f>VLOOKUP($B321,Tabla2[],L$1,0)</f>
        <v>0</v>
      </c>
      <c r="M321" s="19">
        <f>VLOOKUP($B321,Tabla2[],M$1,0)</f>
        <v>0</v>
      </c>
      <c r="N321" s="19">
        <f>VLOOKUP($B321,Tabla2[],N$1,0)</f>
        <v>0</v>
      </c>
      <c r="O321" s="19">
        <f>VLOOKUP($B321,Tabla2[],O$1,0)</f>
        <v>0.27840799999999999</v>
      </c>
      <c r="P321" s="19">
        <f>VLOOKUP($B321,Tabla2[],P$1,0)</f>
        <v>0.22361300000000001</v>
      </c>
      <c r="Q321" s="19">
        <f>VLOOKUP($B321,Tabla2[],Q$1,0)</f>
        <v>0.186749</v>
      </c>
      <c r="R321" s="19">
        <f>VLOOKUP($B321,Tabla2[],R$1,0)</f>
        <v>0</v>
      </c>
      <c r="S321" s="19">
        <f>VLOOKUP($B321,Tabla2[],S$1,0)</f>
        <v>0</v>
      </c>
      <c r="T321" s="19">
        <f>VLOOKUP($B321,Tabla2[],T$1,0)</f>
        <v>0</v>
      </c>
    </row>
    <row r="322" spans="1:20" x14ac:dyDescent="0.3">
      <c r="A322" t="s">
        <v>0</v>
      </c>
      <c r="B322" t="str">
        <f>FIJO!$B321</f>
        <v>BALEARESAEQFIJOARMONIA2.0TD8</v>
      </c>
      <c r="C322" s="18" t="str">
        <f>VLOOKUP($B322,Tabla2[],3,0)</f>
        <v>AEQ</v>
      </c>
      <c r="D322" s="18" t="str">
        <f>VLOOKUP($B322,Tabla2[],FIJO!C$1,0)</f>
        <v>BALEARES</v>
      </c>
      <c r="E322" s="155"/>
      <c r="F322" s="18" t="str">
        <f>VLOOKUP($B322,Tabla2[],5,0)</f>
        <v>ARMONIA</v>
      </c>
      <c r="G322" s="18" t="str">
        <f>VLOOKUP($B322,Tabla2[],6,0)</f>
        <v>2.0TD</v>
      </c>
      <c r="H322" s="18">
        <f>VLOOKUP($B322,Tabla2[],7,0)</f>
        <v>8</v>
      </c>
      <c r="I322" s="19">
        <f>VLOOKUP($B322,Tabla2[],I$1,0)</f>
        <v>7.1803000000000006E-2</v>
      </c>
      <c r="J322" s="19">
        <f>VLOOKUP($B322,Tabla2[],J$1,0)</f>
        <v>5.5279999999999999E-3</v>
      </c>
      <c r="K322" s="19">
        <f>VLOOKUP($B322,Tabla2[],K$1,0)</f>
        <v>0</v>
      </c>
      <c r="L322" s="19">
        <f>VLOOKUP($B322,Tabla2[],L$1,0)</f>
        <v>0</v>
      </c>
      <c r="M322" s="19">
        <f>VLOOKUP($B322,Tabla2[],M$1,0)</f>
        <v>0</v>
      </c>
      <c r="N322" s="19">
        <f>VLOOKUP($B322,Tabla2[],N$1,0)</f>
        <v>0</v>
      </c>
      <c r="O322" s="19">
        <f>VLOOKUP($B322,Tabla2[],O$1,0)</f>
        <v>0.28040799999999999</v>
      </c>
      <c r="P322" s="19">
        <f>VLOOKUP($B322,Tabla2[],P$1,0)</f>
        <v>0.22561300000000001</v>
      </c>
      <c r="Q322" s="19">
        <f>VLOOKUP($B322,Tabla2[],Q$1,0)</f>
        <v>0.188749</v>
      </c>
      <c r="R322" s="19">
        <f>VLOOKUP($B322,Tabla2[],R$1,0)</f>
        <v>0</v>
      </c>
      <c r="S322" s="19">
        <f>VLOOKUP($B322,Tabla2[],S$1,0)</f>
        <v>0</v>
      </c>
      <c r="T322" s="19">
        <f>VLOOKUP($B322,Tabla2[],T$1,0)</f>
        <v>0</v>
      </c>
    </row>
    <row r="323" spans="1:20" x14ac:dyDescent="0.3">
      <c r="A323" t="s">
        <v>0</v>
      </c>
      <c r="B323" t="str">
        <f>FIJO!$B322</f>
        <v>BALEARESAEQFIJOEQUILIBRIO2.0TD8</v>
      </c>
      <c r="C323" s="18" t="str">
        <f>VLOOKUP($B323,Tabla2[],3,0)</f>
        <v>AEQ</v>
      </c>
      <c r="D323" s="18" t="str">
        <f>VLOOKUP($B323,Tabla2[],FIJO!C$1,0)</f>
        <v>BALEARES</v>
      </c>
      <c r="E323" s="155"/>
      <c r="F323" s="18" t="str">
        <f>VLOOKUP($B323,Tabla2[],5,0)</f>
        <v>EQUILIBRIO</v>
      </c>
      <c r="G323" s="18" t="str">
        <f>VLOOKUP($B323,Tabla2[],6,0)</f>
        <v>2.0TD</v>
      </c>
      <c r="H323" s="18">
        <f>VLOOKUP($B323,Tabla2[],7,0)</f>
        <v>8</v>
      </c>
      <c r="I323" s="19">
        <f>VLOOKUP($B323,Tabla2[],I$1,0)</f>
        <v>8.1597000000000003E-2</v>
      </c>
      <c r="J323" s="19">
        <f>VLOOKUP($B323,Tabla2[],J$1,0)</f>
        <v>1.3542E-2</v>
      </c>
      <c r="K323" s="19">
        <f>VLOOKUP($B323,Tabla2[],K$1,0)</f>
        <v>0</v>
      </c>
      <c r="L323" s="19">
        <f>VLOOKUP($B323,Tabla2[],L$1,0)</f>
        <v>0</v>
      </c>
      <c r="M323" s="19">
        <f>VLOOKUP($B323,Tabla2[],M$1,0)</f>
        <v>0</v>
      </c>
      <c r="N323" s="19">
        <f>VLOOKUP($B323,Tabla2[],N$1,0)</f>
        <v>0</v>
      </c>
      <c r="O323" s="19">
        <f>VLOOKUP($B323,Tabla2[],O$1,0)</f>
        <v>0.28040799999999999</v>
      </c>
      <c r="P323" s="19">
        <f>VLOOKUP($B323,Tabla2[],P$1,0)</f>
        <v>0.22561300000000001</v>
      </c>
      <c r="Q323" s="19">
        <f>VLOOKUP($B323,Tabla2[],Q$1,0)</f>
        <v>0.188749</v>
      </c>
      <c r="R323" s="19">
        <f>VLOOKUP($B323,Tabla2[],R$1,0)</f>
        <v>0</v>
      </c>
      <c r="S323" s="19">
        <f>VLOOKUP($B323,Tabla2[],S$1,0)</f>
        <v>0</v>
      </c>
      <c r="T323" s="19">
        <f>VLOOKUP($B323,Tabla2[],T$1,0)</f>
        <v>0</v>
      </c>
    </row>
    <row r="324" spans="1:20" x14ac:dyDescent="0.3">
      <c r="A324" t="s">
        <v>0</v>
      </c>
      <c r="B324" t="str">
        <f>FIJO!$B323</f>
        <v>BALEARESAEQFIJOSIMETRIA2.0TD8</v>
      </c>
      <c r="C324" s="18" t="str">
        <f>VLOOKUP($B324,Tabla2[],3,0)</f>
        <v>AEQ</v>
      </c>
      <c r="D324" s="18" t="str">
        <f>VLOOKUP($B324,Tabla2[],FIJO!C$1,0)</f>
        <v>BALEARES</v>
      </c>
      <c r="E324" s="155"/>
      <c r="F324" s="18" t="str">
        <f>VLOOKUP($B324,Tabla2[],5,0)</f>
        <v>SIMETRIA</v>
      </c>
      <c r="G324" s="18" t="str">
        <f>VLOOKUP($B324,Tabla2[],6,0)</f>
        <v>2.0TD</v>
      </c>
      <c r="H324" s="18">
        <f>VLOOKUP($B324,Tabla2[],7,0)</f>
        <v>8</v>
      </c>
      <c r="I324" s="19">
        <f>VLOOKUP($B324,Tabla2[],I$1,0)</f>
        <v>9.2145000000000005E-2</v>
      </c>
      <c r="J324" s="19">
        <f>VLOOKUP($B324,Tabla2[],J$1,0)</f>
        <v>2.2172000000000001E-2</v>
      </c>
      <c r="K324" s="19">
        <f>VLOOKUP($B324,Tabla2[],K$1,0)</f>
        <v>0</v>
      </c>
      <c r="L324" s="19">
        <f>VLOOKUP($B324,Tabla2[],L$1,0)</f>
        <v>0</v>
      </c>
      <c r="M324" s="19">
        <f>VLOOKUP($B324,Tabla2[],M$1,0)</f>
        <v>0</v>
      </c>
      <c r="N324" s="19">
        <f>VLOOKUP($B324,Tabla2[],N$1,0)</f>
        <v>0</v>
      </c>
      <c r="O324" s="19">
        <f>VLOOKUP($B324,Tabla2[],O$1,0)</f>
        <v>0.28040799999999999</v>
      </c>
      <c r="P324" s="19">
        <f>VLOOKUP($B324,Tabla2[],P$1,0)</f>
        <v>0.22561300000000001</v>
      </c>
      <c r="Q324" s="19">
        <f>VLOOKUP($B324,Tabla2[],Q$1,0)</f>
        <v>0.188749</v>
      </c>
      <c r="R324" s="19">
        <f>VLOOKUP($B324,Tabla2[],R$1,0)</f>
        <v>0</v>
      </c>
      <c r="S324" s="19">
        <f>VLOOKUP($B324,Tabla2[],S$1,0)</f>
        <v>0</v>
      </c>
      <c r="T324" s="19">
        <f>VLOOKUP($B324,Tabla2[],T$1,0)</f>
        <v>0</v>
      </c>
    </row>
    <row r="325" spans="1:20" x14ac:dyDescent="0.3">
      <c r="A325" t="s">
        <v>0</v>
      </c>
      <c r="B325" t="str">
        <f>FIJO!$B324</f>
        <v>BALEARESAEQFIJOARMONIA2.0TD10</v>
      </c>
      <c r="C325" s="18" t="str">
        <f>VLOOKUP($B325,Tabla2[],3,0)</f>
        <v>AEQ</v>
      </c>
      <c r="D325" s="18" t="str">
        <f>VLOOKUP($B325,Tabla2[],FIJO!C$1,0)</f>
        <v>BALEARES</v>
      </c>
      <c r="E325" s="155"/>
      <c r="F325" s="18" t="str">
        <f>VLOOKUP($B325,Tabla2[],5,0)</f>
        <v>ARMONIA</v>
      </c>
      <c r="G325" s="18" t="str">
        <f>VLOOKUP($B325,Tabla2[],6,0)</f>
        <v>2.0TD</v>
      </c>
      <c r="H325" s="18">
        <f>VLOOKUP($B325,Tabla2[],7,0)</f>
        <v>10</v>
      </c>
      <c r="I325" s="19">
        <f>VLOOKUP($B325,Tabla2[],I$1,0)</f>
        <v>7.1803000000000006E-2</v>
      </c>
      <c r="J325" s="19">
        <f>VLOOKUP($B325,Tabla2[],J$1,0)</f>
        <v>5.5279999999999999E-3</v>
      </c>
      <c r="K325" s="19">
        <f>VLOOKUP($B325,Tabla2[],K$1,0)</f>
        <v>0</v>
      </c>
      <c r="L325" s="19">
        <f>VLOOKUP($B325,Tabla2[],L$1,0)</f>
        <v>0</v>
      </c>
      <c r="M325" s="19">
        <f>VLOOKUP($B325,Tabla2[],M$1,0)</f>
        <v>0</v>
      </c>
      <c r="N325" s="19">
        <f>VLOOKUP($B325,Tabla2[],N$1,0)</f>
        <v>0</v>
      </c>
      <c r="O325" s="19">
        <f>VLOOKUP($B325,Tabla2[],O$1,0)</f>
        <v>0.28240799999999999</v>
      </c>
      <c r="P325" s="19">
        <f>VLOOKUP($B325,Tabla2[],P$1,0)</f>
        <v>0.22761300000000001</v>
      </c>
      <c r="Q325" s="19">
        <f>VLOOKUP($B325,Tabla2[],Q$1,0)</f>
        <v>0.190749</v>
      </c>
      <c r="R325" s="19">
        <f>VLOOKUP($B325,Tabla2[],R$1,0)</f>
        <v>0</v>
      </c>
      <c r="S325" s="19">
        <f>VLOOKUP($B325,Tabla2[],S$1,0)</f>
        <v>0</v>
      </c>
      <c r="T325" s="19">
        <f>VLOOKUP($B325,Tabla2[],T$1,0)</f>
        <v>0</v>
      </c>
    </row>
    <row r="326" spans="1:20" x14ac:dyDescent="0.3">
      <c r="A326" t="s">
        <v>0</v>
      </c>
      <c r="B326" t="str">
        <f>FIJO!$B325</f>
        <v>BALEARESAEQFIJOEQUILIBRIO2.0TD10</v>
      </c>
      <c r="C326" s="18" t="str">
        <f>VLOOKUP($B326,Tabla2[],3,0)</f>
        <v>AEQ</v>
      </c>
      <c r="D326" s="18" t="str">
        <f>VLOOKUP($B326,Tabla2[],FIJO!C$1,0)</f>
        <v>BALEARES</v>
      </c>
      <c r="E326" s="155"/>
      <c r="F326" s="18" t="str">
        <f>VLOOKUP($B326,Tabla2[],5,0)</f>
        <v>EQUILIBRIO</v>
      </c>
      <c r="G326" s="18" t="str">
        <f>VLOOKUP($B326,Tabla2[],6,0)</f>
        <v>2.0TD</v>
      </c>
      <c r="H326" s="18">
        <f>VLOOKUP($B326,Tabla2[],7,0)</f>
        <v>10</v>
      </c>
      <c r="I326" s="19">
        <f>VLOOKUP($B326,Tabla2[],I$1,0)</f>
        <v>8.1597000000000003E-2</v>
      </c>
      <c r="J326" s="19">
        <f>VLOOKUP($B326,Tabla2[],J$1,0)</f>
        <v>1.3542E-2</v>
      </c>
      <c r="K326" s="19">
        <f>VLOOKUP($B326,Tabla2[],K$1,0)</f>
        <v>0</v>
      </c>
      <c r="L326" s="19">
        <f>VLOOKUP($B326,Tabla2[],L$1,0)</f>
        <v>0</v>
      </c>
      <c r="M326" s="19">
        <f>VLOOKUP($B326,Tabla2[],M$1,0)</f>
        <v>0</v>
      </c>
      <c r="N326" s="19">
        <f>VLOOKUP($B326,Tabla2[],N$1,0)</f>
        <v>0</v>
      </c>
      <c r="O326" s="19">
        <f>VLOOKUP($B326,Tabla2[],O$1,0)</f>
        <v>0.28240799999999999</v>
      </c>
      <c r="P326" s="19">
        <f>VLOOKUP($B326,Tabla2[],P$1,0)</f>
        <v>0.22761300000000001</v>
      </c>
      <c r="Q326" s="19">
        <f>VLOOKUP($B326,Tabla2[],Q$1,0)</f>
        <v>0.190749</v>
      </c>
      <c r="R326" s="19">
        <f>VLOOKUP($B326,Tabla2[],R$1,0)</f>
        <v>0</v>
      </c>
      <c r="S326" s="19">
        <f>VLOOKUP($B326,Tabla2[],S$1,0)</f>
        <v>0</v>
      </c>
      <c r="T326" s="19">
        <f>VLOOKUP($B326,Tabla2[],T$1,0)</f>
        <v>0</v>
      </c>
    </row>
    <row r="327" spans="1:20" x14ac:dyDescent="0.3">
      <c r="A327" t="s">
        <v>0</v>
      </c>
      <c r="B327" t="str">
        <f>FIJO!$B326</f>
        <v>BALEARESAEQFIJOSIMETRIA2.0TD10</v>
      </c>
      <c r="C327" s="18" t="str">
        <f>VLOOKUP($B327,Tabla2[],3,0)</f>
        <v>AEQ</v>
      </c>
      <c r="D327" s="18" t="str">
        <f>VLOOKUP($B327,Tabla2[],FIJO!C$1,0)</f>
        <v>BALEARES</v>
      </c>
      <c r="E327" s="155"/>
      <c r="F327" s="18" t="str">
        <f>VLOOKUP($B327,Tabla2[],5,0)</f>
        <v>SIMETRIA</v>
      </c>
      <c r="G327" s="18" t="str">
        <f>VLOOKUP($B327,Tabla2[],6,0)</f>
        <v>2.0TD</v>
      </c>
      <c r="H327" s="18">
        <f>VLOOKUP($B327,Tabla2[],7,0)</f>
        <v>10</v>
      </c>
      <c r="I327" s="19">
        <f>VLOOKUP($B327,Tabla2[],I$1,0)</f>
        <v>9.2145000000000005E-2</v>
      </c>
      <c r="J327" s="19">
        <f>VLOOKUP($B327,Tabla2[],J$1,0)</f>
        <v>2.2172000000000001E-2</v>
      </c>
      <c r="K327" s="19">
        <f>VLOOKUP($B327,Tabla2[],K$1,0)</f>
        <v>0</v>
      </c>
      <c r="L327" s="19">
        <f>VLOOKUP($B327,Tabla2[],L$1,0)</f>
        <v>0</v>
      </c>
      <c r="M327" s="19">
        <f>VLOOKUP($B327,Tabla2[],M$1,0)</f>
        <v>0</v>
      </c>
      <c r="N327" s="19">
        <f>VLOOKUP($B327,Tabla2[],N$1,0)</f>
        <v>0</v>
      </c>
      <c r="O327" s="19">
        <f>VLOOKUP($B327,Tabla2[],O$1,0)</f>
        <v>0.28240799999999999</v>
      </c>
      <c r="P327" s="19">
        <f>VLOOKUP($B327,Tabla2[],P$1,0)</f>
        <v>0.22761300000000001</v>
      </c>
      <c r="Q327" s="19">
        <f>VLOOKUP($B327,Tabla2[],Q$1,0)</f>
        <v>0.190749</v>
      </c>
      <c r="R327" s="19">
        <f>VLOOKUP($B327,Tabla2[],R$1,0)</f>
        <v>0</v>
      </c>
      <c r="S327" s="19">
        <f>VLOOKUP($B327,Tabla2[],S$1,0)</f>
        <v>0</v>
      </c>
      <c r="T327" s="19">
        <f>VLOOKUP($B327,Tabla2[],T$1,0)</f>
        <v>0</v>
      </c>
    </row>
    <row r="328" spans="1:20" x14ac:dyDescent="0.3">
      <c r="A328" t="s">
        <v>0</v>
      </c>
      <c r="B328" t="str">
        <f>FIJO!$B327</f>
        <v>BALEARESAEQFIJOARMONIA2.0TD15</v>
      </c>
      <c r="C328" s="18" t="str">
        <f>VLOOKUP($B328,Tabla2[],3,0)</f>
        <v>AEQ</v>
      </c>
      <c r="D328" s="18" t="str">
        <f>VLOOKUP($B328,Tabla2[],FIJO!C$1,0)</f>
        <v>BALEARES</v>
      </c>
      <c r="E328" s="155"/>
      <c r="F328" s="18" t="str">
        <f>VLOOKUP($B328,Tabla2[],5,0)</f>
        <v>ARMONIA</v>
      </c>
      <c r="G328" s="18" t="str">
        <f>VLOOKUP($B328,Tabla2[],6,0)</f>
        <v>2.0TD</v>
      </c>
      <c r="H328" s="18">
        <f>VLOOKUP($B328,Tabla2[],7,0)</f>
        <v>15</v>
      </c>
      <c r="I328" s="19">
        <f>VLOOKUP($B328,Tabla2[],I$1,0)</f>
        <v>7.1803000000000006E-2</v>
      </c>
      <c r="J328" s="19">
        <f>VLOOKUP($B328,Tabla2[],J$1,0)</f>
        <v>5.5279999999999999E-3</v>
      </c>
      <c r="K328" s="19">
        <f>VLOOKUP($B328,Tabla2[],K$1,0)</f>
        <v>0</v>
      </c>
      <c r="L328" s="19">
        <f>VLOOKUP($B328,Tabla2[],L$1,0)</f>
        <v>0</v>
      </c>
      <c r="M328" s="19">
        <f>VLOOKUP($B328,Tabla2[],M$1,0)</f>
        <v>0</v>
      </c>
      <c r="N328" s="19">
        <f>VLOOKUP($B328,Tabla2[],N$1,0)</f>
        <v>0</v>
      </c>
      <c r="O328" s="19">
        <f>VLOOKUP($B328,Tabla2[],O$1,0)</f>
        <v>0.287408</v>
      </c>
      <c r="P328" s="19">
        <f>VLOOKUP($B328,Tabla2[],P$1,0)</f>
        <v>0.23261300000000001</v>
      </c>
      <c r="Q328" s="19">
        <f>VLOOKUP($B328,Tabla2[],Q$1,0)</f>
        <v>0.19574900000000001</v>
      </c>
      <c r="R328" s="19">
        <f>VLOOKUP($B328,Tabla2[],R$1,0)</f>
        <v>0</v>
      </c>
      <c r="S328" s="19">
        <f>VLOOKUP($B328,Tabla2[],S$1,0)</f>
        <v>0</v>
      </c>
      <c r="T328" s="19">
        <f>VLOOKUP($B328,Tabla2[],T$1,0)</f>
        <v>0</v>
      </c>
    </row>
    <row r="329" spans="1:20" x14ac:dyDescent="0.3">
      <c r="A329" t="s">
        <v>0</v>
      </c>
      <c r="B329" t="str">
        <f>FIJO!$B328</f>
        <v>BALEARESAEQFIJOEQUILIBRIO2.0TD15</v>
      </c>
      <c r="C329" s="18" t="str">
        <f>VLOOKUP($B329,Tabla2[],3,0)</f>
        <v>AEQ</v>
      </c>
      <c r="D329" s="18" t="str">
        <f>VLOOKUP($B329,Tabla2[],FIJO!C$1,0)</f>
        <v>BALEARES</v>
      </c>
      <c r="E329" s="155"/>
      <c r="F329" s="18" t="str">
        <f>VLOOKUP($B329,Tabla2[],5,0)</f>
        <v>EQUILIBRIO</v>
      </c>
      <c r="G329" s="18" t="str">
        <f>VLOOKUP($B329,Tabla2[],6,0)</f>
        <v>2.0TD</v>
      </c>
      <c r="H329" s="18">
        <f>VLOOKUP($B329,Tabla2[],7,0)</f>
        <v>15</v>
      </c>
      <c r="I329" s="19">
        <f>VLOOKUP($B329,Tabla2[],I$1,0)</f>
        <v>8.1597000000000003E-2</v>
      </c>
      <c r="J329" s="19">
        <f>VLOOKUP($B329,Tabla2[],J$1,0)</f>
        <v>1.3542E-2</v>
      </c>
      <c r="K329" s="19">
        <f>VLOOKUP($B329,Tabla2[],K$1,0)</f>
        <v>0</v>
      </c>
      <c r="L329" s="19">
        <f>VLOOKUP($B329,Tabla2[],L$1,0)</f>
        <v>0</v>
      </c>
      <c r="M329" s="19">
        <f>VLOOKUP($B329,Tabla2[],M$1,0)</f>
        <v>0</v>
      </c>
      <c r="N329" s="19">
        <f>VLOOKUP($B329,Tabla2[],N$1,0)</f>
        <v>0</v>
      </c>
      <c r="O329" s="19">
        <f>VLOOKUP($B329,Tabla2[],O$1,0)</f>
        <v>0.287408</v>
      </c>
      <c r="P329" s="19">
        <f>VLOOKUP($B329,Tabla2[],P$1,0)</f>
        <v>0.23261300000000001</v>
      </c>
      <c r="Q329" s="19">
        <f>VLOOKUP($B329,Tabla2[],Q$1,0)</f>
        <v>0.19574900000000001</v>
      </c>
      <c r="R329" s="19">
        <f>VLOOKUP($B329,Tabla2[],R$1,0)</f>
        <v>0</v>
      </c>
      <c r="S329" s="19">
        <f>VLOOKUP($B329,Tabla2[],S$1,0)</f>
        <v>0</v>
      </c>
      <c r="T329" s="19">
        <f>VLOOKUP($B329,Tabla2[],T$1,0)</f>
        <v>0</v>
      </c>
    </row>
    <row r="330" spans="1:20" x14ac:dyDescent="0.3">
      <c r="A330" t="s">
        <v>0</v>
      </c>
      <c r="B330" t="str">
        <f>FIJO!$B329</f>
        <v>BALEARESAEQFIJOSIMETRIA2.0TD15</v>
      </c>
      <c r="C330" s="18" t="str">
        <f>VLOOKUP($B330,Tabla2[],3,0)</f>
        <v>AEQ</v>
      </c>
      <c r="D330" s="18" t="str">
        <f>VLOOKUP($B330,Tabla2[],FIJO!C$1,0)</f>
        <v>BALEARES</v>
      </c>
      <c r="E330" s="155"/>
      <c r="F330" s="18" t="str">
        <f>VLOOKUP($B330,Tabla2[],5,0)</f>
        <v>SIMETRIA</v>
      </c>
      <c r="G330" s="18" t="str">
        <f>VLOOKUP($B330,Tabla2[],6,0)</f>
        <v>2.0TD</v>
      </c>
      <c r="H330" s="18">
        <f>VLOOKUP($B330,Tabla2[],7,0)</f>
        <v>15</v>
      </c>
      <c r="I330" s="19">
        <f>VLOOKUP($B330,Tabla2[],I$1,0)</f>
        <v>9.2145000000000005E-2</v>
      </c>
      <c r="J330" s="19">
        <f>VLOOKUP($B330,Tabla2[],J$1,0)</f>
        <v>2.2172000000000001E-2</v>
      </c>
      <c r="K330" s="19">
        <f>VLOOKUP($B330,Tabla2[],K$1,0)</f>
        <v>0</v>
      </c>
      <c r="L330" s="19">
        <f>VLOOKUP($B330,Tabla2[],L$1,0)</f>
        <v>0</v>
      </c>
      <c r="M330" s="19">
        <f>VLOOKUP($B330,Tabla2[],M$1,0)</f>
        <v>0</v>
      </c>
      <c r="N330" s="19">
        <f>VLOOKUP($B330,Tabla2[],N$1,0)</f>
        <v>0</v>
      </c>
      <c r="O330" s="19">
        <f>VLOOKUP($B330,Tabla2[],O$1,0)</f>
        <v>0.287408</v>
      </c>
      <c r="P330" s="19">
        <f>VLOOKUP($B330,Tabla2[],P$1,0)</f>
        <v>0.23261300000000001</v>
      </c>
      <c r="Q330" s="19">
        <f>VLOOKUP($B330,Tabla2[],Q$1,0)</f>
        <v>0.19574900000000001</v>
      </c>
      <c r="R330" s="19">
        <f>VLOOKUP($B330,Tabla2[],R$1,0)</f>
        <v>0</v>
      </c>
      <c r="S330" s="19">
        <f>VLOOKUP($B330,Tabla2[],S$1,0)</f>
        <v>0</v>
      </c>
      <c r="T330" s="19">
        <f>VLOOKUP($B330,Tabla2[],T$1,0)</f>
        <v>0</v>
      </c>
    </row>
    <row r="331" spans="1:20" x14ac:dyDescent="0.3">
      <c r="A331" t="s">
        <v>0</v>
      </c>
      <c r="B331" t="str">
        <f>FIJO!$B330</f>
        <v>BALEARESAEQFIJOARMONIA2.0TD20</v>
      </c>
      <c r="C331" s="18" t="str">
        <f>VLOOKUP($B331,Tabla2[],3,0)</f>
        <v>AEQ</v>
      </c>
      <c r="D331" s="18" t="str">
        <f>VLOOKUP($B331,Tabla2[],FIJO!C$1,0)</f>
        <v>BALEARES</v>
      </c>
      <c r="E331" s="155"/>
      <c r="F331" s="18" t="str">
        <f>VLOOKUP($B331,Tabla2[],5,0)</f>
        <v>ARMONIA</v>
      </c>
      <c r="G331" s="18" t="str">
        <f>VLOOKUP($B331,Tabla2[],6,0)</f>
        <v>2.0TD</v>
      </c>
      <c r="H331" s="18">
        <f>VLOOKUP($B331,Tabla2[],7,0)</f>
        <v>20</v>
      </c>
      <c r="I331" s="19">
        <f>VLOOKUP($B331,Tabla2[],I$1,0)</f>
        <v>7.1803000000000006E-2</v>
      </c>
      <c r="J331" s="19">
        <f>VLOOKUP($B331,Tabla2[],J$1,0)</f>
        <v>5.5279999999999999E-3</v>
      </c>
      <c r="K331" s="19">
        <f>VLOOKUP($B331,Tabla2[],K$1,0)</f>
        <v>0</v>
      </c>
      <c r="L331" s="19">
        <f>VLOOKUP($B331,Tabla2[],L$1,0)</f>
        <v>0</v>
      </c>
      <c r="M331" s="19">
        <f>VLOOKUP($B331,Tabla2[],M$1,0)</f>
        <v>0</v>
      </c>
      <c r="N331" s="19">
        <f>VLOOKUP($B331,Tabla2[],N$1,0)</f>
        <v>0</v>
      </c>
      <c r="O331" s="19">
        <f>VLOOKUP($B331,Tabla2[],O$1,0)</f>
        <v>0.292408</v>
      </c>
      <c r="P331" s="19">
        <f>VLOOKUP($B331,Tabla2[],P$1,0)</f>
        <v>0.23761300000000002</v>
      </c>
      <c r="Q331" s="19">
        <f>VLOOKUP($B331,Tabla2[],Q$1,0)</f>
        <v>0.20074900000000001</v>
      </c>
      <c r="R331" s="19">
        <f>VLOOKUP($B331,Tabla2[],R$1,0)</f>
        <v>0</v>
      </c>
      <c r="S331" s="19">
        <f>VLOOKUP($B331,Tabla2[],S$1,0)</f>
        <v>0</v>
      </c>
      <c r="T331" s="19">
        <f>VLOOKUP($B331,Tabla2[],T$1,0)</f>
        <v>0</v>
      </c>
    </row>
    <row r="332" spans="1:20" x14ac:dyDescent="0.3">
      <c r="A332" t="s">
        <v>0</v>
      </c>
      <c r="B332" t="str">
        <f>FIJO!$B331</f>
        <v>BALEARESAEQFIJOEQUILIBRIO2.0TD20</v>
      </c>
      <c r="C332" s="18" t="str">
        <f>VLOOKUP($B332,Tabla2[],3,0)</f>
        <v>AEQ</v>
      </c>
      <c r="D332" s="18" t="str">
        <f>VLOOKUP($B332,Tabla2[],FIJO!C$1,0)</f>
        <v>BALEARES</v>
      </c>
      <c r="E332" s="155"/>
      <c r="F332" s="18" t="str">
        <f>VLOOKUP($B332,Tabla2[],5,0)</f>
        <v>EQUILIBRIO</v>
      </c>
      <c r="G332" s="18" t="str">
        <f>VLOOKUP($B332,Tabla2[],6,0)</f>
        <v>2.0TD</v>
      </c>
      <c r="H332" s="18">
        <f>VLOOKUP($B332,Tabla2[],7,0)</f>
        <v>20</v>
      </c>
      <c r="I332" s="19">
        <f>VLOOKUP($B332,Tabla2[],I$1,0)</f>
        <v>8.1597000000000003E-2</v>
      </c>
      <c r="J332" s="19">
        <f>VLOOKUP($B332,Tabla2[],J$1,0)</f>
        <v>1.3542E-2</v>
      </c>
      <c r="K332" s="19">
        <f>VLOOKUP($B332,Tabla2[],K$1,0)</f>
        <v>0</v>
      </c>
      <c r="L332" s="19">
        <f>VLOOKUP($B332,Tabla2[],L$1,0)</f>
        <v>0</v>
      </c>
      <c r="M332" s="19">
        <f>VLOOKUP($B332,Tabla2[],M$1,0)</f>
        <v>0</v>
      </c>
      <c r="N332" s="19">
        <f>VLOOKUP($B332,Tabla2[],N$1,0)</f>
        <v>0</v>
      </c>
      <c r="O332" s="19">
        <f>VLOOKUP($B332,Tabla2[],O$1,0)</f>
        <v>0.292408</v>
      </c>
      <c r="P332" s="19">
        <f>VLOOKUP($B332,Tabla2[],P$1,0)</f>
        <v>0.23761300000000002</v>
      </c>
      <c r="Q332" s="19">
        <f>VLOOKUP($B332,Tabla2[],Q$1,0)</f>
        <v>0.20074900000000001</v>
      </c>
      <c r="R332" s="19">
        <f>VLOOKUP($B332,Tabla2[],R$1,0)</f>
        <v>0</v>
      </c>
      <c r="S332" s="19">
        <f>VLOOKUP($B332,Tabla2[],S$1,0)</f>
        <v>0</v>
      </c>
      <c r="T332" s="19">
        <f>VLOOKUP($B332,Tabla2[],T$1,0)</f>
        <v>0</v>
      </c>
    </row>
    <row r="333" spans="1:20" x14ac:dyDescent="0.3">
      <c r="A333" t="s">
        <v>0</v>
      </c>
      <c r="B333" t="str">
        <f>FIJO!$B332</f>
        <v>BALEARESAEQFIJOSIMETRIA2.0TD20</v>
      </c>
      <c r="C333" s="18" t="str">
        <f>VLOOKUP($B333,Tabla2[],3,0)</f>
        <v>AEQ</v>
      </c>
      <c r="D333" s="18" t="str">
        <f>VLOOKUP($B333,Tabla2[],FIJO!C$1,0)</f>
        <v>BALEARES</v>
      </c>
      <c r="E333" s="155"/>
      <c r="F333" s="18" t="str">
        <f>VLOOKUP($B333,Tabla2[],5,0)</f>
        <v>SIMETRIA</v>
      </c>
      <c r="G333" s="18" t="str">
        <f>VLOOKUP($B333,Tabla2[],6,0)</f>
        <v>2.0TD</v>
      </c>
      <c r="H333" s="18">
        <f>VLOOKUP($B333,Tabla2[],7,0)</f>
        <v>20</v>
      </c>
      <c r="I333" s="19">
        <f>VLOOKUP($B333,Tabla2[],I$1,0)</f>
        <v>9.2145000000000005E-2</v>
      </c>
      <c r="J333" s="19">
        <f>VLOOKUP($B333,Tabla2[],J$1,0)</f>
        <v>2.2172000000000001E-2</v>
      </c>
      <c r="K333" s="19">
        <f>VLOOKUP($B333,Tabla2[],K$1,0)</f>
        <v>0</v>
      </c>
      <c r="L333" s="19">
        <f>VLOOKUP($B333,Tabla2[],L$1,0)</f>
        <v>0</v>
      </c>
      <c r="M333" s="19">
        <f>VLOOKUP($B333,Tabla2[],M$1,0)</f>
        <v>0</v>
      </c>
      <c r="N333" s="19">
        <f>VLOOKUP($B333,Tabla2[],N$1,0)</f>
        <v>0</v>
      </c>
      <c r="O333" s="19">
        <f>VLOOKUP($B333,Tabla2[],O$1,0)</f>
        <v>0.292408</v>
      </c>
      <c r="P333" s="19">
        <f>VLOOKUP($B333,Tabla2[],P$1,0)</f>
        <v>0.23761300000000002</v>
      </c>
      <c r="Q333" s="19">
        <f>VLOOKUP($B333,Tabla2[],Q$1,0)</f>
        <v>0.20074900000000001</v>
      </c>
      <c r="R333" s="19">
        <f>VLOOKUP($B333,Tabla2[],R$1,0)</f>
        <v>0</v>
      </c>
      <c r="S333" s="19">
        <f>VLOOKUP($B333,Tabla2[],S$1,0)</f>
        <v>0</v>
      </c>
      <c r="T333" s="19">
        <f>VLOOKUP($B333,Tabla2[],T$1,0)</f>
        <v>0</v>
      </c>
    </row>
    <row r="334" spans="1:20" x14ac:dyDescent="0.3">
      <c r="A334" t="s">
        <v>0</v>
      </c>
      <c r="B334" t="str">
        <f>FIJO!$B333</f>
        <v>BALEARESAEQFIJOARMONIA2.0TD25</v>
      </c>
      <c r="C334" s="18" t="str">
        <f>VLOOKUP($B334,Tabla2[],3,0)</f>
        <v>AEQ</v>
      </c>
      <c r="D334" s="18" t="str">
        <f>VLOOKUP($B334,Tabla2[],FIJO!C$1,0)</f>
        <v>BALEARES</v>
      </c>
      <c r="E334" s="155"/>
      <c r="F334" s="18" t="str">
        <f>VLOOKUP($B334,Tabla2[],5,0)</f>
        <v>ARMONIA</v>
      </c>
      <c r="G334" s="18" t="str">
        <f>VLOOKUP($B334,Tabla2[],6,0)</f>
        <v>2.0TD</v>
      </c>
      <c r="H334" s="18">
        <f>VLOOKUP($B334,Tabla2[],7,0)</f>
        <v>25</v>
      </c>
      <c r="I334" s="19">
        <f>VLOOKUP($B334,Tabla2[],I$1,0)</f>
        <v>7.1803000000000006E-2</v>
      </c>
      <c r="J334" s="19">
        <f>VLOOKUP($B334,Tabla2[],J$1,0)</f>
        <v>5.5279999999999999E-3</v>
      </c>
      <c r="K334" s="19">
        <f>VLOOKUP($B334,Tabla2[],K$1,0)</f>
        <v>0</v>
      </c>
      <c r="L334" s="19">
        <f>VLOOKUP($B334,Tabla2[],L$1,0)</f>
        <v>0</v>
      </c>
      <c r="M334" s="19">
        <f>VLOOKUP($B334,Tabla2[],M$1,0)</f>
        <v>0</v>
      </c>
      <c r="N334" s="19">
        <f>VLOOKUP($B334,Tabla2[],N$1,0)</f>
        <v>0</v>
      </c>
      <c r="O334" s="19">
        <f>VLOOKUP($B334,Tabla2[],O$1,0)</f>
        <v>0.29740800000000001</v>
      </c>
      <c r="P334" s="19">
        <f>VLOOKUP($B334,Tabla2[],P$1,0)</f>
        <v>0.24261300000000002</v>
      </c>
      <c r="Q334" s="19">
        <f>VLOOKUP($B334,Tabla2[],Q$1,0)</f>
        <v>0.20574900000000002</v>
      </c>
      <c r="R334" s="19">
        <f>VLOOKUP($B334,Tabla2[],R$1,0)</f>
        <v>0</v>
      </c>
      <c r="S334" s="19">
        <f>VLOOKUP($B334,Tabla2[],S$1,0)</f>
        <v>0</v>
      </c>
      <c r="T334" s="19">
        <f>VLOOKUP($B334,Tabla2[],T$1,0)</f>
        <v>0</v>
      </c>
    </row>
    <row r="335" spans="1:20" x14ac:dyDescent="0.3">
      <c r="A335" t="s">
        <v>0</v>
      </c>
      <c r="B335" t="str">
        <f>FIJO!$B334</f>
        <v>BALEARESAEQFIJOEQUILIBRIO2.0TD25</v>
      </c>
      <c r="C335" s="18" t="str">
        <f>VLOOKUP($B335,Tabla2[],3,0)</f>
        <v>AEQ</v>
      </c>
      <c r="D335" s="18" t="str">
        <f>VLOOKUP($B335,Tabla2[],FIJO!C$1,0)</f>
        <v>BALEARES</v>
      </c>
      <c r="E335" s="155"/>
      <c r="F335" s="18" t="str">
        <f>VLOOKUP($B335,Tabla2[],5,0)</f>
        <v>EQUILIBRIO</v>
      </c>
      <c r="G335" s="18" t="str">
        <f>VLOOKUP($B335,Tabla2[],6,0)</f>
        <v>2.0TD</v>
      </c>
      <c r="H335" s="18">
        <f>VLOOKUP($B335,Tabla2[],7,0)</f>
        <v>25</v>
      </c>
      <c r="I335" s="19">
        <f>VLOOKUP($B335,Tabla2[],I$1,0)</f>
        <v>8.1597000000000003E-2</v>
      </c>
      <c r="J335" s="19">
        <f>VLOOKUP($B335,Tabla2[],J$1,0)</f>
        <v>1.3542E-2</v>
      </c>
      <c r="K335" s="19">
        <f>VLOOKUP($B335,Tabla2[],K$1,0)</f>
        <v>0</v>
      </c>
      <c r="L335" s="19">
        <f>VLOOKUP($B335,Tabla2[],L$1,0)</f>
        <v>0</v>
      </c>
      <c r="M335" s="19">
        <f>VLOOKUP($B335,Tabla2[],M$1,0)</f>
        <v>0</v>
      </c>
      <c r="N335" s="19">
        <f>VLOOKUP($B335,Tabla2[],N$1,0)</f>
        <v>0</v>
      </c>
      <c r="O335" s="19">
        <f>VLOOKUP($B335,Tabla2[],O$1,0)</f>
        <v>0.29740800000000001</v>
      </c>
      <c r="P335" s="19">
        <f>VLOOKUP($B335,Tabla2[],P$1,0)</f>
        <v>0.24261300000000002</v>
      </c>
      <c r="Q335" s="19">
        <f>VLOOKUP($B335,Tabla2[],Q$1,0)</f>
        <v>0.20574900000000002</v>
      </c>
      <c r="R335" s="19">
        <f>VLOOKUP($B335,Tabla2[],R$1,0)</f>
        <v>0</v>
      </c>
      <c r="S335" s="19">
        <f>VLOOKUP($B335,Tabla2[],S$1,0)</f>
        <v>0</v>
      </c>
      <c r="T335" s="19">
        <f>VLOOKUP($B335,Tabla2[],T$1,0)</f>
        <v>0</v>
      </c>
    </row>
    <row r="336" spans="1:20" x14ac:dyDescent="0.3">
      <c r="A336" t="s">
        <v>0</v>
      </c>
      <c r="B336" t="str">
        <f>FIJO!$B335</f>
        <v>BALEARESAEQFIJOSIMETRIA2.0TD25</v>
      </c>
      <c r="C336" s="18" t="str">
        <f>VLOOKUP($B336,Tabla2[],3,0)</f>
        <v>AEQ</v>
      </c>
      <c r="D336" s="18" t="str">
        <f>VLOOKUP($B336,Tabla2[],FIJO!C$1,0)</f>
        <v>BALEARES</v>
      </c>
      <c r="E336" s="155"/>
      <c r="F336" s="18" t="str">
        <f>VLOOKUP($B336,Tabla2[],5,0)</f>
        <v>SIMETRIA</v>
      </c>
      <c r="G336" s="18" t="str">
        <f>VLOOKUP($B336,Tabla2[],6,0)</f>
        <v>2.0TD</v>
      </c>
      <c r="H336" s="18">
        <f>VLOOKUP($B336,Tabla2[],7,0)</f>
        <v>25</v>
      </c>
      <c r="I336" s="19">
        <f>VLOOKUP($B336,Tabla2[],I$1,0)</f>
        <v>9.2145000000000005E-2</v>
      </c>
      <c r="J336" s="19">
        <f>VLOOKUP($B336,Tabla2[],J$1,0)</f>
        <v>2.2172000000000001E-2</v>
      </c>
      <c r="K336" s="19">
        <f>VLOOKUP($B336,Tabla2[],K$1,0)</f>
        <v>0</v>
      </c>
      <c r="L336" s="19">
        <f>VLOOKUP($B336,Tabla2[],L$1,0)</f>
        <v>0</v>
      </c>
      <c r="M336" s="19">
        <f>VLOOKUP($B336,Tabla2[],M$1,0)</f>
        <v>0</v>
      </c>
      <c r="N336" s="19">
        <f>VLOOKUP($B336,Tabla2[],N$1,0)</f>
        <v>0</v>
      </c>
      <c r="O336" s="19">
        <f>VLOOKUP($B336,Tabla2[],O$1,0)</f>
        <v>0.29740800000000001</v>
      </c>
      <c r="P336" s="19">
        <f>VLOOKUP($B336,Tabla2[],P$1,0)</f>
        <v>0.24261300000000002</v>
      </c>
      <c r="Q336" s="19">
        <f>VLOOKUP($B336,Tabla2[],Q$1,0)</f>
        <v>0.20574900000000002</v>
      </c>
      <c r="R336" s="19">
        <f>VLOOKUP($B336,Tabla2[],R$1,0)</f>
        <v>0</v>
      </c>
      <c r="S336" s="19">
        <f>VLOOKUP($B336,Tabla2[],S$1,0)</f>
        <v>0</v>
      </c>
      <c r="T336" s="19">
        <f>VLOOKUP($B336,Tabla2[],T$1,0)</f>
        <v>0</v>
      </c>
    </row>
    <row r="337" spans="1:20" x14ac:dyDescent="0.3">
      <c r="A337" t="s">
        <v>0</v>
      </c>
      <c r="B337" t="str">
        <f>FIJO!$B336</f>
        <v>BALEARESAEQFIJOARMONIA2.0TD30</v>
      </c>
      <c r="C337" s="18" t="str">
        <f>VLOOKUP($B337,Tabla2[],3,0)</f>
        <v>AEQ</v>
      </c>
      <c r="D337" s="18" t="str">
        <f>VLOOKUP($B337,Tabla2[],FIJO!C$1,0)</f>
        <v>BALEARES</v>
      </c>
      <c r="E337" s="155"/>
      <c r="F337" s="18" t="str">
        <f>VLOOKUP($B337,Tabla2[],5,0)</f>
        <v>ARMONIA</v>
      </c>
      <c r="G337" s="18" t="str">
        <f>VLOOKUP($B337,Tabla2[],6,0)</f>
        <v>2.0TD</v>
      </c>
      <c r="H337" s="18">
        <f>VLOOKUP($B337,Tabla2[],7,0)</f>
        <v>30</v>
      </c>
      <c r="I337" s="19">
        <f>VLOOKUP($B337,Tabla2[],I$1,0)</f>
        <v>7.1803000000000006E-2</v>
      </c>
      <c r="J337" s="19">
        <f>VLOOKUP($B337,Tabla2[],J$1,0)</f>
        <v>5.5279999999999999E-3</v>
      </c>
      <c r="K337" s="19">
        <f>VLOOKUP($B337,Tabla2[],K$1,0)</f>
        <v>0</v>
      </c>
      <c r="L337" s="19">
        <f>VLOOKUP($B337,Tabla2[],L$1,0)</f>
        <v>0</v>
      </c>
      <c r="M337" s="19">
        <f>VLOOKUP($B337,Tabla2[],M$1,0)</f>
        <v>0</v>
      </c>
      <c r="N337" s="19">
        <f>VLOOKUP($B337,Tabla2[],N$1,0)</f>
        <v>0</v>
      </c>
      <c r="O337" s="19">
        <f>VLOOKUP($B337,Tabla2[],O$1,0)</f>
        <v>0.30240800000000001</v>
      </c>
      <c r="P337" s="19">
        <f>VLOOKUP($B337,Tabla2[],P$1,0)</f>
        <v>0.24761300000000003</v>
      </c>
      <c r="Q337" s="19">
        <f>VLOOKUP($B337,Tabla2[],Q$1,0)</f>
        <v>0.21074900000000002</v>
      </c>
      <c r="R337" s="19">
        <f>VLOOKUP($B337,Tabla2[],R$1,0)</f>
        <v>0</v>
      </c>
      <c r="S337" s="19">
        <f>VLOOKUP($B337,Tabla2[],S$1,0)</f>
        <v>0</v>
      </c>
      <c r="T337" s="19">
        <f>VLOOKUP($B337,Tabla2[],T$1,0)</f>
        <v>0</v>
      </c>
    </row>
    <row r="338" spans="1:20" x14ac:dyDescent="0.3">
      <c r="A338" t="s">
        <v>0</v>
      </c>
      <c r="B338" t="str">
        <f>FIJO!$B337</f>
        <v>BALEARESAEQFIJOEQUILIBRIO2.0TD30</v>
      </c>
      <c r="C338" s="18" t="str">
        <f>VLOOKUP($B338,Tabla2[],3,0)</f>
        <v>AEQ</v>
      </c>
      <c r="D338" s="18" t="str">
        <f>VLOOKUP($B338,Tabla2[],FIJO!C$1,0)</f>
        <v>BALEARES</v>
      </c>
      <c r="E338" s="155"/>
      <c r="F338" s="18" t="str">
        <f>VLOOKUP($B338,Tabla2[],5,0)</f>
        <v>EQUILIBRIO</v>
      </c>
      <c r="G338" s="18" t="str">
        <f>VLOOKUP($B338,Tabla2[],6,0)</f>
        <v>2.0TD</v>
      </c>
      <c r="H338" s="18">
        <f>VLOOKUP($B338,Tabla2[],7,0)</f>
        <v>30</v>
      </c>
      <c r="I338" s="19">
        <f>VLOOKUP($B338,Tabla2[],I$1,0)</f>
        <v>8.1597000000000003E-2</v>
      </c>
      <c r="J338" s="19">
        <f>VLOOKUP($B338,Tabla2[],J$1,0)</f>
        <v>1.3542E-2</v>
      </c>
      <c r="K338" s="19">
        <f>VLOOKUP($B338,Tabla2[],K$1,0)</f>
        <v>0</v>
      </c>
      <c r="L338" s="19">
        <f>VLOOKUP($B338,Tabla2[],L$1,0)</f>
        <v>0</v>
      </c>
      <c r="M338" s="19">
        <f>VLOOKUP($B338,Tabla2[],M$1,0)</f>
        <v>0</v>
      </c>
      <c r="N338" s="19">
        <f>VLOOKUP($B338,Tabla2[],N$1,0)</f>
        <v>0</v>
      </c>
      <c r="O338" s="19">
        <f>VLOOKUP($B338,Tabla2[],O$1,0)</f>
        <v>0.30240800000000001</v>
      </c>
      <c r="P338" s="19">
        <f>VLOOKUP($B338,Tabla2[],P$1,0)</f>
        <v>0.24761300000000003</v>
      </c>
      <c r="Q338" s="19">
        <f>VLOOKUP($B338,Tabla2[],Q$1,0)</f>
        <v>0.21074900000000002</v>
      </c>
      <c r="R338" s="19">
        <f>VLOOKUP($B338,Tabla2[],R$1,0)</f>
        <v>0</v>
      </c>
      <c r="S338" s="19">
        <f>VLOOKUP($B338,Tabla2[],S$1,0)</f>
        <v>0</v>
      </c>
      <c r="T338" s="19">
        <f>VLOOKUP($B338,Tabla2[],T$1,0)</f>
        <v>0</v>
      </c>
    </row>
    <row r="339" spans="1:20" x14ac:dyDescent="0.3">
      <c r="A339" t="s">
        <v>0</v>
      </c>
      <c r="B339" t="str">
        <f>FIJO!$B338</f>
        <v>BALEARESAEQFIJOSIMETRIA2.0TD30</v>
      </c>
      <c r="C339" s="18" t="str">
        <f>VLOOKUP($B339,Tabla2[],3,0)</f>
        <v>AEQ</v>
      </c>
      <c r="D339" s="18" t="str">
        <f>VLOOKUP($B339,Tabla2[],FIJO!C$1,0)</f>
        <v>BALEARES</v>
      </c>
      <c r="E339" s="155"/>
      <c r="F339" s="18" t="str">
        <f>VLOOKUP($B339,Tabla2[],5,0)</f>
        <v>SIMETRIA</v>
      </c>
      <c r="G339" s="18" t="str">
        <f>VLOOKUP($B339,Tabla2[],6,0)</f>
        <v>2.0TD</v>
      </c>
      <c r="H339" s="18">
        <f>VLOOKUP($B339,Tabla2[],7,0)</f>
        <v>30</v>
      </c>
      <c r="I339" s="19">
        <f>VLOOKUP($B339,Tabla2[],I$1,0)</f>
        <v>9.2145000000000005E-2</v>
      </c>
      <c r="J339" s="19">
        <f>VLOOKUP($B339,Tabla2[],J$1,0)</f>
        <v>2.2172000000000001E-2</v>
      </c>
      <c r="K339" s="19">
        <f>VLOOKUP($B339,Tabla2[],K$1,0)</f>
        <v>0</v>
      </c>
      <c r="L339" s="19">
        <f>VLOOKUP($B339,Tabla2[],L$1,0)</f>
        <v>0</v>
      </c>
      <c r="M339" s="19">
        <f>VLOOKUP($B339,Tabla2[],M$1,0)</f>
        <v>0</v>
      </c>
      <c r="N339" s="19">
        <f>VLOOKUP($B339,Tabla2[],N$1,0)</f>
        <v>0</v>
      </c>
      <c r="O339" s="19">
        <f>VLOOKUP($B339,Tabla2[],O$1,0)</f>
        <v>0.30240800000000001</v>
      </c>
      <c r="P339" s="19">
        <f>VLOOKUP($B339,Tabla2[],P$1,0)</f>
        <v>0.24761300000000003</v>
      </c>
      <c r="Q339" s="19">
        <f>VLOOKUP($B339,Tabla2[],Q$1,0)</f>
        <v>0.21074900000000002</v>
      </c>
      <c r="R339" s="19">
        <f>VLOOKUP($B339,Tabla2[],R$1,0)</f>
        <v>0</v>
      </c>
      <c r="S339" s="19">
        <f>VLOOKUP($B339,Tabla2[],S$1,0)</f>
        <v>0</v>
      </c>
      <c r="T339" s="19">
        <f>VLOOKUP($B339,Tabla2[],T$1,0)</f>
        <v>0</v>
      </c>
    </row>
    <row r="340" spans="1:20" x14ac:dyDescent="0.3">
      <c r="A340" t="s">
        <v>0</v>
      </c>
      <c r="B340" t="str">
        <f>FIJO!$B339</f>
        <v>BALEARESAEQFIJOARMONIA3.0TD3</v>
      </c>
      <c r="C340" s="18" t="str">
        <f>VLOOKUP($B340,Tabla2[],3,0)</f>
        <v>AEQ</v>
      </c>
      <c r="D340" s="18" t="str">
        <f>VLOOKUP($B340,Tabla2[],FIJO!C$1,0)</f>
        <v>BALEARES</v>
      </c>
      <c r="E340" s="155"/>
      <c r="F340" s="18" t="str">
        <f>VLOOKUP($B340,Tabla2[],5,0)</f>
        <v>ARMONIA</v>
      </c>
      <c r="G340" s="18" t="str">
        <f>VLOOKUP($B340,Tabla2[],6,0)</f>
        <v>3.0TD</v>
      </c>
      <c r="H340" s="18">
        <f>VLOOKUP($B340,Tabla2[],7,0)</f>
        <v>3</v>
      </c>
      <c r="I340" s="19">
        <f>VLOOKUP($B340,Tabla2[],I$1,0)</f>
        <v>3.8308000000000002E-2</v>
      </c>
      <c r="J340" s="19">
        <f>VLOOKUP($B340,Tabla2[],J$1,0)</f>
        <v>3.2599999999999997E-2</v>
      </c>
      <c r="K340" s="19">
        <f>VLOOKUP($B340,Tabla2[],K$1,0)</f>
        <v>1.09654E-2</v>
      </c>
      <c r="L340" s="19">
        <f>VLOOKUP($B340,Tabla2[],L$1,0)</f>
        <v>1.0011000000000001E-2</v>
      </c>
      <c r="M340" s="19">
        <f>VLOOKUP($B340,Tabla2[],M$1,0)</f>
        <v>7.4869999999999997E-3</v>
      </c>
      <c r="N340" s="19">
        <f>VLOOKUP($B340,Tabla2[],N$1,0)</f>
        <v>5.483E-3</v>
      </c>
      <c r="O340" s="19">
        <f>VLOOKUP($B340,Tabla2[],O$1,0)</f>
        <v>0.265546</v>
      </c>
      <c r="P340" s="19">
        <f>VLOOKUP($B340,Tabla2[],P$1,0)</f>
        <v>0.24429300000000001</v>
      </c>
      <c r="Q340" s="19">
        <f>VLOOKUP($B340,Tabla2[],Q$1,0)</f>
        <v>0.21652299999999999</v>
      </c>
      <c r="R340" s="19">
        <f>VLOOKUP($B340,Tabla2[],R$1,0)</f>
        <v>0.19825599999999999</v>
      </c>
      <c r="S340" s="19">
        <f>VLOOKUP($B340,Tabla2[],S$1,0)</f>
        <v>0.17859800000000001</v>
      </c>
      <c r="T340" s="19">
        <f>VLOOKUP($B340,Tabla2[],T$1,0)</f>
        <v>0.17644799999999999</v>
      </c>
    </row>
    <row r="341" spans="1:20" x14ac:dyDescent="0.3">
      <c r="A341" t="s">
        <v>0</v>
      </c>
      <c r="B341" t="str">
        <f>FIJO!$B340</f>
        <v>BALEARESAEQFIJOEQUILIBRIO3.0TD3</v>
      </c>
      <c r="C341" s="18" t="str">
        <f>VLOOKUP($B341,Tabla2[],3,0)</f>
        <v>AEQ</v>
      </c>
      <c r="D341" s="18" t="str">
        <f>VLOOKUP($B341,Tabla2[],FIJO!C$1,0)</f>
        <v>BALEARES</v>
      </c>
      <c r="E341" s="155"/>
      <c r="F341" s="18" t="str">
        <f>VLOOKUP($B341,Tabla2[],5,0)</f>
        <v>EQUILIBRIO</v>
      </c>
      <c r="G341" s="18" t="str">
        <f>VLOOKUP($B341,Tabla2[],6,0)</f>
        <v>3.0TD</v>
      </c>
      <c r="H341" s="18">
        <f>VLOOKUP($B341,Tabla2[],7,0)</f>
        <v>3</v>
      </c>
      <c r="I341" s="19">
        <f>VLOOKUP($B341,Tabla2[],I$1,0)</f>
        <v>3.8308000000000002E-2</v>
      </c>
      <c r="J341" s="19">
        <f>VLOOKUP($B341,Tabla2[],J$1,0)</f>
        <v>3.2599999999999997E-2</v>
      </c>
      <c r="K341" s="19">
        <f>VLOOKUP($B341,Tabla2[],K$1,0)</f>
        <v>2.1238E-2</v>
      </c>
      <c r="L341" s="19">
        <f>VLOOKUP($B341,Tabla2[],L$1,0)</f>
        <v>2.0285000000000001E-2</v>
      </c>
      <c r="M341" s="19">
        <f>VLOOKUP($B341,Tabla2[],M$1,0)</f>
        <v>1.7760999999999999E-2</v>
      </c>
      <c r="N341" s="19">
        <f>VLOOKUP($B341,Tabla2[],N$1,0)</f>
        <v>1.5757E-2</v>
      </c>
      <c r="O341" s="19">
        <f>VLOOKUP($B341,Tabla2[],O$1,0)</f>
        <v>0.265546</v>
      </c>
      <c r="P341" s="19">
        <f>VLOOKUP($B341,Tabla2[],P$1,0)</f>
        <v>0.24429300000000001</v>
      </c>
      <c r="Q341" s="19">
        <f>VLOOKUP($B341,Tabla2[],Q$1,0)</f>
        <v>0.21652299999999999</v>
      </c>
      <c r="R341" s="19">
        <f>VLOOKUP($B341,Tabla2[],R$1,0)</f>
        <v>0.19825599999999999</v>
      </c>
      <c r="S341" s="19">
        <f>VLOOKUP($B341,Tabla2[],S$1,0)</f>
        <v>0.17859800000000001</v>
      </c>
      <c r="T341" s="19">
        <f>VLOOKUP($B341,Tabla2[],T$1,0)</f>
        <v>0.17644799999999999</v>
      </c>
    </row>
    <row r="342" spans="1:20" x14ac:dyDescent="0.3">
      <c r="A342" t="s">
        <v>0</v>
      </c>
      <c r="B342" t="str">
        <f>FIJO!$B341</f>
        <v>BALEARESAEQFIJOSIMETRIA3.0TD3</v>
      </c>
      <c r="C342" s="18" t="str">
        <f>VLOOKUP($B342,Tabla2[],3,0)</f>
        <v>AEQ</v>
      </c>
      <c r="D342" s="18" t="str">
        <f>VLOOKUP($B342,Tabla2[],FIJO!C$1,0)</f>
        <v>BALEARES</v>
      </c>
      <c r="E342" s="155"/>
      <c r="F342" s="18" t="str">
        <f>VLOOKUP($B342,Tabla2[],5,0)</f>
        <v>SIMETRIA</v>
      </c>
      <c r="G342" s="18" t="str">
        <f>VLOOKUP($B342,Tabla2[],6,0)</f>
        <v>3.0TD</v>
      </c>
      <c r="H342" s="18">
        <f>VLOOKUP($B342,Tabla2[],7,0)</f>
        <v>3</v>
      </c>
      <c r="I342" s="19">
        <f>VLOOKUP($B342,Tabla2[],I$1,0)</f>
        <v>3.8308000000000002E-2</v>
      </c>
      <c r="J342" s="19">
        <f>VLOOKUP($B342,Tabla2[],J$1,0)</f>
        <v>3.2599999999999997E-2</v>
      </c>
      <c r="K342" s="19">
        <f>VLOOKUP($B342,Tabla2[],K$1,0)</f>
        <v>3.5622000000000001E-2</v>
      </c>
      <c r="L342" s="19">
        <f>VLOOKUP($B342,Tabla2[],L$1,0)</f>
        <v>3.4667999999999997E-2</v>
      </c>
      <c r="M342" s="19">
        <f>VLOOKUP($B342,Tabla2[],M$1,0)</f>
        <v>3.2143999999999999E-2</v>
      </c>
      <c r="N342" s="19">
        <f>VLOOKUP($B342,Tabla2[],N$1,0)</f>
        <v>3.014E-2</v>
      </c>
      <c r="O342" s="19">
        <f>VLOOKUP($B342,Tabla2[],O$1,0)</f>
        <v>0.265546</v>
      </c>
      <c r="P342" s="19">
        <f>VLOOKUP($B342,Tabla2[],P$1,0)</f>
        <v>0.24429300000000001</v>
      </c>
      <c r="Q342" s="19">
        <f>VLOOKUP($B342,Tabla2[],Q$1,0)</f>
        <v>0.21652299999999999</v>
      </c>
      <c r="R342" s="19">
        <f>VLOOKUP($B342,Tabla2[],R$1,0)</f>
        <v>0.19825599999999999</v>
      </c>
      <c r="S342" s="19">
        <f>VLOOKUP($B342,Tabla2[],S$1,0)</f>
        <v>0.17859800000000001</v>
      </c>
      <c r="T342" s="19">
        <f>VLOOKUP($B342,Tabla2[],T$1,0)</f>
        <v>0.17644799999999999</v>
      </c>
    </row>
    <row r="343" spans="1:20" x14ac:dyDescent="0.3">
      <c r="A343" t="s">
        <v>0</v>
      </c>
      <c r="B343" t="str">
        <f>FIJO!$B342</f>
        <v>BALEARESAEQFIJOARMONIA3.0TD6</v>
      </c>
      <c r="C343" s="18" t="str">
        <f>VLOOKUP($B343,Tabla2[],3,0)</f>
        <v>AEQ</v>
      </c>
      <c r="D343" s="18" t="str">
        <f>VLOOKUP($B343,Tabla2[],FIJO!C$1,0)</f>
        <v>BALEARES</v>
      </c>
      <c r="E343" s="155"/>
      <c r="F343" s="18" t="str">
        <f>VLOOKUP($B343,Tabla2[],5,0)</f>
        <v>ARMONIA</v>
      </c>
      <c r="G343" s="18" t="str">
        <f>VLOOKUP($B343,Tabla2[],6,0)</f>
        <v>3.0TD</v>
      </c>
      <c r="H343" s="18">
        <f>VLOOKUP($B343,Tabla2[],7,0)</f>
        <v>6</v>
      </c>
      <c r="I343" s="19">
        <f>VLOOKUP($B343,Tabla2[],I$1,0)</f>
        <v>3.8308000000000002E-2</v>
      </c>
      <c r="J343" s="19">
        <f>VLOOKUP($B343,Tabla2[],J$1,0)</f>
        <v>3.2599999999999997E-2</v>
      </c>
      <c r="K343" s="19">
        <f>VLOOKUP($B343,Tabla2[],K$1,0)</f>
        <v>1.09654E-2</v>
      </c>
      <c r="L343" s="19">
        <f>VLOOKUP($B343,Tabla2[],L$1,0)</f>
        <v>1.0011000000000001E-2</v>
      </c>
      <c r="M343" s="19">
        <f>VLOOKUP($B343,Tabla2[],M$1,0)</f>
        <v>7.4869999999999997E-3</v>
      </c>
      <c r="N343" s="19">
        <f>VLOOKUP($B343,Tabla2[],N$1,0)</f>
        <v>5.483E-3</v>
      </c>
      <c r="O343" s="19">
        <f>VLOOKUP($B343,Tabla2[],O$1,0)</f>
        <v>0.26854600000000001</v>
      </c>
      <c r="P343" s="19">
        <f>VLOOKUP($B343,Tabla2[],P$1,0)</f>
        <v>0.24729300000000001</v>
      </c>
      <c r="Q343" s="19">
        <f>VLOOKUP($B343,Tabla2[],Q$1,0)</f>
        <v>0.219523</v>
      </c>
      <c r="R343" s="19">
        <f>VLOOKUP($B343,Tabla2[],R$1,0)</f>
        <v>0.20125599999999999</v>
      </c>
      <c r="S343" s="19">
        <f>VLOOKUP($B343,Tabla2[],S$1,0)</f>
        <v>0.18159800000000001</v>
      </c>
      <c r="T343" s="19">
        <f>VLOOKUP($B343,Tabla2[],T$1,0)</f>
        <v>0.179448</v>
      </c>
    </row>
    <row r="344" spans="1:20" x14ac:dyDescent="0.3">
      <c r="A344" t="s">
        <v>0</v>
      </c>
      <c r="B344" t="str">
        <f>FIJO!$B343</f>
        <v>BALEARESAEQFIJOEQUILIBRIO3.0TD6</v>
      </c>
      <c r="C344" s="18" t="str">
        <f>VLOOKUP($B344,Tabla2[],3,0)</f>
        <v>AEQ</v>
      </c>
      <c r="D344" s="18" t="str">
        <f>VLOOKUP($B344,Tabla2[],FIJO!C$1,0)</f>
        <v>BALEARES</v>
      </c>
      <c r="E344" s="155"/>
      <c r="F344" s="18" t="str">
        <f>VLOOKUP($B344,Tabla2[],5,0)</f>
        <v>EQUILIBRIO</v>
      </c>
      <c r="G344" s="18" t="str">
        <f>VLOOKUP($B344,Tabla2[],6,0)</f>
        <v>3.0TD</v>
      </c>
      <c r="H344" s="18">
        <f>VLOOKUP($B344,Tabla2[],7,0)</f>
        <v>6</v>
      </c>
      <c r="I344" s="19">
        <f>VLOOKUP($B344,Tabla2[],I$1,0)</f>
        <v>3.8308000000000002E-2</v>
      </c>
      <c r="J344" s="19">
        <f>VLOOKUP($B344,Tabla2[],J$1,0)</f>
        <v>3.2599999999999997E-2</v>
      </c>
      <c r="K344" s="19">
        <f>VLOOKUP($B344,Tabla2[],K$1,0)</f>
        <v>2.1238E-2</v>
      </c>
      <c r="L344" s="19">
        <f>VLOOKUP($B344,Tabla2[],L$1,0)</f>
        <v>2.0285000000000001E-2</v>
      </c>
      <c r="M344" s="19">
        <f>VLOOKUP($B344,Tabla2[],M$1,0)</f>
        <v>1.7760999999999999E-2</v>
      </c>
      <c r="N344" s="19">
        <f>VLOOKUP($B344,Tabla2[],N$1,0)</f>
        <v>1.5757E-2</v>
      </c>
      <c r="O344" s="19">
        <f>VLOOKUP($B344,Tabla2[],O$1,0)</f>
        <v>0.26854600000000001</v>
      </c>
      <c r="P344" s="19">
        <f>VLOOKUP($B344,Tabla2[],P$1,0)</f>
        <v>0.24729300000000001</v>
      </c>
      <c r="Q344" s="19">
        <f>VLOOKUP($B344,Tabla2[],Q$1,0)</f>
        <v>0.219523</v>
      </c>
      <c r="R344" s="19">
        <f>VLOOKUP($B344,Tabla2[],R$1,0)</f>
        <v>0.20125599999999999</v>
      </c>
      <c r="S344" s="19">
        <f>VLOOKUP($B344,Tabla2[],S$1,0)</f>
        <v>0.18159800000000001</v>
      </c>
      <c r="T344" s="19">
        <f>VLOOKUP($B344,Tabla2[],T$1,0)</f>
        <v>0.179448</v>
      </c>
    </row>
    <row r="345" spans="1:20" x14ac:dyDescent="0.3">
      <c r="A345" t="s">
        <v>0</v>
      </c>
      <c r="B345" t="str">
        <f>FIJO!$B344</f>
        <v>BALEARESAEQFIJOSIMETRIA3.0TD6</v>
      </c>
      <c r="C345" s="18" t="str">
        <f>VLOOKUP($B345,Tabla2[],3,0)</f>
        <v>AEQ</v>
      </c>
      <c r="D345" s="18" t="str">
        <f>VLOOKUP($B345,Tabla2[],FIJO!C$1,0)</f>
        <v>BALEARES</v>
      </c>
      <c r="E345" s="155"/>
      <c r="F345" s="18" t="str">
        <f>VLOOKUP($B345,Tabla2[],5,0)</f>
        <v>SIMETRIA</v>
      </c>
      <c r="G345" s="18" t="str">
        <f>VLOOKUP($B345,Tabla2[],6,0)</f>
        <v>3.0TD</v>
      </c>
      <c r="H345" s="18">
        <f>VLOOKUP($B345,Tabla2[],7,0)</f>
        <v>6</v>
      </c>
      <c r="I345" s="19">
        <f>VLOOKUP($B345,Tabla2[],I$1,0)</f>
        <v>3.8308000000000002E-2</v>
      </c>
      <c r="J345" s="19">
        <f>VLOOKUP($B345,Tabla2[],J$1,0)</f>
        <v>3.2599999999999997E-2</v>
      </c>
      <c r="K345" s="19">
        <f>VLOOKUP($B345,Tabla2[],K$1,0)</f>
        <v>3.5622000000000001E-2</v>
      </c>
      <c r="L345" s="19">
        <f>VLOOKUP($B345,Tabla2[],L$1,0)</f>
        <v>3.4667999999999997E-2</v>
      </c>
      <c r="M345" s="19">
        <f>VLOOKUP($B345,Tabla2[],M$1,0)</f>
        <v>3.2143999999999999E-2</v>
      </c>
      <c r="N345" s="19">
        <f>VLOOKUP($B345,Tabla2[],N$1,0)</f>
        <v>3.014E-2</v>
      </c>
      <c r="O345" s="19">
        <f>VLOOKUP($B345,Tabla2[],O$1,0)</f>
        <v>0.26854600000000001</v>
      </c>
      <c r="P345" s="19">
        <f>VLOOKUP($B345,Tabla2[],P$1,0)</f>
        <v>0.24729300000000001</v>
      </c>
      <c r="Q345" s="19">
        <f>VLOOKUP($B345,Tabla2[],Q$1,0)</f>
        <v>0.219523</v>
      </c>
      <c r="R345" s="19">
        <f>VLOOKUP($B345,Tabla2[],R$1,0)</f>
        <v>0.20125599999999999</v>
      </c>
      <c r="S345" s="19">
        <f>VLOOKUP($B345,Tabla2[],S$1,0)</f>
        <v>0.18159800000000001</v>
      </c>
      <c r="T345" s="19">
        <f>VLOOKUP($B345,Tabla2[],T$1,0)</f>
        <v>0.179448</v>
      </c>
    </row>
    <row r="346" spans="1:20" x14ac:dyDescent="0.3">
      <c r="A346" t="s">
        <v>0</v>
      </c>
      <c r="B346" t="str">
        <f>FIJO!$B345</f>
        <v>BALEARESAEQFIJOARMONIA3.0TD8</v>
      </c>
      <c r="C346" s="18" t="str">
        <f>VLOOKUP($B346,Tabla2[],3,0)</f>
        <v>AEQ</v>
      </c>
      <c r="D346" s="18" t="str">
        <f>VLOOKUP($B346,Tabla2[],FIJO!C$1,0)</f>
        <v>BALEARES</v>
      </c>
      <c r="E346" s="155"/>
      <c r="F346" s="18" t="str">
        <f>VLOOKUP($B346,Tabla2[],5,0)</f>
        <v>ARMONIA</v>
      </c>
      <c r="G346" s="18" t="str">
        <f>VLOOKUP($B346,Tabla2[],6,0)</f>
        <v>3.0TD</v>
      </c>
      <c r="H346" s="18">
        <f>VLOOKUP($B346,Tabla2[],7,0)</f>
        <v>8</v>
      </c>
      <c r="I346" s="19">
        <f>VLOOKUP($B346,Tabla2[],I$1,0)</f>
        <v>3.8308000000000002E-2</v>
      </c>
      <c r="J346" s="19">
        <f>VLOOKUP($B346,Tabla2[],J$1,0)</f>
        <v>3.2599999999999997E-2</v>
      </c>
      <c r="K346" s="19">
        <f>VLOOKUP($B346,Tabla2[],K$1,0)</f>
        <v>1.09654E-2</v>
      </c>
      <c r="L346" s="19">
        <f>VLOOKUP($B346,Tabla2[],L$1,0)</f>
        <v>1.0011000000000001E-2</v>
      </c>
      <c r="M346" s="19">
        <f>VLOOKUP($B346,Tabla2[],M$1,0)</f>
        <v>7.4869999999999997E-3</v>
      </c>
      <c r="N346" s="19">
        <f>VLOOKUP($B346,Tabla2[],N$1,0)</f>
        <v>5.483E-3</v>
      </c>
      <c r="O346" s="19">
        <f>VLOOKUP($B346,Tabla2[],O$1,0)</f>
        <v>0.27054600000000001</v>
      </c>
      <c r="P346" s="19">
        <f>VLOOKUP($B346,Tabla2[],P$1,0)</f>
        <v>0.24929300000000001</v>
      </c>
      <c r="Q346" s="19">
        <f>VLOOKUP($B346,Tabla2[],Q$1,0)</f>
        <v>0.221523</v>
      </c>
      <c r="R346" s="19">
        <f>VLOOKUP($B346,Tabla2[],R$1,0)</f>
        <v>0.20325599999999999</v>
      </c>
      <c r="S346" s="19">
        <f>VLOOKUP($B346,Tabla2[],S$1,0)</f>
        <v>0.18359800000000001</v>
      </c>
      <c r="T346" s="19">
        <f>VLOOKUP($B346,Tabla2[],T$1,0)</f>
        <v>0.181448</v>
      </c>
    </row>
    <row r="347" spans="1:20" x14ac:dyDescent="0.3">
      <c r="B347" t="str">
        <f>FIJO!$B346</f>
        <v>BALEARESAEQFIJOEQUILIBRIO3.0TD8</v>
      </c>
      <c r="C347" s="18" t="str">
        <f>VLOOKUP($B347,Tabla2[],3,0)</f>
        <v>AEQ</v>
      </c>
      <c r="D347" s="18" t="str">
        <f>VLOOKUP($B347,Tabla2[],FIJO!C$1,0)</f>
        <v>BALEARES</v>
      </c>
      <c r="E347" s="155"/>
      <c r="F347" s="18" t="str">
        <f>VLOOKUP($B347,Tabla2[],5,0)</f>
        <v>EQUILIBRIO</v>
      </c>
      <c r="G347" s="18" t="str">
        <f>VLOOKUP($B347,Tabla2[],6,0)</f>
        <v>3.0TD</v>
      </c>
      <c r="H347" s="18">
        <f>VLOOKUP($B347,Tabla2[],7,0)</f>
        <v>8</v>
      </c>
      <c r="I347" s="19">
        <f>VLOOKUP($B347,Tabla2[],I$1,0)</f>
        <v>3.8308000000000002E-2</v>
      </c>
      <c r="J347" s="19">
        <f>VLOOKUP($B347,Tabla2[],J$1,0)</f>
        <v>3.2599999999999997E-2</v>
      </c>
      <c r="K347" s="19">
        <f>VLOOKUP($B347,Tabla2[],K$1,0)</f>
        <v>2.1238E-2</v>
      </c>
      <c r="L347" s="19">
        <f>VLOOKUP($B347,Tabla2[],L$1,0)</f>
        <v>2.0285000000000001E-2</v>
      </c>
      <c r="M347" s="19">
        <f>VLOOKUP($B347,Tabla2[],M$1,0)</f>
        <v>1.7760999999999999E-2</v>
      </c>
      <c r="N347" s="19">
        <f>VLOOKUP($B347,Tabla2[],N$1,0)</f>
        <v>1.5757E-2</v>
      </c>
      <c r="O347" s="19">
        <f>VLOOKUP($B347,Tabla2[],O$1,0)</f>
        <v>0.27054600000000001</v>
      </c>
      <c r="P347" s="19">
        <f>VLOOKUP($B347,Tabla2[],P$1,0)</f>
        <v>0.24929300000000001</v>
      </c>
      <c r="Q347" s="19">
        <f>VLOOKUP($B347,Tabla2[],Q$1,0)</f>
        <v>0.221523</v>
      </c>
      <c r="R347" s="19">
        <f>VLOOKUP($B347,Tabla2[],R$1,0)</f>
        <v>0.20325599999999999</v>
      </c>
      <c r="S347" s="19">
        <f>VLOOKUP($B347,Tabla2[],S$1,0)</f>
        <v>0.18359800000000001</v>
      </c>
      <c r="T347" s="19">
        <f>VLOOKUP($B347,Tabla2[],T$1,0)</f>
        <v>0.181448</v>
      </c>
    </row>
    <row r="348" spans="1:20" x14ac:dyDescent="0.3">
      <c r="A348" t="s">
        <v>0</v>
      </c>
      <c r="B348" t="str">
        <f>FIJO!$B347</f>
        <v>BALEARESAEQFIJOSIMETRIA3.0TD8</v>
      </c>
      <c r="C348" s="18" t="str">
        <f>VLOOKUP($B348,Tabla2[],3,0)</f>
        <v>AEQ</v>
      </c>
      <c r="D348" s="18" t="str">
        <f>VLOOKUP($B348,Tabla2[],FIJO!C$1,0)</f>
        <v>BALEARES</v>
      </c>
      <c r="E348" s="155"/>
      <c r="F348" s="18" t="str">
        <f>VLOOKUP($B348,Tabla2[],5,0)</f>
        <v>SIMETRIA</v>
      </c>
      <c r="G348" s="18" t="str">
        <f>VLOOKUP($B348,Tabla2[],6,0)</f>
        <v>3.0TD</v>
      </c>
      <c r="H348" s="18">
        <f>VLOOKUP($B348,Tabla2[],7,0)</f>
        <v>8</v>
      </c>
      <c r="I348" s="19">
        <f>VLOOKUP($B348,Tabla2[],I$1,0)</f>
        <v>3.8308000000000002E-2</v>
      </c>
      <c r="J348" s="19">
        <f>VLOOKUP($B348,Tabla2[],J$1,0)</f>
        <v>3.2599999999999997E-2</v>
      </c>
      <c r="K348" s="19">
        <f>VLOOKUP($B348,Tabla2[],K$1,0)</f>
        <v>3.5622000000000001E-2</v>
      </c>
      <c r="L348" s="19">
        <f>VLOOKUP($B348,Tabla2[],L$1,0)</f>
        <v>3.4667999999999997E-2</v>
      </c>
      <c r="M348" s="19">
        <f>VLOOKUP($B348,Tabla2[],M$1,0)</f>
        <v>3.2143999999999999E-2</v>
      </c>
      <c r="N348" s="19">
        <f>VLOOKUP($B348,Tabla2[],N$1,0)</f>
        <v>3.014E-2</v>
      </c>
      <c r="O348" s="19">
        <f>VLOOKUP($B348,Tabla2[],O$1,0)</f>
        <v>0.27054600000000001</v>
      </c>
      <c r="P348" s="19">
        <f>VLOOKUP($B348,Tabla2[],P$1,0)</f>
        <v>0.24929300000000001</v>
      </c>
      <c r="Q348" s="19">
        <f>VLOOKUP($B348,Tabla2[],Q$1,0)</f>
        <v>0.221523</v>
      </c>
      <c r="R348" s="19">
        <f>VLOOKUP($B348,Tabla2[],R$1,0)</f>
        <v>0.20325599999999999</v>
      </c>
      <c r="S348" s="19">
        <f>VLOOKUP($B348,Tabla2[],S$1,0)</f>
        <v>0.18359800000000001</v>
      </c>
      <c r="T348" s="19">
        <f>VLOOKUP($B348,Tabla2[],T$1,0)</f>
        <v>0.181448</v>
      </c>
    </row>
    <row r="349" spans="1:20" x14ac:dyDescent="0.3">
      <c r="A349" t="s">
        <v>0</v>
      </c>
      <c r="B349" t="str">
        <f>FIJO!$B348</f>
        <v>BALEARESAEQFIJOARMONIA3.0TD10</v>
      </c>
      <c r="C349" s="18" t="str">
        <f>VLOOKUP($B349,Tabla2[],3,0)</f>
        <v>AEQ</v>
      </c>
      <c r="D349" s="18" t="str">
        <f>VLOOKUP($B349,Tabla2[],FIJO!C$1,0)</f>
        <v>BALEARES</v>
      </c>
      <c r="E349" s="155"/>
      <c r="F349" s="18" t="str">
        <f>VLOOKUP($B349,Tabla2[],5,0)</f>
        <v>ARMONIA</v>
      </c>
      <c r="G349" s="18" t="str">
        <f>VLOOKUP($B349,Tabla2[],6,0)</f>
        <v>3.0TD</v>
      </c>
      <c r="H349" s="18">
        <f>VLOOKUP($B349,Tabla2[],7,0)</f>
        <v>10</v>
      </c>
      <c r="I349" s="19">
        <f>VLOOKUP($B349,Tabla2[],I$1,0)</f>
        <v>3.8308000000000002E-2</v>
      </c>
      <c r="J349" s="19">
        <f>VLOOKUP($B349,Tabla2[],J$1,0)</f>
        <v>3.2599999999999997E-2</v>
      </c>
      <c r="K349" s="19">
        <f>VLOOKUP($B349,Tabla2[],K$1,0)</f>
        <v>1.09654E-2</v>
      </c>
      <c r="L349" s="19">
        <f>VLOOKUP($B349,Tabla2[],L$1,0)</f>
        <v>1.0011000000000001E-2</v>
      </c>
      <c r="M349" s="19">
        <f>VLOOKUP($B349,Tabla2[],M$1,0)</f>
        <v>7.4869999999999997E-3</v>
      </c>
      <c r="N349" s="19">
        <f>VLOOKUP($B349,Tabla2[],N$1,0)</f>
        <v>5.483E-3</v>
      </c>
      <c r="O349" s="19">
        <f>VLOOKUP($B349,Tabla2[],O$1,0)</f>
        <v>0.27254600000000001</v>
      </c>
      <c r="P349" s="19">
        <f>VLOOKUP($B349,Tabla2[],P$1,0)</f>
        <v>0.25129299999999999</v>
      </c>
      <c r="Q349" s="19">
        <f>VLOOKUP($B349,Tabla2[],Q$1,0)</f>
        <v>0.223523</v>
      </c>
      <c r="R349" s="19">
        <f>VLOOKUP($B349,Tabla2[],R$1,0)</f>
        <v>0.20525599999999999</v>
      </c>
      <c r="S349" s="19">
        <f>VLOOKUP($B349,Tabla2[],S$1,0)</f>
        <v>0.18559800000000001</v>
      </c>
      <c r="T349" s="19">
        <f>VLOOKUP($B349,Tabla2[],T$1,0)</f>
        <v>0.183448</v>
      </c>
    </row>
    <row r="350" spans="1:20" x14ac:dyDescent="0.3">
      <c r="A350" t="s">
        <v>0</v>
      </c>
      <c r="B350" t="str">
        <f>FIJO!$B349</f>
        <v>BALEARESAEQFIJOEQUILIBRIO3.0TD10</v>
      </c>
      <c r="C350" s="18" t="str">
        <f>VLOOKUP($B350,Tabla2[],3,0)</f>
        <v>AEQ</v>
      </c>
      <c r="D350" s="18" t="str">
        <f>VLOOKUP($B350,Tabla2[],FIJO!C$1,0)</f>
        <v>BALEARES</v>
      </c>
      <c r="E350" s="155"/>
      <c r="F350" s="18" t="str">
        <f>VLOOKUP($B350,Tabla2[],5,0)</f>
        <v>EQUILIBRIO</v>
      </c>
      <c r="G350" s="18" t="str">
        <f>VLOOKUP($B350,Tabla2[],6,0)</f>
        <v>3.0TD</v>
      </c>
      <c r="H350" s="18">
        <f>VLOOKUP($B350,Tabla2[],7,0)</f>
        <v>10</v>
      </c>
      <c r="I350" s="19">
        <f>VLOOKUP($B350,Tabla2[],I$1,0)</f>
        <v>3.8308000000000002E-2</v>
      </c>
      <c r="J350" s="19">
        <f>VLOOKUP($B350,Tabla2[],J$1,0)</f>
        <v>3.2599999999999997E-2</v>
      </c>
      <c r="K350" s="19">
        <f>VLOOKUP($B350,Tabla2[],K$1,0)</f>
        <v>2.1238E-2</v>
      </c>
      <c r="L350" s="19">
        <f>VLOOKUP($B350,Tabla2[],L$1,0)</f>
        <v>2.0285000000000001E-2</v>
      </c>
      <c r="M350" s="19">
        <f>VLOOKUP($B350,Tabla2[],M$1,0)</f>
        <v>1.7760999999999999E-2</v>
      </c>
      <c r="N350" s="19">
        <f>VLOOKUP($B350,Tabla2[],N$1,0)</f>
        <v>1.5757E-2</v>
      </c>
      <c r="O350" s="19">
        <f>VLOOKUP($B350,Tabla2[],O$1,0)</f>
        <v>0.27254600000000001</v>
      </c>
      <c r="P350" s="19">
        <f>VLOOKUP($B350,Tabla2[],P$1,0)</f>
        <v>0.25129299999999999</v>
      </c>
      <c r="Q350" s="19">
        <f>VLOOKUP($B350,Tabla2[],Q$1,0)</f>
        <v>0.223523</v>
      </c>
      <c r="R350" s="19">
        <f>VLOOKUP($B350,Tabla2[],R$1,0)</f>
        <v>0.20525599999999999</v>
      </c>
      <c r="S350" s="19">
        <f>VLOOKUP($B350,Tabla2[],S$1,0)</f>
        <v>0.18559800000000001</v>
      </c>
      <c r="T350" s="19">
        <f>VLOOKUP($B350,Tabla2[],T$1,0)</f>
        <v>0.183448</v>
      </c>
    </row>
    <row r="351" spans="1:20" x14ac:dyDescent="0.3">
      <c r="A351" t="s">
        <v>0</v>
      </c>
      <c r="B351" t="str">
        <f>FIJO!$B350</f>
        <v>BALEARESAEQFIJOSIMETRIA3.0TD10</v>
      </c>
      <c r="C351" s="18" t="str">
        <f>VLOOKUP($B351,Tabla2[],3,0)</f>
        <v>AEQ</v>
      </c>
      <c r="D351" s="18" t="str">
        <f>VLOOKUP($B351,Tabla2[],FIJO!C$1,0)</f>
        <v>BALEARES</v>
      </c>
      <c r="E351" s="155"/>
      <c r="F351" s="18" t="str">
        <f>VLOOKUP($B351,Tabla2[],5,0)</f>
        <v>SIMETRIA</v>
      </c>
      <c r="G351" s="18" t="str">
        <f>VLOOKUP($B351,Tabla2[],6,0)</f>
        <v>3.0TD</v>
      </c>
      <c r="H351" s="18">
        <f>VLOOKUP($B351,Tabla2[],7,0)</f>
        <v>10</v>
      </c>
      <c r="I351" s="19">
        <f>VLOOKUP($B351,Tabla2[],I$1,0)</f>
        <v>3.8308000000000002E-2</v>
      </c>
      <c r="J351" s="19">
        <f>VLOOKUP($B351,Tabla2[],J$1,0)</f>
        <v>3.2599999999999997E-2</v>
      </c>
      <c r="K351" s="19">
        <f>VLOOKUP($B351,Tabla2[],K$1,0)</f>
        <v>3.5622000000000001E-2</v>
      </c>
      <c r="L351" s="19">
        <f>VLOOKUP($B351,Tabla2[],L$1,0)</f>
        <v>3.4667999999999997E-2</v>
      </c>
      <c r="M351" s="19">
        <f>VLOOKUP($B351,Tabla2[],M$1,0)</f>
        <v>3.2143999999999999E-2</v>
      </c>
      <c r="N351" s="19">
        <f>VLOOKUP($B351,Tabla2[],N$1,0)</f>
        <v>3.014E-2</v>
      </c>
      <c r="O351" s="19">
        <f>VLOOKUP($B351,Tabla2[],O$1,0)</f>
        <v>0.27254600000000001</v>
      </c>
      <c r="P351" s="19">
        <f>VLOOKUP($B351,Tabla2[],P$1,0)</f>
        <v>0.25129299999999999</v>
      </c>
      <c r="Q351" s="19">
        <f>VLOOKUP($B351,Tabla2[],Q$1,0)</f>
        <v>0.223523</v>
      </c>
      <c r="R351" s="19">
        <f>VLOOKUP($B351,Tabla2[],R$1,0)</f>
        <v>0.20525599999999999</v>
      </c>
      <c r="S351" s="19">
        <f>VLOOKUP($B351,Tabla2[],S$1,0)</f>
        <v>0.18559800000000001</v>
      </c>
      <c r="T351" s="19">
        <f>VLOOKUP($B351,Tabla2[],T$1,0)</f>
        <v>0.183448</v>
      </c>
    </row>
    <row r="352" spans="1:20" x14ac:dyDescent="0.3">
      <c r="A352" t="s">
        <v>0</v>
      </c>
      <c r="B352" t="str">
        <f>FIJO!$B351</f>
        <v>BALEARESAEQFIJOARMONIA3.0TD15</v>
      </c>
      <c r="C352" s="18" t="str">
        <f>VLOOKUP($B352,Tabla2[],3,0)</f>
        <v>AEQ</v>
      </c>
      <c r="D352" s="18" t="str">
        <f>VLOOKUP($B352,Tabla2[],FIJO!C$1,0)</f>
        <v>BALEARES</v>
      </c>
      <c r="E352" s="155"/>
      <c r="F352" s="18" t="str">
        <f>VLOOKUP($B352,Tabla2[],5,0)</f>
        <v>ARMONIA</v>
      </c>
      <c r="G352" s="18" t="str">
        <f>VLOOKUP($B352,Tabla2[],6,0)</f>
        <v>3.0TD</v>
      </c>
      <c r="H352" s="18">
        <f>VLOOKUP($B352,Tabla2[],7,0)</f>
        <v>15</v>
      </c>
      <c r="I352" s="19">
        <f>VLOOKUP($B352,Tabla2[],I$1,0)</f>
        <v>3.8308000000000002E-2</v>
      </c>
      <c r="J352" s="19">
        <f>VLOOKUP($B352,Tabla2[],J$1,0)</f>
        <v>3.2599999999999997E-2</v>
      </c>
      <c r="K352" s="19">
        <f>VLOOKUP($B352,Tabla2[],K$1,0)</f>
        <v>1.09654E-2</v>
      </c>
      <c r="L352" s="19">
        <f>VLOOKUP($B352,Tabla2[],L$1,0)</f>
        <v>1.0011000000000001E-2</v>
      </c>
      <c r="M352" s="19">
        <f>VLOOKUP($B352,Tabla2[],M$1,0)</f>
        <v>7.4869999999999997E-3</v>
      </c>
      <c r="N352" s="19">
        <f>VLOOKUP($B352,Tabla2[],N$1,0)</f>
        <v>5.483E-3</v>
      </c>
      <c r="O352" s="19">
        <f>VLOOKUP($B352,Tabla2[],O$1,0)</f>
        <v>0.27754600000000001</v>
      </c>
      <c r="P352" s="19">
        <f>VLOOKUP($B352,Tabla2[],P$1,0)</f>
        <v>0.25629299999999999</v>
      </c>
      <c r="Q352" s="19">
        <f>VLOOKUP($B352,Tabla2[],Q$1,0)</f>
        <v>0.228523</v>
      </c>
      <c r="R352" s="19">
        <f>VLOOKUP($B352,Tabla2[],R$1,0)</f>
        <v>0.210256</v>
      </c>
      <c r="S352" s="19">
        <f>VLOOKUP($B352,Tabla2[],S$1,0)</f>
        <v>0.19059800000000002</v>
      </c>
      <c r="T352" s="19">
        <f>VLOOKUP($B352,Tabla2[],T$1,0)</f>
        <v>0.188448</v>
      </c>
    </row>
    <row r="353" spans="1:20" x14ac:dyDescent="0.3">
      <c r="A353" t="s">
        <v>0</v>
      </c>
      <c r="B353" t="str">
        <f>FIJO!$B352</f>
        <v>BALEARESAEQFIJOEQUILIBRIO3.0TD15</v>
      </c>
      <c r="C353" s="18" t="str">
        <f>VLOOKUP($B353,Tabla2[],3,0)</f>
        <v>AEQ</v>
      </c>
      <c r="D353" s="18" t="str">
        <f>VLOOKUP($B353,Tabla2[],FIJO!C$1,0)</f>
        <v>BALEARES</v>
      </c>
      <c r="E353" s="155"/>
      <c r="F353" s="18" t="str">
        <f>VLOOKUP($B353,Tabla2[],5,0)</f>
        <v>EQUILIBRIO</v>
      </c>
      <c r="G353" s="18" t="str">
        <f>VLOOKUP($B353,Tabla2[],6,0)</f>
        <v>3.0TD</v>
      </c>
      <c r="H353" s="18">
        <f>VLOOKUP($B353,Tabla2[],7,0)</f>
        <v>15</v>
      </c>
      <c r="I353" s="19">
        <f>VLOOKUP($B353,Tabla2[],I$1,0)</f>
        <v>3.8308000000000002E-2</v>
      </c>
      <c r="J353" s="19">
        <f>VLOOKUP($B353,Tabla2[],J$1,0)</f>
        <v>3.2599999999999997E-2</v>
      </c>
      <c r="K353" s="19">
        <f>VLOOKUP($B353,Tabla2[],K$1,0)</f>
        <v>2.1238E-2</v>
      </c>
      <c r="L353" s="19">
        <f>VLOOKUP($B353,Tabla2[],L$1,0)</f>
        <v>2.0285000000000001E-2</v>
      </c>
      <c r="M353" s="19">
        <f>VLOOKUP($B353,Tabla2[],M$1,0)</f>
        <v>1.7760999999999999E-2</v>
      </c>
      <c r="N353" s="19">
        <f>VLOOKUP($B353,Tabla2[],N$1,0)</f>
        <v>1.5757E-2</v>
      </c>
      <c r="O353" s="19">
        <f>VLOOKUP($B353,Tabla2[],O$1,0)</f>
        <v>0.27754600000000001</v>
      </c>
      <c r="P353" s="19">
        <f>VLOOKUP($B353,Tabla2[],P$1,0)</f>
        <v>0.25629299999999999</v>
      </c>
      <c r="Q353" s="19">
        <f>VLOOKUP($B353,Tabla2[],Q$1,0)</f>
        <v>0.228523</v>
      </c>
      <c r="R353" s="19">
        <f>VLOOKUP($B353,Tabla2[],R$1,0)</f>
        <v>0.210256</v>
      </c>
      <c r="S353" s="19">
        <f>VLOOKUP($B353,Tabla2[],S$1,0)</f>
        <v>0.19059800000000002</v>
      </c>
      <c r="T353" s="19">
        <f>VLOOKUP($B353,Tabla2[],T$1,0)</f>
        <v>0.188448</v>
      </c>
    </row>
    <row r="354" spans="1:20" x14ac:dyDescent="0.3">
      <c r="A354" t="s">
        <v>0</v>
      </c>
      <c r="B354" t="str">
        <f>FIJO!$B353</f>
        <v>BALEARESAEQFIJOSIMETRIA3.0TD15</v>
      </c>
      <c r="C354" s="18" t="str">
        <f>VLOOKUP($B354,Tabla2[],3,0)</f>
        <v>AEQ</v>
      </c>
      <c r="D354" s="18" t="str">
        <f>VLOOKUP($B354,Tabla2[],FIJO!C$1,0)</f>
        <v>BALEARES</v>
      </c>
      <c r="E354" s="155"/>
      <c r="F354" s="18" t="str">
        <f>VLOOKUP($B354,Tabla2[],5,0)</f>
        <v>SIMETRIA</v>
      </c>
      <c r="G354" s="18" t="str">
        <f>VLOOKUP($B354,Tabla2[],6,0)</f>
        <v>3.0TD</v>
      </c>
      <c r="H354" s="18">
        <f>VLOOKUP($B354,Tabla2[],7,0)</f>
        <v>15</v>
      </c>
      <c r="I354" s="19">
        <f>VLOOKUP($B354,Tabla2[],I$1,0)</f>
        <v>3.8308000000000002E-2</v>
      </c>
      <c r="J354" s="19">
        <f>VLOOKUP($B354,Tabla2[],J$1,0)</f>
        <v>3.2599999999999997E-2</v>
      </c>
      <c r="K354" s="19">
        <f>VLOOKUP($B354,Tabla2[],K$1,0)</f>
        <v>3.5622000000000001E-2</v>
      </c>
      <c r="L354" s="19">
        <f>VLOOKUP($B354,Tabla2[],L$1,0)</f>
        <v>3.4667999999999997E-2</v>
      </c>
      <c r="M354" s="19">
        <f>VLOOKUP($B354,Tabla2[],M$1,0)</f>
        <v>3.2143999999999999E-2</v>
      </c>
      <c r="N354" s="19">
        <f>VLOOKUP($B354,Tabla2[],N$1,0)</f>
        <v>3.014E-2</v>
      </c>
      <c r="O354" s="19">
        <f>VLOOKUP($B354,Tabla2[],O$1,0)</f>
        <v>0.27754600000000001</v>
      </c>
      <c r="P354" s="19">
        <f>VLOOKUP($B354,Tabla2[],P$1,0)</f>
        <v>0.25629299999999999</v>
      </c>
      <c r="Q354" s="19">
        <f>VLOOKUP($B354,Tabla2[],Q$1,0)</f>
        <v>0.228523</v>
      </c>
      <c r="R354" s="19">
        <f>VLOOKUP($B354,Tabla2[],R$1,0)</f>
        <v>0.210256</v>
      </c>
      <c r="S354" s="19">
        <f>VLOOKUP($B354,Tabla2[],S$1,0)</f>
        <v>0.19059800000000002</v>
      </c>
      <c r="T354" s="19">
        <f>VLOOKUP($B354,Tabla2[],T$1,0)</f>
        <v>0.188448</v>
      </c>
    </row>
    <row r="355" spans="1:20" x14ac:dyDescent="0.3">
      <c r="A355" t="s">
        <v>0</v>
      </c>
      <c r="B355" t="str">
        <f>FIJO!$B354</f>
        <v>BALEARESAEQFIJOARMONIA3.0TD20</v>
      </c>
      <c r="C355" s="18" t="str">
        <f>VLOOKUP($B355,Tabla2[],3,0)</f>
        <v>AEQ</v>
      </c>
      <c r="D355" s="18" t="str">
        <f>VLOOKUP($B355,Tabla2[],FIJO!C$1,0)</f>
        <v>BALEARES</v>
      </c>
      <c r="E355" s="155"/>
      <c r="F355" s="18" t="str">
        <f>VLOOKUP($B355,Tabla2[],5,0)</f>
        <v>ARMONIA</v>
      </c>
      <c r="G355" s="18" t="str">
        <f>VLOOKUP($B355,Tabla2[],6,0)</f>
        <v>3.0TD</v>
      </c>
      <c r="H355" s="18">
        <f>VLOOKUP($B355,Tabla2[],7,0)</f>
        <v>20</v>
      </c>
      <c r="I355" s="19">
        <f>VLOOKUP($B355,Tabla2[],I$1,0)</f>
        <v>3.8308000000000002E-2</v>
      </c>
      <c r="J355" s="19">
        <f>VLOOKUP($B355,Tabla2[],J$1,0)</f>
        <v>3.2599999999999997E-2</v>
      </c>
      <c r="K355" s="19">
        <f>VLOOKUP($B355,Tabla2[],K$1,0)</f>
        <v>1.09654E-2</v>
      </c>
      <c r="L355" s="19">
        <f>VLOOKUP($B355,Tabla2[],L$1,0)</f>
        <v>1.0011000000000001E-2</v>
      </c>
      <c r="M355" s="19">
        <f>VLOOKUP($B355,Tabla2[],M$1,0)</f>
        <v>7.4869999999999997E-3</v>
      </c>
      <c r="N355" s="19">
        <f>VLOOKUP($B355,Tabla2[],N$1,0)</f>
        <v>5.483E-3</v>
      </c>
      <c r="O355" s="19">
        <f>VLOOKUP($B355,Tabla2[],O$1,0)</f>
        <v>0.28254600000000002</v>
      </c>
      <c r="P355" s="19">
        <f>VLOOKUP($B355,Tabla2[],P$1,0)</f>
        <v>0.261293</v>
      </c>
      <c r="Q355" s="19">
        <f>VLOOKUP($B355,Tabla2[],Q$1,0)</f>
        <v>0.23352300000000001</v>
      </c>
      <c r="R355" s="19">
        <f>VLOOKUP($B355,Tabla2[],R$1,0)</f>
        <v>0.215256</v>
      </c>
      <c r="S355" s="19">
        <f>VLOOKUP($B355,Tabla2[],S$1,0)</f>
        <v>0.19559800000000002</v>
      </c>
      <c r="T355" s="19">
        <f>VLOOKUP($B355,Tabla2[],T$1,0)</f>
        <v>0.19344800000000001</v>
      </c>
    </row>
    <row r="356" spans="1:20" x14ac:dyDescent="0.3">
      <c r="A356" t="s">
        <v>0</v>
      </c>
      <c r="B356" t="str">
        <f>FIJO!$B355</f>
        <v>BALEARESAEQFIJOEQUILIBRIO3.0TD20</v>
      </c>
      <c r="C356" s="18" t="str">
        <f>VLOOKUP($B356,Tabla2[],3,0)</f>
        <v>AEQ</v>
      </c>
      <c r="D356" s="18" t="str">
        <f>VLOOKUP($B356,Tabla2[],FIJO!C$1,0)</f>
        <v>BALEARES</v>
      </c>
      <c r="E356" s="155"/>
      <c r="F356" s="18" t="str">
        <f>VLOOKUP($B356,Tabla2[],5,0)</f>
        <v>EQUILIBRIO</v>
      </c>
      <c r="G356" s="18" t="str">
        <f>VLOOKUP($B356,Tabla2[],6,0)</f>
        <v>3.0TD</v>
      </c>
      <c r="H356" s="18">
        <f>VLOOKUP($B356,Tabla2[],7,0)</f>
        <v>20</v>
      </c>
      <c r="I356" s="19">
        <f>VLOOKUP($B356,Tabla2[],I$1,0)</f>
        <v>3.8308000000000002E-2</v>
      </c>
      <c r="J356" s="19">
        <f>VLOOKUP($B356,Tabla2[],J$1,0)</f>
        <v>3.2599999999999997E-2</v>
      </c>
      <c r="K356" s="19">
        <f>VLOOKUP($B356,Tabla2[],K$1,0)</f>
        <v>2.1238E-2</v>
      </c>
      <c r="L356" s="19">
        <f>VLOOKUP($B356,Tabla2[],L$1,0)</f>
        <v>2.0285000000000001E-2</v>
      </c>
      <c r="M356" s="19">
        <f>VLOOKUP($B356,Tabla2[],M$1,0)</f>
        <v>1.7760999999999999E-2</v>
      </c>
      <c r="N356" s="19">
        <f>VLOOKUP($B356,Tabla2[],N$1,0)</f>
        <v>1.5757E-2</v>
      </c>
      <c r="O356" s="19">
        <f>VLOOKUP($B356,Tabla2[],O$1,0)</f>
        <v>0.28254600000000002</v>
      </c>
      <c r="P356" s="19">
        <f>VLOOKUP($B356,Tabla2[],P$1,0)</f>
        <v>0.261293</v>
      </c>
      <c r="Q356" s="19">
        <f>VLOOKUP($B356,Tabla2[],Q$1,0)</f>
        <v>0.23352300000000001</v>
      </c>
      <c r="R356" s="19">
        <f>VLOOKUP($B356,Tabla2[],R$1,0)</f>
        <v>0.215256</v>
      </c>
      <c r="S356" s="19">
        <f>VLOOKUP($B356,Tabla2[],S$1,0)</f>
        <v>0.19559800000000002</v>
      </c>
      <c r="T356" s="19">
        <f>VLOOKUP($B356,Tabla2[],T$1,0)</f>
        <v>0.19344800000000001</v>
      </c>
    </row>
    <row r="357" spans="1:20" x14ac:dyDescent="0.3">
      <c r="A357" t="s">
        <v>0</v>
      </c>
      <c r="B357" t="str">
        <f>FIJO!$B356</f>
        <v>BALEARESAEQFIJOSIMETRIA3.0TD20</v>
      </c>
      <c r="C357" s="18" t="str">
        <f>VLOOKUP($B357,Tabla2[],3,0)</f>
        <v>AEQ</v>
      </c>
      <c r="D357" s="18" t="str">
        <f>VLOOKUP($B357,Tabla2[],FIJO!C$1,0)</f>
        <v>BALEARES</v>
      </c>
      <c r="E357" s="155"/>
      <c r="F357" s="18" t="str">
        <f>VLOOKUP($B357,Tabla2[],5,0)</f>
        <v>SIMETRIA</v>
      </c>
      <c r="G357" s="18" t="str">
        <f>VLOOKUP($B357,Tabla2[],6,0)</f>
        <v>3.0TD</v>
      </c>
      <c r="H357" s="18">
        <f>VLOOKUP($B357,Tabla2[],7,0)</f>
        <v>20</v>
      </c>
      <c r="I357" s="19">
        <f>VLOOKUP($B357,Tabla2[],I$1,0)</f>
        <v>3.8308000000000002E-2</v>
      </c>
      <c r="J357" s="19">
        <f>VLOOKUP($B357,Tabla2[],J$1,0)</f>
        <v>3.2599999999999997E-2</v>
      </c>
      <c r="K357" s="19">
        <f>VLOOKUP($B357,Tabla2[],K$1,0)</f>
        <v>3.5622000000000001E-2</v>
      </c>
      <c r="L357" s="19">
        <f>VLOOKUP($B357,Tabla2[],L$1,0)</f>
        <v>3.4667999999999997E-2</v>
      </c>
      <c r="M357" s="19">
        <f>VLOOKUP($B357,Tabla2[],M$1,0)</f>
        <v>3.2143999999999999E-2</v>
      </c>
      <c r="N357" s="19">
        <f>VLOOKUP($B357,Tabla2[],N$1,0)</f>
        <v>3.014E-2</v>
      </c>
      <c r="O357" s="19">
        <f>VLOOKUP($B357,Tabla2[],O$1,0)</f>
        <v>0.28254600000000002</v>
      </c>
      <c r="P357" s="19">
        <f>VLOOKUP($B357,Tabla2[],P$1,0)</f>
        <v>0.261293</v>
      </c>
      <c r="Q357" s="19">
        <f>VLOOKUP($B357,Tabla2[],Q$1,0)</f>
        <v>0.23352300000000001</v>
      </c>
      <c r="R357" s="19">
        <f>VLOOKUP($B357,Tabla2[],R$1,0)</f>
        <v>0.215256</v>
      </c>
      <c r="S357" s="19">
        <f>VLOOKUP($B357,Tabla2[],S$1,0)</f>
        <v>0.19559800000000002</v>
      </c>
      <c r="T357" s="19">
        <f>VLOOKUP($B357,Tabla2[],T$1,0)</f>
        <v>0.19344800000000001</v>
      </c>
    </row>
    <row r="358" spans="1:20" x14ac:dyDescent="0.3">
      <c r="A358" t="s">
        <v>0</v>
      </c>
      <c r="B358" t="str">
        <f>FIJO!$B357</f>
        <v>BALEARESAEQFIJOARMONIA3.0TD25</v>
      </c>
      <c r="C358" s="18" t="str">
        <f>VLOOKUP($B358,Tabla2[],3,0)</f>
        <v>AEQ</v>
      </c>
      <c r="D358" s="18" t="str">
        <f>VLOOKUP($B358,Tabla2[],FIJO!C$1,0)</f>
        <v>BALEARES</v>
      </c>
      <c r="E358" s="155"/>
      <c r="F358" s="18" t="str">
        <f>VLOOKUP($B358,Tabla2[],5,0)</f>
        <v>ARMONIA</v>
      </c>
      <c r="G358" s="18" t="str">
        <f>VLOOKUP($B358,Tabla2[],6,0)</f>
        <v>3.0TD</v>
      </c>
      <c r="H358" s="18">
        <f>VLOOKUP($B358,Tabla2[],7,0)</f>
        <v>25</v>
      </c>
      <c r="I358" s="19">
        <f>VLOOKUP($B358,Tabla2[],I$1,0)</f>
        <v>3.8308000000000002E-2</v>
      </c>
      <c r="J358" s="19">
        <f>VLOOKUP($B358,Tabla2[],J$1,0)</f>
        <v>3.2599999999999997E-2</v>
      </c>
      <c r="K358" s="19">
        <f>VLOOKUP($B358,Tabla2[],K$1,0)</f>
        <v>1.09654E-2</v>
      </c>
      <c r="L358" s="19">
        <f>VLOOKUP($B358,Tabla2[],L$1,0)</f>
        <v>1.0011000000000001E-2</v>
      </c>
      <c r="M358" s="19">
        <f>VLOOKUP($B358,Tabla2[],M$1,0)</f>
        <v>7.4869999999999997E-3</v>
      </c>
      <c r="N358" s="19">
        <f>VLOOKUP($B358,Tabla2[],N$1,0)</f>
        <v>5.483E-3</v>
      </c>
      <c r="O358" s="19">
        <f>VLOOKUP($B358,Tabla2[],O$1,0)</f>
        <v>0.28754600000000002</v>
      </c>
      <c r="P358" s="19">
        <f>VLOOKUP($B358,Tabla2[],P$1,0)</f>
        <v>0.266293</v>
      </c>
      <c r="Q358" s="19">
        <f>VLOOKUP($B358,Tabla2[],Q$1,0)</f>
        <v>0.23852300000000001</v>
      </c>
      <c r="R358" s="19">
        <f>VLOOKUP($B358,Tabla2[],R$1,0)</f>
        <v>0.22025600000000001</v>
      </c>
      <c r="S358" s="19">
        <f>VLOOKUP($B358,Tabla2[],S$1,0)</f>
        <v>0.20059800000000003</v>
      </c>
      <c r="T358" s="19">
        <f>VLOOKUP($B358,Tabla2[],T$1,0)</f>
        <v>0.19844800000000001</v>
      </c>
    </row>
    <row r="359" spans="1:20" x14ac:dyDescent="0.3">
      <c r="A359" t="s">
        <v>0</v>
      </c>
      <c r="B359" t="str">
        <f>FIJO!$B358</f>
        <v>BALEARESAEQFIJOEQUILIBRIO3.0TD25</v>
      </c>
      <c r="C359" s="18" t="str">
        <f>VLOOKUP($B359,Tabla2[],3,0)</f>
        <v>AEQ</v>
      </c>
      <c r="D359" s="18" t="str">
        <f>VLOOKUP($B359,Tabla2[],FIJO!C$1,0)</f>
        <v>BALEARES</v>
      </c>
      <c r="E359" s="155"/>
      <c r="F359" s="18" t="str">
        <f>VLOOKUP($B359,Tabla2[],5,0)</f>
        <v>EQUILIBRIO</v>
      </c>
      <c r="G359" s="18" t="str">
        <f>VLOOKUP($B359,Tabla2[],6,0)</f>
        <v>3.0TD</v>
      </c>
      <c r="H359" s="18">
        <f>VLOOKUP($B359,Tabla2[],7,0)</f>
        <v>25</v>
      </c>
      <c r="I359" s="19">
        <f>VLOOKUP($B359,Tabla2[],I$1,0)</f>
        <v>3.8308000000000002E-2</v>
      </c>
      <c r="J359" s="19">
        <f>VLOOKUP($B359,Tabla2[],J$1,0)</f>
        <v>3.2599999999999997E-2</v>
      </c>
      <c r="K359" s="19">
        <f>VLOOKUP($B359,Tabla2[],K$1,0)</f>
        <v>2.1238E-2</v>
      </c>
      <c r="L359" s="19">
        <f>VLOOKUP($B359,Tabla2[],L$1,0)</f>
        <v>2.0285000000000001E-2</v>
      </c>
      <c r="M359" s="19">
        <f>VLOOKUP($B359,Tabla2[],M$1,0)</f>
        <v>1.7760999999999999E-2</v>
      </c>
      <c r="N359" s="19">
        <f>VLOOKUP($B359,Tabla2[],N$1,0)</f>
        <v>1.5757E-2</v>
      </c>
      <c r="O359" s="19">
        <f>VLOOKUP($B359,Tabla2[],O$1,0)</f>
        <v>0.28754600000000002</v>
      </c>
      <c r="P359" s="19">
        <f>VLOOKUP($B359,Tabla2[],P$1,0)</f>
        <v>0.266293</v>
      </c>
      <c r="Q359" s="19">
        <f>VLOOKUP($B359,Tabla2[],Q$1,0)</f>
        <v>0.23852300000000001</v>
      </c>
      <c r="R359" s="19">
        <f>VLOOKUP($B359,Tabla2[],R$1,0)</f>
        <v>0.22025600000000001</v>
      </c>
      <c r="S359" s="19">
        <f>VLOOKUP($B359,Tabla2[],S$1,0)</f>
        <v>0.20059800000000003</v>
      </c>
      <c r="T359" s="19">
        <f>VLOOKUP($B359,Tabla2[],T$1,0)</f>
        <v>0.19844800000000001</v>
      </c>
    </row>
    <row r="360" spans="1:20" x14ac:dyDescent="0.3">
      <c r="A360" t="s">
        <v>0</v>
      </c>
      <c r="B360" t="str">
        <f>FIJO!$B359</f>
        <v>BALEARESAEQFIJOSIMETRIA3.0TD25</v>
      </c>
      <c r="C360" s="18" t="str">
        <f>VLOOKUP($B360,Tabla2[],3,0)</f>
        <v>AEQ</v>
      </c>
      <c r="D360" s="18" t="str">
        <f>VLOOKUP($B360,Tabla2[],FIJO!C$1,0)</f>
        <v>BALEARES</v>
      </c>
      <c r="E360" s="155"/>
      <c r="F360" s="18" t="str">
        <f>VLOOKUP($B360,Tabla2[],5,0)</f>
        <v>SIMETRIA</v>
      </c>
      <c r="G360" s="18" t="str">
        <f>VLOOKUP($B360,Tabla2[],6,0)</f>
        <v>3.0TD</v>
      </c>
      <c r="H360" s="18">
        <f>VLOOKUP($B360,Tabla2[],7,0)</f>
        <v>25</v>
      </c>
      <c r="I360" s="19">
        <f>VLOOKUP($B360,Tabla2[],I$1,0)</f>
        <v>3.8308000000000002E-2</v>
      </c>
      <c r="J360" s="19">
        <f>VLOOKUP($B360,Tabla2[],J$1,0)</f>
        <v>3.2599999999999997E-2</v>
      </c>
      <c r="K360" s="19">
        <f>VLOOKUP($B360,Tabla2[],K$1,0)</f>
        <v>3.5622000000000001E-2</v>
      </c>
      <c r="L360" s="19">
        <f>VLOOKUP($B360,Tabla2[],L$1,0)</f>
        <v>3.4667999999999997E-2</v>
      </c>
      <c r="M360" s="19">
        <f>VLOOKUP($B360,Tabla2[],M$1,0)</f>
        <v>3.2143999999999999E-2</v>
      </c>
      <c r="N360" s="19">
        <f>VLOOKUP($B360,Tabla2[],N$1,0)</f>
        <v>3.014E-2</v>
      </c>
      <c r="O360" s="19">
        <f>VLOOKUP($B360,Tabla2[],O$1,0)</f>
        <v>0.28754600000000002</v>
      </c>
      <c r="P360" s="19">
        <f>VLOOKUP($B360,Tabla2[],P$1,0)</f>
        <v>0.266293</v>
      </c>
      <c r="Q360" s="19">
        <f>VLOOKUP($B360,Tabla2[],Q$1,0)</f>
        <v>0.23852300000000001</v>
      </c>
      <c r="R360" s="19">
        <f>VLOOKUP($B360,Tabla2[],R$1,0)</f>
        <v>0.22025600000000001</v>
      </c>
      <c r="S360" s="19">
        <f>VLOOKUP($B360,Tabla2[],S$1,0)</f>
        <v>0.20059800000000003</v>
      </c>
      <c r="T360" s="19">
        <f>VLOOKUP($B360,Tabla2[],T$1,0)</f>
        <v>0.19844800000000001</v>
      </c>
    </row>
    <row r="361" spans="1:20" x14ac:dyDescent="0.3">
      <c r="A361" t="s">
        <v>0</v>
      </c>
      <c r="B361" t="str">
        <f>FIJO!$B360</f>
        <v>BALEARESAEQFIJOARMONIA3.0TD30</v>
      </c>
      <c r="C361" s="18" t="str">
        <f>VLOOKUP($B361,Tabla2[],3,0)</f>
        <v>AEQ</v>
      </c>
      <c r="D361" s="18" t="str">
        <f>VLOOKUP($B361,Tabla2[],FIJO!C$1,0)</f>
        <v>BALEARES</v>
      </c>
      <c r="E361" s="155"/>
      <c r="F361" s="18" t="str">
        <f>VLOOKUP($B361,Tabla2[],5,0)</f>
        <v>ARMONIA</v>
      </c>
      <c r="G361" s="18" t="str">
        <f>VLOOKUP($B361,Tabla2[],6,0)</f>
        <v>3.0TD</v>
      </c>
      <c r="H361" s="18">
        <f>VLOOKUP($B361,Tabla2[],7,0)</f>
        <v>30</v>
      </c>
      <c r="I361" s="19">
        <f>VLOOKUP($B361,Tabla2[],I$1,0)</f>
        <v>3.8308000000000002E-2</v>
      </c>
      <c r="J361" s="19">
        <f>VLOOKUP($B361,Tabla2[],J$1,0)</f>
        <v>3.2599999999999997E-2</v>
      </c>
      <c r="K361" s="19">
        <f>VLOOKUP($B361,Tabla2[],K$1,0)</f>
        <v>1.09654E-2</v>
      </c>
      <c r="L361" s="19">
        <f>VLOOKUP($B361,Tabla2[],L$1,0)</f>
        <v>1.0011000000000001E-2</v>
      </c>
      <c r="M361" s="19">
        <f>VLOOKUP($B361,Tabla2[],M$1,0)</f>
        <v>7.4869999999999997E-3</v>
      </c>
      <c r="N361" s="19">
        <f>VLOOKUP($B361,Tabla2[],N$1,0)</f>
        <v>5.483E-3</v>
      </c>
      <c r="O361" s="19">
        <f>VLOOKUP($B361,Tabla2[],O$1,0)</f>
        <v>0.29254600000000003</v>
      </c>
      <c r="P361" s="19">
        <f>VLOOKUP($B361,Tabla2[],P$1,0)</f>
        <v>0.27129300000000001</v>
      </c>
      <c r="Q361" s="19">
        <f>VLOOKUP($B361,Tabla2[],Q$1,0)</f>
        <v>0.24352300000000002</v>
      </c>
      <c r="R361" s="19">
        <f>VLOOKUP($B361,Tabla2[],R$1,0)</f>
        <v>0.22525600000000001</v>
      </c>
      <c r="S361" s="19">
        <f>VLOOKUP($B361,Tabla2[],S$1,0)</f>
        <v>0.20559800000000003</v>
      </c>
      <c r="T361" s="19">
        <f>VLOOKUP($B361,Tabla2[],T$1,0)</f>
        <v>0.20344800000000002</v>
      </c>
    </row>
    <row r="362" spans="1:20" x14ac:dyDescent="0.3">
      <c r="A362" t="s">
        <v>0</v>
      </c>
      <c r="B362" t="str">
        <f>FIJO!$B361</f>
        <v>BALEARESAEQFIJOEQUILIBRIO3.0TD30</v>
      </c>
      <c r="C362" s="18" t="str">
        <f>VLOOKUP($B362,Tabla2[],3,0)</f>
        <v>AEQ</v>
      </c>
      <c r="D362" s="18" t="str">
        <f>VLOOKUP($B362,Tabla2[],FIJO!C$1,0)</f>
        <v>BALEARES</v>
      </c>
      <c r="E362" s="155"/>
      <c r="F362" s="18" t="str">
        <f>VLOOKUP($B362,Tabla2[],5,0)</f>
        <v>EQUILIBRIO</v>
      </c>
      <c r="G362" s="18" t="str">
        <f>VLOOKUP($B362,Tabla2[],6,0)</f>
        <v>3.0TD</v>
      </c>
      <c r="H362" s="18">
        <f>VLOOKUP($B362,Tabla2[],7,0)</f>
        <v>30</v>
      </c>
      <c r="I362" s="19">
        <f>VLOOKUP($B362,Tabla2[],I$1,0)</f>
        <v>3.8308000000000002E-2</v>
      </c>
      <c r="J362" s="19">
        <f>VLOOKUP($B362,Tabla2[],J$1,0)</f>
        <v>3.2599999999999997E-2</v>
      </c>
      <c r="K362" s="19">
        <f>VLOOKUP($B362,Tabla2[],K$1,0)</f>
        <v>2.1238E-2</v>
      </c>
      <c r="L362" s="19">
        <f>VLOOKUP($B362,Tabla2[],L$1,0)</f>
        <v>2.0285000000000001E-2</v>
      </c>
      <c r="M362" s="19">
        <f>VLOOKUP($B362,Tabla2[],M$1,0)</f>
        <v>1.7760999999999999E-2</v>
      </c>
      <c r="N362" s="19">
        <f>VLOOKUP($B362,Tabla2[],N$1,0)</f>
        <v>1.5757E-2</v>
      </c>
      <c r="O362" s="19">
        <f>VLOOKUP($B362,Tabla2[],O$1,0)</f>
        <v>0.29254600000000003</v>
      </c>
      <c r="P362" s="19">
        <f>VLOOKUP($B362,Tabla2[],P$1,0)</f>
        <v>0.27129300000000001</v>
      </c>
      <c r="Q362" s="19">
        <f>VLOOKUP($B362,Tabla2[],Q$1,0)</f>
        <v>0.24352300000000002</v>
      </c>
      <c r="R362" s="19">
        <f>VLOOKUP($B362,Tabla2[],R$1,0)</f>
        <v>0.22525600000000001</v>
      </c>
      <c r="S362" s="19">
        <f>VLOOKUP($B362,Tabla2[],S$1,0)</f>
        <v>0.20559800000000003</v>
      </c>
      <c r="T362" s="19">
        <f>VLOOKUP($B362,Tabla2[],T$1,0)</f>
        <v>0.20344800000000002</v>
      </c>
    </row>
    <row r="363" spans="1:20" x14ac:dyDescent="0.3">
      <c r="A363" t="s">
        <v>0</v>
      </c>
      <c r="B363" t="str">
        <f>FIJO!$B362</f>
        <v>BALEARESAEQFIJOSIMETRIA3.0TD30</v>
      </c>
      <c r="C363" s="18" t="str">
        <f>VLOOKUP($B363,Tabla2[],3,0)</f>
        <v>AEQ</v>
      </c>
      <c r="D363" s="18" t="str">
        <f>VLOOKUP($B363,Tabla2[],FIJO!C$1,0)</f>
        <v>BALEARES</v>
      </c>
      <c r="E363" s="155"/>
      <c r="F363" s="18" t="str">
        <f>VLOOKUP($B363,Tabla2[],5,0)</f>
        <v>SIMETRIA</v>
      </c>
      <c r="G363" s="18" t="str">
        <f>VLOOKUP($B363,Tabla2[],6,0)</f>
        <v>3.0TD</v>
      </c>
      <c r="H363" s="18">
        <f>VLOOKUP($B363,Tabla2[],7,0)</f>
        <v>30</v>
      </c>
      <c r="I363" s="19">
        <f>VLOOKUP($B363,Tabla2[],I$1,0)</f>
        <v>3.8308000000000002E-2</v>
      </c>
      <c r="J363" s="19">
        <f>VLOOKUP($B363,Tabla2[],J$1,0)</f>
        <v>3.2599999999999997E-2</v>
      </c>
      <c r="K363" s="19">
        <f>VLOOKUP($B363,Tabla2[],K$1,0)</f>
        <v>3.5622000000000001E-2</v>
      </c>
      <c r="L363" s="19">
        <f>VLOOKUP($B363,Tabla2[],L$1,0)</f>
        <v>3.4667999999999997E-2</v>
      </c>
      <c r="M363" s="19">
        <f>VLOOKUP($B363,Tabla2[],M$1,0)</f>
        <v>3.2143999999999999E-2</v>
      </c>
      <c r="N363" s="19">
        <f>VLOOKUP($B363,Tabla2[],N$1,0)</f>
        <v>3.014E-2</v>
      </c>
      <c r="O363" s="19">
        <f>VLOOKUP($B363,Tabla2[],O$1,0)</f>
        <v>0.29254600000000003</v>
      </c>
      <c r="P363" s="19">
        <f>VLOOKUP($B363,Tabla2[],P$1,0)</f>
        <v>0.27129300000000001</v>
      </c>
      <c r="Q363" s="19">
        <f>VLOOKUP($B363,Tabla2[],Q$1,0)</f>
        <v>0.24352300000000002</v>
      </c>
      <c r="R363" s="19">
        <f>VLOOKUP($B363,Tabla2[],R$1,0)</f>
        <v>0.22525600000000001</v>
      </c>
      <c r="S363" s="19">
        <f>VLOOKUP($B363,Tabla2[],S$1,0)</f>
        <v>0.20559800000000003</v>
      </c>
      <c r="T363" s="19">
        <f>VLOOKUP($B363,Tabla2[],T$1,0)</f>
        <v>0.20344800000000002</v>
      </c>
    </row>
    <row r="364" spans="1:20" x14ac:dyDescent="0.3">
      <c r="A364" t="s">
        <v>0</v>
      </c>
      <c r="B364" t="str">
        <f>FIJO!$B363</f>
        <v>BALEARESAEQFIJOARMONIA6.1TD1.5</v>
      </c>
      <c r="C364" s="18" t="str">
        <f>VLOOKUP($B364,Tabla2[],3,0)</f>
        <v>AEQ</v>
      </c>
      <c r="D364" s="18" t="str">
        <f>VLOOKUP($B364,Tabla2[],FIJO!C$1,0)</f>
        <v>BALEARES</v>
      </c>
      <c r="E364" s="155"/>
      <c r="F364" s="18" t="str">
        <f>VLOOKUP($B364,Tabla2[],5,0)</f>
        <v>ARMONIA</v>
      </c>
      <c r="G364" s="18" t="str">
        <f>VLOOKUP($B364,Tabla2[],6,0)</f>
        <v>6.1TD</v>
      </c>
      <c r="H364" s="18">
        <f>VLOOKUP($B364,Tabla2[],7,0)</f>
        <v>1.5</v>
      </c>
      <c r="I364" s="19">
        <f>VLOOKUP($B364,Tabla2[],I$1,0)</f>
        <v>6.2918000000000002E-2</v>
      </c>
      <c r="J364" s="19">
        <f>VLOOKUP($B364,Tabla2[],J$1,0)</f>
        <v>5.4358999999999998E-2</v>
      </c>
      <c r="K364" s="19">
        <f>VLOOKUP($B364,Tabla2[],K$1,0)</f>
        <v>2.8295000000000001E-2</v>
      </c>
      <c r="L364" s="19">
        <f>VLOOKUP($B364,Tabla2[],L$1,0)</f>
        <v>2.3453999999999999E-2</v>
      </c>
      <c r="M364" s="19">
        <f>VLOOKUP($B364,Tabla2[],M$1,0)</f>
        <v>5.2290000000000001E-3</v>
      </c>
      <c r="N364" s="19">
        <f>VLOOKUP($B364,Tabla2[],N$1,0)</f>
        <v>3.1480000000000002E-3</v>
      </c>
      <c r="O364" s="19">
        <f>VLOOKUP($B364,Tabla2[],O$1,0)</f>
        <v>0.22850799999999999</v>
      </c>
      <c r="P364" s="19">
        <f>VLOOKUP($B364,Tabla2[],P$1,0)</f>
        <v>0.20527999999999999</v>
      </c>
      <c r="Q364" s="19">
        <f>VLOOKUP($B364,Tabla2[],Q$1,0)</f>
        <v>0.193105</v>
      </c>
      <c r="R364" s="19">
        <f>VLOOKUP($B364,Tabla2[],R$1,0)</f>
        <v>0.18487000000000001</v>
      </c>
      <c r="S364" s="19">
        <f>VLOOKUP($B364,Tabla2[],S$1,0)</f>
        <v>0.17118700000000001</v>
      </c>
      <c r="T364" s="19">
        <f>VLOOKUP($B364,Tabla2[],T$1,0)</f>
        <v>0.15815299999999999</v>
      </c>
    </row>
    <row r="365" spans="1:20" x14ac:dyDescent="0.3">
      <c r="A365" t="s">
        <v>0</v>
      </c>
      <c r="B365" t="str">
        <f>FIJO!$B364</f>
        <v>BALEARESAEQFIJOEQUILIBRIO6.1TD1.5</v>
      </c>
      <c r="C365" s="18" t="str">
        <f>VLOOKUP($B365,Tabla2[],3,0)</f>
        <v>AEQ</v>
      </c>
      <c r="D365" s="18" t="str">
        <f>VLOOKUP($B365,Tabla2[],FIJO!C$1,0)</f>
        <v>BALEARES</v>
      </c>
      <c r="E365" s="155"/>
      <c r="F365" s="18" t="str">
        <f>VLOOKUP($B365,Tabla2[],5,0)</f>
        <v>EQUILIBRIO</v>
      </c>
      <c r="G365" s="18" t="str">
        <f>VLOOKUP($B365,Tabla2[],6,0)</f>
        <v>6.1TD</v>
      </c>
      <c r="H365" s="18">
        <f>VLOOKUP($B365,Tabla2[],7,0)</f>
        <v>1.5</v>
      </c>
      <c r="I365" s="19">
        <f>VLOOKUP($B365,Tabla2[],I$1,0)</f>
        <v>6.2918000000000002E-2</v>
      </c>
      <c r="J365" s="19">
        <f>VLOOKUP($B365,Tabla2[],J$1,0)</f>
        <v>5.4358999999999998E-2</v>
      </c>
      <c r="K365" s="19">
        <f>VLOOKUP($B365,Tabla2[],K$1,0)</f>
        <v>3.6513999999999998E-2</v>
      </c>
      <c r="L365" s="19">
        <f>VLOOKUP($B365,Tabla2[],L$1,0)</f>
        <v>3.1673E-2</v>
      </c>
      <c r="M365" s="19">
        <f>VLOOKUP($B365,Tabla2[],M$1,0)</f>
        <v>1.3448E-2</v>
      </c>
      <c r="N365" s="19">
        <f>VLOOKUP($B365,Tabla2[],N$1,0)</f>
        <v>1.1367E-2</v>
      </c>
      <c r="O365" s="19">
        <f>VLOOKUP($B365,Tabla2[],O$1,0)</f>
        <v>0.22850799999999999</v>
      </c>
      <c r="P365" s="19">
        <f>VLOOKUP($B365,Tabla2[],P$1,0)</f>
        <v>0.20527999999999999</v>
      </c>
      <c r="Q365" s="19">
        <f>VLOOKUP($B365,Tabla2[],Q$1,0)</f>
        <v>0.193105</v>
      </c>
      <c r="R365" s="19">
        <f>VLOOKUP($B365,Tabla2[],R$1,0)</f>
        <v>0.18487000000000001</v>
      </c>
      <c r="S365" s="19">
        <f>VLOOKUP($B365,Tabla2[],S$1,0)</f>
        <v>0.17118700000000001</v>
      </c>
      <c r="T365" s="19">
        <f>VLOOKUP($B365,Tabla2[],T$1,0)</f>
        <v>0.15815299999999999</v>
      </c>
    </row>
    <row r="366" spans="1:20" x14ac:dyDescent="0.3">
      <c r="A366" t="s">
        <v>0</v>
      </c>
      <c r="B366" t="str">
        <f>FIJO!$B365</f>
        <v>BALEARESAEQFIJOSIMETRIA6.1TD1.5</v>
      </c>
      <c r="C366" s="18" t="str">
        <f>VLOOKUP($B366,Tabla2[],3,0)</f>
        <v>AEQ</v>
      </c>
      <c r="D366" s="18" t="str">
        <f>VLOOKUP($B366,Tabla2[],FIJO!C$1,0)</f>
        <v>BALEARES</v>
      </c>
      <c r="E366" s="155"/>
      <c r="F366" s="18" t="str">
        <f>VLOOKUP($B366,Tabla2[],5,0)</f>
        <v>SIMETRIA</v>
      </c>
      <c r="G366" s="18" t="str">
        <f>VLOOKUP($B366,Tabla2[],6,0)</f>
        <v>6.1TD</v>
      </c>
      <c r="H366" s="18">
        <f>VLOOKUP($B366,Tabla2[],7,0)</f>
        <v>1.5</v>
      </c>
      <c r="I366" s="19">
        <f>VLOOKUP($B366,Tabla2[],I$1,0)</f>
        <v>6.2918000000000002E-2</v>
      </c>
      <c r="J366" s="19">
        <f>VLOOKUP($B366,Tabla2[],J$1,0)</f>
        <v>5.4358999999999998E-2</v>
      </c>
      <c r="K366" s="19">
        <f>VLOOKUP($B366,Tabla2[],K$1,0)</f>
        <v>4.3706000000000002E-2</v>
      </c>
      <c r="L366" s="19">
        <f>VLOOKUP($B366,Tabla2[],L$1,0)</f>
        <v>3.8864999999999997E-2</v>
      </c>
      <c r="M366" s="19">
        <f>VLOOKUP($B366,Tabla2[],M$1,0)</f>
        <v>2.0639999999999999E-2</v>
      </c>
      <c r="N366" s="19">
        <f>VLOOKUP($B366,Tabla2[],N$1,0)</f>
        <v>1.8558999999999999E-2</v>
      </c>
      <c r="O366" s="19">
        <f>VLOOKUP($B366,Tabla2[],O$1,0)</f>
        <v>0.22850799999999999</v>
      </c>
      <c r="P366" s="19">
        <f>VLOOKUP($B366,Tabla2[],P$1,0)</f>
        <v>0.20527999999999999</v>
      </c>
      <c r="Q366" s="19">
        <f>VLOOKUP($B366,Tabla2[],Q$1,0)</f>
        <v>0.193105</v>
      </c>
      <c r="R366" s="19">
        <f>VLOOKUP($B366,Tabla2[],R$1,0)</f>
        <v>0.18487000000000001</v>
      </c>
      <c r="S366" s="19">
        <f>VLOOKUP($B366,Tabla2[],S$1,0)</f>
        <v>0.17118700000000001</v>
      </c>
      <c r="T366" s="19">
        <f>VLOOKUP($B366,Tabla2[],T$1,0)</f>
        <v>0.15815299999999999</v>
      </c>
    </row>
    <row r="367" spans="1:20" x14ac:dyDescent="0.3">
      <c r="A367" t="s">
        <v>0</v>
      </c>
      <c r="B367" t="str">
        <f>FIJO!$B366</f>
        <v>BALEARESAEQFIJOARMONIA6.1TD3</v>
      </c>
      <c r="C367" s="18" t="str">
        <f>VLOOKUP($B367,Tabla2[],3,0)</f>
        <v>AEQ</v>
      </c>
      <c r="D367" s="18" t="str">
        <f>VLOOKUP($B367,Tabla2[],FIJO!C$1,0)</f>
        <v>BALEARES</v>
      </c>
      <c r="E367" s="155"/>
      <c r="F367" s="18" t="str">
        <f>VLOOKUP($B367,Tabla2[],5,0)</f>
        <v>ARMONIA</v>
      </c>
      <c r="G367" s="18" t="str">
        <f>VLOOKUP($B367,Tabla2[],6,0)</f>
        <v>6.1TD</v>
      </c>
      <c r="H367" s="18">
        <f>VLOOKUP($B367,Tabla2[],7,0)</f>
        <v>3</v>
      </c>
      <c r="I367" s="19">
        <f>VLOOKUP($B367,Tabla2[],I$1,0)</f>
        <v>6.2918000000000002E-2</v>
      </c>
      <c r="J367" s="19">
        <f>VLOOKUP($B367,Tabla2[],J$1,0)</f>
        <v>5.4358999999999998E-2</v>
      </c>
      <c r="K367" s="19">
        <f>VLOOKUP($B367,Tabla2[],K$1,0)</f>
        <v>2.8295000000000001E-2</v>
      </c>
      <c r="L367" s="19">
        <f>VLOOKUP($B367,Tabla2[],L$1,0)</f>
        <v>2.3453999999999999E-2</v>
      </c>
      <c r="M367" s="19">
        <f>VLOOKUP($B367,Tabla2[],M$1,0)</f>
        <v>5.2290000000000001E-3</v>
      </c>
      <c r="N367" s="19">
        <f>VLOOKUP($B367,Tabla2[],N$1,0)</f>
        <v>3.1480000000000002E-3</v>
      </c>
      <c r="O367" s="19">
        <f>VLOOKUP($B367,Tabla2[],O$1,0)</f>
        <v>0.23000799999999999</v>
      </c>
      <c r="P367" s="19">
        <f>VLOOKUP($B367,Tabla2[],P$1,0)</f>
        <v>0.20677999999999999</v>
      </c>
      <c r="Q367" s="19">
        <f>VLOOKUP($B367,Tabla2[],Q$1,0)</f>
        <v>0.194605</v>
      </c>
      <c r="R367" s="19">
        <f>VLOOKUP($B367,Tabla2[],R$1,0)</f>
        <v>0.18637000000000001</v>
      </c>
      <c r="S367" s="19">
        <f>VLOOKUP($B367,Tabla2[],S$1,0)</f>
        <v>0.17268700000000001</v>
      </c>
      <c r="T367" s="19">
        <f>VLOOKUP($B367,Tabla2[],T$1,0)</f>
        <v>0.15965299999999999</v>
      </c>
    </row>
    <row r="368" spans="1:20" x14ac:dyDescent="0.3">
      <c r="A368" t="s">
        <v>0</v>
      </c>
      <c r="B368" t="str">
        <f>FIJO!$B367</f>
        <v>BALEARESAEQFIJOEQUILIBRIO6.1TD3</v>
      </c>
      <c r="C368" s="18" t="str">
        <f>VLOOKUP($B368,Tabla2[],3,0)</f>
        <v>AEQ</v>
      </c>
      <c r="D368" s="18" t="str">
        <f>VLOOKUP($B368,Tabla2[],FIJO!C$1,0)</f>
        <v>BALEARES</v>
      </c>
      <c r="E368" s="155"/>
      <c r="F368" s="18" t="str">
        <f>VLOOKUP($B368,Tabla2[],5,0)</f>
        <v>EQUILIBRIO</v>
      </c>
      <c r="G368" s="18" t="str">
        <f>VLOOKUP($B368,Tabla2[],6,0)</f>
        <v>6.1TD</v>
      </c>
      <c r="H368" s="18">
        <f>VLOOKUP($B368,Tabla2[],7,0)</f>
        <v>3</v>
      </c>
      <c r="I368" s="19">
        <f>VLOOKUP($B368,Tabla2[],I$1,0)</f>
        <v>6.2918000000000002E-2</v>
      </c>
      <c r="J368" s="19">
        <f>VLOOKUP($B368,Tabla2[],J$1,0)</f>
        <v>5.4358999999999998E-2</v>
      </c>
      <c r="K368" s="19">
        <f>VLOOKUP($B368,Tabla2[],K$1,0)</f>
        <v>3.6513999999999998E-2</v>
      </c>
      <c r="L368" s="19">
        <f>VLOOKUP($B368,Tabla2[],L$1,0)</f>
        <v>3.1673E-2</v>
      </c>
      <c r="M368" s="19">
        <f>VLOOKUP($B368,Tabla2[],M$1,0)</f>
        <v>1.3448E-2</v>
      </c>
      <c r="N368" s="19">
        <f>VLOOKUP($B368,Tabla2[],N$1,0)</f>
        <v>1.1367E-2</v>
      </c>
      <c r="O368" s="19">
        <f>VLOOKUP($B368,Tabla2[],O$1,0)</f>
        <v>0.23000799999999999</v>
      </c>
      <c r="P368" s="19">
        <f>VLOOKUP($B368,Tabla2[],P$1,0)</f>
        <v>0.20677999999999999</v>
      </c>
      <c r="Q368" s="19">
        <f>VLOOKUP($B368,Tabla2[],Q$1,0)</f>
        <v>0.194605</v>
      </c>
      <c r="R368" s="19">
        <f>VLOOKUP($B368,Tabla2[],R$1,0)</f>
        <v>0.18637000000000001</v>
      </c>
      <c r="S368" s="19">
        <f>VLOOKUP($B368,Tabla2[],S$1,0)</f>
        <v>0.17268700000000001</v>
      </c>
      <c r="T368" s="19">
        <f>VLOOKUP($B368,Tabla2[],T$1,0)</f>
        <v>0.15965299999999999</v>
      </c>
    </row>
    <row r="369" spans="1:20" x14ac:dyDescent="0.3">
      <c r="A369" t="s">
        <v>0</v>
      </c>
      <c r="B369" t="str">
        <f>FIJO!$B368</f>
        <v>BALEARESAEQFIJOSIMETRIA6.1TD3</v>
      </c>
      <c r="C369" s="18" t="str">
        <f>VLOOKUP($B369,Tabla2[],3,0)</f>
        <v>AEQ</v>
      </c>
      <c r="D369" s="18" t="str">
        <f>VLOOKUP($B369,Tabla2[],FIJO!C$1,0)</f>
        <v>BALEARES</v>
      </c>
      <c r="E369" s="155"/>
      <c r="F369" s="18" t="str">
        <f>VLOOKUP($B369,Tabla2[],5,0)</f>
        <v>SIMETRIA</v>
      </c>
      <c r="G369" s="18" t="str">
        <f>VLOOKUP($B369,Tabla2[],6,0)</f>
        <v>6.1TD</v>
      </c>
      <c r="H369" s="18">
        <f>VLOOKUP($B369,Tabla2[],7,0)</f>
        <v>3</v>
      </c>
      <c r="I369" s="19">
        <f>VLOOKUP($B369,Tabla2[],I$1,0)</f>
        <v>6.2918000000000002E-2</v>
      </c>
      <c r="J369" s="19">
        <f>VLOOKUP($B369,Tabla2[],J$1,0)</f>
        <v>5.4358999999999998E-2</v>
      </c>
      <c r="K369" s="19">
        <f>VLOOKUP($B369,Tabla2[],K$1,0)</f>
        <v>4.3706000000000002E-2</v>
      </c>
      <c r="L369" s="19">
        <f>VLOOKUP($B369,Tabla2[],L$1,0)</f>
        <v>3.8864999999999997E-2</v>
      </c>
      <c r="M369" s="19">
        <f>VLOOKUP($B369,Tabla2[],M$1,0)</f>
        <v>2.0639999999999999E-2</v>
      </c>
      <c r="N369" s="19">
        <f>VLOOKUP($B369,Tabla2[],N$1,0)</f>
        <v>1.8558999999999999E-2</v>
      </c>
      <c r="O369" s="19">
        <f>VLOOKUP($B369,Tabla2[],O$1,0)</f>
        <v>0.23000799999999999</v>
      </c>
      <c r="P369" s="19">
        <f>VLOOKUP($B369,Tabla2[],P$1,0)</f>
        <v>0.20677999999999999</v>
      </c>
      <c r="Q369" s="19">
        <f>VLOOKUP($B369,Tabla2[],Q$1,0)</f>
        <v>0.194605</v>
      </c>
      <c r="R369" s="19">
        <f>VLOOKUP($B369,Tabla2[],R$1,0)</f>
        <v>0.18637000000000001</v>
      </c>
      <c r="S369" s="19">
        <f>VLOOKUP($B369,Tabla2[],S$1,0)</f>
        <v>0.17268700000000001</v>
      </c>
      <c r="T369" s="19">
        <f>VLOOKUP($B369,Tabla2[],T$1,0)</f>
        <v>0.15965299999999999</v>
      </c>
    </row>
    <row r="370" spans="1:20" x14ac:dyDescent="0.3">
      <c r="A370" t="s">
        <v>0</v>
      </c>
      <c r="B370" t="str">
        <f>FIJO!$B369</f>
        <v>BALEARESAEQFIJOARMONIA6.1TD4</v>
      </c>
      <c r="C370" s="18" t="str">
        <f>VLOOKUP($B370,Tabla2[],3,0)</f>
        <v>AEQ</v>
      </c>
      <c r="D370" s="18" t="str">
        <f>VLOOKUP($B370,Tabla2[],FIJO!C$1,0)</f>
        <v>BALEARES</v>
      </c>
      <c r="E370" s="155"/>
      <c r="F370" s="18" t="str">
        <f>VLOOKUP($B370,Tabla2[],5,0)</f>
        <v>ARMONIA</v>
      </c>
      <c r="G370" s="18" t="str">
        <f>VLOOKUP($B370,Tabla2[],6,0)</f>
        <v>6.1TD</v>
      </c>
      <c r="H370" s="18">
        <f>VLOOKUP($B370,Tabla2[],7,0)</f>
        <v>4</v>
      </c>
      <c r="I370" s="19">
        <f>VLOOKUP($B370,Tabla2[],I$1,0)</f>
        <v>6.2918000000000002E-2</v>
      </c>
      <c r="J370" s="19">
        <f>VLOOKUP($B370,Tabla2[],J$1,0)</f>
        <v>5.4358999999999998E-2</v>
      </c>
      <c r="K370" s="19">
        <f>VLOOKUP($B370,Tabla2[],K$1,0)</f>
        <v>2.8295000000000001E-2</v>
      </c>
      <c r="L370" s="19">
        <f>VLOOKUP($B370,Tabla2[],L$1,0)</f>
        <v>2.3453999999999999E-2</v>
      </c>
      <c r="M370" s="19">
        <f>VLOOKUP($B370,Tabla2[],M$1,0)</f>
        <v>5.2290000000000001E-3</v>
      </c>
      <c r="N370" s="19">
        <f>VLOOKUP($B370,Tabla2[],N$1,0)</f>
        <v>3.1480000000000002E-3</v>
      </c>
      <c r="O370" s="19">
        <f>VLOOKUP($B370,Tabla2[],O$1,0)</f>
        <v>0.23100799999999999</v>
      </c>
      <c r="P370" s="19">
        <f>VLOOKUP($B370,Tabla2[],P$1,0)</f>
        <v>0.20777999999999999</v>
      </c>
      <c r="Q370" s="19">
        <f>VLOOKUP($B370,Tabla2[],Q$1,0)</f>
        <v>0.195605</v>
      </c>
      <c r="R370" s="19">
        <f>VLOOKUP($B370,Tabla2[],R$1,0)</f>
        <v>0.18737000000000001</v>
      </c>
      <c r="S370" s="19">
        <f>VLOOKUP($B370,Tabla2[],S$1,0)</f>
        <v>0.17368700000000001</v>
      </c>
      <c r="T370" s="19">
        <f>VLOOKUP($B370,Tabla2[],T$1,0)</f>
        <v>0.16065299999999999</v>
      </c>
    </row>
    <row r="371" spans="1:20" x14ac:dyDescent="0.3">
      <c r="A371" t="s">
        <v>0</v>
      </c>
      <c r="B371" t="str">
        <f>FIJO!$B370</f>
        <v>BALEARESAEQFIJOEQUILIBRIO6.1TD4</v>
      </c>
      <c r="C371" s="18" t="str">
        <f>VLOOKUP($B371,Tabla2[],3,0)</f>
        <v>AEQ</v>
      </c>
      <c r="D371" s="18" t="str">
        <f>VLOOKUP($B371,Tabla2[],FIJO!C$1,0)</f>
        <v>BALEARES</v>
      </c>
      <c r="E371" s="155"/>
      <c r="F371" s="18" t="str">
        <f>VLOOKUP($B371,Tabla2[],5,0)</f>
        <v>EQUILIBRIO</v>
      </c>
      <c r="G371" s="18" t="str">
        <f>VLOOKUP($B371,Tabla2[],6,0)</f>
        <v>6.1TD</v>
      </c>
      <c r="H371" s="18">
        <f>VLOOKUP($B371,Tabla2[],7,0)</f>
        <v>4</v>
      </c>
      <c r="I371" s="19">
        <f>VLOOKUP($B371,Tabla2[],I$1,0)</f>
        <v>6.2918000000000002E-2</v>
      </c>
      <c r="J371" s="19">
        <f>VLOOKUP($B371,Tabla2[],J$1,0)</f>
        <v>5.4358999999999998E-2</v>
      </c>
      <c r="K371" s="19">
        <f>VLOOKUP($B371,Tabla2[],K$1,0)</f>
        <v>3.6513999999999998E-2</v>
      </c>
      <c r="L371" s="19">
        <f>VLOOKUP($B371,Tabla2[],L$1,0)</f>
        <v>3.1673E-2</v>
      </c>
      <c r="M371" s="19">
        <f>VLOOKUP($B371,Tabla2[],M$1,0)</f>
        <v>1.3448E-2</v>
      </c>
      <c r="N371" s="19">
        <f>VLOOKUP($B371,Tabla2[],N$1,0)</f>
        <v>1.1367E-2</v>
      </c>
      <c r="O371" s="19">
        <f>VLOOKUP($B371,Tabla2[],O$1,0)</f>
        <v>0.23100799999999999</v>
      </c>
      <c r="P371" s="19">
        <f>VLOOKUP($B371,Tabla2[],P$1,0)</f>
        <v>0.20777999999999999</v>
      </c>
      <c r="Q371" s="19">
        <f>VLOOKUP($B371,Tabla2[],Q$1,0)</f>
        <v>0.195605</v>
      </c>
      <c r="R371" s="19">
        <f>VLOOKUP($B371,Tabla2[],R$1,0)</f>
        <v>0.18737000000000001</v>
      </c>
      <c r="S371" s="19">
        <f>VLOOKUP($B371,Tabla2[],S$1,0)</f>
        <v>0.17368700000000001</v>
      </c>
      <c r="T371" s="19">
        <f>VLOOKUP($B371,Tabla2[],T$1,0)</f>
        <v>0.16065299999999999</v>
      </c>
    </row>
    <row r="372" spans="1:20" x14ac:dyDescent="0.3">
      <c r="A372" t="s">
        <v>0</v>
      </c>
      <c r="B372" t="str">
        <f>FIJO!$B371</f>
        <v>BALEARESAEQFIJOSIMETRIA6.1TD4</v>
      </c>
      <c r="C372" s="18" t="str">
        <f>VLOOKUP($B372,Tabla2[],3,0)</f>
        <v>AEQ</v>
      </c>
      <c r="D372" s="18" t="str">
        <f>VLOOKUP($B372,Tabla2[],FIJO!C$1,0)</f>
        <v>BALEARES</v>
      </c>
      <c r="E372" s="155"/>
      <c r="F372" s="18" t="str">
        <f>VLOOKUP($B372,Tabla2[],5,0)</f>
        <v>SIMETRIA</v>
      </c>
      <c r="G372" s="18" t="str">
        <f>VLOOKUP($B372,Tabla2[],6,0)</f>
        <v>6.1TD</v>
      </c>
      <c r="H372" s="18">
        <f>VLOOKUP($B372,Tabla2[],7,0)</f>
        <v>4</v>
      </c>
      <c r="I372" s="19">
        <f>VLOOKUP($B372,Tabla2[],I$1,0)</f>
        <v>6.2918000000000002E-2</v>
      </c>
      <c r="J372" s="19">
        <f>VLOOKUP($B372,Tabla2[],J$1,0)</f>
        <v>5.4358999999999998E-2</v>
      </c>
      <c r="K372" s="19">
        <f>VLOOKUP($B372,Tabla2[],K$1,0)</f>
        <v>4.3706000000000002E-2</v>
      </c>
      <c r="L372" s="19">
        <f>VLOOKUP($B372,Tabla2[],L$1,0)</f>
        <v>3.8864999999999997E-2</v>
      </c>
      <c r="M372" s="19">
        <f>VLOOKUP($B372,Tabla2[],M$1,0)</f>
        <v>2.0639999999999999E-2</v>
      </c>
      <c r="N372" s="19">
        <f>VLOOKUP($B372,Tabla2[],N$1,0)</f>
        <v>1.8558999999999999E-2</v>
      </c>
      <c r="O372" s="19">
        <f>VLOOKUP($B372,Tabla2[],O$1,0)</f>
        <v>0.23100799999999999</v>
      </c>
      <c r="P372" s="19">
        <f>VLOOKUP($B372,Tabla2[],P$1,0)</f>
        <v>0.20777999999999999</v>
      </c>
      <c r="Q372" s="19">
        <f>VLOOKUP($B372,Tabla2[],Q$1,0)</f>
        <v>0.195605</v>
      </c>
      <c r="R372" s="19">
        <f>VLOOKUP($B372,Tabla2[],R$1,0)</f>
        <v>0.18737000000000001</v>
      </c>
      <c r="S372" s="19">
        <f>VLOOKUP($B372,Tabla2[],S$1,0)</f>
        <v>0.17368700000000001</v>
      </c>
      <c r="T372" s="19">
        <f>VLOOKUP($B372,Tabla2[],T$1,0)</f>
        <v>0.16065299999999999</v>
      </c>
    </row>
    <row r="373" spans="1:20" x14ac:dyDescent="0.3">
      <c r="A373" t="s">
        <v>0</v>
      </c>
      <c r="B373" t="str">
        <f>FIJO!$B372</f>
        <v>BALEARESAEQFIJOARMONIA6.1TD5</v>
      </c>
      <c r="C373" s="18" t="str">
        <f>VLOOKUP($B373,Tabla2[],3,0)</f>
        <v>AEQ</v>
      </c>
      <c r="D373" s="18" t="str">
        <f>VLOOKUP($B373,Tabla2[],FIJO!C$1,0)</f>
        <v>BALEARES</v>
      </c>
      <c r="E373" s="155"/>
      <c r="F373" s="18" t="str">
        <f>VLOOKUP($B373,Tabla2[],5,0)</f>
        <v>ARMONIA</v>
      </c>
      <c r="G373" s="18" t="str">
        <f>VLOOKUP($B373,Tabla2[],6,0)</f>
        <v>6.1TD</v>
      </c>
      <c r="H373" s="18">
        <f>VLOOKUP($B373,Tabla2[],7,0)</f>
        <v>5</v>
      </c>
      <c r="I373" s="19">
        <f>VLOOKUP($B373,Tabla2[],I$1,0)</f>
        <v>6.2918000000000002E-2</v>
      </c>
      <c r="J373" s="19">
        <f>VLOOKUP($B373,Tabla2[],J$1,0)</f>
        <v>5.4358999999999998E-2</v>
      </c>
      <c r="K373" s="19">
        <f>VLOOKUP($B373,Tabla2[],K$1,0)</f>
        <v>2.8295000000000001E-2</v>
      </c>
      <c r="L373" s="19">
        <f>VLOOKUP($B373,Tabla2[],L$1,0)</f>
        <v>2.3453999999999999E-2</v>
      </c>
      <c r="M373" s="19">
        <f>VLOOKUP($B373,Tabla2[],M$1,0)</f>
        <v>5.2290000000000001E-3</v>
      </c>
      <c r="N373" s="19">
        <f>VLOOKUP($B373,Tabla2[],N$1,0)</f>
        <v>3.1480000000000002E-3</v>
      </c>
      <c r="O373" s="19">
        <f>VLOOKUP($B373,Tabla2[],O$1,0)</f>
        <v>0.23200799999999999</v>
      </c>
      <c r="P373" s="19">
        <f>VLOOKUP($B373,Tabla2[],P$1,0)</f>
        <v>0.20877999999999999</v>
      </c>
      <c r="Q373" s="19">
        <f>VLOOKUP($B373,Tabla2[],Q$1,0)</f>
        <v>0.196605</v>
      </c>
      <c r="R373" s="19">
        <f>VLOOKUP($B373,Tabla2[],R$1,0)</f>
        <v>0.18837000000000001</v>
      </c>
      <c r="S373" s="19">
        <f>VLOOKUP($B373,Tabla2[],S$1,0)</f>
        <v>0.17468700000000001</v>
      </c>
      <c r="T373" s="19">
        <f>VLOOKUP($B373,Tabla2[],T$1,0)</f>
        <v>0.16165299999999999</v>
      </c>
    </row>
    <row r="374" spans="1:20" x14ac:dyDescent="0.3">
      <c r="A374" t="s">
        <v>0</v>
      </c>
      <c r="B374" t="str">
        <f>FIJO!$B373</f>
        <v>BALEARESAEQFIJOEQUILIBRIO6.1TD5</v>
      </c>
      <c r="C374" s="18" t="str">
        <f>VLOOKUP($B374,Tabla2[],3,0)</f>
        <v>AEQ</v>
      </c>
      <c r="D374" s="18" t="str">
        <f>VLOOKUP($B374,Tabla2[],FIJO!C$1,0)</f>
        <v>BALEARES</v>
      </c>
      <c r="E374" s="155"/>
      <c r="F374" s="18" t="str">
        <f>VLOOKUP($B374,Tabla2[],5,0)</f>
        <v>EQUILIBRIO</v>
      </c>
      <c r="G374" s="18" t="str">
        <f>VLOOKUP($B374,Tabla2[],6,0)</f>
        <v>6.1TD</v>
      </c>
      <c r="H374" s="18">
        <f>VLOOKUP($B374,Tabla2[],7,0)</f>
        <v>5</v>
      </c>
      <c r="I374" s="19">
        <f>VLOOKUP($B374,Tabla2[],I$1,0)</f>
        <v>6.2918000000000002E-2</v>
      </c>
      <c r="J374" s="19">
        <f>VLOOKUP($B374,Tabla2[],J$1,0)</f>
        <v>5.4358999999999998E-2</v>
      </c>
      <c r="K374" s="19">
        <f>VLOOKUP($B374,Tabla2[],K$1,0)</f>
        <v>3.6513999999999998E-2</v>
      </c>
      <c r="L374" s="19">
        <f>VLOOKUP($B374,Tabla2[],L$1,0)</f>
        <v>3.1673E-2</v>
      </c>
      <c r="M374" s="19">
        <f>VLOOKUP($B374,Tabla2[],M$1,0)</f>
        <v>1.3448E-2</v>
      </c>
      <c r="N374" s="19">
        <f>VLOOKUP($B374,Tabla2[],N$1,0)</f>
        <v>1.1367E-2</v>
      </c>
      <c r="O374" s="19">
        <f>VLOOKUP($B374,Tabla2[],O$1,0)</f>
        <v>0.23200799999999999</v>
      </c>
      <c r="P374" s="19">
        <f>VLOOKUP($B374,Tabla2[],P$1,0)</f>
        <v>0.20877999999999999</v>
      </c>
      <c r="Q374" s="19">
        <f>VLOOKUP($B374,Tabla2[],Q$1,0)</f>
        <v>0.196605</v>
      </c>
      <c r="R374" s="19">
        <f>VLOOKUP($B374,Tabla2[],R$1,0)</f>
        <v>0.18837000000000001</v>
      </c>
      <c r="S374" s="19">
        <f>VLOOKUP($B374,Tabla2[],S$1,0)</f>
        <v>0.17468700000000001</v>
      </c>
      <c r="T374" s="19">
        <f>VLOOKUP($B374,Tabla2[],T$1,0)</f>
        <v>0.16165299999999999</v>
      </c>
    </row>
    <row r="375" spans="1:20" x14ac:dyDescent="0.3">
      <c r="A375" t="s">
        <v>0</v>
      </c>
      <c r="B375" t="str">
        <f>FIJO!$B374</f>
        <v>BALEARESAEQFIJOSIMETRIA6.1TD5</v>
      </c>
      <c r="C375" s="18" t="str">
        <f>VLOOKUP($B375,Tabla2[],3,0)</f>
        <v>AEQ</v>
      </c>
      <c r="D375" s="18" t="str">
        <f>VLOOKUP($B375,Tabla2[],FIJO!C$1,0)</f>
        <v>BALEARES</v>
      </c>
      <c r="E375" s="155"/>
      <c r="F375" s="18" t="str">
        <f>VLOOKUP($B375,Tabla2[],5,0)</f>
        <v>SIMETRIA</v>
      </c>
      <c r="G375" s="18" t="str">
        <f>VLOOKUP($B375,Tabla2[],6,0)</f>
        <v>6.1TD</v>
      </c>
      <c r="H375" s="18">
        <f>VLOOKUP($B375,Tabla2[],7,0)</f>
        <v>5</v>
      </c>
      <c r="I375" s="19">
        <f>VLOOKUP($B375,Tabla2[],I$1,0)</f>
        <v>6.2918000000000002E-2</v>
      </c>
      <c r="J375" s="19">
        <f>VLOOKUP($B375,Tabla2[],J$1,0)</f>
        <v>5.4358999999999998E-2</v>
      </c>
      <c r="K375" s="19">
        <f>VLOOKUP($B375,Tabla2[],K$1,0)</f>
        <v>4.3706000000000002E-2</v>
      </c>
      <c r="L375" s="19">
        <f>VLOOKUP($B375,Tabla2[],L$1,0)</f>
        <v>3.8864999999999997E-2</v>
      </c>
      <c r="M375" s="19">
        <f>VLOOKUP($B375,Tabla2[],M$1,0)</f>
        <v>2.0639999999999999E-2</v>
      </c>
      <c r="N375" s="19">
        <f>VLOOKUP($B375,Tabla2[],N$1,0)</f>
        <v>1.8558999999999999E-2</v>
      </c>
      <c r="O375" s="19">
        <f>VLOOKUP($B375,Tabla2[],O$1,0)</f>
        <v>0.23200799999999999</v>
      </c>
      <c r="P375" s="19">
        <f>VLOOKUP($B375,Tabla2[],P$1,0)</f>
        <v>0.20877999999999999</v>
      </c>
      <c r="Q375" s="19">
        <f>VLOOKUP($B375,Tabla2[],Q$1,0)</f>
        <v>0.196605</v>
      </c>
      <c r="R375" s="19">
        <f>VLOOKUP($B375,Tabla2[],R$1,0)</f>
        <v>0.18837000000000001</v>
      </c>
      <c r="S375" s="19">
        <f>VLOOKUP($B375,Tabla2[],S$1,0)</f>
        <v>0.17468700000000001</v>
      </c>
      <c r="T375" s="19">
        <f>VLOOKUP($B375,Tabla2[],T$1,0)</f>
        <v>0.16165299999999999</v>
      </c>
    </row>
    <row r="376" spans="1:20" x14ac:dyDescent="0.3">
      <c r="A376" t="s">
        <v>0</v>
      </c>
      <c r="B376" t="str">
        <f>FIJO!$B375</f>
        <v>BALEARESAEQFIJOARMONIA6.1TD6</v>
      </c>
      <c r="C376" s="18" t="str">
        <f>VLOOKUP($B376,Tabla2[],3,0)</f>
        <v>AEQ</v>
      </c>
      <c r="D376" s="18" t="str">
        <f>VLOOKUP($B376,Tabla2[],FIJO!C$1,0)</f>
        <v>BALEARES</v>
      </c>
      <c r="E376" s="155"/>
      <c r="F376" s="18" t="str">
        <f>VLOOKUP($B376,Tabla2[],5,0)</f>
        <v>ARMONIA</v>
      </c>
      <c r="G376" s="18" t="str">
        <f>VLOOKUP($B376,Tabla2[],6,0)</f>
        <v>6.1TD</v>
      </c>
      <c r="H376" s="18">
        <f>VLOOKUP($B376,Tabla2[],7,0)</f>
        <v>6</v>
      </c>
      <c r="I376" s="19">
        <f>VLOOKUP($B376,Tabla2[],I$1,0)</f>
        <v>6.2918000000000002E-2</v>
      </c>
      <c r="J376" s="19">
        <f>VLOOKUP($B376,Tabla2[],J$1,0)</f>
        <v>5.4358999999999998E-2</v>
      </c>
      <c r="K376" s="19">
        <f>VLOOKUP($B376,Tabla2[],K$1,0)</f>
        <v>2.8295000000000001E-2</v>
      </c>
      <c r="L376" s="19">
        <f>VLOOKUP($B376,Tabla2[],L$1,0)</f>
        <v>2.3453999999999999E-2</v>
      </c>
      <c r="M376" s="19">
        <f>VLOOKUP($B376,Tabla2[],M$1,0)</f>
        <v>5.2290000000000001E-3</v>
      </c>
      <c r="N376" s="19">
        <f>VLOOKUP($B376,Tabla2[],N$1,0)</f>
        <v>3.1480000000000002E-3</v>
      </c>
      <c r="O376" s="19">
        <f>VLOOKUP($B376,Tabla2[],O$1,0)</f>
        <v>0.23300799999999999</v>
      </c>
      <c r="P376" s="19">
        <f>VLOOKUP($B376,Tabla2[],P$1,0)</f>
        <v>0.20977999999999999</v>
      </c>
      <c r="Q376" s="19">
        <f>VLOOKUP($B376,Tabla2[],Q$1,0)</f>
        <v>0.197605</v>
      </c>
      <c r="R376" s="19">
        <f>VLOOKUP($B376,Tabla2[],R$1,0)</f>
        <v>0.18937000000000001</v>
      </c>
      <c r="S376" s="19">
        <f>VLOOKUP($B376,Tabla2[],S$1,0)</f>
        <v>0.17568700000000001</v>
      </c>
      <c r="T376" s="19">
        <f>VLOOKUP($B376,Tabla2[],T$1,0)</f>
        <v>0.16265299999999999</v>
      </c>
    </row>
    <row r="377" spans="1:20" x14ac:dyDescent="0.3">
      <c r="A377" t="s">
        <v>0</v>
      </c>
      <c r="B377" t="str">
        <f>FIJO!$B376</f>
        <v>BALEARESAEQFIJOEQUILIBRIO6.1TD6</v>
      </c>
      <c r="C377" s="18" t="str">
        <f>VLOOKUP($B377,Tabla2[],3,0)</f>
        <v>AEQ</v>
      </c>
      <c r="D377" s="18" t="str">
        <f>VLOOKUP($B377,Tabla2[],FIJO!C$1,0)</f>
        <v>BALEARES</v>
      </c>
      <c r="E377" s="155"/>
      <c r="F377" s="18" t="str">
        <f>VLOOKUP($B377,Tabla2[],5,0)</f>
        <v>EQUILIBRIO</v>
      </c>
      <c r="G377" s="18" t="str">
        <f>VLOOKUP($B377,Tabla2[],6,0)</f>
        <v>6.1TD</v>
      </c>
      <c r="H377" s="18">
        <f>VLOOKUP($B377,Tabla2[],7,0)</f>
        <v>6</v>
      </c>
      <c r="I377" s="19">
        <f>VLOOKUP($B377,Tabla2[],I$1,0)</f>
        <v>6.2918000000000002E-2</v>
      </c>
      <c r="J377" s="19">
        <f>VLOOKUP($B377,Tabla2[],J$1,0)</f>
        <v>5.4358999999999998E-2</v>
      </c>
      <c r="K377" s="19">
        <f>VLOOKUP($B377,Tabla2[],K$1,0)</f>
        <v>3.6513999999999998E-2</v>
      </c>
      <c r="L377" s="19">
        <f>VLOOKUP($B377,Tabla2[],L$1,0)</f>
        <v>3.1673E-2</v>
      </c>
      <c r="M377" s="19">
        <f>VLOOKUP($B377,Tabla2[],M$1,0)</f>
        <v>1.3448E-2</v>
      </c>
      <c r="N377" s="19">
        <f>VLOOKUP($B377,Tabla2[],N$1,0)</f>
        <v>1.1367E-2</v>
      </c>
      <c r="O377" s="19">
        <f>VLOOKUP($B377,Tabla2[],O$1,0)</f>
        <v>0.23300799999999999</v>
      </c>
      <c r="P377" s="19">
        <f>VLOOKUP($B377,Tabla2[],P$1,0)</f>
        <v>0.20977999999999999</v>
      </c>
      <c r="Q377" s="19">
        <f>VLOOKUP($B377,Tabla2[],Q$1,0)</f>
        <v>0.197605</v>
      </c>
      <c r="R377" s="19">
        <f>VLOOKUP($B377,Tabla2[],R$1,0)</f>
        <v>0.18937000000000001</v>
      </c>
      <c r="S377" s="19">
        <f>VLOOKUP($B377,Tabla2[],S$1,0)</f>
        <v>0.17568700000000001</v>
      </c>
      <c r="T377" s="19">
        <f>VLOOKUP($B377,Tabla2[],T$1,0)</f>
        <v>0.16265299999999999</v>
      </c>
    </row>
    <row r="378" spans="1:20" x14ac:dyDescent="0.3">
      <c r="A378" t="s">
        <v>0</v>
      </c>
      <c r="B378" t="str">
        <f>FIJO!$B377</f>
        <v>BALEARESAEQFIJOSIMETRIA6.1TD6</v>
      </c>
      <c r="C378" s="18" t="str">
        <f>VLOOKUP($B378,Tabla2[],3,0)</f>
        <v>AEQ</v>
      </c>
      <c r="D378" s="18" t="str">
        <f>VLOOKUP($B378,Tabla2[],FIJO!C$1,0)</f>
        <v>BALEARES</v>
      </c>
      <c r="E378" s="155"/>
      <c r="F378" s="18" t="str">
        <f>VLOOKUP($B378,Tabla2[],5,0)</f>
        <v>SIMETRIA</v>
      </c>
      <c r="G378" s="18" t="str">
        <f>VLOOKUP($B378,Tabla2[],6,0)</f>
        <v>6.1TD</v>
      </c>
      <c r="H378" s="18">
        <f>VLOOKUP($B378,Tabla2[],7,0)</f>
        <v>6</v>
      </c>
      <c r="I378" s="19">
        <f>VLOOKUP($B378,Tabla2[],I$1,0)</f>
        <v>6.2918000000000002E-2</v>
      </c>
      <c r="J378" s="19">
        <f>VLOOKUP($B378,Tabla2[],J$1,0)</f>
        <v>5.4358999999999998E-2</v>
      </c>
      <c r="K378" s="19">
        <f>VLOOKUP($B378,Tabla2[],K$1,0)</f>
        <v>4.3706000000000002E-2</v>
      </c>
      <c r="L378" s="19">
        <f>VLOOKUP($B378,Tabla2[],L$1,0)</f>
        <v>3.8864999999999997E-2</v>
      </c>
      <c r="M378" s="19">
        <f>VLOOKUP($B378,Tabla2[],M$1,0)</f>
        <v>2.0639999999999999E-2</v>
      </c>
      <c r="N378" s="19">
        <f>VLOOKUP($B378,Tabla2[],N$1,0)</f>
        <v>1.8558999999999999E-2</v>
      </c>
      <c r="O378" s="19">
        <f>VLOOKUP($B378,Tabla2[],O$1,0)</f>
        <v>0.23300799999999999</v>
      </c>
      <c r="P378" s="19">
        <f>VLOOKUP($B378,Tabla2[],P$1,0)</f>
        <v>0.20977999999999999</v>
      </c>
      <c r="Q378" s="19">
        <f>VLOOKUP($B378,Tabla2[],Q$1,0)</f>
        <v>0.197605</v>
      </c>
      <c r="R378" s="19">
        <f>VLOOKUP($B378,Tabla2[],R$1,0)</f>
        <v>0.18937000000000001</v>
      </c>
      <c r="S378" s="19">
        <f>VLOOKUP($B378,Tabla2[],S$1,0)</f>
        <v>0.17568700000000001</v>
      </c>
      <c r="T378" s="19">
        <f>VLOOKUP($B378,Tabla2[],T$1,0)</f>
        <v>0.16265299999999999</v>
      </c>
    </row>
    <row r="379" spans="1:20" x14ac:dyDescent="0.3">
      <c r="A379" t="s">
        <v>0</v>
      </c>
      <c r="B379" t="str">
        <f>FIJO!$B378</f>
        <v>BALEARESAEQFIJOARMONIA6.1TD8</v>
      </c>
      <c r="C379" s="18" t="str">
        <f>VLOOKUP($B379,Tabla2[],3,0)</f>
        <v>AEQ</v>
      </c>
      <c r="D379" s="18" t="str">
        <f>VLOOKUP($B379,Tabla2[],FIJO!C$1,0)</f>
        <v>BALEARES</v>
      </c>
      <c r="E379" s="155"/>
      <c r="F379" s="18" t="str">
        <f>VLOOKUP($B379,Tabla2[],5,0)</f>
        <v>ARMONIA</v>
      </c>
      <c r="G379" s="18" t="str">
        <f>VLOOKUP($B379,Tabla2[],6,0)</f>
        <v>6.1TD</v>
      </c>
      <c r="H379" s="18">
        <f>VLOOKUP($B379,Tabla2[],7,0)</f>
        <v>8</v>
      </c>
      <c r="I379" s="19">
        <f>VLOOKUP($B379,Tabla2[],I$1,0)</f>
        <v>6.2918000000000002E-2</v>
      </c>
      <c r="J379" s="19">
        <f>VLOOKUP($B379,Tabla2[],J$1,0)</f>
        <v>5.4358999999999998E-2</v>
      </c>
      <c r="K379" s="19">
        <f>VLOOKUP($B379,Tabla2[],K$1,0)</f>
        <v>2.8295000000000001E-2</v>
      </c>
      <c r="L379" s="19">
        <f>VLOOKUP($B379,Tabla2[],L$1,0)</f>
        <v>2.3453999999999999E-2</v>
      </c>
      <c r="M379" s="19">
        <f>VLOOKUP($B379,Tabla2[],M$1,0)</f>
        <v>5.2290000000000001E-3</v>
      </c>
      <c r="N379" s="19">
        <f>VLOOKUP($B379,Tabla2[],N$1,0)</f>
        <v>3.1480000000000002E-3</v>
      </c>
      <c r="O379" s="19">
        <f>VLOOKUP($B379,Tabla2[],O$1,0)</f>
        <v>0.23500799999999999</v>
      </c>
      <c r="P379" s="19">
        <f>VLOOKUP($B379,Tabla2[],P$1,0)</f>
        <v>0.21178</v>
      </c>
      <c r="Q379" s="19">
        <f>VLOOKUP($B379,Tabla2[],Q$1,0)</f>
        <v>0.199605</v>
      </c>
      <c r="R379" s="19">
        <f>VLOOKUP($B379,Tabla2[],R$1,0)</f>
        <v>0.19137000000000001</v>
      </c>
      <c r="S379" s="19">
        <f>VLOOKUP($B379,Tabla2[],S$1,0)</f>
        <v>0.17768700000000001</v>
      </c>
      <c r="T379" s="19">
        <f>VLOOKUP($B379,Tabla2[],T$1,0)</f>
        <v>0.16465299999999999</v>
      </c>
    </row>
    <row r="380" spans="1:20" x14ac:dyDescent="0.3">
      <c r="A380" t="s">
        <v>0</v>
      </c>
      <c r="B380" t="str">
        <f>FIJO!$B379</f>
        <v>BALEARESAEQFIJOEQUILIBRIO6.1TD8</v>
      </c>
      <c r="C380" s="18" t="str">
        <f>VLOOKUP($B380,Tabla2[],3,0)</f>
        <v>AEQ</v>
      </c>
      <c r="D380" s="18" t="str">
        <f>VLOOKUP($B380,Tabla2[],FIJO!C$1,0)</f>
        <v>BALEARES</v>
      </c>
      <c r="E380" s="155"/>
      <c r="F380" s="18" t="str">
        <f>VLOOKUP($B380,Tabla2[],5,0)</f>
        <v>EQUILIBRIO</v>
      </c>
      <c r="G380" s="18" t="str">
        <f>VLOOKUP($B380,Tabla2[],6,0)</f>
        <v>6.1TD</v>
      </c>
      <c r="H380" s="18">
        <f>VLOOKUP($B380,Tabla2[],7,0)</f>
        <v>8</v>
      </c>
      <c r="I380" s="19">
        <f>VLOOKUP($B380,Tabla2[],I$1,0)</f>
        <v>6.2918000000000002E-2</v>
      </c>
      <c r="J380" s="19">
        <f>VLOOKUP($B380,Tabla2[],J$1,0)</f>
        <v>5.4358999999999998E-2</v>
      </c>
      <c r="K380" s="19">
        <f>VLOOKUP($B380,Tabla2[],K$1,0)</f>
        <v>3.6513999999999998E-2</v>
      </c>
      <c r="L380" s="19">
        <f>VLOOKUP($B380,Tabla2[],L$1,0)</f>
        <v>3.1673E-2</v>
      </c>
      <c r="M380" s="19">
        <f>VLOOKUP($B380,Tabla2[],M$1,0)</f>
        <v>1.3448E-2</v>
      </c>
      <c r="N380" s="19">
        <f>VLOOKUP($B380,Tabla2[],N$1,0)</f>
        <v>1.1367E-2</v>
      </c>
      <c r="O380" s="19">
        <f>VLOOKUP($B380,Tabla2[],O$1,0)</f>
        <v>0.23500799999999999</v>
      </c>
      <c r="P380" s="19">
        <f>VLOOKUP($B380,Tabla2[],P$1,0)</f>
        <v>0.21178</v>
      </c>
      <c r="Q380" s="19">
        <f>VLOOKUP($B380,Tabla2[],Q$1,0)</f>
        <v>0.199605</v>
      </c>
      <c r="R380" s="19">
        <f>VLOOKUP($B380,Tabla2[],R$1,0)</f>
        <v>0.19137000000000001</v>
      </c>
      <c r="S380" s="19">
        <f>VLOOKUP($B380,Tabla2[],S$1,0)</f>
        <v>0.17768700000000001</v>
      </c>
      <c r="T380" s="19">
        <f>VLOOKUP($B380,Tabla2[],T$1,0)</f>
        <v>0.16465299999999999</v>
      </c>
    </row>
    <row r="381" spans="1:20" x14ac:dyDescent="0.3">
      <c r="A381" t="s">
        <v>0</v>
      </c>
      <c r="B381" t="str">
        <f>FIJO!$B380</f>
        <v>BALEARESAEQFIJOSIMETRIA6.1TD8</v>
      </c>
      <c r="C381" s="18" t="str">
        <f>VLOOKUP($B381,Tabla2[],3,0)</f>
        <v>AEQ</v>
      </c>
      <c r="D381" s="18" t="str">
        <f>VLOOKUP($B381,Tabla2[],FIJO!C$1,0)</f>
        <v>BALEARES</v>
      </c>
      <c r="E381" s="155"/>
      <c r="F381" s="18" t="str">
        <f>VLOOKUP($B381,Tabla2[],5,0)</f>
        <v>SIMETRIA</v>
      </c>
      <c r="G381" s="18" t="str">
        <f>VLOOKUP($B381,Tabla2[],6,0)</f>
        <v>6.1TD</v>
      </c>
      <c r="H381" s="18">
        <f>VLOOKUP($B381,Tabla2[],7,0)</f>
        <v>8</v>
      </c>
      <c r="I381" s="19">
        <f>VLOOKUP($B381,Tabla2[],I$1,0)</f>
        <v>6.2918000000000002E-2</v>
      </c>
      <c r="J381" s="19">
        <f>VLOOKUP($B381,Tabla2[],J$1,0)</f>
        <v>5.4358999999999998E-2</v>
      </c>
      <c r="K381" s="19">
        <f>VLOOKUP($B381,Tabla2[],K$1,0)</f>
        <v>4.3706000000000002E-2</v>
      </c>
      <c r="L381" s="19">
        <f>VLOOKUP($B381,Tabla2[],L$1,0)</f>
        <v>3.8864999999999997E-2</v>
      </c>
      <c r="M381" s="19">
        <f>VLOOKUP($B381,Tabla2[],M$1,0)</f>
        <v>2.0639999999999999E-2</v>
      </c>
      <c r="N381" s="19">
        <f>VLOOKUP($B381,Tabla2[],N$1,0)</f>
        <v>1.8558999999999999E-2</v>
      </c>
      <c r="O381" s="19">
        <f>VLOOKUP($B381,Tabla2[],O$1,0)</f>
        <v>0.23500799999999999</v>
      </c>
      <c r="P381" s="19">
        <f>VLOOKUP($B381,Tabla2[],P$1,0)</f>
        <v>0.21178</v>
      </c>
      <c r="Q381" s="19">
        <f>VLOOKUP($B381,Tabla2[],Q$1,0)</f>
        <v>0.199605</v>
      </c>
      <c r="R381" s="19">
        <f>VLOOKUP($B381,Tabla2[],R$1,0)</f>
        <v>0.19137000000000001</v>
      </c>
      <c r="S381" s="19">
        <f>VLOOKUP($B381,Tabla2[],S$1,0)</f>
        <v>0.17768700000000001</v>
      </c>
      <c r="T381" s="19">
        <f>VLOOKUP($B381,Tabla2[],T$1,0)</f>
        <v>0.16465299999999999</v>
      </c>
    </row>
    <row r="382" spans="1:20" x14ac:dyDescent="0.3">
      <c r="A382" t="s">
        <v>0</v>
      </c>
      <c r="B382" t="str">
        <f>FIJO!$B381</f>
        <v>BALEARESAEQFIJOARMONIA6.1TD10</v>
      </c>
      <c r="C382" s="18" t="str">
        <f>VLOOKUP($B382,Tabla2[],3,0)</f>
        <v>AEQ</v>
      </c>
      <c r="D382" s="18" t="str">
        <f>VLOOKUP($B382,Tabla2[],FIJO!C$1,0)</f>
        <v>BALEARES</v>
      </c>
      <c r="E382" s="155"/>
      <c r="F382" s="18" t="str">
        <f>VLOOKUP($B382,Tabla2[],5,0)</f>
        <v>ARMONIA</v>
      </c>
      <c r="G382" s="18" t="str">
        <f>VLOOKUP($B382,Tabla2[],6,0)</f>
        <v>6.1TD</v>
      </c>
      <c r="H382" s="18">
        <f>VLOOKUP($B382,Tabla2[],7,0)</f>
        <v>10</v>
      </c>
      <c r="I382" s="19">
        <f>VLOOKUP($B382,Tabla2[],I$1,0)</f>
        <v>6.2918000000000002E-2</v>
      </c>
      <c r="J382" s="19">
        <f>VLOOKUP($B382,Tabla2[],J$1,0)</f>
        <v>5.4358999999999998E-2</v>
      </c>
      <c r="K382" s="19">
        <f>VLOOKUP($B382,Tabla2[],K$1,0)</f>
        <v>2.8295000000000001E-2</v>
      </c>
      <c r="L382" s="19">
        <f>VLOOKUP($B382,Tabla2[],L$1,0)</f>
        <v>2.3453999999999999E-2</v>
      </c>
      <c r="M382" s="19">
        <f>VLOOKUP($B382,Tabla2[],M$1,0)</f>
        <v>5.2290000000000001E-3</v>
      </c>
      <c r="N382" s="19">
        <f>VLOOKUP($B382,Tabla2[],N$1,0)</f>
        <v>3.1480000000000002E-3</v>
      </c>
      <c r="O382" s="19">
        <f>VLOOKUP($B382,Tabla2[],O$1,0)</f>
        <v>0.237008</v>
      </c>
      <c r="P382" s="19">
        <f>VLOOKUP($B382,Tabla2[],P$1,0)</f>
        <v>0.21378</v>
      </c>
      <c r="Q382" s="19">
        <f>VLOOKUP($B382,Tabla2[],Q$1,0)</f>
        <v>0.20160500000000001</v>
      </c>
      <c r="R382" s="19">
        <f>VLOOKUP($B382,Tabla2[],R$1,0)</f>
        <v>0.19337000000000001</v>
      </c>
      <c r="S382" s="19">
        <f>VLOOKUP($B382,Tabla2[],S$1,0)</f>
        <v>0.17968700000000001</v>
      </c>
      <c r="T382" s="19">
        <f>VLOOKUP($B382,Tabla2[],T$1,0)</f>
        <v>0.166653</v>
      </c>
    </row>
    <row r="383" spans="1:20" x14ac:dyDescent="0.3">
      <c r="A383" t="s">
        <v>0</v>
      </c>
      <c r="B383" t="str">
        <f>FIJO!$B382</f>
        <v>BALEARESAEQFIJOEQUILIBRIO6.1TD10</v>
      </c>
      <c r="C383" s="18" t="str">
        <f>VLOOKUP($B383,Tabla2[],3,0)</f>
        <v>AEQ</v>
      </c>
      <c r="D383" s="18" t="str">
        <f>VLOOKUP($B383,Tabla2[],FIJO!C$1,0)</f>
        <v>BALEARES</v>
      </c>
      <c r="E383" s="155"/>
      <c r="F383" s="18" t="str">
        <f>VLOOKUP($B383,Tabla2[],5,0)</f>
        <v>EQUILIBRIO</v>
      </c>
      <c r="G383" s="18" t="str">
        <f>VLOOKUP($B383,Tabla2[],6,0)</f>
        <v>6.1TD</v>
      </c>
      <c r="H383" s="18">
        <f>VLOOKUP($B383,Tabla2[],7,0)</f>
        <v>10</v>
      </c>
      <c r="I383" s="19">
        <f>VLOOKUP($B383,Tabla2[],I$1,0)</f>
        <v>6.2918000000000002E-2</v>
      </c>
      <c r="J383" s="19">
        <f>VLOOKUP($B383,Tabla2[],J$1,0)</f>
        <v>5.4358999999999998E-2</v>
      </c>
      <c r="K383" s="19">
        <f>VLOOKUP($B383,Tabla2[],K$1,0)</f>
        <v>3.6513999999999998E-2</v>
      </c>
      <c r="L383" s="19">
        <f>VLOOKUP($B383,Tabla2[],L$1,0)</f>
        <v>3.1673E-2</v>
      </c>
      <c r="M383" s="19">
        <f>VLOOKUP($B383,Tabla2[],M$1,0)</f>
        <v>1.3448E-2</v>
      </c>
      <c r="N383" s="19">
        <f>VLOOKUP($B383,Tabla2[],N$1,0)</f>
        <v>1.1367E-2</v>
      </c>
      <c r="O383" s="19">
        <f>VLOOKUP($B383,Tabla2[],O$1,0)</f>
        <v>0.237008</v>
      </c>
      <c r="P383" s="19">
        <f>VLOOKUP($B383,Tabla2[],P$1,0)</f>
        <v>0.21378</v>
      </c>
      <c r="Q383" s="19">
        <f>VLOOKUP($B383,Tabla2[],Q$1,0)</f>
        <v>0.20160500000000001</v>
      </c>
      <c r="R383" s="19">
        <f>VLOOKUP($B383,Tabla2[],R$1,0)</f>
        <v>0.19337000000000001</v>
      </c>
      <c r="S383" s="19">
        <f>VLOOKUP($B383,Tabla2[],S$1,0)</f>
        <v>0.17968700000000001</v>
      </c>
      <c r="T383" s="19">
        <f>VLOOKUP($B383,Tabla2[],T$1,0)</f>
        <v>0.166653</v>
      </c>
    </row>
    <row r="384" spans="1:20" x14ac:dyDescent="0.3">
      <c r="A384" t="s">
        <v>0</v>
      </c>
      <c r="B384" t="str">
        <f>FIJO!$B383</f>
        <v>BALEARESAEQFIJOSIMETRIA6.1TD10</v>
      </c>
      <c r="C384" s="18" t="str">
        <f>VLOOKUP($B384,Tabla2[],3,0)</f>
        <v>AEQ</v>
      </c>
      <c r="D384" s="18" t="str">
        <f>VLOOKUP($B384,Tabla2[],FIJO!C$1,0)</f>
        <v>BALEARES</v>
      </c>
      <c r="E384" s="155"/>
      <c r="F384" s="18" t="str">
        <f>VLOOKUP($B384,Tabla2[],5,0)</f>
        <v>SIMETRIA</v>
      </c>
      <c r="G384" s="18" t="str">
        <f>VLOOKUP($B384,Tabla2[],6,0)</f>
        <v>6.1TD</v>
      </c>
      <c r="H384" s="18">
        <f>VLOOKUP($B384,Tabla2[],7,0)</f>
        <v>10</v>
      </c>
      <c r="I384" s="19">
        <f>VLOOKUP($B384,Tabla2[],I$1,0)</f>
        <v>6.2918000000000002E-2</v>
      </c>
      <c r="J384" s="19">
        <f>VLOOKUP($B384,Tabla2[],J$1,0)</f>
        <v>5.4358999999999998E-2</v>
      </c>
      <c r="K384" s="19">
        <f>VLOOKUP($B384,Tabla2[],K$1,0)</f>
        <v>4.3706000000000002E-2</v>
      </c>
      <c r="L384" s="19">
        <f>VLOOKUP($B384,Tabla2[],L$1,0)</f>
        <v>3.8864999999999997E-2</v>
      </c>
      <c r="M384" s="19">
        <f>VLOOKUP($B384,Tabla2[],M$1,0)</f>
        <v>2.0639999999999999E-2</v>
      </c>
      <c r="N384" s="19">
        <f>VLOOKUP($B384,Tabla2[],N$1,0)</f>
        <v>1.8558999999999999E-2</v>
      </c>
      <c r="O384" s="19">
        <f>VLOOKUP($B384,Tabla2[],O$1,0)</f>
        <v>0.237008</v>
      </c>
      <c r="P384" s="19">
        <f>VLOOKUP($B384,Tabla2[],P$1,0)</f>
        <v>0.21378</v>
      </c>
      <c r="Q384" s="19">
        <f>VLOOKUP($B384,Tabla2[],Q$1,0)</f>
        <v>0.20160500000000001</v>
      </c>
      <c r="R384" s="19">
        <f>VLOOKUP($B384,Tabla2[],R$1,0)</f>
        <v>0.19337000000000001</v>
      </c>
      <c r="S384" s="19">
        <f>VLOOKUP($B384,Tabla2[],S$1,0)</f>
        <v>0.17968700000000001</v>
      </c>
      <c r="T384" s="19">
        <f>VLOOKUP($B384,Tabla2[],T$1,0)</f>
        <v>0.166653</v>
      </c>
    </row>
    <row r="385" spans="1:20" x14ac:dyDescent="0.3">
      <c r="A385" t="s">
        <v>0</v>
      </c>
      <c r="B385" t="str">
        <f>FIJO!$B384</f>
        <v>BALEARESAEQFIJOARMONIA6.1TD15</v>
      </c>
      <c r="C385" s="18" t="str">
        <f>VLOOKUP($B385,Tabla2[],3,0)</f>
        <v>AEQ</v>
      </c>
      <c r="D385" s="18" t="str">
        <f>VLOOKUP($B385,Tabla2[],FIJO!C$1,0)</f>
        <v>BALEARES</v>
      </c>
      <c r="E385" s="155"/>
      <c r="F385" s="18" t="str">
        <f>VLOOKUP($B385,Tabla2[],5,0)</f>
        <v>ARMONIA</v>
      </c>
      <c r="G385" s="18" t="str">
        <f>VLOOKUP($B385,Tabla2[],6,0)</f>
        <v>6.1TD</v>
      </c>
      <c r="H385" s="18">
        <f>VLOOKUP($B385,Tabla2[],7,0)</f>
        <v>15</v>
      </c>
      <c r="I385" s="19">
        <f>VLOOKUP($B385,Tabla2[],I$1,0)</f>
        <v>6.2918000000000002E-2</v>
      </c>
      <c r="J385" s="19">
        <f>VLOOKUP($B385,Tabla2[],J$1,0)</f>
        <v>5.4358999999999998E-2</v>
      </c>
      <c r="K385" s="19">
        <f>VLOOKUP($B385,Tabla2[],K$1,0)</f>
        <v>2.8295000000000001E-2</v>
      </c>
      <c r="L385" s="19">
        <f>VLOOKUP($B385,Tabla2[],L$1,0)</f>
        <v>2.3453999999999999E-2</v>
      </c>
      <c r="M385" s="19">
        <f>VLOOKUP($B385,Tabla2[],M$1,0)</f>
        <v>5.2290000000000001E-3</v>
      </c>
      <c r="N385" s="19">
        <f>VLOOKUP($B385,Tabla2[],N$1,0)</f>
        <v>3.1480000000000002E-3</v>
      </c>
      <c r="O385" s="19">
        <f>VLOOKUP($B385,Tabla2[],O$1,0)</f>
        <v>0.242008</v>
      </c>
      <c r="P385" s="19">
        <f>VLOOKUP($B385,Tabla2[],P$1,0)</f>
        <v>0.21878</v>
      </c>
      <c r="Q385" s="19">
        <f>VLOOKUP($B385,Tabla2[],Q$1,0)</f>
        <v>0.20660500000000001</v>
      </c>
      <c r="R385" s="19">
        <f>VLOOKUP($B385,Tabla2[],R$1,0)</f>
        <v>0.19837000000000002</v>
      </c>
      <c r="S385" s="19">
        <f>VLOOKUP($B385,Tabla2[],S$1,0)</f>
        <v>0.18468700000000002</v>
      </c>
      <c r="T385" s="19">
        <f>VLOOKUP($B385,Tabla2[],T$1,0)</f>
        <v>0.171653</v>
      </c>
    </row>
    <row r="386" spans="1:20" x14ac:dyDescent="0.3">
      <c r="A386" t="s">
        <v>0</v>
      </c>
      <c r="B386" t="str">
        <f>FIJO!$B385</f>
        <v>BALEARESAEQFIJOEQUILIBRIO6.1TD15</v>
      </c>
      <c r="C386" s="18" t="str">
        <f>VLOOKUP($B386,Tabla2[],3,0)</f>
        <v>AEQ</v>
      </c>
      <c r="D386" s="18" t="str">
        <f>VLOOKUP($B386,Tabla2[],FIJO!C$1,0)</f>
        <v>BALEARES</v>
      </c>
      <c r="E386" s="155"/>
      <c r="F386" s="18" t="str">
        <f>VLOOKUP($B386,Tabla2[],5,0)</f>
        <v>EQUILIBRIO</v>
      </c>
      <c r="G386" s="18" t="str">
        <f>VLOOKUP($B386,Tabla2[],6,0)</f>
        <v>6.1TD</v>
      </c>
      <c r="H386" s="18">
        <f>VLOOKUP($B386,Tabla2[],7,0)</f>
        <v>15</v>
      </c>
      <c r="I386" s="19">
        <f>VLOOKUP($B386,Tabla2[],I$1,0)</f>
        <v>6.2918000000000002E-2</v>
      </c>
      <c r="J386" s="19">
        <f>VLOOKUP($B386,Tabla2[],J$1,0)</f>
        <v>5.4358999999999998E-2</v>
      </c>
      <c r="K386" s="19">
        <f>VLOOKUP($B386,Tabla2[],K$1,0)</f>
        <v>3.6513999999999998E-2</v>
      </c>
      <c r="L386" s="19">
        <f>VLOOKUP($B386,Tabla2[],L$1,0)</f>
        <v>3.1673E-2</v>
      </c>
      <c r="M386" s="19">
        <f>VLOOKUP($B386,Tabla2[],M$1,0)</f>
        <v>1.3448E-2</v>
      </c>
      <c r="N386" s="19">
        <f>VLOOKUP($B386,Tabla2[],N$1,0)</f>
        <v>1.1367E-2</v>
      </c>
      <c r="O386" s="19">
        <f>VLOOKUP($B386,Tabla2[],O$1,0)</f>
        <v>0.242008</v>
      </c>
      <c r="P386" s="19">
        <f>VLOOKUP($B386,Tabla2[],P$1,0)</f>
        <v>0.21878</v>
      </c>
      <c r="Q386" s="19">
        <f>VLOOKUP($B386,Tabla2[],Q$1,0)</f>
        <v>0.20660500000000001</v>
      </c>
      <c r="R386" s="19">
        <f>VLOOKUP($B386,Tabla2[],R$1,0)</f>
        <v>0.19837000000000002</v>
      </c>
      <c r="S386" s="19">
        <f>VLOOKUP($B386,Tabla2[],S$1,0)</f>
        <v>0.18468700000000002</v>
      </c>
      <c r="T386" s="19">
        <f>VLOOKUP($B386,Tabla2[],T$1,0)</f>
        <v>0.171653</v>
      </c>
    </row>
    <row r="387" spans="1:20" x14ac:dyDescent="0.3">
      <c r="A387" t="s">
        <v>0</v>
      </c>
      <c r="B387" t="str">
        <f>FIJO!$B386</f>
        <v>BALEARESAEQFIJOSIMETRIA6.1TD15</v>
      </c>
      <c r="C387" s="18" t="str">
        <f>VLOOKUP($B387,Tabla2[],3,0)</f>
        <v>AEQ</v>
      </c>
      <c r="D387" s="18" t="str">
        <f>VLOOKUP($B387,Tabla2[],FIJO!C$1,0)</f>
        <v>BALEARES</v>
      </c>
      <c r="E387" s="155"/>
      <c r="F387" s="18" t="str">
        <f>VLOOKUP($B387,Tabla2[],5,0)</f>
        <v>SIMETRIA</v>
      </c>
      <c r="G387" s="18" t="str">
        <f>VLOOKUP($B387,Tabla2[],6,0)</f>
        <v>6.1TD</v>
      </c>
      <c r="H387" s="18">
        <f>VLOOKUP($B387,Tabla2[],7,0)</f>
        <v>15</v>
      </c>
      <c r="I387" s="19">
        <f>VLOOKUP($B387,Tabla2[],I$1,0)</f>
        <v>6.2918000000000002E-2</v>
      </c>
      <c r="J387" s="19">
        <f>VLOOKUP($B387,Tabla2[],J$1,0)</f>
        <v>5.4358999999999998E-2</v>
      </c>
      <c r="K387" s="19">
        <f>VLOOKUP($B387,Tabla2[],K$1,0)</f>
        <v>4.3706000000000002E-2</v>
      </c>
      <c r="L387" s="19">
        <f>VLOOKUP($B387,Tabla2[],L$1,0)</f>
        <v>3.8864999999999997E-2</v>
      </c>
      <c r="M387" s="19">
        <f>VLOOKUP($B387,Tabla2[],M$1,0)</f>
        <v>2.0639999999999999E-2</v>
      </c>
      <c r="N387" s="19">
        <f>VLOOKUP($B387,Tabla2[],N$1,0)</f>
        <v>1.8558999999999999E-2</v>
      </c>
      <c r="O387" s="19">
        <f>VLOOKUP($B387,Tabla2[],O$1,0)</f>
        <v>0.242008</v>
      </c>
      <c r="P387" s="19">
        <f>VLOOKUP($B387,Tabla2[],P$1,0)</f>
        <v>0.21878</v>
      </c>
      <c r="Q387" s="19">
        <f>VLOOKUP($B387,Tabla2[],Q$1,0)</f>
        <v>0.20660500000000001</v>
      </c>
      <c r="R387" s="19">
        <f>VLOOKUP($B387,Tabla2[],R$1,0)</f>
        <v>0.19837000000000002</v>
      </c>
      <c r="S387" s="19">
        <f>VLOOKUP($B387,Tabla2[],S$1,0)</f>
        <v>0.18468700000000002</v>
      </c>
      <c r="T387" s="19">
        <f>VLOOKUP($B387,Tabla2[],T$1,0)</f>
        <v>0.171653</v>
      </c>
    </row>
    <row r="388" spans="1:20" x14ac:dyDescent="0.3">
      <c r="A388" t="s">
        <v>0</v>
      </c>
      <c r="B388" t="str">
        <f>FIJO!$B387</f>
        <v>BALEARESAEQFIJOARMONIA6.1TD20</v>
      </c>
      <c r="C388" s="18" t="str">
        <f>VLOOKUP($B388,Tabla2[],3,0)</f>
        <v>AEQ</v>
      </c>
      <c r="D388" s="18" t="str">
        <f>VLOOKUP($B388,Tabla2[],FIJO!C$1,0)</f>
        <v>BALEARES</v>
      </c>
      <c r="E388" s="155"/>
      <c r="F388" s="18" t="str">
        <f>VLOOKUP($B388,Tabla2[],5,0)</f>
        <v>ARMONIA</v>
      </c>
      <c r="G388" s="18" t="str">
        <f>VLOOKUP($B388,Tabla2[],6,0)</f>
        <v>6.1TD</v>
      </c>
      <c r="H388" s="18">
        <f>VLOOKUP($B388,Tabla2[],7,0)</f>
        <v>20</v>
      </c>
      <c r="I388" s="19">
        <f>VLOOKUP($B388,Tabla2[],I$1,0)</f>
        <v>6.2918000000000002E-2</v>
      </c>
      <c r="J388" s="19">
        <f>VLOOKUP($B388,Tabla2[],J$1,0)</f>
        <v>5.4358999999999998E-2</v>
      </c>
      <c r="K388" s="19">
        <f>VLOOKUP($B388,Tabla2[],K$1,0)</f>
        <v>2.8295000000000001E-2</v>
      </c>
      <c r="L388" s="19">
        <f>VLOOKUP($B388,Tabla2[],L$1,0)</f>
        <v>2.3453999999999999E-2</v>
      </c>
      <c r="M388" s="19">
        <f>VLOOKUP($B388,Tabla2[],M$1,0)</f>
        <v>5.2290000000000001E-3</v>
      </c>
      <c r="N388" s="19">
        <f>VLOOKUP($B388,Tabla2[],N$1,0)</f>
        <v>3.1480000000000002E-3</v>
      </c>
      <c r="O388" s="19">
        <f>VLOOKUP($B388,Tabla2[],O$1,0)</f>
        <v>0.24700800000000001</v>
      </c>
      <c r="P388" s="19">
        <f>VLOOKUP($B388,Tabla2[],P$1,0)</f>
        <v>0.22378000000000001</v>
      </c>
      <c r="Q388" s="19">
        <f>VLOOKUP($B388,Tabla2[],Q$1,0)</f>
        <v>0.21160500000000002</v>
      </c>
      <c r="R388" s="19">
        <f>VLOOKUP($B388,Tabla2[],R$1,0)</f>
        <v>0.20337000000000002</v>
      </c>
      <c r="S388" s="19">
        <f>VLOOKUP($B388,Tabla2[],S$1,0)</f>
        <v>0.18968700000000002</v>
      </c>
      <c r="T388" s="19">
        <f>VLOOKUP($B388,Tabla2[],T$1,0)</f>
        <v>0.176653</v>
      </c>
    </row>
    <row r="389" spans="1:20" x14ac:dyDescent="0.3">
      <c r="A389" t="s">
        <v>0</v>
      </c>
      <c r="B389" t="str">
        <f>FIJO!$B388</f>
        <v>BALEARESAEQFIJOEQUILIBRIO6.1TD20</v>
      </c>
      <c r="C389" s="18" t="str">
        <f>VLOOKUP($B389,Tabla2[],3,0)</f>
        <v>AEQ</v>
      </c>
      <c r="D389" s="18" t="str">
        <f>VLOOKUP($B389,Tabla2[],FIJO!C$1,0)</f>
        <v>BALEARES</v>
      </c>
      <c r="E389" s="155"/>
      <c r="F389" s="18" t="str">
        <f>VLOOKUP($B389,Tabla2[],5,0)</f>
        <v>EQUILIBRIO</v>
      </c>
      <c r="G389" s="18" t="str">
        <f>VLOOKUP($B389,Tabla2[],6,0)</f>
        <v>6.1TD</v>
      </c>
      <c r="H389" s="18">
        <f>VLOOKUP($B389,Tabla2[],7,0)</f>
        <v>20</v>
      </c>
      <c r="I389" s="19">
        <f>VLOOKUP($B389,Tabla2[],I$1,0)</f>
        <v>6.2918000000000002E-2</v>
      </c>
      <c r="J389" s="19">
        <f>VLOOKUP($B389,Tabla2[],J$1,0)</f>
        <v>5.4358999999999998E-2</v>
      </c>
      <c r="K389" s="19">
        <f>VLOOKUP($B389,Tabla2[],K$1,0)</f>
        <v>3.6513999999999998E-2</v>
      </c>
      <c r="L389" s="19">
        <f>VLOOKUP($B389,Tabla2[],L$1,0)</f>
        <v>3.1673E-2</v>
      </c>
      <c r="M389" s="19">
        <f>VLOOKUP($B389,Tabla2[],M$1,0)</f>
        <v>1.3448E-2</v>
      </c>
      <c r="N389" s="19">
        <f>VLOOKUP($B389,Tabla2[],N$1,0)</f>
        <v>1.1367E-2</v>
      </c>
      <c r="O389" s="19">
        <f>VLOOKUP($B389,Tabla2[],O$1,0)</f>
        <v>0.24700800000000001</v>
      </c>
      <c r="P389" s="19">
        <f>VLOOKUP($B389,Tabla2[],P$1,0)</f>
        <v>0.22378000000000001</v>
      </c>
      <c r="Q389" s="19">
        <f>VLOOKUP($B389,Tabla2[],Q$1,0)</f>
        <v>0.21160500000000002</v>
      </c>
      <c r="R389" s="19">
        <f>VLOOKUP($B389,Tabla2[],R$1,0)</f>
        <v>0.20337000000000002</v>
      </c>
      <c r="S389" s="19">
        <f>VLOOKUP($B389,Tabla2[],S$1,0)</f>
        <v>0.18968700000000002</v>
      </c>
      <c r="T389" s="19">
        <f>VLOOKUP($B389,Tabla2[],T$1,0)</f>
        <v>0.176653</v>
      </c>
    </row>
    <row r="390" spans="1:20" x14ac:dyDescent="0.3">
      <c r="A390" t="s">
        <v>0</v>
      </c>
      <c r="B390" t="str">
        <f>FIJO!$B389</f>
        <v>BALEARESAEQFIJOSIMETRIA6.1TD20</v>
      </c>
      <c r="C390" s="18" t="str">
        <f>VLOOKUP($B390,Tabla2[],3,0)</f>
        <v>AEQ</v>
      </c>
      <c r="D390" s="18" t="str">
        <f>VLOOKUP($B390,Tabla2[],FIJO!C$1,0)</f>
        <v>BALEARES</v>
      </c>
      <c r="E390" s="155"/>
      <c r="F390" s="18" t="str">
        <f>VLOOKUP($B390,Tabla2[],5,0)</f>
        <v>SIMETRIA</v>
      </c>
      <c r="G390" s="18" t="str">
        <f>VLOOKUP($B390,Tabla2[],6,0)</f>
        <v>6.1TD</v>
      </c>
      <c r="H390" s="18">
        <f>VLOOKUP($B390,Tabla2[],7,0)</f>
        <v>20</v>
      </c>
      <c r="I390" s="19">
        <f>VLOOKUP($B390,Tabla2[],I$1,0)</f>
        <v>6.2918000000000002E-2</v>
      </c>
      <c r="J390" s="19">
        <f>VLOOKUP($B390,Tabla2[],J$1,0)</f>
        <v>5.4358999999999998E-2</v>
      </c>
      <c r="K390" s="19">
        <f>VLOOKUP($B390,Tabla2[],K$1,0)</f>
        <v>4.3706000000000002E-2</v>
      </c>
      <c r="L390" s="19">
        <f>VLOOKUP($B390,Tabla2[],L$1,0)</f>
        <v>3.8864999999999997E-2</v>
      </c>
      <c r="M390" s="19">
        <f>VLOOKUP($B390,Tabla2[],M$1,0)</f>
        <v>2.0639999999999999E-2</v>
      </c>
      <c r="N390" s="19">
        <f>VLOOKUP($B390,Tabla2[],N$1,0)</f>
        <v>1.8558999999999999E-2</v>
      </c>
      <c r="O390" s="19">
        <f>VLOOKUP($B390,Tabla2[],O$1,0)</f>
        <v>0.24700800000000001</v>
      </c>
      <c r="P390" s="19">
        <f>VLOOKUP($B390,Tabla2[],P$1,0)</f>
        <v>0.22378000000000001</v>
      </c>
      <c r="Q390" s="19">
        <f>VLOOKUP($B390,Tabla2[],Q$1,0)</f>
        <v>0.21160500000000002</v>
      </c>
      <c r="R390" s="19">
        <f>VLOOKUP($B390,Tabla2[],R$1,0)</f>
        <v>0.20337000000000002</v>
      </c>
      <c r="S390" s="19">
        <f>VLOOKUP($B390,Tabla2[],S$1,0)</f>
        <v>0.18968700000000002</v>
      </c>
      <c r="T390" s="19">
        <f>VLOOKUP($B390,Tabla2[],T$1,0)</f>
        <v>0.176653</v>
      </c>
    </row>
    <row r="391" spans="1:20" x14ac:dyDescent="0.3">
      <c r="A391" t="s">
        <v>0</v>
      </c>
      <c r="B391" t="str">
        <f>FIJO!$B390</f>
        <v>BALEARESAEQFIJOARMONIA6.1TD25</v>
      </c>
      <c r="C391" s="18" t="str">
        <f>VLOOKUP($B391,Tabla2[],3,0)</f>
        <v>AEQ</v>
      </c>
      <c r="D391" s="18" t="str">
        <f>VLOOKUP($B391,Tabla2[],FIJO!C$1,0)</f>
        <v>BALEARES</v>
      </c>
      <c r="E391" s="155"/>
      <c r="F391" s="18" t="str">
        <f>VLOOKUP($B391,Tabla2[],5,0)</f>
        <v>ARMONIA</v>
      </c>
      <c r="G391" s="18" t="str">
        <f>VLOOKUP($B391,Tabla2[],6,0)</f>
        <v>6.1TD</v>
      </c>
      <c r="H391" s="18">
        <f>VLOOKUP($B391,Tabla2[],7,0)</f>
        <v>25</v>
      </c>
      <c r="I391" s="19">
        <f>VLOOKUP($B391,Tabla2[],I$1,0)</f>
        <v>6.2918000000000002E-2</v>
      </c>
      <c r="J391" s="19">
        <f>VLOOKUP($B391,Tabla2[],J$1,0)</f>
        <v>5.4358999999999998E-2</v>
      </c>
      <c r="K391" s="19">
        <f>VLOOKUP($B391,Tabla2[],K$1,0)</f>
        <v>2.8295000000000001E-2</v>
      </c>
      <c r="L391" s="19">
        <f>VLOOKUP($B391,Tabla2[],L$1,0)</f>
        <v>2.3453999999999999E-2</v>
      </c>
      <c r="M391" s="19">
        <f>VLOOKUP($B391,Tabla2[],M$1,0)</f>
        <v>5.2290000000000001E-3</v>
      </c>
      <c r="N391" s="19">
        <f>VLOOKUP($B391,Tabla2[],N$1,0)</f>
        <v>3.1480000000000002E-3</v>
      </c>
      <c r="O391" s="19">
        <f>VLOOKUP($B391,Tabla2[],O$1,0)</f>
        <v>0.25200800000000001</v>
      </c>
      <c r="P391" s="19">
        <f>VLOOKUP($B391,Tabla2[],P$1,0)</f>
        <v>0.22878000000000001</v>
      </c>
      <c r="Q391" s="19">
        <f>VLOOKUP($B391,Tabla2[],Q$1,0)</f>
        <v>0.21660500000000002</v>
      </c>
      <c r="R391" s="19">
        <f>VLOOKUP($B391,Tabla2[],R$1,0)</f>
        <v>0.20837000000000003</v>
      </c>
      <c r="S391" s="19">
        <f>VLOOKUP($B391,Tabla2[],S$1,0)</f>
        <v>0.19468700000000003</v>
      </c>
      <c r="T391" s="19">
        <f>VLOOKUP($B391,Tabla2[],T$1,0)</f>
        <v>0.18165300000000001</v>
      </c>
    </row>
    <row r="392" spans="1:20" x14ac:dyDescent="0.3">
      <c r="A392" t="s">
        <v>0</v>
      </c>
      <c r="B392" t="str">
        <f>FIJO!$B391</f>
        <v>BALEARESAEQFIJOEQUILIBRIO6.1TD25</v>
      </c>
      <c r="C392" s="18" t="str">
        <f>VLOOKUP($B392,Tabla2[],3,0)</f>
        <v>AEQ</v>
      </c>
      <c r="D392" s="18" t="str">
        <f>VLOOKUP($B392,Tabla2[],FIJO!C$1,0)</f>
        <v>BALEARES</v>
      </c>
      <c r="E392" s="155"/>
      <c r="F392" s="18" t="str">
        <f>VLOOKUP($B392,Tabla2[],5,0)</f>
        <v>EQUILIBRIO</v>
      </c>
      <c r="G392" s="18" t="str">
        <f>VLOOKUP($B392,Tabla2[],6,0)</f>
        <v>6.1TD</v>
      </c>
      <c r="H392" s="18">
        <f>VLOOKUP($B392,Tabla2[],7,0)</f>
        <v>25</v>
      </c>
      <c r="I392" s="19">
        <f>VLOOKUP($B392,Tabla2[],I$1,0)</f>
        <v>6.2918000000000002E-2</v>
      </c>
      <c r="J392" s="19">
        <f>VLOOKUP($B392,Tabla2[],J$1,0)</f>
        <v>5.4358999999999998E-2</v>
      </c>
      <c r="K392" s="19">
        <f>VLOOKUP($B392,Tabla2[],K$1,0)</f>
        <v>3.6513999999999998E-2</v>
      </c>
      <c r="L392" s="19">
        <f>VLOOKUP($B392,Tabla2[],L$1,0)</f>
        <v>3.1673E-2</v>
      </c>
      <c r="M392" s="19">
        <f>VLOOKUP($B392,Tabla2[],M$1,0)</f>
        <v>1.3448E-2</v>
      </c>
      <c r="N392" s="19">
        <f>VLOOKUP($B392,Tabla2[],N$1,0)</f>
        <v>1.1367E-2</v>
      </c>
      <c r="O392" s="19">
        <f>VLOOKUP($B392,Tabla2[],O$1,0)</f>
        <v>0.25200800000000001</v>
      </c>
      <c r="P392" s="19">
        <f>VLOOKUP($B392,Tabla2[],P$1,0)</f>
        <v>0.22878000000000001</v>
      </c>
      <c r="Q392" s="19">
        <f>VLOOKUP($B392,Tabla2[],Q$1,0)</f>
        <v>0.21660500000000002</v>
      </c>
      <c r="R392" s="19">
        <f>VLOOKUP($B392,Tabla2[],R$1,0)</f>
        <v>0.20837000000000003</v>
      </c>
      <c r="S392" s="19">
        <f>VLOOKUP($B392,Tabla2[],S$1,0)</f>
        <v>0.19468700000000003</v>
      </c>
      <c r="T392" s="19">
        <f>VLOOKUP($B392,Tabla2[],T$1,0)</f>
        <v>0.18165300000000001</v>
      </c>
    </row>
    <row r="393" spans="1:20" x14ac:dyDescent="0.3">
      <c r="A393" t="s">
        <v>0</v>
      </c>
      <c r="B393" t="str">
        <f>FIJO!$B392</f>
        <v>BALEARESAEQFIJOSIMETRIA6.1TD25</v>
      </c>
      <c r="C393" s="18" t="str">
        <f>VLOOKUP($B393,Tabla2[],3,0)</f>
        <v>AEQ</v>
      </c>
      <c r="D393" s="18" t="str">
        <f>VLOOKUP($B393,Tabla2[],FIJO!C$1,0)</f>
        <v>BALEARES</v>
      </c>
      <c r="E393" s="155"/>
      <c r="F393" s="18" t="str">
        <f>VLOOKUP($B393,Tabla2[],5,0)</f>
        <v>SIMETRIA</v>
      </c>
      <c r="G393" s="18" t="str">
        <f>VLOOKUP($B393,Tabla2[],6,0)</f>
        <v>6.1TD</v>
      </c>
      <c r="H393" s="18">
        <f>VLOOKUP($B393,Tabla2[],7,0)</f>
        <v>25</v>
      </c>
      <c r="I393" s="19">
        <f>VLOOKUP($B393,Tabla2[],I$1,0)</f>
        <v>6.2918000000000002E-2</v>
      </c>
      <c r="J393" s="19">
        <f>VLOOKUP($B393,Tabla2[],J$1,0)</f>
        <v>5.4358999999999998E-2</v>
      </c>
      <c r="K393" s="19">
        <f>VLOOKUP($B393,Tabla2[],K$1,0)</f>
        <v>4.3706000000000002E-2</v>
      </c>
      <c r="L393" s="19">
        <f>VLOOKUP($B393,Tabla2[],L$1,0)</f>
        <v>3.8864999999999997E-2</v>
      </c>
      <c r="M393" s="19">
        <f>VLOOKUP($B393,Tabla2[],M$1,0)</f>
        <v>2.0639999999999999E-2</v>
      </c>
      <c r="N393" s="19">
        <f>VLOOKUP($B393,Tabla2[],N$1,0)</f>
        <v>1.8558999999999999E-2</v>
      </c>
      <c r="O393" s="19">
        <f>VLOOKUP($B393,Tabla2[],O$1,0)</f>
        <v>0.25200800000000001</v>
      </c>
      <c r="P393" s="19">
        <f>VLOOKUP($B393,Tabla2[],P$1,0)</f>
        <v>0.22878000000000001</v>
      </c>
      <c r="Q393" s="19">
        <f>VLOOKUP($B393,Tabla2[],Q$1,0)</f>
        <v>0.21660500000000002</v>
      </c>
      <c r="R393" s="19">
        <f>VLOOKUP($B393,Tabla2[],R$1,0)</f>
        <v>0.20837000000000003</v>
      </c>
      <c r="S393" s="19">
        <f>VLOOKUP($B393,Tabla2[],S$1,0)</f>
        <v>0.19468700000000003</v>
      </c>
      <c r="T393" s="19">
        <f>VLOOKUP($B393,Tabla2[],T$1,0)</f>
        <v>0.18165300000000001</v>
      </c>
    </row>
    <row r="394" spans="1:20" x14ac:dyDescent="0.3">
      <c r="A394" t="s">
        <v>0</v>
      </c>
      <c r="B394" t="str">
        <f>FIJO!$B393</f>
        <v>BALEARESAEQFIJOARMONIA6.1TD30</v>
      </c>
      <c r="C394" s="18" t="str">
        <f>VLOOKUP($B394,Tabla2[],3,0)</f>
        <v>AEQ</v>
      </c>
      <c r="D394" s="18" t="str">
        <f>VLOOKUP($B394,Tabla2[],FIJO!C$1,0)</f>
        <v>BALEARES</v>
      </c>
      <c r="E394" s="155"/>
      <c r="F394" s="18" t="str">
        <f>VLOOKUP($B394,Tabla2[],5,0)</f>
        <v>ARMONIA</v>
      </c>
      <c r="G394" s="18" t="str">
        <f>VLOOKUP($B394,Tabla2[],6,0)</f>
        <v>6.1TD</v>
      </c>
      <c r="H394" s="18">
        <f>VLOOKUP($B394,Tabla2[],7,0)</f>
        <v>30</v>
      </c>
      <c r="I394" s="19">
        <f>VLOOKUP($B394,Tabla2[],I$1,0)</f>
        <v>6.2918000000000002E-2</v>
      </c>
      <c r="J394" s="19">
        <f>VLOOKUP($B394,Tabla2[],J$1,0)</f>
        <v>5.4358999999999998E-2</v>
      </c>
      <c r="K394" s="19">
        <f>VLOOKUP($B394,Tabla2[],K$1,0)</f>
        <v>2.8295000000000001E-2</v>
      </c>
      <c r="L394" s="19">
        <f>VLOOKUP($B394,Tabla2[],L$1,0)</f>
        <v>2.3453999999999999E-2</v>
      </c>
      <c r="M394" s="19">
        <f>VLOOKUP($B394,Tabla2[],M$1,0)</f>
        <v>5.2290000000000001E-3</v>
      </c>
      <c r="N394" s="19">
        <f>VLOOKUP($B394,Tabla2[],N$1,0)</f>
        <v>3.1480000000000002E-3</v>
      </c>
      <c r="O394" s="19">
        <f>VLOOKUP($B394,Tabla2[],O$1,0)</f>
        <v>0.25700800000000001</v>
      </c>
      <c r="P394" s="19">
        <f>VLOOKUP($B394,Tabla2[],P$1,0)</f>
        <v>0.23378000000000002</v>
      </c>
      <c r="Q394" s="19">
        <f>VLOOKUP($B394,Tabla2[],Q$1,0)</f>
        <v>0.22160500000000002</v>
      </c>
      <c r="R394" s="19">
        <f>VLOOKUP($B394,Tabla2[],R$1,0)</f>
        <v>0.21337000000000003</v>
      </c>
      <c r="S394" s="19">
        <f>VLOOKUP($B394,Tabla2[],S$1,0)</f>
        <v>0.19968700000000003</v>
      </c>
      <c r="T394" s="19">
        <f>VLOOKUP($B394,Tabla2[],T$1,0)</f>
        <v>0.18665300000000001</v>
      </c>
    </row>
    <row r="395" spans="1:20" x14ac:dyDescent="0.3">
      <c r="A395" t="s">
        <v>0</v>
      </c>
      <c r="B395" t="str">
        <f>FIJO!$B394</f>
        <v>BALEARESAEQFIJOEQUILIBRIO6.1TD30</v>
      </c>
      <c r="C395" s="18" t="str">
        <f>VLOOKUP($B395,Tabla2[],3,0)</f>
        <v>AEQ</v>
      </c>
      <c r="D395" s="18" t="str">
        <f>VLOOKUP($B395,Tabla2[],FIJO!C$1,0)</f>
        <v>BALEARES</v>
      </c>
      <c r="E395" s="155"/>
      <c r="F395" s="18" t="str">
        <f>VLOOKUP($B395,Tabla2[],5,0)</f>
        <v>EQUILIBRIO</v>
      </c>
      <c r="G395" s="18" t="str">
        <f>VLOOKUP($B395,Tabla2[],6,0)</f>
        <v>6.1TD</v>
      </c>
      <c r="H395" s="18">
        <f>VLOOKUP($B395,Tabla2[],7,0)</f>
        <v>30</v>
      </c>
      <c r="I395" s="19">
        <f>VLOOKUP($B395,Tabla2[],I$1,0)</f>
        <v>6.2918000000000002E-2</v>
      </c>
      <c r="J395" s="19">
        <f>VLOOKUP($B395,Tabla2[],J$1,0)</f>
        <v>5.4358999999999998E-2</v>
      </c>
      <c r="K395" s="19">
        <f>VLOOKUP($B395,Tabla2[],K$1,0)</f>
        <v>3.6513999999999998E-2</v>
      </c>
      <c r="L395" s="19">
        <f>VLOOKUP($B395,Tabla2[],L$1,0)</f>
        <v>3.1673E-2</v>
      </c>
      <c r="M395" s="19">
        <f>VLOOKUP($B395,Tabla2[],M$1,0)</f>
        <v>1.3448E-2</v>
      </c>
      <c r="N395" s="19">
        <f>VLOOKUP($B395,Tabla2[],N$1,0)</f>
        <v>1.1367E-2</v>
      </c>
      <c r="O395" s="19">
        <f>VLOOKUP($B395,Tabla2[],O$1,0)</f>
        <v>0.25700800000000001</v>
      </c>
      <c r="P395" s="19">
        <f>VLOOKUP($B395,Tabla2[],P$1,0)</f>
        <v>0.23378000000000002</v>
      </c>
      <c r="Q395" s="19">
        <f>VLOOKUP($B395,Tabla2[],Q$1,0)</f>
        <v>0.22160500000000002</v>
      </c>
      <c r="R395" s="19">
        <f>VLOOKUP($B395,Tabla2[],R$1,0)</f>
        <v>0.21337000000000003</v>
      </c>
      <c r="S395" s="19">
        <f>VLOOKUP($B395,Tabla2[],S$1,0)</f>
        <v>0.19968700000000003</v>
      </c>
      <c r="T395" s="19">
        <f>VLOOKUP($B395,Tabla2[],T$1,0)</f>
        <v>0.18665300000000001</v>
      </c>
    </row>
    <row r="396" spans="1:20" x14ac:dyDescent="0.3">
      <c r="A396" t="s">
        <v>0</v>
      </c>
      <c r="B396" t="str">
        <f>FIJO!$B395</f>
        <v>BALEARESAEQFIJOSIMETRIA6.1TD30</v>
      </c>
      <c r="C396" s="18" t="str">
        <f>VLOOKUP($B396,Tabla2[],3,0)</f>
        <v>AEQ</v>
      </c>
      <c r="D396" s="18" t="str">
        <f>VLOOKUP($B396,Tabla2[],FIJO!C$1,0)</f>
        <v>BALEARES</v>
      </c>
      <c r="E396" s="155"/>
      <c r="F396" s="18" t="str">
        <f>VLOOKUP($B396,Tabla2[],5,0)</f>
        <v>SIMETRIA</v>
      </c>
      <c r="G396" s="18" t="str">
        <f>VLOOKUP($B396,Tabla2[],6,0)</f>
        <v>6.1TD</v>
      </c>
      <c r="H396" s="18">
        <f>VLOOKUP($B396,Tabla2[],7,0)</f>
        <v>30</v>
      </c>
      <c r="I396" s="19">
        <f>VLOOKUP($B396,Tabla2[],I$1,0)</f>
        <v>6.2918000000000002E-2</v>
      </c>
      <c r="J396" s="19">
        <f>VLOOKUP($B396,Tabla2[],J$1,0)</f>
        <v>5.4358999999999998E-2</v>
      </c>
      <c r="K396" s="19">
        <f>VLOOKUP($B396,Tabla2[],K$1,0)</f>
        <v>4.3706000000000002E-2</v>
      </c>
      <c r="L396" s="19">
        <f>VLOOKUP($B396,Tabla2[],L$1,0)</f>
        <v>3.8864999999999997E-2</v>
      </c>
      <c r="M396" s="19">
        <f>VLOOKUP($B396,Tabla2[],M$1,0)</f>
        <v>2.0639999999999999E-2</v>
      </c>
      <c r="N396" s="19">
        <f>VLOOKUP($B396,Tabla2[],N$1,0)</f>
        <v>1.8558999999999999E-2</v>
      </c>
      <c r="O396" s="19">
        <f>VLOOKUP($B396,Tabla2[],O$1,0)</f>
        <v>0.25700800000000001</v>
      </c>
      <c r="P396" s="19">
        <f>VLOOKUP($B396,Tabla2[],P$1,0)</f>
        <v>0.23378000000000002</v>
      </c>
      <c r="Q396" s="19">
        <f>VLOOKUP($B396,Tabla2[],Q$1,0)</f>
        <v>0.22160500000000002</v>
      </c>
      <c r="R396" s="19">
        <f>VLOOKUP($B396,Tabla2[],R$1,0)</f>
        <v>0.21337000000000003</v>
      </c>
      <c r="S396" s="19">
        <f>VLOOKUP($B396,Tabla2[],S$1,0)</f>
        <v>0.19968700000000003</v>
      </c>
      <c r="T396" s="19">
        <f>VLOOKUP($B396,Tabla2[],T$1,0)</f>
        <v>0.18665300000000001</v>
      </c>
    </row>
    <row r="397" spans="1:20" x14ac:dyDescent="0.3">
      <c r="A397" t="s">
        <v>0</v>
      </c>
      <c r="B397" t="str">
        <f>FIJO!$B396</f>
        <v>BALEARESAEQFIJOARMONIA6.2TD1.5</v>
      </c>
      <c r="C397" s="18" t="str">
        <f>VLOOKUP($B397,Tabla2[],3,0)</f>
        <v>AEQ</v>
      </c>
      <c r="D397" s="18" t="str">
        <f>VLOOKUP($B397,Tabla2[],FIJO!C$1,0)</f>
        <v>BALEARES</v>
      </c>
      <c r="E397" s="155"/>
      <c r="F397" s="18" t="str">
        <f>VLOOKUP($B397,Tabla2[],5,0)</f>
        <v>ARMONIA</v>
      </c>
      <c r="G397" s="18" t="str">
        <f>VLOOKUP($B397,Tabla2[],6,0)</f>
        <v>6.2TD</v>
      </c>
      <c r="H397" s="18">
        <f>VLOOKUP($B397,Tabla2[],7,0)</f>
        <v>1.5</v>
      </c>
      <c r="I397" s="19">
        <f>VLOOKUP($B397,Tabla2[],I$1,0)</f>
        <v>4.3360000000000003E-2</v>
      </c>
      <c r="J397" s="19">
        <f>VLOOKUP($B397,Tabla2[],J$1,0)</f>
        <v>4.0164999999999999E-2</v>
      </c>
      <c r="K397" s="19">
        <f>VLOOKUP($B397,Tabla2[],K$1,0)</f>
        <v>1.7108000000000002E-2</v>
      </c>
      <c r="L397" s="19">
        <f>VLOOKUP($B397,Tabla2[],L$1,0)</f>
        <v>1.3475000000000001E-2</v>
      </c>
      <c r="M397" s="19">
        <f>VLOOKUP($B397,Tabla2[],M$1,0)</f>
        <v>3.2810000000000001E-3</v>
      </c>
      <c r="N397" s="19">
        <f>VLOOKUP($B397,Tabla2[],N$1,0)</f>
        <v>2.0590000000000001E-3</v>
      </c>
      <c r="O397" s="19">
        <f>VLOOKUP($B397,Tabla2[],O$1,0)</f>
        <v>0.209897</v>
      </c>
      <c r="P397" s="19">
        <f>VLOOKUP($B397,Tabla2[],P$1,0)</f>
        <v>0.18790000000000001</v>
      </c>
      <c r="Q397" s="19">
        <f>VLOOKUP($B397,Tabla2[],Q$1,0)</f>
        <v>0.19173899999999999</v>
      </c>
      <c r="R397" s="19">
        <f>VLOOKUP($B397,Tabla2[],R$1,0)</f>
        <v>0.174815</v>
      </c>
      <c r="S397" s="19">
        <f>VLOOKUP($B397,Tabla2[],S$1,0)</f>
        <v>0.161056</v>
      </c>
      <c r="T397" s="19">
        <f>VLOOKUP($B397,Tabla2[],T$1,0)</f>
        <v>0.156441</v>
      </c>
    </row>
    <row r="398" spans="1:20" x14ac:dyDescent="0.3">
      <c r="A398" t="s">
        <v>0</v>
      </c>
      <c r="B398" t="str">
        <f>FIJO!$B397</f>
        <v>BALEARESAEQFIJOEQUILIBRIO6.2TD1.5</v>
      </c>
      <c r="C398" s="18" t="str">
        <f>VLOOKUP($B398,Tabla2[],3,0)</f>
        <v>AEQ</v>
      </c>
      <c r="D398" s="18" t="str">
        <f>VLOOKUP($B398,Tabla2[],FIJO!C$1,0)</f>
        <v>BALEARES</v>
      </c>
      <c r="E398" s="155"/>
      <c r="F398" s="18" t="str">
        <f>VLOOKUP($B398,Tabla2[],5,0)</f>
        <v>EQUILIBRIO</v>
      </c>
      <c r="G398" s="18" t="str">
        <f>VLOOKUP($B398,Tabla2[],6,0)</f>
        <v>6.2TD</v>
      </c>
      <c r="H398" s="18">
        <f>VLOOKUP($B398,Tabla2[],7,0)</f>
        <v>1.5</v>
      </c>
      <c r="I398" s="19">
        <f>VLOOKUP($B398,Tabla2[],I$1,0)</f>
        <v>4.3360000000000003E-2</v>
      </c>
      <c r="J398" s="19">
        <f>VLOOKUP($B398,Tabla2[],J$1,0)</f>
        <v>4.0164999999999999E-2</v>
      </c>
      <c r="K398" s="19">
        <f>VLOOKUP($B398,Tabla2[],K$1,0)</f>
        <v>2.5326999999999999E-2</v>
      </c>
      <c r="L398" s="19">
        <f>VLOOKUP($B398,Tabla2[],L$1,0)</f>
        <v>2.1694000000000001E-2</v>
      </c>
      <c r="M398" s="19">
        <f>VLOOKUP($B398,Tabla2[],M$1,0)</f>
        <v>1.1501000000000001E-2</v>
      </c>
      <c r="N398" s="19">
        <f>VLOOKUP($B398,Tabla2[],N$1,0)</f>
        <v>1.0279E-2</v>
      </c>
      <c r="O398" s="19">
        <f>VLOOKUP($B398,Tabla2[],O$1,0)</f>
        <v>0.209897</v>
      </c>
      <c r="P398" s="19">
        <f>VLOOKUP($B398,Tabla2[],P$1,0)</f>
        <v>0.18790000000000001</v>
      </c>
      <c r="Q398" s="19">
        <f>VLOOKUP($B398,Tabla2[],Q$1,0)</f>
        <v>0.19173899999999999</v>
      </c>
      <c r="R398" s="19">
        <f>VLOOKUP($B398,Tabla2[],R$1,0)</f>
        <v>0.174815</v>
      </c>
      <c r="S398" s="19">
        <f>VLOOKUP($B398,Tabla2[],S$1,0)</f>
        <v>0.161056</v>
      </c>
      <c r="T398" s="19">
        <f>VLOOKUP($B398,Tabla2[],T$1,0)</f>
        <v>0.156441</v>
      </c>
    </row>
    <row r="399" spans="1:20" x14ac:dyDescent="0.3">
      <c r="A399" t="s">
        <v>0</v>
      </c>
      <c r="B399" t="str">
        <f>FIJO!$B398</f>
        <v>BALEARESAEQFIJOSIMETRIA6.2TD1.5</v>
      </c>
      <c r="C399" s="18" t="str">
        <f>VLOOKUP($B399,Tabla2[],3,0)</f>
        <v>AEQ</v>
      </c>
      <c r="D399" s="18" t="str">
        <f>VLOOKUP($B399,Tabla2[],FIJO!C$1,0)</f>
        <v>BALEARES</v>
      </c>
      <c r="E399" s="155"/>
      <c r="F399" s="18" t="str">
        <f>VLOOKUP($B399,Tabla2[],5,0)</f>
        <v>SIMETRIA</v>
      </c>
      <c r="G399" s="18" t="str">
        <f>VLOOKUP($B399,Tabla2[],6,0)</f>
        <v>6.2TD</v>
      </c>
      <c r="H399" s="18">
        <f>VLOOKUP($B399,Tabla2[],7,0)</f>
        <v>1.5</v>
      </c>
      <c r="I399" s="19">
        <f>VLOOKUP($B399,Tabla2[],I$1,0)</f>
        <v>4.3360000000000003E-2</v>
      </c>
      <c r="J399" s="19">
        <f>VLOOKUP($B399,Tabla2[],J$1,0)</f>
        <v>4.0164999999999999E-2</v>
      </c>
      <c r="K399" s="19">
        <f>VLOOKUP($B399,Tabla2[],K$1,0)</f>
        <v>3.2518999999999999E-2</v>
      </c>
      <c r="L399" s="19">
        <f>VLOOKUP($B399,Tabla2[],L$1,0)</f>
        <v>2.8885999999999998E-2</v>
      </c>
      <c r="M399" s="19">
        <f>VLOOKUP($B399,Tabla2[],M$1,0)</f>
        <v>1.8692E-2</v>
      </c>
      <c r="N399" s="19">
        <f>VLOOKUP($B399,Tabla2[],N$1,0)</f>
        <v>1.7469999999999999E-2</v>
      </c>
      <c r="O399" s="19">
        <f>VLOOKUP($B399,Tabla2[],O$1,0)</f>
        <v>0.209897</v>
      </c>
      <c r="P399" s="19">
        <f>VLOOKUP($B399,Tabla2[],P$1,0)</f>
        <v>0.18790000000000001</v>
      </c>
      <c r="Q399" s="19">
        <f>VLOOKUP($B399,Tabla2[],Q$1,0)</f>
        <v>0.19173899999999999</v>
      </c>
      <c r="R399" s="19">
        <f>VLOOKUP($B399,Tabla2[],R$1,0)</f>
        <v>0.174815</v>
      </c>
      <c r="S399" s="19">
        <f>VLOOKUP($B399,Tabla2[],S$1,0)</f>
        <v>0.161056</v>
      </c>
      <c r="T399" s="19">
        <f>VLOOKUP($B399,Tabla2[],T$1,0)</f>
        <v>0.156441</v>
      </c>
    </row>
    <row r="400" spans="1:20" x14ac:dyDescent="0.3">
      <c r="A400" t="s">
        <v>0</v>
      </c>
      <c r="B400" t="str">
        <f>FIJO!$B399</f>
        <v>BALEARESAEQFIJOARMONIA6.2TD3</v>
      </c>
      <c r="C400" s="18" t="str">
        <f>VLOOKUP($B400,Tabla2[],3,0)</f>
        <v>AEQ</v>
      </c>
      <c r="D400" s="18" t="str">
        <f>VLOOKUP($B400,Tabla2[],FIJO!C$1,0)</f>
        <v>BALEARES</v>
      </c>
      <c r="E400" s="155"/>
      <c r="F400" s="18" t="str">
        <f>VLOOKUP($B400,Tabla2[],5,0)</f>
        <v>ARMONIA</v>
      </c>
      <c r="G400" s="18" t="str">
        <f>VLOOKUP($B400,Tabla2[],6,0)</f>
        <v>6.2TD</v>
      </c>
      <c r="H400" s="18">
        <f>VLOOKUP($B400,Tabla2[],7,0)</f>
        <v>3</v>
      </c>
      <c r="I400" s="19">
        <f>VLOOKUP($B400,Tabla2[],I$1,0)</f>
        <v>4.3360000000000003E-2</v>
      </c>
      <c r="J400" s="19">
        <f>VLOOKUP($B400,Tabla2[],J$1,0)</f>
        <v>4.0164999999999999E-2</v>
      </c>
      <c r="K400" s="19">
        <f>VLOOKUP($B400,Tabla2[],K$1,0)</f>
        <v>1.7108000000000002E-2</v>
      </c>
      <c r="L400" s="19">
        <f>VLOOKUP($B400,Tabla2[],L$1,0)</f>
        <v>1.3475000000000001E-2</v>
      </c>
      <c r="M400" s="19">
        <f>VLOOKUP($B400,Tabla2[],M$1,0)</f>
        <v>3.2810000000000001E-3</v>
      </c>
      <c r="N400" s="19">
        <f>VLOOKUP($B400,Tabla2[],N$1,0)</f>
        <v>2.0590000000000001E-3</v>
      </c>
      <c r="O400" s="19">
        <f>VLOOKUP($B400,Tabla2[],O$1,0)</f>
        <v>0.211397</v>
      </c>
      <c r="P400" s="19">
        <f>VLOOKUP($B400,Tabla2[],P$1,0)</f>
        <v>0.18940000000000001</v>
      </c>
      <c r="Q400" s="19">
        <f>VLOOKUP($B400,Tabla2[],Q$1,0)</f>
        <v>0.19323899999999999</v>
      </c>
      <c r="R400" s="19">
        <f>VLOOKUP($B400,Tabla2[],R$1,0)</f>
        <v>0.176315</v>
      </c>
      <c r="S400" s="19">
        <f>VLOOKUP($B400,Tabla2[],S$1,0)</f>
        <v>0.16255600000000001</v>
      </c>
      <c r="T400" s="19">
        <f>VLOOKUP($B400,Tabla2[],T$1,0)</f>
        <v>0.157941</v>
      </c>
    </row>
    <row r="401" spans="1:20" x14ac:dyDescent="0.3">
      <c r="A401" t="s">
        <v>0</v>
      </c>
      <c r="B401" t="str">
        <f>FIJO!$B400</f>
        <v>BALEARESAEQFIJOEQUILIBRIO6.2TD3</v>
      </c>
      <c r="C401" s="18" t="str">
        <f>VLOOKUP($B401,Tabla2[],3,0)</f>
        <v>AEQ</v>
      </c>
      <c r="D401" s="18" t="str">
        <f>VLOOKUP($B401,Tabla2[],FIJO!C$1,0)</f>
        <v>BALEARES</v>
      </c>
      <c r="E401" s="155"/>
      <c r="F401" s="18" t="str">
        <f>VLOOKUP($B401,Tabla2[],5,0)</f>
        <v>EQUILIBRIO</v>
      </c>
      <c r="G401" s="18" t="str">
        <f>VLOOKUP($B401,Tabla2[],6,0)</f>
        <v>6.2TD</v>
      </c>
      <c r="H401" s="18">
        <f>VLOOKUP($B401,Tabla2[],7,0)</f>
        <v>3</v>
      </c>
      <c r="I401" s="19">
        <f>VLOOKUP($B401,Tabla2[],I$1,0)</f>
        <v>4.3360000000000003E-2</v>
      </c>
      <c r="J401" s="19">
        <f>VLOOKUP($B401,Tabla2[],J$1,0)</f>
        <v>4.0164999999999999E-2</v>
      </c>
      <c r="K401" s="19">
        <f>VLOOKUP($B401,Tabla2[],K$1,0)</f>
        <v>2.5326999999999999E-2</v>
      </c>
      <c r="L401" s="19">
        <f>VLOOKUP($B401,Tabla2[],L$1,0)</f>
        <v>2.1694000000000001E-2</v>
      </c>
      <c r="M401" s="19">
        <f>VLOOKUP($B401,Tabla2[],M$1,0)</f>
        <v>1.1501000000000001E-2</v>
      </c>
      <c r="N401" s="19">
        <f>VLOOKUP($B401,Tabla2[],N$1,0)</f>
        <v>1.0279E-2</v>
      </c>
      <c r="O401" s="19">
        <f>VLOOKUP($B401,Tabla2[],O$1,0)</f>
        <v>0.211397</v>
      </c>
      <c r="P401" s="19">
        <f>VLOOKUP($B401,Tabla2[],P$1,0)</f>
        <v>0.18940000000000001</v>
      </c>
      <c r="Q401" s="19">
        <f>VLOOKUP($B401,Tabla2[],Q$1,0)</f>
        <v>0.19323899999999999</v>
      </c>
      <c r="R401" s="19">
        <f>VLOOKUP($B401,Tabla2[],R$1,0)</f>
        <v>0.176315</v>
      </c>
      <c r="S401" s="19">
        <f>VLOOKUP($B401,Tabla2[],S$1,0)</f>
        <v>0.16255600000000001</v>
      </c>
      <c r="T401" s="19">
        <f>VLOOKUP($B401,Tabla2[],T$1,0)</f>
        <v>0.157941</v>
      </c>
    </row>
    <row r="402" spans="1:20" x14ac:dyDescent="0.3">
      <c r="A402" t="s">
        <v>0</v>
      </c>
      <c r="B402" t="str">
        <f>FIJO!$B401</f>
        <v>BALEARESAEQFIJOSIMETRIA6.2TD3</v>
      </c>
      <c r="C402" s="18" t="str">
        <f>VLOOKUP($B402,Tabla2[],3,0)</f>
        <v>AEQ</v>
      </c>
      <c r="D402" s="18" t="str">
        <f>VLOOKUP($B402,Tabla2[],FIJO!C$1,0)</f>
        <v>BALEARES</v>
      </c>
      <c r="E402" s="155"/>
      <c r="F402" s="18" t="str">
        <f>VLOOKUP($B402,Tabla2[],5,0)</f>
        <v>SIMETRIA</v>
      </c>
      <c r="G402" s="18" t="str">
        <f>VLOOKUP($B402,Tabla2[],6,0)</f>
        <v>6.2TD</v>
      </c>
      <c r="H402" s="18">
        <f>VLOOKUP($B402,Tabla2[],7,0)</f>
        <v>3</v>
      </c>
      <c r="I402" s="19">
        <f>VLOOKUP($B402,Tabla2[],I$1,0)</f>
        <v>4.3360000000000003E-2</v>
      </c>
      <c r="J402" s="19">
        <f>VLOOKUP($B402,Tabla2[],J$1,0)</f>
        <v>4.0164999999999999E-2</v>
      </c>
      <c r="K402" s="19">
        <f>VLOOKUP($B402,Tabla2[],K$1,0)</f>
        <v>3.2518999999999999E-2</v>
      </c>
      <c r="L402" s="19">
        <f>VLOOKUP($B402,Tabla2[],L$1,0)</f>
        <v>2.8885999999999998E-2</v>
      </c>
      <c r="M402" s="19">
        <f>VLOOKUP($B402,Tabla2[],M$1,0)</f>
        <v>1.8692E-2</v>
      </c>
      <c r="N402" s="19">
        <f>VLOOKUP($B402,Tabla2[],N$1,0)</f>
        <v>1.7469999999999999E-2</v>
      </c>
      <c r="O402" s="19">
        <f>VLOOKUP($B402,Tabla2[],O$1,0)</f>
        <v>0.211397</v>
      </c>
      <c r="P402" s="19">
        <f>VLOOKUP($B402,Tabla2[],P$1,0)</f>
        <v>0.18940000000000001</v>
      </c>
      <c r="Q402" s="19">
        <f>VLOOKUP($B402,Tabla2[],Q$1,0)</f>
        <v>0.19323899999999999</v>
      </c>
      <c r="R402" s="19">
        <f>VLOOKUP($B402,Tabla2[],R$1,0)</f>
        <v>0.176315</v>
      </c>
      <c r="S402" s="19">
        <f>VLOOKUP($B402,Tabla2[],S$1,0)</f>
        <v>0.16255600000000001</v>
      </c>
      <c r="T402" s="19">
        <f>VLOOKUP($B402,Tabla2[],T$1,0)</f>
        <v>0.157941</v>
      </c>
    </row>
    <row r="403" spans="1:20" x14ac:dyDescent="0.3">
      <c r="A403" t="s">
        <v>0</v>
      </c>
      <c r="B403" t="str">
        <f>FIJO!$B402</f>
        <v>BALEARESAEQFIJOARMONIA6.2TD4</v>
      </c>
      <c r="C403" s="18" t="str">
        <f>VLOOKUP($B403,Tabla2[],3,0)</f>
        <v>AEQ</v>
      </c>
      <c r="D403" s="18" t="str">
        <f>VLOOKUP($B403,Tabla2[],FIJO!C$1,0)</f>
        <v>BALEARES</v>
      </c>
      <c r="E403" s="155"/>
      <c r="F403" s="18" t="str">
        <f>VLOOKUP($B403,Tabla2[],5,0)</f>
        <v>ARMONIA</v>
      </c>
      <c r="G403" s="18" t="str">
        <f>VLOOKUP($B403,Tabla2[],6,0)</f>
        <v>6.2TD</v>
      </c>
      <c r="H403" s="18">
        <f>VLOOKUP($B403,Tabla2[],7,0)</f>
        <v>4</v>
      </c>
      <c r="I403" s="19">
        <f>VLOOKUP($B403,Tabla2[],I$1,0)</f>
        <v>4.3360000000000003E-2</v>
      </c>
      <c r="J403" s="19">
        <f>VLOOKUP($B403,Tabla2[],J$1,0)</f>
        <v>4.0164999999999999E-2</v>
      </c>
      <c r="K403" s="19">
        <f>VLOOKUP($B403,Tabla2[],K$1,0)</f>
        <v>1.7108000000000002E-2</v>
      </c>
      <c r="L403" s="19">
        <f>VLOOKUP($B403,Tabla2[],L$1,0)</f>
        <v>1.3475000000000001E-2</v>
      </c>
      <c r="M403" s="19">
        <f>VLOOKUP($B403,Tabla2[],M$1,0)</f>
        <v>3.2810000000000001E-3</v>
      </c>
      <c r="N403" s="19">
        <f>VLOOKUP($B403,Tabla2[],N$1,0)</f>
        <v>2.0590000000000001E-3</v>
      </c>
      <c r="O403" s="19">
        <f>VLOOKUP($B403,Tabla2[],O$1,0)</f>
        <v>0.212397</v>
      </c>
      <c r="P403" s="19">
        <f>VLOOKUP($B403,Tabla2[],P$1,0)</f>
        <v>0.19040000000000001</v>
      </c>
      <c r="Q403" s="19">
        <f>VLOOKUP($B403,Tabla2[],Q$1,0)</f>
        <v>0.19423899999999999</v>
      </c>
      <c r="R403" s="19">
        <f>VLOOKUP($B403,Tabla2[],R$1,0)</f>
        <v>0.177315</v>
      </c>
      <c r="S403" s="19">
        <f>VLOOKUP($B403,Tabla2[],S$1,0)</f>
        <v>0.16355600000000001</v>
      </c>
      <c r="T403" s="19">
        <f>VLOOKUP($B403,Tabla2[],T$1,0)</f>
        <v>0.158941</v>
      </c>
    </row>
    <row r="404" spans="1:20" x14ac:dyDescent="0.3">
      <c r="A404" t="s">
        <v>0</v>
      </c>
      <c r="B404" t="str">
        <f>FIJO!$B403</f>
        <v>BALEARESAEQFIJOEQUILIBRIO6.2TD4</v>
      </c>
      <c r="C404" s="18" t="str">
        <f>VLOOKUP($B404,Tabla2[],3,0)</f>
        <v>AEQ</v>
      </c>
      <c r="D404" s="18" t="str">
        <f>VLOOKUP($B404,Tabla2[],FIJO!C$1,0)</f>
        <v>BALEARES</v>
      </c>
      <c r="E404" s="155"/>
      <c r="F404" s="18" t="str">
        <f>VLOOKUP($B404,Tabla2[],5,0)</f>
        <v>EQUILIBRIO</v>
      </c>
      <c r="G404" s="18" t="str">
        <f>VLOOKUP($B404,Tabla2[],6,0)</f>
        <v>6.2TD</v>
      </c>
      <c r="H404" s="18">
        <f>VLOOKUP($B404,Tabla2[],7,0)</f>
        <v>4</v>
      </c>
      <c r="I404" s="19">
        <f>VLOOKUP($B404,Tabla2[],I$1,0)</f>
        <v>4.3360000000000003E-2</v>
      </c>
      <c r="J404" s="19">
        <f>VLOOKUP($B404,Tabla2[],J$1,0)</f>
        <v>4.0164999999999999E-2</v>
      </c>
      <c r="K404" s="19">
        <f>VLOOKUP($B404,Tabla2[],K$1,0)</f>
        <v>2.5326999999999999E-2</v>
      </c>
      <c r="L404" s="19">
        <f>VLOOKUP($B404,Tabla2[],L$1,0)</f>
        <v>2.1694000000000001E-2</v>
      </c>
      <c r="M404" s="19">
        <f>VLOOKUP($B404,Tabla2[],M$1,0)</f>
        <v>1.1501000000000001E-2</v>
      </c>
      <c r="N404" s="19">
        <f>VLOOKUP($B404,Tabla2[],N$1,0)</f>
        <v>1.0279E-2</v>
      </c>
      <c r="O404" s="19">
        <f>VLOOKUP($B404,Tabla2[],O$1,0)</f>
        <v>0.212397</v>
      </c>
      <c r="P404" s="19">
        <f>VLOOKUP($B404,Tabla2[],P$1,0)</f>
        <v>0.19040000000000001</v>
      </c>
      <c r="Q404" s="19">
        <f>VLOOKUP($B404,Tabla2[],Q$1,0)</f>
        <v>0.19423899999999999</v>
      </c>
      <c r="R404" s="19">
        <f>VLOOKUP($B404,Tabla2[],R$1,0)</f>
        <v>0.177315</v>
      </c>
      <c r="S404" s="19">
        <f>VLOOKUP($B404,Tabla2[],S$1,0)</f>
        <v>0.16355600000000001</v>
      </c>
      <c r="T404" s="19">
        <f>VLOOKUP($B404,Tabla2[],T$1,0)</f>
        <v>0.158941</v>
      </c>
    </row>
    <row r="405" spans="1:20" x14ac:dyDescent="0.3">
      <c r="A405" t="s">
        <v>0</v>
      </c>
      <c r="B405" t="str">
        <f>FIJO!$B404</f>
        <v>BALEARESAEQFIJOSIMETRIA6.2TD4</v>
      </c>
      <c r="C405" s="18" t="str">
        <f>VLOOKUP($B405,Tabla2[],3,0)</f>
        <v>AEQ</v>
      </c>
      <c r="D405" s="18" t="str">
        <f>VLOOKUP($B405,Tabla2[],FIJO!C$1,0)</f>
        <v>BALEARES</v>
      </c>
      <c r="E405" s="155"/>
      <c r="F405" s="18" t="str">
        <f>VLOOKUP($B405,Tabla2[],5,0)</f>
        <v>SIMETRIA</v>
      </c>
      <c r="G405" s="18" t="str">
        <f>VLOOKUP($B405,Tabla2[],6,0)</f>
        <v>6.2TD</v>
      </c>
      <c r="H405" s="18">
        <f>VLOOKUP($B405,Tabla2[],7,0)</f>
        <v>4</v>
      </c>
      <c r="I405" s="19">
        <f>VLOOKUP($B405,Tabla2[],I$1,0)</f>
        <v>4.3360000000000003E-2</v>
      </c>
      <c r="J405" s="19">
        <f>VLOOKUP($B405,Tabla2[],J$1,0)</f>
        <v>4.0164999999999999E-2</v>
      </c>
      <c r="K405" s="19">
        <f>VLOOKUP($B405,Tabla2[],K$1,0)</f>
        <v>3.2518999999999999E-2</v>
      </c>
      <c r="L405" s="19">
        <f>VLOOKUP($B405,Tabla2[],L$1,0)</f>
        <v>2.8885999999999998E-2</v>
      </c>
      <c r="M405" s="19">
        <f>VLOOKUP($B405,Tabla2[],M$1,0)</f>
        <v>1.8692E-2</v>
      </c>
      <c r="N405" s="19">
        <f>VLOOKUP($B405,Tabla2[],N$1,0)</f>
        <v>1.7469999999999999E-2</v>
      </c>
      <c r="O405" s="19">
        <f>VLOOKUP($B405,Tabla2[],O$1,0)</f>
        <v>0.212397</v>
      </c>
      <c r="P405" s="19">
        <f>VLOOKUP($B405,Tabla2[],P$1,0)</f>
        <v>0.19040000000000001</v>
      </c>
      <c r="Q405" s="19">
        <f>VLOOKUP($B405,Tabla2[],Q$1,0)</f>
        <v>0.19423899999999999</v>
      </c>
      <c r="R405" s="19">
        <f>VLOOKUP($B405,Tabla2[],R$1,0)</f>
        <v>0.177315</v>
      </c>
      <c r="S405" s="19">
        <f>VLOOKUP($B405,Tabla2[],S$1,0)</f>
        <v>0.16355600000000001</v>
      </c>
      <c r="T405" s="19">
        <f>VLOOKUP($B405,Tabla2[],T$1,0)</f>
        <v>0.158941</v>
      </c>
    </row>
    <row r="406" spans="1:20" x14ac:dyDescent="0.3">
      <c r="A406" t="s">
        <v>0</v>
      </c>
      <c r="B406" t="str">
        <f>FIJO!$B405</f>
        <v>BALEARESAEQFIJOARMONIA6.2TD5</v>
      </c>
      <c r="C406" s="18" t="str">
        <f>VLOOKUP($B406,Tabla2[],3,0)</f>
        <v>AEQ</v>
      </c>
      <c r="D406" s="18" t="str">
        <f>VLOOKUP($B406,Tabla2[],FIJO!C$1,0)</f>
        <v>BALEARES</v>
      </c>
      <c r="E406" s="155"/>
      <c r="F406" s="18" t="str">
        <f>VLOOKUP($B406,Tabla2[],5,0)</f>
        <v>ARMONIA</v>
      </c>
      <c r="G406" s="18" t="str">
        <f>VLOOKUP($B406,Tabla2[],6,0)</f>
        <v>6.2TD</v>
      </c>
      <c r="H406" s="18">
        <f>VLOOKUP($B406,Tabla2[],7,0)</f>
        <v>5</v>
      </c>
      <c r="I406" s="19">
        <f>VLOOKUP($B406,Tabla2[],I$1,0)</f>
        <v>4.3360000000000003E-2</v>
      </c>
      <c r="J406" s="19">
        <f>VLOOKUP($B406,Tabla2[],J$1,0)</f>
        <v>4.0164999999999999E-2</v>
      </c>
      <c r="K406" s="19">
        <f>VLOOKUP($B406,Tabla2[],K$1,0)</f>
        <v>1.7108000000000002E-2</v>
      </c>
      <c r="L406" s="19">
        <f>VLOOKUP($B406,Tabla2[],L$1,0)</f>
        <v>1.3475000000000001E-2</v>
      </c>
      <c r="M406" s="19">
        <f>VLOOKUP($B406,Tabla2[],M$1,0)</f>
        <v>3.2810000000000001E-3</v>
      </c>
      <c r="N406" s="19">
        <f>VLOOKUP($B406,Tabla2[],N$1,0)</f>
        <v>2.0590000000000001E-3</v>
      </c>
      <c r="O406" s="19">
        <f>VLOOKUP($B406,Tabla2[],O$1,0)</f>
        <v>0.213397</v>
      </c>
      <c r="P406" s="19">
        <f>VLOOKUP($B406,Tabla2[],P$1,0)</f>
        <v>0.19140000000000001</v>
      </c>
      <c r="Q406" s="19">
        <f>VLOOKUP($B406,Tabla2[],Q$1,0)</f>
        <v>0.195239</v>
      </c>
      <c r="R406" s="19">
        <f>VLOOKUP($B406,Tabla2[],R$1,0)</f>
        <v>0.178315</v>
      </c>
      <c r="S406" s="19">
        <f>VLOOKUP($B406,Tabla2[],S$1,0)</f>
        <v>0.16455600000000001</v>
      </c>
      <c r="T406" s="19">
        <f>VLOOKUP($B406,Tabla2[],T$1,0)</f>
        <v>0.159941</v>
      </c>
    </row>
    <row r="407" spans="1:20" x14ac:dyDescent="0.3">
      <c r="A407" t="s">
        <v>0</v>
      </c>
      <c r="B407" t="str">
        <f>FIJO!$B406</f>
        <v>BALEARESAEQFIJOEQUILIBRIO6.2TD5</v>
      </c>
      <c r="C407" s="18" t="str">
        <f>VLOOKUP($B407,Tabla2[],3,0)</f>
        <v>AEQ</v>
      </c>
      <c r="D407" s="18" t="str">
        <f>VLOOKUP($B407,Tabla2[],FIJO!C$1,0)</f>
        <v>BALEARES</v>
      </c>
      <c r="E407" s="155"/>
      <c r="F407" s="18" t="str">
        <f>VLOOKUP($B407,Tabla2[],5,0)</f>
        <v>EQUILIBRIO</v>
      </c>
      <c r="G407" s="18" t="str">
        <f>VLOOKUP($B407,Tabla2[],6,0)</f>
        <v>6.2TD</v>
      </c>
      <c r="H407" s="18">
        <f>VLOOKUP($B407,Tabla2[],7,0)</f>
        <v>5</v>
      </c>
      <c r="I407" s="19">
        <f>VLOOKUP($B407,Tabla2[],I$1,0)</f>
        <v>4.3360000000000003E-2</v>
      </c>
      <c r="J407" s="19">
        <f>VLOOKUP($B407,Tabla2[],J$1,0)</f>
        <v>4.0164999999999999E-2</v>
      </c>
      <c r="K407" s="19">
        <f>VLOOKUP($B407,Tabla2[],K$1,0)</f>
        <v>2.5326999999999999E-2</v>
      </c>
      <c r="L407" s="19">
        <f>VLOOKUP($B407,Tabla2[],L$1,0)</f>
        <v>2.1694000000000001E-2</v>
      </c>
      <c r="M407" s="19">
        <f>VLOOKUP($B407,Tabla2[],M$1,0)</f>
        <v>1.1501000000000001E-2</v>
      </c>
      <c r="N407" s="19">
        <f>VLOOKUP($B407,Tabla2[],N$1,0)</f>
        <v>1.0279E-2</v>
      </c>
      <c r="O407" s="19">
        <f>VLOOKUP($B407,Tabla2[],O$1,0)</f>
        <v>0.213397</v>
      </c>
      <c r="P407" s="19">
        <f>VLOOKUP($B407,Tabla2[],P$1,0)</f>
        <v>0.19140000000000001</v>
      </c>
      <c r="Q407" s="19">
        <f>VLOOKUP($B407,Tabla2[],Q$1,0)</f>
        <v>0.195239</v>
      </c>
      <c r="R407" s="19">
        <f>VLOOKUP($B407,Tabla2[],R$1,0)</f>
        <v>0.178315</v>
      </c>
      <c r="S407" s="19">
        <f>VLOOKUP($B407,Tabla2[],S$1,0)</f>
        <v>0.16455600000000001</v>
      </c>
      <c r="T407" s="19">
        <f>VLOOKUP($B407,Tabla2[],T$1,0)</f>
        <v>0.159941</v>
      </c>
    </row>
    <row r="408" spans="1:20" x14ac:dyDescent="0.3">
      <c r="A408" t="s">
        <v>0</v>
      </c>
      <c r="B408" t="str">
        <f>FIJO!$B407</f>
        <v>BALEARESAEQFIJOSIMETRIA6.2TD5</v>
      </c>
      <c r="C408" s="18" t="str">
        <f>VLOOKUP($B408,Tabla2[],3,0)</f>
        <v>AEQ</v>
      </c>
      <c r="D408" s="18" t="str">
        <f>VLOOKUP($B408,Tabla2[],FIJO!C$1,0)</f>
        <v>BALEARES</v>
      </c>
      <c r="E408" s="155"/>
      <c r="F408" s="18" t="str">
        <f>VLOOKUP($B408,Tabla2[],5,0)</f>
        <v>SIMETRIA</v>
      </c>
      <c r="G408" s="18" t="str">
        <f>VLOOKUP($B408,Tabla2[],6,0)</f>
        <v>6.2TD</v>
      </c>
      <c r="H408" s="18">
        <f>VLOOKUP($B408,Tabla2[],7,0)</f>
        <v>5</v>
      </c>
      <c r="I408" s="19">
        <f>VLOOKUP($B408,Tabla2[],I$1,0)</f>
        <v>4.3360000000000003E-2</v>
      </c>
      <c r="J408" s="19">
        <f>VLOOKUP($B408,Tabla2[],J$1,0)</f>
        <v>4.0164999999999999E-2</v>
      </c>
      <c r="K408" s="19">
        <f>VLOOKUP($B408,Tabla2[],K$1,0)</f>
        <v>3.2518999999999999E-2</v>
      </c>
      <c r="L408" s="19">
        <f>VLOOKUP($B408,Tabla2[],L$1,0)</f>
        <v>2.8885999999999998E-2</v>
      </c>
      <c r="M408" s="19">
        <f>VLOOKUP($B408,Tabla2[],M$1,0)</f>
        <v>1.8692E-2</v>
      </c>
      <c r="N408" s="19">
        <f>VLOOKUP($B408,Tabla2[],N$1,0)</f>
        <v>1.7469999999999999E-2</v>
      </c>
      <c r="O408" s="19">
        <f>VLOOKUP($B408,Tabla2[],O$1,0)</f>
        <v>0.213397</v>
      </c>
      <c r="P408" s="19">
        <f>VLOOKUP($B408,Tabla2[],P$1,0)</f>
        <v>0.19140000000000001</v>
      </c>
      <c r="Q408" s="19">
        <f>VLOOKUP($B408,Tabla2[],Q$1,0)</f>
        <v>0.195239</v>
      </c>
      <c r="R408" s="19">
        <f>VLOOKUP($B408,Tabla2[],R$1,0)</f>
        <v>0.178315</v>
      </c>
      <c r="S408" s="19">
        <f>VLOOKUP($B408,Tabla2[],S$1,0)</f>
        <v>0.16455600000000001</v>
      </c>
      <c r="T408" s="19">
        <f>VLOOKUP($B408,Tabla2[],T$1,0)</f>
        <v>0.159941</v>
      </c>
    </row>
    <row r="409" spans="1:20" x14ac:dyDescent="0.3">
      <c r="A409" t="s">
        <v>0</v>
      </c>
      <c r="B409" t="str">
        <f>FIJO!$B408</f>
        <v>BALEARESAEQFIJOARMONIA6.2TD6</v>
      </c>
      <c r="C409" s="18" t="str">
        <f>VLOOKUP($B409,Tabla2[],3,0)</f>
        <v>AEQ</v>
      </c>
      <c r="D409" s="18" t="str">
        <f>VLOOKUP($B409,Tabla2[],FIJO!C$1,0)</f>
        <v>BALEARES</v>
      </c>
      <c r="E409" s="155"/>
      <c r="F409" s="18" t="str">
        <f>VLOOKUP($B409,Tabla2[],5,0)</f>
        <v>ARMONIA</v>
      </c>
      <c r="G409" s="18" t="str">
        <f>VLOOKUP($B409,Tabla2[],6,0)</f>
        <v>6.2TD</v>
      </c>
      <c r="H409" s="18">
        <f>VLOOKUP($B409,Tabla2[],7,0)</f>
        <v>6</v>
      </c>
      <c r="I409" s="19">
        <f>VLOOKUP($B409,Tabla2[],I$1,0)</f>
        <v>4.3360000000000003E-2</v>
      </c>
      <c r="J409" s="19">
        <f>VLOOKUP($B409,Tabla2[],J$1,0)</f>
        <v>4.0164999999999999E-2</v>
      </c>
      <c r="K409" s="19">
        <f>VLOOKUP($B409,Tabla2[],K$1,0)</f>
        <v>1.7108000000000002E-2</v>
      </c>
      <c r="L409" s="19">
        <f>VLOOKUP($B409,Tabla2[],L$1,0)</f>
        <v>1.3475000000000001E-2</v>
      </c>
      <c r="M409" s="19">
        <f>VLOOKUP($B409,Tabla2[],M$1,0)</f>
        <v>3.2810000000000001E-3</v>
      </c>
      <c r="N409" s="19">
        <f>VLOOKUP($B409,Tabla2[],N$1,0)</f>
        <v>2.0590000000000001E-3</v>
      </c>
      <c r="O409" s="19">
        <f>VLOOKUP($B409,Tabla2[],O$1,0)</f>
        <v>0.214397</v>
      </c>
      <c r="P409" s="19">
        <f>VLOOKUP($B409,Tabla2[],P$1,0)</f>
        <v>0.19240000000000002</v>
      </c>
      <c r="Q409" s="19">
        <f>VLOOKUP($B409,Tabla2[],Q$1,0)</f>
        <v>0.196239</v>
      </c>
      <c r="R409" s="19">
        <f>VLOOKUP($B409,Tabla2[],R$1,0)</f>
        <v>0.179315</v>
      </c>
      <c r="S409" s="19">
        <f>VLOOKUP($B409,Tabla2[],S$1,0)</f>
        <v>0.16555600000000001</v>
      </c>
      <c r="T409" s="19">
        <f>VLOOKUP($B409,Tabla2[],T$1,0)</f>
        <v>0.160941</v>
      </c>
    </row>
    <row r="410" spans="1:20" x14ac:dyDescent="0.3">
      <c r="A410" t="s">
        <v>0</v>
      </c>
      <c r="B410" t="str">
        <f>FIJO!$B409</f>
        <v>BALEARESAEQFIJOEQUILIBRIO6.2TD6</v>
      </c>
      <c r="C410" s="18" t="str">
        <f>VLOOKUP($B410,Tabla2[],3,0)</f>
        <v>AEQ</v>
      </c>
      <c r="D410" s="18" t="str">
        <f>VLOOKUP($B410,Tabla2[],FIJO!C$1,0)</f>
        <v>BALEARES</v>
      </c>
      <c r="E410" s="155"/>
      <c r="F410" s="18" t="str">
        <f>VLOOKUP($B410,Tabla2[],5,0)</f>
        <v>EQUILIBRIO</v>
      </c>
      <c r="G410" s="18" t="str">
        <f>VLOOKUP($B410,Tabla2[],6,0)</f>
        <v>6.2TD</v>
      </c>
      <c r="H410" s="18">
        <f>VLOOKUP($B410,Tabla2[],7,0)</f>
        <v>6</v>
      </c>
      <c r="I410" s="19">
        <f>VLOOKUP($B410,Tabla2[],I$1,0)</f>
        <v>4.3360000000000003E-2</v>
      </c>
      <c r="J410" s="19">
        <f>VLOOKUP($B410,Tabla2[],J$1,0)</f>
        <v>4.0164999999999999E-2</v>
      </c>
      <c r="K410" s="19">
        <f>VLOOKUP($B410,Tabla2[],K$1,0)</f>
        <v>2.5326999999999999E-2</v>
      </c>
      <c r="L410" s="19">
        <f>VLOOKUP($B410,Tabla2[],L$1,0)</f>
        <v>2.1694000000000001E-2</v>
      </c>
      <c r="M410" s="19">
        <f>VLOOKUP($B410,Tabla2[],M$1,0)</f>
        <v>1.1501000000000001E-2</v>
      </c>
      <c r="N410" s="19">
        <f>VLOOKUP($B410,Tabla2[],N$1,0)</f>
        <v>1.0279E-2</v>
      </c>
      <c r="O410" s="19">
        <f>VLOOKUP($B410,Tabla2[],O$1,0)</f>
        <v>0.214397</v>
      </c>
      <c r="P410" s="19">
        <f>VLOOKUP($B410,Tabla2[],P$1,0)</f>
        <v>0.19240000000000002</v>
      </c>
      <c r="Q410" s="19">
        <f>VLOOKUP($B410,Tabla2[],Q$1,0)</f>
        <v>0.196239</v>
      </c>
      <c r="R410" s="19">
        <f>VLOOKUP($B410,Tabla2[],R$1,0)</f>
        <v>0.179315</v>
      </c>
      <c r="S410" s="19">
        <f>VLOOKUP($B410,Tabla2[],S$1,0)</f>
        <v>0.16555600000000001</v>
      </c>
      <c r="T410" s="19">
        <f>VLOOKUP($B410,Tabla2[],T$1,0)</f>
        <v>0.160941</v>
      </c>
    </row>
    <row r="411" spans="1:20" x14ac:dyDescent="0.3">
      <c r="A411" t="s">
        <v>0</v>
      </c>
      <c r="B411" t="str">
        <f>FIJO!$B410</f>
        <v>BALEARESAEQFIJOSIMETRIA6.2TD6</v>
      </c>
      <c r="C411" s="18" t="str">
        <f>VLOOKUP($B411,Tabla2[],3,0)</f>
        <v>AEQ</v>
      </c>
      <c r="D411" s="18" t="str">
        <f>VLOOKUP($B411,Tabla2[],FIJO!C$1,0)</f>
        <v>BALEARES</v>
      </c>
      <c r="E411" s="155"/>
      <c r="F411" s="18" t="str">
        <f>VLOOKUP($B411,Tabla2[],5,0)</f>
        <v>SIMETRIA</v>
      </c>
      <c r="G411" s="18" t="str">
        <f>VLOOKUP($B411,Tabla2[],6,0)</f>
        <v>6.2TD</v>
      </c>
      <c r="H411" s="18">
        <f>VLOOKUP($B411,Tabla2[],7,0)</f>
        <v>6</v>
      </c>
      <c r="I411" s="19">
        <f>VLOOKUP($B411,Tabla2[],I$1,0)</f>
        <v>4.3360000000000003E-2</v>
      </c>
      <c r="J411" s="19">
        <f>VLOOKUP($B411,Tabla2[],J$1,0)</f>
        <v>4.0164999999999999E-2</v>
      </c>
      <c r="K411" s="19">
        <f>VLOOKUP($B411,Tabla2[],K$1,0)</f>
        <v>3.2518999999999999E-2</v>
      </c>
      <c r="L411" s="19">
        <f>VLOOKUP($B411,Tabla2[],L$1,0)</f>
        <v>2.8885999999999998E-2</v>
      </c>
      <c r="M411" s="19">
        <f>VLOOKUP($B411,Tabla2[],M$1,0)</f>
        <v>1.8692E-2</v>
      </c>
      <c r="N411" s="19">
        <f>VLOOKUP($B411,Tabla2[],N$1,0)</f>
        <v>1.7469999999999999E-2</v>
      </c>
      <c r="O411" s="19">
        <f>VLOOKUP($B411,Tabla2[],O$1,0)</f>
        <v>0.214397</v>
      </c>
      <c r="P411" s="19">
        <f>VLOOKUP($B411,Tabla2[],P$1,0)</f>
        <v>0.19240000000000002</v>
      </c>
      <c r="Q411" s="19">
        <f>VLOOKUP($B411,Tabla2[],Q$1,0)</f>
        <v>0.196239</v>
      </c>
      <c r="R411" s="19">
        <f>VLOOKUP($B411,Tabla2[],R$1,0)</f>
        <v>0.179315</v>
      </c>
      <c r="S411" s="19">
        <f>VLOOKUP($B411,Tabla2[],S$1,0)</f>
        <v>0.16555600000000001</v>
      </c>
      <c r="T411" s="19">
        <f>VLOOKUP($B411,Tabla2[],T$1,0)</f>
        <v>0.160941</v>
      </c>
    </row>
    <row r="412" spans="1:20" x14ac:dyDescent="0.3">
      <c r="A412" t="s">
        <v>0</v>
      </c>
      <c r="B412" t="str">
        <f>FIJO!$B411</f>
        <v>BALEARESAEQFIJOARMONIA6.2TD8</v>
      </c>
      <c r="C412" s="18" t="str">
        <f>VLOOKUP($B412,Tabla2[],3,0)</f>
        <v>AEQ</v>
      </c>
      <c r="D412" s="18" t="str">
        <f>VLOOKUP($B412,Tabla2[],FIJO!C$1,0)</f>
        <v>BALEARES</v>
      </c>
      <c r="E412" s="155"/>
      <c r="F412" s="18" t="str">
        <f>VLOOKUP($B412,Tabla2[],5,0)</f>
        <v>ARMONIA</v>
      </c>
      <c r="G412" s="18" t="str">
        <f>VLOOKUP($B412,Tabla2[],6,0)</f>
        <v>6.2TD</v>
      </c>
      <c r="H412" s="18">
        <f>VLOOKUP($B412,Tabla2[],7,0)</f>
        <v>8</v>
      </c>
      <c r="I412" s="19">
        <f>VLOOKUP($B412,Tabla2[],I$1,0)</f>
        <v>4.3360000000000003E-2</v>
      </c>
      <c r="J412" s="19">
        <f>VLOOKUP($B412,Tabla2[],J$1,0)</f>
        <v>4.0164999999999999E-2</v>
      </c>
      <c r="K412" s="19">
        <f>VLOOKUP($B412,Tabla2[],K$1,0)</f>
        <v>1.7108000000000002E-2</v>
      </c>
      <c r="L412" s="19">
        <f>VLOOKUP($B412,Tabla2[],L$1,0)</f>
        <v>1.3475000000000001E-2</v>
      </c>
      <c r="M412" s="19">
        <f>VLOOKUP($B412,Tabla2[],M$1,0)</f>
        <v>3.2810000000000001E-3</v>
      </c>
      <c r="N412" s="19">
        <f>VLOOKUP($B412,Tabla2[],N$1,0)</f>
        <v>2.0590000000000001E-3</v>
      </c>
      <c r="O412" s="19">
        <f>VLOOKUP($B412,Tabla2[],O$1,0)</f>
        <v>0.21639700000000001</v>
      </c>
      <c r="P412" s="19">
        <f>VLOOKUP($B412,Tabla2[],P$1,0)</f>
        <v>0.19440000000000002</v>
      </c>
      <c r="Q412" s="19">
        <f>VLOOKUP($B412,Tabla2[],Q$1,0)</f>
        <v>0.198239</v>
      </c>
      <c r="R412" s="19">
        <f>VLOOKUP($B412,Tabla2[],R$1,0)</f>
        <v>0.181315</v>
      </c>
      <c r="S412" s="19">
        <f>VLOOKUP($B412,Tabla2[],S$1,0)</f>
        <v>0.16755600000000001</v>
      </c>
      <c r="T412" s="19">
        <f>VLOOKUP($B412,Tabla2[],T$1,0)</f>
        <v>0.162941</v>
      </c>
    </row>
    <row r="413" spans="1:20" x14ac:dyDescent="0.3">
      <c r="A413" t="s">
        <v>0</v>
      </c>
      <c r="B413" t="str">
        <f>FIJO!$B412</f>
        <v>BALEARESAEQFIJOEQUILIBRIO6.2TD8</v>
      </c>
      <c r="C413" s="18" t="str">
        <f>VLOOKUP($B413,Tabla2[],3,0)</f>
        <v>AEQ</v>
      </c>
      <c r="D413" s="18" t="str">
        <f>VLOOKUP($B413,Tabla2[],FIJO!C$1,0)</f>
        <v>BALEARES</v>
      </c>
      <c r="E413" s="155"/>
      <c r="F413" s="18" t="str">
        <f>VLOOKUP($B413,Tabla2[],5,0)</f>
        <v>EQUILIBRIO</v>
      </c>
      <c r="G413" s="18" t="str">
        <f>VLOOKUP($B413,Tabla2[],6,0)</f>
        <v>6.2TD</v>
      </c>
      <c r="H413" s="18">
        <f>VLOOKUP($B413,Tabla2[],7,0)</f>
        <v>8</v>
      </c>
      <c r="I413" s="19">
        <f>VLOOKUP($B413,Tabla2[],I$1,0)</f>
        <v>4.3360000000000003E-2</v>
      </c>
      <c r="J413" s="19">
        <f>VLOOKUP($B413,Tabla2[],J$1,0)</f>
        <v>4.0164999999999999E-2</v>
      </c>
      <c r="K413" s="19">
        <f>VLOOKUP($B413,Tabla2[],K$1,0)</f>
        <v>2.5326999999999999E-2</v>
      </c>
      <c r="L413" s="19">
        <f>VLOOKUP($B413,Tabla2[],L$1,0)</f>
        <v>2.1694000000000001E-2</v>
      </c>
      <c r="M413" s="19">
        <f>VLOOKUP($B413,Tabla2[],M$1,0)</f>
        <v>1.1501000000000001E-2</v>
      </c>
      <c r="N413" s="19">
        <f>VLOOKUP($B413,Tabla2[],N$1,0)</f>
        <v>1.0279E-2</v>
      </c>
      <c r="O413" s="19">
        <f>VLOOKUP($B413,Tabla2[],O$1,0)</f>
        <v>0.21639700000000001</v>
      </c>
      <c r="P413" s="19">
        <f>VLOOKUP($B413,Tabla2[],P$1,0)</f>
        <v>0.19440000000000002</v>
      </c>
      <c r="Q413" s="19">
        <f>VLOOKUP($B413,Tabla2[],Q$1,0)</f>
        <v>0.198239</v>
      </c>
      <c r="R413" s="19">
        <f>VLOOKUP($B413,Tabla2[],R$1,0)</f>
        <v>0.181315</v>
      </c>
      <c r="S413" s="19">
        <f>VLOOKUP($B413,Tabla2[],S$1,0)</f>
        <v>0.16755600000000001</v>
      </c>
      <c r="T413" s="19">
        <f>VLOOKUP($B413,Tabla2[],T$1,0)</f>
        <v>0.162941</v>
      </c>
    </row>
    <row r="414" spans="1:20" x14ac:dyDescent="0.3">
      <c r="A414" t="s">
        <v>0</v>
      </c>
      <c r="B414" t="str">
        <f>FIJO!$B413</f>
        <v>BALEARESAEQFIJOSIMETRIA6.2TD8</v>
      </c>
      <c r="C414" s="18" t="str">
        <f>VLOOKUP($B414,Tabla2[],3,0)</f>
        <v>AEQ</v>
      </c>
      <c r="D414" s="18" t="str">
        <f>VLOOKUP($B414,Tabla2[],FIJO!C$1,0)</f>
        <v>BALEARES</v>
      </c>
      <c r="E414" s="155"/>
      <c r="F414" s="18" t="str">
        <f>VLOOKUP($B414,Tabla2[],5,0)</f>
        <v>SIMETRIA</v>
      </c>
      <c r="G414" s="18" t="str">
        <f>VLOOKUP($B414,Tabla2[],6,0)</f>
        <v>6.2TD</v>
      </c>
      <c r="H414" s="18">
        <f>VLOOKUP($B414,Tabla2[],7,0)</f>
        <v>8</v>
      </c>
      <c r="I414" s="19">
        <f>VLOOKUP($B414,Tabla2[],I$1,0)</f>
        <v>4.3360000000000003E-2</v>
      </c>
      <c r="J414" s="19">
        <f>VLOOKUP($B414,Tabla2[],J$1,0)</f>
        <v>4.0164999999999999E-2</v>
      </c>
      <c r="K414" s="19">
        <f>VLOOKUP($B414,Tabla2[],K$1,0)</f>
        <v>3.2518999999999999E-2</v>
      </c>
      <c r="L414" s="19">
        <f>VLOOKUP($B414,Tabla2[],L$1,0)</f>
        <v>2.8885999999999998E-2</v>
      </c>
      <c r="M414" s="19">
        <f>VLOOKUP($B414,Tabla2[],M$1,0)</f>
        <v>1.8692E-2</v>
      </c>
      <c r="N414" s="19">
        <f>VLOOKUP($B414,Tabla2[],N$1,0)</f>
        <v>1.7469999999999999E-2</v>
      </c>
      <c r="O414" s="19">
        <f>VLOOKUP($B414,Tabla2[],O$1,0)</f>
        <v>0.21639700000000001</v>
      </c>
      <c r="P414" s="19">
        <f>VLOOKUP($B414,Tabla2[],P$1,0)</f>
        <v>0.19440000000000002</v>
      </c>
      <c r="Q414" s="19">
        <f>VLOOKUP($B414,Tabla2[],Q$1,0)</f>
        <v>0.198239</v>
      </c>
      <c r="R414" s="19">
        <f>VLOOKUP($B414,Tabla2[],R$1,0)</f>
        <v>0.181315</v>
      </c>
      <c r="S414" s="19">
        <f>VLOOKUP($B414,Tabla2[],S$1,0)</f>
        <v>0.16755600000000001</v>
      </c>
      <c r="T414" s="19">
        <f>VLOOKUP($B414,Tabla2[],T$1,0)</f>
        <v>0.162941</v>
      </c>
    </row>
    <row r="415" spans="1:20" x14ac:dyDescent="0.3">
      <c r="A415" t="s">
        <v>0</v>
      </c>
      <c r="B415" t="str">
        <f>FIJO!$B414</f>
        <v>BALEARESAEQFIJOARMONIA6.2TD10</v>
      </c>
      <c r="C415" s="18" t="str">
        <f>VLOOKUP($B415,Tabla2[],3,0)</f>
        <v>AEQ</v>
      </c>
      <c r="D415" s="18" t="str">
        <f>VLOOKUP($B415,Tabla2[],FIJO!C$1,0)</f>
        <v>BALEARES</v>
      </c>
      <c r="E415" s="155"/>
      <c r="F415" s="18" t="str">
        <f>VLOOKUP($B415,Tabla2[],5,0)</f>
        <v>ARMONIA</v>
      </c>
      <c r="G415" s="18" t="str">
        <f>VLOOKUP($B415,Tabla2[],6,0)</f>
        <v>6.2TD</v>
      </c>
      <c r="H415" s="18">
        <f>VLOOKUP($B415,Tabla2[],7,0)</f>
        <v>10</v>
      </c>
      <c r="I415" s="19">
        <f>VLOOKUP($B415,Tabla2[],I$1,0)</f>
        <v>4.3360000000000003E-2</v>
      </c>
      <c r="J415" s="19">
        <f>VLOOKUP($B415,Tabla2[],J$1,0)</f>
        <v>4.0164999999999999E-2</v>
      </c>
      <c r="K415" s="19">
        <f>VLOOKUP($B415,Tabla2[],K$1,0)</f>
        <v>1.7108000000000002E-2</v>
      </c>
      <c r="L415" s="19">
        <f>VLOOKUP($B415,Tabla2[],L$1,0)</f>
        <v>1.3475000000000001E-2</v>
      </c>
      <c r="M415" s="19">
        <f>VLOOKUP($B415,Tabla2[],M$1,0)</f>
        <v>3.2810000000000001E-3</v>
      </c>
      <c r="N415" s="19">
        <f>VLOOKUP($B415,Tabla2[],N$1,0)</f>
        <v>2.0590000000000001E-3</v>
      </c>
      <c r="O415" s="19">
        <f>VLOOKUP($B415,Tabla2[],O$1,0)</f>
        <v>0.21839700000000001</v>
      </c>
      <c r="P415" s="19">
        <f>VLOOKUP($B415,Tabla2[],P$1,0)</f>
        <v>0.19640000000000002</v>
      </c>
      <c r="Q415" s="19">
        <f>VLOOKUP($B415,Tabla2[],Q$1,0)</f>
        <v>0.200239</v>
      </c>
      <c r="R415" s="19">
        <f>VLOOKUP($B415,Tabla2[],R$1,0)</f>
        <v>0.18331500000000001</v>
      </c>
      <c r="S415" s="19">
        <f>VLOOKUP($B415,Tabla2[],S$1,0)</f>
        <v>0.16955600000000001</v>
      </c>
      <c r="T415" s="19">
        <f>VLOOKUP($B415,Tabla2[],T$1,0)</f>
        <v>0.164941</v>
      </c>
    </row>
    <row r="416" spans="1:20" x14ac:dyDescent="0.3">
      <c r="A416" t="s">
        <v>0</v>
      </c>
      <c r="B416" t="str">
        <f>FIJO!$B415</f>
        <v>BALEARESAEQFIJOEQUILIBRIO6.2TD10</v>
      </c>
      <c r="C416" s="18" t="str">
        <f>VLOOKUP($B416,Tabla2[],3,0)</f>
        <v>AEQ</v>
      </c>
      <c r="D416" s="18" t="str">
        <f>VLOOKUP($B416,Tabla2[],FIJO!C$1,0)</f>
        <v>BALEARES</v>
      </c>
      <c r="E416" s="155"/>
      <c r="F416" s="18" t="str">
        <f>VLOOKUP($B416,Tabla2[],5,0)</f>
        <v>EQUILIBRIO</v>
      </c>
      <c r="G416" s="18" t="str">
        <f>VLOOKUP($B416,Tabla2[],6,0)</f>
        <v>6.2TD</v>
      </c>
      <c r="H416" s="18">
        <f>VLOOKUP($B416,Tabla2[],7,0)</f>
        <v>10</v>
      </c>
      <c r="I416" s="19">
        <f>VLOOKUP($B416,Tabla2[],I$1,0)</f>
        <v>4.3360000000000003E-2</v>
      </c>
      <c r="J416" s="19">
        <f>VLOOKUP($B416,Tabla2[],J$1,0)</f>
        <v>4.0164999999999999E-2</v>
      </c>
      <c r="K416" s="19">
        <f>VLOOKUP($B416,Tabla2[],K$1,0)</f>
        <v>2.5326999999999999E-2</v>
      </c>
      <c r="L416" s="19">
        <f>VLOOKUP($B416,Tabla2[],L$1,0)</f>
        <v>2.1694000000000001E-2</v>
      </c>
      <c r="M416" s="19">
        <f>VLOOKUP($B416,Tabla2[],M$1,0)</f>
        <v>1.1501000000000001E-2</v>
      </c>
      <c r="N416" s="19">
        <f>VLOOKUP($B416,Tabla2[],N$1,0)</f>
        <v>1.0279E-2</v>
      </c>
      <c r="O416" s="19">
        <f>VLOOKUP($B416,Tabla2[],O$1,0)</f>
        <v>0.21839700000000001</v>
      </c>
      <c r="P416" s="19">
        <f>VLOOKUP($B416,Tabla2[],P$1,0)</f>
        <v>0.19640000000000002</v>
      </c>
      <c r="Q416" s="19">
        <f>VLOOKUP($B416,Tabla2[],Q$1,0)</f>
        <v>0.200239</v>
      </c>
      <c r="R416" s="19">
        <f>VLOOKUP($B416,Tabla2[],R$1,0)</f>
        <v>0.18331500000000001</v>
      </c>
      <c r="S416" s="19">
        <f>VLOOKUP($B416,Tabla2[],S$1,0)</f>
        <v>0.16955600000000001</v>
      </c>
      <c r="T416" s="19">
        <f>VLOOKUP($B416,Tabla2[],T$1,0)</f>
        <v>0.164941</v>
      </c>
    </row>
    <row r="417" spans="1:20" x14ac:dyDescent="0.3">
      <c r="B417" t="str">
        <f>FIJO!$B416</f>
        <v>BALEARESAEQFIJOSIMETRIA6.2TD10</v>
      </c>
      <c r="C417" s="18" t="str">
        <f>VLOOKUP($B417,Tabla2[],3,0)</f>
        <v>AEQ</v>
      </c>
      <c r="D417" s="18" t="str">
        <f>VLOOKUP($B417,Tabla2[],FIJO!C$1,0)</f>
        <v>BALEARES</v>
      </c>
      <c r="E417" s="155"/>
      <c r="F417" s="18" t="str">
        <f>VLOOKUP($B417,Tabla2[],5,0)</f>
        <v>SIMETRIA</v>
      </c>
      <c r="G417" s="18" t="str">
        <f>VLOOKUP($B417,Tabla2[],6,0)</f>
        <v>6.2TD</v>
      </c>
      <c r="H417" s="18">
        <f>VLOOKUP($B417,Tabla2[],7,0)</f>
        <v>10</v>
      </c>
      <c r="I417" s="19">
        <f>VLOOKUP($B417,Tabla2[],I$1,0)</f>
        <v>4.3360000000000003E-2</v>
      </c>
      <c r="J417" s="19">
        <f>VLOOKUP($B417,Tabla2[],J$1,0)</f>
        <v>4.0164999999999999E-2</v>
      </c>
      <c r="K417" s="19">
        <f>VLOOKUP($B417,Tabla2[],K$1,0)</f>
        <v>3.2518999999999999E-2</v>
      </c>
      <c r="L417" s="19">
        <f>VLOOKUP($B417,Tabla2[],L$1,0)</f>
        <v>2.8885999999999998E-2</v>
      </c>
      <c r="M417" s="19">
        <f>VLOOKUP($B417,Tabla2[],M$1,0)</f>
        <v>1.8692E-2</v>
      </c>
      <c r="N417" s="19">
        <f>VLOOKUP($B417,Tabla2[],N$1,0)</f>
        <v>1.7469999999999999E-2</v>
      </c>
      <c r="O417" s="19">
        <f>VLOOKUP($B417,Tabla2[],O$1,0)</f>
        <v>0.21839700000000001</v>
      </c>
      <c r="P417" s="19">
        <f>VLOOKUP($B417,Tabla2[],P$1,0)</f>
        <v>0.19640000000000002</v>
      </c>
      <c r="Q417" s="19">
        <f>VLOOKUP($B417,Tabla2[],Q$1,0)</f>
        <v>0.200239</v>
      </c>
      <c r="R417" s="19">
        <f>VLOOKUP($B417,Tabla2[],R$1,0)</f>
        <v>0.18331500000000001</v>
      </c>
      <c r="S417" s="19">
        <f>VLOOKUP($B417,Tabla2[],S$1,0)</f>
        <v>0.16955600000000001</v>
      </c>
      <c r="T417" s="19">
        <f>VLOOKUP($B417,Tabla2[],T$1,0)</f>
        <v>0.164941</v>
      </c>
    </row>
    <row r="418" spans="1:20" x14ac:dyDescent="0.3">
      <c r="A418" t="s">
        <v>0</v>
      </c>
      <c r="B418" t="str">
        <f>FIJO!$B417</f>
        <v>BALEARESAEQFIJOARMONIA6.2TD15</v>
      </c>
      <c r="C418" s="18" t="str">
        <f>VLOOKUP($B418,Tabla2[],3,0)</f>
        <v>AEQ</v>
      </c>
      <c r="D418" s="18" t="str">
        <f>VLOOKUP($B418,Tabla2[],FIJO!C$1,0)</f>
        <v>BALEARES</v>
      </c>
      <c r="E418" s="155"/>
      <c r="F418" s="18" t="str">
        <f>VLOOKUP($B418,Tabla2[],5,0)</f>
        <v>ARMONIA</v>
      </c>
      <c r="G418" s="18" t="str">
        <f>VLOOKUP($B418,Tabla2[],6,0)</f>
        <v>6.2TD</v>
      </c>
      <c r="H418" s="18">
        <f>VLOOKUP($B418,Tabla2[],7,0)</f>
        <v>15</v>
      </c>
      <c r="I418" s="19">
        <f>VLOOKUP($B418,Tabla2[],I$1,0)</f>
        <v>4.3360000000000003E-2</v>
      </c>
      <c r="J418" s="19">
        <f>VLOOKUP($B418,Tabla2[],J$1,0)</f>
        <v>4.0164999999999999E-2</v>
      </c>
      <c r="K418" s="19">
        <f>VLOOKUP($B418,Tabla2[],K$1,0)</f>
        <v>1.7108000000000002E-2</v>
      </c>
      <c r="L418" s="19">
        <f>VLOOKUP($B418,Tabla2[],L$1,0)</f>
        <v>1.3475000000000001E-2</v>
      </c>
      <c r="M418" s="19">
        <f>VLOOKUP($B418,Tabla2[],M$1,0)</f>
        <v>3.2810000000000001E-3</v>
      </c>
      <c r="N418" s="19">
        <f>VLOOKUP($B418,Tabla2[],N$1,0)</f>
        <v>2.0590000000000001E-3</v>
      </c>
      <c r="O418" s="19">
        <f>VLOOKUP($B418,Tabla2[],O$1,0)</f>
        <v>0.22339700000000001</v>
      </c>
      <c r="P418" s="19">
        <f>VLOOKUP($B418,Tabla2[],P$1,0)</f>
        <v>0.20140000000000002</v>
      </c>
      <c r="Q418" s="19">
        <f>VLOOKUP($B418,Tabla2[],Q$1,0)</f>
        <v>0.205239</v>
      </c>
      <c r="R418" s="19">
        <f>VLOOKUP($B418,Tabla2[],R$1,0)</f>
        <v>0.18831500000000001</v>
      </c>
      <c r="S418" s="19">
        <f>VLOOKUP($B418,Tabla2[],S$1,0)</f>
        <v>0.17455600000000002</v>
      </c>
      <c r="T418" s="19">
        <f>VLOOKUP($B418,Tabla2[],T$1,0)</f>
        <v>0.16994100000000001</v>
      </c>
    </row>
    <row r="419" spans="1:20" x14ac:dyDescent="0.3">
      <c r="A419" t="s">
        <v>0</v>
      </c>
      <c r="B419" t="str">
        <f>FIJO!$B418</f>
        <v>BALEARESAEQFIJOEQUILIBRIO6.2TD15</v>
      </c>
      <c r="C419" s="18" t="str">
        <f>VLOOKUP($B419,Tabla2[],3,0)</f>
        <v>AEQ</v>
      </c>
      <c r="D419" s="18" t="str">
        <f>VLOOKUP($B419,Tabla2[],FIJO!C$1,0)</f>
        <v>BALEARES</v>
      </c>
      <c r="E419" s="155"/>
      <c r="F419" s="18" t="str">
        <f>VLOOKUP($B419,Tabla2[],5,0)</f>
        <v>EQUILIBRIO</v>
      </c>
      <c r="G419" s="18" t="str">
        <f>VLOOKUP($B419,Tabla2[],6,0)</f>
        <v>6.2TD</v>
      </c>
      <c r="H419" s="18">
        <f>VLOOKUP($B419,Tabla2[],7,0)</f>
        <v>15</v>
      </c>
      <c r="I419" s="19">
        <f>VLOOKUP($B419,Tabla2[],I$1,0)</f>
        <v>4.3360000000000003E-2</v>
      </c>
      <c r="J419" s="19">
        <f>VLOOKUP($B419,Tabla2[],J$1,0)</f>
        <v>4.0164999999999999E-2</v>
      </c>
      <c r="K419" s="19">
        <f>VLOOKUP($B419,Tabla2[],K$1,0)</f>
        <v>2.5326999999999999E-2</v>
      </c>
      <c r="L419" s="19">
        <f>VLOOKUP($B419,Tabla2[],L$1,0)</f>
        <v>2.1694000000000001E-2</v>
      </c>
      <c r="M419" s="19">
        <f>VLOOKUP($B419,Tabla2[],M$1,0)</f>
        <v>1.1501000000000001E-2</v>
      </c>
      <c r="N419" s="19">
        <f>VLOOKUP($B419,Tabla2[],N$1,0)</f>
        <v>1.0279E-2</v>
      </c>
      <c r="O419" s="19">
        <f>VLOOKUP($B419,Tabla2[],O$1,0)</f>
        <v>0.22339700000000001</v>
      </c>
      <c r="P419" s="19">
        <f>VLOOKUP($B419,Tabla2[],P$1,0)</f>
        <v>0.20140000000000002</v>
      </c>
      <c r="Q419" s="19">
        <f>VLOOKUP($B419,Tabla2[],Q$1,0)</f>
        <v>0.205239</v>
      </c>
      <c r="R419" s="19">
        <f>VLOOKUP($B419,Tabla2[],R$1,0)</f>
        <v>0.18831500000000001</v>
      </c>
      <c r="S419" s="19">
        <f>VLOOKUP($B419,Tabla2[],S$1,0)</f>
        <v>0.17455600000000002</v>
      </c>
      <c r="T419" s="19">
        <f>VLOOKUP($B419,Tabla2[],T$1,0)</f>
        <v>0.16994100000000001</v>
      </c>
    </row>
    <row r="420" spans="1:20" x14ac:dyDescent="0.3">
      <c r="A420" t="s">
        <v>0</v>
      </c>
      <c r="B420" t="str">
        <f>FIJO!$B419</f>
        <v>BALEARESAEQFIJOSIMETRIA6.2TD15</v>
      </c>
      <c r="C420" s="18" t="str">
        <f>VLOOKUP($B420,Tabla2[],3,0)</f>
        <v>AEQ</v>
      </c>
      <c r="D420" s="18" t="str">
        <f>VLOOKUP($B420,Tabla2[],FIJO!C$1,0)</f>
        <v>BALEARES</v>
      </c>
      <c r="E420" s="155"/>
      <c r="F420" s="18" t="str">
        <f>VLOOKUP($B420,Tabla2[],5,0)</f>
        <v>SIMETRIA</v>
      </c>
      <c r="G420" s="18" t="str">
        <f>VLOOKUP($B420,Tabla2[],6,0)</f>
        <v>6.2TD</v>
      </c>
      <c r="H420" s="18">
        <f>VLOOKUP($B420,Tabla2[],7,0)</f>
        <v>15</v>
      </c>
      <c r="I420" s="19">
        <f>VLOOKUP($B420,Tabla2[],I$1,0)</f>
        <v>4.3360000000000003E-2</v>
      </c>
      <c r="J420" s="19">
        <f>VLOOKUP($B420,Tabla2[],J$1,0)</f>
        <v>4.0164999999999999E-2</v>
      </c>
      <c r="K420" s="19">
        <f>VLOOKUP($B420,Tabla2[],K$1,0)</f>
        <v>3.2518999999999999E-2</v>
      </c>
      <c r="L420" s="19">
        <f>VLOOKUP($B420,Tabla2[],L$1,0)</f>
        <v>2.8885999999999998E-2</v>
      </c>
      <c r="M420" s="19">
        <f>VLOOKUP($B420,Tabla2[],M$1,0)</f>
        <v>1.8692E-2</v>
      </c>
      <c r="N420" s="19">
        <f>VLOOKUP($B420,Tabla2[],N$1,0)</f>
        <v>1.7469999999999999E-2</v>
      </c>
      <c r="O420" s="19">
        <f>VLOOKUP($B420,Tabla2[],O$1,0)</f>
        <v>0.22339700000000001</v>
      </c>
      <c r="P420" s="19">
        <f>VLOOKUP($B420,Tabla2[],P$1,0)</f>
        <v>0.20140000000000002</v>
      </c>
      <c r="Q420" s="19">
        <f>VLOOKUP($B420,Tabla2[],Q$1,0)</f>
        <v>0.205239</v>
      </c>
      <c r="R420" s="19">
        <f>VLOOKUP($B420,Tabla2[],R$1,0)</f>
        <v>0.18831500000000001</v>
      </c>
      <c r="S420" s="19">
        <f>VLOOKUP($B420,Tabla2[],S$1,0)</f>
        <v>0.17455600000000002</v>
      </c>
      <c r="T420" s="19">
        <f>VLOOKUP($B420,Tabla2[],T$1,0)</f>
        <v>0.16994100000000001</v>
      </c>
    </row>
    <row r="421" spans="1:20" x14ac:dyDescent="0.3">
      <c r="A421" t="s">
        <v>0</v>
      </c>
      <c r="B421" t="str">
        <f>FIJO!$B420</f>
        <v>BALEARESAEQFIJOARMONIA6.2TD20</v>
      </c>
      <c r="C421" s="18" t="str">
        <f>VLOOKUP($B421,Tabla2[],3,0)</f>
        <v>AEQ</v>
      </c>
      <c r="D421" s="18" t="str">
        <f>VLOOKUP($B421,Tabla2[],FIJO!C$1,0)</f>
        <v>BALEARES</v>
      </c>
      <c r="E421" s="155"/>
      <c r="F421" s="18" t="str">
        <f>VLOOKUP($B421,Tabla2[],5,0)</f>
        <v>ARMONIA</v>
      </c>
      <c r="G421" s="18" t="str">
        <f>VLOOKUP($B421,Tabla2[],6,0)</f>
        <v>6.2TD</v>
      </c>
      <c r="H421" s="18">
        <f>VLOOKUP($B421,Tabla2[],7,0)</f>
        <v>20</v>
      </c>
      <c r="I421" s="19">
        <f>VLOOKUP($B421,Tabla2[],I$1,0)</f>
        <v>4.3360000000000003E-2</v>
      </c>
      <c r="J421" s="19">
        <f>VLOOKUP($B421,Tabla2[],J$1,0)</f>
        <v>4.0164999999999999E-2</v>
      </c>
      <c r="K421" s="19">
        <f>VLOOKUP($B421,Tabla2[],K$1,0)</f>
        <v>1.7108000000000002E-2</v>
      </c>
      <c r="L421" s="19">
        <f>VLOOKUP($B421,Tabla2[],L$1,0)</f>
        <v>1.3475000000000001E-2</v>
      </c>
      <c r="M421" s="19">
        <f>VLOOKUP($B421,Tabla2[],M$1,0)</f>
        <v>3.2810000000000001E-3</v>
      </c>
      <c r="N421" s="19">
        <f>VLOOKUP($B421,Tabla2[],N$1,0)</f>
        <v>2.0590000000000001E-3</v>
      </c>
      <c r="O421" s="19">
        <f>VLOOKUP($B421,Tabla2[],O$1,0)</f>
        <v>0.22839700000000002</v>
      </c>
      <c r="P421" s="19">
        <f>VLOOKUP($B421,Tabla2[],P$1,0)</f>
        <v>0.20640000000000003</v>
      </c>
      <c r="Q421" s="19">
        <f>VLOOKUP($B421,Tabla2[],Q$1,0)</f>
        <v>0.21023900000000001</v>
      </c>
      <c r="R421" s="19">
        <f>VLOOKUP($B421,Tabla2[],R$1,0)</f>
        <v>0.19331500000000001</v>
      </c>
      <c r="S421" s="19">
        <f>VLOOKUP($B421,Tabla2[],S$1,0)</f>
        <v>0.17955600000000002</v>
      </c>
      <c r="T421" s="19">
        <f>VLOOKUP($B421,Tabla2[],T$1,0)</f>
        <v>0.17494100000000001</v>
      </c>
    </row>
    <row r="422" spans="1:20" x14ac:dyDescent="0.3">
      <c r="A422" t="s">
        <v>0</v>
      </c>
      <c r="B422" t="str">
        <f>FIJO!$B421</f>
        <v>BALEARESAEQFIJOEQUILIBRIO6.2TD20</v>
      </c>
      <c r="C422" s="18" t="str">
        <f>VLOOKUP($B422,Tabla2[],3,0)</f>
        <v>AEQ</v>
      </c>
      <c r="D422" s="18" t="str">
        <f>VLOOKUP($B422,Tabla2[],FIJO!C$1,0)</f>
        <v>BALEARES</v>
      </c>
      <c r="E422" s="155"/>
      <c r="F422" s="18" t="str">
        <f>VLOOKUP($B422,Tabla2[],5,0)</f>
        <v>EQUILIBRIO</v>
      </c>
      <c r="G422" s="18" t="str">
        <f>VLOOKUP($B422,Tabla2[],6,0)</f>
        <v>6.2TD</v>
      </c>
      <c r="H422" s="18">
        <f>VLOOKUP($B422,Tabla2[],7,0)</f>
        <v>20</v>
      </c>
      <c r="I422" s="19">
        <f>VLOOKUP($B422,Tabla2[],I$1,0)</f>
        <v>4.3360000000000003E-2</v>
      </c>
      <c r="J422" s="19">
        <f>VLOOKUP($B422,Tabla2[],J$1,0)</f>
        <v>4.0164999999999999E-2</v>
      </c>
      <c r="K422" s="19">
        <f>VLOOKUP($B422,Tabla2[],K$1,0)</f>
        <v>2.5326999999999999E-2</v>
      </c>
      <c r="L422" s="19">
        <f>VLOOKUP($B422,Tabla2[],L$1,0)</f>
        <v>2.1694000000000001E-2</v>
      </c>
      <c r="M422" s="19">
        <f>VLOOKUP($B422,Tabla2[],M$1,0)</f>
        <v>1.1501000000000001E-2</v>
      </c>
      <c r="N422" s="19">
        <f>VLOOKUP($B422,Tabla2[],N$1,0)</f>
        <v>1.0279E-2</v>
      </c>
      <c r="O422" s="19">
        <f>VLOOKUP($B422,Tabla2[],O$1,0)</f>
        <v>0.22839700000000002</v>
      </c>
      <c r="P422" s="19">
        <f>VLOOKUP($B422,Tabla2[],P$1,0)</f>
        <v>0.20640000000000003</v>
      </c>
      <c r="Q422" s="19">
        <f>VLOOKUP($B422,Tabla2[],Q$1,0)</f>
        <v>0.21023900000000001</v>
      </c>
      <c r="R422" s="19">
        <f>VLOOKUP($B422,Tabla2[],R$1,0)</f>
        <v>0.19331500000000001</v>
      </c>
      <c r="S422" s="19">
        <f>VLOOKUP($B422,Tabla2[],S$1,0)</f>
        <v>0.17955600000000002</v>
      </c>
      <c r="T422" s="19">
        <f>VLOOKUP($B422,Tabla2[],T$1,0)</f>
        <v>0.17494100000000001</v>
      </c>
    </row>
    <row r="423" spans="1:20" x14ac:dyDescent="0.3">
      <c r="A423" t="s">
        <v>0</v>
      </c>
      <c r="B423" t="str">
        <f>FIJO!$B422</f>
        <v>BALEARESAEQFIJOSIMETRIA6.2TD20</v>
      </c>
      <c r="C423" s="18" t="str">
        <f>VLOOKUP($B423,Tabla2[],3,0)</f>
        <v>AEQ</v>
      </c>
      <c r="D423" s="18" t="str">
        <f>VLOOKUP($B423,Tabla2[],FIJO!C$1,0)</f>
        <v>BALEARES</v>
      </c>
      <c r="E423" s="155"/>
      <c r="F423" s="18" t="str">
        <f>VLOOKUP($B423,Tabla2[],5,0)</f>
        <v>SIMETRIA</v>
      </c>
      <c r="G423" s="18" t="str">
        <f>VLOOKUP($B423,Tabla2[],6,0)</f>
        <v>6.2TD</v>
      </c>
      <c r="H423" s="18">
        <f>VLOOKUP($B423,Tabla2[],7,0)</f>
        <v>20</v>
      </c>
      <c r="I423" s="19">
        <f>VLOOKUP($B423,Tabla2[],I$1,0)</f>
        <v>4.3360000000000003E-2</v>
      </c>
      <c r="J423" s="19">
        <f>VLOOKUP($B423,Tabla2[],J$1,0)</f>
        <v>4.0164999999999999E-2</v>
      </c>
      <c r="K423" s="19">
        <f>VLOOKUP($B423,Tabla2[],K$1,0)</f>
        <v>3.2518999999999999E-2</v>
      </c>
      <c r="L423" s="19">
        <f>VLOOKUP($B423,Tabla2[],L$1,0)</f>
        <v>2.8885999999999998E-2</v>
      </c>
      <c r="M423" s="19">
        <f>VLOOKUP($B423,Tabla2[],M$1,0)</f>
        <v>1.8692E-2</v>
      </c>
      <c r="N423" s="19">
        <f>VLOOKUP($B423,Tabla2[],N$1,0)</f>
        <v>1.7469999999999999E-2</v>
      </c>
      <c r="O423" s="19">
        <f>VLOOKUP($B423,Tabla2[],O$1,0)</f>
        <v>0.22839700000000002</v>
      </c>
      <c r="P423" s="19">
        <f>VLOOKUP($B423,Tabla2[],P$1,0)</f>
        <v>0.20640000000000003</v>
      </c>
      <c r="Q423" s="19">
        <f>VLOOKUP($B423,Tabla2[],Q$1,0)</f>
        <v>0.21023900000000001</v>
      </c>
      <c r="R423" s="19">
        <f>VLOOKUP($B423,Tabla2[],R$1,0)</f>
        <v>0.19331500000000001</v>
      </c>
      <c r="S423" s="19">
        <f>VLOOKUP($B423,Tabla2[],S$1,0)</f>
        <v>0.17955600000000002</v>
      </c>
      <c r="T423" s="19">
        <f>VLOOKUP($B423,Tabla2[],T$1,0)</f>
        <v>0.17494100000000001</v>
      </c>
    </row>
    <row r="424" spans="1:20" x14ac:dyDescent="0.3">
      <c r="A424" t="s">
        <v>0</v>
      </c>
      <c r="B424" t="str">
        <f>FIJO!$B423</f>
        <v>BALEARESAEQFIJOARMONIA6.2TD25</v>
      </c>
      <c r="C424" s="18" t="str">
        <f>VLOOKUP($B424,Tabla2[],3,0)</f>
        <v>AEQ</v>
      </c>
      <c r="D424" s="18" t="str">
        <f>VLOOKUP($B424,Tabla2[],FIJO!C$1,0)</f>
        <v>BALEARES</v>
      </c>
      <c r="E424" s="155"/>
      <c r="F424" s="18" t="str">
        <f>VLOOKUP($B424,Tabla2[],5,0)</f>
        <v>ARMONIA</v>
      </c>
      <c r="G424" s="18" t="str">
        <f>VLOOKUP($B424,Tabla2[],6,0)</f>
        <v>6.2TD</v>
      </c>
      <c r="H424" s="18">
        <f>VLOOKUP($B424,Tabla2[],7,0)</f>
        <v>25</v>
      </c>
      <c r="I424" s="19">
        <f>VLOOKUP($B424,Tabla2[],I$1,0)</f>
        <v>4.3360000000000003E-2</v>
      </c>
      <c r="J424" s="19">
        <f>VLOOKUP($B424,Tabla2[],J$1,0)</f>
        <v>4.0164999999999999E-2</v>
      </c>
      <c r="K424" s="19">
        <f>VLOOKUP($B424,Tabla2[],K$1,0)</f>
        <v>1.7108000000000002E-2</v>
      </c>
      <c r="L424" s="19">
        <f>VLOOKUP($B424,Tabla2[],L$1,0)</f>
        <v>1.3475000000000001E-2</v>
      </c>
      <c r="M424" s="19">
        <f>VLOOKUP($B424,Tabla2[],M$1,0)</f>
        <v>3.2810000000000001E-3</v>
      </c>
      <c r="N424" s="19">
        <f>VLOOKUP($B424,Tabla2[],N$1,0)</f>
        <v>2.0590000000000001E-3</v>
      </c>
      <c r="O424" s="19">
        <f>VLOOKUP($B424,Tabla2[],O$1,0)</f>
        <v>0.23339700000000002</v>
      </c>
      <c r="P424" s="19">
        <f>VLOOKUP($B424,Tabla2[],P$1,0)</f>
        <v>0.21140000000000003</v>
      </c>
      <c r="Q424" s="19">
        <f>VLOOKUP($B424,Tabla2[],Q$1,0)</f>
        <v>0.21523900000000001</v>
      </c>
      <c r="R424" s="19">
        <f>VLOOKUP($B424,Tabla2[],R$1,0)</f>
        <v>0.19831500000000002</v>
      </c>
      <c r="S424" s="19">
        <f>VLOOKUP($B424,Tabla2[],S$1,0)</f>
        <v>0.18455600000000003</v>
      </c>
      <c r="T424" s="19">
        <f>VLOOKUP($B424,Tabla2[],T$1,0)</f>
        <v>0.17994100000000002</v>
      </c>
    </row>
    <row r="425" spans="1:20" x14ac:dyDescent="0.3">
      <c r="A425" t="s">
        <v>0</v>
      </c>
      <c r="B425" t="str">
        <f>FIJO!$B424</f>
        <v>BALEARESAEQFIJOEQUILIBRIO6.2TD25</v>
      </c>
      <c r="C425" s="18" t="str">
        <f>VLOOKUP($B425,Tabla2[],3,0)</f>
        <v>AEQ</v>
      </c>
      <c r="D425" s="18" t="str">
        <f>VLOOKUP($B425,Tabla2[],FIJO!C$1,0)</f>
        <v>BALEARES</v>
      </c>
      <c r="E425" s="155"/>
      <c r="F425" s="18" t="str">
        <f>VLOOKUP($B425,Tabla2[],5,0)</f>
        <v>EQUILIBRIO</v>
      </c>
      <c r="G425" s="18" t="str">
        <f>VLOOKUP($B425,Tabla2[],6,0)</f>
        <v>6.2TD</v>
      </c>
      <c r="H425" s="18">
        <f>VLOOKUP($B425,Tabla2[],7,0)</f>
        <v>25</v>
      </c>
      <c r="I425" s="19">
        <f>VLOOKUP($B425,Tabla2[],I$1,0)</f>
        <v>4.3360000000000003E-2</v>
      </c>
      <c r="J425" s="19">
        <f>VLOOKUP($B425,Tabla2[],J$1,0)</f>
        <v>4.0164999999999999E-2</v>
      </c>
      <c r="K425" s="19">
        <f>VLOOKUP($B425,Tabla2[],K$1,0)</f>
        <v>2.5326999999999999E-2</v>
      </c>
      <c r="L425" s="19">
        <f>VLOOKUP($B425,Tabla2[],L$1,0)</f>
        <v>2.1694000000000001E-2</v>
      </c>
      <c r="M425" s="19">
        <f>VLOOKUP($B425,Tabla2[],M$1,0)</f>
        <v>1.1501000000000001E-2</v>
      </c>
      <c r="N425" s="19">
        <f>VLOOKUP($B425,Tabla2[],N$1,0)</f>
        <v>1.0279E-2</v>
      </c>
      <c r="O425" s="19">
        <f>VLOOKUP($B425,Tabla2[],O$1,0)</f>
        <v>0.23339700000000002</v>
      </c>
      <c r="P425" s="19">
        <f>VLOOKUP($B425,Tabla2[],P$1,0)</f>
        <v>0.21140000000000003</v>
      </c>
      <c r="Q425" s="19">
        <f>VLOOKUP($B425,Tabla2[],Q$1,0)</f>
        <v>0.21523900000000001</v>
      </c>
      <c r="R425" s="19">
        <f>VLOOKUP($B425,Tabla2[],R$1,0)</f>
        <v>0.19831500000000002</v>
      </c>
      <c r="S425" s="19">
        <f>VLOOKUP($B425,Tabla2[],S$1,0)</f>
        <v>0.18455600000000003</v>
      </c>
      <c r="T425" s="19">
        <f>VLOOKUP($B425,Tabla2[],T$1,0)</f>
        <v>0.17994100000000002</v>
      </c>
    </row>
    <row r="426" spans="1:20" x14ac:dyDescent="0.3">
      <c r="A426" t="s">
        <v>0</v>
      </c>
      <c r="B426" t="str">
        <f>FIJO!$B425</f>
        <v>BALEARESAEQFIJOSIMETRIA6.2TD25</v>
      </c>
      <c r="C426" s="18" t="str">
        <f>VLOOKUP($B426,Tabla2[],3,0)</f>
        <v>AEQ</v>
      </c>
      <c r="D426" s="18" t="str">
        <f>VLOOKUP($B426,Tabla2[],FIJO!C$1,0)</f>
        <v>BALEARES</v>
      </c>
      <c r="E426" s="155"/>
      <c r="F426" s="18" t="str">
        <f>VLOOKUP($B426,Tabla2[],5,0)</f>
        <v>SIMETRIA</v>
      </c>
      <c r="G426" s="18" t="str">
        <f>VLOOKUP($B426,Tabla2[],6,0)</f>
        <v>6.2TD</v>
      </c>
      <c r="H426" s="18">
        <f>VLOOKUP($B426,Tabla2[],7,0)</f>
        <v>25</v>
      </c>
      <c r="I426" s="19">
        <f>VLOOKUP($B426,Tabla2[],I$1,0)</f>
        <v>4.3360000000000003E-2</v>
      </c>
      <c r="J426" s="19">
        <f>VLOOKUP($B426,Tabla2[],J$1,0)</f>
        <v>4.0164999999999999E-2</v>
      </c>
      <c r="K426" s="19">
        <f>VLOOKUP($B426,Tabla2[],K$1,0)</f>
        <v>3.2518999999999999E-2</v>
      </c>
      <c r="L426" s="19">
        <f>VLOOKUP($B426,Tabla2[],L$1,0)</f>
        <v>2.8885999999999998E-2</v>
      </c>
      <c r="M426" s="19">
        <f>VLOOKUP($B426,Tabla2[],M$1,0)</f>
        <v>1.8692E-2</v>
      </c>
      <c r="N426" s="19">
        <f>VLOOKUP($B426,Tabla2[],N$1,0)</f>
        <v>1.7469999999999999E-2</v>
      </c>
      <c r="O426" s="19">
        <f>VLOOKUP($B426,Tabla2[],O$1,0)</f>
        <v>0.23339700000000002</v>
      </c>
      <c r="P426" s="19">
        <f>VLOOKUP($B426,Tabla2[],P$1,0)</f>
        <v>0.21140000000000003</v>
      </c>
      <c r="Q426" s="19">
        <f>VLOOKUP($B426,Tabla2[],Q$1,0)</f>
        <v>0.21523900000000001</v>
      </c>
      <c r="R426" s="19">
        <f>VLOOKUP($B426,Tabla2[],R$1,0)</f>
        <v>0.19831500000000002</v>
      </c>
      <c r="S426" s="19">
        <f>VLOOKUP($B426,Tabla2[],S$1,0)</f>
        <v>0.18455600000000003</v>
      </c>
      <c r="T426" s="19">
        <f>VLOOKUP($B426,Tabla2[],T$1,0)</f>
        <v>0.17994100000000002</v>
      </c>
    </row>
    <row r="427" spans="1:20" x14ac:dyDescent="0.3">
      <c r="A427" t="s">
        <v>0</v>
      </c>
      <c r="B427" t="str">
        <f>FIJO!$B426</f>
        <v>BALEARESAEQFIJOARMONIA6.2TD30</v>
      </c>
      <c r="C427" s="18" t="str">
        <f>VLOOKUP($B427,Tabla2[],3,0)</f>
        <v>AEQ</v>
      </c>
      <c r="D427" s="18" t="str">
        <f>VLOOKUP($B427,Tabla2[],FIJO!C$1,0)</f>
        <v>BALEARES</v>
      </c>
      <c r="E427" s="155"/>
      <c r="F427" s="18" t="str">
        <f>VLOOKUP($B427,Tabla2[],5,0)</f>
        <v>ARMONIA</v>
      </c>
      <c r="G427" s="18" t="str">
        <f>VLOOKUP($B427,Tabla2[],6,0)</f>
        <v>6.2TD</v>
      </c>
      <c r="H427" s="18">
        <f>VLOOKUP($B427,Tabla2[],7,0)</f>
        <v>30</v>
      </c>
      <c r="I427" s="19">
        <f>VLOOKUP($B427,Tabla2[],I$1,0)</f>
        <v>4.3360000000000003E-2</v>
      </c>
      <c r="J427" s="19">
        <f>VLOOKUP($B427,Tabla2[],J$1,0)</f>
        <v>4.0164999999999999E-2</v>
      </c>
      <c r="K427" s="19">
        <f>VLOOKUP($B427,Tabla2[],K$1,0)</f>
        <v>1.7108000000000002E-2</v>
      </c>
      <c r="L427" s="19">
        <f>VLOOKUP($B427,Tabla2[],L$1,0)</f>
        <v>1.3475000000000001E-2</v>
      </c>
      <c r="M427" s="19">
        <f>VLOOKUP($B427,Tabla2[],M$1,0)</f>
        <v>3.2810000000000001E-3</v>
      </c>
      <c r="N427" s="19">
        <f>VLOOKUP($B427,Tabla2[],N$1,0)</f>
        <v>2.0590000000000001E-3</v>
      </c>
      <c r="O427" s="19">
        <f>VLOOKUP($B427,Tabla2[],O$1,0)</f>
        <v>0.23839700000000003</v>
      </c>
      <c r="P427" s="19">
        <f>VLOOKUP($B427,Tabla2[],P$1,0)</f>
        <v>0.21640000000000004</v>
      </c>
      <c r="Q427" s="19">
        <f>VLOOKUP($B427,Tabla2[],Q$1,0)</f>
        <v>0.22023900000000002</v>
      </c>
      <c r="R427" s="19">
        <f>VLOOKUP($B427,Tabla2[],R$1,0)</f>
        <v>0.20331500000000002</v>
      </c>
      <c r="S427" s="19">
        <f>VLOOKUP($B427,Tabla2[],S$1,0)</f>
        <v>0.18955600000000003</v>
      </c>
      <c r="T427" s="19">
        <f>VLOOKUP($B427,Tabla2[],T$1,0)</f>
        <v>0.18494100000000002</v>
      </c>
    </row>
    <row r="428" spans="1:20" x14ac:dyDescent="0.3">
      <c r="A428" t="s">
        <v>0</v>
      </c>
      <c r="B428" t="str">
        <f>FIJO!$B427</f>
        <v>BALEARESAEQFIJOEQUILIBRIO6.2TD30</v>
      </c>
      <c r="C428" s="18" t="str">
        <f>VLOOKUP($B428,Tabla2[],3,0)</f>
        <v>AEQ</v>
      </c>
      <c r="D428" s="18" t="str">
        <f>VLOOKUP($B428,Tabla2[],FIJO!C$1,0)</f>
        <v>BALEARES</v>
      </c>
      <c r="E428" s="155"/>
      <c r="F428" s="18" t="str">
        <f>VLOOKUP($B428,Tabla2[],5,0)</f>
        <v>EQUILIBRIO</v>
      </c>
      <c r="G428" s="18" t="str">
        <f>VLOOKUP($B428,Tabla2[],6,0)</f>
        <v>6.2TD</v>
      </c>
      <c r="H428" s="18">
        <f>VLOOKUP($B428,Tabla2[],7,0)</f>
        <v>30</v>
      </c>
      <c r="I428" s="19">
        <f>VLOOKUP($B428,Tabla2[],I$1,0)</f>
        <v>4.3360000000000003E-2</v>
      </c>
      <c r="J428" s="19">
        <f>VLOOKUP($B428,Tabla2[],J$1,0)</f>
        <v>4.0164999999999999E-2</v>
      </c>
      <c r="K428" s="19">
        <f>VLOOKUP($B428,Tabla2[],K$1,0)</f>
        <v>2.5326999999999999E-2</v>
      </c>
      <c r="L428" s="19">
        <f>VLOOKUP($B428,Tabla2[],L$1,0)</f>
        <v>2.1694000000000001E-2</v>
      </c>
      <c r="M428" s="19">
        <f>VLOOKUP($B428,Tabla2[],M$1,0)</f>
        <v>1.1501000000000001E-2</v>
      </c>
      <c r="N428" s="19">
        <f>VLOOKUP($B428,Tabla2[],N$1,0)</f>
        <v>1.0279E-2</v>
      </c>
      <c r="O428" s="19">
        <f>VLOOKUP($B428,Tabla2[],O$1,0)</f>
        <v>0.23839700000000003</v>
      </c>
      <c r="P428" s="19">
        <f>VLOOKUP($B428,Tabla2[],P$1,0)</f>
        <v>0.21640000000000004</v>
      </c>
      <c r="Q428" s="19">
        <f>VLOOKUP($B428,Tabla2[],Q$1,0)</f>
        <v>0.22023900000000002</v>
      </c>
      <c r="R428" s="19">
        <f>VLOOKUP($B428,Tabla2[],R$1,0)</f>
        <v>0.20331500000000002</v>
      </c>
      <c r="S428" s="19">
        <f>VLOOKUP($B428,Tabla2[],S$1,0)</f>
        <v>0.18955600000000003</v>
      </c>
      <c r="T428" s="19">
        <f>VLOOKUP($B428,Tabla2[],T$1,0)</f>
        <v>0.18494100000000002</v>
      </c>
    </row>
    <row r="429" spans="1:20" x14ac:dyDescent="0.3">
      <c r="A429" t="s">
        <v>0</v>
      </c>
      <c r="B429" t="str">
        <f>FIJO!$B428</f>
        <v>BALEARESAEQFIJOSIMETRIA6.2TD30</v>
      </c>
      <c r="C429" s="18" t="str">
        <f>VLOOKUP($B429,Tabla2[],3,0)</f>
        <v>AEQ</v>
      </c>
      <c r="D429" s="18" t="str">
        <f>VLOOKUP($B429,Tabla2[],FIJO!C$1,0)</f>
        <v>BALEARES</v>
      </c>
      <c r="E429" s="155"/>
      <c r="F429" s="18" t="str">
        <f>VLOOKUP($B429,Tabla2[],5,0)</f>
        <v>SIMETRIA</v>
      </c>
      <c r="G429" s="18" t="str">
        <f>VLOOKUP($B429,Tabla2[],6,0)</f>
        <v>6.2TD</v>
      </c>
      <c r="H429" s="18">
        <f>VLOOKUP($B429,Tabla2[],7,0)</f>
        <v>30</v>
      </c>
      <c r="I429" s="19">
        <f>VLOOKUP($B429,Tabla2[],I$1,0)</f>
        <v>4.3360000000000003E-2</v>
      </c>
      <c r="J429" s="19">
        <f>VLOOKUP($B429,Tabla2[],J$1,0)</f>
        <v>4.0164999999999999E-2</v>
      </c>
      <c r="K429" s="19">
        <f>VLOOKUP($B429,Tabla2[],K$1,0)</f>
        <v>3.2518999999999999E-2</v>
      </c>
      <c r="L429" s="19">
        <f>VLOOKUP($B429,Tabla2[],L$1,0)</f>
        <v>2.8885999999999998E-2</v>
      </c>
      <c r="M429" s="19">
        <f>VLOOKUP($B429,Tabla2[],M$1,0)</f>
        <v>1.8692E-2</v>
      </c>
      <c r="N429" s="19">
        <f>VLOOKUP($B429,Tabla2[],N$1,0)</f>
        <v>1.7469999999999999E-2</v>
      </c>
      <c r="O429" s="19">
        <f>VLOOKUP($B429,Tabla2[],O$1,0)</f>
        <v>0.23839700000000003</v>
      </c>
      <c r="P429" s="19">
        <f>VLOOKUP($B429,Tabla2[],P$1,0)</f>
        <v>0.21640000000000004</v>
      </c>
      <c r="Q429" s="19">
        <f>VLOOKUP($B429,Tabla2[],Q$1,0)</f>
        <v>0.22023900000000002</v>
      </c>
      <c r="R429" s="19">
        <f>VLOOKUP($B429,Tabla2[],R$1,0)</f>
        <v>0.20331500000000002</v>
      </c>
      <c r="S429" s="19">
        <f>VLOOKUP($B429,Tabla2[],S$1,0)</f>
        <v>0.18955600000000003</v>
      </c>
      <c r="T429" s="19">
        <f>VLOOKUP($B429,Tabla2[],T$1,0)</f>
        <v>0.18494100000000002</v>
      </c>
    </row>
    <row r="430" spans="1:20" x14ac:dyDescent="0.3">
      <c r="A430" t="s">
        <v>0</v>
      </c>
      <c r="B430" t="str">
        <f>FIJO!$B429</f>
        <v>PENINSULAELEIAFIJOBALANCE OF ENERGY 02.0TD-</v>
      </c>
      <c r="C430" s="18" t="str">
        <f>VLOOKUP($B430,Tabla2[],3,0)</f>
        <v>ELEIA</v>
      </c>
      <c r="D430" s="18" t="str">
        <f>VLOOKUP($B430,Tabla2[],FIJO!C$1,0)</f>
        <v>PENINSULA</v>
      </c>
      <c r="E430" s="155"/>
      <c r="F430" s="18" t="str">
        <f>VLOOKUP($B430,Tabla2[],5,0)</f>
        <v>BALANCE OF ENERGY 0</v>
      </c>
      <c r="G430" s="18" t="str">
        <f>VLOOKUP($B430,Tabla2[],6,0)</f>
        <v>2.0TD</v>
      </c>
      <c r="H430" s="18" t="str">
        <f>VLOOKUP($B430,Tabla2[],7,0)</f>
        <v>-</v>
      </c>
      <c r="I430" s="19">
        <f>VLOOKUP($B430,Tabla2[],I$1,0)</f>
        <v>7.1681999999999996E-2</v>
      </c>
      <c r="J430" s="19">
        <f>VLOOKUP($B430,Tabla2[],J$1,0)</f>
        <v>7.1681999999999996E-2</v>
      </c>
      <c r="K430" s="19">
        <f>VLOOKUP($B430,Tabla2[],K$1,0)</f>
        <v>0</v>
      </c>
      <c r="L430" s="19">
        <f>VLOOKUP($B430,Tabla2[],L$1,0)</f>
        <v>0</v>
      </c>
      <c r="M430" s="19">
        <f>VLOOKUP($B430,Tabla2[],M$1,0)</f>
        <v>0</v>
      </c>
      <c r="N430" s="19">
        <f>VLOOKUP($B430,Tabla2[],N$1,0)</f>
        <v>0</v>
      </c>
      <c r="O430" s="19">
        <f>VLOOKUP($B430,Tabla2[],O$1,0)</f>
        <v>0.217</v>
      </c>
      <c r="P430" s="19">
        <f>VLOOKUP($B430,Tabla2[],P$1,0)</f>
        <v>0.217</v>
      </c>
      <c r="Q430" s="19">
        <f>VLOOKUP($B430,Tabla2[],Q$1,0)</f>
        <v>0.217</v>
      </c>
      <c r="R430" s="19">
        <f>VLOOKUP($B430,Tabla2[],R$1,0)</f>
        <v>0</v>
      </c>
      <c r="S430" s="19">
        <f>VLOOKUP($B430,Tabla2[],S$1,0)</f>
        <v>0</v>
      </c>
      <c r="T430" s="19">
        <f>VLOOKUP($B430,Tabla2[],T$1,0)</f>
        <v>0</v>
      </c>
    </row>
    <row r="431" spans="1:20" x14ac:dyDescent="0.3">
      <c r="A431" t="s">
        <v>0</v>
      </c>
      <c r="B431" t="str">
        <f>FIJO!$B430</f>
        <v>PENINSULAELEIAFIJOBALANCE OF ENERGY 12.0TD-</v>
      </c>
      <c r="C431" s="18" t="str">
        <f>VLOOKUP($B431,Tabla2[],3,0)</f>
        <v>ELEIA</v>
      </c>
      <c r="D431" s="18" t="str">
        <f>VLOOKUP($B431,Tabla2[],FIJO!C$1,0)</f>
        <v>PENINSULA</v>
      </c>
      <c r="E431" s="155"/>
      <c r="F431" s="18" t="str">
        <f>VLOOKUP($B431,Tabla2[],5,0)</f>
        <v>BALANCE OF ENERGY 1</v>
      </c>
      <c r="G431" s="18" t="str">
        <f>VLOOKUP($B431,Tabla2[],6,0)</f>
        <v>2.0TD</v>
      </c>
      <c r="H431" s="18" t="str">
        <f>VLOOKUP($B431,Tabla2[],7,0)</f>
        <v>-</v>
      </c>
      <c r="I431" s="19">
        <f>VLOOKUP($B431,Tabla2[],I$1,0)</f>
        <v>7.1681999999999996E-2</v>
      </c>
      <c r="J431" s="19">
        <f>VLOOKUP($B431,Tabla2[],J$1,0)</f>
        <v>7.1681999999999996E-2</v>
      </c>
      <c r="K431" s="19">
        <f>VLOOKUP($B431,Tabla2[],K$1,0)</f>
        <v>0</v>
      </c>
      <c r="L431" s="19">
        <f>VLOOKUP($B431,Tabla2[],L$1,0)</f>
        <v>0</v>
      </c>
      <c r="M431" s="19">
        <f>VLOOKUP($B431,Tabla2[],M$1,0)</f>
        <v>0</v>
      </c>
      <c r="N431" s="19">
        <f>VLOOKUP($B431,Tabla2[],N$1,0)</f>
        <v>0</v>
      </c>
      <c r="O431" s="19">
        <f>VLOOKUP($B431,Tabla2[],O$1,0)</f>
        <v>0.20100000000000001</v>
      </c>
      <c r="P431" s="19">
        <f>VLOOKUP($B431,Tabla2[],P$1,0)</f>
        <v>0.20100000000000001</v>
      </c>
      <c r="Q431" s="19">
        <f>VLOOKUP($B431,Tabla2[],Q$1,0)</f>
        <v>0.20100000000000001</v>
      </c>
      <c r="R431" s="19">
        <f>VLOOKUP($B431,Tabla2[],R$1,0)</f>
        <v>0</v>
      </c>
      <c r="S431" s="19">
        <f>VLOOKUP($B431,Tabla2[],S$1,0)</f>
        <v>0</v>
      </c>
      <c r="T431" s="19">
        <f>VLOOKUP($B431,Tabla2[],T$1,0)</f>
        <v>0</v>
      </c>
    </row>
    <row r="432" spans="1:20" x14ac:dyDescent="0.3">
      <c r="A432" t="s">
        <v>0</v>
      </c>
      <c r="B432" t="str">
        <f>FIJO!$B431</f>
        <v>PENINSULAELEIAFIJOBALANCE OF ENERGY 22.0TD-</v>
      </c>
      <c r="C432" s="18" t="str">
        <f>VLOOKUP($B432,Tabla2[],3,0)</f>
        <v>ELEIA</v>
      </c>
      <c r="D432" s="18" t="str">
        <f>VLOOKUP($B432,Tabla2[],FIJO!C$1,0)</f>
        <v>PENINSULA</v>
      </c>
      <c r="E432" s="155"/>
      <c r="F432" s="18" t="str">
        <f>VLOOKUP($B432,Tabla2[],5,0)</f>
        <v>BALANCE OF ENERGY 2</v>
      </c>
      <c r="G432" s="18" t="str">
        <f>VLOOKUP($B432,Tabla2[],6,0)</f>
        <v>2.0TD</v>
      </c>
      <c r="H432" s="18" t="str">
        <f>VLOOKUP($B432,Tabla2[],7,0)</f>
        <v>-</v>
      </c>
      <c r="I432" s="19">
        <f>VLOOKUP($B432,Tabla2[],I$1,0)</f>
        <v>7.1681999999999996E-2</v>
      </c>
      <c r="J432" s="19">
        <f>VLOOKUP($B432,Tabla2[],J$1,0)</f>
        <v>7.1681999999999996E-2</v>
      </c>
      <c r="K432" s="19">
        <f>VLOOKUP($B432,Tabla2[],K$1,0)</f>
        <v>0</v>
      </c>
      <c r="L432" s="19">
        <f>VLOOKUP($B432,Tabla2[],L$1,0)</f>
        <v>0</v>
      </c>
      <c r="M432" s="19">
        <f>VLOOKUP($B432,Tabla2[],M$1,0)</f>
        <v>0</v>
      </c>
      <c r="N432" s="19">
        <f>VLOOKUP($B432,Tabla2[],N$1,0)</f>
        <v>0</v>
      </c>
      <c r="O432" s="19">
        <f>VLOOKUP($B432,Tabla2[],O$1,0)</f>
        <v>0.18099999999999999</v>
      </c>
      <c r="P432" s="19">
        <f>VLOOKUP($B432,Tabla2[],P$1,0)</f>
        <v>0.18099999999999999</v>
      </c>
      <c r="Q432" s="19">
        <f>VLOOKUP($B432,Tabla2[],Q$1,0)</f>
        <v>0.18099999999999999</v>
      </c>
      <c r="R432" s="19">
        <f>VLOOKUP($B432,Tabla2[],R$1,0)</f>
        <v>0</v>
      </c>
      <c r="S432" s="19">
        <f>VLOOKUP($B432,Tabla2[],S$1,0)</f>
        <v>0</v>
      </c>
      <c r="T432" s="19">
        <f>VLOOKUP($B432,Tabla2[],T$1,0)</f>
        <v>0</v>
      </c>
    </row>
    <row r="433" spans="1:20" x14ac:dyDescent="0.3">
      <c r="A433" t="s">
        <v>0</v>
      </c>
      <c r="B433" t="str">
        <f>FIJO!$B432</f>
        <v>PENINSULAELEIAFIJOBALANCE OF ENERGY 32.0TD-</v>
      </c>
      <c r="C433" s="18" t="str">
        <f>VLOOKUP($B433,Tabla2[],3,0)</f>
        <v>ELEIA</v>
      </c>
      <c r="D433" s="18" t="str">
        <f>VLOOKUP($B433,Tabla2[],FIJO!C$1,0)</f>
        <v>PENINSULA</v>
      </c>
      <c r="E433" s="155"/>
      <c r="F433" s="18" t="str">
        <f>VLOOKUP($B433,Tabla2[],5,0)</f>
        <v>BALANCE OF ENERGY 3</v>
      </c>
      <c r="G433" s="18" t="str">
        <f>VLOOKUP($B433,Tabla2[],6,0)</f>
        <v>2.0TD</v>
      </c>
      <c r="H433" s="18" t="str">
        <f>VLOOKUP($B433,Tabla2[],7,0)</f>
        <v>-</v>
      </c>
      <c r="I433" s="19">
        <f>VLOOKUP($B433,Tabla2[],I$1,0)</f>
        <v>7.1681999999999996E-2</v>
      </c>
      <c r="J433" s="19">
        <f>VLOOKUP($B433,Tabla2[],J$1,0)</f>
        <v>7.1681999999999996E-2</v>
      </c>
      <c r="K433" s="19">
        <f>VLOOKUP($B433,Tabla2[],K$1,0)</f>
        <v>0</v>
      </c>
      <c r="L433" s="19">
        <f>VLOOKUP($B433,Tabla2[],L$1,0)</f>
        <v>0</v>
      </c>
      <c r="M433" s="19">
        <f>VLOOKUP($B433,Tabla2[],M$1,0)</f>
        <v>0</v>
      </c>
      <c r="N433" s="19">
        <f>VLOOKUP($B433,Tabla2[],N$1,0)</f>
        <v>0</v>
      </c>
      <c r="O433" s="19">
        <f>VLOOKUP($B433,Tabla2[],O$1,0)</f>
        <v>0.161</v>
      </c>
      <c r="P433" s="19">
        <f>VLOOKUP($B433,Tabla2[],P$1,0)</f>
        <v>0.161</v>
      </c>
      <c r="Q433" s="19">
        <f>VLOOKUP($B433,Tabla2[],Q$1,0)</f>
        <v>0.161</v>
      </c>
      <c r="R433" s="19">
        <f>VLOOKUP($B433,Tabla2[],R$1,0)</f>
        <v>0</v>
      </c>
      <c r="S433" s="19">
        <f>VLOOKUP($B433,Tabla2[],S$1,0)</f>
        <v>0</v>
      </c>
      <c r="T433" s="19">
        <f>VLOOKUP($B433,Tabla2[],T$1,0)</f>
        <v>0</v>
      </c>
    </row>
    <row r="434" spans="1:20" x14ac:dyDescent="0.3">
      <c r="A434" t="s">
        <v>0</v>
      </c>
      <c r="B434" t="str">
        <f>FIJO!$B433</f>
        <v>PENINSULAELEIAFIJOSIMPLEX2.0TD-</v>
      </c>
      <c r="C434" s="18" t="str">
        <f>VLOOKUP($B434,Tabla2[],3,0)</f>
        <v>ELEIA</v>
      </c>
      <c r="D434" s="18" t="str">
        <f>VLOOKUP($B434,Tabla2[],FIJO!C$1,0)</f>
        <v>PENINSULA</v>
      </c>
      <c r="E434" s="155"/>
      <c r="F434" s="18" t="str">
        <f>VLOOKUP($B434,Tabla2[],5,0)</f>
        <v>SIMPLEX</v>
      </c>
      <c r="G434" s="18" t="str">
        <f>VLOOKUP($B434,Tabla2[],6,0)</f>
        <v>2.0TD</v>
      </c>
      <c r="H434" s="18" t="str">
        <f>VLOOKUP($B434,Tabla2[],7,0)</f>
        <v>-</v>
      </c>
      <c r="I434" s="19">
        <f>VLOOKUP($B434,Tabla2[],I$1,0)</f>
        <v>6.9542999999999994E-2</v>
      </c>
      <c r="J434" s="19">
        <f>VLOOKUP($B434,Tabla2[],J$1,0)</f>
        <v>3.679E-3</v>
      </c>
      <c r="K434" s="19">
        <f>VLOOKUP($B434,Tabla2[],K$1,0)</f>
        <v>0</v>
      </c>
      <c r="L434" s="19">
        <f>VLOOKUP($B434,Tabla2[],L$1,0)</f>
        <v>0</v>
      </c>
      <c r="M434" s="19">
        <f>VLOOKUP($B434,Tabla2[],M$1,0)</f>
        <v>0</v>
      </c>
      <c r="N434" s="19">
        <f>VLOOKUP($B434,Tabla2[],N$1,0)</f>
        <v>0</v>
      </c>
      <c r="O434" s="19">
        <f>VLOOKUP($B434,Tabla2[],O$1,0)</f>
        <v>0.24493599999999999</v>
      </c>
      <c r="P434" s="19">
        <f>VLOOKUP($B434,Tabla2[],P$1,0)</f>
        <v>0.19311200000000001</v>
      </c>
      <c r="Q434" s="19">
        <f>VLOOKUP($B434,Tabla2[],Q$1,0)</f>
        <v>0.151333</v>
      </c>
      <c r="R434" s="19">
        <f>VLOOKUP($B434,Tabla2[],R$1,0)</f>
        <v>0</v>
      </c>
      <c r="S434" s="19">
        <f>VLOOKUP($B434,Tabla2[],S$1,0)</f>
        <v>0</v>
      </c>
      <c r="T434" s="19">
        <f>VLOOKUP($B434,Tabla2[],T$1,0)</f>
        <v>0</v>
      </c>
    </row>
    <row r="435" spans="1:20" x14ac:dyDescent="0.3">
      <c r="A435" t="s">
        <v>0</v>
      </c>
      <c r="B435" t="str">
        <f>FIJO!$B434</f>
        <v>PENINSULAELEIAFIJOSIMPLEX3.0TD-</v>
      </c>
      <c r="C435" s="18" t="str">
        <f>VLOOKUP($B435,Tabla2[],3,0)</f>
        <v>ELEIA</v>
      </c>
      <c r="D435" s="18" t="str">
        <f>VLOOKUP($B435,Tabla2[],FIJO!C$1,0)</f>
        <v>PENINSULA</v>
      </c>
      <c r="E435" s="155"/>
      <c r="F435" s="18" t="str">
        <f>VLOOKUP($B435,Tabla2[],5,0)</f>
        <v>SIMPLEX</v>
      </c>
      <c r="G435" s="18" t="str">
        <f>VLOOKUP($B435,Tabla2[],6,0)</f>
        <v>3.0TD</v>
      </c>
      <c r="H435" s="18" t="str">
        <f>VLOOKUP($B435,Tabla2[],7,0)</f>
        <v>-</v>
      </c>
      <c r="I435" s="19">
        <f>VLOOKUP($B435,Tabla2[],I$1,0)</f>
        <v>3.8308000000000002E-2</v>
      </c>
      <c r="J435" s="19">
        <f>VLOOKUP($B435,Tabla2[],J$1,0)</f>
        <v>3.2599999999999997E-2</v>
      </c>
      <c r="K435" s="19">
        <f>VLOOKUP($B435,Tabla2[],K$1,0)</f>
        <v>1.0965000000000001E-2</v>
      </c>
      <c r="L435" s="19">
        <f>VLOOKUP($B435,Tabla2[],L$1,0)</f>
        <v>1.0011000000000001E-2</v>
      </c>
      <c r="M435" s="19">
        <f>VLOOKUP($B435,Tabla2[],M$1,0)</f>
        <v>7.4869999999999997E-3</v>
      </c>
      <c r="N435" s="19">
        <f>VLOOKUP($B435,Tabla2[],N$1,0)</f>
        <v>5.483E-3</v>
      </c>
      <c r="O435" s="19">
        <f>VLOOKUP($B435,Tabla2[],O$1,0)</f>
        <v>0.22284300000000001</v>
      </c>
      <c r="P435" s="19">
        <f>VLOOKUP($B435,Tabla2[],P$1,0)</f>
        <v>0.20514199999999999</v>
      </c>
      <c r="Q435" s="19">
        <f>VLOOKUP($B435,Tabla2[],Q$1,0)</f>
        <v>0.17965999999999999</v>
      </c>
      <c r="R435" s="19">
        <f>VLOOKUP($B435,Tabla2[],R$1,0)</f>
        <v>0.173953</v>
      </c>
      <c r="S435" s="19">
        <f>VLOOKUP($B435,Tabla2[],S$1,0)</f>
        <v>0.16283400000000001</v>
      </c>
      <c r="T435" s="19">
        <f>VLOOKUP($B435,Tabla2[],T$1,0)</f>
        <v>0.150528</v>
      </c>
    </row>
    <row r="436" spans="1:20" x14ac:dyDescent="0.3">
      <c r="A436" t="s">
        <v>0</v>
      </c>
      <c r="B436" t="str">
        <f>FIJO!$B435</f>
        <v>PENINSULAELEIAFIJOSIMPLEX6.1TD-</v>
      </c>
      <c r="C436" s="18" t="str">
        <f>VLOOKUP($B436,Tabla2[],3,0)</f>
        <v>ELEIA</v>
      </c>
      <c r="D436" s="18" t="str">
        <f>VLOOKUP($B436,Tabla2[],FIJO!C$1,0)</f>
        <v>PENINSULA</v>
      </c>
      <c r="E436" s="155"/>
      <c r="F436" s="18" t="str">
        <f>VLOOKUP($B436,Tabla2[],5,0)</f>
        <v>SIMPLEX</v>
      </c>
      <c r="G436" s="18" t="str">
        <f>VLOOKUP($B436,Tabla2[],6,0)</f>
        <v>6.1TD</v>
      </c>
      <c r="H436" s="18" t="str">
        <f>VLOOKUP($B436,Tabla2[],7,0)</f>
        <v>-</v>
      </c>
      <c r="I436" s="19">
        <f>VLOOKUP($B436,Tabla2[],I$1,0)</f>
        <v>6.2918000000000002E-2</v>
      </c>
      <c r="J436" s="19">
        <f>VLOOKUP($B436,Tabla2[],J$1,0)</f>
        <v>5.4358999999999998E-2</v>
      </c>
      <c r="K436" s="19">
        <f>VLOOKUP($B436,Tabla2[],K$1,0)</f>
        <v>2.8295000000000001E-2</v>
      </c>
      <c r="L436" s="19">
        <f>VLOOKUP($B436,Tabla2[],L$1,0)</f>
        <v>2.3453999999999999E-2</v>
      </c>
      <c r="M436" s="19">
        <f>VLOOKUP($B436,Tabla2[],M$1,0)</f>
        <v>5.2290000000000001E-3</v>
      </c>
      <c r="N436" s="19">
        <f>VLOOKUP($B436,Tabla2[],N$1,0)</f>
        <v>3.1480000000000002E-3</v>
      </c>
      <c r="O436" s="19">
        <f>VLOOKUP($B436,Tabla2[],O$1,0)</f>
        <v>0.193471</v>
      </c>
      <c r="P436" s="19">
        <f>VLOOKUP($B436,Tabla2[],P$1,0)</f>
        <v>0.17877100000000001</v>
      </c>
      <c r="Q436" s="19">
        <f>VLOOKUP($B436,Tabla2[],Q$1,0)</f>
        <v>0.16076299999999999</v>
      </c>
      <c r="R436" s="19">
        <f>VLOOKUP($B436,Tabla2[],R$1,0)</f>
        <v>0.158135</v>
      </c>
      <c r="S436" s="19">
        <f>VLOOKUP($B436,Tabla2[],S$1,0)</f>
        <v>0.146395</v>
      </c>
      <c r="T436" s="19">
        <f>VLOOKUP($B436,Tabla2[],T$1,0)</f>
        <v>0.13597600000000001</v>
      </c>
    </row>
    <row r="437" spans="1:20" x14ac:dyDescent="0.3">
      <c r="A437" t="s">
        <v>0</v>
      </c>
      <c r="B437" t="str">
        <f>FIJO!$B436</f>
        <v>PENINSULAELEIAFIJOTU DECIDES 02.0TD-</v>
      </c>
      <c r="C437" s="18" t="str">
        <f>VLOOKUP($B437,Tabla2[],3,0)</f>
        <v>ELEIA</v>
      </c>
      <c r="D437" s="18" t="str">
        <f>VLOOKUP($B437,Tabla2[],FIJO!C$1,0)</f>
        <v>PENINSULA</v>
      </c>
      <c r="E437" s="155"/>
      <c r="F437" s="18" t="str">
        <f>VLOOKUP($B437,Tabla2[],5,0)</f>
        <v>TU DECIDES 0</v>
      </c>
      <c r="G437" s="18" t="str">
        <f>VLOOKUP($B437,Tabla2[],6,0)</f>
        <v>2.0TD</v>
      </c>
      <c r="H437" s="18" t="str">
        <f>VLOOKUP($B437,Tabla2[],7,0)</f>
        <v>-</v>
      </c>
      <c r="I437" s="19">
        <f>VLOOKUP($B437,Tabla2[],I$1,0)</f>
        <v>0.110639</v>
      </c>
      <c r="J437" s="19">
        <f>VLOOKUP($B437,Tabla2[],J$1,0)</f>
        <v>4.4775000000000002E-2</v>
      </c>
      <c r="K437" s="19">
        <f>VLOOKUP($B437,Tabla2[],K$1,0)</f>
        <v>0</v>
      </c>
      <c r="L437" s="19">
        <f>VLOOKUP($B437,Tabla2[],L$1,0)</f>
        <v>0</v>
      </c>
      <c r="M437" s="19">
        <f>VLOOKUP($B437,Tabla2[],M$1,0)</f>
        <v>0</v>
      </c>
      <c r="N437" s="19">
        <f>VLOOKUP($B437,Tabla2[],N$1,0)</f>
        <v>0</v>
      </c>
      <c r="O437" s="19">
        <f>VLOOKUP($B437,Tabla2[],O$1,0)</f>
        <v>0.262936</v>
      </c>
      <c r="P437" s="19">
        <f>VLOOKUP($B437,Tabla2[],P$1,0)</f>
        <v>0.21111199999999999</v>
      </c>
      <c r="Q437" s="19">
        <f>VLOOKUP($B437,Tabla2[],Q$1,0)</f>
        <v>0.16933300000000001</v>
      </c>
      <c r="R437" s="19">
        <f>VLOOKUP($B437,Tabla2[],R$1,0)</f>
        <v>0</v>
      </c>
      <c r="S437" s="19">
        <f>VLOOKUP($B437,Tabla2[],S$1,0)</f>
        <v>0</v>
      </c>
      <c r="T437" s="19">
        <f>VLOOKUP($B437,Tabla2[],T$1,0)</f>
        <v>0</v>
      </c>
    </row>
    <row r="438" spans="1:20" x14ac:dyDescent="0.3">
      <c r="A438" t="s">
        <v>0</v>
      </c>
      <c r="B438" t="str">
        <f>FIJO!$B437</f>
        <v>PENINSULAELEIAFIJOTU DECIDES 03.0TD-</v>
      </c>
      <c r="C438" s="18" t="str">
        <f>VLOOKUP($B438,Tabla2[],3,0)</f>
        <v>ELEIA</v>
      </c>
      <c r="D438" s="18" t="str">
        <f>VLOOKUP($B438,Tabla2[],FIJO!C$1,0)</f>
        <v>PENINSULA</v>
      </c>
      <c r="E438" s="155"/>
      <c r="F438" s="18" t="str">
        <f>VLOOKUP($B438,Tabla2[],5,0)</f>
        <v>TU DECIDES 0</v>
      </c>
      <c r="G438" s="18" t="str">
        <f>VLOOKUP($B438,Tabla2[],6,0)</f>
        <v>3.0TD</v>
      </c>
      <c r="H438" s="18" t="str">
        <f>VLOOKUP($B438,Tabla2[],7,0)</f>
        <v>-</v>
      </c>
      <c r="I438" s="19">
        <f>VLOOKUP($B438,Tabla2[],I$1,0)</f>
        <v>5.4746000000000003E-2</v>
      </c>
      <c r="J438" s="19">
        <f>VLOOKUP($B438,Tabla2[],J$1,0)</f>
        <v>4.9037999999999998E-2</v>
      </c>
      <c r="K438" s="19">
        <f>VLOOKUP($B438,Tabla2[],K$1,0)</f>
        <v>2.7403E-2</v>
      </c>
      <c r="L438" s="19">
        <f>VLOOKUP($B438,Tabla2[],L$1,0)</f>
        <v>2.6449E-2</v>
      </c>
      <c r="M438" s="19">
        <f>VLOOKUP($B438,Tabla2[],M$1,0)</f>
        <v>2.3924999999999998E-2</v>
      </c>
      <c r="N438" s="19">
        <f>VLOOKUP($B438,Tabla2[],N$1,0)</f>
        <v>2.1921E-2</v>
      </c>
      <c r="O438" s="19">
        <f>VLOOKUP($B438,Tabla2[],O$1,0)</f>
        <v>0.234843</v>
      </c>
      <c r="P438" s="19">
        <f>VLOOKUP($B438,Tabla2[],P$1,0)</f>
        <v>0.217142</v>
      </c>
      <c r="Q438" s="19">
        <f>VLOOKUP($B438,Tabla2[],Q$1,0)</f>
        <v>0.19166</v>
      </c>
      <c r="R438" s="19">
        <f>VLOOKUP($B438,Tabla2[],R$1,0)</f>
        <v>0.18595300000000001</v>
      </c>
      <c r="S438" s="19">
        <f>VLOOKUP($B438,Tabla2[],S$1,0)</f>
        <v>0.17483399999999999</v>
      </c>
      <c r="T438" s="19">
        <f>VLOOKUP($B438,Tabla2[],T$1,0)</f>
        <v>0.16252800000000001</v>
      </c>
    </row>
    <row r="439" spans="1:20" x14ac:dyDescent="0.3">
      <c r="A439" t="s">
        <v>0</v>
      </c>
      <c r="B439" t="str">
        <f>FIJO!$B438</f>
        <v>PENINSULAELEIAFIJOTU DECIDES 06.1TD-</v>
      </c>
      <c r="C439" s="18" t="str">
        <f>VLOOKUP($B439,Tabla2[],3,0)</f>
        <v>ELEIA</v>
      </c>
      <c r="D439" s="18" t="str">
        <f>VLOOKUP($B439,Tabla2[],FIJO!C$1,0)</f>
        <v>PENINSULA</v>
      </c>
      <c r="E439" s="155"/>
      <c r="F439" s="18" t="str">
        <f>VLOOKUP($B439,Tabla2[],5,0)</f>
        <v>TU DECIDES 0</v>
      </c>
      <c r="G439" s="18" t="str">
        <f>VLOOKUP($B439,Tabla2[],6,0)</f>
        <v>6.1TD</v>
      </c>
      <c r="H439" s="18" t="str">
        <f>VLOOKUP($B439,Tabla2[],7,0)</f>
        <v>-</v>
      </c>
      <c r="I439" s="19">
        <f>VLOOKUP($B439,Tabla2[],I$1,0)</f>
        <v>7.5246999999999994E-2</v>
      </c>
      <c r="J439" s="19">
        <f>VLOOKUP($B439,Tabla2[],J$1,0)</f>
        <v>6.6687999999999997E-2</v>
      </c>
      <c r="K439" s="19">
        <f>VLOOKUP($B439,Tabla2[],K$1,0)</f>
        <v>4.0624E-2</v>
      </c>
      <c r="L439" s="19">
        <f>VLOOKUP($B439,Tabla2[],L$1,0)</f>
        <v>3.5783000000000002E-2</v>
      </c>
      <c r="M439" s="19">
        <f>VLOOKUP($B439,Tabla2[],M$1,0)</f>
        <v>1.7558000000000001E-2</v>
      </c>
      <c r="N439" s="19">
        <f>VLOOKUP($B439,Tabla2[],N$1,0)</f>
        <v>1.5476999999999999E-2</v>
      </c>
      <c r="O439" s="19">
        <f>VLOOKUP($B439,Tabla2[],O$1,0)</f>
        <v>0.20947099999999999</v>
      </c>
      <c r="P439" s="19">
        <f>VLOOKUP($B439,Tabla2[],P$1,0)</f>
        <v>0.194771</v>
      </c>
      <c r="Q439" s="19">
        <f>VLOOKUP($B439,Tabla2[],Q$1,0)</f>
        <v>0.176763</v>
      </c>
      <c r="R439" s="19">
        <f>VLOOKUP($B439,Tabla2[],R$1,0)</f>
        <v>0.17413500000000001</v>
      </c>
      <c r="S439" s="19">
        <f>VLOOKUP($B439,Tabla2[],S$1,0)</f>
        <v>0.16239500000000001</v>
      </c>
      <c r="T439" s="19">
        <f>VLOOKUP($B439,Tabla2[],T$1,0)</f>
        <v>0.151976</v>
      </c>
    </row>
    <row r="440" spans="1:20" x14ac:dyDescent="0.3">
      <c r="A440" t="s">
        <v>0</v>
      </c>
      <c r="B440" t="str">
        <f>FIJO!$B439</f>
        <v>PENINSULAELEIAFIJOTU DECIDES 12.0TD-</v>
      </c>
      <c r="C440" s="18" t="str">
        <f>VLOOKUP($B440,Tabla2[],3,0)</f>
        <v>ELEIA</v>
      </c>
      <c r="D440" s="18" t="str">
        <f>VLOOKUP($B440,Tabla2[],FIJO!C$1,0)</f>
        <v>PENINSULA</v>
      </c>
      <c r="E440" s="155"/>
      <c r="F440" s="18" t="str">
        <f>VLOOKUP($B440,Tabla2[],5,0)</f>
        <v>TU DECIDES 1</v>
      </c>
      <c r="G440" s="18" t="str">
        <f>VLOOKUP($B440,Tabla2[],6,0)</f>
        <v>2.0TD</v>
      </c>
      <c r="H440" s="18" t="str">
        <f>VLOOKUP($B440,Tabla2[],7,0)</f>
        <v>-</v>
      </c>
      <c r="I440" s="19">
        <f>VLOOKUP($B440,Tabla2[],I$1,0)</f>
        <v>0.105433</v>
      </c>
      <c r="J440" s="19">
        <f>VLOOKUP($B440,Tabla2[],J$1,0)</f>
        <v>3.9569E-2</v>
      </c>
      <c r="K440" s="19">
        <f>VLOOKUP($B440,Tabla2[],K$1,0)</f>
        <v>0</v>
      </c>
      <c r="L440" s="19">
        <f>VLOOKUP($B440,Tabla2[],L$1,0)</f>
        <v>0</v>
      </c>
      <c r="M440" s="19">
        <f>VLOOKUP($B440,Tabla2[],M$1,0)</f>
        <v>0</v>
      </c>
      <c r="N440" s="19">
        <f>VLOOKUP($B440,Tabla2[],N$1,0)</f>
        <v>0</v>
      </c>
      <c r="O440" s="19">
        <f>VLOOKUP($B440,Tabla2[],O$1,0)</f>
        <v>0.25903599999999999</v>
      </c>
      <c r="P440" s="19">
        <f>VLOOKUP($B440,Tabla2[],P$1,0)</f>
        <v>0.20721200000000001</v>
      </c>
      <c r="Q440" s="19">
        <f>VLOOKUP($B440,Tabla2[],Q$1,0)</f>
        <v>0.165433</v>
      </c>
      <c r="R440" s="19">
        <f>VLOOKUP($B440,Tabla2[],R$1,0)</f>
        <v>0</v>
      </c>
      <c r="S440" s="19">
        <f>VLOOKUP($B440,Tabla2[],S$1,0)</f>
        <v>0</v>
      </c>
      <c r="T440" s="19">
        <f>VLOOKUP($B440,Tabla2[],T$1,0)</f>
        <v>0</v>
      </c>
    </row>
    <row r="441" spans="1:20" x14ac:dyDescent="0.3">
      <c r="A441" t="s">
        <v>0</v>
      </c>
      <c r="B441" t="str">
        <f>FIJO!$B440</f>
        <v>PENINSULAELEIAFIJOTU DECIDES 13.0TD-</v>
      </c>
      <c r="C441" s="18" t="str">
        <f>VLOOKUP($B441,Tabla2[],3,0)</f>
        <v>ELEIA</v>
      </c>
      <c r="D441" s="18" t="str">
        <f>VLOOKUP($B441,Tabla2[],FIJO!C$1,0)</f>
        <v>PENINSULA</v>
      </c>
      <c r="E441" s="155"/>
      <c r="F441" s="18" t="str">
        <f>VLOOKUP($B441,Tabla2[],5,0)</f>
        <v>TU DECIDES 1</v>
      </c>
      <c r="G441" s="18" t="str">
        <f>VLOOKUP($B441,Tabla2[],6,0)</f>
        <v>3.0TD</v>
      </c>
      <c r="H441" s="18" t="str">
        <f>VLOOKUP($B441,Tabla2[],7,0)</f>
        <v>-</v>
      </c>
      <c r="I441" s="19">
        <f>VLOOKUP($B441,Tabla2[],I$1,0)</f>
        <v>5.0774E-2</v>
      </c>
      <c r="J441" s="19">
        <f>VLOOKUP($B441,Tabla2[],J$1,0)</f>
        <v>4.5066000000000002E-2</v>
      </c>
      <c r="K441" s="19">
        <f>VLOOKUP($B441,Tabla2[],K$1,0)</f>
        <v>2.3431E-2</v>
      </c>
      <c r="L441" s="19">
        <f>VLOOKUP($B441,Tabla2[],L$1,0)</f>
        <v>2.2477E-2</v>
      </c>
      <c r="M441" s="19">
        <f>VLOOKUP($B441,Tabla2[],M$1,0)</f>
        <v>1.9952999999999999E-2</v>
      </c>
      <c r="N441" s="19">
        <f>VLOOKUP($B441,Tabla2[],N$1,0)</f>
        <v>1.7949E-2</v>
      </c>
      <c r="O441" s="19">
        <f>VLOOKUP($B441,Tabla2[],O$1,0)</f>
        <v>0.232243</v>
      </c>
      <c r="P441" s="19">
        <f>VLOOKUP($B441,Tabla2[],P$1,0)</f>
        <v>0.21454200000000001</v>
      </c>
      <c r="Q441" s="19">
        <f>VLOOKUP($B441,Tabla2[],Q$1,0)</f>
        <v>0.18906000000000001</v>
      </c>
      <c r="R441" s="19">
        <f>VLOOKUP($B441,Tabla2[],R$1,0)</f>
        <v>0.18335299999999999</v>
      </c>
      <c r="S441" s="19">
        <f>VLOOKUP($B441,Tabla2[],S$1,0)</f>
        <v>0.172234</v>
      </c>
      <c r="T441" s="19">
        <f>VLOOKUP($B441,Tabla2[],T$1,0)</f>
        <v>0.15992799999999999</v>
      </c>
    </row>
    <row r="442" spans="1:20" x14ac:dyDescent="0.3">
      <c r="A442" t="s">
        <v>0</v>
      </c>
      <c r="B442" t="str">
        <f>FIJO!$B441</f>
        <v>PENINSULAELEIAFIJOTU DECIDES 16.1TD-</v>
      </c>
      <c r="C442" s="18" t="str">
        <f>VLOOKUP($B442,Tabla2[],3,0)</f>
        <v>ELEIA</v>
      </c>
      <c r="D442" s="18" t="str">
        <f>VLOOKUP($B442,Tabla2[],FIJO!C$1,0)</f>
        <v>PENINSULA</v>
      </c>
      <c r="E442" s="155"/>
      <c r="F442" s="18" t="str">
        <f>VLOOKUP($B442,Tabla2[],5,0)</f>
        <v>TU DECIDES 1</v>
      </c>
      <c r="G442" s="18" t="str">
        <f>VLOOKUP($B442,Tabla2[],6,0)</f>
        <v>6.1TD</v>
      </c>
      <c r="H442" s="18" t="str">
        <f>VLOOKUP($B442,Tabla2[],7,0)</f>
        <v>-</v>
      </c>
      <c r="I442" s="19">
        <f>VLOOKUP($B442,Tabla2[],I$1,0)</f>
        <v>7.1137000000000006E-2</v>
      </c>
      <c r="J442" s="19">
        <f>VLOOKUP($B442,Tabla2[],J$1,0)</f>
        <v>6.2577999999999995E-2</v>
      </c>
      <c r="K442" s="19">
        <f>VLOOKUP($B442,Tabla2[],K$1,0)</f>
        <v>3.6513999999999998E-2</v>
      </c>
      <c r="L442" s="19">
        <f>VLOOKUP($B442,Tabla2[],L$1,0)</f>
        <v>3.1673E-2</v>
      </c>
      <c r="M442" s="19">
        <f>VLOOKUP($B442,Tabla2[],M$1,0)</f>
        <v>1.3448E-2</v>
      </c>
      <c r="N442" s="19">
        <f>VLOOKUP($B442,Tabla2[],N$1,0)</f>
        <v>1.1367E-2</v>
      </c>
      <c r="O442" s="19">
        <f>VLOOKUP($B442,Tabla2[],O$1,0)</f>
        <v>0.20647099999999999</v>
      </c>
      <c r="P442" s="19">
        <f>VLOOKUP($B442,Tabla2[],P$1,0)</f>
        <v>0.191771</v>
      </c>
      <c r="Q442" s="19">
        <f>VLOOKUP($B442,Tabla2[],Q$1,0)</f>
        <v>0.173763</v>
      </c>
      <c r="R442" s="19">
        <f>VLOOKUP($B442,Tabla2[],R$1,0)</f>
        <v>0.17113500000000001</v>
      </c>
      <c r="S442" s="19">
        <f>VLOOKUP($B442,Tabla2[],S$1,0)</f>
        <v>0.15939500000000001</v>
      </c>
      <c r="T442" s="19">
        <f>VLOOKUP($B442,Tabla2[],T$1,0)</f>
        <v>0.148976</v>
      </c>
    </row>
    <row r="443" spans="1:20" x14ac:dyDescent="0.3">
      <c r="A443" t="s">
        <v>0</v>
      </c>
      <c r="B443" t="str">
        <f>FIJO!$B442</f>
        <v>PENINSULAELEIAFIJOTU DECIDES 22.0TD-</v>
      </c>
      <c r="C443" s="18" t="str">
        <f>VLOOKUP($B443,Tabla2[],3,0)</f>
        <v>ELEIA</v>
      </c>
      <c r="D443" s="18" t="str">
        <f>VLOOKUP($B443,Tabla2[],FIJO!C$1,0)</f>
        <v>PENINSULA</v>
      </c>
      <c r="E443" s="155"/>
      <c r="F443" s="18" t="str">
        <f>VLOOKUP($B443,Tabla2[],5,0)</f>
        <v>TU DECIDES 2</v>
      </c>
      <c r="G443" s="18" t="str">
        <f>VLOOKUP($B443,Tabla2[],6,0)</f>
        <v>2.0TD</v>
      </c>
      <c r="H443" s="18" t="str">
        <f>VLOOKUP($B443,Tabla2[],7,0)</f>
        <v>-</v>
      </c>
      <c r="I443" s="19">
        <f>VLOOKUP($B443,Tabla2[],I$1,0)</f>
        <v>9.6939999999999998E-2</v>
      </c>
      <c r="J443" s="19">
        <f>VLOOKUP($B443,Tabla2[],J$1,0)</f>
        <v>3.1075999999999999E-2</v>
      </c>
      <c r="K443" s="19">
        <f>VLOOKUP($B443,Tabla2[],K$1,0)</f>
        <v>0</v>
      </c>
      <c r="L443" s="19">
        <f>VLOOKUP($B443,Tabla2[],L$1,0)</f>
        <v>0</v>
      </c>
      <c r="M443" s="19">
        <f>VLOOKUP($B443,Tabla2[],M$1,0)</f>
        <v>0</v>
      </c>
      <c r="N443" s="19">
        <f>VLOOKUP($B443,Tabla2[],N$1,0)</f>
        <v>0</v>
      </c>
      <c r="O443" s="19">
        <f>VLOOKUP($B443,Tabla2[],O$1,0)</f>
        <v>0.253936</v>
      </c>
      <c r="P443" s="19">
        <f>VLOOKUP($B443,Tabla2[],P$1,0)</f>
        <v>0.20211200000000001</v>
      </c>
      <c r="Q443" s="19">
        <f>VLOOKUP($B443,Tabla2[],Q$1,0)</f>
        <v>0.160333</v>
      </c>
      <c r="R443" s="19">
        <f>VLOOKUP($B443,Tabla2[],R$1,0)</f>
        <v>0</v>
      </c>
      <c r="S443" s="19">
        <f>VLOOKUP($B443,Tabla2[],S$1,0)</f>
        <v>0</v>
      </c>
      <c r="T443" s="19">
        <f>VLOOKUP($B443,Tabla2[],T$1,0)</f>
        <v>0</v>
      </c>
    </row>
    <row r="444" spans="1:20" x14ac:dyDescent="0.3">
      <c r="A444" t="s">
        <v>0</v>
      </c>
      <c r="B444" t="str">
        <f>FIJO!$B443</f>
        <v>PENINSULAELEIAFIJOTU DECIDES 23.0TD-</v>
      </c>
      <c r="C444" s="18" t="str">
        <f>VLOOKUP($B444,Tabla2[],3,0)</f>
        <v>ELEIA</v>
      </c>
      <c r="D444" s="18" t="str">
        <f>VLOOKUP($B444,Tabla2[],FIJO!C$1,0)</f>
        <v>PENINSULA</v>
      </c>
      <c r="E444" s="155"/>
      <c r="F444" s="18" t="str">
        <f>VLOOKUP($B444,Tabla2[],5,0)</f>
        <v>TU DECIDES 2</v>
      </c>
      <c r="G444" s="18" t="str">
        <f>VLOOKUP($B444,Tabla2[],6,0)</f>
        <v>3.0TD</v>
      </c>
      <c r="H444" s="18" t="str">
        <f>VLOOKUP($B444,Tabla2[],7,0)</f>
        <v>-</v>
      </c>
      <c r="I444" s="19">
        <f>VLOOKUP($B444,Tabla2[],I$1,0)</f>
        <v>4.4540999999999997E-2</v>
      </c>
      <c r="J444" s="19">
        <f>VLOOKUP($B444,Tabla2[],J$1,0)</f>
        <v>3.8832999999999999E-2</v>
      </c>
      <c r="K444" s="19">
        <f>VLOOKUP($B444,Tabla2[],K$1,0)</f>
        <v>1.7198000000000001E-2</v>
      </c>
      <c r="L444" s="19">
        <f>VLOOKUP($B444,Tabla2[],L$1,0)</f>
        <v>1.6244000000000001E-2</v>
      </c>
      <c r="M444" s="19">
        <f>VLOOKUP($B444,Tabla2[],M$1,0)</f>
        <v>1.372E-2</v>
      </c>
      <c r="N444" s="19">
        <f>VLOOKUP($B444,Tabla2[],N$1,0)</f>
        <v>1.1716000000000001E-2</v>
      </c>
      <c r="O444" s="19">
        <f>VLOOKUP($B444,Tabla2[],O$1,0)</f>
        <v>0.23084299999999999</v>
      </c>
      <c r="P444" s="19">
        <f>VLOOKUP($B444,Tabla2[],P$1,0)</f>
        <v>0.213142</v>
      </c>
      <c r="Q444" s="19">
        <f>VLOOKUP($B444,Tabla2[],Q$1,0)</f>
        <v>0.18765999999999999</v>
      </c>
      <c r="R444" s="19">
        <f>VLOOKUP($B444,Tabla2[],R$1,0)</f>
        <v>0.181953</v>
      </c>
      <c r="S444" s="19">
        <f>VLOOKUP($B444,Tabla2[],S$1,0)</f>
        <v>0.17083400000000001</v>
      </c>
      <c r="T444" s="19">
        <f>VLOOKUP($B444,Tabla2[],T$1,0)</f>
        <v>0.158528</v>
      </c>
    </row>
    <row r="445" spans="1:20" x14ac:dyDescent="0.3">
      <c r="A445" t="s">
        <v>0</v>
      </c>
      <c r="B445" t="str">
        <f>FIJO!$B444</f>
        <v>PENINSULAELEIAFIJOTU DECIDES 26.1TD-</v>
      </c>
      <c r="C445" s="18" t="str">
        <f>VLOOKUP($B445,Tabla2[],3,0)</f>
        <v>ELEIA</v>
      </c>
      <c r="D445" s="18" t="str">
        <f>VLOOKUP($B445,Tabla2[],FIJO!C$1,0)</f>
        <v>PENINSULA</v>
      </c>
      <c r="E445" s="155"/>
      <c r="F445" s="18" t="str">
        <f>VLOOKUP($B445,Tabla2[],5,0)</f>
        <v>TU DECIDES 2</v>
      </c>
      <c r="G445" s="18" t="str">
        <f>VLOOKUP($B445,Tabla2[],6,0)</f>
        <v>6.1TD</v>
      </c>
      <c r="H445" s="18" t="str">
        <f>VLOOKUP($B445,Tabla2[],7,0)</f>
        <v>-</v>
      </c>
      <c r="I445" s="19">
        <f>VLOOKUP($B445,Tabla2[],I$1,0)</f>
        <v>6.8396999999999999E-2</v>
      </c>
      <c r="J445" s="19">
        <f>VLOOKUP($B445,Tabla2[],J$1,0)</f>
        <v>5.9838000000000002E-2</v>
      </c>
      <c r="K445" s="19">
        <f>VLOOKUP($B445,Tabla2[],K$1,0)</f>
        <v>3.3773999999999998E-2</v>
      </c>
      <c r="L445" s="19">
        <f>VLOOKUP($B445,Tabla2[],L$1,0)</f>
        <v>2.8933E-2</v>
      </c>
      <c r="M445" s="19">
        <f>VLOOKUP($B445,Tabla2[],M$1,0)</f>
        <v>1.0708000000000001E-2</v>
      </c>
      <c r="N445" s="19">
        <f>VLOOKUP($B445,Tabla2[],N$1,0)</f>
        <v>8.6269999999999993E-3</v>
      </c>
      <c r="O445" s="19">
        <f>VLOOKUP($B445,Tabla2[],O$1,0)</f>
        <v>0.20447100000000001</v>
      </c>
      <c r="P445" s="19">
        <f>VLOOKUP($B445,Tabla2[],P$1,0)</f>
        <v>0.189771</v>
      </c>
      <c r="Q445" s="19">
        <f>VLOOKUP($B445,Tabla2[],Q$1,0)</f>
        <v>0.171763</v>
      </c>
      <c r="R445" s="19">
        <f>VLOOKUP($B445,Tabla2[],R$1,0)</f>
        <v>0.16913500000000001</v>
      </c>
      <c r="S445" s="19">
        <f>VLOOKUP($B445,Tabla2[],S$1,0)</f>
        <v>0.15739500000000001</v>
      </c>
      <c r="T445" s="19">
        <f>VLOOKUP($B445,Tabla2[],T$1,0)</f>
        <v>0.146976</v>
      </c>
    </row>
    <row r="446" spans="1:20" x14ac:dyDescent="0.3">
      <c r="A446" t="s">
        <v>0</v>
      </c>
      <c r="B446" t="str">
        <f>FIJO!$B445</f>
        <v>PENINSULAELEIAFIJOTU DECIDES 32.0TD-</v>
      </c>
      <c r="C446" s="18" t="str">
        <f>VLOOKUP($B446,Tabla2[],3,0)</f>
        <v>ELEIA</v>
      </c>
      <c r="D446" s="18" t="str">
        <f>VLOOKUP($B446,Tabla2[],FIJO!C$1,0)</f>
        <v>PENINSULA</v>
      </c>
      <c r="E446" s="155"/>
      <c r="F446" s="18" t="str">
        <f>VLOOKUP($B446,Tabla2[],5,0)</f>
        <v>TU DECIDES 3</v>
      </c>
      <c r="G446" s="18" t="str">
        <f>VLOOKUP($B446,Tabla2[],6,0)</f>
        <v>2.0TD</v>
      </c>
      <c r="H446" s="18" t="str">
        <f>VLOOKUP($B446,Tabla2[],7,0)</f>
        <v>-</v>
      </c>
      <c r="I446" s="19">
        <f>VLOOKUP($B446,Tabla2[],I$1,0)</f>
        <v>8.3241999999999997E-2</v>
      </c>
      <c r="J446" s="19">
        <f>VLOOKUP($B446,Tabla2[],J$1,0)</f>
        <v>1.7378000000000001E-2</v>
      </c>
      <c r="K446" s="19">
        <f>VLOOKUP($B446,Tabla2[],K$1,0)</f>
        <v>0</v>
      </c>
      <c r="L446" s="19">
        <f>VLOOKUP($B446,Tabla2[],L$1,0)</f>
        <v>0</v>
      </c>
      <c r="M446" s="19">
        <f>VLOOKUP($B446,Tabla2[],M$1,0)</f>
        <v>0</v>
      </c>
      <c r="N446" s="19">
        <f>VLOOKUP($B446,Tabla2[],N$1,0)</f>
        <v>0</v>
      </c>
      <c r="O446" s="19">
        <f>VLOOKUP($B446,Tabla2[],O$1,0)</f>
        <v>0.24993599999999999</v>
      </c>
      <c r="P446" s="19">
        <f>VLOOKUP($B446,Tabla2[],P$1,0)</f>
        <v>0.19811200000000001</v>
      </c>
      <c r="Q446" s="19">
        <f>VLOOKUP($B446,Tabla2[],Q$1,0)</f>
        <v>0.156333</v>
      </c>
      <c r="R446" s="19">
        <f>VLOOKUP($B446,Tabla2[],R$1,0)</f>
        <v>0</v>
      </c>
      <c r="S446" s="19">
        <f>VLOOKUP($B446,Tabla2[],S$1,0)</f>
        <v>0</v>
      </c>
      <c r="T446" s="19">
        <f>VLOOKUP($B446,Tabla2[],T$1,0)</f>
        <v>0</v>
      </c>
    </row>
    <row r="447" spans="1:20" x14ac:dyDescent="0.3">
      <c r="A447" t="s">
        <v>0</v>
      </c>
      <c r="B447" t="str">
        <f>FIJO!$B446</f>
        <v>PENINSULAELEIAFIJOTU DECIDES 33.0TD-</v>
      </c>
      <c r="C447" s="18" t="str">
        <f>VLOOKUP($B447,Tabla2[],3,0)</f>
        <v>ELEIA</v>
      </c>
      <c r="D447" s="18" t="str">
        <f>VLOOKUP($B447,Tabla2[],FIJO!C$1,0)</f>
        <v>PENINSULA</v>
      </c>
      <c r="E447" s="155"/>
      <c r="F447" s="18" t="str">
        <f>VLOOKUP($B447,Tabla2[],5,0)</f>
        <v>TU DECIDES 3</v>
      </c>
      <c r="G447" s="18" t="str">
        <f>VLOOKUP($B447,Tabla2[],6,0)</f>
        <v>3.0TD</v>
      </c>
      <c r="H447" s="18" t="str">
        <f>VLOOKUP($B447,Tabla2[],7,0)</f>
        <v>-</v>
      </c>
      <c r="I447" s="19">
        <f>VLOOKUP($B447,Tabla2[],I$1,0)</f>
        <v>4.3103000000000002E-2</v>
      </c>
      <c r="J447" s="19">
        <f>VLOOKUP($B447,Tabla2[],J$1,0)</f>
        <v>3.7394999999999998E-2</v>
      </c>
      <c r="K447" s="19">
        <f>VLOOKUP($B447,Tabla2[],K$1,0)</f>
        <v>1.576E-2</v>
      </c>
      <c r="L447" s="19">
        <f>VLOOKUP($B447,Tabla2[],L$1,0)</f>
        <v>1.4806E-2</v>
      </c>
      <c r="M447" s="19">
        <f>VLOOKUP($B447,Tabla2[],M$1,0)</f>
        <v>1.2282E-2</v>
      </c>
      <c r="N447" s="19">
        <f>VLOOKUP($B447,Tabla2[],N$1,0)</f>
        <v>1.0278000000000001E-2</v>
      </c>
      <c r="O447" s="19">
        <f>VLOOKUP($B447,Tabla2[],O$1,0)</f>
        <v>0.22684299999999999</v>
      </c>
      <c r="P447" s="19">
        <f>VLOOKUP($B447,Tabla2[],P$1,0)</f>
        <v>0.20914199999999999</v>
      </c>
      <c r="Q447" s="19">
        <f>VLOOKUP($B447,Tabla2[],Q$1,0)</f>
        <v>0.18365999999999999</v>
      </c>
      <c r="R447" s="19">
        <f>VLOOKUP($B447,Tabla2[],R$1,0)</f>
        <v>0.177953</v>
      </c>
      <c r="S447" s="19">
        <f>VLOOKUP($B447,Tabla2[],S$1,0)</f>
        <v>0.16683400000000001</v>
      </c>
      <c r="T447" s="19">
        <f>VLOOKUP($B447,Tabla2[],T$1,0)</f>
        <v>0.154528</v>
      </c>
    </row>
    <row r="448" spans="1:20" x14ac:dyDescent="0.3">
      <c r="A448" t="s">
        <v>0</v>
      </c>
      <c r="B448" t="str">
        <f>FIJO!$B447</f>
        <v>PENINSULAELEIAFIJOTU DECIDES 36.1TD-</v>
      </c>
      <c r="C448" s="18" t="str">
        <f>VLOOKUP($B448,Tabla2[],3,0)</f>
        <v>ELEIA</v>
      </c>
      <c r="D448" s="18" t="str">
        <f>VLOOKUP($B448,Tabla2[],FIJO!C$1,0)</f>
        <v>PENINSULA</v>
      </c>
      <c r="E448" s="155"/>
      <c r="F448" s="18" t="str">
        <f>VLOOKUP($B448,Tabla2[],5,0)</f>
        <v>TU DECIDES 3</v>
      </c>
      <c r="G448" s="18" t="str">
        <f>VLOOKUP($B448,Tabla2[],6,0)</f>
        <v>6.1TD</v>
      </c>
      <c r="H448" s="18" t="str">
        <f>VLOOKUP($B448,Tabla2[],7,0)</f>
        <v>-</v>
      </c>
      <c r="I448" s="19">
        <f>VLOOKUP($B448,Tabla2[],I$1,0)</f>
        <v>6.5657999999999994E-2</v>
      </c>
      <c r="J448" s="19">
        <f>VLOOKUP($B448,Tabla2[],J$1,0)</f>
        <v>5.7098999999999997E-2</v>
      </c>
      <c r="K448" s="19">
        <f>VLOOKUP($B448,Tabla2[],K$1,0)</f>
        <v>3.1035E-2</v>
      </c>
      <c r="L448" s="19">
        <f>VLOOKUP($B448,Tabla2[],L$1,0)</f>
        <v>2.6193999999999999E-2</v>
      </c>
      <c r="M448" s="19">
        <f>VLOOKUP($B448,Tabla2[],M$1,0)</f>
        <v>7.9690000000000004E-3</v>
      </c>
      <c r="N448" s="19">
        <f>VLOOKUP($B448,Tabla2[],N$1,0)</f>
        <v>5.888E-3</v>
      </c>
      <c r="O448" s="19">
        <f>VLOOKUP($B448,Tabla2[],O$1,0)</f>
        <v>0.20047100000000001</v>
      </c>
      <c r="P448" s="19">
        <f>VLOOKUP($B448,Tabla2[],P$1,0)</f>
        <v>0.18577099999999999</v>
      </c>
      <c r="Q448" s="19">
        <f>VLOOKUP($B448,Tabla2[],Q$1,0)</f>
        <v>0.167763</v>
      </c>
      <c r="R448" s="19">
        <f>VLOOKUP($B448,Tabla2[],R$1,0)</f>
        <v>0.165135</v>
      </c>
      <c r="S448" s="19">
        <f>VLOOKUP($B448,Tabla2[],S$1,0)</f>
        <v>0.153395</v>
      </c>
      <c r="T448" s="19">
        <f>VLOOKUP($B448,Tabla2[],T$1,0)</f>
        <v>0.14297599999999999</v>
      </c>
    </row>
    <row r="449" spans="1:20" x14ac:dyDescent="0.3">
      <c r="A449" t="s">
        <v>0</v>
      </c>
      <c r="B449" t="str">
        <f>FIJO!$B448</f>
        <v>PENINSULAELEIAFIJOTU ELIGES 02.0TD-</v>
      </c>
      <c r="C449" s="18" t="str">
        <f>VLOOKUP($B449,Tabla2[],3,0)</f>
        <v>ELEIA</v>
      </c>
      <c r="D449" s="18" t="str">
        <f>VLOOKUP($B449,Tabla2[],FIJO!C$1,0)</f>
        <v>PENINSULA</v>
      </c>
      <c r="E449" s="155"/>
      <c r="F449" s="18" t="str">
        <f>VLOOKUP($B449,Tabla2[],5,0)</f>
        <v>TU ELIGES 0</v>
      </c>
      <c r="G449" s="18" t="str">
        <f>VLOOKUP($B449,Tabla2[],6,0)</f>
        <v>2.0TD</v>
      </c>
      <c r="H449" s="18" t="str">
        <f>VLOOKUP($B449,Tabla2[],7,0)</f>
        <v>-</v>
      </c>
      <c r="I449" s="19">
        <f>VLOOKUP($B449,Tabla2[],I$1,0)</f>
        <v>6.9542999999999994E-2</v>
      </c>
      <c r="J449" s="19">
        <f>VLOOKUP($B449,Tabla2[],J$1,0)</f>
        <v>3.679E-3</v>
      </c>
      <c r="K449" s="19">
        <f>VLOOKUP($B449,Tabla2[],K$1,0)</f>
        <v>0</v>
      </c>
      <c r="L449" s="19">
        <f>VLOOKUP($B449,Tabla2[],L$1,0)</f>
        <v>0</v>
      </c>
      <c r="M449" s="19">
        <f>VLOOKUP($B449,Tabla2[],M$1,0)</f>
        <v>0</v>
      </c>
      <c r="N449" s="19">
        <f>VLOOKUP($B449,Tabla2[],N$1,0)</f>
        <v>0</v>
      </c>
      <c r="O449" s="19">
        <f>VLOOKUP($B449,Tabla2[],O$1,0)</f>
        <v>0.262936</v>
      </c>
      <c r="P449" s="19">
        <f>VLOOKUP($B449,Tabla2[],P$1,0)</f>
        <v>0.21111199999999999</v>
      </c>
      <c r="Q449" s="19">
        <f>VLOOKUP($B449,Tabla2[],Q$1,0)</f>
        <v>0.16933300000000001</v>
      </c>
      <c r="R449" s="19">
        <f>VLOOKUP($B449,Tabla2[],R$1,0)</f>
        <v>0</v>
      </c>
      <c r="S449" s="19">
        <f>VLOOKUP($B449,Tabla2[],S$1,0)</f>
        <v>0</v>
      </c>
      <c r="T449" s="19">
        <f>VLOOKUP($B449,Tabla2[],T$1,0)</f>
        <v>0</v>
      </c>
    </row>
    <row r="450" spans="1:20" x14ac:dyDescent="0.3">
      <c r="A450" t="s">
        <v>0</v>
      </c>
      <c r="B450" t="str">
        <f>FIJO!$B449</f>
        <v>PENINSULAELEIAFIJOTU ELIGES 03.0TD-</v>
      </c>
      <c r="C450" s="18" t="str">
        <f>VLOOKUP($B450,Tabla2[],3,0)</f>
        <v>ELEIA</v>
      </c>
      <c r="D450" s="18" t="str">
        <f>VLOOKUP($B450,Tabla2[],FIJO!C$1,0)</f>
        <v>PENINSULA</v>
      </c>
      <c r="E450" s="155"/>
      <c r="F450" s="18" t="str">
        <f>VLOOKUP($B450,Tabla2[],5,0)</f>
        <v>TU ELIGES 0</v>
      </c>
      <c r="G450" s="18" t="str">
        <f>VLOOKUP($B450,Tabla2[],6,0)</f>
        <v>3.0TD</v>
      </c>
      <c r="H450" s="18" t="str">
        <f>VLOOKUP($B450,Tabla2[],7,0)</f>
        <v>-</v>
      </c>
      <c r="I450" s="19">
        <f>VLOOKUP($B450,Tabla2[],I$1,0)</f>
        <v>3.8308000000000002E-2</v>
      </c>
      <c r="J450" s="19">
        <f>VLOOKUP($B450,Tabla2[],J$1,0)</f>
        <v>3.2599999999999997E-2</v>
      </c>
      <c r="K450" s="19">
        <f>VLOOKUP($B450,Tabla2[],K$1,0)</f>
        <v>1.0965000000000001E-2</v>
      </c>
      <c r="L450" s="19">
        <f>VLOOKUP($B450,Tabla2[],L$1,0)</f>
        <v>1.0011000000000001E-2</v>
      </c>
      <c r="M450" s="19">
        <f>VLOOKUP($B450,Tabla2[],M$1,0)</f>
        <v>7.4869999999999997E-3</v>
      </c>
      <c r="N450" s="19">
        <f>VLOOKUP($B450,Tabla2[],N$1,0)</f>
        <v>5.483E-3</v>
      </c>
      <c r="O450" s="19">
        <f>VLOOKUP($B450,Tabla2[],O$1,0)</f>
        <v>0.234843</v>
      </c>
      <c r="P450" s="19">
        <f>VLOOKUP($B450,Tabla2[],P$1,0)</f>
        <v>0.217142</v>
      </c>
      <c r="Q450" s="19">
        <f>VLOOKUP($B450,Tabla2[],Q$1,0)</f>
        <v>0.19166</v>
      </c>
      <c r="R450" s="19">
        <f>VLOOKUP($B450,Tabla2[],R$1,0)</f>
        <v>0.18595300000000001</v>
      </c>
      <c r="S450" s="19">
        <f>VLOOKUP($B450,Tabla2[],S$1,0)</f>
        <v>0.17483399999999999</v>
      </c>
      <c r="T450" s="19">
        <f>VLOOKUP($B450,Tabla2[],T$1,0)</f>
        <v>0.16252800000000001</v>
      </c>
    </row>
    <row r="451" spans="1:20" x14ac:dyDescent="0.3">
      <c r="A451" t="s">
        <v>0</v>
      </c>
      <c r="B451" t="str">
        <f>FIJO!$B450</f>
        <v>PENINSULAELEIAFIJOTU ELIGES 06.1TD-</v>
      </c>
      <c r="C451" s="18" t="str">
        <f>VLOOKUP($B451,Tabla2[],3,0)</f>
        <v>ELEIA</v>
      </c>
      <c r="D451" s="18" t="str">
        <f>VLOOKUP($B451,Tabla2[],FIJO!C$1,0)</f>
        <v>PENINSULA</v>
      </c>
      <c r="E451" s="155"/>
      <c r="F451" s="18" t="str">
        <f>VLOOKUP($B451,Tabla2[],5,0)</f>
        <v>TU ELIGES 0</v>
      </c>
      <c r="G451" s="18" t="str">
        <f>VLOOKUP($B451,Tabla2[],6,0)</f>
        <v>6.1TD</v>
      </c>
      <c r="H451" s="18" t="str">
        <f>VLOOKUP($B451,Tabla2[],7,0)</f>
        <v>-</v>
      </c>
      <c r="I451" s="19">
        <f>VLOOKUP($B451,Tabla2[],I$1,0)</f>
        <v>6.2918000000000002E-2</v>
      </c>
      <c r="J451" s="19">
        <f>VLOOKUP($B451,Tabla2[],J$1,0)</f>
        <v>5.4358999999999998E-2</v>
      </c>
      <c r="K451" s="19">
        <f>VLOOKUP($B451,Tabla2[],K$1,0)</f>
        <v>2.8295000000000001E-2</v>
      </c>
      <c r="L451" s="19">
        <f>VLOOKUP($B451,Tabla2[],L$1,0)</f>
        <v>2.3453999999999999E-2</v>
      </c>
      <c r="M451" s="19">
        <f>VLOOKUP($B451,Tabla2[],M$1,0)</f>
        <v>5.2290000000000001E-3</v>
      </c>
      <c r="N451" s="19">
        <f>VLOOKUP($B451,Tabla2[],N$1,0)</f>
        <v>3.1480000000000002E-3</v>
      </c>
      <c r="O451" s="19">
        <f>VLOOKUP($B451,Tabla2[],O$1,0)</f>
        <v>0.20947099999999999</v>
      </c>
      <c r="P451" s="19">
        <f>VLOOKUP($B451,Tabla2[],P$1,0)</f>
        <v>0.194771</v>
      </c>
      <c r="Q451" s="19">
        <f>VLOOKUP($B451,Tabla2[],Q$1,0)</f>
        <v>0.176763</v>
      </c>
      <c r="R451" s="19">
        <f>VLOOKUP($B451,Tabla2[],R$1,0)</f>
        <v>0.17413500000000001</v>
      </c>
      <c r="S451" s="19">
        <f>VLOOKUP($B451,Tabla2[],S$1,0)</f>
        <v>0.16239500000000001</v>
      </c>
      <c r="T451" s="19">
        <f>VLOOKUP($B451,Tabla2[],T$1,0)</f>
        <v>0.151976</v>
      </c>
    </row>
    <row r="452" spans="1:20" x14ac:dyDescent="0.3">
      <c r="A452" t="s">
        <v>0</v>
      </c>
      <c r="B452" t="str">
        <f>FIJO!$B451</f>
        <v>PENINSULAELEIAFIJOTU ELIGES 12.0TD-</v>
      </c>
      <c r="C452" s="18" t="str">
        <f>VLOOKUP($B452,Tabla2[],3,0)</f>
        <v>ELEIA</v>
      </c>
      <c r="D452" s="18" t="str">
        <f>VLOOKUP($B452,Tabla2[],FIJO!C$1,0)</f>
        <v>PENINSULA</v>
      </c>
      <c r="E452" s="155"/>
      <c r="F452" s="18" t="str">
        <f>VLOOKUP($B452,Tabla2[],5,0)</f>
        <v>TU ELIGES 1</v>
      </c>
      <c r="G452" s="18" t="str">
        <f>VLOOKUP($B452,Tabla2[],6,0)</f>
        <v>2.0TD</v>
      </c>
      <c r="H452" s="18" t="str">
        <f>VLOOKUP($B452,Tabla2[],7,0)</f>
        <v>-</v>
      </c>
      <c r="I452" s="19">
        <f>VLOOKUP($B452,Tabla2[],I$1,0)</f>
        <v>6.9542999999999994E-2</v>
      </c>
      <c r="J452" s="19">
        <f>VLOOKUP($B452,Tabla2[],J$1,0)</f>
        <v>3.679E-3</v>
      </c>
      <c r="K452" s="19">
        <f>VLOOKUP($B452,Tabla2[],K$1,0)</f>
        <v>0</v>
      </c>
      <c r="L452" s="19">
        <f>VLOOKUP($B452,Tabla2[],L$1,0)</f>
        <v>0</v>
      </c>
      <c r="M452" s="19">
        <f>VLOOKUP($B452,Tabla2[],M$1,0)</f>
        <v>0</v>
      </c>
      <c r="N452" s="19">
        <f>VLOOKUP($B452,Tabla2[],N$1,0)</f>
        <v>0</v>
      </c>
      <c r="O452" s="19">
        <f>VLOOKUP($B452,Tabla2[],O$1,0)</f>
        <v>0.25903599999999999</v>
      </c>
      <c r="P452" s="19">
        <f>VLOOKUP($B452,Tabla2[],P$1,0)</f>
        <v>0.20721200000000001</v>
      </c>
      <c r="Q452" s="19">
        <f>VLOOKUP($B452,Tabla2[],Q$1,0)</f>
        <v>0.165433</v>
      </c>
      <c r="R452" s="19">
        <f>VLOOKUP($B452,Tabla2[],R$1,0)</f>
        <v>0</v>
      </c>
      <c r="S452" s="19">
        <f>VLOOKUP($B452,Tabla2[],S$1,0)</f>
        <v>0</v>
      </c>
      <c r="T452" s="19">
        <f>VLOOKUP($B452,Tabla2[],T$1,0)</f>
        <v>0</v>
      </c>
    </row>
    <row r="453" spans="1:20" x14ac:dyDescent="0.3">
      <c r="A453" t="s">
        <v>0</v>
      </c>
      <c r="B453" t="str">
        <f>FIJO!$B452</f>
        <v>PENINSULAELEIAFIJOTU ELIGES 13.0TD-</v>
      </c>
      <c r="C453" s="18" t="str">
        <f>VLOOKUP($B453,Tabla2[],3,0)</f>
        <v>ELEIA</v>
      </c>
      <c r="D453" s="18" t="str">
        <f>VLOOKUP($B453,Tabla2[],FIJO!C$1,0)</f>
        <v>PENINSULA</v>
      </c>
      <c r="E453" s="155"/>
      <c r="F453" s="18" t="str">
        <f>VLOOKUP($B453,Tabla2[],5,0)</f>
        <v>TU ELIGES 1</v>
      </c>
      <c r="G453" s="18" t="str">
        <f>VLOOKUP($B453,Tabla2[],6,0)</f>
        <v>3.0TD</v>
      </c>
      <c r="H453" s="18" t="str">
        <f>VLOOKUP($B453,Tabla2[],7,0)</f>
        <v>-</v>
      </c>
      <c r="I453" s="19">
        <f>VLOOKUP($B453,Tabla2[],I$1,0)</f>
        <v>3.8308000000000002E-2</v>
      </c>
      <c r="J453" s="19">
        <f>VLOOKUP($B453,Tabla2[],J$1,0)</f>
        <v>3.2599999999999997E-2</v>
      </c>
      <c r="K453" s="19">
        <f>VLOOKUP($B453,Tabla2[],K$1,0)</f>
        <v>1.0965000000000001E-2</v>
      </c>
      <c r="L453" s="19">
        <f>VLOOKUP($B453,Tabla2[],L$1,0)</f>
        <v>1.0011000000000001E-2</v>
      </c>
      <c r="M453" s="19">
        <f>VLOOKUP($B453,Tabla2[],M$1,0)</f>
        <v>7.4869999999999997E-3</v>
      </c>
      <c r="N453" s="19">
        <f>VLOOKUP($B453,Tabla2[],N$1,0)</f>
        <v>5.483E-3</v>
      </c>
      <c r="O453" s="19">
        <f>VLOOKUP($B453,Tabla2[],O$1,0)</f>
        <v>0.232243</v>
      </c>
      <c r="P453" s="19">
        <f>VLOOKUP($B453,Tabla2[],P$1,0)</f>
        <v>0.21454200000000001</v>
      </c>
      <c r="Q453" s="19">
        <f>VLOOKUP($B453,Tabla2[],Q$1,0)</f>
        <v>0.18906000000000001</v>
      </c>
      <c r="R453" s="19">
        <f>VLOOKUP($B453,Tabla2[],R$1,0)</f>
        <v>0.18335299999999999</v>
      </c>
      <c r="S453" s="19">
        <f>VLOOKUP($B453,Tabla2[],S$1,0)</f>
        <v>0.172234</v>
      </c>
      <c r="T453" s="19">
        <f>VLOOKUP($B453,Tabla2[],T$1,0)</f>
        <v>0.15992799999999999</v>
      </c>
    </row>
    <row r="454" spans="1:20" x14ac:dyDescent="0.3">
      <c r="A454" t="s">
        <v>0</v>
      </c>
      <c r="B454" t="str">
        <f>FIJO!$B453</f>
        <v>PENINSULAELEIAFIJOTU ELIGES 16.1TD-</v>
      </c>
      <c r="C454" s="18" t="str">
        <f>VLOOKUP($B454,Tabla2[],3,0)</f>
        <v>ELEIA</v>
      </c>
      <c r="D454" s="18" t="str">
        <f>VLOOKUP($B454,Tabla2[],FIJO!C$1,0)</f>
        <v>PENINSULA</v>
      </c>
      <c r="E454" s="155"/>
      <c r="F454" s="18" t="str">
        <f>VLOOKUP($B454,Tabla2[],5,0)</f>
        <v>TU ELIGES 1</v>
      </c>
      <c r="G454" s="18" t="str">
        <f>VLOOKUP($B454,Tabla2[],6,0)</f>
        <v>6.1TD</v>
      </c>
      <c r="H454" s="18" t="str">
        <f>VLOOKUP($B454,Tabla2[],7,0)</f>
        <v>-</v>
      </c>
      <c r="I454" s="19">
        <f>VLOOKUP($B454,Tabla2[],I$1,0)</f>
        <v>6.2918000000000002E-2</v>
      </c>
      <c r="J454" s="19">
        <f>VLOOKUP($B454,Tabla2[],J$1,0)</f>
        <v>5.4358999999999998E-2</v>
      </c>
      <c r="K454" s="19">
        <f>VLOOKUP($B454,Tabla2[],K$1,0)</f>
        <v>2.8295000000000001E-2</v>
      </c>
      <c r="L454" s="19">
        <f>VLOOKUP($B454,Tabla2[],L$1,0)</f>
        <v>2.3453999999999999E-2</v>
      </c>
      <c r="M454" s="19">
        <f>VLOOKUP($B454,Tabla2[],M$1,0)</f>
        <v>5.2290000000000001E-3</v>
      </c>
      <c r="N454" s="19">
        <f>VLOOKUP($B454,Tabla2[],N$1,0)</f>
        <v>3.1480000000000002E-3</v>
      </c>
      <c r="O454" s="19">
        <f>VLOOKUP($B454,Tabla2[],O$1,0)</f>
        <v>0.20647099999999999</v>
      </c>
      <c r="P454" s="19">
        <f>VLOOKUP($B454,Tabla2[],P$1,0)</f>
        <v>0.191771</v>
      </c>
      <c r="Q454" s="19">
        <f>VLOOKUP($B454,Tabla2[],Q$1,0)</f>
        <v>0.173763</v>
      </c>
      <c r="R454" s="19">
        <f>VLOOKUP($B454,Tabla2[],R$1,0)</f>
        <v>0.17113500000000001</v>
      </c>
      <c r="S454" s="19">
        <f>VLOOKUP($B454,Tabla2[],S$1,0)</f>
        <v>0.15939500000000001</v>
      </c>
      <c r="T454" s="19">
        <f>VLOOKUP($B454,Tabla2[],T$1,0)</f>
        <v>0.148976</v>
      </c>
    </row>
    <row r="455" spans="1:20" x14ac:dyDescent="0.3">
      <c r="A455" t="s">
        <v>0</v>
      </c>
      <c r="B455" t="str">
        <f>FIJO!$B454</f>
        <v>PENINSULAELEIAFIJOTU ELIGES 22.0TD-</v>
      </c>
      <c r="C455" s="18" t="str">
        <f>VLOOKUP($B455,Tabla2[],3,0)</f>
        <v>ELEIA</v>
      </c>
      <c r="D455" s="18" t="str">
        <f>VLOOKUP($B455,Tabla2[],FIJO!C$1,0)</f>
        <v>PENINSULA</v>
      </c>
      <c r="E455" s="155"/>
      <c r="F455" s="18" t="str">
        <f>VLOOKUP($B455,Tabla2[],5,0)</f>
        <v>TU ELIGES 2</v>
      </c>
      <c r="G455" s="18" t="str">
        <f>VLOOKUP($B455,Tabla2[],6,0)</f>
        <v>2.0TD</v>
      </c>
      <c r="H455" s="18" t="str">
        <f>VLOOKUP($B455,Tabla2[],7,0)</f>
        <v>-</v>
      </c>
      <c r="I455" s="19">
        <f>VLOOKUP($B455,Tabla2[],I$1,0)</f>
        <v>6.9542999999999994E-2</v>
      </c>
      <c r="J455" s="19">
        <f>VLOOKUP($B455,Tabla2[],J$1,0)</f>
        <v>3.679E-3</v>
      </c>
      <c r="K455" s="19">
        <f>VLOOKUP($B455,Tabla2[],K$1,0)</f>
        <v>0</v>
      </c>
      <c r="L455" s="19">
        <f>VLOOKUP($B455,Tabla2[],L$1,0)</f>
        <v>0</v>
      </c>
      <c r="M455" s="19">
        <f>VLOOKUP($B455,Tabla2[],M$1,0)</f>
        <v>0</v>
      </c>
      <c r="N455" s="19">
        <f>VLOOKUP($B455,Tabla2[],N$1,0)</f>
        <v>0</v>
      </c>
      <c r="O455" s="19">
        <f>VLOOKUP($B455,Tabla2[],O$1,0)</f>
        <v>0.253936</v>
      </c>
      <c r="P455" s="19">
        <f>VLOOKUP($B455,Tabla2[],P$1,0)</f>
        <v>0.20211200000000001</v>
      </c>
      <c r="Q455" s="19">
        <f>VLOOKUP($B455,Tabla2[],Q$1,0)</f>
        <v>0.160333</v>
      </c>
      <c r="R455" s="19">
        <f>VLOOKUP($B455,Tabla2[],R$1,0)</f>
        <v>0</v>
      </c>
      <c r="S455" s="19">
        <f>VLOOKUP($B455,Tabla2[],S$1,0)</f>
        <v>0</v>
      </c>
      <c r="T455" s="19">
        <f>VLOOKUP($B455,Tabla2[],T$1,0)</f>
        <v>0</v>
      </c>
    </row>
    <row r="456" spans="1:20" x14ac:dyDescent="0.3">
      <c r="A456" t="s">
        <v>0</v>
      </c>
      <c r="B456" t="str">
        <f>FIJO!$B455</f>
        <v>PENINSULAELEIAFIJOTU ELIGES 23.0TD-</v>
      </c>
      <c r="C456" s="18" t="str">
        <f>VLOOKUP($B456,Tabla2[],3,0)</f>
        <v>ELEIA</v>
      </c>
      <c r="D456" s="18" t="str">
        <f>VLOOKUP($B456,Tabla2[],FIJO!C$1,0)</f>
        <v>PENINSULA</v>
      </c>
      <c r="E456" s="155"/>
      <c r="F456" s="18" t="str">
        <f>VLOOKUP($B456,Tabla2[],5,0)</f>
        <v>TU ELIGES 2</v>
      </c>
      <c r="G456" s="18" t="str">
        <f>VLOOKUP($B456,Tabla2[],6,0)</f>
        <v>3.0TD</v>
      </c>
      <c r="H456" s="18" t="str">
        <f>VLOOKUP($B456,Tabla2[],7,0)</f>
        <v>-</v>
      </c>
      <c r="I456" s="19">
        <f>VLOOKUP($B456,Tabla2[],I$1,0)</f>
        <v>3.8308000000000002E-2</v>
      </c>
      <c r="J456" s="19">
        <f>VLOOKUP($B456,Tabla2[],J$1,0)</f>
        <v>3.2599999999999997E-2</v>
      </c>
      <c r="K456" s="19">
        <f>VLOOKUP($B456,Tabla2[],K$1,0)</f>
        <v>1.0965000000000001E-2</v>
      </c>
      <c r="L456" s="19">
        <f>VLOOKUP($B456,Tabla2[],L$1,0)</f>
        <v>1.0011000000000001E-2</v>
      </c>
      <c r="M456" s="19">
        <f>VLOOKUP($B456,Tabla2[],M$1,0)</f>
        <v>7.4869999999999997E-3</v>
      </c>
      <c r="N456" s="19">
        <f>VLOOKUP($B456,Tabla2[],N$1,0)</f>
        <v>5.483E-3</v>
      </c>
      <c r="O456" s="19">
        <f>VLOOKUP($B456,Tabla2[],O$1,0)</f>
        <v>0.23084299999999999</v>
      </c>
      <c r="P456" s="19">
        <f>VLOOKUP($B456,Tabla2[],P$1,0)</f>
        <v>0.213142</v>
      </c>
      <c r="Q456" s="19">
        <f>VLOOKUP($B456,Tabla2[],Q$1,0)</f>
        <v>0.18765999999999999</v>
      </c>
      <c r="R456" s="19">
        <f>VLOOKUP($B456,Tabla2[],R$1,0)</f>
        <v>0.181953</v>
      </c>
      <c r="S456" s="19">
        <f>VLOOKUP($B456,Tabla2[],S$1,0)</f>
        <v>0.17083400000000001</v>
      </c>
      <c r="T456" s="19">
        <f>VLOOKUP($B456,Tabla2[],T$1,0)</f>
        <v>0.158528</v>
      </c>
    </row>
    <row r="457" spans="1:20" x14ac:dyDescent="0.3">
      <c r="A457" t="s">
        <v>0</v>
      </c>
      <c r="B457" t="str">
        <f>FIJO!$B456</f>
        <v>PENINSULAELEIAFIJOTU ELIGES 26.1TD-</v>
      </c>
      <c r="C457" s="18" t="str">
        <f>VLOOKUP($B457,Tabla2[],3,0)</f>
        <v>ELEIA</v>
      </c>
      <c r="D457" s="18" t="str">
        <f>VLOOKUP($B457,Tabla2[],FIJO!C$1,0)</f>
        <v>PENINSULA</v>
      </c>
      <c r="E457" s="155"/>
      <c r="F457" s="18" t="str">
        <f>VLOOKUP($B457,Tabla2[],5,0)</f>
        <v>TU ELIGES 2</v>
      </c>
      <c r="G457" s="18" t="str">
        <f>VLOOKUP($B457,Tabla2[],6,0)</f>
        <v>6.1TD</v>
      </c>
      <c r="H457" s="18" t="str">
        <f>VLOOKUP($B457,Tabla2[],7,0)</f>
        <v>-</v>
      </c>
      <c r="I457" s="19">
        <f>VLOOKUP($B457,Tabla2[],I$1,0)</f>
        <v>6.2918000000000002E-2</v>
      </c>
      <c r="J457" s="19">
        <f>VLOOKUP($B457,Tabla2[],J$1,0)</f>
        <v>5.4358999999999998E-2</v>
      </c>
      <c r="K457" s="19">
        <f>VLOOKUP($B457,Tabla2[],K$1,0)</f>
        <v>2.8295000000000001E-2</v>
      </c>
      <c r="L457" s="19">
        <f>VLOOKUP($B457,Tabla2[],L$1,0)</f>
        <v>2.3453999999999999E-2</v>
      </c>
      <c r="M457" s="19">
        <f>VLOOKUP($B457,Tabla2[],M$1,0)</f>
        <v>5.2290000000000001E-3</v>
      </c>
      <c r="N457" s="19">
        <f>VLOOKUP($B457,Tabla2[],N$1,0)</f>
        <v>3.1480000000000002E-3</v>
      </c>
      <c r="O457" s="19">
        <f>VLOOKUP($B457,Tabla2[],O$1,0)</f>
        <v>0.20447100000000001</v>
      </c>
      <c r="P457" s="19">
        <f>VLOOKUP($B457,Tabla2[],P$1,0)</f>
        <v>0.189771</v>
      </c>
      <c r="Q457" s="19">
        <f>VLOOKUP($B457,Tabla2[],Q$1,0)</f>
        <v>0.171763</v>
      </c>
      <c r="R457" s="19">
        <f>VLOOKUP($B457,Tabla2[],R$1,0)</f>
        <v>0.16913500000000001</v>
      </c>
      <c r="S457" s="19">
        <f>VLOOKUP($B457,Tabla2[],S$1,0)</f>
        <v>0.15739500000000001</v>
      </c>
      <c r="T457" s="19">
        <f>VLOOKUP($B457,Tabla2[],T$1,0)</f>
        <v>0.146976</v>
      </c>
    </row>
    <row r="458" spans="1:20" x14ac:dyDescent="0.3">
      <c r="A458" t="s">
        <v>0</v>
      </c>
      <c r="B458" t="str">
        <f>FIJO!$B457</f>
        <v>PENINSULAELEIAFIJOTU ELIGES 32.0TD-</v>
      </c>
      <c r="C458" s="18" t="str">
        <f>VLOOKUP($B458,Tabla2[],3,0)</f>
        <v>ELEIA</v>
      </c>
      <c r="D458" s="18" t="str">
        <f>VLOOKUP($B458,Tabla2[],FIJO!C$1,0)</f>
        <v>PENINSULA</v>
      </c>
      <c r="E458" s="155"/>
      <c r="F458" s="18" t="str">
        <f>VLOOKUP($B458,Tabla2[],5,0)</f>
        <v>TU ELIGES 3</v>
      </c>
      <c r="G458" s="18" t="str">
        <f>VLOOKUP($B458,Tabla2[],6,0)</f>
        <v>2.0TD</v>
      </c>
      <c r="H458" s="18" t="str">
        <f>VLOOKUP($B458,Tabla2[],7,0)</f>
        <v>-</v>
      </c>
      <c r="I458" s="19">
        <f>VLOOKUP($B458,Tabla2[],I$1,0)</f>
        <v>6.9542999999999994E-2</v>
      </c>
      <c r="J458" s="19">
        <f>VLOOKUP($B458,Tabla2[],J$1,0)</f>
        <v>3.679E-3</v>
      </c>
      <c r="K458" s="19">
        <f>VLOOKUP($B458,Tabla2[],K$1,0)</f>
        <v>0</v>
      </c>
      <c r="L458" s="19">
        <f>VLOOKUP($B458,Tabla2[],L$1,0)</f>
        <v>0</v>
      </c>
      <c r="M458" s="19">
        <f>VLOOKUP($B458,Tabla2[],M$1,0)</f>
        <v>0</v>
      </c>
      <c r="N458" s="19">
        <f>VLOOKUP($B458,Tabla2[],N$1,0)</f>
        <v>0</v>
      </c>
      <c r="O458" s="19">
        <f>VLOOKUP($B458,Tabla2[],O$1,0)</f>
        <v>0.24993599999999999</v>
      </c>
      <c r="P458" s="19">
        <f>VLOOKUP($B458,Tabla2[],P$1,0)</f>
        <v>0.19811200000000001</v>
      </c>
      <c r="Q458" s="19">
        <f>VLOOKUP($B458,Tabla2[],Q$1,0)</f>
        <v>0.156333</v>
      </c>
      <c r="R458" s="19">
        <f>VLOOKUP($B458,Tabla2[],R$1,0)</f>
        <v>0</v>
      </c>
      <c r="S458" s="19">
        <f>VLOOKUP($B458,Tabla2[],S$1,0)</f>
        <v>0</v>
      </c>
      <c r="T458" s="19">
        <f>VLOOKUP($B458,Tabla2[],T$1,0)</f>
        <v>0</v>
      </c>
    </row>
    <row r="459" spans="1:20" x14ac:dyDescent="0.3">
      <c r="A459" t="s">
        <v>0</v>
      </c>
      <c r="B459" t="str">
        <f>FIJO!$B458</f>
        <v>PENINSULAELEIAFIJOTU ELIGES 33.0TD-</v>
      </c>
      <c r="C459" s="18" t="str">
        <f>VLOOKUP($B459,Tabla2[],3,0)</f>
        <v>ELEIA</v>
      </c>
      <c r="D459" s="18" t="str">
        <f>VLOOKUP($B459,Tabla2[],FIJO!C$1,0)</f>
        <v>PENINSULA</v>
      </c>
      <c r="E459" s="155"/>
      <c r="F459" s="18" t="str">
        <f>VLOOKUP($B459,Tabla2[],5,0)</f>
        <v>TU ELIGES 3</v>
      </c>
      <c r="G459" s="18" t="str">
        <f>VLOOKUP($B459,Tabla2[],6,0)</f>
        <v>3.0TD</v>
      </c>
      <c r="H459" s="18" t="str">
        <f>VLOOKUP($B459,Tabla2[],7,0)</f>
        <v>-</v>
      </c>
      <c r="I459" s="19">
        <f>VLOOKUP($B459,Tabla2[],I$1,0)</f>
        <v>3.8308000000000002E-2</v>
      </c>
      <c r="J459" s="19">
        <f>VLOOKUP($B459,Tabla2[],J$1,0)</f>
        <v>3.2599999999999997E-2</v>
      </c>
      <c r="K459" s="19">
        <f>VLOOKUP($B459,Tabla2[],K$1,0)</f>
        <v>1.0965000000000001E-2</v>
      </c>
      <c r="L459" s="19">
        <f>VLOOKUP($B459,Tabla2[],L$1,0)</f>
        <v>1.0011000000000001E-2</v>
      </c>
      <c r="M459" s="19">
        <f>VLOOKUP($B459,Tabla2[],M$1,0)</f>
        <v>7.4869999999999997E-3</v>
      </c>
      <c r="N459" s="19">
        <f>VLOOKUP($B459,Tabla2[],N$1,0)</f>
        <v>5.483E-3</v>
      </c>
      <c r="O459" s="19">
        <f>VLOOKUP($B459,Tabla2[],O$1,0)</f>
        <v>0.22684299999999999</v>
      </c>
      <c r="P459" s="19">
        <f>VLOOKUP($B459,Tabla2[],P$1,0)</f>
        <v>0.20914199999999999</v>
      </c>
      <c r="Q459" s="19">
        <f>VLOOKUP($B459,Tabla2[],Q$1,0)</f>
        <v>0.18365999999999999</v>
      </c>
      <c r="R459" s="19">
        <f>VLOOKUP($B459,Tabla2[],R$1,0)</f>
        <v>0.177953</v>
      </c>
      <c r="S459" s="19">
        <f>VLOOKUP($B459,Tabla2[],S$1,0)</f>
        <v>0.16683400000000001</v>
      </c>
      <c r="T459" s="19">
        <f>VLOOKUP($B459,Tabla2[],T$1,0)</f>
        <v>0.154528</v>
      </c>
    </row>
    <row r="460" spans="1:20" x14ac:dyDescent="0.3">
      <c r="A460" t="s">
        <v>0</v>
      </c>
      <c r="B460" t="str">
        <f>FIJO!$B459</f>
        <v>PENINSULAELEIAFIJOTU ELIGES 36.1TD-</v>
      </c>
      <c r="C460" s="18" t="str">
        <f>VLOOKUP($B460,Tabla2[],3,0)</f>
        <v>ELEIA</v>
      </c>
      <c r="D460" s="18" t="str">
        <f>VLOOKUP($B460,Tabla2[],FIJO!C$1,0)</f>
        <v>PENINSULA</v>
      </c>
      <c r="E460" s="155"/>
      <c r="F460" s="18" t="str">
        <f>VLOOKUP($B460,Tabla2[],5,0)</f>
        <v>TU ELIGES 3</v>
      </c>
      <c r="G460" s="18" t="str">
        <f>VLOOKUP($B460,Tabla2[],6,0)</f>
        <v>6.1TD</v>
      </c>
      <c r="H460" s="18" t="str">
        <f>VLOOKUP($B460,Tabla2[],7,0)</f>
        <v>-</v>
      </c>
      <c r="I460" s="19">
        <f>VLOOKUP($B460,Tabla2[],I$1,0)</f>
        <v>6.2918000000000002E-2</v>
      </c>
      <c r="J460" s="19">
        <f>VLOOKUP($B460,Tabla2[],J$1,0)</f>
        <v>5.4358999999999998E-2</v>
      </c>
      <c r="K460" s="19">
        <f>VLOOKUP($B460,Tabla2[],K$1,0)</f>
        <v>2.8295000000000001E-2</v>
      </c>
      <c r="L460" s="19">
        <f>VLOOKUP($B460,Tabla2[],L$1,0)</f>
        <v>2.3453999999999999E-2</v>
      </c>
      <c r="M460" s="19">
        <f>VLOOKUP($B460,Tabla2[],M$1,0)</f>
        <v>5.2290000000000001E-3</v>
      </c>
      <c r="N460" s="19">
        <f>VLOOKUP($B460,Tabla2[],N$1,0)</f>
        <v>3.1480000000000002E-3</v>
      </c>
      <c r="O460" s="19">
        <f>VLOOKUP($B460,Tabla2[],O$1,0)</f>
        <v>0.20047100000000001</v>
      </c>
      <c r="P460" s="19">
        <f>VLOOKUP($B460,Tabla2[],P$1,0)</f>
        <v>0.18577099999999999</v>
      </c>
      <c r="Q460" s="19">
        <f>VLOOKUP($B460,Tabla2[],Q$1,0)</f>
        <v>0.167763</v>
      </c>
      <c r="R460" s="19">
        <f>VLOOKUP($B460,Tabla2[],R$1,0)</f>
        <v>0.165135</v>
      </c>
      <c r="S460" s="19">
        <f>VLOOKUP($B460,Tabla2[],S$1,0)</f>
        <v>0.153395</v>
      </c>
      <c r="T460" s="19">
        <f>VLOOKUP($B460,Tabla2[],T$1,0)</f>
        <v>0.14297599999999999</v>
      </c>
    </row>
    <row r="461" spans="1:20" x14ac:dyDescent="0.3">
      <c r="A461" t="s">
        <v>0</v>
      </c>
      <c r="B461" t="str">
        <f>FIJO!$B460</f>
        <v>PENINSULAELEIAFIJOTU MEDIOAMBIENTE 02.0TD-</v>
      </c>
      <c r="C461" s="18" t="str">
        <f>VLOOKUP($B461,Tabla2[],3,0)</f>
        <v>ELEIA</v>
      </c>
      <c r="D461" s="18" t="str">
        <f>VLOOKUP($B461,Tabla2[],FIJO!C$1,0)</f>
        <v>PENINSULA</v>
      </c>
      <c r="E461" s="155"/>
      <c r="F461" s="18" t="str">
        <f>VLOOKUP($B461,Tabla2[],5,0)</f>
        <v>TU MEDIOAMBIENTE 0</v>
      </c>
      <c r="G461" s="18" t="str">
        <f>VLOOKUP($B461,Tabla2[],6,0)</f>
        <v>2.0TD</v>
      </c>
      <c r="H461" s="18" t="str">
        <f>VLOOKUP($B461,Tabla2[],7,0)</f>
        <v>-</v>
      </c>
      <c r="I461" s="19">
        <f>VLOOKUP($B461,Tabla2[],I$1,0)</f>
        <v>9.3600000000000003E-2</v>
      </c>
      <c r="J461" s="19">
        <f>VLOOKUP($B461,Tabla2[],J$1,0)</f>
        <v>2.5049999999999999E-2</v>
      </c>
      <c r="K461" s="19">
        <f>VLOOKUP($B461,Tabla2[],K$1,0)</f>
        <v>0</v>
      </c>
      <c r="L461" s="19">
        <f>VLOOKUP($B461,Tabla2[],L$1,0)</f>
        <v>0</v>
      </c>
      <c r="M461" s="19">
        <f>VLOOKUP($B461,Tabla2[],M$1,0)</f>
        <v>0</v>
      </c>
      <c r="N461" s="19">
        <f>VLOOKUP($B461,Tabla2[],N$1,0)</f>
        <v>0</v>
      </c>
      <c r="O461" s="19">
        <f>VLOOKUP($B461,Tabla2[],O$1,0)</f>
        <v>0.33099000000000001</v>
      </c>
      <c r="P461" s="19">
        <f>VLOOKUP($B461,Tabla2[],P$1,0)</f>
        <v>0.27916600000000003</v>
      </c>
      <c r="Q461" s="19">
        <f>VLOOKUP($B461,Tabla2[],Q$1,0)</f>
        <v>0.23738899999999999</v>
      </c>
      <c r="R461" s="19">
        <f>VLOOKUP($B461,Tabla2[],R$1,0)</f>
        <v>0</v>
      </c>
      <c r="S461" s="19">
        <f>VLOOKUP($B461,Tabla2[],S$1,0)</f>
        <v>0</v>
      </c>
      <c r="T461" s="19">
        <f>VLOOKUP($B461,Tabla2[],T$1,0)</f>
        <v>0</v>
      </c>
    </row>
    <row r="462" spans="1:20" x14ac:dyDescent="0.3">
      <c r="A462" t="s">
        <v>0</v>
      </c>
      <c r="B462" t="str">
        <f>FIJO!$B461</f>
        <v>PENINSULAELEIAFIJOTU MEDIOAMBIENTE 03.0TD-</v>
      </c>
      <c r="C462" s="18" t="str">
        <f>VLOOKUP($B462,Tabla2[],3,0)</f>
        <v>ELEIA</v>
      </c>
      <c r="D462" s="18" t="str">
        <f>VLOOKUP($B462,Tabla2[],FIJO!C$1,0)</f>
        <v>PENINSULA</v>
      </c>
      <c r="E462" s="155"/>
      <c r="F462" s="18" t="str">
        <f>VLOOKUP($B462,Tabla2[],5,0)</f>
        <v>TU MEDIOAMBIENTE 0</v>
      </c>
      <c r="G462" s="18" t="str">
        <f>VLOOKUP($B462,Tabla2[],6,0)</f>
        <v>3.0TD</v>
      </c>
      <c r="H462" s="18" t="str">
        <f>VLOOKUP($B462,Tabla2[],7,0)</f>
        <v>-</v>
      </c>
      <c r="I462" s="19">
        <f>VLOOKUP($B462,Tabla2[],I$1,0)</f>
        <v>4.9151E-2</v>
      </c>
      <c r="J462" s="19">
        <f>VLOOKUP($B462,Tabla2[],J$1,0)</f>
        <v>4.0075E-2</v>
      </c>
      <c r="K462" s="19">
        <f>VLOOKUP($B462,Tabla2[],K$1,0)</f>
        <v>2.3625E-2</v>
      </c>
      <c r="L462" s="19">
        <f>VLOOKUP($B462,Tabla2[],L$1,0)</f>
        <v>2.1198999999999999E-2</v>
      </c>
      <c r="M462" s="19">
        <f>VLOOKUP($B462,Tabla2[],M$1,0)</f>
        <v>1.6596E-2</v>
      </c>
      <c r="N462" s="19">
        <f>VLOOKUP($B462,Tabla2[],N$1,0)</f>
        <v>1.4467000000000001E-2</v>
      </c>
      <c r="O462" s="19">
        <f>VLOOKUP($B462,Tabla2[],O$1,0)</f>
        <v>0.28839700000000001</v>
      </c>
      <c r="P462" s="19">
        <f>VLOOKUP($B462,Tabla2[],P$1,0)</f>
        <v>0.27069700000000002</v>
      </c>
      <c r="Q462" s="19">
        <f>VLOOKUP($B462,Tabla2[],Q$1,0)</f>
        <v>0.24521399999999999</v>
      </c>
      <c r="R462" s="19">
        <f>VLOOKUP($B462,Tabla2[],R$1,0)</f>
        <v>0.239507</v>
      </c>
      <c r="S462" s="19">
        <f>VLOOKUP($B462,Tabla2[],S$1,0)</f>
        <v>0.22838800000000001</v>
      </c>
      <c r="T462" s="19">
        <f>VLOOKUP($B462,Tabla2[],T$1,0)</f>
        <v>0.216084</v>
      </c>
    </row>
    <row r="463" spans="1:20" x14ac:dyDescent="0.3">
      <c r="A463" t="s">
        <v>0</v>
      </c>
      <c r="B463" t="str">
        <f>FIJO!$B462</f>
        <v>PENINSULAELEIAFIJOTU MEDIOAMBIENTE 06.1TD-</v>
      </c>
      <c r="C463" s="18" t="str">
        <f>VLOOKUP($B463,Tabla2[],3,0)</f>
        <v>ELEIA</v>
      </c>
      <c r="D463" s="18" t="str">
        <f>VLOOKUP($B463,Tabla2[],FIJO!C$1,0)</f>
        <v>PENINSULA</v>
      </c>
      <c r="E463" s="155"/>
      <c r="F463" s="18" t="str">
        <f>VLOOKUP($B463,Tabla2[],5,0)</f>
        <v>TU MEDIOAMBIENTE 0</v>
      </c>
      <c r="G463" s="18" t="str">
        <f>VLOOKUP($B463,Tabla2[],6,0)</f>
        <v>6.1TD</v>
      </c>
      <c r="H463" s="18" t="str">
        <f>VLOOKUP($B463,Tabla2[],7,0)</f>
        <v>-</v>
      </c>
      <c r="I463" s="19">
        <f>VLOOKUP($B463,Tabla2[],I$1,0)</f>
        <v>6.9636000000000003E-2</v>
      </c>
      <c r="J463" s="19">
        <f>VLOOKUP($B463,Tabla2[],J$1,0)</f>
        <v>6.4029000000000003E-2</v>
      </c>
      <c r="K463" s="19">
        <f>VLOOKUP($B463,Tabla2[],K$1,0)</f>
        <v>3.9666E-2</v>
      </c>
      <c r="L463" s="19">
        <f>VLOOKUP($B463,Tabla2[],L$1,0)</f>
        <v>3.3028000000000002E-2</v>
      </c>
      <c r="M463" s="19">
        <f>VLOOKUP($B463,Tabla2[],M$1,0)</f>
        <v>1.3677E-2</v>
      </c>
      <c r="N463" s="19">
        <f>VLOOKUP($B463,Tabla2[],N$1,0)</f>
        <v>1.1466E-2</v>
      </c>
      <c r="O463" s="19">
        <f>VLOOKUP($B463,Tabla2[],O$1,0)</f>
        <v>0.24872</v>
      </c>
      <c r="P463" s="19">
        <f>VLOOKUP($B463,Tabla2[],P$1,0)</f>
        <v>0.23402000000000001</v>
      </c>
      <c r="Q463" s="19">
        <f>VLOOKUP($B463,Tabla2[],Q$1,0)</f>
        <v>0.21601200000000001</v>
      </c>
      <c r="R463" s="19">
        <f>VLOOKUP($B463,Tabla2[],R$1,0)</f>
        <v>0.21338399999999999</v>
      </c>
      <c r="S463" s="19">
        <f>VLOOKUP($B463,Tabla2[],S$1,0)</f>
        <v>0.20164399999999999</v>
      </c>
      <c r="T463" s="19">
        <f>VLOOKUP($B463,Tabla2[],T$1,0)</f>
        <v>0.19122600000000001</v>
      </c>
    </row>
    <row r="464" spans="1:20" x14ac:dyDescent="0.3">
      <c r="A464" t="s">
        <v>0</v>
      </c>
      <c r="B464" t="str">
        <f>FIJO!$B463</f>
        <v>PENINSULAELEIAFIJOTU MEDIOAMBIENTE 12.0TD-</v>
      </c>
      <c r="C464" s="18" t="str">
        <f>VLOOKUP($B464,Tabla2[],3,0)</f>
        <v>ELEIA</v>
      </c>
      <c r="D464" s="18" t="str">
        <f>VLOOKUP($B464,Tabla2[],FIJO!C$1,0)</f>
        <v>PENINSULA</v>
      </c>
      <c r="E464" s="155"/>
      <c r="F464" s="18" t="str">
        <f>VLOOKUP($B464,Tabla2[],5,0)</f>
        <v>TU MEDIOAMBIENTE 1</v>
      </c>
      <c r="G464" s="18" t="str">
        <f>VLOOKUP($B464,Tabla2[],6,0)</f>
        <v>2.0TD</v>
      </c>
      <c r="H464" s="18" t="str">
        <f>VLOOKUP($B464,Tabla2[],7,0)</f>
        <v>-</v>
      </c>
      <c r="I464" s="19">
        <f>VLOOKUP($B464,Tabla2[],I$1,0)</f>
        <v>8.8120000000000004E-2</v>
      </c>
      <c r="J464" s="19">
        <f>VLOOKUP($B464,Tabla2[],J$1,0)</f>
        <v>1.9570000000000001E-2</v>
      </c>
      <c r="K464" s="19">
        <f>VLOOKUP($B464,Tabla2[],K$1,0)</f>
        <v>0</v>
      </c>
      <c r="L464" s="19">
        <f>VLOOKUP($B464,Tabla2[],L$1,0)</f>
        <v>0</v>
      </c>
      <c r="M464" s="19">
        <f>VLOOKUP($B464,Tabla2[],M$1,0)</f>
        <v>0</v>
      </c>
      <c r="N464" s="19">
        <f>VLOOKUP($B464,Tabla2[],N$1,0)</f>
        <v>0</v>
      </c>
      <c r="O464" s="19">
        <f>VLOOKUP($B464,Tabla2[],O$1,0)</f>
        <v>0.31098999999999999</v>
      </c>
      <c r="P464" s="19">
        <f>VLOOKUP($B464,Tabla2[],P$1,0)</f>
        <v>0.25916600000000001</v>
      </c>
      <c r="Q464" s="19">
        <f>VLOOKUP($B464,Tabla2[],Q$1,0)</f>
        <v>0.217389</v>
      </c>
      <c r="R464" s="19">
        <f>VLOOKUP($B464,Tabla2[],R$1,0)</f>
        <v>0</v>
      </c>
      <c r="S464" s="19">
        <f>VLOOKUP($B464,Tabla2[],S$1,0)</f>
        <v>0</v>
      </c>
      <c r="T464" s="19">
        <f>VLOOKUP($B464,Tabla2[],T$1,0)</f>
        <v>0</v>
      </c>
    </row>
    <row r="465" spans="1:20" x14ac:dyDescent="0.3">
      <c r="A465" t="s">
        <v>0</v>
      </c>
      <c r="B465" t="str">
        <f>FIJO!$B464</f>
        <v>PENINSULAELEIAFIJOTU MEDIOAMBIENTE 13.0TD-</v>
      </c>
      <c r="C465" s="18" t="str">
        <f>VLOOKUP($B465,Tabla2[],3,0)</f>
        <v>ELEIA</v>
      </c>
      <c r="D465" s="18" t="str">
        <f>VLOOKUP($B465,Tabla2[],FIJO!C$1,0)</f>
        <v>PENINSULA</v>
      </c>
      <c r="E465" s="155"/>
      <c r="F465" s="18" t="str">
        <f>VLOOKUP($B465,Tabla2[],5,0)</f>
        <v>TU MEDIOAMBIENTE 1</v>
      </c>
      <c r="G465" s="18" t="str">
        <f>VLOOKUP($B465,Tabla2[],6,0)</f>
        <v>3.0TD</v>
      </c>
      <c r="H465" s="18" t="str">
        <f>VLOOKUP($B465,Tabla2[],7,0)</f>
        <v>-</v>
      </c>
      <c r="I465" s="19">
        <f>VLOOKUP($B465,Tabla2[],I$1,0)</f>
        <v>4.6411000000000001E-2</v>
      </c>
      <c r="J465" s="19">
        <f>VLOOKUP($B465,Tabla2[],J$1,0)</f>
        <v>3.7335E-2</v>
      </c>
      <c r="K465" s="19">
        <f>VLOOKUP($B465,Tabla2[],K$1,0)</f>
        <v>2.0885000000000001E-2</v>
      </c>
      <c r="L465" s="19">
        <f>VLOOKUP($B465,Tabla2[],L$1,0)</f>
        <v>1.8459E-2</v>
      </c>
      <c r="M465" s="19">
        <f>VLOOKUP($B465,Tabla2[],M$1,0)</f>
        <v>1.3856E-2</v>
      </c>
      <c r="N465" s="19">
        <f>VLOOKUP($B465,Tabla2[],N$1,0)</f>
        <v>1.1727E-2</v>
      </c>
      <c r="O465" s="19">
        <f>VLOOKUP($B465,Tabla2[],O$1,0)</f>
        <v>0.27839700000000001</v>
      </c>
      <c r="P465" s="19">
        <f>VLOOKUP($B465,Tabla2[],P$1,0)</f>
        <v>0.26069700000000001</v>
      </c>
      <c r="Q465" s="19">
        <f>VLOOKUP($B465,Tabla2[],Q$1,0)</f>
        <v>0.23521400000000001</v>
      </c>
      <c r="R465" s="19">
        <f>VLOOKUP($B465,Tabla2[],R$1,0)</f>
        <v>0.22950699999999999</v>
      </c>
      <c r="S465" s="19">
        <f>VLOOKUP($B465,Tabla2[],S$1,0)</f>
        <v>0.218388</v>
      </c>
      <c r="T465" s="19">
        <f>VLOOKUP($B465,Tabla2[],T$1,0)</f>
        <v>0.20608399999999999</v>
      </c>
    </row>
    <row r="466" spans="1:20" x14ac:dyDescent="0.3">
      <c r="A466" t="s">
        <v>0</v>
      </c>
      <c r="B466" t="str">
        <f>FIJO!$B465</f>
        <v>PENINSULAELEIAFIJOTU MEDIOAMBIENTE 16.1TD-</v>
      </c>
      <c r="C466" s="18" t="str">
        <f>VLOOKUP($B466,Tabla2[],3,0)</f>
        <v>ELEIA</v>
      </c>
      <c r="D466" s="18" t="str">
        <f>VLOOKUP($B466,Tabla2[],FIJO!C$1,0)</f>
        <v>PENINSULA</v>
      </c>
      <c r="E466" s="155"/>
      <c r="F466" s="18" t="str">
        <f>VLOOKUP($B466,Tabla2[],5,0)</f>
        <v>TU MEDIOAMBIENTE 1</v>
      </c>
      <c r="G466" s="18" t="str">
        <f>VLOOKUP($B466,Tabla2[],6,0)</f>
        <v>6.1TD</v>
      </c>
      <c r="H466" s="18" t="str">
        <f>VLOOKUP($B466,Tabla2[],7,0)</f>
        <v>-</v>
      </c>
      <c r="I466" s="19">
        <f>VLOOKUP($B466,Tabla2[],I$1,0)</f>
        <v>6.6895999999999997E-2</v>
      </c>
      <c r="J466" s="19">
        <f>VLOOKUP($B466,Tabla2[],J$1,0)</f>
        <v>6.1289000000000003E-2</v>
      </c>
      <c r="K466" s="19">
        <f>VLOOKUP($B466,Tabla2[],K$1,0)</f>
        <v>3.6926E-2</v>
      </c>
      <c r="L466" s="19">
        <f>VLOOKUP($B466,Tabla2[],L$1,0)</f>
        <v>3.0287999999999999E-2</v>
      </c>
      <c r="M466" s="19">
        <f>VLOOKUP($B466,Tabla2[],M$1,0)</f>
        <v>1.0937000000000001E-2</v>
      </c>
      <c r="N466" s="19">
        <f>VLOOKUP($B466,Tabla2[],N$1,0)</f>
        <v>8.7259999999999994E-3</v>
      </c>
      <c r="O466" s="19">
        <f>VLOOKUP($B466,Tabla2[],O$1,0)</f>
        <v>0.23372000000000001</v>
      </c>
      <c r="P466" s="19">
        <f>VLOOKUP($B466,Tabla2[],P$1,0)</f>
        <v>0.21901999999999999</v>
      </c>
      <c r="Q466" s="19">
        <f>VLOOKUP($B466,Tabla2[],Q$1,0)</f>
        <v>0.201012</v>
      </c>
      <c r="R466" s="19">
        <f>VLOOKUP($B466,Tabla2[],R$1,0)</f>
        <v>0.198384</v>
      </c>
      <c r="S466" s="19">
        <f>VLOOKUP($B466,Tabla2[],S$1,0)</f>
        <v>0.186644</v>
      </c>
      <c r="T466" s="19">
        <f>VLOOKUP($B466,Tabla2[],T$1,0)</f>
        <v>0.17622599999999999</v>
      </c>
    </row>
    <row r="467" spans="1:20" x14ac:dyDescent="0.3">
      <c r="A467" t="s">
        <v>0</v>
      </c>
      <c r="B467" t="str">
        <f>FIJO!$B466</f>
        <v>PENINSULAELEIAFIJOTU MEDIOAMBIENTE 22.0TD-</v>
      </c>
      <c r="C467" s="18" t="str">
        <f>VLOOKUP($B467,Tabla2[],3,0)</f>
        <v>ELEIA</v>
      </c>
      <c r="D467" s="18" t="str">
        <f>VLOOKUP($B467,Tabla2[],FIJO!C$1,0)</f>
        <v>PENINSULA</v>
      </c>
      <c r="E467" s="155"/>
      <c r="F467" s="18" t="str">
        <f>VLOOKUP($B467,Tabla2[],5,0)</f>
        <v>TU MEDIOAMBIENTE 2</v>
      </c>
      <c r="G467" s="18" t="str">
        <f>VLOOKUP($B467,Tabla2[],6,0)</f>
        <v>2.0TD</v>
      </c>
      <c r="H467" s="18" t="str">
        <f>VLOOKUP($B467,Tabla2[],7,0)</f>
        <v>-</v>
      </c>
      <c r="I467" s="19">
        <f>VLOOKUP($B467,Tabla2[],I$1,0)</f>
        <v>8.2641000000000006E-2</v>
      </c>
      <c r="J467" s="19">
        <f>VLOOKUP($B467,Tabla2[],J$1,0)</f>
        <v>1.4090999999999999E-2</v>
      </c>
      <c r="K467" s="19">
        <f>VLOOKUP($B467,Tabla2[],K$1,0)</f>
        <v>0</v>
      </c>
      <c r="L467" s="19">
        <f>VLOOKUP($B467,Tabla2[],L$1,0)</f>
        <v>0</v>
      </c>
      <c r="M467" s="19">
        <f>VLOOKUP($B467,Tabla2[],M$1,0)</f>
        <v>0</v>
      </c>
      <c r="N467" s="19">
        <f>VLOOKUP($B467,Tabla2[],N$1,0)</f>
        <v>0</v>
      </c>
      <c r="O467" s="19">
        <f>VLOOKUP($B467,Tabla2[],O$1,0)</f>
        <v>0.30098999999999998</v>
      </c>
      <c r="P467" s="19">
        <f>VLOOKUP($B467,Tabla2[],P$1,0)</f>
        <v>0.249166</v>
      </c>
      <c r="Q467" s="19">
        <f>VLOOKUP($B467,Tabla2[],Q$1,0)</f>
        <v>0.20738899999999999</v>
      </c>
      <c r="R467" s="19">
        <f>VLOOKUP($B467,Tabla2[],R$1,0)</f>
        <v>0</v>
      </c>
      <c r="S467" s="19">
        <f>VLOOKUP($B467,Tabla2[],S$1,0)</f>
        <v>0</v>
      </c>
      <c r="T467" s="19">
        <f>VLOOKUP($B467,Tabla2[],T$1,0)</f>
        <v>0</v>
      </c>
    </row>
    <row r="468" spans="1:20" x14ac:dyDescent="0.3">
      <c r="A468" t="s">
        <v>0</v>
      </c>
      <c r="B468" t="str">
        <f>FIJO!$B467</f>
        <v>PENINSULAELEIAFIJOTU MEDIOAMBIENTE 23.0TD-</v>
      </c>
      <c r="C468" s="18" t="str">
        <f>VLOOKUP($B468,Tabla2[],3,0)</f>
        <v>ELEIA</v>
      </c>
      <c r="D468" s="18" t="str">
        <f>VLOOKUP($B468,Tabla2[],FIJO!C$1,0)</f>
        <v>PENINSULA</v>
      </c>
      <c r="E468" s="155"/>
      <c r="F468" s="18" t="str">
        <f>VLOOKUP($B468,Tabla2[],5,0)</f>
        <v>TU MEDIOAMBIENTE 2</v>
      </c>
      <c r="G468" s="18" t="str">
        <f>VLOOKUP($B468,Tabla2[],6,0)</f>
        <v>3.0TD</v>
      </c>
      <c r="H468" s="18" t="str">
        <f>VLOOKUP($B468,Tabla2[],7,0)</f>
        <v>-</v>
      </c>
      <c r="I468" s="19">
        <f>VLOOKUP($B468,Tabla2[],I$1,0)</f>
        <v>4.3672000000000002E-2</v>
      </c>
      <c r="J468" s="19">
        <f>VLOOKUP($B468,Tabla2[],J$1,0)</f>
        <v>3.4596000000000002E-2</v>
      </c>
      <c r="K468" s="19">
        <f>VLOOKUP($B468,Tabla2[],K$1,0)</f>
        <v>1.8145999999999999E-2</v>
      </c>
      <c r="L468" s="19">
        <f>VLOOKUP($B468,Tabla2[],L$1,0)</f>
        <v>1.5720000000000001E-2</v>
      </c>
      <c r="M468" s="19">
        <f>VLOOKUP($B468,Tabla2[],M$1,0)</f>
        <v>1.1117E-2</v>
      </c>
      <c r="N468" s="19">
        <f>VLOOKUP($B468,Tabla2[],N$1,0)</f>
        <v>8.9879999999999995E-3</v>
      </c>
      <c r="O468" s="19">
        <f>VLOOKUP($B468,Tabla2[],O$1,0)</f>
        <v>0.26339699999999999</v>
      </c>
      <c r="P468" s="19">
        <f>VLOOKUP($B468,Tabla2[],P$1,0)</f>
        <v>0.245697</v>
      </c>
      <c r="Q468" s="19">
        <f>VLOOKUP($B468,Tabla2[],Q$1,0)</f>
        <v>0.22021399999999999</v>
      </c>
      <c r="R468" s="19">
        <f>VLOOKUP($B468,Tabla2[],R$1,0)</f>
        <v>0.214507</v>
      </c>
      <c r="S468" s="19">
        <f>VLOOKUP($B468,Tabla2[],S$1,0)</f>
        <v>0.20338800000000001</v>
      </c>
      <c r="T468" s="19">
        <f>VLOOKUP($B468,Tabla2[],T$1,0)</f>
        <v>0.191084</v>
      </c>
    </row>
    <row r="469" spans="1:20" x14ac:dyDescent="0.3">
      <c r="A469" t="s">
        <v>0</v>
      </c>
      <c r="B469" t="str">
        <f>FIJO!$B468</f>
        <v>PENINSULAELEIAFIJOTU MEDIOAMBIENTE 26.1TD-</v>
      </c>
      <c r="C469" s="18" t="str">
        <f>VLOOKUP($B469,Tabla2[],3,0)</f>
        <v>ELEIA</v>
      </c>
      <c r="D469" s="18" t="str">
        <f>VLOOKUP($B469,Tabla2[],FIJO!C$1,0)</f>
        <v>PENINSULA</v>
      </c>
      <c r="E469" s="155"/>
      <c r="F469" s="18" t="str">
        <f>VLOOKUP($B469,Tabla2[],5,0)</f>
        <v>TU MEDIOAMBIENTE 2</v>
      </c>
      <c r="G469" s="18" t="str">
        <f>VLOOKUP($B469,Tabla2[],6,0)</f>
        <v>6.1TD</v>
      </c>
      <c r="H469" s="18" t="str">
        <f>VLOOKUP($B469,Tabla2[],7,0)</f>
        <v>-</v>
      </c>
      <c r="I469" s="19">
        <f>VLOOKUP($B469,Tabla2[],I$1,0)</f>
        <v>6.4157000000000006E-2</v>
      </c>
      <c r="J469" s="19">
        <f>VLOOKUP($B469,Tabla2[],J$1,0)</f>
        <v>5.8549999999999998E-2</v>
      </c>
      <c r="K469" s="19">
        <f>VLOOKUP($B469,Tabla2[],K$1,0)</f>
        <v>3.4187000000000002E-2</v>
      </c>
      <c r="L469" s="19">
        <f>VLOOKUP($B469,Tabla2[],L$1,0)</f>
        <v>2.7549000000000001E-2</v>
      </c>
      <c r="M469" s="19">
        <f>VLOOKUP($B469,Tabla2[],M$1,0)</f>
        <v>8.1980000000000004E-3</v>
      </c>
      <c r="N469" s="19">
        <f>VLOOKUP($B469,Tabla2[],N$1,0)</f>
        <v>5.9870000000000001E-3</v>
      </c>
      <c r="O469" s="19">
        <f>VLOOKUP($B469,Tabla2[],O$1,0)</f>
        <v>0.22872000000000001</v>
      </c>
      <c r="P469" s="19">
        <f>VLOOKUP($B469,Tabla2[],P$1,0)</f>
        <v>0.21401999999999999</v>
      </c>
      <c r="Q469" s="19">
        <f>VLOOKUP($B469,Tabla2[],Q$1,0)</f>
        <v>0.19601199999999999</v>
      </c>
      <c r="R469" s="19">
        <f>VLOOKUP($B469,Tabla2[],R$1,0)</f>
        <v>0.193384</v>
      </c>
      <c r="S469" s="19">
        <f>VLOOKUP($B469,Tabla2[],S$1,0)</f>
        <v>0.181644</v>
      </c>
      <c r="T469" s="19">
        <f>VLOOKUP($B469,Tabla2[],T$1,0)</f>
        <v>0.17122599999999999</v>
      </c>
    </row>
    <row r="470" spans="1:20" x14ac:dyDescent="0.3">
      <c r="A470" t="s">
        <v>0</v>
      </c>
      <c r="B470" t="str">
        <f>FIJO!$B469</f>
        <v>PENINSULAELEIAFIJOTU MEDIOAMBIENTE 32.0TD-</v>
      </c>
      <c r="C470" s="18" t="str">
        <f>VLOOKUP($B470,Tabla2[],3,0)</f>
        <v>ELEIA</v>
      </c>
      <c r="D470" s="18" t="str">
        <f>VLOOKUP($B470,Tabla2[],FIJO!C$1,0)</f>
        <v>PENINSULA</v>
      </c>
      <c r="E470" s="155"/>
      <c r="F470" s="18" t="str">
        <f>VLOOKUP($B470,Tabla2[],5,0)</f>
        <v>TU MEDIOAMBIENTE 3</v>
      </c>
      <c r="G470" s="18" t="str">
        <f>VLOOKUP($B470,Tabla2[],6,0)</f>
        <v>2.0TD</v>
      </c>
      <c r="H470" s="18" t="str">
        <f>VLOOKUP($B470,Tabla2[],7,0)</f>
        <v>-</v>
      </c>
      <c r="I470" s="19">
        <f>VLOOKUP($B470,Tabla2[],I$1,0)</f>
        <v>7.7160999999999993E-2</v>
      </c>
      <c r="J470" s="19">
        <f>VLOOKUP($B470,Tabla2[],J$1,0)</f>
        <v>8.6110000000000006E-3</v>
      </c>
      <c r="K470" s="19">
        <f>VLOOKUP($B470,Tabla2[],K$1,0)</f>
        <v>0</v>
      </c>
      <c r="L470" s="19">
        <f>VLOOKUP($B470,Tabla2[],L$1,0)</f>
        <v>0</v>
      </c>
      <c r="M470" s="19">
        <f>VLOOKUP($B470,Tabla2[],M$1,0)</f>
        <v>0</v>
      </c>
      <c r="N470" s="19">
        <f>VLOOKUP($B470,Tabla2[],N$1,0)</f>
        <v>0</v>
      </c>
      <c r="O470" s="19">
        <f>VLOOKUP($B470,Tabla2[],O$1,0)</f>
        <v>0.29099000000000003</v>
      </c>
      <c r="P470" s="19">
        <f>VLOOKUP($B470,Tabla2[],P$1,0)</f>
        <v>0.23916599999999999</v>
      </c>
      <c r="Q470" s="19">
        <f>VLOOKUP($B470,Tabla2[],Q$1,0)</f>
        <v>0.19738900000000001</v>
      </c>
      <c r="R470" s="19">
        <f>VLOOKUP($B470,Tabla2[],R$1,0)</f>
        <v>0</v>
      </c>
      <c r="S470" s="19">
        <f>VLOOKUP($B470,Tabla2[],S$1,0)</f>
        <v>0</v>
      </c>
      <c r="T470" s="19">
        <f>VLOOKUP($B470,Tabla2[],T$1,0)</f>
        <v>0</v>
      </c>
    </row>
    <row r="471" spans="1:20" x14ac:dyDescent="0.3">
      <c r="A471" t="s">
        <v>0</v>
      </c>
      <c r="B471" t="str">
        <f>FIJO!$B470</f>
        <v>PENINSULAELEIAFIJOTU MEDIOAMBIENTE 33.0TD-</v>
      </c>
      <c r="C471" s="18" t="str">
        <f>VLOOKUP($B471,Tabla2[],3,0)</f>
        <v>ELEIA</v>
      </c>
      <c r="D471" s="18" t="str">
        <f>VLOOKUP($B471,Tabla2[],FIJO!C$1,0)</f>
        <v>PENINSULA</v>
      </c>
      <c r="E471" s="155"/>
      <c r="F471" s="18" t="str">
        <f>VLOOKUP($B471,Tabla2[],5,0)</f>
        <v>TU MEDIOAMBIENTE 3</v>
      </c>
      <c r="G471" s="18" t="str">
        <f>VLOOKUP($B471,Tabla2[],6,0)</f>
        <v>3.0TD</v>
      </c>
      <c r="H471" s="18" t="str">
        <f>VLOOKUP($B471,Tabla2[],7,0)</f>
        <v>-</v>
      </c>
      <c r="I471" s="19">
        <f>VLOOKUP($B471,Tabla2[],I$1,0)</f>
        <v>4.2301999999999999E-2</v>
      </c>
      <c r="J471" s="19">
        <f>VLOOKUP($B471,Tabla2[],J$1,0)</f>
        <v>3.3225999999999999E-2</v>
      </c>
      <c r="K471" s="19">
        <f>VLOOKUP($B471,Tabla2[],K$1,0)</f>
        <v>1.6775999999999999E-2</v>
      </c>
      <c r="L471" s="19">
        <f>VLOOKUP($B471,Tabla2[],L$1,0)</f>
        <v>1.435E-2</v>
      </c>
      <c r="M471" s="19">
        <f>VLOOKUP($B471,Tabla2[],M$1,0)</f>
        <v>9.7470000000000005E-3</v>
      </c>
      <c r="N471" s="19">
        <f>VLOOKUP($B471,Tabla2[],N$1,0)</f>
        <v>7.6179999999999998E-3</v>
      </c>
      <c r="O471" s="19">
        <f>VLOOKUP($B471,Tabla2[],O$1,0)</f>
        <v>0.25839699999999999</v>
      </c>
      <c r="P471" s="19">
        <f>VLOOKUP($B471,Tabla2[],P$1,0)</f>
        <v>0.24069699999999999</v>
      </c>
      <c r="Q471" s="19">
        <f>VLOOKUP($B471,Tabla2[],Q$1,0)</f>
        <v>0.21521399999999999</v>
      </c>
      <c r="R471" s="19">
        <f>VLOOKUP($B471,Tabla2[],R$1,0)</f>
        <v>0.209507</v>
      </c>
      <c r="S471" s="19">
        <f>VLOOKUP($B471,Tabla2[],S$1,0)</f>
        <v>0.19838800000000001</v>
      </c>
      <c r="T471" s="19">
        <f>VLOOKUP($B471,Tabla2[],T$1,0)</f>
        <v>0.186084</v>
      </c>
    </row>
    <row r="472" spans="1:20" x14ac:dyDescent="0.3">
      <c r="A472" t="s">
        <v>0</v>
      </c>
      <c r="B472" t="str">
        <f>FIJO!$B471</f>
        <v>PENINSULAELEIAFIJOTU MEDIOAMBIENTE 36.1TD-</v>
      </c>
      <c r="C472" s="18" t="str">
        <f>VLOOKUP($B472,Tabla2[],3,0)</f>
        <v>ELEIA</v>
      </c>
      <c r="D472" s="18" t="str">
        <f>VLOOKUP($B472,Tabla2[],FIJO!C$1,0)</f>
        <v>PENINSULA</v>
      </c>
      <c r="E472" s="155"/>
      <c r="F472" s="18" t="str">
        <f>VLOOKUP($B472,Tabla2[],5,0)</f>
        <v>TU MEDIOAMBIENTE 3</v>
      </c>
      <c r="G472" s="18" t="str">
        <f>VLOOKUP($B472,Tabla2[],6,0)</f>
        <v>6.1TD</v>
      </c>
      <c r="H472" s="18" t="str">
        <f>VLOOKUP($B472,Tabla2[],7,0)</f>
        <v>-</v>
      </c>
      <c r="I472" s="19">
        <f>VLOOKUP($B472,Tabla2[],I$1,0)</f>
        <v>6.2786999999999996E-2</v>
      </c>
      <c r="J472" s="19">
        <f>VLOOKUP($B472,Tabla2[],J$1,0)</f>
        <v>5.7180000000000002E-2</v>
      </c>
      <c r="K472" s="19">
        <f>VLOOKUP($B472,Tabla2[],K$1,0)</f>
        <v>3.2816999999999999E-2</v>
      </c>
      <c r="L472" s="19">
        <f>VLOOKUP($B472,Tabla2[],L$1,0)</f>
        <v>2.6179000000000001E-2</v>
      </c>
      <c r="M472" s="19">
        <f>VLOOKUP($B472,Tabla2[],M$1,0)</f>
        <v>6.8279999999999999E-3</v>
      </c>
      <c r="N472" s="19">
        <f>VLOOKUP($B472,Tabla2[],N$1,0)</f>
        <v>4.6169999999999996E-3</v>
      </c>
      <c r="O472" s="19">
        <f>VLOOKUP($B472,Tabla2[],O$1,0)</f>
        <v>0.22372</v>
      </c>
      <c r="P472" s="19">
        <f>VLOOKUP($B472,Tabla2[],P$1,0)</f>
        <v>0.20902000000000001</v>
      </c>
      <c r="Q472" s="19">
        <f>VLOOKUP($B472,Tabla2[],Q$1,0)</f>
        <v>0.19101199999999999</v>
      </c>
      <c r="R472" s="19">
        <f>VLOOKUP($B472,Tabla2[],R$1,0)</f>
        <v>0.188384</v>
      </c>
      <c r="S472" s="19">
        <f>VLOOKUP($B472,Tabla2[],S$1,0)</f>
        <v>0.176644</v>
      </c>
      <c r="T472" s="19">
        <f>VLOOKUP($B472,Tabla2[],T$1,0)</f>
        <v>0.16622600000000001</v>
      </c>
    </row>
    <row r="473" spans="1:20" x14ac:dyDescent="0.3">
      <c r="A473" t="s">
        <v>0</v>
      </c>
      <c r="B473" t="str">
        <f>FIJO!$B472</f>
        <v>CANARIASELEIAFIJOBALANCE OF ENERGY 02.0TD-</v>
      </c>
      <c r="C473" s="18" t="str">
        <f>VLOOKUP($B473,Tabla2[],3,0)</f>
        <v>ELEIA</v>
      </c>
      <c r="D473" s="18" t="str">
        <f>VLOOKUP($B473,Tabla2[],FIJO!C$1,0)</f>
        <v>CANARIAS</v>
      </c>
      <c r="E473" s="155"/>
      <c r="F473" s="18" t="str">
        <f>VLOOKUP($B473,Tabla2[],5,0)</f>
        <v>BALANCE OF ENERGY 0</v>
      </c>
      <c r="G473" s="18" t="str">
        <f>VLOOKUP($B473,Tabla2[],6,0)</f>
        <v>2.0TD</v>
      </c>
      <c r="H473" s="18" t="str">
        <f>VLOOKUP($B473,Tabla2[],7,0)</f>
        <v>-</v>
      </c>
      <c r="I473" s="19">
        <f>VLOOKUP($B473,Tabla2[],I$1,0)</f>
        <v>7.1681999999999996E-2</v>
      </c>
      <c r="J473" s="19">
        <f>VLOOKUP($B473,Tabla2[],J$1,0)</f>
        <v>7.1681999999999996E-2</v>
      </c>
      <c r="K473" s="19">
        <f>VLOOKUP($B473,Tabla2[],K$1,0)</f>
        <v>0</v>
      </c>
      <c r="L473" s="19">
        <f>VLOOKUP($B473,Tabla2[],L$1,0)</f>
        <v>0</v>
      </c>
      <c r="M473" s="19">
        <f>VLOOKUP($B473,Tabla2[],M$1,0)</f>
        <v>0</v>
      </c>
      <c r="N473" s="19">
        <f>VLOOKUP($B473,Tabla2[],N$1,0)</f>
        <v>0</v>
      </c>
      <c r="O473" s="19">
        <f>VLOOKUP($B473,Tabla2[],O$1,0)</f>
        <v>0.217</v>
      </c>
      <c r="P473" s="19">
        <f>VLOOKUP($B473,Tabla2[],P$1,0)</f>
        <v>0.217</v>
      </c>
      <c r="Q473" s="19">
        <f>VLOOKUP($B473,Tabla2[],Q$1,0)</f>
        <v>0.217</v>
      </c>
      <c r="R473" s="19">
        <f>VLOOKUP($B473,Tabla2[],R$1,0)</f>
        <v>0</v>
      </c>
      <c r="S473" s="19">
        <f>VLOOKUP($B473,Tabla2[],S$1,0)</f>
        <v>0</v>
      </c>
      <c r="T473" s="19">
        <f>VLOOKUP($B473,Tabla2[],T$1,0)</f>
        <v>0</v>
      </c>
    </row>
    <row r="474" spans="1:20" x14ac:dyDescent="0.3">
      <c r="A474" t="s">
        <v>0</v>
      </c>
      <c r="B474" t="str">
        <f>FIJO!$B473</f>
        <v>CANARIASELEIAFIJOBALANCE OF ENERGY 12.0TD-</v>
      </c>
      <c r="C474" s="18" t="str">
        <f>VLOOKUP($B474,Tabla2[],3,0)</f>
        <v>ELEIA</v>
      </c>
      <c r="D474" s="18" t="str">
        <f>VLOOKUP($B474,Tabla2[],FIJO!C$1,0)</f>
        <v>CANARIAS</v>
      </c>
      <c r="E474" s="155"/>
      <c r="F474" s="18" t="str">
        <f>VLOOKUP($B474,Tabla2[],5,0)</f>
        <v>BALANCE OF ENERGY 1</v>
      </c>
      <c r="G474" s="18" t="str">
        <f>VLOOKUP($B474,Tabla2[],6,0)</f>
        <v>2.0TD</v>
      </c>
      <c r="H474" s="18" t="str">
        <f>VLOOKUP($B474,Tabla2[],7,0)</f>
        <v>-</v>
      </c>
      <c r="I474" s="19">
        <f>VLOOKUP($B474,Tabla2[],I$1,0)</f>
        <v>7.1681999999999996E-2</v>
      </c>
      <c r="J474" s="19">
        <f>VLOOKUP($B474,Tabla2[],J$1,0)</f>
        <v>7.1681999999999996E-2</v>
      </c>
      <c r="K474" s="19">
        <f>VLOOKUP($B474,Tabla2[],K$1,0)</f>
        <v>0</v>
      </c>
      <c r="L474" s="19">
        <f>VLOOKUP($B474,Tabla2[],L$1,0)</f>
        <v>0</v>
      </c>
      <c r="M474" s="19">
        <f>VLOOKUP($B474,Tabla2[],M$1,0)</f>
        <v>0</v>
      </c>
      <c r="N474" s="19">
        <f>VLOOKUP($B474,Tabla2[],N$1,0)</f>
        <v>0</v>
      </c>
      <c r="O474" s="19">
        <f>VLOOKUP($B474,Tabla2[],O$1,0)</f>
        <v>0.20100000000000001</v>
      </c>
      <c r="P474" s="19">
        <f>VLOOKUP($B474,Tabla2[],P$1,0)</f>
        <v>0.20100000000000001</v>
      </c>
      <c r="Q474" s="19">
        <f>VLOOKUP($B474,Tabla2[],Q$1,0)</f>
        <v>0.20100000000000001</v>
      </c>
      <c r="R474" s="19">
        <f>VLOOKUP($B474,Tabla2[],R$1,0)</f>
        <v>0</v>
      </c>
      <c r="S474" s="19">
        <f>VLOOKUP($B474,Tabla2[],S$1,0)</f>
        <v>0</v>
      </c>
      <c r="T474" s="19">
        <f>VLOOKUP($B474,Tabla2[],T$1,0)</f>
        <v>0</v>
      </c>
    </row>
    <row r="475" spans="1:20" x14ac:dyDescent="0.3">
      <c r="A475" t="s">
        <v>0</v>
      </c>
      <c r="B475" t="str">
        <f>FIJO!$B474</f>
        <v>CANARIASELEIAFIJOBALANCE OF ENERGY 22.0TD-</v>
      </c>
      <c r="C475" s="18" t="str">
        <f>VLOOKUP($B475,Tabla2[],3,0)</f>
        <v>ELEIA</v>
      </c>
      <c r="D475" s="18" t="str">
        <f>VLOOKUP($B475,Tabla2[],FIJO!C$1,0)</f>
        <v>CANARIAS</v>
      </c>
      <c r="E475" s="155"/>
      <c r="F475" s="18" t="str">
        <f>VLOOKUP($B475,Tabla2[],5,0)</f>
        <v>BALANCE OF ENERGY 2</v>
      </c>
      <c r="G475" s="18" t="str">
        <f>VLOOKUP($B475,Tabla2[],6,0)</f>
        <v>2.0TD</v>
      </c>
      <c r="H475" s="18" t="str">
        <f>VLOOKUP($B475,Tabla2[],7,0)</f>
        <v>-</v>
      </c>
      <c r="I475" s="19">
        <f>VLOOKUP($B475,Tabla2[],I$1,0)</f>
        <v>7.1681999999999996E-2</v>
      </c>
      <c r="J475" s="19">
        <f>VLOOKUP($B475,Tabla2[],J$1,0)</f>
        <v>7.1681999999999996E-2</v>
      </c>
      <c r="K475" s="19">
        <f>VLOOKUP($B475,Tabla2[],K$1,0)</f>
        <v>0</v>
      </c>
      <c r="L475" s="19">
        <f>VLOOKUP($B475,Tabla2[],L$1,0)</f>
        <v>0</v>
      </c>
      <c r="M475" s="19">
        <f>VLOOKUP($B475,Tabla2[],M$1,0)</f>
        <v>0</v>
      </c>
      <c r="N475" s="19">
        <f>VLOOKUP($B475,Tabla2[],N$1,0)</f>
        <v>0</v>
      </c>
      <c r="O475" s="19">
        <f>VLOOKUP($B475,Tabla2[],O$1,0)</f>
        <v>0.18099999999999999</v>
      </c>
      <c r="P475" s="19">
        <f>VLOOKUP($B475,Tabla2[],P$1,0)</f>
        <v>0.18099999999999999</v>
      </c>
      <c r="Q475" s="19">
        <f>VLOOKUP($B475,Tabla2[],Q$1,0)</f>
        <v>0.18099999999999999</v>
      </c>
      <c r="R475" s="19">
        <f>VLOOKUP($B475,Tabla2[],R$1,0)</f>
        <v>0</v>
      </c>
      <c r="S475" s="19">
        <f>VLOOKUP($B475,Tabla2[],S$1,0)</f>
        <v>0</v>
      </c>
      <c r="T475" s="19">
        <f>VLOOKUP($B475,Tabla2[],T$1,0)</f>
        <v>0</v>
      </c>
    </row>
    <row r="476" spans="1:20" x14ac:dyDescent="0.3">
      <c r="A476" t="s">
        <v>0</v>
      </c>
      <c r="B476" t="str">
        <f>FIJO!$B475</f>
        <v>CANARIASELEIAFIJOBALANCE OF ENERGY 32.0TD-</v>
      </c>
      <c r="C476" s="18" t="str">
        <f>VLOOKUP($B476,Tabla2[],3,0)</f>
        <v>ELEIA</v>
      </c>
      <c r="D476" s="18" t="str">
        <f>VLOOKUP($B476,Tabla2[],FIJO!C$1,0)</f>
        <v>CANARIAS</v>
      </c>
      <c r="E476" s="155"/>
      <c r="F476" s="18" t="str">
        <f>VLOOKUP($B476,Tabla2[],5,0)</f>
        <v>BALANCE OF ENERGY 3</v>
      </c>
      <c r="G476" s="18" t="str">
        <f>VLOOKUP($B476,Tabla2[],6,0)</f>
        <v>2.0TD</v>
      </c>
      <c r="H476" s="18" t="str">
        <f>VLOOKUP($B476,Tabla2[],7,0)</f>
        <v>-</v>
      </c>
      <c r="I476" s="19">
        <f>VLOOKUP($B476,Tabla2[],I$1,0)</f>
        <v>7.1681999999999996E-2</v>
      </c>
      <c r="J476" s="19">
        <f>VLOOKUP($B476,Tabla2[],J$1,0)</f>
        <v>7.1681999999999996E-2</v>
      </c>
      <c r="K476" s="19">
        <f>VLOOKUP($B476,Tabla2[],K$1,0)</f>
        <v>0</v>
      </c>
      <c r="L476" s="19">
        <f>VLOOKUP($B476,Tabla2[],L$1,0)</f>
        <v>0</v>
      </c>
      <c r="M476" s="19">
        <f>VLOOKUP($B476,Tabla2[],M$1,0)</f>
        <v>0</v>
      </c>
      <c r="N476" s="19">
        <f>VLOOKUP($B476,Tabla2[],N$1,0)</f>
        <v>0</v>
      </c>
      <c r="O476" s="19">
        <f>VLOOKUP($B476,Tabla2[],O$1,0)</f>
        <v>0.161</v>
      </c>
      <c r="P476" s="19">
        <f>VLOOKUP($B476,Tabla2[],P$1,0)</f>
        <v>0.161</v>
      </c>
      <c r="Q476" s="19">
        <f>VLOOKUP($B476,Tabla2[],Q$1,0)</f>
        <v>0.161</v>
      </c>
      <c r="R476" s="19">
        <f>VLOOKUP($B476,Tabla2[],R$1,0)</f>
        <v>0</v>
      </c>
      <c r="S476" s="19">
        <f>VLOOKUP($B476,Tabla2[],S$1,0)</f>
        <v>0</v>
      </c>
      <c r="T476" s="19">
        <f>VLOOKUP($B476,Tabla2[],T$1,0)</f>
        <v>0</v>
      </c>
    </row>
    <row r="477" spans="1:20" x14ac:dyDescent="0.3">
      <c r="A477" t="s">
        <v>0</v>
      </c>
      <c r="B477" t="str">
        <f>FIJO!$B476</f>
        <v>CANARIASELEIAFIJOSIMPLEX2.0TD-</v>
      </c>
      <c r="C477" s="18" t="str">
        <f>VLOOKUP($B477,Tabla2[],3,0)</f>
        <v>ELEIA</v>
      </c>
      <c r="D477" s="18" t="str">
        <f>VLOOKUP($B477,Tabla2[],FIJO!C$1,0)</f>
        <v>CANARIAS</v>
      </c>
      <c r="E477" s="155"/>
      <c r="F477" s="18" t="str">
        <f>VLOOKUP($B477,Tabla2[],5,0)</f>
        <v>SIMPLEX</v>
      </c>
      <c r="G477" s="18" t="str">
        <f>VLOOKUP($B477,Tabla2[],6,0)</f>
        <v>2.0TD</v>
      </c>
      <c r="H477" s="18" t="str">
        <f>VLOOKUP($B477,Tabla2[],7,0)</f>
        <v>-</v>
      </c>
      <c r="I477" s="19">
        <f>VLOOKUP($B477,Tabla2[],I$1,0)</f>
        <v>6.9542999999999994E-2</v>
      </c>
      <c r="J477" s="19">
        <f>VLOOKUP($B477,Tabla2[],J$1,0)</f>
        <v>3.679E-3</v>
      </c>
      <c r="K477" s="19">
        <f>VLOOKUP($B477,Tabla2[],K$1,0)</f>
        <v>0</v>
      </c>
      <c r="L477" s="19">
        <f>VLOOKUP($B477,Tabla2[],L$1,0)</f>
        <v>0</v>
      </c>
      <c r="M477" s="19">
        <f>VLOOKUP($B477,Tabla2[],M$1,0)</f>
        <v>0</v>
      </c>
      <c r="N477" s="19">
        <f>VLOOKUP($B477,Tabla2[],N$1,0)</f>
        <v>0</v>
      </c>
      <c r="O477" s="19">
        <f>VLOOKUP($B477,Tabla2[],O$1,0)</f>
        <v>0.24493599999999999</v>
      </c>
      <c r="P477" s="19">
        <f>VLOOKUP($B477,Tabla2[],P$1,0)</f>
        <v>0.19311200000000001</v>
      </c>
      <c r="Q477" s="19">
        <f>VLOOKUP($B477,Tabla2[],Q$1,0)</f>
        <v>0.151333</v>
      </c>
      <c r="R477" s="19">
        <f>VLOOKUP($B477,Tabla2[],R$1,0)</f>
        <v>0</v>
      </c>
      <c r="S477" s="19">
        <f>VLOOKUP($B477,Tabla2[],S$1,0)</f>
        <v>0</v>
      </c>
      <c r="T477" s="19">
        <f>VLOOKUP($B477,Tabla2[],T$1,0)</f>
        <v>0</v>
      </c>
    </row>
    <row r="478" spans="1:20" x14ac:dyDescent="0.3">
      <c r="A478" t="s">
        <v>0</v>
      </c>
      <c r="B478" t="str">
        <f>FIJO!$B477</f>
        <v>CANARIASELEIAFIJOSIMPLEX3.0TD-</v>
      </c>
      <c r="C478" s="18" t="str">
        <f>VLOOKUP($B478,Tabla2[],3,0)</f>
        <v>ELEIA</v>
      </c>
      <c r="D478" s="18" t="str">
        <f>VLOOKUP($B478,Tabla2[],FIJO!C$1,0)</f>
        <v>CANARIAS</v>
      </c>
      <c r="E478" s="155"/>
      <c r="F478" s="18" t="str">
        <f>VLOOKUP($B478,Tabla2[],5,0)</f>
        <v>SIMPLEX</v>
      </c>
      <c r="G478" s="18" t="str">
        <f>VLOOKUP($B478,Tabla2[],6,0)</f>
        <v>3.0TD</v>
      </c>
      <c r="H478" s="18" t="str">
        <f>VLOOKUP($B478,Tabla2[],7,0)</f>
        <v>-</v>
      </c>
      <c r="I478" s="19">
        <f>VLOOKUP($B478,Tabla2[],I$1,0)</f>
        <v>3.8308000000000002E-2</v>
      </c>
      <c r="J478" s="19">
        <f>VLOOKUP($B478,Tabla2[],J$1,0)</f>
        <v>3.2599999999999997E-2</v>
      </c>
      <c r="K478" s="19">
        <f>VLOOKUP($B478,Tabla2[],K$1,0)</f>
        <v>1.0965000000000001E-2</v>
      </c>
      <c r="L478" s="19">
        <f>VLOOKUP($B478,Tabla2[],L$1,0)</f>
        <v>1.0011000000000001E-2</v>
      </c>
      <c r="M478" s="19">
        <f>VLOOKUP($B478,Tabla2[],M$1,0)</f>
        <v>7.4869999999999997E-3</v>
      </c>
      <c r="N478" s="19">
        <f>VLOOKUP($B478,Tabla2[],N$1,0)</f>
        <v>5.483E-3</v>
      </c>
      <c r="O478" s="19">
        <f>VLOOKUP($B478,Tabla2[],O$1,0)</f>
        <v>0.22284300000000001</v>
      </c>
      <c r="P478" s="19">
        <f>VLOOKUP($B478,Tabla2[],P$1,0)</f>
        <v>0.20514199999999999</v>
      </c>
      <c r="Q478" s="19">
        <f>VLOOKUP($B478,Tabla2[],Q$1,0)</f>
        <v>0.17965999999999999</v>
      </c>
      <c r="R478" s="19">
        <f>VLOOKUP($B478,Tabla2[],R$1,0)</f>
        <v>0.173953</v>
      </c>
      <c r="S478" s="19">
        <f>VLOOKUP($B478,Tabla2[],S$1,0)</f>
        <v>0.16283400000000001</v>
      </c>
      <c r="T478" s="19">
        <f>VLOOKUP($B478,Tabla2[],T$1,0)</f>
        <v>0.150528</v>
      </c>
    </row>
    <row r="479" spans="1:20" x14ac:dyDescent="0.3">
      <c r="A479" t="s">
        <v>0</v>
      </c>
      <c r="B479" t="str">
        <f>FIJO!$B478</f>
        <v>CANARIASELEIAFIJOSIMPLEX6.1TD-</v>
      </c>
      <c r="C479" s="18" t="str">
        <f>VLOOKUP($B479,Tabla2[],3,0)</f>
        <v>ELEIA</v>
      </c>
      <c r="D479" s="18" t="str">
        <f>VLOOKUP($B479,Tabla2[],FIJO!C$1,0)</f>
        <v>CANARIAS</v>
      </c>
      <c r="E479" s="155"/>
      <c r="F479" s="18" t="str">
        <f>VLOOKUP($B479,Tabla2[],5,0)</f>
        <v>SIMPLEX</v>
      </c>
      <c r="G479" s="18" t="str">
        <f>VLOOKUP($B479,Tabla2[],6,0)</f>
        <v>6.1TD</v>
      </c>
      <c r="H479" s="18" t="str">
        <f>VLOOKUP($B479,Tabla2[],7,0)</f>
        <v>-</v>
      </c>
      <c r="I479" s="19">
        <f>VLOOKUP($B479,Tabla2[],I$1,0)</f>
        <v>6.2918000000000002E-2</v>
      </c>
      <c r="J479" s="19">
        <f>VLOOKUP($B479,Tabla2[],J$1,0)</f>
        <v>5.4358999999999998E-2</v>
      </c>
      <c r="K479" s="19">
        <f>VLOOKUP($B479,Tabla2[],K$1,0)</f>
        <v>2.8295000000000001E-2</v>
      </c>
      <c r="L479" s="19">
        <f>VLOOKUP($B479,Tabla2[],L$1,0)</f>
        <v>2.3453999999999999E-2</v>
      </c>
      <c r="M479" s="19">
        <f>VLOOKUP($B479,Tabla2[],M$1,0)</f>
        <v>5.2290000000000001E-3</v>
      </c>
      <c r="N479" s="19">
        <f>VLOOKUP($B479,Tabla2[],N$1,0)</f>
        <v>3.1480000000000002E-3</v>
      </c>
      <c r="O479" s="19">
        <f>VLOOKUP($B479,Tabla2[],O$1,0)</f>
        <v>0.193471</v>
      </c>
      <c r="P479" s="19">
        <f>VLOOKUP($B479,Tabla2[],P$1,0)</f>
        <v>0.17877100000000001</v>
      </c>
      <c r="Q479" s="19">
        <f>VLOOKUP($B479,Tabla2[],Q$1,0)</f>
        <v>0.16076299999999999</v>
      </c>
      <c r="R479" s="19">
        <f>VLOOKUP($B479,Tabla2[],R$1,0)</f>
        <v>0.158135</v>
      </c>
      <c r="S479" s="19">
        <f>VLOOKUP($B479,Tabla2[],S$1,0)</f>
        <v>0.146395</v>
      </c>
      <c r="T479" s="19">
        <f>VLOOKUP($B479,Tabla2[],T$1,0)</f>
        <v>0.13597600000000001</v>
      </c>
    </row>
    <row r="480" spans="1:20" x14ac:dyDescent="0.3">
      <c r="A480" t="s">
        <v>0</v>
      </c>
      <c r="B480" t="str">
        <f>FIJO!$B479</f>
        <v>CANARIASELEIAFIJOTU DECIDES 02.0TD-</v>
      </c>
      <c r="C480" s="18" t="str">
        <f>VLOOKUP($B480,Tabla2[],3,0)</f>
        <v>ELEIA</v>
      </c>
      <c r="D480" s="18" t="str">
        <f>VLOOKUP($B480,Tabla2[],FIJO!C$1,0)</f>
        <v>CANARIAS</v>
      </c>
      <c r="E480" s="155"/>
      <c r="F480" s="18" t="str">
        <f>VLOOKUP($B480,Tabla2[],5,0)</f>
        <v>TU DECIDES 0</v>
      </c>
      <c r="G480" s="18" t="str">
        <f>VLOOKUP($B480,Tabla2[],6,0)</f>
        <v>2.0TD</v>
      </c>
      <c r="H480" s="18" t="str">
        <f>VLOOKUP($B480,Tabla2[],7,0)</f>
        <v>-</v>
      </c>
      <c r="I480" s="19">
        <f>VLOOKUP($B480,Tabla2[],I$1,0)</f>
        <v>0.110639</v>
      </c>
      <c r="J480" s="19">
        <f>VLOOKUP($B480,Tabla2[],J$1,0)</f>
        <v>4.4775000000000002E-2</v>
      </c>
      <c r="K480" s="19">
        <f>VLOOKUP($B480,Tabla2[],K$1,0)</f>
        <v>0</v>
      </c>
      <c r="L480" s="19">
        <f>VLOOKUP($B480,Tabla2[],L$1,0)</f>
        <v>0</v>
      </c>
      <c r="M480" s="19">
        <f>VLOOKUP($B480,Tabla2[],M$1,0)</f>
        <v>0</v>
      </c>
      <c r="N480" s="19">
        <f>VLOOKUP($B480,Tabla2[],N$1,0)</f>
        <v>0</v>
      </c>
      <c r="O480" s="19">
        <f>VLOOKUP($B480,Tabla2[],O$1,0)</f>
        <v>0.262936</v>
      </c>
      <c r="P480" s="19">
        <f>VLOOKUP($B480,Tabla2[],P$1,0)</f>
        <v>0.21111199999999999</v>
      </c>
      <c r="Q480" s="19">
        <f>VLOOKUP($B480,Tabla2[],Q$1,0)</f>
        <v>0.16933300000000001</v>
      </c>
      <c r="R480" s="19">
        <f>VLOOKUP($B480,Tabla2[],R$1,0)</f>
        <v>0</v>
      </c>
      <c r="S480" s="19">
        <f>VLOOKUP($B480,Tabla2[],S$1,0)</f>
        <v>0</v>
      </c>
      <c r="T480" s="19">
        <f>VLOOKUP($B480,Tabla2[],T$1,0)</f>
        <v>0</v>
      </c>
    </row>
    <row r="481" spans="1:20" x14ac:dyDescent="0.3">
      <c r="A481" t="s">
        <v>0</v>
      </c>
      <c r="B481" t="str">
        <f>FIJO!$B480</f>
        <v>CANARIASELEIAFIJOTU DECIDES 03.0TD-</v>
      </c>
      <c r="C481" s="18" t="str">
        <f>VLOOKUP($B481,Tabla2[],3,0)</f>
        <v>ELEIA</v>
      </c>
      <c r="D481" s="18" t="str">
        <f>VLOOKUP($B481,Tabla2[],FIJO!C$1,0)</f>
        <v>CANARIAS</v>
      </c>
      <c r="E481" s="155"/>
      <c r="F481" s="18" t="str">
        <f>VLOOKUP($B481,Tabla2[],5,0)</f>
        <v>TU DECIDES 0</v>
      </c>
      <c r="G481" s="18" t="str">
        <f>VLOOKUP($B481,Tabla2[],6,0)</f>
        <v>3.0TD</v>
      </c>
      <c r="H481" s="18" t="str">
        <f>VLOOKUP($B481,Tabla2[],7,0)</f>
        <v>-</v>
      </c>
      <c r="I481" s="19">
        <f>VLOOKUP($B481,Tabla2[],I$1,0)</f>
        <v>5.4746000000000003E-2</v>
      </c>
      <c r="J481" s="19">
        <f>VLOOKUP($B481,Tabla2[],J$1,0)</f>
        <v>4.9037999999999998E-2</v>
      </c>
      <c r="K481" s="19">
        <f>VLOOKUP($B481,Tabla2[],K$1,0)</f>
        <v>2.7403E-2</v>
      </c>
      <c r="L481" s="19">
        <f>VLOOKUP($B481,Tabla2[],L$1,0)</f>
        <v>2.6449E-2</v>
      </c>
      <c r="M481" s="19">
        <f>VLOOKUP($B481,Tabla2[],M$1,0)</f>
        <v>2.3924999999999998E-2</v>
      </c>
      <c r="N481" s="19">
        <f>VLOOKUP($B481,Tabla2[],N$1,0)</f>
        <v>2.1921E-2</v>
      </c>
      <c r="O481" s="19">
        <f>VLOOKUP($B481,Tabla2[],O$1,0)</f>
        <v>0.234843</v>
      </c>
      <c r="P481" s="19">
        <f>VLOOKUP($B481,Tabla2[],P$1,0)</f>
        <v>0.217142</v>
      </c>
      <c r="Q481" s="19">
        <f>VLOOKUP($B481,Tabla2[],Q$1,0)</f>
        <v>0.19166</v>
      </c>
      <c r="R481" s="19">
        <f>VLOOKUP($B481,Tabla2[],R$1,0)</f>
        <v>0.18595300000000001</v>
      </c>
      <c r="S481" s="19">
        <f>VLOOKUP($B481,Tabla2[],S$1,0)</f>
        <v>0.17483399999999999</v>
      </c>
      <c r="T481" s="19">
        <f>VLOOKUP($B481,Tabla2[],T$1,0)</f>
        <v>0.16252800000000001</v>
      </c>
    </row>
    <row r="482" spans="1:20" x14ac:dyDescent="0.3">
      <c r="A482" t="s">
        <v>0</v>
      </c>
      <c r="B482" t="str">
        <f>FIJO!$B481</f>
        <v>CANARIASELEIAFIJOTU DECIDES 06.1TD-</v>
      </c>
      <c r="C482" s="18" t="str">
        <f>VLOOKUP($B482,Tabla2[],3,0)</f>
        <v>ELEIA</v>
      </c>
      <c r="D482" s="18" t="str">
        <f>VLOOKUP($B482,Tabla2[],FIJO!C$1,0)</f>
        <v>CANARIAS</v>
      </c>
      <c r="E482" s="155"/>
      <c r="F482" s="18" t="str">
        <f>VLOOKUP($B482,Tabla2[],5,0)</f>
        <v>TU DECIDES 0</v>
      </c>
      <c r="G482" s="18" t="str">
        <f>VLOOKUP($B482,Tabla2[],6,0)</f>
        <v>6.1TD</v>
      </c>
      <c r="H482" s="18" t="str">
        <f>VLOOKUP($B482,Tabla2[],7,0)</f>
        <v>-</v>
      </c>
      <c r="I482" s="19">
        <f>VLOOKUP($B482,Tabla2[],I$1,0)</f>
        <v>7.5246999999999994E-2</v>
      </c>
      <c r="J482" s="19">
        <f>VLOOKUP($B482,Tabla2[],J$1,0)</f>
        <v>6.6687999999999997E-2</v>
      </c>
      <c r="K482" s="19">
        <f>VLOOKUP($B482,Tabla2[],K$1,0)</f>
        <v>4.0624E-2</v>
      </c>
      <c r="L482" s="19">
        <f>VLOOKUP($B482,Tabla2[],L$1,0)</f>
        <v>3.5783000000000002E-2</v>
      </c>
      <c r="M482" s="19">
        <f>VLOOKUP($B482,Tabla2[],M$1,0)</f>
        <v>1.7558000000000001E-2</v>
      </c>
      <c r="N482" s="19">
        <f>VLOOKUP($B482,Tabla2[],N$1,0)</f>
        <v>1.5476999999999999E-2</v>
      </c>
      <c r="O482" s="19">
        <f>VLOOKUP($B482,Tabla2[],O$1,0)</f>
        <v>0.20947099999999999</v>
      </c>
      <c r="P482" s="19">
        <f>VLOOKUP($B482,Tabla2[],P$1,0)</f>
        <v>0.194771</v>
      </c>
      <c r="Q482" s="19">
        <f>VLOOKUP($B482,Tabla2[],Q$1,0)</f>
        <v>0.176763</v>
      </c>
      <c r="R482" s="19">
        <f>VLOOKUP($B482,Tabla2[],R$1,0)</f>
        <v>0.17413500000000001</v>
      </c>
      <c r="S482" s="19">
        <f>VLOOKUP($B482,Tabla2[],S$1,0)</f>
        <v>0.16239500000000001</v>
      </c>
      <c r="T482" s="19">
        <f>VLOOKUP($B482,Tabla2[],T$1,0)</f>
        <v>0.151976</v>
      </c>
    </row>
    <row r="483" spans="1:20" x14ac:dyDescent="0.3">
      <c r="A483" t="s">
        <v>0</v>
      </c>
      <c r="B483" t="str">
        <f>FIJO!$B482</f>
        <v>CANARIASELEIAFIJOTU DECIDES 12.0TD-</v>
      </c>
      <c r="C483" s="18" t="str">
        <f>VLOOKUP($B483,Tabla2[],3,0)</f>
        <v>ELEIA</v>
      </c>
      <c r="D483" s="18" t="str">
        <f>VLOOKUP($B483,Tabla2[],FIJO!C$1,0)</f>
        <v>CANARIAS</v>
      </c>
      <c r="E483" s="155"/>
      <c r="F483" s="18" t="str">
        <f>VLOOKUP($B483,Tabla2[],5,0)</f>
        <v>TU DECIDES 1</v>
      </c>
      <c r="G483" s="18" t="str">
        <f>VLOOKUP($B483,Tabla2[],6,0)</f>
        <v>2.0TD</v>
      </c>
      <c r="H483" s="18" t="str">
        <f>VLOOKUP($B483,Tabla2[],7,0)</f>
        <v>-</v>
      </c>
      <c r="I483" s="19">
        <f>VLOOKUP($B483,Tabla2[],I$1,0)</f>
        <v>0.105433</v>
      </c>
      <c r="J483" s="19">
        <f>VLOOKUP($B483,Tabla2[],J$1,0)</f>
        <v>3.9569E-2</v>
      </c>
      <c r="K483" s="19">
        <f>VLOOKUP($B483,Tabla2[],K$1,0)</f>
        <v>0</v>
      </c>
      <c r="L483" s="19">
        <f>VLOOKUP($B483,Tabla2[],L$1,0)</f>
        <v>0</v>
      </c>
      <c r="M483" s="19">
        <f>VLOOKUP($B483,Tabla2[],M$1,0)</f>
        <v>0</v>
      </c>
      <c r="N483" s="19">
        <f>VLOOKUP($B483,Tabla2[],N$1,0)</f>
        <v>0</v>
      </c>
      <c r="O483" s="19">
        <f>VLOOKUP($B483,Tabla2[],O$1,0)</f>
        <v>0.25903599999999999</v>
      </c>
      <c r="P483" s="19">
        <f>VLOOKUP($B483,Tabla2[],P$1,0)</f>
        <v>0.20721200000000001</v>
      </c>
      <c r="Q483" s="19">
        <f>VLOOKUP($B483,Tabla2[],Q$1,0)</f>
        <v>0.165433</v>
      </c>
      <c r="R483" s="19">
        <f>VLOOKUP($B483,Tabla2[],R$1,0)</f>
        <v>0</v>
      </c>
      <c r="S483" s="19">
        <f>VLOOKUP($B483,Tabla2[],S$1,0)</f>
        <v>0</v>
      </c>
      <c r="T483" s="19">
        <f>VLOOKUP($B483,Tabla2[],T$1,0)</f>
        <v>0</v>
      </c>
    </row>
    <row r="484" spans="1:20" x14ac:dyDescent="0.3">
      <c r="A484" t="s">
        <v>0</v>
      </c>
      <c r="B484" t="str">
        <f>FIJO!$B483</f>
        <v>CANARIASELEIAFIJOTU DECIDES 13.0TD-</v>
      </c>
      <c r="C484" s="18" t="str">
        <f>VLOOKUP($B484,Tabla2[],3,0)</f>
        <v>ELEIA</v>
      </c>
      <c r="D484" s="18" t="str">
        <f>VLOOKUP($B484,Tabla2[],FIJO!C$1,0)</f>
        <v>CANARIAS</v>
      </c>
      <c r="E484" s="155"/>
      <c r="F484" s="18" t="str">
        <f>VLOOKUP($B484,Tabla2[],5,0)</f>
        <v>TU DECIDES 1</v>
      </c>
      <c r="G484" s="18" t="str">
        <f>VLOOKUP($B484,Tabla2[],6,0)</f>
        <v>3.0TD</v>
      </c>
      <c r="H484" s="18" t="str">
        <f>VLOOKUP($B484,Tabla2[],7,0)</f>
        <v>-</v>
      </c>
      <c r="I484" s="19">
        <f>VLOOKUP($B484,Tabla2[],I$1,0)</f>
        <v>5.0774E-2</v>
      </c>
      <c r="J484" s="19">
        <f>VLOOKUP($B484,Tabla2[],J$1,0)</f>
        <v>4.5066000000000002E-2</v>
      </c>
      <c r="K484" s="19">
        <f>VLOOKUP($B484,Tabla2[],K$1,0)</f>
        <v>2.3431E-2</v>
      </c>
      <c r="L484" s="19">
        <f>VLOOKUP($B484,Tabla2[],L$1,0)</f>
        <v>2.2477E-2</v>
      </c>
      <c r="M484" s="19">
        <f>VLOOKUP($B484,Tabla2[],M$1,0)</f>
        <v>1.9952999999999999E-2</v>
      </c>
      <c r="N484" s="19">
        <f>VLOOKUP($B484,Tabla2[],N$1,0)</f>
        <v>1.7949E-2</v>
      </c>
      <c r="O484" s="19">
        <f>VLOOKUP($B484,Tabla2[],O$1,0)</f>
        <v>0.232243</v>
      </c>
      <c r="P484" s="19">
        <f>VLOOKUP($B484,Tabla2[],P$1,0)</f>
        <v>0.21454200000000001</v>
      </c>
      <c r="Q484" s="19">
        <f>VLOOKUP($B484,Tabla2[],Q$1,0)</f>
        <v>0.18906000000000001</v>
      </c>
      <c r="R484" s="19">
        <f>VLOOKUP($B484,Tabla2[],R$1,0)</f>
        <v>0.18335299999999999</v>
      </c>
      <c r="S484" s="19">
        <f>VLOOKUP($B484,Tabla2[],S$1,0)</f>
        <v>0.172234</v>
      </c>
      <c r="T484" s="19">
        <f>VLOOKUP($B484,Tabla2[],T$1,0)</f>
        <v>0.15992799999999999</v>
      </c>
    </row>
    <row r="485" spans="1:20" x14ac:dyDescent="0.3">
      <c r="A485" t="s">
        <v>0</v>
      </c>
      <c r="B485" t="str">
        <f>FIJO!$B484</f>
        <v>CANARIASELEIAFIJOTU DECIDES 16.1TD-</v>
      </c>
      <c r="C485" s="18" t="str">
        <f>VLOOKUP($B485,Tabla2[],3,0)</f>
        <v>ELEIA</v>
      </c>
      <c r="D485" s="18" t="str">
        <f>VLOOKUP($B485,Tabla2[],FIJO!C$1,0)</f>
        <v>CANARIAS</v>
      </c>
      <c r="E485" s="155"/>
      <c r="F485" s="18" t="str">
        <f>VLOOKUP($B485,Tabla2[],5,0)</f>
        <v>TU DECIDES 1</v>
      </c>
      <c r="G485" s="18" t="str">
        <f>VLOOKUP($B485,Tabla2[],6,0)</f>
        <v>6.1TD</v>
      </c>
      <c r="H485" s="18" t="str">
        <f>VLOOKUP($B485,Tabla2[],7,0)</f>
        <v>-</v>
      </c>
      <c r="I485" s="19">
        <f>VLOOKUP($B485,Tabla2[],I$1,0)</f>
        <v>7.1137000000000006E-2</v>
      </c>
      <c r="J485" s="19">
        <f>VLOOKUP($B485,Tabla2[],J$1,0)</f>
        <v>6.2577999999999995E-2</v>
      </c>
      <c r="K485" s="19">
        <f>VLOOKUP($B485,Tabla2[],K$1,0)</f>
        <v>3.6513999999999998E-2</v>
      </c>
      <c r="L485" s="19">
        <f>VLOOKUP($B485,Tabla2[],L$1,0)</f>
        <v>3.1673E-2</v>
      </c>
      <c r="M485" s="19">
        <f>VLOOKUP($B485,Tabla2[],M$1,0)</f>
        <v>1.3448E-2</v>
      </c>
      <c r="N485" s="19">
        <f>VLOOKUP($B485,Tabla2[],N$1,0)</f>
        <v>1.1367E-2</v>
      </c>
      <c r="O485" s="19">
        <f>VLOOKUP($B485,Tabla2[],O$1,0)</f>
        <v>0.20647099999999999</v>
      </c>
      <c r="P485" s="19">
        <f>VLOOKUP($B485,Tabla2[],P$1,0)</f>
        <v>0.191771</v>
      </c>
      <c r="Q485" s="19">
        <f>VLOOKUP($B485,Tabla2[],Q$1,0)</f>
        <v>0.173763</v>
      </c>
      <c r="R485" s="19">
        <f>VLOOKUP($B485,Tabla2[],R$1,0)</f>
        <v>0.17113500000000001</v>
      </c>
      <c r="S485" s="19">
        <f>VLOOKUP($B485,Tabla2[],S$1,0)</f>
        <v>0.15939500000000001</v>
      </c>
      <c r="T485" s="19">
        <f>VLOOKUP($B485,Tabla2[],T$1,0)</f>
        <v>0.148976</v>
      </c>
    </row>
    <row r="486" spans="1:20" x14ac:dyDescent="0.3">
      <c r="A486" t="s">
        <v>0</v>
      </c>
      <c r="B486" t="str">
        <f>FIJO!$B485</f>
        <v>CANARIASELEIAFIJOTU DECIDES 22.0TD-</v>
      </c>
      <c r="C486" s="18" t="str">
        <f>VLOOKUP($B486,Tabla2[],3,0)</f>
        <v>ELEIA</v>
      </c>
      <c r="D486" s="18" t="str">
        <f>VLOOKUP($B486,Tabla2[],FIJO!C$1,0)</f>
        <v>CANARIAS</v>
      </c>
      <c r="E486" s="155"/>
      <c r="F486" s="18" t="str">
        <f>VLOOKUP($B486,Tabla2[],5,0)</f>
        <v>TU DECIDES 2</v>
      </c>
      <c r="G486" s="18" t="str">
        <f>VLOOKUP($B486,Tabla2[],6,0)</f>
        <v>2.0TD</v>
      </c>
      <c r="H486" s="18" t="str">
        <f>VLOOKUP($B486,Tabla2[],7,0)</f>
        <v>-</v>
      </c>
      <c r="I486" s="19">
        <f>VLOOKUP($B486,Tabla2[],I$1,0)</f>
        <v>9.6939999999999998E-2</v>
      </c>
      <c r="J486" s="19">
        <f>VLOOKUP($B486,Tabla2[],J$1,0)</f>
        <v>3.1075999999999999E-2</v>
      </c>
      <c r="K486" s="19">
        <f>VLOOKUP($B486,Tabla2[],K$1,0)</f>
        <v>0</v>
      </c>
      <c r="L486" s="19">
        <f>VLOOKUP($B486,Tabla2[],L$1,0)</f>
        <v>0</v>
      </c>
      <c r="M486" s="19">
        <f>VLOOKUP($B486,Tabla2[],M$1,0)</f>
        <v>0</v>
      </c>
      <c r="N486" s="19">
        <f>VLOOKUP($B486,Tabla2[],N$1,0)</f>
        <v>0</v>
      </c>
      <c r="O486" s="19">
        <f>VLOOKUP($B486,Tabla2[],O$1,0)</f>
        <v>0.253936</v>
      </c>
      <c r="P486" s="19">
        <f>VLOOKUP($B486,Tabla2[],P$1,0)</f>
        <v>0.20211200000000001</v>
      </c>
      <c r="Q486" s="19">
        <f>VLOOKUP($B486,Tabla2[],Q$1,0)</f>
        <v>0.160333</v>
      </c>
      <c r="R486" s="19">
        <f>VLOOKUP($B486,Tabla2[],R$1,0)</f>
        <v>0</v>
      </c>
      <c r="S486" s="19">
        <f>VLOOKUP($B486,Tabla2[],S$1,0)</f>
        <v>0</v>
      </c>
      <c r="T486" s="19">
        <f>VLOOKUP($B486,Tabla2[],T$1,0)</f>
        <v>0</v>
      </c>
    </row>
    <row r="487" spans="1:20" x14ac:dyDescent="0.3">
      <c r="B487" t="str">
        <f>FIJO!$B486</f>
        <v>CANARIASELEIAFIJOTU DECIDES 23.0TD-</v>
      </c>
      <c r="C487" s="18" t="str">
        <f>VLOOKUP($B487,Tabla2[],3,0)</f>
        <v>ELEIA</v>
      </c>
      <c r="D487" s="18" t="str">
        <f>VLOOKUP($B487,Tabla2[],FIJO!C$1,0)</f>
        <v>CANARIAS</v>
      </c>
      <c r="E487" s="155"/>
      <c r="F487" s="18" t="str">
        <f>VLOOKUP($B487,Tabla2[],5,0)</f>
        <v>TU DECIDES 2</v>
      </c>
      <c r="G487" s="18" t="str">
        <f>VLOOKUP($B487,Tabla2[],6,0)</f>
        <v>3.0TD</v>
      </c>
      <c r="H487" s="18" t="str">
        <f>VLOOKUP($B487,Tabla2[],7,0)</f>
        <v>-</v>
      </c>
      <c r="I487" s="19">
        <f>VLOOKUP($B487,Tabla2[],I$1,0)</f>
        <v>4.4540999999999997E-2</v>
      </c>
      <c r="J487" s="19">
        <f>VLOOKUP($B487,Tabla2[],J$1,0)</f>
        <v>3.8832999999999999E-2</v>
      </c>
      <c r="K487" s="19">
        <f>VLOOKUP($B487,Tabla2[],K$1,0)</f>
        <v>1.7198000000000001E-2</v>
      </c>
      <c r="L487" s="19">
        <f>VLOOKUP($B487,Tabla2[],L$1,0)</f>
        <v>1.6244000000000001E-2</v>
      </c>
      <c r="M487" s="19">
        <f>VLOOKUP($B487,Tabla2[],M$1,0)</f>
        <v>1.372E-2</v>
      </c>
      <c r="N487" s="19">
        <f>VLOOKUP($B487,Tabla2[],N$1,0)</f>
        <v>1.1716000000000001E-2</v>
      </c>
      <c r="O487" s="19">
        <f>VLOOKUP($B487,Tabla2[],O$1,0)</f>
        <v>0.23084299999999999</v>
      </c>
      <c r="P487" s="19">
        <f>VLOOKUP($B487,Tabla2[],P$1,0)</f>
        <v>0.213142</v>
      </c>
      <c r="Q487" s="19">
        <f>VLOOKUP($B487,Tabla2[],Q$1,0)</f>
        <v>0.18765999999999999</v>
      </c>
      <c r="R487" s="19">
        <f>VLOOKUP($B487,Tabla2[],R$1,0)</f>
        <v>0.181953</v>
      </c>
      <c r="S487" s="19">
        <f>VLOOKUP($B487,Tabla2[],S$1,0)</f>
        <v>0.17083400000000001</v>
      </c>
      <c r="T487" s="19">
        <f>VLOOKUP($B487,Tabla2[],T$1,0)</f>
        <v>0.158528</v>
      </c>
    </row>
    <row r="488" spans="1:20" x14ac:dyDescent="0.3">
      <c r="A488" t="s">
        <v>0</v>
      </c>
      <c r="B488" t="str">
        <f>FIJO!$B487</f>
        <v>CANARIASELEIAFIJOTU DECIDES 26.1TD-</v>
      </c>
      <c r="C488" s="18" t="str">
        <f>VLOOKUP($B488,Tabla2[],3,0)</f>
        <v>ELEIA</v>
      </c>
      <c r="D488" s="18" t="str">
        <f>VLOOKUP($B488,Tabla2[],FIJO!C$1,0)</f>
        <v>CANARIAS</v>
      </c>
      <c r="E488" s="155"/>
      <c r="F488" s="18" t="str">
        <f>VLOOKUP($B488,Tabla2[],5,0)</f>
        <v>TU DECIDES 2</v>
      </c>
      <c r="G488" s="18" t="str">
        <f>VLOOKUP($B488,Tabla2[],6,0)</f>
        <v>6.1TD</v>
      </c>
      <c r="H488" s="18" t="str">
        <f>VLOOKUP($B488,Tabla2[],7,0)</f>
        <v>-</v>
      </c>
      <c r="I488" s="19">
        <f>VLOOKUP($B488,Tabla2[],I$1,0)</f>
        <v>6.8396999999999999E-2</v>
      </c>
      <c r="J488" s="19">
        <f>VLOOKUP($B488,Tabla2[],J$1,0)</f>
        <v>5.9838000000000002E-2</v>
      </c>
      <c r="K488" s="19">
        <f>VLOOKUP($B488,Tabla2[],K$1,0)</f>
        <v>3.3773999999999998E-2</v>
      </c>
      <c r="L488" s="19">
        <f>VLOOKUP($B488,Tabla2[],L$1,0)</f>
        <v>2.8933E-2</v>
      </c>
      <c r="M488" s="19">
        <f>VLOOKUP($B488,Tabla2[],M$1,0)</f>
        <v>1.0708000000000001E-2</v>
      </c>
      <c r="N488" s="19">
        <f>VLOOKUP($B488,Tabla2[],N$1,0)</f>
        <v>8.6269999999999993E-3</v>
      </c>
      <c r="O488" s="19">
        <f>VLOOKUP($B488,Tabla2[],O$1,0)</f>
        <v>0.20447100000000001</v>
      </c>
      <c r="P488" s="19">
        <f>VLOOKUP($B488,Tabla2[],P$1,0)</f>
        <v>0.189771</v>
      </c>
      <c r="Q488" s="19">
        <f>VLOOKUP($B488,Tabla2[],Q$1,0)</f>
        <v>0.171763</v>
      </c>
      <c r="R488" s="19">
        <f>VLOOKUP($B488,Tabla2[],R$1,0)</f>
        <v>0.16913500000000001</v>
      </c>
      <c r="S488" s="19">
        <f>VLOOKUP($B488,Tabla2[],S$1,0)</f>
        <v>0.15739500000000001</v>
      </c>
      <c r="T488" s="19">
        <f>VLOOKUP($B488,Tabla2[],T$1,0)</f>
        <v>0.146976</v>
      </c>
    </row>
    <row r="489" spans="1:20" x14ac:dyDescent="0.3">
      <c r="A489" t="s">
        <v>0</v>
      </c>
      <c r="B489" t="str">
        <f>FIJO!$B488</f>
        <v>CANARIASELEIAFIJOTU DECIDES 32.0TD-</v>
      </c>
      <c r="C489" s="18" t="str">
        <f>VLOOKUP($B489,Tabla2[],3,0)</f>
        <v>ELEIA</v>
      </c>
      <c r="D489" s="18" t="str">
        <f>VLOOKUP($B489,Tabla2[],FIJO!C$1,0)</f>
        <v>CANARIAS</v>
      </c>
      <c r="E489" s="155"/>
      <c r="F489" s="18" t="str">
        <f>VLOOKUP($B489,Tabla2[],5,0)</f>
        <v>TU DECIDES 3</v>
      </c>
      <c r="G489" s="18" t="str">
        <f>VLOOKUP($B489,Tabla2[],6,0)</f>
        <v>2.0TD</v>
      </c>
      <c r="H489" s="18" t="str">
        <f>VLOOKUP($B489,Tabla2[],7,0)</f>
        <v>-</v>
      </c>
      <c r="I489" s="19">
        <f>VLOOKUP($B489,Tabla2[],I$1,0)</f>
        <v>8.3241999999999997E-2</v>
      </c>
      <c r="J489" s="19">
        <f>VLOOKUP($B489,Tabla2[],J$1,0)</f>
        <v>1.7378000000000001E-2</v>
      </c>
      <c r="K489" s="19">
        <f>VLOOKUP($B489,Tabla2[],K$1,0)</f>
        <v>0</v>
      </c>
      <c r="L489" s="19">
        <f>VLOOKUP($B489,Tabla2[],L$1,0)</f>
        <v>0</v>
      </c>
      <c r="M489" s="19">
        <f>VLOOKUP($B489,Tabla2[],M$1,0)</f>
        <v>0</v>
      </c>
      <c r="N489" s="19">
        <f>VLOOKUP($B489,Tabla2[],N$1,0)</f>
        <v>0</v>
      </c>
      <c r="O489" s="19">
        <f>VLOOKUP($B489,Tabla2[],O$1,0)</f>
        <v>0.24993599999999999</v>
      </c>
      <c r="P489" s="19">
        <f>VLOOKUP($B489,Tabla2[],P$1,0)</f>
        <v>0.19811200000000001</v>
      </c>
      <c r="Q489" s="19">
        <f>VLOOKUP($B489,Tabla2[],Q$1,0)</f>
        <v>0.156333</v>
      </c>
      <c r="R489" s="19">
        <f>VLOOKUP($B489,Tabla2[],R$1,0)</f>
        <v>0</v>
      </c>
      <c r="S489" s="19">
        <f>VLOOKUP($B489,Tabla2[],S$1,0)</f>
        <v>0</v>
      </c>
      <c r="T489" s="19">
        <f>VLOOKUP($B489,Tabla2[],T$1,0)</f>
        <v>0</v>
      </c>
    </row>
    <row r="490" spans="1:20" x14ac:dyDescent="0.3">
      <c r="A490" t="s">
        <v>0</v>
      </c>
      <c r="B490" t="str">
        <f>FIJO!$B489</f>
        <v>CANARIASELEIAFIJOTU DECIDES 33.0TD-</v>
      </c>
      <c r="C490" s="18" t="str">
        <f>VLOOKUP($B490,Tabla2[],3,0)</f>
        <v>ELEIA</v>
      </c>
      <c r="D490" s="18" t="str">
        <f>VLOOKUP($B490,Tabla2[],FIJO!C$1,0)</f>
        <v>CANARIAS</v>
      </c>
      <c r="E490" s="155"/>
      <c r="F490" s="18" t="str">
        <f>VLOOKUP($B490,Tabla2[],5,0)</f>
        <v>TU DECIDES 3</v>
      </c>
      <c r="G490" s="18" t="str">
        <f>VLOOKUP($B490,Tabla2[],6,0)</f>
        <v>3.0TD</v>
      </c>
      <c r="H490" s="18" t="str">
        <f>VLOOKUP($B490,Tabla2[],7,0)</f>
        <v>-</v>
      </c>
      <c r="I490" s="19">
        <f>VLOOKUP($B490,Tabla2[],I$1,0)</f>
        <v>4.3103000000000002E-2</v>
      </c>
      <c r="J490" s="19">
        <f>VLOOKUP($B490,Tabla2[],J$1,0)</f>
        <v>3.7394999999999998E-2</v>
      </c>
      <c r="K490" s="19">
        <f>VLOOKUP($B490,Tabla2[],K$1,0)</f>
        <v>1.576E-2</v>
      </c>
      <c r="L490" s="19">
        <f>VLOOKUP($B490,Tabla2[],L$1,0)</f>
        <v>1.4806E-2</v>
      </c>
      <c r="M490" s="19">
        <f>VLOOKUP($B490,Tabla2[],M$1,0)</f>
        <v>1.2282E-2</v>
      </c>
      <c r="N490" s="19">
        <f>VLOOKUP($B490,Tabla2[],N$1,0)</f>
        <v>1.0278000000000001E-2</v>
      </c>
      <c r="O490" s="19">
        <f>VLOOKUP($B490,Tabla2[],O$1,0)</f>
        <v>0.22684299999999999</v>
      </c>
      <c r="P490" s="19">
        <f>VLOOKUP($B490,Tabla2[],P$1,0)</f>
        <v>0.20914199999999999</v>
      </c>
      <c r="Q490" s="19">
        <f>VLOOKUP($B490,Tabla2[],Q$1,0)</f>
        <v>0.18365999999999999</v>
      </c>
      <c r="R490" s="19">
        <f>VLOOKUP($B490,Tabla2[],R$1,0)</f>
        <v>0.177953</v>
      </c>
      <c r="S490" s="19">
        <f>VLOOKUP($B490,Tabla2[],S$1,0)</f>
        <v>0.16683400000000001</v>
      </c>
      <c r="T490" s="19">
        <f>VLOOKUP($B490,Tabla2[],T$1,0)</f>
        <v>0.154528</v>
      </c>
    </row>
    <row r="491" spans="1:20" x14ac:dyDescent="0.3">
      <c r="A491" t="s">
        <v>0</v>
      </c>
      <c r="B491" t="str">
        <f>FIJO!$B490</f>
        <v>CANARIASELEIAFIJOTU DECIDES 36.1TD-</v>
      </c>
      <c r="C491" s="18" t="str">
        <f>VLOOKUP($B491,Tabla2[],3,0)</f>
        <v>ELEIA</v>
      </c>
      <c r="D491" s="18" t="str">
        <f>VLOOKUP($B491,Tabla2[],FIJO!C$1,0)</f>
        <v>CANARIAS</v>
      </c>
      <c r="E491" s="155"/>
      <c r="F491" s="18" t="str">
        <f>VLOOKUP($B491,Tabla2[],5,0)</f>
        <v>TU DECIDES 3</v>
      </c>
      <c r="G491" s="18" t="str">
        <f>VLOOKUP($B491,Tabla2[],6,0)</f>
        <v>6.1TD</v>
      </c>
      <c r="H491" s="18" t="str">
        <f>VLOOKUP($B491,Tabla2[],7,0)</f>
        <v>-</v>
      </c>
      <c r="I491" s="19">
        <f>VLOOKUP($B491,Tabla2[],I$1,0)</f>
        <v>6.5657999999999994E-2</v>
      </c>
      <c r="J491" s="19">
        <f>VLOOKUP($B491,Tabla2[],J$1,0)</f>
        <v>5.7098999999999997E-2</v>
      </c>
      <c r="K491" s="19">
        <f>VLOOKUP($B491,Tabla2[],K$1,0)</f>
        <v>3.1035E-2</v>
      </c>
      <c r="L491" s="19">
        <f>VLOOKUP($B491,Tabla2[],L$1,0)</f>
        <v>2.6193999999999999E-2</v>
      </c>
      <c r="M491" s="19">
        <f>VLOOKUP($B491,Tabla2[],M$1,0)</f>
        <v>7.9690000000000004E-3</v>
      </c>
      <c r="N491" s="19">
        <f>VLOOKUP($B491,Tabla2[],N$1,0)</f>
        <v>5.888E-3</v>
      </c>
      <c r="O491" s="19">
        <f>VLOOKUP($B491,Tabla2[],O$1,0)</f>
        <v>0.20047100000000001</v>
      </c>
      <c r="P491" s="19">
        <f>VLOOKUP($B491,Tabla2[],P$1,0)</f>
        <v>0.18577099999999999</v>
      </c>
      <c r="Q491" s="19">
        <f>VLOOKUP($B491,Tabla2[],Q$1,0)</f>
        <v>0.167763</v>
      </c>
      <c r="R491" s="19">
        <f>VLOOKUP($B491,Tabla2[],R$1,0)</f>
        <v>0.165135</v>
      </c>
      <c r="S491" s="19">
        <f>VLOOKUP($B491,Tabla2[],S$1,0)</f>
        <v>0.153395</v>
      </c>
      <c r="T491" s="19">
        <f>VLOOKUP($B491,Tabla2[],T$1,0)</f>
        <v>0.14297599999999999</v>
      </c>
    </row>
    <row r="492" spans="1:20" x14ac:dyDescent="0.3">
      <c r="A492" t="s">
        <v>0</v>
      </c>
      <c r="B492" t="str">
        <f>FIJO!$B491</f>
        <v>CANARIASELEIAFIJOTU ELIGES 02.0TD-</v>
      </c>
      <c r="C492" s="18" t="str">
        <f>VLOOKUP($B492,Tabla2[],3,0)</f>
        <v>ELEIA</v>
      </c>
      <c r="D492" s="18" t="str">
        <f>VLOOKUP($B492,Tabla2[],FIJO!C$1,0)</f>
        <v>CANARIAS</v>
      </c>
      <c r="E492" s="155"/>
      <c r="F492" s="18" t="str">
        <f>VLOOKUP($B492,Tabla2[],5,0)</f>
        <v>TU ELIGES 0</v>
      </c>
      <c r="G492" s="18" t="str">
        <f>VLOOKUP($B492,Tabla2[],6,0)</f>
        <v>2.0TD</v>
      </c>
      <c r="H492" s="18" t="str">
        <f>VLOOKUP($B492,Tabla2[],7,0)</f>
        <v>-</v>
      </c>
      <c r="I492" s="19">
        <f>VLOOKUP($B492,Tabla2[],I$1,0)</f>
        <v>6.9542999999999994E-2</v>
      </c>
      <c r="J492" s="19">
        <f>VLOOKUP($B492,Tabla2[],J$1,0)</f>
        <v>3.679E-3</v>
      </c>
      <c r="K492" s="19">
        <f>VLOOKUP($B492,Tabla2[],K$1,0)</f>
        <v>0</v>
      </c>
      <c r="L492" s="19">
        <f>VLOOKUP($B492,Tabla2[],L$1,0)</f>
        <v>0</v>
      </c>
      <c r="M492" s="19">
        <f>VLOOKUP($B492,Tabla2[],M$1,0)</f>
        <v>0</v>
      </c>
      <c r="N492" s="19">
        <f>VLOOKUP($B492,Tabla2[],N$1,0)</f>
        <v>0</v>
      </c>
      <c r="O492" s="19">
        <f>VLOOKUP($B492,Tabla2[],O$1,0)</f>
        <v>0.262936</v>
      </c>
      <c r="P492" s="19">
        <f>VLOOKUP($B492,Tabla2[],P$1,0)</f>
        <v>0.21111199999999999</v>
      </c>
      <c r="Q492" s="19">
        <f>VLOOKUP($B492,Tabla2[],Q$1,0)</f>
        <v>0.16933300000000001</v>
      </c>
      <c r="R492" s="19">
        <f>VLOOKUP($B492,Tabla2[],R$1,0)</f>
        <v>0</v>
      </c>
      <c r="S492" s="19">
        <f>VLOOKUP($B492,Tabla2[],S$1,0)</f>
        <v>0</v>
      </c>
      <c r="T492" s="19">
        <f>VLOOKUP($B492,Tabla2[],T$1,0)</f>
        <v>0</v>
      </c>
    </row>
    <row r="493" spans="1:20" x14ac:dyDescent="0.3">
      <c r="A493" t="s">
        <v>0</v>
      </c>
      <c r="B493" t="str">
        <f>FIJO!$B492</f>
        <v>CANARIASELEIAFIJOTU ELIGES 03.0TD-</v>
      </c>
      <c r="C493" s="18" t="str">
        <f>VLOOKUP($B493,Tabla2[],3,0)</f>
        <v>ELEIA</v>
      </c>
      <c r="D493" s="18" t="str">
        <f>VLOOKUP($B493,Tabla2[],FIJO!C$1,0)</f>
        <v>CANARIAS</v>
      </c>
      <c r="E493" s="155"/>
      <c r="F493" s="18" t="str">
        <f>VLOOKUP($B493,Tabla2[],5,0)</f>
        <v>TU ELIGES 0</v>
      </c>
      <c r="G493" s="18" t="str">
        <f>VLOOKUP($B493,Tabla2[],6,0)</f>
        <v>3.0TD</v>
      </c>
      <c r="H493" s="18" t="str">
        <f>VLOOKUP($B493,Tabla2[],7,0)</f>
        <v>-</v>
      </c>
      <c r="I493" s="19">
        <f>VLOOKUP($B493,Tabla2[],I$1,0)</f>
        <v>3.8308000000000002E-2</v>
      </c>
      <c r="J493" s="19">
        <f>VLOOKUP($B493,Tabla2[],J$1,0)</f>
        <v>3.2599999999999997E-2</v>
      </c>
      <c r="K493" s="19">
        <f>VLOOKUP($B493,Tabla2[],K$1,0)</f>
        <v>1.0965000000000001E-2</v>
      </c>
      <c r="L493" s="19">
        <f>VLOOKUP($B493,Tabla2[],L$1,0)</f>
        <v>1.0011000000000001E-2</v>
      </c>
      <c r="M493" s="19">
        <f>VLOOKUP($B493,Tabla2[],M$1,0)</f>
        <v>7.4869999999999997E-3</v>
      </c>
      <c r="N493" s="19">
        <f>VLOOKUP($B493,Tabla2[],N$1,0)</f>
        <v>5.483E-3</v>
      </c>
      <c r="O493" s="19">
        <f>VLOOKUP($B493,Tabla2[],O$1,0)</f>
        <v>0.234843</v>
      </c>
      <c r="P493" s="19">
        <f>VLOOKUP($B493,Tabla2[],P$1,0)</f>
        <v>0.217142</v>
      </c>
      <c r="Q493" s="19">
        <f>VLOOKUP($B493,Tabla2[],Q$1,0)</f>
        <v>0.19166</v>
      </c>
      <c r="R493" s="19">
        <f>VLOOKUP($B493,Tabla2[],R$1,0)</f>
        <v>0.18595300000000001</v>
      </c>
      <c r="S493" s="19">
        <f>VLOOKUP($B493,Tabla2[],S$1,0)</f>
        <v>0.17483399999999999</v>
      </c>
      <c r="T493" s="19">
        <f>VLOOKUP($B493,Tabla2[],T$1,0)</f>
        <v>0.16252800000000001</v>
      </c>
    </row>
    <row r="494" spans="1:20" x14ac:dyDescent="0.3">
      <c r="A494" t="s">
        <v>0</v>
      </c>
      <c r="B494" t="str">
        <f>FIJO!$B493</f>
        <v>CANARIASELEIAFIJOTU ELIGES 06.1TD-</v>
      </c>
      <c r="C494" s="18" t="str">
        <f>VLOOKUP($B494,Tabla2[],3,0)</f>
        <v>ELEIA</v>
      </c>
      <c r="D494" s="18" t="str">
        <f>VLOOKUP($B494,Tabla2[],FIJO!C$1,0)</f>
        <v>CANARIAS</v>
      </c>
      <c r="E494" s="155"/>
      <c r="F494" s="18" t="str">
        <f>VLOOKUP($B494,Tabla2[],5,0)</f>
        <v>TU ELIGES 0</v>
      </c>
      <c r="G494" s="18" t="str">
        <f>VLOOKUP($B494,Tabla2[],6,0)</f>
        <v>6.1TD</v>
      </c>
      <c r="H494" s="18" t="str">
        <f>VLOOKUP($B494,Tabla2[],7,0)</f>
        <v>-</v>
      </c>
      <c r="I494" s="19">
        <f>VLOOKUP($B494,Tabla2[],I$1,0)</f>
        <v>6.2918000000000002E-2</v>
      </c>
      <c r="J494" s="19">
        <f>VLOOKUP($B494,Tabla2[],J$1,0)</f>
        <v>5.4358999999999998E-2</v>
      </c>
      <c r="K494" s="19">
        <f>VLOOKUP($B494,Tabla2[],K$1,0)</f>
        <v>2.8295000000000001E-2</v>
      </c>
      <c r="L494" s="19">
        <f>VLOOKUP($B494,Tabla2[],L$1,0)</f>
        <v>2.3453999999999999E-2</v>
      </c>
      <c r="M494" s="19">
        <f>VLOOKUP($B494,Tabla2[],M$1,0)</f>
        <v>5.2290000000000001E-3</v>
      </c>
      <c r="N494" s="19">
        <f>VLOOKUP($B494,Tabla2[],N$1,0)</f>
        <v>3.1480000000000002E-3</v>
      </c>
      <c r="O494" s="19">
        <f>VLOOKUP($B494,Tabla2[],O$1,0)</f>
        <v>0.20947099999999999</v>
      </c>
      <c r="P494" s="19">
        <f>VLOOKUP($B494,Tabla2[],P$1,0)</f>
        <v>0.194771</v>
      </c>
      <c r="Q494" s="19">
        <f>VLOOKUP($B494,Tabla2[],Q$1,0)</f>
        <v>0.176763</v>
      </c>
      <c r="R494" s="19">
        <f>VLOOKUP($B494,Tabla2[],R$1,0)</f>
        <v>0.17413500000000001</v>
      </c>
      <c r="S494" s="19">
        <f>VLOOKUP($B494,Tabla2[],S$1,0)</f>
        <v>0.16239500000000001</v>
      </c>
      <c r="T494" s="19">
        <f>VLOOKUP($B494,Tabla2[],T$1,0)</f>
        <v>0.151976</v>
      </c>
    </row>
    <row r="495" spans="1:20" x14ac:dyDescent="0.3">
      <c r="A495" t="s">
        <v>0</v>
      </c>
      <c r="B495" t="str">
        <f>FIJO!$B494</f>
        <v>CANARIASELEIAFIJOTU ELIGES 12.0TD-</v>
      </c>
      <c r="C495" s="18" t="str">
        <f>VLOOKUP($B495,Tabla2[],3,0)</f>
        <v>ELEIA</v>
      </c>
      <c r="D495" s="18" t="str">
        <f>VLOOKUP($B495,Tabla2[],FIJO!C$1,0)</f>
        <v>CANARIAS</v>
      </c>
      <c r="E495" s="155"/>
      <c r="F495" s="18" t="str">
        <f>VLOOKUP($B495,Tabla2[],5,0)</f>
        <v>TU ELIGES 1</v>
      </c>
      <c r="G495" s="18" t="str">
        <f>VLOOKUP($B495,Tabla2[],6,0)</f>
        <v>2.0TD</v>
      </c>
      <c r="H495" s="18" t="str">
        <f>VLOOKUP($B495,Tabla2[],7,0)</f>
        <v>-</v>
      </c>
      <c r="I495" s="19">
        <f>VLOOKUP($B495,Tabla2[],I$1,0)</f>
        <v>6.9542999999999994E-2</v>
      </c>
      <c r="J495" s="19">
        <f>VLOOKUP($B495,Tabla2[],J$1,0)</f>
        <v>3.679E-3</v>
      </c>
      <c r="K495" s="19">
        <f>VLOOKUP($B495,Tabla2[],K$1,0)</f>
        <v>0</v>
      </c>
      <c r="L495" s="19">
        <f>VLOOKUP($B495,Tabla2[],L$1,0)</f>
        <v>0</v>
      </c>
      <c r="M495" s="19">
        <f>VLOOKUP($B495,Tabla2[],M$1,0)</f>
        <v>0</v>
      </c>
      <c r="N495" s="19">
        <f>VLOOKUP($B495,Tabla2[],N$1,0)</f>
        <v>0</v>
      </c>
      <c r="O495" s="19">
        <f>VLOOKUP($B495,Tabla2[],O$1,0)</f>
        <v>0.25903599999999999</v>
      </c>
      <c r="P495" s="19">
        <f>VLOOKUP($B495,Tabla2[],P$1,0)</f>
        <v>0.20721200000000001</v>
      </c>
      <c r="Q495" s="19">
        <f>VLOOKUP($B495,Tabla2[],Q$1,0)</f>
        <v>0.165433</v>
      </c>
      <c r="R495" s="19">
        <f>VLOOKUP($B495,Tabla2[],R$1,0)</f>
        <v>0</v>
      </c>
      <c r="S495" s="19">
        <f>VLOOKUP($B495,Tabla2[],S$1,0)</f>
        <v>0</v>
      </c>
      <c r="T495" s="19">
        <f>VLOOKUP($B495,Tabla2[],T$1,0)</f>
        <v>0</v>
      </c>
    </row>
    <row r="496" spans="1:20" x14ac:dyDescent="0.3">
      <c r="A496" t="s">
        <v>0</v>
      </c>
      <c r="B496" t="str">
        <f>FIJO!$B495</f>
        <v>CANARIASELEIAFIJOTU ELIGES 13.0TD-</v>
      </c>
      <c r="C496" s="18" t="str">
        <f>VLOOKUP($B496,Tabla2[],3,0)</f>
        <v>ELEIA</v>
      </c>
      <c r="D496" s="18" t="str">
        <f>VLOOKUP($B496,Tabla2[],FIJO!C$1,0)</f>
        <v>CANARIAS</v>
      </c>
      <c r="E496" s="155"/>
      <c r="F496" s="18" t="str">
        <f>VLOOKUP($B496,Tabla2[],5,0)</f>
        <v>TU ELIGES 1</v>
      </c>
      <c r="G496" s="18" t="str">
        <f>VLOOKUP($B496,Tabla2[],6,0)</f>
        <v>3.0TD</v>
      </c>
      <c r="H496" s="18" t="str">
        <f>VLOOKUP($B496,Tabla2[],7,0)</f>
        <v>-</v>
      </c>
      <c r="I496" s="19">
        <f>VLOOKUP($B496,Tabla2[],I$1,0)</f>
        <v>3.8308000000000002E-2</v>
      </c>
      <c r="J496" s="19">
        <f>VLOOKUP($B496,Tabla2[],J$1,0)</f>
        <v>3.2599999999999997E-2</v>
      </c>
      <c r="K496" s="19">
        <f>VLOOKUP($B496,Tabla2[],K$1,0)</f>
        <v>1.0965000000000001E-2</v>
      </c>
      <c r="L496" s="19">
        <f>VLOOKUP($B496,Tabla2[],L$1,0)</f>
        <v>1.0011000000000001E-2</v>
      </c>
      <c r="M496" s="19">
        <f>VLOOKUP($B496,Tabla2[],M$1,0)</f>
        <v>7.4869999999999997E-3</v>
      </c>
      <c r="N496" s="19">
        <f>VLOOKUP($B496,Tabla2[],N$1,0)</f>
        <v>5.483E-3</v>
      </c>
      <c r="O496" s="19">
        <f>VLOOKUP($B496,Tabla2[],O$1,0)</f>
        <v>0.232243</v>
      </c>
      <c r="P496" s="19">
        <f>VLOOKUP($B496,Tabla2[],P$1,0)</f>
        <v>0.21454200000000001</v>
      </c>
      <c r="Q496" s="19">
        <f>VLOOKUP($B496,Tabla2[],Q$1,0)</f>
        <v>0.18906000000000001</v>
      </c>
      <c r="R496" s="19">
        <f>VLOOKUP($B496,Tabla2[],R$1,0)</f>
        <v>0.18335299999999999</v>
      </c>
      <c r="S496" s="19">
        <f>VLOOKUP($B496,Tabla2[],S$1,0)</f>
        <v>0.172234</v>
      </c>
      <c r="T496" s="19">
        <f>VLOOKUP($B496,Tabla2[],T$1,0)</f>
        <v>0.15992799999999999</v>
      </c>
    </row>
    <row r="497" spans="1:20" x14ac:dyDescent="0.3">
      <c r="A497" t="s">
        <v>0</v>
      </c>
      <c r="B497" t="str">
        <f>FIJO!$B496</f>
        <v>CANARIASELEIAFIJOTU ELIGES 16.1TD-</v>
      </c>
      <c r="C497" s="18" t="str">
        <f>VLOOKUP($B497,Tabla2[],3,0)</f>
        <v>ELEIA</v>
      </c>
      <c r="D497" s="18" t="str">
        <f>VLOOKUP($B497,Tabla2[],FIJO!C$1,0)</f>
        <v>CANARIAS</v>
      </c>
      <c r="E497" s="155"/>
      <c r="F497" s="18" t="str">
        <f>VLOOKUP($B497,Tabla2[],5,0)</f>
        <v>TU ELIGES 1</v>
      </c>
      <c r="G497" s="18" t="str">
        <f>VLOOKUP($B497,Tabla2[],6,0)</f>
        <v>6.1TD</v>
      </c>
      <c r="H497" s="18" t="str">
        <f>VLOOKUP($B497,Tabla2[],7,0)</f>
        <v>-</v>
      </c>
      <c r="I497" s="19">
        <f>VLOOKUP($B497,Tabla2[],I$1,0)</f>
        <v>6.2918000000000002E-2</v>
      </c>
      <c r="J497" s="19">
        <f>VLOOKUP($B497,Tabla2[],J$1,0)</f>
        <v>5.4358999999999998E-2</v>
      </c>
      <c r="K497" s="19">
        <f>VLOOKUP($B497,Tabla2[],K$1,0)</f>
        <v>2.8295000000000001E-2</v>
      </c>
      <c r="L497" s="19">
        <f>VLOOKUP($B497,Tabla2[],L$1,0)</f>
        <v>2.3453999999999999E-2</v>
      </c>
      <c r="M497" s="19">
        <f>VLOOKUP($B497,Tabla2[],M$1,0)</f>
        <v>5.2290000000000001E-3</v>
      </c>
      <c r="N497" s="19">
        <f>VLOOKUP($B497,Tabla2[],N$1,0)</f>
        <v>3.1480000000000002E-3</v>
      </c>
      <c r="O497" s="19">
        <f>VLOOKUP($B497,Tabla2[],O$1,0)</f>
        <v>0.20647099999999999</v>
      </c>
      <c r="P497" s="19">
        <f>VLOOKUP($B497,Tabla2[],P$1,0)</f>
        <v>0.191771</v>
      </c>
      <c r="Q497" s="19">
        <f>VLOOKUP($B497,Tabla2[],Q$1,0)</f>
        <v>0.173763</v>
      </c>
      <c r="R497" s="19">
        <f>VLOOKUP($B497,Tabla2[],R$1,0)</f>
        <v>0.17113500000000001</v>
      </c>
      <c r="S497" s="19">
        <f>VLOOKUP($B497,Tabla2[],S$1,0)</f>
        <v>0.15939500000000001</v>
      </c>
      <c r="T497" s="19">
        <f>VLOOKUP($B497,Tabla2[],T$1,0)</f>
        <v>0.148976</v>
      </c>
    </row>
    <row r="498" spans="1:20" x14ac:dyDescent="0.3">
      <c r="A498" t="s">
        <v>0</v>
      </c>
      <c r="B498" t="str">
        <f>FIJO!$B497</f>
        <v>CANARIASELEIAFIJOTU ELIGES 22.0TD-</v>
      </c>
      <c r="C498" s="18" t="str">
        <f>VLOOKUP($B498,Tabla2[],3,0)</f>
        <v>ELEIA</v>
      </c>
      <c r="D498" s="18" t="str">
        <f>VLOOKUP($B498,Tabla2[],FIJO!C$1,0)</f>
        <v>CANARIAS</v>
      </c>
      <c r="E498" s="155"/>
      <c r="F498" s="18" t="str">
        <f>VLOOKUP($B498,Tabla2[],5,0)</f>
        <v>TU ELIGES 2</v>
      </c>
      <c r="G498" s="18" t="str">
        <f>VLOOKUP($B498,Tabla2[],6,0)</f>
        <v>2.0TD</v>
      </c>
      <c r="H498" s="18" t="str">
        <f>VLOOKUP($B498,Tabla2[],7,0)</f>
        <v>-</v>
      </c>
      <c r="I498" s="19">
        <f>VLOOKUP($B498,Tabla2[],I$1,0)</f>
        <v>6.9542999999999994E-2</v>
      </c>
      <c r="J498" s="19">
        <f>VLOOKUP($B498,Tabla2[],J$1,0)</f>
        <v>3.679E-3</v>
      </c>
      <c r="K498" s="19">
        <f>VLOOKUP($B498,Tabla2[],K$1,0)</f>
        <v>0</v>
      </c>
      <c r="L498" s="19">
        <f>VLOOKUP($B498,Tabla2[],L$1,0)</f>
        <v>0</v>
      </c>
      <c r="M498" s="19">
        <f>VLOOKUP($B498,Tabla2[],M$1,0)</f>
        <v>0</v>
      </c>
      <c r="N498" s="19">
        <f>VLOOKUP($B498,Tabla2[],N$1,0)</f>
        <v>0</v>
      </c>
      <c r="O498" s="19">
        <f>VLOOKUP($B498,Tabla2[],O$1,0)</f>
        <v>0.253936</v>
      </c>
      <c r="P498" s="19">
        <f>VLOOKUP($B498,Tabla2[],P$1,0)</f>
        <v>0.20211200000000001</v>
      </c>
      <c r="Q498" s="19">
        <f>VLOOKUP($B498,Tabla2[],Q$1,0)</f>
        <v>0.160333</v>
      </c>
      <c r="R498" s="19">
        <f>VLOOKUP($B498,Tabla2[],R$1,0)</f>
        <v>0</v>
      </c>
      <c r="S498" s="19">
        <f>VLOOKUP($B498,Tabla2[],S$1,0)</f>
        <v>0</v>
      </c>
      <c r="T498" s="19">
        <f>VLOOKUP($B498,Tabla2[],T$1,0)</f>
        <v>0</v>
      </c>
    </row>
    <row r="499" spans="1:20" x14ac:dyDescent="0.3">
      <c r="A499" t="s">
        <v>0</v>
      </c>
      <c r="B499" t="str">
        <f>FIJO!$B498</f>
        <v>CANARIASELEIAFIJOTU ELIGES 23.0TD-</v>
      </c>
      <c r="C499" s="18" t="str">
        <f>VLOOKUP($B499,Tabla2[],3,0)</f>
        <v>ELEIA</v>
      </c>
      <c r="D499" s="18" t="str">
        <f>VLOOKUP($B499,Tabla2[],FIJO!C$1,0)</f>
        <v>CANARIAS</v>
      </c>
      <c r="E499" s="155"/>
      <c r="F499" s="18" t="str">
        <f>VLOOKUP($B499,Tabla2[],5,0)</f>
        <v>TU ELIGES 2</v>
      </c>
      <c r="G499" s="18" t="str">
        <f>VLOOKUP($B499,Tabla2[],6,0)</f>
        <v>3.0TD</v>
      </c>
      <c r="H499" s="18" t="str">
        <f>VLOOKUP($B499,Tabla2[],7,0)</f>
        <v>-</v>
      </c>
      <c r="I499" s="19">
        <f>VLOOKUP($B499,Tabla2[],I$1,0)</f>
        <v>3.8308000000000002E-2</v>
      </c>
      <c r="J499" s="19">
        <f>VLOOKUP($B499,Tabla2[],J$1,0)</f>
        <v>3.2599999999999997E-2</v>
      </c>
      <c r="K499" s="19">
        <f>VLOOKUP($B499,Tabla2[],K$1,0)</f>
        <v>1.0965000000000001E-2</v>
      </c>
      <c r="L499" s="19">
        <f>VLOOKUP($B499,Tabla2[],L$1,0)</f>
        <v>1.0011000000000001E-2</v>
      </c>
      <c r="M499" s="19">
        <f>VLOOKUP($B499,Tabla2[],M$1,0)</f>
        <v>7.4869999999999997E-3</v>
      </c>
      <c r="N499" s="19">
        <f>VLOOKUP($B499,Tabla2[],N$1,0)</f>
        <v>5.483E-3</v>
      </c>
      <c r="O499" s="19">
        <f>VLOOKUP($B499,Tabla2[],O$1,0)</f>
        <v>0.23084299999999999</v>
      </c>
      <c r="P499" s="19">
        <f>VLOOKUP($B499,Tabla2[],P$1,0)</f>
        <v>0.213142</v>
      </c>
      <c r="Q499" s="19">
        <f>VLOOKUP($B499,Tabla2[],Q$1,0)</f>
        <v>0.18765999999999999</v>
      </c>
      <c r="R499" s="19">
        <f>VLOOKUP($B499,Tabla2[],R$1,0)</f>
        <v>0.181953</v>
      </c>
      <c r="S499" s="19">
        <f>VLOOKUP($B499,Tabla2[],S$1,0)</f>
        <v>0.17083400000000001</v>
      </c>
      <c r="T499" s="19">
        <f>VLOOKUP($B499,Tabla2[],T$1,0)</f>
        <v>0.158528</v>
      </c>
    </row>
    <row r="500" spans="1:20" x14ac:dyDescent="0.3">
      <c r="A500" t="s">
        <v>0</v>
      </c>
      <c r="B500" t="str">
        <f>FIJO!$B499</f>
        <v>CANARIASELEIAFIJOTU ELIGES 26.1TD-</v>
      </c>
      <c r="C500" s="18" t="str">
        <f>VLOOKUP($B500,Tabla2[],3,0)</f>
        <v>ELEIA</v>
      </c>
      <c r="D500" s="18" t="str">
        <f>VLOOKUP($B500,Tabla2[],FIJO!C$1,0)</f>
        <v>CANARIAS</v>
      </c>
      <c r="E500" s="155"/>
      <c r="F500" s="18" t="str">
        <f>VLOOKUP($B500,Tabla2[],5,0)</f>
        <v>TU ELIGES 2</v>
      </c>
      <c r="G500" s="18" t="str">
        <f>VLOOKUP($B500,Tabla2[],6,0)</f>
        <v>6.1TD</v>
      </c>
      <c r="H500" s="18" t="str">
        <f>VLOOKUP($B500,Tabla2[],7,0)</f>
        <v>-</v>
      </c>
      <c r="I500" s="19">
        <f>VLOOKUP($B500,Tabla2[],I$1,0)</f>
        <v>6.2918000000000002E-2</v>
      </c>
      <c r="J500" s="19">
        <f>VLOOKUP($B500,Tabla2[],J$1,0)</f>
        <v>5.4358999999999998E-2</v>
      </c>
      <c r="K500" s="19">
        <f>VLOOKUP($B500,Tabla2[],K$1,0)</f>
        <v>2.8295000000000001E-2</v>
      </c>
      <c r="L500" s="19">
        <f>VLOOKUP($B500,Tabla2[],L$1,0)</f>
        <v>2.3453999999999999E-2</v>
      </c>
      <c r="M500" s="19">
        <f>VLOOKUP($B500,Tabla2[],M$1,0)</f>
        <v>5.2290000000000001E-3</v>
      </c>
      <c r="N500" s="19">
        <f>VLOOKUP($B500,Tabla2[],N$1,0)</f>
        <v>3.1480000000000002E-3</v>
      </c>
      <c r="O500" s="19">
        <f>VLOOKUP($B500,Tabla2[],O$1,0)</f>
        <v>0.20447100000000001</v>
      </c>
      <c r="P500" s="19">
        <f>VLOOKUP($B500,Tabla2[],P$1,0)</f>
        <v>0.189771</v>
      </c>
      <c r="Q500" s="19">
        <f>VLOOKUP($B500,Tabla2[],Q$1,0)</f>
        <v>0.171763</v>
      </c>
      <c r="R500" s="19">
        <f>VLOOKUP($B500,Tabla2[],R$1,0)</f>
        <v>0.16913500000000001</v>
      </c>
      <c r="S500" s="19">
        <f>VLOOKUP($B500,Tabla2[],S$1,0)</f>
        <v>0.15739500000000001</v>
      </c>
      <c r="T500" s="19">
        <f>VLOOKUP($B500,Tabla2[],T$1,0)</f>
        <v>0.146976</v>
      </c>
    </row>
    <row r="501" spans="1:20" x14ac:dyDescent="0.3">
      <c r="A501" t="s">
        <v>0</v>
      </c>
      <c r="B501" t="str">
        <f>FIJO!$B500</f>
        <v>CANARIASELEIAFIJOTU ELIGES 32.0TD-</v>
      </c>
      <c r="C501" s="18" t="str">
        <f>VLOOKUP($B501,Tabla2[],3,0)</f>
        <v>ELEIA</v>
      </c>
      <c r="D501" s="18" t="str">
        <f>VLOOKUP($B501,Tabla2[],FIJO!C$1,0)</f>
        <v>CANARIAS</v>
      </c>
      <c r="E501" s="155"/>
      <c r="F501" s="18" t="str">
        <f>VLOOKUP($B501,Tabla2[],5,0)</f>
        <v>TU ELIGES 3</v>
      </c>
      <c r="G501" s="18" t="str">
        <f>VLOOKUP($B501,Tabla2[],6,0)</f>
        <v>2.0TD</v>
      </c>
      <c r="H501" s="18" t="str">
        <f>VLOOKUP($B501,Tabla2[],7,0)</f>
        <v>-</v>
      </c>
      <c r="I501" s="19">
        <f>VLOOKUP($B501,Tabla2[],I$1,0)</f>
        <v>6.9542999999999994E-2</v>
      </c>
      <c r="J501" s="19">
        <f>VLOOKUP($B501,Tabla2[],J$1,0)</f>
        <v>3.679E-3</v>
      </c>
      <c r="K501" s="19">
        <f>VLOOKUP($B501,Tabla2[],K$1,0)</f>
        <v>0</v>
      </c>
      <c r="L501" s="19">
        <f>VLOOKUP($B501,Tabla2[],L$1,0)</f>
        <v>0</v>
      </c>
      <c r="M501" s="19">
        <f>VLOOKUP($B501,Tabla2[],M$1,0)</f>
        <v>0</v>
      </c>
      <c r="N501" s="19">
        <f>VLOOKUP($B501,Tabla2[],N$1,0)</f>
        <v>0</v>
      </c>
      <c r="O501" s="19">
        <f>VLOOKUP($B501,Tabla2[],O$1,0)</f>
        <v>0.24993599999999999</v>
      </c>
      <c r="P501" s="19">
        <f>VLOOKUP($B501,Tabla2[],P$1,0)</f>
        <v>0.19811200000000001</v>
      </c>
      <c r="Q501" s="19">
        <f>VLOOKUP($B501,Tabla2[],Q$1,0)</f>
        <v>0.156333</v>
      </c>
      <c r="R501" s="19">
        <f>VLOOKUP($B501,Tabla2[],R$1,0)</f>
        <v>0</v>
      </c>
      <c r="S501" s="19">
        <f>VLOOKUP($B501,Tabla2[],S$1,0)</f>
        <v>0</v>
      </c>
      <c r="T501" s="19">
        <f>VLOOKUP($B501,Tabla2[],T$1,0)</f>
        <v>0</v>
      </c>
    </row>
    <row r="502" spans="1:20" x14ac:dyDescent="0.3">
      <c r="A502" t="s">
        <v>0</v>
      </c>
      <c r="B502" t="str">
        <f>FIJO!$B501</f>
        <v>CANARIASELEIAFIJOTU ELIGES 33.0TD-</v>
      </c>
      <c r="C502" s="18" t="str">
        <f>VLOOKUP($B502,Tabla2[],3,0)</f>
        <v>ELEIA</v>
      </c>
      <c r="D502" s="18" t="str">
        <f>VLOOKUP($B502,Tabla2[],FIJO!C$1,0)</f>
        <v>CANARIAS</v>
      </c>
      <c r="E502" s="155"/>
      <c r="F502" s="18" t="str">
        <f>VLOOKUP($B502,Tabla2[],5,0)</f>
        <v>TU ELIGES 3</v>
      </c>
      <c r="G502" s="18" t="str">
        <f>VLOOKUP($B502,Tabla2[],6,0)</f>
        <v>3.0TD</v>
      </c>
      <c r="H502" s="18" t="str">
        <f>VLOOKUP($B502,Tabla2[],7,0)</f>
        <v>-</v>
      </c>
      <c r="I502" s="19">
        <f>VLOOKUP($B502,Tabla2[],I$1,0)</f>
        <v>3.8308000000000002E-2</v>
      </c>
      <c r="J502" s="19">
        <f>VLOOKUP($B502,Tabla2[],J$1,0)</f>
        <v>3.2599999999999997E-2</v>
      </c>
      <c r="K502" s="19">
        <f>VLOOKUP($B502,Tabla2[],K$1,0)</f>
        <v>1.0965000000000001E-2</v>
      </c>
      <c r="L502" s="19">
        <f>VLOOKUP($B502,Tabla2[],L$1,0)</f>
        <v>1.0011000000000001E-2</v>
      </c>
      <c r="M502" s="19">
        <f>VLOOKUP($B502,Tabla2[],M$1,0)</f>
        <v>7.4869999999999997E-3</v>
      </c>
      <c r="N502" s="19">
        <f>VLOOKUP($B502,Tabla2[],N$1,0)</f>
        <v>5.483E-3</v>
      </c>
      <c r="O502" s="19">
        <f>VLOOKUP($B502,Tabla2[],O$1,0)</f>
        <v>0.22684299999999999</v>
      </c>
      <c r="P502" s="19">
        <f>VLOOKUP($B502,Tabla2[],P$1,0)</f>
        <v>0.20914199999999999</v>
      </c>
      <c r="Q502" s="19">
        <f>VLOOKUP($B502,Tabla2[],Q$1,0)</f>
        <v>0.18365999999999999</v>
      </c>
      <c r="R502" s="19">
        <f>VLOOKUP($B502,Tabla2[],R$1,0)</f>
        <v>0.177953</v>
      </c>
      <c r="S502" s="19">
        <f>VLOOKUP($B502,Tabla2[],S$1,0)</f>
        <v>0.16683400000000001</v>
      </c>
      <c r="T502" s="19">
        <f>VLOOKUP($B502,Tabla2[],T$1,0)</f>
        <v>0.154528</v>
      </c>
    </row>
    <row r="503" spans="1:20" x14ac:dyDescent="0.3">
      <c r="A503" t="s">
        <v>0</v>
      </c>
      <c r="B503" t="str">
        <f>FIJO!$B502</f>
        <v>CANARIASELEIAFIJOTU ELIGES 36.1TD-</v>
      </c>
      <c r="C503" s="18" t="str">
        <f>VLOOKUP($B503,Tabla2[],3,0)</f>
        <v>ELEIA</v>
      </c>
      <c r="D503" s="18" t="str">
        <f>VLOOKUP($B503,Tabla2[],FIJO!C$1,0)</f>
        <v>CANARIAS</v>
      </c>
      <c r="E503" s="155"/>
      <c r="F503" s="18" t="str">
        <f>VLOOKUP($B503,Tabla2[],5,0)</f>
        <v>TU ELIGES 3</v>
      </c>
      <c r="G503" s="18" t="str">
        <f>VLOOKUP($B503,Tabla2[],6,0)</f>
        <v>6.1TD</v>
      </c>
      <c r="H503" s="18" t="str">
        <f>VLOOKUP($B503,Tabla2[],7,0)</f>
        <v>-</v>
      </c>
      <c r="I503" s="19">
        <f>VLOOKUP($B503,Tabla2[],I$1,0)</f>
        <v>6.2918000000000002E-2</v>
      </c>
      <c r="J503" s="19">
        <f>VLOOKUP($B503,Tabla2[],J$1,0)</f>
        <v>5.4358999999999998E-2</v>
      </c>
      <c r="K503" s="19">
        <f>VLOOKUP($B503,Tabla2[],K$1,0)</f>
        <v>2.8295000000000001E-2</v>
      </c>
      <c r="L503" s="19">
        <f>VLOOKUP($B503,Tabla2[],L$1,0)</f>
        <v>2.3453999999999999E-2</v>
      </c>
      <c r="M503" s="19">
        <f>VLOOKUP($B503,Tabla2[],M$1,0)</f>
        <v>5.2290000000000001E-3</v>
      </c>
      <c r="N503" s="19">
        <f>VLOOKUP($B503,Tabla2[],N$1,0)</f>
        <v>3.1480000000000002E-3</v>
      </c>
      <c r="O503" s="19">
        <f>VLOOKUP($B503,Tabla2[],O$1,0)</f>
        <v>0.20047100000000001</v>
      </c>
      <c r="P503" s="19">
        <f>VLOOKUP($B503,Tabla2[],P$1,0)</f>
        <v>0.18577099999999999</v>
      </c>
      <c r="Q503" s="19">
        <f>VLOOKUP($B503,Tabla2[],Q$1,0)</f>
        <v>0.167763</v>
      </c>
      <c r="R503" s="19">
        <f>VLOOKUP($B503,Tabla2[],R$1,0)</f>
        <v>0.165135</v>
      </c>
      <c r="S503" s="19">
        <f>VLOOKUP($B503,Tabla2[],S$1,0)</f>
        <v>0.153395</v>
      </c>
      <c r="T503" s="19">
        <f>VLOOKUP($B503,Tabla2[],T$1,0)</f>
        <v>0.14297599999999999</v>
      </c>
    </row>
    <row r="504" spans="1:20" x14ac:dyDescent="0.3">
      <c r="A504" t="s">
        <v>0</v>
      </c>
      <c r="B504" t="str">
        <f>FIJO!$B503</f>
        <v>CANARIASELEIAFIJOTU MEDIOAMBIENTE 02.0TD-</v>
      </c>
      <c r="C504" s="18" t="str">
        <f>VLOOKUP($B504,Tabla2[],3,0)</f>
        <v>ELEIA</v>
      </c>
      <c r="D504" s="18" t="str">
        <f>VLOOKUP($B504,Tabla2[],FIJO!C$1,0)</f>
        <v>CANARIAS</v>
      </c>
      <c r="E504" s="155"/>
      <c r="F504" s="18" t="str">
        <f>VLOOKUP($B504,Tabla2[],5,0)</f>
        <v>TU MEDIOAMBIENTE 0</v>
      </c>
      <c r="G504" s="18" t="str">
        <f>VLOOKUP($B504,Tabla2[],6,0)</f>
        <v>2.0TD</v>
      </c>
      <c r="H504" s="18" t="str">
        <f>VLOOKUP($B504,Tabla2[],7,0)</f>
        <v>-</v>
      </c>
      <c r="I504" s="19">
        <f>VLOOKUP($B504,Tabla2[],I$1,0)</f>
        <v>9.3600000000000003E-2</v>
      </c>
      <c r="J504" s="19">
        <f>VLOOKUP($B504,Tabla2[],J$1,0)</f>
        <v>2.5049999999999999E-2</v>
      </c>
      <c r="K504" s="19">
        <f>VLOOKUP($B504,Tabla2[],K$1,0)</f>
        <v>0</v>
      </c>
      <c r="L504" s="19">
        <f>VLOOKUP($B504,Tabla2[],L$1,0)</f>
        <v>0</v>
      </c>
      <c r="M504" s="19">
        <f>VLOOKUP($B504,Tabla2[],M$1,0)</f>
        <v>0</v>
      </c>
      <c r="N504" s="19">
        <f>VLOOKUP($B504,Tabla2[],N$1,0)</f>
        <v>0</v>
      </c>
      <c r="O504" s="19">
        <f>VLOOKUP($B504,Tabla2[],O$1,0)</f>
        <v>0.33099000000000001</v>
      </c>
      <c r="P504" s="19">
        <f>VLOOKUP($B504,Tabla2[],P$1,0)</f>
        <v>0.27916600000000003</v>
      </c>
      <c r="Q504" s="19">
        <f>VLOOKUP($B504,Tabla2[],Q$1,0)</f>
        <v>0.23738899999999999</v>
      </c>
      <c r="R504" s="19">
        <f>VLOOKUP($B504,Tabla2[],R$1,0)</f>
        <v>0</v>
      </c>
      <c r="S504" s="19">
        <f>VLOOKUP($B504,Tabla2[],S$1,0)</f>
        <v>0</v>
      </c>
      <c r="T504" s="19">
        <f>VLOOKUP($B504,Tabla2[],T$1,0)</f>
        <v>0</v>
      </c>
    </row>
    <row r="505" spans="1:20" x14ac:dyDescent="0.3">
      <c r="A505" t="s">
        <v>0</v>
      </c>
      <c r="B505" t="str">
        <f>FIJO!$B504</f>
        <v>CANARIASELEIAFIJOTU MEDIOAMBIENTE 03.0TD-</v>
      </c>
      <c r="C505" s="18" t="str">
        <f>VLOOKUP($B505,Tabla2[],3,0)</f>
        <v>ELEIA</v>
      </c>
      <c r="D505" s="18" t="str">
        <f>VLOOKUP($B505,Tabla2[],FIJO!C$1,0)</f>
        <v>CANARIAS</v>
      </c>
      <c r="E505" s="155"/>
      <c r="F505" s="18" t="str">
        <f>VLOOKUP($B505,Tabla2[],5,0)</f>
        <v>TU MEDIOAMBIENTE 0</v>
      </c>
      <c r="G505" s="18" t="str">
        <f>VLOOKUP($B505,Tabla2[],6,0)</f>
        <v>3.0TD</v>
      </c>
      <c r="H505" s="18" t="str">
        <f>VLOOKUP($B505,Tabla2[],7,0)</f>
        <v>-</v>
      </c>
      <c r="I505" s="19">
        <f>VLOOKUP($B505,Tabla2[],I$1,0)</f>
        <v>4.9151E-2</v>
      </c>
      <c r="J505" s="19">
        <f>VLOOKUP($B505,Tabla2[],J$1,0)</f>
        <v>4.0075E-2</v>
      </c>
      <c r="K505" s="19">
        <f>VLOOKUP($B505,Tabla2[],K$1,0)</f>
        <v>2.3625E-2</v>
      </c>
      <c r="L505" s="19">
        <f>VLOOKUP($B505,Tabla2[],L$1,0)</f>
        <v>2.1198999999999999E-2</v>
      </c>
      <c r="M505" s="19">
        <f>VLOOKUP($B505,Tabla2[],M$1,0)</f>
        <v>1.6596E-2</v>
      </c>
      <c r="N505" s="19">
        <f>VLOOKUP($B505,Tabla2[],N$1,0)</f>
        <v>1.4467000000000001E-2</v>
      </c>
      <c r="O505" s="19">
        <f>VLOOKUP($B505,Tabla2[],O$1,0)</f>
        <v>0.28839700000000001</v>
      </c>
      <c r="P505" s="19">
        <f>VLOOKUP($B505,Tabla2[],P$1,0)</f>
        <v>0.27069700000000002</v>
      </c>
      <c r="Q505" s="19">
        <f>VLOOKUP($B505,Tabla2[],Q$1,0)</f>
        <v>0.24521399999999999</v>
      </c>
      <c r="R505" s="19">
        <f>VLOOKUP($B505,Tabla2[],R$1,0)</f>
        <v>0.239507</v>
      </c>
      <c r="S505" s="19">
        <f>VLOOKUP($B505,Tabla2[],S$1,0)</f>
        <v>0.22838800000000001</v>
      </c>
      <c r="T505" s="19">
        <f>VLOOKUP($B505,Tabla2[],T$1,0)</f>
        <v>0.216084</v>
      </c>
    </row>
    <row r="506" spans="1:20" x14ac:dyDescent="0.3">
      <c r="A506" t="s">
        <v>0</v>
      </c>
      <c r="B506" t="str">
        <f>FIJO!$B505</f>
        <v>CANARIASELEIAFIJOTU MEDIOAMBIENTE 06.1TD-</v>
      </c>
      <c r="C506" s="18" t="str">
        <f>VLOOKUP($B506,Tabla2[],3,0)</f>
        <v>ELEIA</v>
      </c>
      <c r="D506" s="18" t="str">
        <f>VLOOKUP($B506,Tabla2[],FIJO!C$1,0)</f>
        <v>CANARIAS</v>
      </c>
      <c r="E506" s="155"/>
      <c r="F506" s="18" t="str">
        <f>VLOOKUP($B506,Tabla2[],5,0)</f>
        <v>TU MEDIOAMBIENTE 0</v>
      </c>
      <c r="G506" s="18" t="str">
        <f>VLOOKUP($B506,Tabla2[],6,0)</f>
        <v>6.1TD</v>
      </c>
      <c r="H506" s="18" t="str">
        <f>VLOOKUP($B506,Tabla2[],7,0)</f>
        <v>-</v>
      </c>
      <c r="I506" s="19">
        <f>VLOOKUP($B506,Tabla2[],I$1,0)</f>
        <v>6.9636000000000003E-2</v>
      </c>
      <c r="J506" s="19">
        <f>VLOOKUP($B506,Tabla2[],J$1,0)</f>
        <v>6.4029000000000003E-2</v>
      </c>
      <c r="K506" s="19">
        <f>VLOOKUP($B506,Tabla2[],K$1,0)</f>
        <v>3.9666E-2</v>
      </c>
      <c r="L506" s="19">
        <f>VLOOKUP($B506,Tabla2[],L$1,0)</f>
        <v>3.3028000000000002E-2</v>
      </c>
      <c r="M506" s="19">
        <f>VLOOKUP($B506,Tabla2[],M$1,0)</f>
        <v>1.3677E-2</v>
      </c>
      <c r="N506" s="19">
        <f>VLOOKUP($B506,Tabla2[],N$1,0)</f>
        <v>1.1466E-2</v>
      </c>
      <c r="O506" s="19">
        <f>VLOOKUP($B506,Tabla2[],O$1,0)</f>
        <v>0.24872</v>
      </c>
      <c r="P506" s="19">
        <f>VLOOKUP($B506,Tabla2[],P$1,0)</f>
        <v>0.23402000000000001</v>
      </c>
      <c r="Q506" s="19">
        <f>VLOOKUP($B506,Tabla2[],Q$1,0)</f>
        <v>0.21601200000000001</v>
      </c>
      <c r="R506" s="19">
        <f>VLOOKUP($B506,Tabla2[],R$1,0)</f>
        <v>0.21338399999999999</v>
      </c>
      <c r="S506" s="19">
        <f>VLOOKUP($B506,Tabla2[],S$1,0)</f>
        <v>0.20164399999999999</v>
      </c>
      <c r="T506" s="19">
        <f>VLOOKUP($B506,Tabla2[],T$1,0)</f>
        <v>0.19122600000000001</v>
      </c>
    </row>
    <row r="507" spans="1:20" x14ac:dyDescent="0.3">
      <c r="A507" t="s">
        <v>0</v>
      </c>
      <c r="B507" t="str">
        <f>FIJO!$B506</f>
        <v>CANARIASELEIAFIJOTU MEDIOAMBIENTE 12.0TD-</v>
      </c>
      <c r="C507" s="18" t="str">
        <f>VLOOKUP($B507,Tabla2[],3,0)</f>
        <v>ELEIA</v>
      </c>
      <c r="D507" s="18" t="str">
        <f>VLOOKUP($B507,Tabla2[],FIJO!C$1,0)</f>
        <v>CANARIAS</v>
      </c>
      <c r="E507" s="155"/>
      <c r="F507" s="18" t="str">
        <f>VLOOKUP($B507,Tabla2[],5,0)</f>
        <v>TU MEDIOAMBIENTE 1</v>
      </c>
      <c r="G507" s="18" t="str">
        <f>VLOOKUP($B507,Tabla2[],6,0)</f>
        <v>2.0TD</v>
      </c>
      <c r="H507" s="18" t="str">
        <f>VLOOKUP($B507,Tabla2[],7,0)</f>
        <v>-</v>
      </c>
      <c r="I507" s="19">
        <f>VLOOKUP($B507,Tabla2[],I$1,0)</f>
        <v>8.8120000000000004E-2</v>
      </c>
      <c r="J507" s="19">
        <f>VLOOKUP($B507,Tabla2[],J$1,0)</f>
        <v>1.9570000000000001E-2</v>
      </c>
      <c r="K507" s="19">
        <f>VLOOKUP($B507,Tabla2[],K$1,0)</f>
        <v>0</v>
      </c>
      <c r="L507" s="19">
        <f>VLOOKUP($B507,Tabla2[],L$1,0)</f>
        <v>0</v>
      </c>
      <c r="M507" s="19">
        <f>VLOOKUP($B507,Tabla2[],M$1,0)</f>
        <v>0</v>
      </c>
      <c r="N507" s="19">
        <f>VLOOKUP($B507,Tabla2[],N$1,0)</f>
        <v>0</v>
      </c>
      <c r="O507" s="19">
        <f>VLOOKUP($B507,Tabla2[],O$1,0)</f>
        <v>0.31098999999999999</v>
      </c>
      <c r="P507" s="19">
        <f>VLOOKUP($B507,Tabla2[],P$1,0)</f>
        <v>0.25916600000000001</v>
      </c>
      <c r="Q507" s="19">
        <f>VLOOKUP($B507,Tabla2[],Q$1,0)</f>
        <v>0.217389</v>
      </c>
      <c r="R507" s="19">
        <f>VLOOKUP($B507,Tabla2[],R$1,0)</f>
        <v>0</v>
      </c>
      <c r="S507" s="19">
        <f>VLOOKUP($B507,Tabla2[],S$1,0)</f>
        <v>0</v>
      </c>
      <c r="T507" s="19">
        <f>VLOOKUP($B507,Tabla2[],T$1,0)</f>
        <v>0</v>
      </c>
    </row>
    <row r="508" spans="1:20" x14ac:dyDescent="0.3">
      <c r="A508" t="s">
        <v>0</v>
      </c>
      <c r="B508" t="str">
        <f>FIJO!$B507</f>
        <v>CANARIASELEIAFIJOTU MEDIOAMBIENTE 13.0TD-</v>
      </c>
      <c r="C508" s="18" t="str">
        <f>VLOOKUP($B508,Tabla2[],3,0)</f>
        <v>ELEIA</v>
      </c>
      <c r="D508" s="18" t="str">
        <f>VLOOKUP($B508,Tabla2[],FIJO!C$1,0)</f>
        <v>CANARIAS</v>
      </c>
      <c r="E508" s="155"/>
      <c r="F508" s="18" t="str">
        <f>VLOOKUP($B508,Tabla2[],5,0)</f>
        <v>TU MEDIOAMBIENTE 1</v>
      </c>
      <c r="G508" s="18" t="str">
        <f>VLOOKUP($B508,Tabla2[],6,0)</f>
        <v>3.0TD</v>
      </c>
      <c r="H508" s="18" t="str">
        <f>VLOOKUP($B508,Tabla2[],7,0)</f>
        <v>-</v>
      </c>
      <c r="I508" s="19">
        <f>VLOOKUP($B508,Tabla2[],I$1,0)</f>
        <v>4.6411000000000001E-2</v>
      </c>
      <c r="J508" s="19">
        <f>VLOOKUP($B508,Tabla2[],J$1,0)</f>
        <v>3.7335E-2</v>
      </c>
      <c r="K508" s="19">
        <f>VLOOKUP($B508,Tabla2[],K$1,0)</f>
        <v>2.0885000000000001E-2</v>
      </c>
      <c r="L508" s="19">
        <f>VLOOKUP($B508,Tabla2[],L$1,0)</f>
        <v>1.8459E-2</v>
      </c>
      <c r="M508" s="19">
        <f>VLOOKUP($B508,Tabla2[],M$1,0)</f>
        <v>1.3856E-2</v>
      </c>
      <c r="N508" s="19">
        <f>VLOOKUP($B508,Tabla2[],N$1,0)</f>
        <v>1.1727E-2</v>
      </c>
      <c r="O508" s="19">
        <f>VLOOKUP($B508,Tabla2[],O$1,0)</f>
        <v>0.27839700000000001</v>
      </c>
      <c r="P508" s="19">
        <f>VLOOKUP($B508,Tabla2[],P$1,0)</f>
        <v>0.26069700000000001</v>
      </c>
      <c r="Q508" s="19">
        <f>VLOOKUP($B508,Tabla2[],Q$1,0)</f>
        <v>0.23521400000000001</v>
      </c>
      <c r="R508" s="19">
        <f>VLOOKUP($B508,Tabla2[],R$1,0)</f>
        <v>0.22950699999999999</v>
      </c>
      <c r="S508" s="19">
        <f>VLOOKUP($B508,Tabla2[],S$1,0)</f>
        <v>0.218388</v>
      </c>
      <c r="T508" s="19">
        <f>VLOOKUP($B508,Tabla2[],T$1,0)</f>
        <v>0.20608399999999999</v>
      </c>
    </row>
    <row r="509" spans="1:20" x14ac:dyDescent="0.3">
      <c r="A509" t="s">
        <v>0</v>
      </c>
      <c r="B509" t="str">
        <f>FIJO!$B508</f>
        <v>CANARIASELEIAFIJOTU MEDIOAMBIENTE 16.1TD-</v>
      </c>
      <c r="C509" s="18" t="str">
        <f>VLOOKUP($B509,Tabla2[],3,0)</f>
        <v>ELEIA</v>
      </c>
      <c r="D509" s="18" t="str">
        <f>VLOOKUP($B509,Tabla2[],FIJO!C$1,0)</f>
        <v>CANARIAS</v>
      </c>
      <c r="E509" s="155"/>
      <c r="F509" s="18" t="str">
        <f>VLOOKUP($B509,Tabla2[],5,0)</f>
        <v>TU MEDIOAMBIENTE 1</v>
      </c>
      <c r="G509" s="18" t="str">
        <f>VLOOKUP($B509,Tabla2[],6,0)</f>
        <v>6.1TD</v>
      </c>
      <c r="H509" s="18" t="str">
        <f>VLOOKUP($B509,Tabla2[],7,0)</f>
        <v>-</v>
      </c>
      <c r="I509" s="19">
        <f>VLOOKUP($B509,Tabla2[],I$1,0)</f>
        <v>6.6895999999999997E-2</v>
      </c>
      <c r="J509" s="19">
        <f>VLOOKUP($B509,Tabla2[],J$1,0)</f>
        <v>6.1289000000000003E-2</v>
      </c>
      <c r="K509" s="19">
        <f>VLOOKUP($B509,Tabla2[],K$1,0)</f>
        <v>3.6926E-2</v>
      </c>
      <c r="L509" s="19">
        <f>VLOOKUP($B509,Tabla2[],L$1,0)</f>
        <v>3.0287999999999999E-2</v>
      </c>
      <c r="M509" s="19">
        <f>VLOOKUP($B509,Tabla2[],M$1,0)</f>
        <v>1.0937000000000001E-2</v>
      </c>
      <c r="N509" s="19">
        <f>VLOOKUP($B509,Tabla2[],N$1,0)</f>
        <v>8.7259999999999994E-3</v>
      </c>
      <c r="O509" s="19">
        <f>VLOOKUP($B509,Tabla2[],O$1,0)</f>
        <v>0.23372000000000001</v>
      </c>
      <c r="P509" s="19">
        <f>VLOOKUP($B509,Tabla2[],P$1,0)</f>
        <v>0.21901999999999999</v>
      </c>
      <c r="Q509" s="19">
        <f>VLOOKUP($B509,Tabla2[],Q$1,0)</f>
        <v>0.201012</v>
      </c>
      <c r="R509" s="19">
        <f>VLOOKUP($B509,Tabla2[],R$1,0)</f>
        <v>0.198384</v>
      </c>
      <c r="S509" s="19">
        <f>VLOOKUP($B509,Tabla2[],S$1,0)</f>
        <v>0.186644</v>
      </c>
      <c r="T509" s="19">
        <f>VLOOKUP($B509,Tabla2[],T$1,0)</f>
        <v>0.17622599999999999</v>
      </c>
    </row>
    <row r="510" spans="1:20" x14ac:dyDescent="0.3">
      <c r="A510" t="s">
        <v>0</v>
      </c>
      <c r="B510" t="str">
        <f>FIJO!$B509</f>
        <v>CANARIASELEIAFIJOTU MEDIOAMBIENTE 22.0TD-</v>
      </c>
      <c r="C510" s="18" t="str">
        <f>VLOOKUP($B510,Tabla2[],3,0)</f>
        <v>ELEIA</v>
      </c>
      <c r="D510" s="18" t="str">
        <f>VLOOKUP($B510,Tabla2[],FIJO!C$1,0)</f>
        <v>CANARIAS</v>
      </c>
      <c r="E510" s="155"/>
      <c r="F510" s="18" t="str">
        <f>VLOOKUP($B510,Tabla2[],5,0)</f>
        <v>TU MEDIOAMBIENTE 2</v>
      </c>
      <c r="G510" s="18" t="str">
        <f>VLOOKUP($B510,Tabla2[],6,0)</f>
        <v>2.0TD</v>
      </c>
      <c r="H510" s="18" t="str">
        <f>VLOOKUP($B510,Tabla2[],7,0)</f>
        <v>-</v>
      </c>
      <c r="I510" s="19">
        <f>VLOOKUP($B510,Tabla2[],I$1,0)</f>
        <v>8.2641000000000006E-2</v>
      </c>
      <c r="J510" s="19">
        <f>VLOOKUP($B510,Tabla2[],J$1,0)</f>
        <v>1.4090999999999999E-2</v>
      </c>
      <c r="K510" s="19">
        <f>VLOOKUP($B510,Tabla2[],K$1,0)</f>
        <v>0</v>
      </c>
      <c r="L510" s="19">
        <f>VLOOKUP($B510,Tabla2[],L$1,0)</f>
        <v>0</v>
      </c>
      <c r="M510" s="19">
        <f>VLOOKUP($B510,Tabla2[],M$1,0)</f>
        <v>0</v>
      </c>
      <c r="N510" s="19">
        <f>VLOOKUP($B510,Tabla2[],N$1,0)</f>
        <v>0</v>
      </c>
      <c r="O510" s="19">
        <f>VLOOKUP($B510,Tabla2[],O$1,0)</f>
        <v>0.30098999999999998</v>
      </c>
      <c r="P510" s="19">
        <f>VLOOKUP($B510,Tabla2[],P$1,0)</f>
        <v>0.249166</v>
      </c>
      <c r="Q510" s="19">
        <f>VLOOKUP($B510,Tabla2[],Q$1,0)</f>
        <v>0.20738899999999999</v>
      </c>
      <c r="R510" s="19">
        <f>VLOOKUP($B510,Tabla2[],R$1,0)</f>
        <v>0</v>
      </c>
      <c r="S510" s="19">
        <f>VLOOKUP($B510,Tabla2[],S$1,0)</f>
        <v>0</v>
      </c>
      <c r="T510" s="19">
        <f>VLOOKUP($B510,Tabla2[],T$1,0)</f>
        <v>0</v>
      </c>
    </row>
    <row r="511" spans="1:20" x14ac:dyDescent="0.3">
      <c r="A511" t="s">
        <v>0</v>
      </c>
      <c r="B511" t="str">
        <f>FIJO!$B510</f>
        <v>CANARIASELEIAFIJOTU MEDIOAMBIENTE 23.0TD-</v>
      </c>
      <c r="C511" s="18" t="str">
        <f>VLOOKUP($B511,Tabla2[],3,0)</f>
        <v>ELEIA</v>
      </c>
      <c r="D511" s="18" t="str">
        <f>VLOOKUP($B511,Tabla2[],FIJO!C$1,0)</f>
        <v>CANARIAS</v>
      </c>
      <c r="E511" s="155"/>
      <c r="F511" s="18" t="str">
        <f>VLOOKUP($B511,Tabla2[],5,0)</f>
        <v>TU MEDIOAMBIENTE 2</v>
      </c>
      <c r="G511" s="18" t="str">
        <f>VLOOKUP($B511,Tabla2[],6,0)</f>
        <v>3.0TD</v>
      </c>
      <c r="H511" s="18" t="str">
        <f>VLOOKUP($B511,Tabla2[],7,0)</f>
        <v>-</v>
      </c>
      <c r="I511" s="19">
        <f>VLOOKUP($B511,Tabla2[],I$1,0)</f>
        <v>4.3672000000000002E-2</v>
      </c>
      <c r="J511" s="19">
        <f>VLOOKUP($B511,Tabla2[],J$1,0)</f>
        <v>3.4596000000000002E-2</v>
      </c>
      <c r="K511" s="19">
        <f>VLOOKUP($B511,Tabla2[],K$1,0)</f>
        <v>1.8145999999999999E-2</v>
      </c>
      <c r="L511" s="19">
        <f>VLOOKUP($B511,Tabla2[],L$1,0)</f>
        <v>1.5720000000000001E-2</v>
      </c>
      <c r="M511" s="19">
        <f>VLOOKUP($B511,Tabla2[],M$1,0)</f>
        <v>1.1117E-2</v>
      </c>
      <c r="N511" s="19">
        <f>VLOOKUP($B511,Tabla2[],N$1,0)</f>
        <v>8.9879999999999995E-3</v>
      </c>
      <c r="O511" s="19">
        <f>VLOOKUP($B511,Tabla2[],O$1,0)</f>
        <v>0.26339699999999999</v>
      </c>
      <c r="P511" s="19">
        <f>VLOOKUP($B511,Tabla2[],P$1,0)</f>
        <v>0.245697</v>
      </c>
      <c r="Q511" s="19">
        <f>VLOOKUP($B511,Tabla2[],Q$1,0)</f>
        <v>0.22021399999999999</v>
      </c>
      <c r="R511" s="19">
        <f>VLOOKUP($B511,Tabla2[],R$1,0)</f>
        <v>0.214507</v>
      </c>
      <c r="S511" s="19">
        <f>VLOOKUP($B511,Tabla2[],S$1,0)</f>
        <v>0.20338800000000001</v>
      </c>
      <c r="T511" s="19">
        <f>VLOOKUP($B511,Tabla2[],T$1,0)</f>
        <v>0.191084</v>
      </c>
    </row>
    <row r="512" spans="1:20" x14ac:dyDescent="0.3">
      <c r="A512" t="s">
        <v>0</v>
      </c>
      <c r="B512" t="str">
        <f>FIJO!$B511</f>
        <v>CANARIASELEIAFIJOTU MEDIOAMBIENTE 26.1TD-</v>
      </c>
      <c r="C512" s="18" t="str">
        <f>VLOOKUP($B512,Tabla2[],3,0)</f>
        <v>ELEIA</v>
      </c>
      <c r="D512" s="18" t="str">
        <f>VLOOKUP($B512,Tabla2[],FIJO!C$1,0)</f>
        <v>CANARIAS</v>
      </c>
      <c r="E512" s="155"/>
      <c r="F512" s="18" t="str">
        <f>VLOOKUP($B512,Tabla2[],5,0)</f>
        <v>TU MEDIOAMBIENTE 2</v>
      </c>
      <c r="G512" s="18" t="str">
        <f>VLOOKUP($B512,Tabla2[],6,0)</f>
        <v>6.1TD</v>
      </c>
      <c r="H512" s="18" t="str">
        <f>VLOOKUP($B512,Tabla2[],7,0)</f>
        <v>-</v>
      </c>
      <c r="I512" s="19">
        <f>VLOOKUP($B512,Tabla2[],I$1,0)</f>
        <v>6.4157000000000006E-2</v>
      </c>
      <c r="J512" s="19">
        <f>VLOOKUP($B512,Tabla2[],J$1,0)</f>
        <v>5.8549999999999998E-2</v>
      </c>
      <c r="K512" s="19">
        <f>VLOOKUP($B512,Tabla2[],K$1,0)</f>
        <v>3.4187000000000002E-2</v>
      </c>
      <c r="L512" s="19">
        <f>VLOOKUP($B512,Tabla2[],L$1,0)</f>
        <v>2.7549000000000001E-2</v>
      </c>
      <c r="M512" s="19">
        <f>VLOOKUP($B512,Tabla2[],M$1,0)</f>
        <v>8.1980000000000004E-3</v>
      </c>
      <c r="N512" s="19">
        <f>VLOOKUP($B512,Tabla2[],N$1,0)</f>
        <v>5.9870000000000001E-3</v>
      </c>
      <c r="O512" s="19">
        <f>VLOOKUP($B512,Tabla2[],O$1,0)</f>
        <v>0.22872000000000001</v>
      </c>
      <c r="P512" s="19">
        <f>VLOOKUP($B512,Tabla2[],P$1,0)</f>
        <v>0.21401999999999999</v>
      </c>
      <c r="Q512" s="19">
        <f>VLOOKUP($B512,Tabla2[],Q$1,0)</f>
        <v>0.19601199999999999</v>
      </c>
      <c r="R512" s="19">
        <f>VLOOKUP($B512,Tabla2[],R$1,0)</f>
        <v>0.193384</v>
      </c>
      <c r="S512" s="19">
        <f>VLOOKUP($B512,Tabla2[],S$1,0)</f>
        <v>0.181644</v>
      </c>
      <c r="T512" s="19">
        <f>VLOOKUP($B512,Tabla2[],T$1,0)</f>
        <v>0.17122599999999999</v>
      </c>
    </row>
    <row r="513" spans="1:20" x14ac:dyDescent="0.3">
      <c r="A513" t="s">
        <v>0</v>
      </c>
      <c r="B513" t="str">
        <f>FIJO!$B512</f>
        <v>CANARIASELEIAFIJOTU MEDIOAMBIENTE 32.0TD-</v>
      </c>
      <c r="C513" s="18" t="str">
        <f>VLOOKUP($B513,Tabla2[],3,0)</f>
        <v>ELEIA</v>
      </c>
      <c r="D513" s="18" t="str">
        <f>VLOOKUP($B513,Tabla2[],FIJO!C$1,0)</f>
        <v>CANARIAS</v>
      </c>
      <c r="E513" s="155"/>
      <c r="F513" s="18" t="str">
        <f>VLOOKUP($B513,Tabla2[],5,0)</f>
        <v>TU MEDIOAMBIENTE 3</v>
      </c>
      <c r="G513" s="18" t="str">
        <f>VLOOKUP($B513,Tabla2[],6,0)</f>
        <v>2.0TD</v>
      </c>
      <c r="H513" s="18" t="str">
        <f>VLOOKUP($B513,Tabla2[],7,0)</f>
        <v>-</v>
      </c>
      <c r="I513" s="19">
        <f>VLOOKUP($B513,Tabla2[],I$1,0)</f>
        <v>7.7160999999999993E-2</v>
      </c>
      <c r="J513" s="19">
        <f>VLOOKUP($B513,Tabla2[],J$1,0)</f>
        <v>8.6110000000000006E-3</v>
      </c>
      <c r="K513" s="19">
        <f>VLOOKUP($B513,Tabla2[],K$1,0)</f>
        <v>0</v>
      </c>
      <c r="L513" s="19">
        <f>VLOOKUP($B513,Tabla2[],L$1,0)</f>
        <v>0</v>
      </c>
      <c r="M513" s="19">
        <f>VLOOKUP($B513,Tabla2[],M$1,0)</f>
        <v>0</v>
      </c>
      <c r="N513" s="19">
        <f>VLOOKUP($B513,Tabla2[],N$1,0)</f>
        <v>0</v>
      </c>
      <c r="O513" s="19">
        <f>VLOOKUP($B513,Tabla2[],O$1,0)</f>
        <v>0.29099000000000003</v>
      </c>
      <c r="P513" s="19">
        <f>VLOOKUP($B513,Tabla2[],P$1,0)</f>
        <v>0.23916599999999999</v>
      </c>
      <c r="Q513" s="19">
        <f>VLOOKUP($B513,Tabla2[],Q$1,0)</f>
        <v>0.19738900000000001</v>
      </c>
      <c r="R513" s="19">
        <f>VLOOKUP($B513,Tabla2[],R$1,0)</f>
        <v>0</v>
      </c>
      <c r="S513" s="19">
        <f>VLOOKUP($B513,Tabla2[],S$1,0)</f>
        <v>0</v>
      </c>
      <c r="T513" s="19">
        <f>VLOOKUP($B513,Tabla2[],T$1,0)</f>
        <v>0</v>
      </c>
    </row>
    <row r="514" spans="1:20" x14ac:dyDescent="0.3">
      <c r="A514" t="s">
        <v>0</v>
      </c>
      <c r="B514" t="str">
        <f>FIJO!$B513</f>
        <v>CANARIASELEIAFIJOTU MEDIOAMBIENTE 33.0TD-</v>
      </c>
      <c r="C514" s="18" t="str">
        <f>VLOOKUP($B514,Tabla2[],3,0)</f>
        <v>ELEIA</v>
      </c>
      <c r="D514" s="18" t="str">
        <f>VLOOKUP($B514,Tabla2[],FIJO!C$1,0)</f>
        <v>CANARIAS</v>
      </c>
      <c r="E514" s="155"/>
      <c r="F514" s="18" t="str">
        <f>VLOOKUP($B514,Tabla2[],5,0)</f>
        <v>TU MEDIOAMBIENTE 3</v>
      </c>
      <c r="G514" s="18" t="str">
        <f>VLOOKUP($B514,Tabla2[],6,0)</f>
        <v>3.0TD</v>
      </c>
      <c r="H514" s="18" t="str">
        <f>VLOOKUP($B514,Tabla2[],7,0)</f>
        <v>-</v>
      </c>
      <c r="I514" s="19">
        <f>VLOOKUP($B514,Tabla2[],I$1,0)</f>
        <v>4.2301999999999999E-2</v>
      </c>
      <c r="J514" s="19">
        <f>VLOOKUP($B514,Tabla2[],J$1,0)</f>
        <v>3.3225999999999999E-2</v>
      </c>
      <c r="K514" s="19">
        <f>VLOOKUP($B514,Tabla2[],K$1,0)</f>
        <v>1.6775999999999999E-2</v>
      </c>
      <c r="L514" s="19">
        <f>VLOOKUP($B514,Tabla2[],L$1,0)</f>
        <v>1.435E-2</v>
      </c>
      <c r="M514" s="19">
        <f>VLOOKUP($B514,Tabla2[],M$1,0)</f>
        <v>9.7470000000000005E-3</v>
      </c>
      <c r="N514" s="19">
        <f>VLOOKUP($B514,Tabla2[],N$1,0)</f>
        <v>7.6179999999999998E-3</v>
      </c>
      <c r="O514" s="19">
        <f>VLOOKUP($B514,Tabla2[],O$1,0)</f>
        <v>0.25839699999999999</v>
      </c>
      <c r="P514" s="19">
        <f>VLOOKUP($B514,Tabla2[],P$1,0)</f>
        <v>0.24069699999999999</v>
      </c>
      <c r="Q514" s="19">
        <f>VLOOKUP($B514,Tabla2[],Q$1,0)</f>
        <v>0.21521399999999999</v>
      </c>
      <c r="R514" s="19">
        <f>VLOOKUP($B514,Tabla2[],R$1,0)</f>
        <v>0.209507</v>
      </c>
      <c r="S514" s="19">
        <f>VLOOKUP($B514,Tabla2[],S$1,0)</f>
        <v>0.19838800000000001</v>
      </c>
      <c r="T514" s="19">
        <f>VLOOKUP($B514,Tabla2[],T$1,0)</f>
        <v>0.186084</v>
      </c>
    </row>
    <row r="515" spans="1:20" x14ac:dyDescent="0.3">
      <c r="A515" t="s">
        <v>0</v>
      </c>
      <c r="B515" t="str">
        <f>FIJO!$B514</f>
        <v>CANARIASELEIAFIJOTU MEDIOAMBIENTE 36.1TD-</v>
      </c>
      <c r="C515" s="18" t="str">
        <f>VLOOKUP($B515,Tabla2[],3,0)</f>
        <v>ELEIA</v>
      </c>
      <c r="D515" s="18" t="str">
        <f>VLOOKUP($B515,Tabla2[],FIJO!C$1,0)</f>
        <v>CANARIAS</v>
      </c>
      <c r="E515" s="155"/>
      <c r="F515" s="18" t="str">
        <f>VLOOKUP($B515,Tabla2[],5,0)</f>
        <v>TU MEDIOAMBIENTE 3</v>
      </c>
      <c r="G515" s="18" t="str">
        <f>VLOOKUP($B515,Tabla2[],6,0)</f>
        <v>6.1TD</v>
      </c>
      <c r="H515" s="18" t="str">
        <f>VLOOKUP($B515,Tabla2[],7,0)</f>
        <v>-</v>
      </c>
      <c r="I515" s="19">
        <f>VLOOKUP($B515,Tabla2[],I$1,0)</f>
        <v>6.2786999999999996E-2</v>
      </c>
      <c r="J515" s="19">
        <f>VLOOKUP($B515,Tabla2[],J$1,0)</f>
        <v>5.7180000000000002E-2</v>
      </c>
      <c r="K515" s="19">
        <f>VLOOKUP($B515,Tabla2[],K$1,0)</f>
        <v>3.2816999999999999E-2</v>
      </c>
      <c r="L515" s="19">
        <f>VLOOKUP($B515,Tabla2[],L$1,0)</f>
        <v>2.6179000000000001E-2</v>
      </c>
      <c r="M515" s="19">
        <f>VLOOKUP($B515,Tabla2[],M$1,0)</f>
        <v>6.8279999999999999E-3</v>
      </c>
      <c r="N515" s="19">
        <f>VLOOKUP($B515,Tabla2[],N$1,0)</f>
        <v>4.6169999999999996E-3</v>
      </c>
      <c r="O515" s="19">
        <f>VLOOKUP($B515,Tabla2[],O$1,0)</f>
        <v>0.22372</v>
      </c>
      <c r="P515" s="19">
        <f>VLOOKUP($B515,Tabla2[],P$1,0)</f>
        <v>0.20902000000000001</v>
      </c>
      <c r="Q515" s="19">
        <f>VLOOKUP($B515,Tabla2[],Q$1,0)</f>
        <v>0.19101199999999999</v>
      </c>
      <c r="R515" s="19">
        <f>VLOOKUP($B515,Tabla2[],R$1,0)</f>
        <v>0.188384</v>
      </c>
      <c r="S515" s="19">
        <f>VLOOKUP($B515,Tabla2[],S$1,0)</f>
        <v>0.176644</v>
      </c>
      <c r="T515" s="19">
        <f>VLOOKUP($B515,Tabla2[],T$1,0)</f>
        <v>0.16622600000000001</v>
      </c>
    </row>
    <row r="516" spans="1:20" x14ac:dyDescent="0.3">
      <c r="A516" t="s">
        <v>0</v>
      </c>
      <c r="B516" t="str">
        <f>FIJO!$B515</f>
        <v>BALEARESELEIAFIJOBALANCE OF ENERGY 02.0TD-</v>
      </c>
      <c r="C516" s="18" t="str">
        <f>VLOOKUP($B516,Tabla2[],3,0)</f>
        <v>ELEIA</v>
      </c>
      <c r="D516" s="18" t="str">
        <f>VLOOKUP($B516,Tabla2[],FIJO!C$1,0)</f>
        <v>BALEARES</v>
      </c>
      <c r="E516" s="155"/>
      <c r="F516" s="18" t="str">
        <f>VLOOKUP($B516,Tabla2[],5,0)</f>
        <v>BALANCE OF ENERGY 0</v>
      </c>
      <c r="G516" s="18" t="str">
        <f>VLOOKUP($B516,Tabla2[],6,0)</f>
        <v>2.0TD</v>
      </c>
      <c r="H516" s="18" t="str">
        <f>VLOOKUP($B516,Tabla2[],7,0)</f>
        <v>-</v>
      </c>
      <c r="I516" s="19">
        <f>VLOOKUP($B516,Tabla2[],I$1,0)</f>
        <v>7.1681999999999996E-2</v>
      </c>
      <c r="J516" s="19">
        <f>VLOOKUP($B516,Tabla2[],J$1,0)</f>
        <v>7.1681999999999996E-2</v>
      </c>
      <c r="K516" s="19">
        <f>VLOOKUP($B516,Tabla2[],K$1,0)</f>
        <v>0</v>
      </c>
      <c r="L516" s="19">
        <f>VLOOKUP($B516,Tabla2[],L$1,0)</f>
        <v>0</v>
      </c>
      <c r="M516" s="19">
        <f>VLOOKUP($B516,Tabla2[],M$1,0)</f>
        <v>0</v>
      </c>
      <c r="N516" s="19">
        <f>VLOOKUP($B516,Tabla2[],N$1,0)</f>
        <v>0</v>
      </c>
      <c r="O516" s="19">
        <f>VLOOKUP($B516,Tabla2[],O$1,0)</f>
        <v>0.217</v>
      </c>
      <c r="P516" s="19">
        <f>VLOOKUP($B516,Tabla2[],P$1,0)</f>
        <v>0.217</v>
      </c>
      <c r="Q516" s="19">
        <f>VLOOKUP($B516,Tabla2[],Q$1,0)</f>
        <v>0.217</v>
      </c>
      <c r="R516" s="19">
        <f>VLOOKUP($B516,Tabla2[],R$1,0)</f>
        <v>0</v>
      </c>
      <c r="S516" s="19">
        <f>VLOOKUP($B516,Tabla2[],S$1,0)</f>
        <v>0</v>
      </c>
      <c r="T516" s="19">
        <f>VLOOKUP($B516,Tabla2[],T$1,0)</f>
        <v>0</v>
      </c>
    </row>
    <row r="517" spans="1:20" x14ac:dyDescent="0.3">
      <c r="A517" t="s">
        <v>0</v>
      </c>
      <c r="B517" t="str">
        <f>FIJO!$B516</f>
        <v>BALEARESELEIAFIJOBALANCE OF ENERGY 12.0TD-</v>
      </c>
      <c r="C517" s="18" t="str">
        <f>VLOOKUP($B517,Tabla2[],3,0)</f>
        <v>ELEIA</v>
      </c>
      <c r="D517" s="18" t="str">
        <f>VLOOKUP($B517,Tabla2[],FIJO!C$1,0)</f>
        <v>BALEARES</v>
      </c>
      <c r="E517" s="155"/>
      <c r="F517" s="18" t="str">
        <f>VLOOKUP($B517,Tabla2[],5,0)</f>
        <v>BALANCE OF ENERGY 1</v>
      </c>
      <c r="G517" s="18" t="str">
        <f>VLOOKUP($B517,Tabla2[],6,0)</f>
        <v>2.0TD</v>
      </c>
      <c r="H517" s="18" t="str">
        <f>VLOOKUP($B517,Tabla2[],7,0)</f>
        <v>-</v>
      </c>
      <c r="I517" s="19">
        <f>VLOOKUP($B517,Tabla2[],I$1,0)</f>
        <v>7.1681999999999996E-2</v>
      </c>
      <c r="J517" s="19">
        <f>VLOOKUP($B517,Tabla2[],J$1,0)</f>
        <v>7.1681999999999996E-2</v>
      </c>
      <c r="K517" s="19">
        <f>VLOOKUP($B517,Tabla2[],K$1,0)</f>
        <v>0</v>
      </c>
      <c r="L517" s="19">
        <f>VLOOKUP($B517,Tabla2[],L$1,0)</f>
        <v>0</v>
      </c>
      <c r="M517" s="19">
        <f>VLOOKUP($B517,Tabla2[],M$1,0)</f>
        <v>0</v>
      </c>
      <c r="N517" s="19">
        <f>VLOOKUP($B517,Tabla2[],N$1,0)</f>
        <v>0</v>
      </c>
      <c r="O517" s="19">
        <f>VLOOKUP($B517,Tabla2[],O$1,0)</f>
        <v>0.20100000000000001</v>
      </c>
      <c r="P517" s="19">
        <f>VLOOKUP($B517,Tabla2[],P$1,0)</f>
        <v>0.20100000000000001</v>
      </c>
      <c r="Q517" s="19">
        <f>VLOOKUP($B517,Tabla2[],Q$1,0)</f>
        <v>0.20100000000000001</v>
      </c>
      <c r="R517" s="19">
        <f>VLOOKUP($B517,Tabla2[],R$1,0)</f>
        <v>0</v>
      </c>
      <c r="S517" s="19">
        <f>VLOOKUP($B517,Tabla2[],S$1,0)</f>
        <v>0</v>
      </c>
      <c r="T517" s="19">
        <f>VLOOKUP($B517,Tabla2[],T$1,0)</f>
        <v>0</v>
      </c>
    </row>
    <row r="518" spans="1:20" x14ac:dyDescent="0.3">
      <c r="A518" t="s">
        <v>0</v>
      </c>
      <c r="B518" t="str">
        <f>FIJO!$B517</f>
        <v>BALEARESELEIAFIJOBALANCE OF ENERGY 22.0TD-</v>
      </c>
      <c r="C518" s="18" t="str">
        <f>VLOOKUP($B518,Tabla2[],3,0)</f>
        <v>ELEIA</v>
      </c>
      <c r="D518" s="18" t="str">
        <f>VLOOKUP($B518,Tabla2[],FIJO!C$1,0)</f>
        <v>BALEARES</v>
      </c>
      <c r="E518" s="155"/>
      <c r="F518" s="18" t="str">
        <f>VLOOKUP($B518,Tabla2[],5,0)</f>
        <v>BALANCE OF ENERGY 2</v>
      </c>
      <c r="G518" s="18" t="str">
        <f>VLOOKUP($B518,Tabla2[],6,0)</f>
        <v>2.0TD</v>
      </c>
      <c r="H518" s="18" t="str">
        <f>VLOOKUP($B518,Tabla2[],7,0)</f>
        <v>-</v>
      </c>
      <c r="I518" s="19">
        <f>VLOOKUP($B518,Tabla2[],I$1,0)</f>
        <v>7.1681999999999996E-2</v>
      </c>
      <c r="J518" s="19">
        <f>VLOOKUP($B518,Tabla2[],J$1,0)</f>
        <v>7.1681999999999996E-2</v>
      </c>
      <c r="K518" s="19">
        <f>VLOOKUP($B518,Tabla2[],K$1,0)</f>
        <v>0</v>
      </c>
      <c r="L518" s="19">
        <f>VLOOKUP($B518,Tabla2[],L$1,0)</f>
        <v>0</v>
      </c>
      <c r="M518" s="19">
        <f>VLOOKUP($B518,Tabla2[],M$1,0)</f>
        <v>0</v>
      </c>
      <c r="N518" s="19">
        <f>VLOOKUP($B518,Tabla2[],N$1,0)</f>
        <v>0</v>
      </c>
      <c r="O518" s="19">
        <f>VLOOKUP($B518,Tabla2[],O$1,0)</f>
        <v>0.18099999999999999</v>
      </c>
      <c r="P518" s="19">
        <f>VLOOKUP($B518,Tabla2[],P$1,0)</f>
        <v>0.18099999999999999</v>
      </c>
      <c r="Q518" s="19">
        <f>VLOOKUP($B518,Tabla2[],Q$1,0)</f>
        <v>0.18099999999999999</v>
      </c>
      <c r="R518" s="19">
        <f>VLOOKUP($B518,Tabla2[],R$1,0)</f>
        <v>0</v>
      </c>
      <c r="S518" s="19">
        <f>VLOOKUP($B518,Tabla2[],S$1,0)</f>
        <v>0</v>
      </c>
      <c r="T518" s="19">
        <f>VLOOKUP($B518,Tabla2[],T$1,0)</f>
        <v>0</v>
      </c>
    </row>
    <row r="519" spans="1:20" x14ac:dyDescent="0.3">
      <c r="A519" t="s">
        <v>0</v>
      </c>
      <c r="B519" t="str">
        <f>FIJO!$B518</f>
        <v>BALEARESELEIAFIJOBALANCE OF ENERGY 32.0TD-</v>
      </c>
      <c r="C519" s="18" t="str">
        <f>VLOOKUP($B519,Tabla2[],3,0)</f>
        <v>ELEIA</v>
      </c>
      <c r="D519" s="18" t="str">
        <f>VLOOKUP($B519,Tabla2[],FIJO!C$1,0)</f>
        <v>BALEARES</v>
      </c>
      <c r="E519" s="155"/>
      <c r="F519" s="18" t="str">
        <f>VLOOKUP($B519,Tabla2[],5,0)</f>
        <v>BALANCE OF ENERGY 3</v>
      </c>
      <c r="G519" s="18" t="str">
        <f>VLOOKUP($B519,Tabla2[],6,0)</f>
        <v>2.0TD</v>
      </c>
      <c r="H519" s="18" t="str">
        <f>VLOOKUP($B519,Tabla2[],7,0)</f>
        <v>-</v>
      </c>
      <c r="I519" s="19">
        <f>VLOOKUP($B519,Tabla2[],I$1,0)</f>
        <v>7.1681999999999996E-2</v>
      </c>
      <c r="J519" s="19">
        <f>VLOOKUP($B519,Tabla2[],J$1,0)</f>
        <v>7.1681999999999996E-2</v>
      </c>
      <c r="K519" s="19">
        <f>VLOOKUP($B519,Tabla2[],K$1,0)</f>
        <v>0</v>
      </c>
      <c r="L519" s="19">
        <f>VLOOKUP($B519,Tabla2[],L$1,0)</f>
        <v>0</v>
      </c>
      <c r="M519" s="19">
        <f>VLOOKUP($B519,Tabla2[],M$1,0)</f>
        <v>0</v>
      </c>
      <c r="N519" s="19">
        <f>VLOOKUP($B519,Tabla2[],N$1,0)</f>
        <v>0</v>
      </c>
      <c r="O519" s="19">
        <f>VLOOKUP($B519,Tabla2[],O$1,0)</f>
        <v>0.161</v>
      </c>
      <c r="P519" s="19">
        <f>VLOOKUP($B519,Tabla2[],P$1,0)</f>
        <v>0.161</v>
      </c>
      <c r="Q519" s="19">
        <f>VLOOKUP($B519,Tabla2[],Q$1,0)</f>
        <v>0.161</v>
      </c>
      <c r="R519" s="19">
        <f>VLOOKUP($B519,Tabla2[],R$1,0)</f>
        <v>0</v>
      </c>
      <c r="S519" s="19">
        <f>VLOOKUP($B519,Tabla2[],S$1,0)</f>
        <v>0</v>
      </c>
      <c r="T519" s="19">
        <f>VLOOKUP($B519,Tabla2[],T$1,0)</f>
        <v>0</v>
      </c>
    </row>
    <row r="520" spans="1:20" x14ac:dyDescent="0.3">
      <c r="A520" t="s">
        <v>0</v>
      </c>
      <c r="B520" t="str">
        <f>FIJO!$B519</f>
        <v>BALEARESELEIAFIJOSIMPLEX2.0TD-</v>
      </c>
      <c r="C520" s="18" t="str">
        <f>VLOOKUP($B520,Tabla2[],3,0)</f>
        <v>ELEIA</v>
      </c>
      <c r="D520" s="18" t="str">
        <f>VLOOKUP($B520,Tabla2[],FIJO!C$1,0)</f>
        <v>BALEARES</v>
      </c>
      <c r="E520" s="155"/>
      <c r="F520" s="18" t="str">
        <f>VLOOKUP($B520,Tabla2[],5,0)</f>
        <v>SIMPLEX</v>
      </c>
      <c r="G520" s="18" t="str">
        <f>VLOOKUP($B520,Tabla2[],6,0)</f>
        <v>2.0TD</v>
      </c>
      <c r="H520" s="18" t="str">
        <f>VLOOKUP($B520,Tabla2[],7,0)</f>
        <v>-</v>
      </c>
      <c r="I520" s="19">
        <f>VLOOKUP($B520,Tabla2[],I$1,0)</f>
        <v>6.9542999999999994E-2</v>
      </c>
      <c r="J520" s="19">
        <f>VLOOKUP($B520,Tabla2[],J$1,0)</f>
        <v>3.679E-3</v>
      </c>
      <c r="K520" s="19">
        <f>VLOOKUP($B520,Tabla2[],K$1,0)</f>
        <v>0</v>
      </c>
      <c r="L520" s="19">
        <f>VLOOKUP($B520,Tabla2[],L$1,0)</f>
        <v>0</v>
      </c>
      <c r="M520" s="19">
        <f>VLOOKUP($B520,Tabla2[],M$1,0)</f>
        <v>0</v>
      </c>
      <c r="N520" s="19">
        <f>VLOOKUP($B520,Tabla2[],N$1,0)</f>
        <v>0</v>
      </c>
      <c r="O520" s="19">
        <f>VLOOKUP($B520,Tabla2[],O$1,0)</f>
        <v>0.24493599999999999</v>
      </c>
      <c r="P520" s="19">
        <f>VLOOKUP($B520,Tabla2[],P$1,0)</f>
        <v>0.19311200000000001</v>
      </c>
      <c r="Q520" s="19">
        <f>VLOOKUP($B520,Tabla2[],Q$1,0)</f>
        <v>0.151333</v>
      </c>
      <c r="R520" s="19">
        <f>VLOOKUP($B520,Tabla2[],R$1,0)</f>
        <v>0</v>
      </c>
      <c r="S520" s="19">
        <f>VLOOKUP($B520,Tabla2[],S$1,0)</f>
        <v>0</v>
      </c>
      <c r="T520" s="19">
        <f>VLOOKUP($B520,Tabla2[],T$1,0)</f>
        <v>0</v>
      </c>
    </row>
    <row r="521" spans="1:20" x14ac:dyDescent="0.3">
      <c r="A521" t="s">
        <v>0</v>
      </c>
      <c r="B521" t="str">
        <f>FIJO!$B520</f>
        <v>BALEARESELEIAFIJOSIMPLEX3.0TD-</v>
      </c>
      <c r="C521" s="18" t="str">
        <f>VLOOKUP($B521,Tabla2[],3,0)</f>
        <v>ELEIA</v>
      </c>
      <c r="D521" s="18" t="str">
        <f>VLOOKUP($B521,Tabla2[],FIJO!C$1,0)</f>
        <v>BALEARES</v>
      </c>
      <c r="E521" s="155"/>
      <c r="F521" s="18" t="str">
        <f>VLOOKUP($B521,Tabla2[],5,0)</f>
        <v>SIMPLEX</v>
      </c>
      <c r="G521" s="18" t="str">
        <f>VLOOKUP($B521,Tabla2[],6,0)</f>
        <v>3.0TD</v>
      </c>
      <c r="H521" s="18" t="str">
        <f>VLOOKUP($B521,Tabla2[],7,0)</f>
        <v>-</v>
      </c>
      <c r="I521" s="19">
        <f>VLOOKUP($B521,Tabla2[],I$1,0)</f>
        <v>3.8308000000000002E-2</v>
      </c>
      <c r="J521" s="19">
        <f>VLOOKUP($B521,Tabla2[],J$1,0)</f>
        <v>3.2599999999999997E-2</v>
      </c>
      <c r="K521" s="19">
        <f>VLOOKUP($B521,Tabla2[],K$1,0)</f>
        <v>1.0965000000000001E-2</v>
      </c>
      <c r="L521" s="19">
        <f>VLOOKUP($B521,Tabla2[],L$1,0)</f>
        <v>1.0011000000000001E-2</v>
      </c>
      <c r="M521" s="19">
        <f>VLOOKUP($B521,Tabla2[],M$1,0)</f>
        <v>7.4869999999999997E-3</v>
      </c>
      <c r="N521" s="19">
        <f>VLOOKUP($B521,Tabla2[],N$1,0)</f>
        <v>5.483E-3</v>
      </c>
      <c r="O521" s="19">
        <f>VLOOKUP($B521,Tabla2[],O$1,0)</f>
        <v>0.22284300000000001</v>
      </c>
      <c r="P521" s="19">
        <f>VLOOKUP($B521,Tabla2[],P$1,0)</f>
        <v>0.20514199999999999</v>
      </c>
      <c r="Q521" s="19">
        <f>VLOOKUP($B521,Tabla2[],Q$1,0)</f>
        <v>0.17965999999999999</v>
      </c>
      <c r="R521" s="19">
        <f>VLOOKUP($B521,Tabla2[],R$1,0)</f>
        <v>0.173953</v>
      </c>
      <c r="S521" s="19">
        <f>VLOOKUP($B521,Tabla2[],S$1,0)</f>
        <v>0.16283400000000001</v>
      </c>
      <c r="T521" s="19">
        <f>VLOOKUP($B521,Tabla2[],T$1,0)</f>
        <v>0.150528</v>
      </c>
    </row>
    <row r="522" spans="1:20" x14ac:dyDescent="0.3">
      <c r="A522" t="s">
        <v>0</v>
      </c>
      <c r="B522" t="str">
        <f>FIJO!$B521</f>
        <v>BALEARESELEIAFIJOSIMPLEX6.1TD-</v>
      </c>
      <c r="C522" s="18" t="str">
        <f>VLOOKUP($B522,Tabla2[],3,0)</f>
        <v>ELEIA</v>
      </c>
      <c r="D522" s="18" t="str">
        <f>VLOOKUP($B522,Tabla2[],FIJO!C$1,0)</f>
        <v>BALEARES</v>
      </c>
      <c r="E522" s="155"/>
      <c r="F522" s="18" t="str">
        <f>VLOOKUP($B522,Tabla2[],5,0)</f>
        <v>SIMPLEX</v>
      </c>
      <c r="G522" s="18" t="str">
        <f>VLOOKUP($B522,Tabla2[],6,0)</f>
        <v>6.1TD</v>
      </c>
      <c r="H522" s="18" t="str">
        <f>VLOOKUP($B522,Tabla2[],7,0)</f>
        <v>-</v>
      </c>
      <c r="I522" s="19">
        <f>VLOOKUP($B522,Tabla2[],I$1,0)</f>
        <v>6.2918000000000002E-2</v>
      </c>
      <c r="J522" s="19">
        <f>VLOOKUP($B522,Tabla2[],J$1,0)</f>
        <v>5.4358999999999998E-2</v>
      </c>
      <c r="K522" s="19">
        <f>VLOOKUP($B522,Tabla2[],K$1,0)</f>
        <v>2.8295000000000001E-2</v>
      </c>
      <c r="L522" s="19">
        <f>VLOOKUP($B522,Tabla2[],L$1,0)</f>
        <v>2.3453999999999999E-2</v>
      </c>
      <c r="M522" s="19">
        <f>VLOOKUP($B522,Tabla2[],M$1,0)</f>
        <v>5.2290000000000001E-3</v>
      </c>
      <c r="N522" s="19">
        <f>VLOOKUP($B522,Tabla2[],N$1,0)</f>
        <v>3.1480000000000002E-3</v>
      </c>
      <c r="O522" s="19">
        <f>VLOOKUP($B522,Tabla2[],O$1,0)</f>
        <v>0.193471</v>
      </c>
      <c r="P522" s="19">
        <f>VLOOKUP($B522,Tabla2[],P$1,0)</f>
        <v>0.17877100000000001</v>
      </c>
      <c r="Q522" s="19">
        <f>VLOOKUP($B522,Tabla2[],Q$1,0)</f>
        <v>0.16076299999999999</v>
      </c>
      <c r="R522" s="19">
        <f>VLOOKUP($B522,Tabla2[],R$1,0)</f>
        <v>0.158135</v>
      </c>
      <c r="S522" s="19">
        <f>VLOOKUP($B522,Tabla2[],S$1,0)</f>
        <v>0.146395</v>
      </c>
      <c r="T522" s="19">
        <f>VLOOKUP($B522,Tabla2[],T$1,0)</f>
        <v>0.13597600000000001</v>
      </c>
    </row>
    <row r="523" spans="1:20" x14ac:dyDescent="0.3">
      <c r="A523" t="s">
        <v>0</v>
      </c>
      <c r="B523" t="str">
        <f>FIJO!$B522</f>
        <v>BALEARESELEIAFIJOTU DECIDES 02.0TD-</v>
      </c>
      <c r="C523" s="18" t="str">
        <f>VLOOKUP($B523,Tabla2[],3,0)</f>
        <v>ELEIA</v>
      </c>
      <c r="D523" s="18" t="str">
        <f>VLOOKUP($B523,Tabla2[],FIJO!C$1,0)</f>
        <v>BALEARES</v>
      </c>
      <c r="E523" s="155"/>
      <c r="F523" s="18" t="str">
        <f>VLOOKUP($B523,Tabla2[],5,0)</f>
        <v>TU DECIDES 0</v>
      </c>
      <c r="G523" s="18" t="str">
        <f>VLOOKUP($B523,Tabla2[],6,0)</f>
        <v>2.0TD</v>
      </c>
      <c r="H523" s="18" t="str">
        <f>VLOOKUP($B523,Tabla2[],7,0)</f>
        <v>-</v>
      </c>
      <c r="I523" s="19">
        <f>VLOOKUP($B523,Tabla2[],I$1,0)</f>
        <v>0.110639</v>
      </c>
      <c r="J523" s="19">
        <f>VLOOKUP($B523,Tabla2[],J$1,0)</f>
        <v>4.4775000000000002E-2</v>
      </c>
      <c r="K523" s="19">
        <f>VLOOKUP($B523,Tabla2[],K$1,0)</f>
        <v>0</v>
      </c>
      <c r="L523" s="19">
        <f>VLOOKUP($B523,Tabla2[],L$1,0)</f>
        <v>0</v>
      </c>
      <c r="M523" s="19">
        <f>VLOOKUP($B523,Tabla2[],M$1,0)</f>
        <v>0</v>
      </c>
      <c r="N523" s="19">
        <f>VLOOKUP($B523,Tabla2[],N$1,0)</f>
        <v>0</v>
      </c>
      <c r="O523" s="19">
        <f>VLOOKUP($B523,Tabla2[],O$1,0)</f>
        <v>0.262936</v>
      </c>
      <c r="P523" s="19">
        <f>VLOOKUP($B523,Tabla2[],P$1,0)</f>
        <v>0.21111199999999999</v>
      </c>
      <c r="Q523" s="19">
        <f>VLOOKUP($B523,Tabla2[],Q$1,0)</f>
        <v>0.16933300000000001</v>
      </c>
      <c r="R523" s="19">
        <f>VLOOKUP($B523,Tabla2[],R$1,0)</f>
        <v>0</v>
      </c>
      <c r="S523" s="19">
        <f>VLOOKUP($B523,Tabla2[],S$1,0)</f>
        <v>0</v>
      </c>
      <c r="T523" s="19">
        <f>VLOOKUP($B523,Tabla2[],T$1,0)</f>
        <v>0</v>
      </c>
    </row>
    <row r="524" spans="1:20" x14ac:dyDescent="0.3">
      <c r="A524" t="s">
        <v>0</v>
      </c>
      <c r="B524" t="str">
        <f>FIJO!$B523</f>
        <v>BALEARESELEIAFIJOTU DECIDES 03.0TD-</v>
      </c>
      <c r="C524" s="18" t="str">
        <f>VLOOKUP($B524,Tabla2[],3,0)</f>
        <v>ELEIA</v>
      </c>
      <c r="D524" s="18" t="str">
        <f>VLOOKUP($B524,Tabla2[],FIJO!C$1,0)</f>
        <v>BALEARES</v>
      </c>
      <c r="E524" s="155"/>
      <c r="F524" s="18" t="str">
        <f>VLOOKUP($B524,Tabla2[],5,0)</f>
        <v>TU DECIDES 0</v>
      </c>
      <c r="G524" s="18" t="str">
        <f>VLOOKUP($B524,Tabla2[],6,0)</f>
        <v>3.0TD</v>
      </c>
      <c r="H524" s="18" t="str">
        <f>VLOOKUP($B524,Tabla2[],7,0)</f>
        <v>-</v>
      </c>
      <c r="I524" s="19">
        <f>VLOOKUP($B524,Tabla2[],I$1,0)</f>
        <v>5.4746000000000003E-2</v>
      </c>
      <c r="J524" s="19">
        <f>VLOOKUP($B524,Tabla2[],J$1,0)</f>
        <v>4.9037999999999998E-2</v>
      </c>
      <c r="K524" s="19">
        <f>VLOOKUP($B524,Tabla2[],K$1,0)</f>
        <v>2.7403E-2</v>
      </c>
      <c r="L524" s="19">
        <f>VLOOKUP($B524,Tabla2[],L$1,0)</f>
        <v>2.6449E-2</v>
      </c>
      <c r="M524" s="19">
        <f>VLOOKUP($B524,Tabla2[],M$1,0)</f>
        <v>2.3924999999999998E-2</v>
      </c>
      <c r="N524" s="19">
        <f>VLOOKUP($B524,Tabla2[],N$1,0)</f>
        <v>2.1921E-2</v>
      </c>
      <c r="O524" s="19">
        <f>VLOOKUP($B524,Tabla2[],O$1,0)</f>
        <v>0.234843</v>
      </c>
      <c r="P524" s="19">
        <f>VLOOKUP($B524,Tabla2[],P$1,0)</f>
        <v>0.217142</v>
      </c>
      <c r="Q524" s="19">
        <f>VLOOKUP($B524,Tabla2[],Q$1,0)</f>
        <v>0.19166</v>
      </c>
      <c r="R524" s="19">
        <f>VLOOKUP($B524,Tabla2[],R$1,0)</f>
        <v>0.18595300000000001</v>
      </c>
      <c r="S524" s="19">
        <f>VLOOKUP($B524,Tabla2[],S$1,0)</f>
        <v>0.17483399999999999</v>
      </c>
      <c r="T524" s="19">
        <f>VLOOKUP($B524,Tabla2[],T$1,0)</f>
        <v>0.16252800000000001</v>
      </c>
    </row>
    <row r="525" spans="1:20" x14ac:dyDescent="0.3">
      <c r="A525" t="s">
        <v>0</v>
      </c>
      <c r="B525" t="str">
        <f>FIJO!$B524</f>
        <v>BALEARESELEIAFIJOTU DECIDES 06.1TD-</v>
      </c>
      <c r="C525" s="18" t="str">
        <f>VLOOKUP($B525,Tabla2[],3,0)</f>
        <v>ELEIA</v>
      </c>
      <c r="D525" s="18" t="str">
        <f>VLOOKUP($B525,Tabla2[],FIJO!C$1,0)</f>
        <v>BALEARES</v>
      </c>
      <c r="E525" s="155"/>
      <c r="F525" s="18" t="str">
        <f>VLOOKUP($B525,Tabla2[],5,0)</f>
        <v>TU DECIDES 0</v>
      </c>
      <c r="G525" s="18" t="str">
        <f>VLOOKUP($B525,Tabla2[],6,0)</f>
        <v>6.1TD</v>
      </c>
      <c r="H525" s="18" t="str">
        <f>VLOOKUP($B525,Tabla2[],7,0)</f>
        <v>-</v>
      </c>
      <c r="I525" s="19">
        <f>VLOOKUP($B525,Tabla2[],I$1,0)</f>
        <v>7.5246999999999994E-2</v>
      </c>
      <c r="J525" s="19">
        <f>VLOOKUP($B525,Tabla2[],J$1,0)</f>
        <v>6.6687999999999997E-2</v>
      </c>
      <c r="K525" s="19">
        <f>VLOOKUP($B525,Tabla2[],K$1,0)</f>
        <v>4.0624E-2</v>
      </c>
      <c r="L525" s="19">
        <f>VLOOKUP($B525,Tabla2[],L$1,0)</f>
        <v>3.5783000000000002E-2</v>
      </c>
      <c r="M525" s="19">
        <f>VLOOKUP($B525,Tabla2[],M$1,0)</f>
        <v>1.7558000000000001E-2</v>
      </c>
      <c r="N525" s="19">
        <f>VLOOKUP($B525,Tabla2[],N$1,0)</f>
        <v>1.5476999999999999E-2</v>
      </c>
      <c r="O525" s="19">
        <f>VLOOKUP($B525,Tabla2[],O$1,0)</f>
        <v>0.20947099999999999</v>
      </c>
      <c r="P525" s="19">
        <f>VLOOKUP($B525,Tabla2[],P$1,0)</f>
        <v>0.194771</v>
      </c>
      <c r="Q525" s="19">
        <f>VLOOKUP($B525,Tabla2[],Q$1,0)</f>
        <v>0.176763</v>
      </c>
      <c r="R525" s="19">
        <f>VLOOKUP($B525,Tabla2[],R$1,0)</f>
        <v>0.17413500000000001</v>
      </c>
      <c r="S525" s="19">
        <f>VLOOKUP($B525,Tabla2[],S$1,0)</f>
        <v>0.16239500000000001</v>
      </c>
      <c r="T525" s="19">
        <f>VLOOKUP($B525,Tabla2[],T$1,0)</f>
        <v>0.151976</v>
      </c>
    </row>
    <row r="526" spans="1:20" x14ac:dyDescent="0.3">
      <c r="A526" t="s">
        <v>0</v>
      </c>
      <c r="B526" t="str">
        <f>FIJO!$B525</f>
        <v>BALEARESELEIAFIJOTU DECIDES 12.0TD-</v>
      </c>
      <c r="C526" s="18" t="str">
        <f>VLOOKUP($B526,Tabla2[],3,0)</f>
        <v>ELEIA</v>
      </c>
      <c r="D526" s="18" t="str">
        <f>VLOOKUP($B526,Tabla2[],FIJO!C$1,0)</f>
        <v>BALEARES</v>
      </c>
      <c r="E526" s="155"/>
      <c r="F526" s="18" t="str">
        <f>VLOOKUP($B526,Tabla2[],5,0)</f>
        <v>TU DECIDES 1</v>
      </c>
      <c r="G526" s="18" t="str">
        <f>VLOOKUP($B526,Tabla2[],6,0)</f>
        <v>2.0TD</v>
      </c>
      <c r="H526" s="18" t="str">
        <f>VLOOKUP($B526,Tabla2[],7,0)</f>
        <v>-</v>
      </c>
      <c r="I526" s="19">
        <f>VLOOKUP($B526,Tabla2[],I$1,0)</f>
        <v>0.105433</v>
      </c>
      <c r="J526" s="19">
        <f>VLOOKUP($B526,Tabla2[],J$1,0)</f>
        <v>3.9569E-2</v>
      </c>
      <c r="K526" s="19">
        <f>VLOOKUP($B526,Tabla2[],K$1,0)</f>
        <v>0</v>
      </c>
      <c r="L526" s="19">
        <f>VLOOKUP($B526,Tabla2[],L$1,0)</f>
        <v>0</v>
      </c>
      <c r="M526" s="19">
        <f>VLOOKUP($B526,Tabla2[],M$1,0)</f>
        <v>0</v>
      </c>
      <c r="N526" s="19">
        <f>VLOOKUP($B526,Tabla2[],N$1,0)</f>
        <v>0</v>
      </c>
      <c r="O526" s="19">
        <f>VLOOKUP($B526,Tabla2[],O$1,0)</f>
        <v>0.25903599999999999</v>
      </c>
      <c r="P526" s="19">
        <f>VLOOKUP($B526,Tabla2[],P$1,0)</f>
        <v>0.20721200000000001</v>
      </c>
      <c r="Q526" s="19">
        <f>VLOOKUP($B526,Tabla2[],Q$1,0)</f>
        <v>0.165433</v>
      </c>
      <c r="R526" s="19">
        <f>VLOOKUP($B526,Tabla2[],R$1,0)</f>
        <v>0</v>
      </c>
      <c r="S526" s="19">
        <f>VLOOKUP($B526,Tabla2[],S$1,0)</f>
        <v>0</v>
      </c>
      <c r="T526" s="19">
        <f>VLOOKUP($B526,Tabla2[],T$1,0)</f>
        <v>0</v>
      </c>
    </row>
    <row r="527" spans="1:20" x14ac:dyDescent="0.3">
      <c r="A527" t="s">
        <v>0</v>
      </c>
      <c r="B527" t="str">
        <f>FIJO!$B526</f>
        <v>BALEARESELEIAFIJOTU DECIDES 13.0TD-</v>
      </c>
      <c r="C527" s="18" t="str">
        <f>VLOOKUP($B527,Tabla2[],3,0)</f>
        <v>ELEIA</v>
      </c>
      <c r="D527" s="18" t="str">
        <f>VLOOKUP($B527,Tabla2[],FIJO!C$1,0)</f>
        <v>BALEARES</v>
      </c>
      <c r="E527" s="155"/>
      <c r="F527" s="18" t="str">
        <f>VLOOKUP($B527,Tabla2[],5,0)</f>
        <v>TU DECIDES 1</v>
      </c>
      <c r="G527" s="18" t="str">
        <f>VLOOKUP($B527,Tabla2[],6,0)</f>
        <v>3.0TD</v>
      </c>
      <c r="H527" s="18" t="str">
        <f>VLOOKUP($B527,Tabla2[],7,0)</f>
        <v>-</v>
      </c>
      <c r="I527" s="19">
        <f>VLOOKUP($B527,Tabla2[],I$1,0)</f>
        <v>5.0774E-2</v>
      </c>
      <c r="J527" s="19">
        <f>VLOOKUP($B527,Tabla2[],J$1,0)</f>
        <v>4.5066000000000002E-2</v>
      </c>
      <c r="K527" s="19">
        <f>VLOOKUP($B527,Tabla2[],K$1,0)</f>
        <v>2.3431E-2</v>
      </c>
      <c r="L527" s="19">
        <f>VLOOKUP($B527,Tabla2[],L$1,0)</f>
        <v>2.2477E-2</v>
      </c>
      <c r="M527" s="19">
        <f>VLOOKUP($B527,Tabla2[],M$1,0)</f>
        <v>1.9952999999999999E-2</v>
      </c>
      <c r="N527" s="19">
        <f>VLOOKUP($B527,Tabla2[],N$1,0)</f>
        <v>1.7949E-2</v>
      </c>
      <c r="O527" s="19">
        <f>VLOOKUP($B527,Tabla2[],O$1,0)</f>
        <v>0.232243</v>
      </c>
      <c r="P527" s="19">
        <f>VLOOKUP($B527,Tabla2[],P$1,0)</f>
        <v>0.21454200000000001</v>
      </c>
      <c r="Q527" s="19">
        <f>VLOOKUP($B527,Tabla2[],Q$1,0)</f>
        <v>0.18906000000000001</v>
      </c>
      <c r="R527" s="19">
        <f>VLOOKUP($B527,Tabla2[],R$1,0)</f>
        <v>0.18335299999999999</v>
      </c>
      <c r="S527" s="19">
        <f>VLOOKUP($B527,Tabla2[],S$1,0)</f>
        <v>0.172234</v>
      </c>
      <c r="T527" s="19">
        <f>VLOOKUP($B527,Tabla2[],T$1,0)</f>
        <v>0.15992799999999999</v>
      </c>
    </row>
    <row r="528" spans="1:20" x14ac:dyDescent="0.3">
      <c r="A528" t="s">
        <v>0</v>
      </c>
      <c r="B528" t="str">
        <f>FIJO!$B527</f>
        <v>BALEARESELEIAFIJOTU DECIDES 16.1TD-</v>
      </c>
      <c r="C528" s="18" t="str">
        <f>VLOOKUP($B528,Tabla2[],3,0)</f>
        <v>ELEIA</v>
      </c>
      <c r="D528" s="18" t="str">
        <f>VLOOKUP($B528,Tabla2[],FIJO!C$1,0)</f>
        <v>BALEARES</v>
      </c>
      <c r="E528" s="155"/>
      <c r="F528" s="18" t="str">
        <f>VLOOKUP($B528,Tabla2[],5,0)</f>
        <v>TU DECIDES 1</v>
      </c>
      <c r="G528" s="18" t="str">
        <f>VLOOKUP($B528,Tabla2[],6,0)</f>
        <v>6.1TD</v>
      </c>
      <c r="H528" s="18" t="str">
        <f>VLOOKUP($B528,Tabla2[],7,0)</f>
        <v>-</v>
      </c>
      <c r="I528" s="19">
        <f>VLOOKUP($B528,Tabla2[],I$1,0)</f>
        <v>7.1137000000000006E-2</v>
      </c>
      <c r="J528" s="19">
        <f>VLOOKUP($B528,Tabla2[],J$1,0)</f>
        <v>6.2577999999999995E-2</v>
      </c>
      <c r="K528" s="19">
        <f>VLOOKUP($B528,Tabla2[],K$1,0)</f>
        <v>3.6513999999999998E-2</v>
      </c>
      <c r="L528" s="19">
        <f>VLOOKUP($B528,Tabla2[],L$1,0)</f>
        <v>3.1673E-2</v>
      </c>
      <c r="M528" s="19">
        <f>VLOOKUP($B528,Tabla2[],M$1,0)</f>
        <v>1.3448E-2</v>
      </c>
      <c r="N528" s="19">
        <f>VLOOKUP($B528,Tabla2[],N$1,0)</f>
        <v>1.1367E-2</v>
      </c>
      <c r="O528" s="19">
        <f>VLOOKUP($B528,Tabla2[],O$1,0)</f>
        <v>0.20647099999999999</v>
      </c>
      <c r="P528" s="19">
        <f>VLOOKUP($B528,Tabla2[],P$1,0)</f>
        <v>0.191771</v>
      </c>
      <c r="Q528" s="19">
        <f>VLOOKUP($B528,Tabla2[],Q$1,0)</f>
        <v>0.173763</v>
      </c>
      <c r="R528" s="19">
        <f>VLOOKUP($B528,Tabla2[],R$1,0)</f>
        <v>0.17113500000000001</v>
      </c>
      <c r="S528" s="19">
        <f>VLOOKUP($B528,Tabla2[],S$1,0)</f>
        <v>0.15939500000000001</v>
      </c>
      <c r="T528" s="19">
        <f>VLOOKUP($B528,Tabla2[],T$1,0)</f>
        <v>0.148976</v>
      </c>
    </row>
    <row r="529" spans="1:20" x14ac:dyDescent="0.3">
      <c r="A529" t="s">
        <v>0</v>
      </c>
      <c r="B529" t="str">
        <f>FIJO!$B528</f>
        <v>BALEARESELEIAFIJOTU DECIDES 22.0TD-</v>
      </c>
      <c r="C529" s="18" t="str">
        <f>VLOOKUP($B529,Tabla2[],3,0)</f>
        <v>ELEIA</v>
      </c>
      <c r="D529" s="18" t="str">
        <f>VLOOKUP($B529,Tabla2[],FIJO!C$1,0)</f>
        <v>BALEARES</v>
      </c>
      <c r="E529" s="155"/>
      <c r="F529" s="18" t="str">
        <f>VLOOKUP($B529,Tabla2[],5,0)</f>
        <v>TU DECIDES 2</v>
      </c>
      <c r="G529" s="18" t="str">
        <f>VLOOKUP($B529,Tabla2[],6,0)</f>
        <v>2.0TD</v>
      </c>
      <c r="H529" s="18" t="str">
        <f>VLOOKUP($B529,Tabla2[],7,0)</f>
        <v>-</v>
      </c>
      <c r="I529" s="19">
        <f>VLOOKUP($B529,Tabla2[],I$1,0)</f>
        <v>9.6939999999999998E-2</v>
      </c>
      <c r="J529" s="19">
        <f>VLOOKUP($B529,Tabla2[],J$1,0)</f>
        <v>3.1075999999999999E-2</v>
      </c>
      <c r="K529" s="19">
        <f>VLOOKUP($B529,Tabla2[],K$1,0)</f>
        <v>0</v>
      </c>
      <c r="L529" s="19">
        <f>VLOOKUP($B529,Tabla2[],L$1,0)</f>
        <v>0</v>
      </c>
      <c r="M529" s="19">
        <f>VLOOKUP($B529,Tabla2[],M$1,0)</f>
        <v>0</v>
      </c>
      <c r="N529" s="19">
        <f>VLOOKUP($B529,Tabla2[],N$1,0)</f>
        <v>0</v>
      </c>
      <c r="O529" s="19">
        <f>VLOOKUP($B529,Tabla2[],O$1,0)</f>
        <v>0.253936</v>
      </c>
      <c r="P529" s="19">
        <f>VLOOKUP($B529,Tabla2[],P$1,0)</f>
        <v>0.20211200000000001</v>
      </c>
      <c r="Q529" s="19">
        <f>VLOOKUP($B529,Tabla2[],Q$1,0)</f>
        <v>0.160333</v>
      </c>
      <c r="R529" s="19">
        <f>VLOOKUP($B529,Tabla2[],R$1,0)</f>
        <v>0</v>
      </c>
      <c r="S529" s="19">
        <f>VLOOKUP($B529,Tabla2[],S$1,0)</f>
        <v>0</v>
      </c>
      <c r="T529" s="19">
        <f>VLOOKUP($B529,Tabla2[],T$1,0)</f>
        <v>0</v>
      </c>
    </row>
    <row r="530" spans="1:20" x14ac:dyDescent="0.3">
      <c r="A530" t="s">
        <v>0</v>
      </c>
      <c r="B530" t="str">
        <f>FIJO!$B529</f>
        <v>BALEARESELEIAFIJOTU DECIDES 23.0TD-</v>
      </c>
      <c r="C530" s="18" t="str">
        <f>VLOOKUP($B530,Tabla2[],3,0)</f>
        <v>ELEIA</v>
      </c>
      <c r="D530" s="18" t="str">
        <f>VLOOKUP($B530,Tabla2[],FIJO!C$1,0)</f>
        <v>BALEARES</v>
      </c>
      <c r="E530" s="155"/>
      <c r="F530" s="18" t="str">
        <f>VLOOKUP($B530,Tabla2[],5,0)</f>
        <v>TU DECIDES 2</v>
      </c>
      <c r="G530" s="18" t="str">
        <f>VLOOKUP($B530,Tabla2[],6,0)</f>
        <v>3.0TD</v>
      </c>
      <c r="H530" s="18" t="str">
        <f>VLOOKUP($B530,Tabla2[],7,0)</f>
        <v>-</v>
      </c>
      <c r="I530" s="19">
        <f>VLOOKUP($B530,Tabla2[],I$1,0)</f>
        <v>4.4540999999999997E-2</v>
      </c>
      <c r="J530" s="19">
        <f>VLOOKUP($B530,Tabla2[],J$1,0)</f>
        <v>3.8832999999999999E-2</v>
      </c>
      <c r="K530" s="19">
        <f>VLOOKUP($B530,Tabla2[],K$1,0)</f>
        <v>1.7198000000000001E-2</v>
      </c>
      <c r="L530" s="19">
        <f>VLOOKUP($B530,Tabla2[],L$1,0)</f>
        <v>1.6244000000000001E-2</v>
      </c>
      <c r="M530" s="19">
        <f>VLOOKUP($B530,Tabla2[],M$1,0)</f>
        <v>1.372E-2</v>
      </c>
      <c r="N530" s="19">
        <f>VLOOKUP($B530,Tabla2[],N$1,0)</f>
        <v>1.1716000000000001E-2</v>
      </c>
      <c r="O530" s="19">
        <f>VLOOKUP($B530,Tabla2[],O$1,0)</f>
        <v>0.23084299999999999</v>
      </c>
      <c r="P530" s="19">
        <f>VLOOKUP($B530,Tabla2[],P$1,0)</f>
        <v>0.213142</v>
      </c>
      <c r="Q530" s="19">
        <f>VLOOKUP($B530,Tabla2[],Q$1,0)</f>
        <v>0.18765999999999999</v>
      </c>
      <c r="R530" s="19">
        <f>VLOOKUP($B530,Tabla2[],R$1,0)</f>
        <v>0.181953</v>
      </c>
      <c r="S530" s="19">
        <f>VLOOKUP($B530,Tabla2[],S$1,0)</f>
        <v>0.17083400000000001</v>
      </c>
      <c r="T530" s="19">
        <f>VLOOKUP($B530,Tabla2[],T$1,0)</f>
        <v>0.158528</v>
      </c>
    </row>
    <row r="531" spans="1:20" x14ac:dyDescent="0.3">
      <c r="A531" t="s">
        <v>0</v>
      </c>
      <c r="B531" t="str">
        <f>FIJO!$B530</f>
        <v>BALEARESELEIAFIJOTU DECIDES 26.1TD-</v>
      </c>
      <c r="C531" s="18" t="str">
        <f>VLOOKUP($B531,Tabla2[],3,0)</f>
        <v>ELEIA</v>
      </c>
      <c r="D531" s="18" t="str">
        <f>VLOOKUP($B531,Tabla2[],FIJO!C$1,0)</f>
        <v>BALEARES</v>
      </c>
      <c r="E531" s="155"/>
      <c r="F531" s="18" t="str">
        <f>VLOOKUP($B531,Tabla2[],5,0)</f>
        <v>TU DECIDES 2</v>
      </c>
      <c r="G531" s="18" t="str">
        <f>VLOOKUP($B531,Tabla2[],6,0)</f>
        <v>6.1TD</v>
      </c>
      <c r="H531" s="18" t="str">
        <f>VLOOKUP($B531,Tabla2[],7,0)</f>
        <v>-</v>
      </c>
      <c r="I531" s="19">
        <f>VLOOKUP($B531,Tabla2[],I$1,0)</f>
        <v>6.8396999999999999E-2</v>
      </c>
      <c r="J531" s="19">
        <f>VLOOKUP($B531,Tabla2[],J$1,0)</f>
        <v>5.9838000000000002E-2</v>
      </c>
      <c r="K531" s="19">
        <f>VLOOKUP($B531,Tabla2[],K$1,0)</f>
        <v>3.3773999999999998E-2</v>
      </c>
      <c r="L531" s="19">
        <f>VLOOKUP($B531,Tabla2[],L$1,0)</f>
        <v>2.8933E-2</v>
      </c>
      <c r="M531" s="19">
        <f>VLOOKUP($B531,Tabla2[],M$1,0)</f>
        <v>1.0708000000000001E-2</v>
      </c>
      <c r="N531" s="19">
        <f>VLOOKUP($B531,Tabla2[],N$1,0)</f>
        <v>8.6269999999999993E-3</v>
      </c>
      <c r="O531" s="19">
        <f>VLOOKUP($B531,Tabla2[],O$1,0)</f>
        <v>0.20447100000000001</v>
      </c>
      <c r="P531" s="19">
        <f>VLOOKUP($B531,Tabla2[],P$1,0)</f>
        <v>0.189771</v>
      </c>
      <c r="Q531" s="19">
        <f>VLOOKUP($B531,Tabla2[],Q$1,0)</f>
        <v>0.171763</v>
      </c>
      <c r="R531" s="19">
        <f>VLOOKUP($B531,Tabla2[],R$1,0)</f>
        <v>0.16913500000000001</v>
      </c>
      <c r="S531" s="19">
        <f>VLOOKUP($B531,Tabla2[],S$1,0)</f>
        <v>0.15739500000000001</v>
      </c>
      <c r="T531" s="19">
        <f>VLOOKUP($B531,Tabla2[],T$1,0)</f>
        <v>0.146976</v>
      </c>
    </row>
    <row r="532" spans="1:20" x14ac:dyDescent="0.3">
      <c r="A532" t="s">
        <v>0</v>
      </c>
      <c r="B532" t="str">
        <f>FIJO!$B531</f>
        <v>BALEARESELEIAFIJOTU DECIDES 32.0TD-</v>
      </c>
      <c r="C532" s="18" t="str">
        <f>VLOOKUP($B532,Tabla2[],3,0)</f>
        <v>ELEIA</v>
      </c>
      <c r="D532" s="18" t="str">
        <f>VLOOKUP($B532,Tabla2[],FIJO!C$1,0)</f>
        <v>BALEARES</v>
      </c>
      <c r="E532" s="155"/>
      <c r="F532" s="18" t="str">
        <f>VLOOKUP($B532,Tabla2[],5,0)</f>
        <v>TU DECIDES 3</v>
      </c>
      <c r="G532" s="18" t="str">
        <f>VLOOKUP($B532,Tabla2[],6,0)</f>
        <v>2.0TD</v>
      </c>
      <c r="H532" s="18" t="str">
        <f>VLOOKUP($B532,Tabla2[],7,0)</f>
        <v>-</v>
      </c>
      <c r="I532" s="19">
        <f>VLOOKUP($B532,Tabla2[],I$1,0)</f>
        <v>8.3241999999999997E-2</v>
      </c>
      <c r="J532" s="19">
        <f>VLOOKUP($B532,Tabla2[],J$1,0)</f>
        <v>1.7378000000000001E-2</v>
      </c>
      <c r="K532" s="19">
        <f>VLOOKUP($B532,Tabla2[],K$1,0)</f>
        <v>0</v>
      </c>
      <c r="L532" s="19">
        <f>VLOOKUP($B532,Tabla2[],L$1,0)</f>
        <v>0</v>
      </c>
      <c r="M532" s="19">
        <f>VLOOKUP($B532,Tabla2[],M$1,0)</f>
        <v>0</v>
      </c>
      <c r="N532" s="19">
        <f>VLOOKUP($B532,Tabla2[],N$1,0)</f>
        <v>0</v>
      </c>
      <c r="O532" s="19">
        <f>VLOOKUP($B532,Tabla2[],O$1,0)</f>
        <v>0.24993599999999999</v>
      </c>
      <c r="P532" s="19">
        <f>VLOOKUP($B532,Tabla2[],P$1,0)</f>
        <v>0.19811200000000001</v>
      </c>
      <c r="Q532" s="19">
        <f>VLOOKUP($B532,Tabla2[],Q$1,0)</f>
        <v>0.156333</v>
      </c>
      <c r="R532" s="19">
        <f>VLOOKUP($B532,Tabla2[],R$1,0)</f>
        <v>0</v>
      </c>
      <c r="S532" s="19">
        <f>VLOOKUP($B532,Tabla2[],S$1,0)</f>
        <v>0</v>
      </c>
      <c r="T532" s="19">
        <f>VLOOKUP($B532,Tabla2[],T$1,0)</f>
        <v>0</v>
      </c>
    </row>
    <row r="533" spans="1:20" x14ac:dyDescent="0.3">
      <c r="A533" t="s">
        <v>0</v>
      </c>
      <c r="B533" t="str">
        <f>FIJO!$B532</f>
        <v>BALEARESELEIAFIJOTU DECIDES 33.0TD-</v>
      </c>
      <c r="C533" s="18" t="str">
        <f>VLOOKUP($B533,Tabla2[],3,0)</f>
        <v>ELEIA</v>
      </c>
      <c r="D533" s="18" t="str">
        <f>VLOOKUP($B533,Tabla2[],FIJO!C$1,0)</f>
        <v>BALEARES</v>
      </c>
      <c r="E533" s="155"/>
      <c r="F533" s="18" t="str">
        <f>VLOOKUP($B533,Tabla2[],5,0)</f>
        <v>TU DECIDES 3</v>
      </c>
      <c r="G533" s="18" t="str">
        <f>VLOOKUP($B533,Tabla2[],6,0)</f>
        <v>3.0TD</v>
      </c>
      <c r="H533" s="18" t="str">
        <f>VLOOKUP($B533,Tabla2[],7,0)</f>
        <v>-</v>
      </c>
      <c r="I533" s="19">
        <f>VLOOKUP($B533,Tabla2[],I$1,0)</f>
        <v>4.3103000000000002E-2</v>
      </c>
      <c r="J533" s="19">
        <f>VLOOKUP($B533,Tabla2[],J$1,0)</f>
        <v>3.7394999999999998E-2</v>
      </c>
      <c r="K533" s="19">
        <f>VLOOKUP($B533,Tabla2[],K$1,0)</f>
        <v>1.576E-2</v>
      </c>
      <c r="L533" s="19">
        <f>VLOOKUP($B533,Tabla2[],L$1,0)</f>
        <v>1.4806E-2</v>
      </c>
      <c r="M533" s="19">
        <f>VLOOKUP($B533,Tabla2[],M$1,0)</f>
        <v>1.2282E-2</v>
      </c>
      <c r="N533" s="19">
        <f>VLOOKUP($B533,Tabla2[],N$1,0)</f>
        <v>1.0278000000000001E-2</v>
      </c>
      <c r="O533" s="19">
        <f>VLOOKUP($B533,Tabla2[],O$1,0)</f>
        <v>0.22684299999999999</v>
      </c>
      <c r="P533" s="19">
        <f>VLOOKUP($B533,Tabla2[],P$1,0)</f>
        <v>0.20914199999999999</v>
      </c>
      <c r="Q533" s="19">
        <f>VLOOKUP($B533,Tabla2[],Q$1,0)</f>
        <v>0.18365999999999999</v>
      </c>
      <c r="R533" s="19">
        <f>VLOOKUP($B533,Tabla2[],R$1,0)</f>
        <v>0.177953</v>
      </c>
      <c r="S533" s="19">
        <f>VLOOKUP($B533,Tabla2[],S$1,0)</f>
        <v>0.16683400000000001</v>
      </c>
      <c r="T533" s="19">
        <f>VLOOKUP($B533,Tabla2[],T$1,0)</f>
        <v>0.154528</v>
      </c>
    </row>
    <row r="534" spans="1:20" x14ac:dyDescent="0.3">
      <c r="A534" t="s">
        <v>0</v>
      </c>
      <c r="B534" t="str">
        <f>FIJO!$B533</f>
        <v>BALEARESELEIAFIJOTU DECIDES 36.1TD-</v>
      </c>
      <c r="C534" s="18" t="str">
        <f>VLOOKUP($B534,Tabla2[],3,0)</f>
        <v>ELEIA</v>
      </c>
      <c r="D534" s="18" t="str">
        <f>VLOOKUP($B534,Tabla2[],FIJO!C$1,0)</f>
        <v>BALEARES</v>
      </c>
      <c r="E534" s="155"/>
      <c r="F534" s="18" t="str">
        <f>VLOOKUP($B534,Tabla2[],5,0)</f>
        <v>TU DECIDES 3</v>
      </c>
      <c r="G534" s="18" t="str">
        <f>VLOOKUP($B534,Tabla2[],6,0)</f>
        <v>6.1TD</v>
      </c>
      <c r="H534" s="18" t="str">
        <f>VLOOKUP($B534,Tabla2[],7,0)</f>
        <v>-</v>
      </c>
      <c r="I534" s="19">
        <f>VLOOKUP($B534,Tabla2[],I$1,0)</f>
        <v>6.5657999999999994E-2</v>
      </c>
      <c r="J534" s="19">
        <f>VLOOKUP($B534,Tabla2[],J$1,0)</f>
        <v>5.7098999999999997E-2</v>
      </c>
      <c r="K534" s="19">
        <f>VLOOKUP($B534,Tabla2[],K$1,0)</f>
        <v>3.1035E-2</v>
      </c>
      <c r="L534" s="19">
        <f>VLOOKUP($B534,Tabla2[],L$1,0)</f>
        <v>2.6193999999999999E-2</v>
      </c>
      <c r="M534" s="19">
        <f>VLOOKUP($B534,Tabla2[],M$1,0)</f>
        <v>7.9690000000000004E-3</v>
      </c>
      <c r="N534" s="19">
        <f>VLOOKUP($B534,Tabla2[],N$1,0)</f>
        <v>5.888E-3</v>
      </c>
      <c r="O534" s="19">
        <f>VLOOKUP($B534,Tabla2[],O$1,0)</f>
        <v>0.20047100000000001</v>
      </c>
      <c r="P534" s="19">
        <f>VLOOKUP($B534,Tabla2[],P$1,0)</f>
        <v>0.18577099999999999</v>
      </c>
      <c r="Q534" s="19">
        <f>VLOOKUP($B534,Tabla2[],Q$1,0)</f>
        <v>0.167763</v>
      </c>
      <c r="R534" s="19">
        <f>VLOOKUP($B534,Tabla2[],R$1,0)</f>
        <v>0.165135</v>
      </c>
      <c r="S534" s="19">
        <f>VLOOKUP($B534,Tabla2[],S$1,0)</f>
        <v>0.153395</v>
      </c>
      <c r="T534" s="19">
        <f>VLOOKUP($B534,Tabla2[],T$1,0)</f>
        <v>0.14297599999999999</v>
      </c>
    </row>
    <row r="535" spans="1:20" x14ac:dyDescent="0.3">
      <c r="A535" t="s">
        <v>0</v>
      </c>
      <c r="B535" t="str">
        <f>FIJO!$B534</f>
        <v>BALEARESELEIAFIJOTU ELIGES 02.0TD-</v>
      </c>
      <c r="C535" s="18" t="str">
        <f>VLOOKUP($B535,Tabla2[],3,0)</f>
        <v>ELEIA</v>
      </c>
      <c r="D535" s="18" t="str">
        <f>VLOOKUP($B535,Tabla2[],FIJO!C$1,0)</f>
        <v>BALEARES</v>
      </c>
      <c r="E535" s="155"/>
      <c r="F535" s="18" t="str">
        <f>VLOOKUP($B535,Tabla2[],5,0)</f>
        <v>TU ELIGES 0</v>
      </c>
      <c r="G535" s="18" t="str">
        <f>VLOOKUP($B535,Tabla2[],6,0)</f>
        <v>2.0TD</v>
      </c>
      <c r="H535" s="18" t="str">
        <f>VLOOKUP($B535,Tabla2[],7,0)</f>
        <v>-</v>
      </c>
      <c r="I535" s="19">
        <f>VLOOKUP($B535,Tabla2[],I$1,0)</f>
        <v>6.9542999999999994E-2</v>
      </c>
      <c r="J535" s="19">
        <f>VLOOKUP($B535,Tabla2[],J$1,0)</f>
        <v>3.679E-3</v>
      </c>
      <c r="K535" s="19">
        <f>VLOOKUP($B535,Tabla2[],K$1,0)</f>
        <v>0</v>
      </c>
      <c r="L535" s="19">
        <f>VLOOKUP($B535,Tabla2[],L$1,0)</f>
        <v>0</v>
      </c>
      <c r="M535" s="19">
        <f>VLOOKUP($B535,Tabla2[],M$1,0)</f>
        <v>0</v>
      </c>
      <c r="N535" s="19">
        <f>VLOOKUP($B535,Tabla2[],N$1,0)</f>
        <v>0</v>
      </c>
      <c r="O535" s="19">
        <f>VLOOKUP($B535,Tabla2[],O$1,0)</f>
        <v>0.262936</v>
      </c>
      <c r="P535" s="19">
        <f>VLOOKUP($B535,Tabla2[],P$1,0)</f>
        <v>0.21111199999999999</v>
      </c>
      <c r="Q535" s="19">
        <f>VLOOKUP($B535,Tabla2[],Q$1,0)</f>
        <v>0.16933300000000001</v>
      </c>
      <c r="R535" s="19">
        <f>VLOOKUP($B535,Tabla2[],R$1,0)</f>
        <v>0</v>
      </c>
      <c r="S535" s="19">
        <f>VLOOKUP($B535,Tabla2[],S$1,0)</f>
        <v>0</v>
      </c>
      <c r="T535" s="19">
        <f>VLOOKUP($B535,Tabla2[],T$1,0)</f>
        <v>0</v>
      </c>
    </row>
    <row r="536" spans="1:20" x14ac:dyDescent="0.3">
      <c r="A536" t="s">
        <v>0</v>
      </c>
      <c r="B536" t="str">
        <f>FIJO!$B535</f>
        <v>BALEARESELEIAFIJOTU ELIGES 03.0TD-</v>
      </c>
      <c r="C536" s="18" t="str">
        <f>VLOOKUP($B536,Tabla2[],3,0)</f>
        <v>ELEIA</v>
      </c>
      <c r="D536" s="18" t="str">
        <f>VLOOKUP($B536,Tabla2[],FIJO!C$1,0)</f>
        <v>BALEARES</v>
      </c>
      <c r="E536" s="155"/>
      <c r="F536" s="18" t="str">
        <f>VLOOKUP($B536,Tabla2[],5,0)</f>
        <v>TU ELIGES 0</v>
      </c>
      <c r="G536" s="18" t="str">
        <f>VLOOKUP($B536,Tabla2[],6,0)</f>
        <v>3.0TD</v>
      </c>
      <c r="H536" s="18" t="str">
        <f>VLOOKUP($B536,Tabla2[],7,0)</f>
        <v>-</v>
      </c>
      <c r="I536" s="19">
        <f>VLOOKUP($B536,Tabla2[],I$1,0)</f>
        <v>3.8308000000000002E-2</v>
      </c>
      <c r="J536" s="19">
        <f>VLOOKUP($B536,Tabla2[],J$1,0)</f>
        <v>3.2599999999999997E-2</v>
      </c>
      <c r="K536" s="19">
        <f>VLOOKUP($B536,Tabla2[],K$1,0)</f>
        <v>1.0965000000000001E-2</v>
      </c>
      <c r="L536" s="19">
        <f>VLOOKUP($B536,Tabla2[],L$1,0)</f>
        <v>1.0011000000000001E-2</v>
      </c>
      <c r="M536" s="19">
        <f>VLOOKUP($B536,Tabla2[],M$1,0)</f>
        <v>7.4869999999999997E-3</v>
      </c>
      <c r="N536" s="19">
        <f>VLOOKUP($B536,Tabla2[],N$1,0)</f>
        <v>5.483E-3</v>
      </c>
      <c r="O536" s="19">
        <f>VLOOKUP($B536,Tabla2[],O$1,0)</f>
        <v>0.234843</v>
      </c>
      <c r="P536" s="19">
        <f>VLOOKUP($B536,Tabla2[],P$1,0)</f>
        <v>0.217142</v>
      </c>
      <c r="Q536" s="19">
        <f>VLOOKUP($B536,Tabla2[],Q$1,0)</f>
        <v>0.19166</v>
      </c>
      <c r="R536" s="19">
        <f>VLOOKUP($B536,Tabla2[],R$1,0)</f>
        <v>0.18595300000000001</v>
      </c>
      <c r="S536" s="19">
        <f>VLOOKUP($B536,Tabla2[],S$1,0)</f>
        <v>0.17483399999999999</v>
      </c>
      <c r="T536" s="19">
        <f>VLOOKUP($B536,Tabla2[],T$1,0)</f>
        <v>0.16252800000000001</v>
      </c>
    </row>
    <row r="537" spans="1:20" x14ac:dyDescent="0.3">
      <c r="A537" t="s">
        <v>0</v>
      </c>
      <c r="B537" t="str">
        <f>FIJO!$B536</f>
        <v>BALEARESELEIAFIJOTU ELIGES 06.1TD-</v>
      </c>
      <c r="C537" s="18" t="str">
        <f>VLOOKUP($B537,Tabla2[],3,0)</f>
        <v>ELEIA</v>
      </c>
      <c r="D537" s="18" t="str">
        <f>VLOOKUP($B537,Tabla2[],FIJO!C$1,0)</f>
        <v>BALEARES</v>
      </c>
      <c r="E537" s="155"/>
      <c r="F537" s="18" t="str">
        <f>VLOOKUP($B537,Tabla2[],5,0)</f>
        <v>TU ELIGES 0</v>
      </c>
      <c r="G537" s="18" t="str">
        <f>VLOOKUP($B537,Tabla2[],6,0)</f>
        <v>6.1TD</v>
      </c>
      <c r="H537" s="18" t="str">
        <f>VLOOKUP($B537,Tabla2[],7,0)</f>
        <v>-</v>
      </c>
      <c r="I537" s="19">
        <f>VLOOKUP($B537,Tabla2[],I$1,0)</f>
        <v>6.2918000000000002E-2</v>
      </c>
      <c r="J537" s="19">
        <f>VLOOKUP($B537,Tabla2[],J$1,0)</f>
        <v>5.4358999999999998E-2</v>
      </c>
      <c r="K537" s="19">
        <f>VLOOKUP($B537,Tabla2[],K$1,0)</f>
        <v>2.8295000000000001E-2</v>
      </c>
      <c r="L537" s="19">
        <f>VLOOKUP($B537,Tabla2[],L$1,0)</f>
        <v>2.3453999999999999E-2</v>
      </c>
      <c r="M537" s="19">
        <f>VLOOKUP($B537,Tabla2[],M$1,0)</f>
        <v>5.2290000000000001E-3</v>
      </c>
      <c r="N537" s="19">
        <f>VLOOKUP($B537,Tabla2[],N$1,0)</f>
        <v>3.1480000000000002E-3</v>
      </c>
      <c r="O537" s="19">
        <f>VLOOKUP($B537,Tabla2[],O$1,0)</f>
        <v>0.20947099999999999</v>
      </c>
      <c r="P537" s="19">
        <f>VLOOKUP($B537,Tabla2[],P$1,0)</f>
        <v>0.194771</v>
      </c>
      <c r="Q537" s="19">
        <f>VLOOKUP($B537,Tabla2[],Q$1,0)</f>
        <v>0.176763</v>
      </c>
      <c r="R537" s="19">
        <f>VLOOKUP($B537,Tabla2[],R$1,0)</f>
        <v>0.17413500000000001</v>
      </c>
      <c r="S537" s="19">
        <f>VLOOKUP($B537,Tabla2[],S$1,0)</f>
        <v>0.16239500000000001</v>
      </c>
      <c r="T537" s="19">
        <f>VLOOKUP($B537,Tabla2[],T$1,0)</f>
        <v>0.151976</v>
      </c>
    </row>
    <row r="538" spans="1:20" x14ac:dyDescent="0.3">
      <c r="A538" t="s">
        <v>0</v>
      </c>
      <c r="B538" t="str">
        <f>FIJO!$B537</f>
        <v>BALEARESELEIAFIJOTU ELIGES 12.0TD-</v>
      </c>
      <c r="C538" s="18" t="str">
        <f>VLOOKUP($B538,Tabla2[],3,0)</f>
        <v>ELEIA</v>
      </c>
      <c r="D538" s="18" t="str">
        <f>VLOOKUP($B538,Tabla2[],FIJO!C$1,0)</f>
        <v>BALEARES</v>
      </c>
      <c r="E538" s="155"/>
      <c r="F538" s="18" t="str">
        <f>VLOOKUP($B538,Tabla2[],5,0)</f>
        <v>TU ELIGES 1</v>
      </c>
      <c r="G538" s="18" t="str">
        <f>VLOOKUP($B538,Tabla2[],6,0)</f>
        <v>2.0TD</v>
      </c>
      <c r="H538" s="18" t="str">
        <f>VLOOKUP($B538,Tabla2[],7,0)</f>
        <v>-</v>
      </c>
      <c r="I538" s="19">
        <f>VLOOKUP($B538,Tabla2[],I$1,0)</f>
        <v>6.9542999999999994E-2</v>
      </c>
      <c r="J538" s="19">
        <f>VLOOKUP($B538,Tabla2[],J$1,0)</f>
        <v>3.679E-3</v>
      </c>
      <c r="K538" s="19">
        <f>VLOOKUP($B538,Tabla2[],K$1,0)</f>
        <v>0</v>
      </c>
      <c r="L538" s="19">
        <f>VLOOKUP($B538,Tabla2[],L$1,0)</f>
        <v>0</v>
      </c>
      <c r="M538" s="19">
        <f>VLOOKUP($B538,Tabla2[],M$1,0)</f>
        <v>0</v>
      </c>
      <c r="N538" s="19">
        <f>VLOOKUP($B538,Tabla2[],N$1,0)</f>
        <v>0</v>
      </c>
      <c r="O538" s="19">
        <f>VLOOKUP($B538,Tabla2[],O$1,0)</f>
        <v>0.25903599999999999</v>
      </c>
      <c r="P538" s="19">
        <f>VLOOKUP($B538,Tabla2[],P$1,0)</f>
        <v>0.20721200000000001</v>
      </c>
      <c r="Q538" s="19">
        <f>VLOOKUP($B538,Tabla2[],Q$1,0)</f>
        <v>0.165433</v>
      </c>
      <c r="R538" s="19">
        <f>VLOOKUP($B538,Tabla2[],R$1,0)</f>
        <v>0</v>
      </c>
      <c r="S538" s="19">
        <f>VLOOKUP($B538,Tabla2[],S$1,0)</f>
        <v>0</v>
      </c>
      <c r="T538" s="19">
        <f>VLOOKUP($B538,Tabla2[],T$1,0)</f>
        <v>0</v>
      </c>
    </row>
    <row r="539" spans="1:20" x14ac:dyDescent="0.3">
      <c r="A539" t="s">
        <v>0</v>
      </c>
      <c r="B539" t="str">
        <f>FIJO!$B538</f>
        <v>BALEARESELEIAFIJOTU ELIGES 13.0TD-</v>
      </c>
      <c r="C539" s="18" t="str">
        <f>VLOOKUP($B539,Tabla2[],3,0)</f>
        <v>ELEIA</v>
      </c>
      <c r="D539" s="18" t="str">
        <f>VLOOKUP($B539,Tabla2[],FIJO!C$1,0)</f>
        <v>BALEARES</v>
      </c>
      <c r="E539" s="155"/>
      <c r="F539" s="18" t="str">
        <f>VLOOKUP($B539,Tabla2[],5,0)</f>
        <v>TU ELIGES 1</v>
      </c>
      <c r="G539" s="18" t="str">
        <f>VLOOKUP($B539,Tabla2[],6,0)</f>
        <v>3.0TD</v>
      </c>
      <c r="H539" s="18" t="str">
        <f>VLOOKUP($B539,Tabla2[],7,0)</f>
        <v>-</v>
      </c>
      <c r="I539" s="19">
        <f>VLOOKUP($B539,Tabla2[],I$1,0)</f>
        <v>3.8308000000000002E-2</v>
      </c>
      <c r="J539" s="19">
        <f>VLOOKUP($B539,Tabla2[],J$1,0)</f>
        <v>3.2599999999999997E-2</v>
      </c>
      <c r="K539" s="19">
        <f>VLOOKUP($B539,Tabla2[],K$1,0)</f>
        <v>1.0965000000000001E-2</v>
      </c>
      <c r="L539" s="19">
        <f>VLOOKUP($B539,Tabla2[],L$1,0)</f>
        <v>1.0011000000000001E-2</v>
      </c>
      <c r="M539" s="19">
        <f>VLOOKUP($B539,Tabla2[],M$1,0)</f>
        <v>7.4869999999999997E-3</v>
      </c>
      <c r="N539" s="19">
        <f>VLOOKUP($B539,Tabla2[],N$1,0)</f>
        <v>5.483E-3</v>
      </c>
      <c r="O539" s="19">
        <f>VLOOKUP($B539,Tabla2[],O$1,0)</f>
        <v>0.232243</v>
      </c>
      <c r="P539" s="19">
        <f>VLOOKUP($B539,Tabla2[],P$1,0)</f>
        <v>0.21454200000000001</v>
      </c>
      <c r="Q539" s="19">
        <f>VLOOKUP($B539,Tabla2[],Q$1,0)</f>
        <v>0.18906000000000001</v>
      </c>
      <c r="R539" s="19">
        <f>VLOOKUP($B539,Tabla2[],R$1,0)</f>
        <v>0.18335299999999999</v>
      </c>
      <c r="S539" s="19">
        <f>VLOOKUP($B539,Tabla2[],S$1,0)</f>
        <v>0.172234</v>
      </c>
      <c r="T539" s="19">
        <f>VLOOKUP($B539,Tabla2[],T$1,0)</f>
        <v>0.15992799999999999</v>
      </c>
    </row>
    <row r="540" spans="1:20" x14ac:dyDescent="0.3">
      <c r="A540" t="s">
        <v>0</v>
      </c>
      <c r="B540" t="str">
        <f>FIJO!$B539</f>
        <v>BALEARESELEIAFIJOTU ELIGES 16.1TD-</v>
      </c>
      <c r="C540" s="18" t="str">
        <f>VLOOKUP($B540,Tabla2[],3,0)</f>
        <v>ELEIA</v>
      </c>
      <c r="D540" s="18" t="str">
        <f>VLOOKUP($B540,Tabla2[],FIJO!C$1,0)</f>
        <v>BALEARES</v>
      </c>
      <c r="E540" s="155"/>
      <c r="F540" s="18" t="str">
        <f>VLOOKUP($B540,Tabla2[],5,0)</f>
        <v>TU ELIGES 1</v>
      </c>
      <c r="G540" s="18" t="str">
        <f>VLOOKUP($B540,Tabla2[],6,0)</f>
        <v>6.1TD</v>
      </c>
      <c r="H540" s="18" t="str">
        <f>VLOOKUP($B540,Tabla2[],7,0)</f>
        <v>-</v>
      </c>
      <c r="I540" s="19">
        <f>VLOOKUP($B540,Tabla2[],I$1,0)</f>
        <v>6.2918000000000002E-2</v>
      </c>
      <c r="J540" s="19">
        <f>VLOOKUP($B540,Tabla2[],J$1,0)</f>
        <v>5.4358999999999998E-2</v>
      </c>
      <c r="K540" s="19">
        <f>VLOOKUP($B540,Tabla2[],K$1,0)</f>
        <v>2.8295000000000001E-2</v>
      </c>
      <c r="L540" s="19">
        <f>VLOOKUP($B540,Tabla2[],L$1,0)</f>
        <v>2.3453999999999999E-2</v>
      </c>
      <c r="M540" s="19">
        <f>VLOOKUP($B540,Tabla2[],M$1,0)</f>
        <v>5.2290000000000001E-3</v>
      </c>
      <c r="N540" s="19">
        <f>VLOOKUP($B540,Tabla2[],N$1,0)</f>
        <v>3.1480000000000002E-3</v>
      </c>
      <c r="O540" s="19">
        <f>VLOOKUP($B540,Tabla2[],O$1,0)</f>
        <v>0.20647099999999999</v>
      </c>
      <c r="P540" s="19">
        <f>VLOOKUP($B540,Tabla2[],P$1,0)</f>
        <v>0.191771</v>
      </c>
      <c r="Q540" s="19">
        <f>VLOOKUP($B540,Tabla2[],Q$1,0)</f>
        <v>0.173763</v>
      </c>
      <c r="R540" s="19">
        <f>VLOOKUP($B540,Tabla2[],R$1,0)</f>
        <v>0.17113500000000001</v>
      </c>
      <c r="S540" s="19">
        <f>VLOOKUP($B540,Tabla2[],S$1,0)</f>
        <v>0.15939500000000001</v>
      </c>
      <c r="T540" s="19">
        <f>VLOOKUP($B540,Tabla2[],T$1,0)</f>
        <v>0.148976</v>
      </c>
    </row>
    <row r="541" spans="1:20" x14ac:dyDescent="0.3">
      <c r="A541" t="s">
        <v>0</v>
      </c>
      <c r="B541" t="str">
        <f>FIJO!$B540</f>
        <v>BALEARESELEIAFIJOTU ELIGES 22.0TD-</v>
      </c>
      <c r="C541" s="18" t="str">
        <f>VLOOKUP($B541,Tabla2[],3,0)</f>
        <v>ELEIA</v>
      </c>
      <c r="D541" s="18" t="str">
        <f>VLOOKUP($B541,Tabla2[],FIJO!C$1,0)</f>
        <v>BALEARES</v>
      </c>
      <c r="E541" s="155"/>
      <c r="F541" s="18" t="str">
        <f>VLOOKUP($B541,Tabla2[],5,0)</f>
        <v>TU ELIGES 2</v>
      </c>
      <c r="G541" s="18" t="str">
        <f>VLOOKUP($B541,Tabla2[],6,0)</f>
        <v>2.0TD</v>
      </c>
      <c r="H541" s="18" t="str">
        <f>VLOOKUP($B541,Tabla2[],7,0)</f>
        <v>-</v>
      </c>
      <c r="I541" s="19">
        <f>VLOOKUP($B541,Tabla2[],I$1,0)</f>
        <v>6.9542999999999994E-2</v>
      </c>
      <c r="J541" s="19">
        <f>VLOOKUP($B541,Tabla2[],J$1,0)</f>
        <v>3.679E-3</v>
      </c>
      <c r="K541" s="19">
        <f>VLOOKUP($B541,Tabla2[],K$1,0)</f>
        <v>0</v>
      </c>
      <c r="L541" s="19">
        <f>VLOOKUP($B541,Tabla2[],L$1,0)</f>
        <v>0</v>
      </c>
      <c r="M541" s="19">
        <f>VLOOKUP($B541,Tabla2[],M$1,0)</f>
        <v>0</v>
      </c>
      <c r="N541" s="19">
        <f>VLOOKUP($B541,Tabla2[],N$1,0)</f>
        <v>0</v>
      </c>
      <c r="O541" s="19">
        <f>VLOOKUP($B541,Tabla2[],O$1,0)</f>
        <v>0.253936</v>
      </c>
      <c r="P541" s="19">
        <f>VLOOKUP($B541,Tabla2[],P$1,0)</f>
        <v>0.20211200000000001</v>
      </c>
      <c r="Q541" s="19">
        <f>VLOOKUP($B541,Tabla2[],Q$1,0)</f>
        <v>0.160333</v>
      </c>
      <c r="R541" s="19">
        <f>VLOOKUP($B541,Tabla2[],R$1,0)</f>
        <v>0</v>
      </c>
      <c r="S541" s="19">
        <f>VLOOKUP($B541,Tabla2[],S$1,0)</f>
        <v>0</v>
      </c>
      <c r="T541" s="19">
        <f>VLOOKUP($B541,Tabla2[],T$1,0)</f>
        <v>0</v>
      </c>
    </row>
    <row r="542" spans="1:20" x14ac:dyDescent="0.3">
      <c r="A542" t="s">
        <v>0</v>
      </c>
      <c r="B542" t="str">
        <f>FIJO!$B541</f>
        <v>BALEARESELEIAFIJOTU ELIGES 23.0TD-</v>
      </c>
      <c r="C542" s="18" t="str">
        <f>VLOOKUP($B542,Tabla2[],3,0)</f>
        <v>ELEIA</v>
      </c>
      <c r="D542" s="18" t="str">
        <f>VLOOKUP($B542,Tabla2[],FIJO!C$1,0)</f>
        <v>BALEARES</v>
      </c>
      <c r="E542" s="155"/>
      <c r="F542" s="18" t="str">
        <f>VLOOKUP($B542,Tabla2[],5,0)</f>
        <v>TU ELIGES 2</v>
      </c>
      <c r="G542" s="18" t="str">
        <f>VLOOKUP($B542,Tabla2[],6,0)</f>
        <v>3.0TD</v>
      </c>
      <c r="H542" s="18" t="str">
        <f>VLOOKUP($B542,Tabla2[],7,0)</f>
        <v>-</v>
      </c>
      <c r="I542" s="19">
        <f>VLOOKUP($B542,Tabla2[],I$1,0)</f>
        <v>3.8308000000000002E-2</v>
      </c>
      <c r="J542" s="19">
        <f>VLOOKUP($B542,Tabla2[],J$1,0)</f>
        <v>3.2599999999999997E-2</v>
      </c>
      <c r="K542" s="19">
        <f>VLOOKUP($B542,Tabla2[],K$1,0)</f>
        <v>1.0965000000000001E-2</v>
      </c>
      <c r="L542" s="19">
        <f>VLOOKUP($B542,Tabla2[],L$1,0)</f>
        <v>1.0011000000000001E-2</v>
      </c>
      <c r="M542" s="19">
        <f>VLOOKUP($B542,Tabla2[],M$1,0)</f>
        <v>7.4869999999999997E-3</v>
      </c>
      <c r="N542" s="19">
        <f>VLOOKUP($B542,Tabla2[],N$1,0)</f>
        <v>5.483E-3</v>
      </c>
      <c r="O542" s="19">
        <f>VLOOKUP($B542,Tabla2[],O$1,0)</f>
        <v>0.23084299999999999</v>
      </c>
      <c r="P542" s="19">
        <f>VLOOKUP($B542,Tabla2[],P$1,0)</f>
        <v>0.213142</v>
      </c>
      <c r="Q542" s="19">
        <f>VLOOKUP($B542,Tabla2[],Q$1,0)</f>
        <v>0.18765999999999999</v>
      </c>
      <c r="R542" s="19">
        <f>VLOOKUP($B542,Tabla2[],R$1,0)</f>
        <v>0.181953</v>
      </c>
      <c r="S542" s="19">
        <f>VLOOKUP($B542,Tabla2[],S$1,0)</f>
        <v>0.17083400000000001</v>
      </c>
      <c r="T542" s="19">
        <f>VLOOKUP($B542,Tabla2[],T$1,0)</f>
        <v>0.158528</v>
      </c>
    </row>
    <row r="543" spans="1:20" x14ac:dyDescent="0.3">
      <c r="A543" t="s">
        <v>0</v>
      </c>
      <c r="B543" t="str">
        <f>FIJO!$B542</f>
        <v>BALEARESELEIAFIJOTU ELIGES 26.1TD-</v>
      </c>
      <c r="C543" s="18" t="str">
        <f>VLOOKUP($B543,Tabla2[],3,0)</f>
        <v>ELEIA</v>
      </c>
      <c r="D543" s="18" t="str">
        <f>VLOOKUP($B543,Tabla2[],FIJO!C$1,0)</f>
        <v>BALEARES</v>
      </c>
      <c r="E543" s="155"/>
      <c r="F543" s="18" t="str">
        <f>VLOOKUP($B543,Tabla2[],5,0)</f>
        <v>TU ELIGES 2</v>
      </c>
      <c r="G543" s="18" t="str">
        <f>VLOOKUP($B543,Tabla2[],6,0)</f>
        <v>6.1TD</v>
      </c>
      <c r="H543" s="18" t="str">
        <f>VLOOKUP($B543,Tabla2[],7,0)</f>
        <v>-</v>
      </c>
      <c r="I543" s="19">
        <f>VLOOKUP($B543,Tabla2[],I$1,0)</f>
        <v>6.2918000000000002E-2</v>
      </c>
      <c r="J543" s="19">
        <f>VLOOKUP($B543,Tabla2[],J$1,0)</f>
        <v>5.4358999999999998E-2</v>
      </c>
      <c r="K543" s="19">
        <f>VLOOKUP($B543,Tabla2[],K$1,0)</f>
        <v>2.8295000000000001E-2</v>
      </c>
      <c r="L543" s="19">
        <f>VLOOKUP($B543,Tabla2[],L$1,0)</f>
        <v>2.3453999999999999E-2</v>
      </c>
      <c r="M543" s="19">
        <f>VLOOKUP($B543,Tabla2[],M$1,0)</f>
        <v>5.2290000000000001E-3</v>
      </c>
      <c r="N543" s="19">
        <f>VLOOKUP($B543,Tabla2[],N$1,0)</f>
        <v>3.1480000000000002E-3</v>
      </c>
      <c r="O543" s="19">
        <f>VLOOKUP($B543,Tabla2[],O$1,0)</f>
        <v>0.20447100000000001</v>
      </c>
      <c r="P543" s="19">
        <f>VLOOKUP($B543,Tabla2[],P$1,0)</f>
        <v>0.189771</v>
      </c>
      <c r="Q543" s="19">
        <f>VLOOKUP($B543,Tabla2[],Q$1,0)</f>
        <v>0.171763</v>
      </c>
      <c r="R543" s="19">
        <f>VLOOKUP($B543,Tabla2[],R$1,0)</f>
        <v>0.16913500000000001</v>
      </c>
      <c r="S543" s="19">
        <f>VLOOKUP($B543,Tabla2[],S$1,0)</f>
        <v>0.15739500000000001</v>
      </c>
      <c r="T543" s="19">
        <f>VLOOKUP($B543,Tabla2[],T$1,0)</f>
        <v>0.146976</v>
      </c>
    </row>
    <row r="544" spans="1:20" x14ac:dyDescent="0.3">
      <c r="A544" t="s">
        <v>0</v>
      </c>
      <c r="B544" t="str">
        <f>FIJO!$B543</f>
        <v>BALEARESELEIAFIJOTU ELIGES 32.0TD-</v>
      </c>
      <c r="C544" s="18" t="str">
        <f>VLOOKUP($B544,Tabla2[],3,0)</f>
        <v>ELEIA</v>
      </c>
      <c r="D544" s="18" t="str">
        <f>VLOOKUP($B544,Tabla2[],FIJO!C$1,0)</f>
        <v>BALEARES</v>
      </c>
      <c r="E544" s="155"/>
      <c r="F544" s="18" t="str">
        <f>VLOOKUP($B544,Tabla2[],5,0)</f>
        <v>TU ELIGES 3</v>
      </c>
      <c r="G544" s="18" t="str">
        <f>VLOOKUP($B544,Tabla2[],6,0)</f>
        <v>2.0TD</v>
      </c>
      <c r="H544" s="18" t="str">
        <f>VLOOKUP($B544,Tabla2[],7,0)</f>
        <v>-</v>
      </c>
      <c r="I544" s="19">
        <f>VLOOKUP($B544,Tabla2[],I$1,0)</f>
        <v>6.9542999999999994E-2</v>
      </c>
      <c r="J544" s="19">
        <f>VLOOKUP($B544,Tabla2[],J$1,0)</f>
        <v>3.679E-3</v>
      </c>
      <c r="K544" s="19">
        <f>VLOOKUP($B544,Tabla2[],K$1,0)</f>
        <v>0</v>
      </c>
      <c r="L544" s="19">
        <f>VLOOKUP($B544,Tabla2[],L$1,0)</f>
        <v>0</v>
      </c>
      <c r="M544" s="19">
        <f>VLOOKUP($B544,Tabla2[],M$1,0)</f>
        <v>0</v>
      </c>
      <c r="N544" s="19">
        <f>VLOOKUP($B544,Tabla2[],N$1,0)</f>
        <v>0</v>
      </c>
      <c r="O544" s="19">
        <f>VLOOKUP($B544,Tabla2[],O$1,0)</f>
        <v>0.24993599999999999</v>
      </c>
      <c r="P544" s="19">
        <f>VLOOKUP($B544,Tabla2[],P$1,0)</f>
        <v>0.19811200000000001</v>
      </c>
      <c r="Q544" s="19">
        <f>VLOOKUP($B544,Tabla2[],Q$1,0)</f>
        <v>0.156333</v>
      </c>
      <c r="R544" s="19">
        <f>VLOOKUP($B544,Tabla2[],R$1,0)</f>
        <v>0</v>
      </c>
      <c r="S544" s="19">
        <f>VLOOKUP($B544,Tabla2[],S$1,0)</f>
        <v>0</v>
      </c>
      <c r="T544" s="19">
        <f>VLOOKUP($B544,Tabla2[],T$1,0)</f>
        <v>0</v>
      </c>
    </row>
    <row r="545" spans="1:20" x14ac:dyDescent="0.3">
      <c r="A545" t="s">
        <v>0</v>
      </c>
      <c r="B545" t="str">
        <f>FIJO!$B544</f>
        <v>BALEARESELEIAFIJOTU ELIGES 33.0TD-</v>
      </c>
      <c r="C545" s="18" t="str">
        <f>VLOOKUP($B545,Tabla2[],3,0)</f>
        <v>ELEIA</v>
      </c>
      <c r="D545" s="18" t="str">
        <f>VLOOKUP($B545,Tabla2[],FIJO!C$1,0)</f>
        <v>BALEARES</v>
      </c>
      <c r="E545" s="155"/>
      <c r="F545" s="18" t="str">
        <f>VLOOKUP($B545,Tabla2[],5,0)</f>
        <v>TU ELIGES 3</v>
      </c>
      <c r="G545" s="18" t="str">
        <f>VLOOKUP($B545,Tabla2[],6,0)</f>
        <v>3.0TD</v>
      </c>
      <c r="H545" s="18" t="str">
        <f>VLOOKUP($B545,Tabla2[],7,0)</f>
        <v>-</v>
      </c>
      <c r="I545" s="19">
        <f>VLOOKUP($B545,Tabla2[],I$1,0)</f>
        <v>3.8308000000000002E-2</v>
      </c>
      <c r="J545" s="19">
        <f>VLOOKUP($B545,Tabla2[],J$1,0)</f>
        <v>3.2599999999999997E-2</v>
      </c>
      <c r="K545" s="19">
        <f>VLOOKUP($B545,Tabla2[],K$1,0)</f>
        <v>1.0965000000000001E-2</v>
      </c>
      <c r="L545" s="19">
        <f>VLOOKUP($B545,Tabla2[],L$1,0)</f>
        <v>1.0011000000000001E-2</v>
      </c>
      <c r="M545" s="19">
        <f>VLOOKUP($B545,Tabla2[],M$1,0)</f>
        <v>7.4869999999999997E-3</v>
      </c>
      <c r="N545" s="19">
        <f>VLOOKUP($B545,Tabla2[],N$1,0)</f>
        <v>5.483E-3</v>
      </c>
      <c r="O545" s="19">
        <f>VLOOKUP($B545,Tabla2[],O$1,0)</f>
        <v>0.22684299999999999</v>
      </c>
      <c r="P545" s="19">
        <f>VLOOKUP($B545,Tabla2[],P$1,0)</f>
        <v>0.20914199999999999</v>
      </c>
      <c r="Q545" s="19">
        <f>VLOOKUP($B545,Tabla2[],Q$1,0)</f>
        <v>0.18365999999999999</v>
      </c>
      <c r="R545" s="19">
        <f>VLOOKUP($B545,Tabla2[],R$1,0)</f>
        <v>0.177953</v>
      </c>
      <c r="S545" s="19">
        <f>VLOOKUP($B545,Tabla2[],S$1,0)</f>
        <v>0.16683400000000001</v>
      </c>
      <c r="T545" s="19">
        <f>VLOOKUP($B545,Tabla2[],T$1,0)</f>
        <v>0.154528</v>
      </c>
    </row>
    <row r="546" spans="1:20" x14ac:dyDescent="0.3">
      <c r="A546" t="s">
        <v>0</v>
      </c>
      <c r="B546" t="str">
        <f>FIJO!$B545</f>
        <v>BALEARESELEIAFIJOTU ELIGES 36.1TD-</v>
      </c>
      <c r="C546" s="18" t="str">
        <f>VLOOKUP($B546,Tabla2[],3,0)</f>
        <v>ELEIA</v>
      </c>
      <c r="D546" s="18" t="str">
        <f>VLOOKUP($B546,Tabla2[],FIJO!C$1,0)</f>
        <v>BALEARES</v>
      </c>
      <c r="E546" s="155"/>
      <c r="F546" s="18" t="str">
        <f>VLOOKUP($B546,Tabla2[],5,0)</f>
        <v>TU ELIGES 3</v>
      </c>
      <c r="G546" s="18" t="str">
        <f>VLOOKUP($B546,Tabla2[],6,0)</f>
        <v>6.1TD</v>
      </c>
      <c r="H546" s="18" t="str">
        <f>VLOOKUP($B546,Tabla2[],7,0)</f>
        <v>-</v>
      </c>
      <c r="I546" s="19">
        <f>VLOOKUP($B546,Tabla2[],I$1,0)</f>
        <v>6.2918000000000002E-2</v>
      </c>
      <c r="J546" s="19">
        <f>VLOOKUP($B546,Tabla2[],J$1,0)</f>
        <v>5.4358999999999998E-2</v>
      </c>
      <c r="K546" s="19">
        <f>VLOOKUP($B546,Tabla2[],K$1,0)</f>
        <v>2.8295000000000001E-2</v>
      </c>
      <c r="L546" s="19">
        <f>VLOOKUP($B546,Tabla2[],L$1,0)</f>
        <v>2.3453999999999999E-2</v>
      </c>
      <c r="M546" s="19">
        <f>VLOOKUP($B546,Tabla2[],M$1,0)</f>
        <v>5.2290000000000001E-3</v>
      </c>
      <c r="N546" s="19">
        <f>VLOOKUP($B546,Tabla2[],N$1,0)</f>
        <v>3.1480000000000002E-3</v>
      </c>
      <c r="O546" s="19">
        <f>VLOOKUP($B546,Tabla2[],O$1,0)</f>
        <v>0.20047100000000001</v>
      </c>
      <c r="P546" s="19">
        <f>VLOOKUP($B546,Tabla2[],P$1,0)</f>
        <v>0.18577099999999999</v>
      </c>
      <c r="Q546" s="19">
        <f>VLOOKUP($B546,Tabla2[],Q$1,0)</f>
        <v>0.167763</v>
      </c>
      <c r="R546" s="19">
        <f>VLOOKUP($B546,Tabla2[],R$1,0)</f>
        <v>0.165135</v>
      </c>
      <c r="S546" s="19">
        <f>VLOOKUP($B546,Tabla2[],S$1,0)</f>
        <v>0.153395</v>
      </c>
      <c r="T546" s="19">
        <f>VLOOKUP($B546,Tabla2[],T$1,0)</f>
        <v>0.14297599999999999</v>
      </c>
    </row>
    <row r="547" spans="1:20" x14ac:dyDescent="0.3">
      <c r="A547" t="s">
        <v>0</v>
      </c>
      <c r="B547" t="str">
        <f>FIJO!$B546</f>
        <v>BALEARESELEIAFIJOTU MEDIOAMBIENTE 02.0TD-</v>
      </c>
      <c r="C547" s="18" t="str">
        <f>VLOOKUP($B547,Tabla2[],3,0)</f>
        <v>ELEIA</v>
      </c>
      <c r="D547" s="18" t="str">
        <f>VLOOKUP($B547,Tabla2[],FIJO!C$1,0)</f>
        <v>BALEARES</v>
      </c>
      <c r="E547" s="155"/>
      <c r="F547" s="18" t="str">
        <f>VLOOKUP($B547,Tabla2[],5,0)</f>
        <v>TU MEDIOAMBIENTE 0</v>
      </c>
      <c r="G547" s="18" t="str">
        <f>VLOOKUP($B547,Tabla2[],6,0)</f>
        <v>2.0TD</v>
      </c>
      <c r="H547" s="18" t="str">
        <f>VLOOKUP($B547,Tabla2[],7,0)</f>
        <v>-</v>
      </c>
      <c r="I547" s="19">
        <f>VLOOKUP($B547,Tabla2[],I$1,0)</f>
        <v>9.3600000000000003E-2</v>
      </c>
      <c r="J547" s="19">
        <f>VLOOKUP($B547,Tabla2[],J$1,0)</f>
        <v>2.5049999999999999E-2</v>
      </c>
      <c r="K547" s="19">
        <f>VLOOKUP($B547,Tabla2[],K$1,0)</f>
        <v>0</v>
      </c>
      <c r="L547" s="19">
        <f>VLOOKUP($B547,Tabla2[],L$1,0)</f>
        <v>0</v>
      </c>
      <c r="M547" s="19">
        <f>VLOOKUP($B547,Tabla2[],M$1,0)</f>
        <v>0</v>
      </c>
      <c r="N547" s="19">
        <f>VLOOKUP($B547,Tabla2[],N$1,0)</f>
        <v>0</v>
      </c>
      <c r="O547" s="19">
        <f>VLOOKUP($B547,Tabla2[],O$1,0)</f>
        <v>0.33099000000000001</v>
      </c>
      <c r="P547" s="19">
        <f>VLOOKUP($B547,Tabla2[],P$1,0)</f>
        <v>0.27916600000000003</v>
      </c>
      <c r="Q547" s="19">
        <f>VLOOKUP($B547,Tabla2[],Q$1,0)</f>
        <v>0.23738899999999999</v>
      </c>
      <c r="R547" s="19">
        <f>VLOOKUP($B547,Tabla2[],R$1,0)</f>
        <v>0</v>
      </c>
      <c r="S547" s="19">
        <f>VLOOKUP($B547,Tabla2[],S$1,0)</f>
        <v>0</v>
      </c>
      <c r="T547" s="19">
        <f>VLOOKUP($B547,Tabla2[],T$1,0)</f>
        <v>0</v>
      </c>
    </row>
    <row r="548" spans="1:20" x14ac:dyDescent="0.3">
      <c r="A548" t="s">
        <v>0</v>
      </c>
      <c r="B548" t="str">
        <f>FIJO!$B547</f>
        <v>BALEARESELEIAFIJOTU MEDIOAMBIENTE 03.0TD-</v>
      </c>
      <c r="C548" s="18" t="str">
        <f>VLOOKUP($B548,Tabla2[],3,0)</f>
        <v>ELEIA</v>
      </c>
      <c r="D548" s="18" t="str">
        <f>VLOOKUP($B548,Tabla2[],FIJO!C$1,0)</f>
        <v>BALEARES</v>
      </c>
      <c r="E548" s="155"/>
      <c r="F548" s="18" t="str">
        <f>VLOOKUP($B548,Tabla2[],5,0)</f>
        <v>TU MEDIOAMBIENTE 0</v>
      </c>
      <c r="G548" s="18" t="str">
        <f>VLOOKUP($B548,Tabla2[],6,0)</f>
        <v>3.0TD</v>
      </c>
      <c r="H548" s="18" t="str">
        <f>VLOOKUP($B548,Tabla2[],7,0)</f>
        <v>-</v>
      </c>
      <c r="I548" s="19">
        <f>VLOOKUP($B548,Tabla2[],I$1,0)</f>
        <v>4.9151E-2</v>
      </c>
      <c r="J548" s="19">
        <f>VLOOKUP($B548,Tabla2[],J$1,0)</f>
        <v>4.0075E-2</v>
      </c>
      <c r="K548" s="19">
        <f>VLOOKUP($B548,Tabla2[],K$1,0)</f>
        <v>2.3625E-2</v>
      </c>
      <c r="L548" s="19">
        <f>VLOOKUP($B548,Tabla2[],L$1,0)</f>
        <v>2.1198999999999999E-2</v>
      </c>
      <c r="M548" s="19">
        <f>VLOOKUP($B548,Tabla2[],M$1,0)</f>
        <v>1.6596E-2</v>
      </c>
      <c r="N548" s="19">
        <f>VLOOKUP($B548,Tabla2[],N$1,0)</f>
        <v>1.4467000000000001E-2</v>
      </c>
      <c r="O548" s="19">
        <f>VLOOKUP($B548,Tabla2[],O$1,0)</f>
        <v>0.28839700000000001</v>
      </c>
      <c r="P548" s="19">
        <f>VLOOKUP($B548,Tabla2[],P$1,0)</f>
        <v>0.27069700000000002</v>
      </c>
      <c r="Q548" s="19">
        <f>VLOOKUP($B548,Tabla2[],Q$1,0)</f>
        <v>0.24521399999999999</v>
      </c>
      <c r="R548" s="19">
        <f>VLOOKUP($B548,Tabla2[],R$1,0)</f>
        <v>0.239507</v>
      </c>
      <c r="S548" s="19">
        <f>VLOOKUP($B548,Tabla2[],S$1,0)</f>
        <v>0.22838800000000001</v>
      </c>
      <c r="T548" s="19">
        <f>VLOOKUP($B548,Tabla2[],T$1,0)</f>
        <v>0.216084</v>
      </c>
    </row>
    <row r="549" spans="1:20" x14ac:dyDescent="0.3">
      <c r="A549" t="s">
        <v>0</v>
      </c>
      <c r="B549" t="str">
        <f>FIJO!$B548</f>
        <v>BALEARESELEIAFIJOTU MEDIOAMBIENTE 06.1TD-</v>
      </c>
      <c r="C549" s="18" t="str">
        <f>VLOOKUP($B549,Tabla2[],3,0)</f>
        <v>ELEIA</v>
      </c>
      <c r="D549" s="18" t="str">
        <f>VLOOKUP($B549,Tabla2[],FIJO!C$1,0)</f>
        <v>BALEARES</v>
      </c>
      <c r="E549" s="155"/>
      <c r="F549" s="18" t="str">
        <f>VLOOKUP($B549,Tabla2[],5,0)</f>
        <v>TU MEDIOAMBIENTE 0</v>
      </c>
      <c r="G549" s="18" t="str">
        <f>VLOOKUP($B549,Tabla2[],6,0)</f>
        <v>6.1TD</v>
      </c>
      <c r="H549" s="18" t="str">
        <f>VLOOKUP($B549,Tabla2[],7,0)</f>
        <v>-</v>
      </c>
      <c r="I549" s="19">
        <f>VLOOKUP($B549,Tabla2[],I$1,0)</f>
        <v>6.9636000000000003E-2</v>
      </c>
      <c r="J549" s="19">
        <f>VLOOKUP($B549,Tabla2[],J$1,0)</f>
        <v>6.4029000000000003E-2</v>
      </c>
      <c r="K549" s="19">
        <f>VLOOKUP($B549,Tabla2[],K$1,0)</f>
        <v>3.9666E-2</v>
      </c>
      <c r="L549" s="19">
        <f>VLOOKUP($B549,Tabla2[],L$1,0)</f>
        <v>3.3028000000000002E-2</v>
      </c>
      <c r="M549" s="19">
        <f>VLOOKUP($B549,Tabla2[],M$1,0)</f>
        <v>1.3677E-2</v>
      </c>
      <c r="N549" s="19">
        <f>VLOOKUP($B549,Tabla2[],N$1,0)</f>
        <v>1.1466E-2</v>
      </c>
      <c r="O549" s="19">
        <f>VLOOKUP($B549,Tabla2[],O$1,0)</f>
        <v>0.24872</v>
      </c>
      <c r="P549" s="19">
        <f>VLOOKUP($B549,Tabla2[],P$1,0)</f>
        <v>0.23402000000000001</v>
      </c>
      <c r="Q549" s="19">
        <f>VLOOKUP($B549,Tabla2[],Q$1,0)</f>
        <v>0.21601200000000001</v>
      </c>
      <c r="R549" s="19">
        <f>VLOOKUP($B549,Tabla2[],R$1,0)</f>
        <v>0.21338399999999999</v>
      </c>
      <c r="S549" s="19">
        <f>VLOOKUP($B549,Tabla2[],S$1,0)</f>
        <v>0.20164399999999999</v>
      </c>
      <c r="T549" s="19">
        <f>VLOOKUP($B549,Tabla2[],T$1,0)</f>
        <v>0.19122600000000001</v>
      </c>
    </row>
    <row r="550" spans="1:20" x14ac:dyDescent="0.3">
      <c r="A550" t="s">
        <v>0</v>
      </c>
      <c r="B550" t="str">
        <f>FIJO!$B549</f>
        <v>BALEARESELEIAFIJOTU MEDIOAMBIENTE 12.0TD-</v>
      </c>
      <c r="C550" s="18" t="str">
        <f>VLOOKUP($B550,Tabla2[],3,0)</f>
        <v>ELEIA</v>
      </c>
      <c r="D550" s="18" t="str">
        <f>VLOOKUP($B550,Tabla2[],FIJO!C$1,0)</f>
        <v>BALEARES</v>
      </c>
      <c r="E550" s="155"/>
      <c r="F550" s="18" t="str">
        <f>VLOOKUP($B550,Tabla2[],5,0)</f>
        <v>TU MEDIOAMBIENTE 1</v>
      </c>
      <c r="G550" s="18" t="str">
        <f>VLOOKUP($B550,Tabla2[],6,0)</f>
        <v>2.0TD</v>
      </c>
      <c r="H550" s="18" t="str">
        <f>VLOOKUP($B550,Tabla2[],7,0)</f>
        <v>-</v>
      </c>
      <c r="I550" s="19">
        <f>VLOOKUP($B550,Tabla2[],I$1,0)</f>
        <v>8.8120000000000004E-2</v>
      </c>
      <c r="J550" s="19">
        <f>VLOOKUP($B550,Tabla2[],J$1,0)</f>
        <v>1.9570000000000001E-2</v>
      </c>
      <c r="K550" s="19">
        <f>VLOOKUP($B550,Tabla2[],K$1,0)</f>
        <v>0</v>
      </c>
      <c r="L550" s="19">
        <f>VLOOKUP($B550,Tabla2[],L$1,0)</f>
        <v>0</v>
      </c>
      <c r="M550" s="19">
        <f>VLOOKUP($B550,Tabla2[],M$1,0)</f>
        <v>0</v>
      </c>
      <c r="N550" s="19">
        <f>VLOOKUP($B550,Tabla2[],N$1,0)</f>
        <v>0</v>
      </c>
      <c r="O550" s="19">
        <f>VLOOKUP($B550,Tabla2[],O$1,0)</f>
        <v>0.31098999999999999</v>
      </c>
      <c r="P550" s="19">
        <f>VLOOKUP($B550,Tabla2[],P$1,0)</f>
        <v>0.25916600000000001</v>
      </c>
      <c r="Q550" s="19">
        <f>VLOOKUP($B550,Tabla2[],Q$1,0)</f>
        <v>0.217389</v>
      </c>
      <c r="R550" s="19">
        <f>VLOOKUP($B550,Tabla2[],R$1,0)</f>
        <v>0</v>
      </c>
      <c r="S550" s="19">
        <f>VLOOKUP($B550,Tabla2[],S$1,0)</f>
        <v>0</v>
      </c>
      <c r="T550" s="19">
        <f>VLOOKUP($B550,Tabla2[],T$1,0)</f>
        <v>0</v>
      </c>
    </row>
    <row r="551" spans="1:20" x14ac:dyDescent="0.3">
      <c r="A551" t="s">
        <v>0</v>
      </c>
      <c r="B551" t="str">
        <f>FIJO!$B550</f>
        <v>BALEARESELEIAFIJOTU MEDIOAMBIENTE 13.0TD-</v>
      </c>
      <c r="C551" s="18" t="str">
        <f>VLOOKUP($B551,Tabla2[],3,0)</f>
        <v>ELEIA</v>
      </c>
      <c r="D551" s="18" t="str">
        <f>VLOOKUP($B551,Tabla2[],FIJO!C$1,0)</f>
        <v>BALEARES</v>
      </c>
      <c r="E551" s="155"/>
      <c r="F551" s="18" t="str">
        <f>VLOOKUP($B551,Tabla2[],5,0)</f>
        <v>TU MEDIOAMBIENTE 1</v>
      </c>
      <c r="G551" s="18" t="str">
        <f>VLOOKUP($B551,Tabla2[],6,0)</f>
        <v>3.0TD</v>
      </c>
      <c r="H551" s="18" t="str">
        <f>VLOOKUP($B551,Tabla2[],7,0)</f>
        <v>-</v>
      </c>
      <c r="I551" s="19">
        <f>VLOOKUP($B551,Tabla2[],I$1,0)</f>
        <v>4.6411000000000001E-2</v>
      </c>
      <c r="J551" s="19">
        <f>VLOOKUP($B551,Tabla2[],J$1,0)</f>
        <v>3.7335E-2</v>
      </c>
      <c r="K551" s="19">
        <f>VLOOKUP($B551,Tabla2[],K$1,0)</f>
        <v>2.0885000000000001E-2</v>
      </c>
      <c r="L551" s="19">
        <f>VLOOKUP($B551,Tabla2[],L$1,0)</f>
        <v>1.8459E-2</v>
      </c>
      <c r="M551" s="19">
        <f>VLOOKUP($B551,Tabla2[],M$1,0)</f>
        <v>1.3856E-2</v>
      </c>
      <c r="N551" s="19">
        <f>VLOOKUP($B551,Tabla2[],N$1,0)</f>
        <v>1.1727E-2</v>
      </c>
      <c r="O551" s="19">
        <f>VLOOKUP($B551,Tabla2[],O$1,0)</f>
        <v>0.27839700000000001</v>
      </c>
      <c r="P551" s="19">
        <f>VLOOKUP($B551,Tabla2[],P$1,0)</f>
        <v>0.26069700000000001</v>
      </c>
      <c r="Q551" s="19">
        <f>VLOOKUP($B551,Tabla2[],Q$1,0)</f>
        <v>0.23521400000000001</v>
      </c>
      <c r="R551" s="19">
        <f>VLOOKUP($B551,Tabla2[],R$1,0)</f>
        <v>0.22950699999999999</v>
      </c>
      <c r="S551" s="19">
        <f>VLOOKUP($B551,Tabla2[],S$1,0)</f>
        <v>0.218388</v>
      </c>
      <c r="T551" s="19">
        <f>VLOOKUP($B551,Tabla2[],T$1,0)</f>
        <v>0.20608399999999999</v>
      </c>
    </row>
    <row r="552" spans="1:20" x14ac:dyDescent="0.3">
      <c r="A552" t="s">
        <v>0</v>
      </c>
      <c r="B552" t="str">
        <f>FIJO!$B551</f>
        <v>BALEARESELEIAFIJOTU MEDIOAMBIENTE 16.1TD-</v>
      </c>
      <c r="C552" s="18" t="str">
        <f>VLOOKUP($B552,Tabla2[],3,0)</f>
        <v>ELEIA</v>
      </c>
      <c r="D552" s="18" t="str">
        <f>VLOOKUP($B552,Tabla2[],FIJO!C$1,0)</f>
        <v>BALEARES</v>
      </c>
      <c r="E552" s="155"/>
      <c r="F552" s="18" t="str">
        <f>VLOOKUP($B552,Tabla2[],5,0)</f>
        <v>TU MEDIOAMBIENTE 1</v>
      </c>
      <c r="G552" s="18" t="str">
        <f>VLOOKUP($B552,Tabla2[],6,0)</f>
        <v>6.1TD</v>
      </c>
      <c r="H552" s="18" t="str">
        <f>VLOOKUP($B552,Tabla2[],7,0)</f>
        <v>-</v>
      </c>
      <c r="I552" s="19">
        <f>VLOOKUP($B552,Tabla2[],I$1,0)</f>
        <v>6.6895999999999997E-2</v>
      </c>
      <c r="J552" s="19">
        <f>VLOOKUP($B552,Tabla2[],J$1,0)</f>
        <v>6.1289000000000003E-2</v>
      </c>
      <c r="K552" s="19">
        <f>VLOOKUP($B552,Tabla2[],K$1,0)</f>
        <v>3.6926E-2</v>
      </c>
      <c r="L552" s="19">
        <f>VLOOKUP($B552,Tabla2[],L$1,0)</f>
        <v>3.0287999999999999E-2</v>
      </c>
      <c r="M552" s="19">
        <f>VLOOKUP($B552,Tabla2[],M$1,0)</f>
        <v>1.0937000000000001E-2</v>
      </c>
      <c r="N552" s="19">
        <f>VLOOKUP($B552,Tabla2[],N$1,0)</f>
        <v>8.7259999999999994E-3</v>
      </c>
      <c r="O552" s="19">
        <f>VLOOKUP($B552,Tabla2[],O$1,0)</f>
        <v>0.23372000000000001</v>
      </c>
      <c r="P552" s="19">
        <f>VLOOKUP($B552,Tabla2[],P$1,0)</f>
        <v>0.21901999999999999</v>
      </c>
      <c r="Q552" s="19">
        <f>VLOOKUP($B552,Tabla2[],Q$1,0)</f>
        <v>0.201012</v>
      </c>
      <c r="R552" s="19">
        <f>VLOOKUP($B552,Tabla2[],R$1,0)</f>
        <v>0.198384</v>
      </c>
      <c r="S552" s="19">
        <f>VLOOKUP($B552,Tabla2[],S$1,0)</f>
        <v>0.186644</v>
      </c>
      <c r="T552" s="19">
        <f>VLOOKUP($B552,Tabla2[],T$1,0)</f>
        <v>0.17622599999999999</v>
      </c>
    </row>
    <row r="553" spans="1:20" x14ac:dyDescent="0.3">
      <c r="A553" t="s">
        <v>0</v>
      </c>
      <c r="B553" t="str">
        <f>FIJO!$B552</f>
        <v>BALEARESELEIAFIJOTU MEDIOAMBIENTE 22.0TD-</v>
      </c>
      <c r="C553" s="18" t="str">
        <f>VLOOKUP($B553,Tabla2[],3,0)</f>
        <v>ELEIA</v>
      </c>
      <c r="D553" s="18" t="str">
        <f>VLOOKUP($B553,Tabla2[],FIJO!C$1,0)</f>
        <v>BALEARES</v>
      </c>
      <c r="E553" s="155"/>
      <c r="F553" s="18" t="str">
        <f>VLOOKUP($B553,Tabla2[],5,0)</f>
        <v>TU MEDIOAMBIENTE 2</v>
      </c>
      <c r="G553" s="18" t="str">
        <f>VLOOKUP($B553,Tabla2[],6,0)</f>
        <v>2.0TD</v>
      </c>
      <c r="H553" s="18" t="str">
        <f>VLOOKUP($B553,Tabla2[],7,0)</f>
        <v>-</v>
      </c>
      <c r="I553" s="19">
        <f>VLOOKUP($B553,Tabla2[],I$1,0)</f>
        <v>8.2641000000000006E-2</v>
      </c>
      <c r="J553" s="19">
        <f>VLOOKUP($B553,Tabla2[],J$1,0)</f>
        <v>1.4090999999999999E-2</v>
      </c>
      <c r="K553" s="19">
        <f>VLOOKUP($B553,Tabla2[],K$1,0)</f>
        <v>0</v>
      </c>
      <c r="L553" s="19">
        <f>VLOOKUP($B553,Tabla2[],L$1,0)</f>
        <v>0</v>
      </c>
      <c r="M553" s="19">
        <f>VLOOKUP($B553,Tabla2[],M$1,0)</f>
        <v>0</v>
      </c>
      <c r="N553" s="19">
        <f>VLOOKUP($B553,Tabla2[],N$1,0)</f>
        <v>0</v>
      </c>
      <c r="O553" s="19">
        <f>VLOOKUP($B553,Tabla2[],O$1,0)</f>
        <v>0.30098999999999998</v>
      </c>
      <c r="P553" s="19">
        <f>VLOOKUP($B553,Tabla2[],P$1,0)</f>
        <v>0.249166</v>
      </c>
      <c r="Q553" s="19">
        <f>VLOOKUP($B553,Tabla2[],Q$1,0)</f>
        <v>0.20738899999999999</v>
      </c>
      <c r="R553" s="19">
        <f>VLOOKUP($B553,Tabla2[],R$1,0)</f>
        <v>0</v>
      </c>
      <c r="S553" s="19">
        <f>VLOOKUP($B553,Tabla2[],S$1,0)</f>
        <v>0</v>
      </c>
      <c r="T553" s="19">
        <f>VLOOKUP($B553,Tabla2[],T$1,0)</f>
        <v>0</v>
      </c>
    </row>
    <row r="554" spans="1:20" x14ac:dyDescent="0.3">
      <c r="A554" t="s">
        <v>0</v>
      </c>
      <c r="B554" t="str">
        <f>FIJO!$B553</f>
        <v>BALEARESELEIAFIJOTU MEDIOAMBIENTE 23.0TD-</v>
      </c>
      <c r="C554" s="18" t="str">
        <f>VLOOKUP($B554,Tabla2[],3,0)</f>
        <v>ELEIA</v>
      </c>
      <c r="D554" s="18" t="str">
        <f>VLOOKUP($B554,Tabla2[],FIJO!C$1,0)</f>
        <v>BALEARES</v>
      </c>
      <c r="E554" s="155"/>
      <c r="F554" s="18" t="str">
        <f>VLOOKUP($B554,Tabla2[],5,0)</f>
        <v>TU MEDIOAMBIENTE 2</v>
      </c>
      <c r="G554" s="18" t="str">
        <f>VLOOKUP($B554,Tabla2[],6,0)</f>
        <v>3.0TD</v>
      </c>
      <c r="H554" s="18" t="str">
        <f>VLOOKUP($B554,Tabla2[],7,0)</f>
        <v>-</v>
      </c>
      <c r="I554" s="19">
        <f>VLOOKUP($B554,Tabla2[],I$1,0)</f>
        <v>4.3672000000000002E-2</v>
      </c>
      <c r="J554" s="19">
        <f>VLOOKUP($B554,Tabla2[],J$1,0)</f>
        <v>3.4596000000000002E-2</v>
      </c>
      <c r="K554" s="19">
        <f>VLOOKUP($B554,Tabla2[],K$1,0)</f>
        <v>1.8145999999999999E-2</v>
      </c>
      <c r="L554" s="19">
        <f>VLOOKUP($B554,Tabla2[],L$1,0)</f>
        <v>1.5720000000000001E-2</v>
      </c>
      <c r="M554" s="19">
        <f>VLOOKUP($B554,Tabla2[],M$1,0)</f>
        <v>1.1117E-2</v>
      </c>
      <c r="N554" s="19">
        <f>VLOOKUP($B554,Tabla2[],N$1,0)</f>
        <v>8.9879999999999995E-3</v>
      </c>
      <c r="O554" s="19">
        <f>VLOOKUP($B554,Tabla2[],O$1,0)</f>
        <v>0.26339699999999999</v>
      </c>
      <c r="P554" s="19">
        <f>VLOOKUP($B554,Tabla2[],P$1,0)</f>
        <v>0.245697</v>
      </c>
      <c r="Q554" s="19">
        <f>VLOOKUP($B554,Tabla2[],Q$1,0)</f>
        <v>0.22021399999999999</v>
      </c>
      <c r="R554" s="19">
        <f>VLOOKUP($B554,Tabla2[],R$1,0)</f>
        <v>0.214507</v>
      </c>
      <c r="S554" s="19">
        <f>VLOOKUP($B554,Tabla2[],S$1,0)</f>
        <v>0.20338800000000001</v>
      </c>
      <c r="T554" s="19">
        <f>VLOOKUP($B554,Tabla2[],T$1,0)</f>
        <v>0.191084</v>
      </c>
    </row>
    <row r="555" spans="1:20" x14ac:dyDescent="0.3">
      <c r="A555" t="s">
        <v>0</v>
      </c>
      <c r="B555" t="str">
        <f>FIJO!$B554</f>
        <v>BALEARESELEIAFIJOTU MEDIOAMBIENTE 26.1TD-</v>
      </c>
      <c r="C555" s="18" t="str">
        <f>VLOOKUP($B555,Tabla2[],3,0)</f>
        <v>ELEIA</v>
      </c>
      <c r="D555" s="18" t="str">
        <f>VLOOKUP($B555,Tabla2[],FIJO!C$1,0)</f>
        <v>BALEARES</v>
      </c>
      <c r="E555" s="155"/>
      <c r="F555" s="18" t="str">
        <f>VLOOKUP($B555,Tabla2[],5,0)</f>
        <v>TU MEDIOAMBIENTE 2</v>
      </c>
      <c r="G555" s="18" t="str">
        <f>VLOOKUP($B555,Tabla2[],6,0)</f>
        <v>6.1TD</v>
      </c>
      <c r="H555" s="18" t="str">
        <f>VLOOKUP($B555,Tabla2[],7,0)</f>
        <v>-</v>
      </c>
      <c r="I555" s="19">
        <f>VLOOKUP($B555,Tabla2[],I$1,0)</f>
        <v>6.4157000000000006E-2</v>
      </c>
      <c r="J555" s="19">
        <f>VLOOKUP($B555,Tabla2[],J$1,0)</f>
        <v>5.8549999999999998E-2</v>
      </c>
      <c r="K555" s="19">
        <f>VLOOKUP($B555,Tabla2[],K$1,0)</f>
        <v>3.4187000000000002E-2</v>
      </c>
      <c r="L555" s="19">
        <f>VLOOKUP($B555,Tabla2[],L$1,0)</f>
        <v>2.7549000000000001E-2</v>
      </c>
      <c r="M555" s="19">
        <f>VLOOKUP($B555,Tabla2[],M$1,0)</f>
        <v>8.1980000000000004E-3</v>
      </c>
      <c r="N555" s="19">
        <f>VLOOKUP($B555,Tabla2[],N$1,0)</f>
        <v>5.9870000000000001E-3</v>
      </c>
      <c r="O555" s="19">
        <f>VLOOKUP($B555,Tabla2[],O$1,0)</f>
        <v>0.22872000000000001</v>
      </c>
      <c r="P555" s="19">
        <f>VLOOKUP($B555,Tabla2[],P$1,0)</f>
        <v>0.21401999999999999</v>
      </c>
      <c r="Q555" s="19">
        <f>VLOOKUP($B555,Tabla2[],Q$1,0)</f>
        <v>0.19601199999999999</v>
      </c>
      <c r="R555" s="19">
        <f>VLOOKUP($B555,Tabla2[],R$1,0)</f>
        <v>0.193384</v>
      </c>
      <c r="S555" s="19">
        <f>VLOOKUP($B555,Tabla2[],S$1,0)</f>
        <v>0.181644</v>
      </c>
      <c r="T555" s="19">
        <f>VLOOKUP($B555,Tabla2[],T$1,0)</f>
        <v>0.17122599999999999</v>
      </c>
    </row>
    <row r="556" spans="1:20" x14ac:dyDescent="0.3">
      <c r="A556" t="s">
        <v>0</v>
      </c>
      <c r="B556" t="str">
        <f>FIJO!$B555</f>
        <v>BALEARESELEIAFIJOTU MEDIOAMBIENTE 32.0TD-</v>
      </c>
      <c r="C556" s="18" t="str">
        <f>VLOOKUP($B556,Tabla2[],3,0)</f>
        <v>ELEIA</v>
      </c>
      <c r="D556" s="18" t="str">
        <f>VLOOKUP($B556,Tabla2[],FIJO!C$1,0)</f>
        <v>BALEARES</v>
      </c>
      <c r="E556" s="155"/>
      <c r="F556" s="18" t="str">
        <f>VLOOKUP($B556,Tabla2[],5,0)</f>
        <v>TU MEDIOAMBIENTE 3</v>
      </c>
      <c r="G556" s="18" t="str">
        <f>VLOOKUP($B556,Tabla2[],6,0)</f>
        <v>2.0TD</v>
      </c>
      <c r="H556" s="18" t="str">
        <f>VLOOKUP($B556,Tabla2[],7,0)</f>
        <v>-</v>
      </c>
      <c r="I556" s="19">
        <f>VLOOKUP($B556,Tabla2[],I$1,0)</f>
        <v>7.7160999999999993E-2</v>
      </c>
      <c r="J556" s="19">
        <f>VLOOKUP($B556,Tabla2[],J$1,0)</f>
        <v>8.6110000000000006E-3</v>
      </c>
      <c r="K556" s="19">
        <f>VLOOKUP($B556,Tabla2[],K$1,0)</f>
        <v>0</v>
      </c>
      <c r="L556" s="19">
        <f>VLOOKUP($B556,Tabla2[],L$1,0)</f>
        <v>0</v>
      </c>
      <c r="M556" s="19">
        <f>VLOOKUP($B556,Tabla2[],M$1,0)</f>
        <v>0</v>
      </c>
      <c r="N556" s="19">
        <f>VLOOKUP($B556,Tabla2[],N$1,0)</f>
        <v>0</v>
      </c>
      <c r="O556" s="19">
        <f>VLOOKUP($B556,Tabla2[],O$1,0)</f>
        <v>0.29099000000000003</v>
      </c>
      <c r="P556" s="19">
        <f>VLOOKUP($B556,Tabla2[],P$1,0)</f>
        <v>0.23916599999999999</v>
      </c>
      <c r="Q556" s="19">
        <f>VLOOKUP($B556,Tabla2[],Q$1,0)</f>
        <v>0.19738900000000001</v>
      </c>
      <c r="R556" s="19">
        <f>VLOOKUP($B556,Tabla2[],R$1,0)</f>
        <v>0</v>
      </c>
      <c r="S556" s="19">
        <f>VLOOKUP($B556,Tabla2[],S$1,0)</f>
        <v>0</v>
      </c>
      <c r="T556" s="19">
        <f>VLOOKUP($B556,Tabla2[],T$1,0)</f>
        <v>0</v>
      </c>
    </row>
    <row r="557" spans="1:20" x14ac:dyDescent="0.3">
      <c r="B557" t="str">
        <f>FIJO!$B556</f>
        <v>BALEARESELEIAFIJOTU MEDIOAMBIENTE 33.0TD-</v>
      </c>
      <c r="C557" s="18" t="str">
        <f>VLOOKUP($B557,Tabla2[],3,0)</f>
        <v>ELEIA</v>
      </c>
      <c r="D557" s="18" t="str">
        <f>VLOOKUP($B557,Tabla2[],FIJO!C$1,0)</f>
        <v>BALEARES</v>
      </c>
      <c r="E557" s="155"/>
      <c r="F557" s="18" t="str">
        <f>VLOOKUP($B557,Tabla2[],5,0)</f>
        <v>TU MEDIOAMBIENTE 3</v>
      </c>
      <c r="G557" s="18" t="str">
        <f>VLOOKUP($B557,Tabla2[],6,0)</f>
        <v>3.0TD</v>
      </c>
      <c r="H557" s="18" t="str">
        <f>VLOOKUP($B557,Tabla2[],7,0)</f>
        <v>-</v>
      </c>
      <c r="I557" s="19">
        <f>VLOOKUP($B557,Tabla2[],I$1,0)</f>
        <v>4.2301999999999999E-2</v>
      </c>
      <c r="J557" s="19">
        <f>VLOOKUP($B557,Tabla2[],J$1,0)</f>
        <v>3.3225999999999999E-2</v>
      </c>
      <c r="K557" s="19">
        <f>VLOOKUP($B557,Tabla2[],K$1,0)</f>
        <v>1.6775999999999999E-2</v>
      </c>
      <c r="L557" s="19">
        <f>VLOOKUP($B557,Tabla2[],L$1,0)</f>
        <v>1.435E-2</v>
      </c>
      <c r="M557" s="19">
        <f>VLOOKUP($B557,Tabla2[],M$1,0)</f>
        <v>9.7470000000000005E-3</v>
      </c>
      <c r="N557" s="19">
        <f>VLOOKUP($B557,Tabla2[],N$1,0)</f>
        <v>7.6179999999999998E-3</v>
      </c>
      <c r="O557" s="19">
        <f>VLOOKUP($B557,Tabla2[],O$1,0)</f>
        <v>0.25839699999999999</v>
      </c>
      <c r="P557" s="19">
        <f>VLOOKUP($B557,Tabla2[],P$1,0)</f>
        <v>0.24069699999999999</v>
      </c>
      <c r="Q557" s="19">
        <f>VLOOKUP($B557,Tabla2[],Q$1,0)</f>
        <v>0.21521399999999999</v>
      </c>
      <c r="R557" s="19">
        <f>VLOOKUP($B557,Tabla2[],R$1,0)</f>
        <v>0.209507</v>
      </c>
      <c r="S557" s="19">
        <f>VLOOKUP($B557,Tabla2[],S$1,0)</f>
        <v>0.19838800000000001</v>
      </c>
      <c r="T557" s="19">
        <f>VLOOKUP($B557,Tabla2[],T$1,0)</f>
        <v>0.186084</v>
      </c>
    </row>
    <row r="558" spans="1:20" x14ac:dyDescent="0.3">
      <c r="A558" t="s">
        <v>0</v>
      </c>
      <c r="B558" t="str">
        <f>FIJO!$B557</f>
        <v>BALEARESELEIAFIJOTU MEDIOAMBIENTE 36.1TD-</v>
      </c>
      <c r="C558" s="18" t="str">
        <f>VLOOKUP($B558,Tabla2[],3,0)</f>
        <v>ELEIA</v>
      </c>
      <c r="D558" s="18" t="str">
        <f>VLOOKUP($B558,Tabla2[],FIJO!C$1,0)</f>
        <v>BALEARES</v>
      </c>
      <c r="E558" s="155"/>
      <c r="F558" s="18" t="str">
        <f>VLOOKUP($B558,Tabla2[],5,0)</f>
        <v>TU MEDIOAMBIENTE 3</v>
      </c>
      <c r="G558" s="18" t="str">
        <f>VLOOKUP($B558,Tabla2[],6,0)</f>
        <v>6.1TD</v>
      </c>
      <c r="H558" s="18" t="str">
        <f>VLOOKUP($B558,Tabla2[],7,0)</f>
        <v>-</v>
      </c>
      <c r="I558" s="19">
        <f>VLOOKUP($B558,Tabla2[],I$1,0)</f>
        <v>6.2786999999999996E-2</v>
      </c>
      <c r="J558" s="19">
        <f>VLOOKUP($B558,Tabla2[],J$1,0)</f>
        <v>5.7180000000000002E-2</v>
      </c>
      <c r="K558" s="19">
        <f>VLOOKUP($B558,Tabla2[],K$1,0)</f>
        <v>3.2816999999999999E-2</v>
      </c>
      <c r="L558" s="19">
        <f>VLOOKUP($B558,Tabla2[],L$1,0)</f>
        <v>2.6179000000000001E-2</v>
      </c>
      <c r="M558" s="19">
        <f>VLOOKUP($B558,Tabla2[],M$1,0)</f>
        <v>6.8279999999999999E-3</v>
      </c>
      <c r="N558" s="19">
        <f>VLOOKUP($B558,Tabla2[],N$1,0)</f>
        <v>4.6169999999999996E-3</v>
      </c>
      <c r="O558" s="19">
        <f>VLOOKUP($B558,Tabla2[],O$1,0)</f>
        <v>0.22372</v>
      </c>
      <c r="P558" s="19">
        <f>VLOOKUP($B558,Tabla2[],P$1,0)</f>
        <v>0.20902000000000001</v>
      </c>
      <c r="Q558" s="19">
        <f>VLOOKUP($B558,Tabla2[],Q$1,0)</f>
        <v>0.19101199999999999</v>
      </c>
      <c r="R558" s="19">
        <f>VLOOKUP($B558,Tabla2[],R$1,0)</f>
        <v>0.188384</v>
      </c>
      <c r="S558" s="19">
        <f>VLOOKUP($B558,Tabla2[],S$1,0)</f>
        <v>0.176644</v>
      </c>
      <c r="T558" s="19">
        <f>VLOOKUP($B558,Tabla2[],T$1,0)</f>
        <v>0.16622600000000001</v>
      </c>
    </row>
    <row r="559" spans="1:20" x14ac:dyDescent="0.3">
      <c r="A559" t="s">
        <v>0</v>
      </c>
      <c r="B559" t="str">
        <f>FIJO!$B558</f>
        <v>PENINSULAENDESAFIJOOPEN(&lt;15) PLANA2.0TD-</v>
      </c>
      <c r="C559" s="18" t="str">
        <f>VLOOKUP($B559,Tabla2[],3,0)</f>
        <v>ENDESA</v>
      </c>
      <c r="D559" s="18" t="str">
        <f>VLOOKUP($B559,Tabla2[],FIJO!C$1,0)</f>
        <v>PENINSULA</v>
      </c>
      <c r="E559" s="155"/>
      <c r="F559" s="18" t="str">
        <f>VLOOKUP($B559,Tabla2[],5,0)</f>
        <v>OPEN(&lt;15) PLANA</v>
      </c>
      <c r="G559" s="18" t="str">
        <f>VLOOKUP($B559,Tabla2[],6,0)</f>
        <v>2.0TD</v>
      </c>
      <c r="H559" s="18" t="str">
        <f>VLOOKUP($B559,Tabla2[],7,0)</f>
        <v>-</v>
      </c>
      <c r="I559" s="19">
        <f>VLOOKUP($B559,Tabla2[],I$1,0)</f>
        <v>9.5115741935483875E-2</v>
      </c>
      <c r="J559" s="19">
        <f>VLOOKUP($B559,Tabla2[],J$1,0)</f>
        <v>3.0491161290322581E-2</v>
      </c>
      <c r="K559" s="19">
        <f>VLOOKUP($B559,Tabla2[],K$1,0)</f>
        <v>0</v>
      </c>
      <c r="L559" s="19">
        <f>VLOOKUP($B559,Tabla2[],L$1,0)</f>
        <v>0</v>
      </c>
      <c r="M559" s="19">
        <f>VLOOKUP($B559,Tabla2[],M$1,0)</f>
        <v>0</v>
      </c>
      <c r="N559" s="19">
        <f>VLOOKUP($B559,Tabla2[],N$1,0)</f>
        <v>0</v>
      </c>
      <c r="O559" s="19">
        <f>VLOOKUP($B559,Tabla2[],O$1,0)</f>
        <v>0.17629999999999998</v>
      </c>
      <c r="P559" s="19">
        <f>VLOOKUP($B559,Tabla2[],P$1,0)</f>
        <v>0.17629999999999998</v>
      </c>
      <c r="Q559" s="19">
        <f>VLOOKUP($B559,Tabla2[],Q$1,0)</f>
        <v>0.17629999999999998</v>
      </c>
      <c r="R559" s="19">
        <f>VLOOKUP($B559,Tabla2[],R$1,0)</f>
        <v>0</v>
      </c>
      <c r="S559" s="19">
        <f>VLOOKUP($B559,Tabla2[],S$1,0)</f>
        <v>0</v>
      </c>
      <c r="T559" s="19">
        <f>VLOOKUP($B559,Tabla2[],T$1,0)</f>
        <v>0</v>
      </c>
    </row>
    <row r="560" spans="1:20" x14ac:dyDescent="0.3">
      <c r="A560" t="s">
        <v>0</v>
      </c>
      <c r="B560" t="str">
        <f>FIJO!$B559</f>
        <v>PENINSULAENDESAFIJOTEMPO 24H2.0TD-</v>
      </c>
      <c r="C560" s="18" t="str">
        <f>VLOOKUP($B560,Tabla2[],3,0)</f>
        <v>ENDESA</v>
      </c>
      <c r="D560" s="18" t="str">
        <f>VLOOKUP($B560,Tabla2[],FIJO!C$1,0)</f>
        <v>PENINSULA</v>
      </c>
      <c r="E560" s="155"/>
      <c r="F560" s="18" t="str">
        <f>VLOOKUP($B560,Tabla2[],5,0)</f>
        <v>TEMPO 24H</v>
      </c>
      <c r="G560" s="18" t="str">
        <f>VLOOKUP($B560,Tabla2[],6,0)</f>
        <v>2.0TD</v>
      </c>
      <c r="H560" s="18" t="str">
        <f>VLOOKUP($B560,Tabla2[],7,0)</f>
        <v>-</v>
      </c>
      <c r="I560" s="19">
        <f>VLOOKUP($B560,Tabla2[],I$1,0)</f>
        <v>9.5115741935483875E-2</v>
      </c>
      <c r="J560" s="19">
        <f>VLOOKUP($B560,Tabla2[],J$1,0)</f>
        <v>3.0491161290322581E-2</v>
      </c>
      <c r="K560" s="19">
        <f>VLOOKUP($B560,Tabla2[],K$1,0)</f>
        <v>0</v>
      </c>
      <c r="L560" s="19">
        <f>VLOOKUP($B560,Tabla2[],L$1,0)</f>
        <v>0</v>
      </c>
      <c r="M560" s="19">
        <f>VLOOKUP($B560,Tabla2[],M$1,0)</f>
        <v>0</v>
      </c>
      <c r="N560" s="19">
        <f>VLOOKUP($B560,Tabla2[],N$1,0)</f>
        <v>0</v>
      </c>
      <c r="O560" s="19">
        <f>VLOOKUP($B560,Tabla2[],O$1,0)</f>
        <v>0.20274</v>
      </c>
      <c r="P560" s="19">
        <f>VLOOKUP($B560,Tabla2[],P$1,0)</f>
        <v>0.20274</v>
      </c>
      <c r="Q560" s="19">
        <f>VLOOKUP($B560,Tabla2[],Q$1,0)</f>
        <v>0.20274</v>
      </c>
      <c r="R560" s="19">
        <f>VLOOKUP($B560,Tabla2[],R$1,0)</f>
        <v>0</v>
      </c>
      <c r="S560" s="19">
        <f>VLOOKUP($B560,Tabla2[],S$1,0)</f>
        <v>0</v>
      </c>
      <c r="T560" s="19">
        <f>VLOOKUP($B560,Tabla2[],T$1,0)</f>
        <v>0</v>
      </c>
    </row>
    <row r="561" spans="1:20" x14ac:dyDescent="0.3">
      <c r="A561" t="s">
        <v>0</v>
      </c>
      <c r="B561" t="str">
        <f>FIJO!$B560</f>
        <v>PENINSULAENDESAFIJOTEMPO 24H CCPP2.0TD-</v>
      </c>
      <c r="C561" s="18" t="str">
        <f>VLOOKUP($B561,Tabla2[],3,0)</f>
        <v>ENDESA</v>
      </c>
      <c r="D561" s="18" t="str">
        <f>VLOOKUP($B561,Tabla2[],FIJO!C$1,0)</f>
        <v>PENINSULA</v>
      </c>
      <c r="E561" s="155"/>
      <c r="F561" s="18" t="str">
        <f>VLOOKUP($B561,Tabla2[],5,0)</f>
        <v>TEMPO 24H CCPP</v>
      </c>
      <c r="G561" s="18" t="str">
        <f>VLOOKUP($B561,Tabla2[],6,0)</f>
        <v>2.0TD</v>
      </c>
      <c r="H561" s="18" t="str">
        <f>VLOOKUP($B561,Tabla2[],7,0)</f>
        <v>-</v>
      </c>
      <c r="I561" s="19">
        <f>VLOOKUP($B561,Tabla2[],I$1,0)</f>
        <v>9.5115741935483875E-2</v>
      </c>
      <c r="J561" s="19">
        <f>VLOOKUP($B561,Tabla2[],J$1,0)</f>
        <v>3.0491161290322581E-2</v>
      </c>
      <c r="K561" s="19">
        <f>VLOOKUP($B561,Tabla2[],K$1,0)</f>
        <v>0</v>
      </c>
      <c r="L561" s="19">
        <f>VLOOKUP($B561,Tabla2[],L$1,0)</f>
        <v>0</v>
      </c>
      <c r="M561" s="19">
        <f>VLOOKUP($B561,Tabla2[],M$1,0)</f>
        <v>0</v>
      </c>
      <c r="N561" s="19">
        <f>VLOOKUP($B561,Tabla2[],N$1,0)</f>
        <v>0</v>
      </c>
      <c r="O561" s="19">
        <f>VLOOKUP($B561,Tabla2[],O$1,0)</f>
        <v>0.17658000000000001</v>
      </c>
      <c r="P561" s="19">
        <f>VLOOKUP($B561,Tabla2[],P$1,0)</f>
        <v>0.17658000000000001</v>
      </c>
      <c r="Q561" s="19">
        <f>VLOOKUP($B561,Tabla2[],Q$1,0)</f>
        <v>0.17658000000000001</v>
      </c>
      <c r="R561" s="19">
        <f>VLOOKUP($B561,Tabla2[],R$1,0)</f>
        <v>0</v>
      </c>
      <c r="S561" s="19">
        <f>VLOOKUP($B561,Tabla2[],S$1,0)</f>
        <v>0</v>
      </c>
      <c r="T561" s="19">
        <f>VLOOKUP($B561,Tabla2[],T$1,0)</f>
        <v>0</v>
      </c>
    </row>
    <row r="562" spans="1:20" x14ac:dyDescent="0.3">
      <c r="A562" t="s">
        <v>0</v>
      </c>
      <c r="B562" t="str">
        <f>FIJO!$B561</f>
        <v>PENINSULAENDESAFIJOTEMPO 3 PERIODOS2.0TD-</v>
      </c>
      <c r="C562" s="18" t="str">
        <f>VLOOKUP($B562,Tabla2[],3,0)</f>
        <v>ENDESA</v>
      </c>
      <c r="D562" s="18" t="str">
        <f>VLOOKUP($B562,Tabla2[],FIJO!C$1,0)</f>
        <v>PENINSULA</v>
      </c>
      <c r="E562" s="155"/>
      <c r="F562" s="18" t="str">
        <f>VLOOKUP($B562,Tabla2[],5,0)</f>
        <v>TEMPO 3 PERIODOS</v>
      </c>
      <c r="G562" s="18" t="str">
        <f>VLOOKUP($B562,Tabla2[],6,0)</f>
        <v>2.0TD</v>
      </c>
      <c r="H562" s="18" t="str">
        <f>VLOOKUP($B562,Tabla2[],7,0)</f>
        <v>-</v>
      </c>
      <c r="I562" s="19">
        <f>VLOOKUP($B562,Tabla2[],I$1,0)</f>
        <v>9.5115741935483875E-2</v>
      </c>
      <c r="J562" s="19">
        <f>VLOOKUP($B562,Tabla2[],J$1,0)</f>
        <v>3.0491161290322581E-2</v>
      </c>
      <c r="K562" s="19">
        <f>VLOOKUP($B562,Tabla2[],K$1,0)</f>
        <v>0</v>
      </c>
      <c r="L562" s="19">
        <f>VLOOKUP($B562,Tabla2[],L$1,0)</f>
        <v>0</v>
      </c>
      <c r="M562" s="19">
        <f>VLOOKUP($B562,Tabla2[],M$1,0)</f>
        <v>0</v>
      </c>
      <c r="N562" s="19">
        <f>VLOOKUP($B562,Tabla2[],N$1,0)</f>
        <v>0</v>
      </c>
      <c r="O562" s="19">
        <f>VLOOKUP($B562,Tabla2[],O$1,0)</f>
        <v>0.25203000000000003</v>
      </c>
      <c r="P562" s="19">
        <f>VLOOKUP($B562,Tabla2[],P$1,0)</f>
        <v>0.20088</v>
      </c>
      <c r="Q562" s="19">
        <f>VLOOKUP($B562,Tabla2[],Q$1,0)</f>
        <v>0.16647000000000001</v>
      </c>
      <c r="R562" s="19">
        <f>VLOOKUP($B562,Tabla2[],R$1,0)</f>
        <v>0</v>
      </c>
      <c r="S562" s="19">
        <f>VLOOKUP($B562,Tabla2[],S$1,0)</f>
        <v>0</v>
      </c>
      <c r="T562" s="19">
        <f>VLOOKUP($B562,Tabla2[],T$1,0)</f>
        <v>0</v>
      </c>
    </row>
    <row r="563" spans="1:20" x14ac:dyDescent="0.3">
      <c r="A563" t="s">
        <v>0</v>
      </c>
      <c r="B563" t="str">
        <f>FIJO!$B562</f>
        <v>PENINSULAENDESAFIJOTEMPO LIBRE2.0TD-</v>
      </c>
      <c r="C563" s="18" t="str">
        <f>VLOOKUP($B563,Tabla2[],3,0)</f>
        <v>ENDESA</v>
      </c>
      <c r="D563" s="18" t="str">
        <f>VLOOKUP($B563,Tabla2[],FIJO!C$1,0)</f>
        <v>PENINSULA</v>
      </c>
      <c r="E563" s="155"/>
      <c r="F563" s="18" t="str">
        <f>VLOOKUP($B563,Tabla2[],5,0)</f>
        <v>TEMPO LIBRE</v>
      </c>
      <c r="G563" s="18" t="str">
        <f>VLOOKUP($B563,Tabla2[],6,0)</f>
        <v>2.0TD</v>
      </c>
      <c r="H563" s="18" t="str">
        <f>VLOOKUP($B563,Tabla2[],7,0)</f>
        <v>-</v>
      </c>
      <c r="I563" s="19">
        <f>VLOOKUP($B563,Tabla2[],I$1,0)</f>
        <v>9.7803903225806454E-2</v>
      </c>
      <c r="J563" s="19">
        <f>VLOOKUP($B563,Tabla2[],J$1,0)</f>
        <v>3.3179322580645161E-2</v>
      </c>
      <c r="K563" s="19">
        <f>VLOOKUP($B563,Tabla2[],K$1,0)</f>
        <v>0</v>
      </c>
      <c r="L563" s="19">
        <f>VLOOKUP($B563,Tabla2[],L$1,0)</f>
        <v>0</v>
      </c>
      <c r="M563" s="19">
        <f>VLOOKUP($B563,Tabla2[],M$1,0)</f>
        <v>0</v>
      </c>
      <c r="N563" s="19">
        <f>VLOOKUP($B563,Tabla2[],N$1,0)</f>
        <v>0</v>
      </c>
      <c r="O563" s="19">
        <f>VLOOKUP($B563,Tabla2[],O$1,0)</f>
        <v>0.12948000000000001</v>
      </c>
      <c r="P563" s="19">
        <f>VLOOKUP($B563,Tabla2[],P$1,0)</f>
        <v>0.12948000000000001</v>
      </c>
      <c r="Q563" s="19">
        <f>VLOOKUP($B563,Tabla2[],Q$1,0)</f>
        <v>0.12948000000000001</v>
      </c>
      <c r="R563" s="19">
        <f>VLOOKUP($B563,Tabla2[],R$1,0)</f>
        <v>0</v>
      </c>
      <c r="S563" s="19">
        <f>VLOOKUP($B563,Tabla2[],S$1,0)</f>
        <v>0</v>
      </c>
      <c r="T563" s="19">
        <f>VLOOKUP($B563,Tabla2[],T$1,0)</f>
        <v>0</v>
      </c>
    </row>
    <row r="564" spans="1:20" x14ac:dyDescent="0.3">
      <c r="A564" t="s">
        <v>0</v>
      </c>
      <c r="B564" t="str">
        <f>FIJO!$B563</f>
        <v>PENINSULAENDESAFIJOOPEN(&lt;15&lt;30) PLANA3.0TD-</v>
      </c>
      <c r="C564" s="18" t="str">
        <f>VLOOKUP($B564,Tabla2[],3,0)</f>
        <v>ENDESA</v>
      </c>
      <c r="D564" s="18" t="str">
        <f>VLOOKUP($B564,Tabla2[],FIJO!C$1,0)</f>
        <v>PENINSULA</v>
      </c>
      <c r="E564" s="155"/>
      <c r="F564" s="18" t="str">
        <f>VLOOKUP($B564,Tabla2[],5,0)</f>
        <v>OPEN(&lt;15&lt;30) PLANA</v>
      </c>
      <c r="G564" s="18" t="str">
        <f>VLOOKUP($B564,Tabla2[],6,0)</f>
        <v>3.0TD</v>
      </c>
      <c r="H564" s="18" t="str">
        <f>VLOOKUP($B564,Tabla2[],7,0)</f>
        <v>-</v>
      </c>
      <c r="I564" s="19">
        <f>VLOOKUP($B564,Tabla2[],I$1,0)</f>
        <v>3.9892741935483873E-2</v>
      </c>
      <c r="J564" s="19">
        <f>VLOOKUP($B564,Tabla2[],J$1,0)</f>
        <v>3.0987387096774194E-3</v>
      </c>
      <c r="K564" s="19">
        <f>VLOOKUP($B564,Tabla2[],K$1,0)</f>
        <v>1.4847483870967742E-2</v>
      </c>
      <c r="L564" s="19">
        <f>VLOOKUP($B564,Tabla2[],L$1,0)</f>
        <v>1.2466354838709677E-2</v>
      </c>
      <c r="M564" s="19">
        <f>VLOOKUP($B564,Tabla2[],M$1,0)</f>
        <v>7.9504838709677419E-3</v>
      </c>
      <c r="N564" s="19">
        <f>VLOOKUP($B564,Tabla2[],N$1,0)</f>
        <v>5.8616451612903226E-3</v>
      </c>
      <c r="O564" s="19">
        <f>VLOOKUP($B564,Tabla2[],O$1,0)</f>
        <v>0.17129799999999998</v>
      </c>
      <c r="P564" s="19">
        <f>VLOOKUP($B564,Tabla2[],P$1,0)</f>
        <v>0.17129799999999998</v>
      </c>
      <c r="Q564" s="19">
        <f>VLOOKUP($B564,Tabla2[],Q$1,0)</f>
        <v>0.17129799999999998</v>
      </c>
      <c r="R564" s="19">
        <f>VLOOKUP($B564,Tabla2[],R$1,0)</f>
        <v>0.17129799999999998</v>
      </c>
      <c r="S564" s="19">
        <f>VLOOKUP($B564,Tabla2[],S$1,0)</f>
        <v>0.17129799999999998</v>
      </c>
      <c r="T564" s="19">
        <f>VLOOKUP($B564,Tabla2[],T$1,0)</f>
        <v>0.17129799999999998</v>
      </c>
    </row>
    <row r="565" spans="1:20" x14ac:dyDescent="0.3">
      <c r="A565" t="s">
        <v>0</v>
      </c>
      <c r="B565" t="str">
        <f>FIJO!$B564</f>
        <v>PENINSULAENDESAFIJOOPEN(&lt;30&lt;50) PLANA3.0TD-</v>
      </c>
      <c r="C565" s="18" t="str">
        <f>VLOOKUP($B565,Tabla2[],3,0)</f>
        <v>ENDESA</v>
      </c>
      <c r="D565" s="18" t="str">
        <f>VLOOKUP($B565,Tabla2[],FIJO!C$1,0)</f>
        <v>PENINSULA</v>
      </c>
      <c r="E565" s="155"/>
      <c r="F565" s="18" t="str">
        <f>VLOOKUP($B565,Tabla2[],5,0)</f>
        <v>OPEN(&lt;30&lt;50) PLANA</v>
      </c>
      <c r="G565" s="18" t="str">
        <f>VLOOKUP($B565,Tabla2[],6,0)</f>
        <v>3.0TD</v>
      </c>
      <c r="H565" s="18" t="str">
        <f>VLOOKUP($B565,Tabla2[],7,0)</f>
        <v>-</v>
      </c>
      <c r="I565" s="19">
        <f>VLOOKUP($B565,Tabla2[],I$1,0)</f>
        <v>3.9892741935483873E-2</v>
      </c>
      <c r="J565" s="19">
        <f>VLOOKUP($B565,Tabla2[],J$1,0)</f>
        <v>3.0987387096774194E-2</v>
      </c>
      <c r="K565" s="19">
        <f>VLOOKUP($B565,Tabla2[],K$1,0)</f>
        <v>1.4847483870967742E-2</v>
      </c>
      <c r="L565" s="19">
        <f>VLOOKUP($B565,Tabla2[],L$1,0)</f>
        <v>1.2466354838709677E-2</v>
      </c>
      <c r="M565" s="19">
        <f>VLOOKUP($B565,Tabla2[],M$1,0)</f>
        <v>7.9504838709677419E-3</v>
      </c>
      <c r="N565" s="19">
        <f>VLOOKUP($B565,Tabla2[],N$1,0)</f>
        <v>5.8616451612903226E-3</v>
      </c>
      <c r="O565" s="19">
        <f>VLOOKUP($B565,Tabla2[],O$1,0)</f>
        <v>0.16850999999999999</v>
      </c>
      <c r="P565" s="19">
        <f>VLOOKUP($B565,Tabla2[],P$1,0)</f>
        <v>0.16850999999999999</v>
      </c>
      <c r="Q565" s="19">
        <f>VLOOKUP($B565,Tabla2[],Q$1,0)</f>
        <v>0.16850999999999999</v>
      </c>
      <c r="R565" s="19">
        <f>VLOOKUP($B565,Tabla2[],R$1,0)</f>
        <v>0.16850999999999999</v>
      </c>
      <c r="S565" s="19">
        <f>VLOOKUP($B565,Tabla2[],S$1,0)</f>
        <v>0.16850999999999999</v>
      </c>
      <c r="T565" s="19">
        <f>VLOOKUP($B565,Tabla2[],T$1,0)</f>
        <v>0.16850999999999999</v>
      </c>
    </row>
    <row r="566" spans="1:20" x14ac:dyDescent="0.3">
      <c r="A566" t="s">
        <v>0</v>
      </c>
      <c r="B566" t="str">
        <f>FIJO!$B565</f>
        <v>PENINSULAENDESAFIJOOPEN(&lt;50&lt;100) PLANA3.0TD-</v>
      </c>
      <c r="C566" s="18" t="str">
        <f>VLOOKUP($B566,Tabla2[],3,0)</f>
        <v>ENDESA</v>
      </c>
      <c r="D566" s="18" t="str">
        <f>VLOOKUP($B566,Tabla2[],FIJO!C$1,0)</f>
        <v>PENINSULA</v>
      </c>
      <c r="E566" s="155"/>
      <c r="F566" s="18" t="str">
        <f>VLOOKUP($B566,Tabla2[],5,0)</f>
        <v>OPEN(&lt;50&lt;100) PLANA</v>
      </c>
      <c r="G566" s="18" t="str">
        <f>VLOOKUP($B566,Tabla2[],6,0)</f>
        <v>3.0TD</v>
      </c>
      <c r="H566" s="18" t="str">
        <f>VLOOKUP($B566,Tabla2[],7,0)</f>
        <v>-</v>
      </c>
      <c r="I566" s="19">
        <f>VLOOKUP($B566,Tabla2[],I$1,0)</f>
        <v>3.9892741935483873E-2</v>
      </c>
      <c r="J566" s="19">
        <f>VLOOKUP($B566,Tabla2[],J$1,0)</f>
        <v>3.0987387096774194E-2</v>
      </c>
      <c r="K566" s="19">
        <f>VLOOKUP($B566,Tabla2[],K$1,0)</f>
        <v>1.4847483870967742E-2</v>
      </c>
      <c r="L566" s="19">
        <f>VLOOKUP($B566,Tabla2[],L$1,0)</f>
        <v>1.2466354838709677E-2</v>
      </c>
      <c r="M566" s="19">
        <f>VLOOKUP($B566,Tabla2[],M$1,0)</f>
        <v>7.9504838709677419E-3</v>
      </c>
      <c r="N566" s="19">
        <f>VLOOKUP($B566,Tabla2[],N$1,0)</f>
        <v>5.8616451612903226E-3</v>
      </c>
      <c r="O566" s="19">
        <f>VLOOKUP($B566,Tabla2[],O$1,0)</f>
        <v>0.16514799999999999</v>
      </c>
      <c r="P566" s="19">
        <f>VLOOKUP($B566,Tabla2[],P$1,0)</f>
        <v>0.16514799999999999</v>
      </c>
      <c r="Q566" s="19">
        <f>VLOOKUP($B566,Tabla2[],Q$1,0)</f>
        <v>0.16514799999999999</v>
      </c>
      <c r="R566" s="19">
        <f>VLOOKUP($B566,Tabla2[],R$1,0)</f>
        <v>0.16514799999999999</v>
      </c>
      <c r="S566" s="19">
        <f>VLOOKUP($B566,Tabla2[],S$1,0)</f>
        <v>0.16514799999999999</v>
      </c>
      <c r="T566" s="19">
        <f>VLOOKUP($B566,Tabla2[],T$1,0)</f>
        <v>0.16514799999999999</v>
      </c>
    </row>
    <row r="567" spans="1:20" x14ac:dyDescent="0.3">
      <c r="A567" t="s">
        <v>0</v>
      </c>
      <c r="B567" t="str">
        <f>FIJO!$B566</f>
        <v>PENINSULAENDESAFIJOOPEN(&gt;100) PLANA3.0TD-</v>
      </c>
      <c r="C567" s="18" t="str">
        <f>VLOOKUP($B567,Tabla2[],3,0)</f>
        <v>ENDESA</v>
      </c>
      <c r="D567" s="18" t="str">
        <f>VLOOKUP($B567,Tabla2[],FIJO!C$1,0)</f>
        <v>PENINSULA</v>
      </c>
      <c r="E567" s="155"/>
      <c r="F567" s="18" t="str">
        <f>VLOOKUP($B567,Tabla2[],5,0)</f>
        <v>OPEN(&gt;100) PLANA</v>
      </c>
      <c r="G567" s="18" t="str">
        <f>VLOOKUP($B567,Tabla2[],6,0)</f>
        <v>3.0TD</v>
      </c>
      <c r="H567" s="18" t="str">
        <f>VLOOKUP($B567,Tabla2[],7,0)</f>
        <v>-</v>
      </c>
      <c r="I567" s="19">
        <f>VLOOKUP($B567,Tabla2[],I$1,0)</f>
        <v>3.9892741935483873E-2</v>
      </c>
      <c r="J567" s="19">
        <f>VLOOKUP($B567,Tabla2[],J$1,0)</f>
        <v>3.0987387096774194E-2</v>
      </c>
      <c r="K567" s="19">
        <f>VLOOKUP($B567,Tabla2[],K$1,0)</f>
        <v>1.4847483870967742E-2</v>
      </c>
      <c r="L567" s="19">
        <f>VLOOKUP($B567,Tabla2[],L$1,0)</f>
        <v>1.2466354838709677E-2</v>
      </c>
      <c r="M567" s="19">
        <f>VLOOKUP($B567,Tabla2[],M$1,0)</f>
        <v>7.9504838709677419E-3</v>
      </c>
      <c r="N567" s="19">
        <f>VLOOKUP($B567,Tabla2[],N$1,0)</f>
        <v>5.8616451612903226E-3</v>
      </c>
      <c r="O567" s="19">
        <f>VLOOKUP($B567,Tabla2[],O$1,0)</f>
        <v>0.16514799999999999</v>
      </c>
      <c r="P567" s="19">
        <f>VLOOKUP($B567,Tabla2[],P$1,0)</f>
        <v>0.16514799999999999</v>
      </c>
      <c r="Q567" s="19">
        <f>VLOOKUP($B567,Tabla2[],Q$1,0)</f>
        <v>0.16514799999999999</v>
      </c>
      <c r="R567" s="19">
        <f>VLOOKUP($B567,Tabla2[],R$1,0)</f>
        <v>0.16514799999999999</v>
      </c>
      <c r="S567" s="19">
        <f>VLOOKUP($B567,Tabla2[],S$1,0)</f>
        <v>0.16514799999999999</v>
      </c>
      <c r="T567" s="19">
        <f>VLOOKUP($B567,Tabla2[],T$1,0)</f>
        <v>0.16514799999999999</v>
      </c>
    </row>
    <row r="568" spans="1:20" x14ac:dyDescent="0.3">
      <c r="A568" t="s">
        <v>0</v>
      </c>
      <c r="B568" t="str">
        <f>FIJO!$B567</f>
        <v>CANARIASENDESAFIJOOPEN(&lt;15) PLANA2.0TD-</v>
      </c>
      <c r="C568" s="18" t="str">
        <f>VLOOKUP($B568,Tabla2[],3,0)</f>
        <v>ENDESA</v>
      </c>
      <c r="D568" s="18" t="str">
        <f>VLOOKUP($B568,Tabla2[],FIJO!C$1,0)</f>
        <v>CANARIAS</v>
      </c>
      <c r="E568" s="155"/>
      <c r="F568" s="18" t="str">
        <f>VLOOKUP($B568,Tabla2[],5,0)</f>
        <v>OPEN(&lt;15) PLANA</v>
      </c>
      <c r="G568" s="18" t="str">
        <f>VLOOKUP($B568,Tabla2[],6,0)</f>
        <v>2.0TD</v>
      </c>
      <c r="H568" s="18" t="str">
        <f>VLOOKUP($B568,Tabla2[],7,0)</f>
        <v>-</v>
      </c>
      <c r="I568" s="19">
        <f>VLOOKUP($B568,Tabla2[],I$1,0)</f>
        <v>9.5115741935483875E-2</v>
      </c>
      <c r="J568" s="19">
        <f>VLOOKUP($B568,Tabla2[],J$1,0)</f>
        <v>3.0491161290322581E-2</v>
      </c>
      <c r="K568" s="19">
        <f>VLOOKUP($B568,Tabla2[],K$1,0)</f>
        <v>0</v>
      </c>
      <c r="L568" s="19">
        <f>VLOOKUP($B568,Tabla2[],L$1,0)</f>
        <v>0</v>
      </c>
      <c r="M568" s="19">
        <f>VLOOKUP($B568,Tabla2[],M$1,0)</f>
        <v>0</v>
      </c>
      <c r="N568" s="19">
        <f>VLOOKUP($B568,Tabla2[],N$1,0)</f>
        <v>0</v>
      </c>
      <c r="O568" s="19">
        <f>VLOOKUP($B568,Tabla2[],O$1,0)</f>
        <v>0.17629999999999998</v>
      </c>
      <c r="P568" s="19">
        <f>VLOOKUP($B568,Tabla2[],P$1,0)</f>
        <v>0.17629999999999998</v>
      </c>
      <c r="Q568" s="19">
        <f>VLOOKUP($B568,Tabla2[],Q$1,0)</f>
        <v>0.17629999999999998</v>
      </c>
      <c r="R568" s="19">
        <f>VLOOKUP($B568,Tabla2[],R$1,0)</f>
        <v>0</v>
      </c>
      <c r="S568" s="19">
        <f>VLOOKUP($B568,Tabla2[],S$1,0)</f>
        <v>0</v>
      </c>
      <c r="T568" s="19">
        <f>VLOOKUP($B568,Tabla2[],T$1,0)</f>
        <v>0</v>
      </c>
    </row>
    <row r="569" spans="1:20" x14ac:dyDescent="0.3">
      <c r="A569" t="s">
        <v>0</v>
      </c>
      <c r="B569" t="str">
        <f>FIJO!$B568</f>
        <v>CANARIASENDESAFIJOTEMPO 24H2.0TD-</v>
      </c>
      <c r="C569" s="18" t="str">
        <f>VLOOKUP($B569,Tabla2[],3,0)</f>
        <v>ENDESA</v>
      </c>
      <c r="D569" s="18" t="str">
        <f>VLOOKUP($B569,Tabla2[],FIJO!C$1,0)</f>
        <v>CANARIAS</v>
      </c>
      <c r="E569" s="155"/>
      <c r="F569" s="18" t="str">
        <f>VLOOKUP($B569,Tabla2[],5,0)</f>
        <v>TEMPO 24H</v>
      </c>
      <c r="G569" s="18" t="str">
        <f>VLOOKUP($B569,Tabla2[],6,0)</f>
        <v>2.0TD</v>
      </c>
      <c r="H569" s="18" t="str">
        <f>VLOOKUP($B569,Tabla2[],7,0)</f>
        <v>-</v>
      </c>
      <c r="I569" s="19">
        <f>VLOOKUP($B569,Tabla2[],I$1,0)</f>
        <v>9.5115741935483875E-2</v>
      </c>
      <c r="J569" s="19">
        <f>VLOOKUP($B569,Tabla2[],J$1,0)</f>
        <v>3.0491161290322581E-2</v>
      </c>
      <c r="K569" s="19">
        <f>VLOOKUP($B569,Tabla2[],K$1,0)</f>
        <v>0</v>
      </c>
      <c r="L569" s="19">
        <f>VLOOKUP($B569,Tabla2[],L$1,0)</f>
        <v>0</v>
      </c>
      <c r="M569" s="19">
        <f>VLOOKUP($B569,Tabla2[],M$1,0)</f>
        <v>0</v>
      </c>
      <c r="N569" s="19">
        <f>VLOOKUP($B569,Tabla2[],N$1,0)</f>
        <v>0</v>
      </c>
      <c r="O569" s="19">
        <f>VLOOKUP($B569,Tabla2[],O$1,0)</f>
        <v>0.20274</v>
      </c>
      <c r="P569" s="19">
        <f>VLOOKUP($B569,Tabla2[],P$1,0)</f>
        <v>0.20274</v>
      </c>
      <c r="Q569" s="19">
        <f>VLOOKUP($B569,Tabla2[],Q$1,0)</f>
        <v>0.20274</v>
      </c>
      <c r="R569" s="19">
        <f>VLOOKUP($B569,Tabla2[],R$1,0)</f>
        <v>0</v>
      </c>
      <c r="S569" s="19">
        <f>VLOOKUP($B569,Tabla2[],S$1,0)</f>
        <v>0</v>
      </c>
      <c r="T569" s="19">
        <f>VLOOKUP($B569,Tabla2[],T$1,0)</f>
        <v>0</v>
      </c>
    </row>
    <row r="570" spans="1:20" x14ac:dyDescent="0.3">
      <c r="A570" t="s">
        <v>0</v>
      </c>
      <c r="B570" t="str">
        <f>FIJO!$B569</f>
        <v>CANARIASENDESAFIJOTEMPO 24H CCPP2.0TD-</v>
      </c>
      <c r="C570" s="18" t="str">
        <f>VLOOKUP($B570,Tabla2[],3,0)</f>
        <v>ENDESA</v>
      </c>
      <c r="D570" s="18" t="str">
        <f>VLOOKUP($B570,Tabla2[],FIJO!C$1,0)</f>
        <v>CANARIAS</v>
      </c>
      <c r="E570" s="155"/>
      <c r="F570" s="18" t="str">
        <f>VLOOKUP($B570,Tabla2[],5,0)</f>
        <v>TEMPO 24H CCPP</v>
      </c>
      <c r="G570" s="18" t="str">
        <f>VLOOKUP($B570,Tabla2[],6,0)</f>
        <v>2.0TD</v>
      </c>
      <c r="H570" s="18" t="str">
        <f>VLOOKUP($B570,Tabla2[],7,0)</f>
        <v>-</v>
      </c>
      <c r="I570" s="19">
        <f>VLOOKUP($B570,Tabla2[],I$1,0)</f>
        <v>9.5115741935483875E-2</v>
      </c>
      <c r="J570" s="19">
        <f>VLOOKUP($B570,Tabla2[],J$1,0)</f>
        <v>3.0491161290322581E-2</v>
      </c>
      <c r="K570" s="19">
        <f>VLOOKUP($B570,Tabla2[],K$1,0)</f>
        <v>0</v>
      </c>
      <c r="L570" s="19">
        <f>VLOOKUP($B570,Tabla2[],L$1,0)</f>
        <v>0</v>
      </c>
      <c r="M570" s="19">
        <f>VLOOKUP($B570,Tabla2[],M$1,0)</f>
        <v>0</v>
      </c>
      <c r="N570" s="19">
        <f>VLOOKUP($B570,Tabla2[],N$1,0)</f>
        <v>0</v>
      </c>
      <c r="O570" s="19">
        <f>VLOOKUP($B570,Tabla2[],O$1,0)</f>
        <v>0.17658000000000001</v>
      </c>
      <c r="P570" s="19">
        <f>VLOOKUP($B570,Tabla2[],P$1,0)</f>
        <v>0.17658000000000001</v>
      </c>
      <c r="Q570" s="19">
        <f>VLOOKUP($B570,Tabla2[],Q$1,0)</f>
        <v>0.17658000000000001</v>
      </c>
      <c r="R570" s="19">
        <f>VLOOKUP($B570,Tabla2[],R$1,0)</f>
        <v>0</v>
      </c>
      <c r="S570" s="19">
        <f>VLOOKUP($B570,Tabla2[],S$1,0)</f>
        <v>0</v>
      </c>
      <c r="T570" s="19">
        <f>VLOOKUP($B570,Tabla2[],T$1,0)</f>
        <v>0</v>
      </c>
    </row>
    <row r="571" spans="1:20" x14ac:dyDescent="0.3">
      <c r="A571" t="s">
        <v>0</v>
      </c>
      <c r="B571" t="str">
        <f>FIJO!$B570</f>
        <v>CANARIASENDESAFIJOTEMPO 3 PERIODOS2.0TD-</v>
      </c>
      <c r="C571" s="18" t="str">
        <f>VLOOKUP($B571,Tabla2[],3,0)</f>
        <v>ENDESA</v>
      </c>
      <c r="D571" s="18" t="str">
        <f>VLOOKUP($B571,Tabla2[],FIJO!C$1,0)</f>
        <v>CANARIAS</v>
      </c>
      <c r="E571" s="155"/>
      <c r="F571" s="18" t="str">
        <f>VLOOKUP($B571,Tabla2[],5,0)</f>
        <v>TEMPO 3 PERIODOS</v>
      </c>
      <c r="G571" s="18" t="str">
        <f>VLOOKUP($B571,Tabla2[],6,0)</f>
        <v>2.0TD</v>
      </c>
      <c r="H571" s="18" t="str">
        <f>VLOOKUP($B571,Tabla2[],7,0)</f>
        <v>-</v>
      </c>
      <c r="I571" s="19">
        <f>VLOOKUP($B571,Tabla2[],I$1,0)</f>
        <v>9.5115741935483875E-2</v>
      </c>
      <c r="J571" s="19">
        <f>VLOOKUP($B571,Tabla2[],J$1,0)</f>
        <v>3.0491161290322581E-2</v>
      </c>
      <c r="K571" s="19">
        <f>VLOOKUP($B571,Tabla2[],K$1,0)</f>
        <v>0</v>
      </c>
      <c r="L571" s="19">
        <f>VLOOKUP($B571,Tabla2[],L$1,0)</f>
        <v>0</v>
      </c>
      <c r="M571" s="19">
        <f>VLOOKUP($B571,Tabla2[],M$1,0)</f>
        <v>0</v>
      </c>
      <c r="N571" s="19">
        <f>VLOOKUP($B571,Tabla2[],N$1,0)</f>
        <v>0</v>
      </c>
      <c r="O571" s="19">
        <f>VLOOKUP($B571,Tabla2[],O$1,0)</f>
        <v>0.25203000000000003</v>
      </c>
      <c r="P571" s="19">
        <f>VLOOKUP($B571,Tabla2[],P$1,0)</f>
        <v>0.20088</v>
      </c>
      <c r="Q571" s="19">
        <f>VLOOKUP($B571,Tabla2[],Q$1,0)</f>
        <v>0.16647000000000001</v>
      </c>
      <c r="R571" s="19">
        <f>VLOOKUP($B571,Tabla2[],R$1,0)</f>
        <v>0</v>
      </c>
      <c r="S571" s="19">
        <f>VLOOKUP($B571,Tabla2[],S$1,0)</f>
        <v>0</v>
      </c>
      <c r="T571" s="19">
        <f>VLOOKUP($B571,Tabla2[],T$1,0)</f>
        <v>0</v>
      </c>
    </row>
    <row r="572" spans="1:20" x14ac:dyDescent="0.3">
      <c r="A572" t="s">
        <v>0</v>
      </c>
      <c r="B572" t="str">
        <f>FIJO!$B571</f>
        <v>CANARIASENDESAFIJOTEMPO LIBRE2.0TD-</v>
      </c>
      <c r="C572" s="18" t="str">
        <f>VLOOKUP($B572,Tabla2[],3,0)</f>
        <v>ENDESA</v>
      </c>
      <c r="D572" s="18" t="str">
        <f>VLOOKUP($B572,Tabla2[],FIJO!C$1,0)</f>
        <v>CANARIAS</v>
      </c>
      <c r="E572" s="155"/>
      <c r="F572" s="18" t="str">
        <f>VLOOKUP($B572,Tabla2[],5,0)</f>
        <v>TEMPO LIBRE</v>
      </c>
      <c r="G572" s="18" t="str">
        <f>VLOOKUP($B572,Tabla2[],6,0)</f>
        <v>2.0TD</v>
      </c>
      <c r="H572" s="18" t="str">
        <f>VLOOKUP($B572,Tabla2[],7,0)</f>
        <v>-</v>
      </c>
      <c r="I572" s="19">
        <f>VLOOKUP($B572,Tabla2[],I$1,0)</f>
        <v>9.7803903225806454E-2</v>
      </c>
      <c r="J572" s="19">
        <f>VLOOKUP($B572,Tabla2[],J$1,0)</f>
        <v>3.3179322580645161E-2</v>
      </c>
      <c r="K572" s="19">
        <f>VLOOKUP($B572,Tabla2[],K$1,0)</f>
        <v>0</v>
      </c>
      <c r="L572" s="19">
        <f>VLOOKUP($B572,Tabla2[],L$1,0)</f>
        <v>0</v>
      </c>
      <c r="M572" s="19">
        <f>VLOOKUP($B572,Tabla2[],M$1,0)</f>
        <v>0</v>
      </c>
      <c r="N572" s="19">
        <f>VLOOKUP($B572,Tabla2[],N$1,0)</f>
        <v>0</v>
      </c>
      <c r="O572" s="19">
        <f>VLOOKUP($B572,Tabla2[],O$1,0)</f>
        <v>0.12948000000000001</v>
      </c>
      <c r="P572" s="19">
        <f>VLOOKUP($B572,Tabla2[],P$1,0)</f>
        <v>0.12948000000000001</v>
      </c>
      <c r="Q572" s="19">
        <f>VLOOKUP($B572,Tabla2[],Q$1,0)</f>
        <v>0.12948000000000001</v>
      </c>
      <c r="R572" s="19">
        <f>VLOOKUP($B572,Tabla2[],R$1,0)</f>
        <v>0</v>
      </c>
      <c r="S572" s="19">
        <f>VLOOKUP($B572,Tabla2[],S$1,0)</f>
        <v>0</v>
      </c>
      <c r="T572" s="19">
        <f>VLOOKUP($B572,Tabla2[],T$1,0)</f>
        <v>0</v>
      </c>
    </row>
    <row r="573" spans="1:20" x14ac:dyDescent="0.3">
      <c r="A573" t="s">
        <v>0</v>
      </c>
      <c r="B573" t="str">
        <f>FIJO!$B572</f>
        <v>CANARIASENDESAFIJOOPEN(&lt;15&lt;30) PLANA3.0TD-</v>
      </c>
      <c r="C573" s="18" t="str">
        <f>VLOOKUP($B573,Tabla2[],3,0)</f>
        <v>ENDESA</v>
      </c>
      <c r="D573" s="18" t="str">
        <f>VLOOKUP($B573,Tabla2[],FIJO!C$1,0)</f>
        <v>CANARIAS</v>
      </c>
      <c r="E573" s="155"/>
      <c r="F573" s="18" t="str">
        <f>VLOOKUP($B573,Tabla2[],5,0)</f>
        <v>OPEN(&lt;15&lt;30) PLANA</v>
      </c>
      <c r="G573" s="18" t="str">
        <f>VLOOKUP($B573,Tabla2[],6,0)</f>
        <v>3.0TD</v>
      </c>
      <c r="H573" s="18" t="str">
        <f>VLOOKUP($B573,Tabla2[],7,0)</f>
        <v>-</v>
      </c>
      <c r="I573" s="19">
        <f>VLOOKUP($B573,Tabla2[],I$1,0)</f>
        <v>3.9892741935483873E-2</v>
      </c>
      <c r="J573" s="19">
        <f>VLOOKUP($B573,Tabla2[],J$1,0)</f>
        <v>3.0987387096774194E-3</v>
      </c>
      <c r="K573" s="19">
        <f>VLOOKUP($B573,Tabla2[],K$1,0)</f>
        <v>1.4847483870967742E-2</v>
      </c>
      <c r="L573" s="19">
        <f>VLOOKUP($B573,Tabla2[],L$1,0)</f>
        <v>1.2466354838709677E-2</v>
      </c>
      <c r="M573" s="19">
        <f>VLOOKUP($B573,Tabla2[],M$1,0)</f>
        <v>7.9504838709677419E-3</v>
      </c>
      <c r="N573" s="19">
        <f>VLOOKUP($B573,Tabla2[],N$1,0)</f>
        <v>5.8616451612903226E-3</v>
      </c>
      <c r="O573" s="19">
        <f>VLOOKUP($B573,Tabla2[],O$1,0)</f>
        <v>0.17129799999999998</v>
      </c>
      <c r="P573" s="19">
        <f>VLOOKUP($B573,Tabla2[],P$1,0)</f>
        <v>0.17129799999999998</v>
      </c>
      <c r="Q573" s="19">
        <f>VLOOKUP($B573,Tabla2[],Q$1,0)</f>
        <v>0.17129799999999998</v>
      </c>
      <c r="R573" s="19">
        <f>VLOOKUP($B573,Tabla2[],R$1,0)</f>
        <v>0.17129799999999998</v>
      </c>
      <c r="S573" s="19">
        <f>VLOOKUP($B573,Tabla2[],S$1,0)</f>
        <v>0.17129799999999998</v>
      </c>
      <c r="T573" s="19">
        <f>VLOOKUP($B573,Tabla2[],T$1,0)</f>
        <v>0.17129799999999998</v>
      </c>
    </row>
    <row r="574" spans="1:20" x14ac:dyDescent="0.3">
      <c r="A574" t="s">
        <v>0</v>
      </c>
      <c r="B574" t="str">
        <f>FIJO!$B573</f>
        <v>CANARIASENDESAFIJOOPEN(&lt;30&lt;50) PLANA3.0TD-</v>
      </c>
      <c r="C574" s="18" t="str">
        <f>VLOOKUP($B574,Tabla2[],3,0)</f>
        <v>ENDESA</v>
      </c>
      <c r="D574" s="18" t="str">
        <f>VLOOKUP($B574,Tabla2[],FIJO!C$1,0)</f>
        <v>CANARIAS</v>
      </c>
      <c r="E574" s="155"/>
      <c r="F574" s="18" t="str">
        <f>VLOOKUP($B574,Tabla2[],5,0)</f>
        <v>OPEN(&lt;30&lt;50) PLANA</v>
      </c>
      <c r="G574" s="18" t="str">
        <f>VLOOKUP($B574,Tabla2[],6,0)</f>
        <v>3.0TD</v>
      </c>
      <c r="H574" s="18" t="str">
        <f>VLOOKUP($B574,Tabla2[],7,0)</f>
        <v>-</v>
      </c>
      <c r="I574" s="19">
        <f>VLOOKUP($B574,Tabla2[],I$1,0)</f>
        <v>3.9892741935483873E-2</v>
      </c>
      <c r="J574" s="19">
        <f>VLOOKUP($B574,Tabla2[],J$1,0)</f>
        <v>3.0987387096774194E-2</v>
      </c>
      <c r="K574" s="19">
        <f>VLOOKUP($B574,Tabla2[],K$1,0)</f>
        <v>1.4847483870967742E-2</v>
      </c>
      <c r="L574" s="19">
        <f>VLOOKUP($B574,Tabla2[],L$1,0)</f>
        <v>1.2466354838709677E-2</v>
      </c>
      <c r="M574" s="19">
        <f>VLOOKUP($B574,Tabla2[],M$1,0)</f>
        <v>7.9504838709677419E-3</v>
      </c>
      <c r="N574" s="19">
        <f>VLOOKUP($B574,Tabla2[],N$1,0)</f>
        <v>5.8616451612903226E-3</v>
      </c>
      <c r="O574" s="19">
        <f>VLOOKUP($B574,Tabla2[],O$1,0)</f>
        <v>0.16850999999999999</v>
      </c>
      <c r="P574" s="19">
        <f>VLOOKUP($B574,Tabla2[],P$1,0)</f>
        <v>0.16850999999999999</v>
      </c>
      <c r="Q574" s="19">
        <f>VLOOKUP($B574,Tabla2[],Q$1,0)</f>
        <v>0.16850999999999999</v>
      </c>
      <c r="R574" s="19">
        <f>VLOOKUP($B574,Tabla2[],R$1,0)</f>
        <v>0.16850999999999999</v>
      </c>
      <c r="S574" s="19">
        <f>VLOOKUP($B574,Tabla2[],S$1,0)</f>
        <v>0.16850999999999999</v>
      </c>
      <c r="T574" s="19">
        <f>VLOOKUP($B574,Tabla2[],T$1,0)</f>
        <v>0.16850999999999999</v>
      </c>
    </row>
    <row r="575" spans="1:20" x14ac:dyDescent="0.3">
      <c r="A575" t="s">
        <v>0</v>
      </c>
      <c r="B575" t="str">
        <f>FIJO!$B574</f>
        <v>CANARIASENDESAFIJOOPEN(&lt;50&lt;100) PLANA3.0TD-</v>
      </c>
      <c r="C575" s="18" t="str">
        <f>VLOOKUP($B575,Tabla2[],3,0)</f>
        <v>ENDESA</v>
      </c>
      <c r="D575" s="18" t="str">
        <f>VLOOKUP($B575,Tabla2[],FIJO!C$1,0)</f>
        <v>CANARIAS</v>
      </c>
      <c r="E575" s="155"/>
      <c r="F575" s="18" t="str">
        <f>VLOOKUP($B575,Tabla2[],5,0)</f>
        <v>OPEN(&lt;50&lt;100) PLANA</v>
      </c>
      <c r="G575" s="18" t="str">
        <f>VLOOKUP($B575,Tabla2[],6,0)</f>
        <v>3.0TD</v>
      </c>
      <c r="H575" s="18" t="str">
        <f>VLOOKUP($B575,Tabla2[],7,0)</f>
        <v>-</v>
      </c>
      <c r="I575" s="19">
        <f>VLOOKUP($B575,Tabla2[],I$1,0)</f>
        <v>3.9892741935483873E-2</v>
      </c>
      <c r="J575" s="19">
        <f>VLOOKUP($B575,Tabla2[],J$1,0)</f>
        <v>3.0987387096774194E-2</v>
      </c>
      <c r="K575" s="19">
        <f>VLOOKUP($B575,Tabla2[],K$1,0)</f>
        <v>1.4847483870967742E-2</v>
      </c>
      <c r="L575" s="19">
        <f>VLOOKUP($B575,Tabla2[],L$1,0)</f>
        <v>1.2466354838709677E-2</v>
      </c>
      <c r="M575" s="19">
        <f>VLOOKUP($B575,Tabla2[],M$1,0)</f>
        <v>7.9504838709677419E-3</v>
      </c>
      <c r="N575" s="19">
        <f>VLOOKUP($B575,Tabla2[],N$1,0)</f>
        <v>5.8616451612903226E-3</v>
      </c>
      <c r="O575" s="19">
        <f>VLOOKUP($B575,Tabla2[],O$1,0)</f>
        <v>0.16514799999999999</v>
      </c>
      <c r="P575" s="19">
        <f>VLOOKUP($B575,Tabla2[],P$1,0)</f>
        <v>0.16514799999999999</v>
      </c>
      <c r="Q575" s="19">
        <f>VLOOKUP($B575,Tabla2[],Q$1,0)</f>
        <v>0.16514799999999999</v>
      </c>
      <c r="R575" s="19">
        <f>VLOOKUP($B575,Tabla2[],R$1,0)</f>
        <v>0.16514799999999999</v>
      </c>
      <c r="S575" s="19">
        <f>VLOOKUP($B575,Tabla2[],S$1,0)</f>
        <v>0.16514799999999999</v>
      </c>
      <c r="T575" s="19">
        <f>VLOOKUP($B575,Tabla2[],T$1,0)</f>
        <v>0.16514799999999999</v>
      </c>
    </row>
    <row r="576" spans="1:20" x14ac:dyDescent="0.3">
      <c r="A576" t="s">
        <v>0</v>
      </c>
      <c r="B576" t="str">
        <f>FIJO!$B575</f>
        <v>CANARIASENDESAFIJOOPEN(&gt;100) PLANA3.0TD-</v>
      </c>
      <c r="C576" s="18" t="str">
        <f>VLOOKUP($B576,Tabla2[],3,0)</f>
        <v>ENDESA</v>
      </c>
      <c r="D576" s="18" t="str">
        <f>VLOOKUP($B576,Tabla2[],FIJO!C$1,0)</f>
        <v>CANARIAS</v>
      </c>
      <c r="E576" s="155"/>
      <c r="F576" s="18" t="str">
        <f>VLOOKUP($B576,Tabla2[],5,0)</f>
        <v>OPEN(&gt;100) PLANA</v>
      </c>
      <c r="G576" s="18" t="str">
        <f>VLOOKUP($B576,Tabla2[],6,0)</f>
        <v>3.0TD</v>
      </c>
      <c r="H576" s="18" t="str">
        <f>VLOOKUP($B576,Tabla2[],7,0)</f>
        <v>-</v>
      </c>
      <c r="I576" s="19">
        <f>VLOOKUP($B576,Tabla2[],I$1,0)</f>
        <v>3.9892741935483873E-2</v>
      </c>
      <c r="J576" s="19">
        <f>VLOOKUP($B576,Tabla2[],J$1,0)</f>
        <v>3.0987387096774194E-2</v>
      </c>
      <c r="K576" s="19">
        <f>VLOOKUP($B576,Tabla2[],K$1,0)</f>
        <v>1.4847483870967742E-2</v>
      </c>
      <c r="L576" s="19">
        <f>VLOOKUP($B576,Tabla2[],L$1,0)</f>
        <v>1.2466354838709677E-2</v>
      </c>
      <c r="M576" s="19">
        <f>VLOOKUP($B576,Tabla2[],M$1,0)</f>
        <v>7.9504838709677419E-3</v>
      </c>
      <c r="N576" s="19">
        <f>VLOOKUP($B576,Tabla2[],N$1,0)</f>
        <v>5.8616451612903226E-3</v>
      </c>
      <c r="O576" s="19">
        <f>VLOOKUP($B576,Tabla2[],O$1,0)</f>
        <v>0.16514799999999999</v>
      </c>
      <c r="P576" s="19">
        <f>VLOOKUP($B576,Tabla2[],P$1,0)</f>
        <v>0.16514799999999999</v>
      </c>
      <c r="Q576" s="19">
        <f>VLOOKUP($B576,Tabla2[],Q$1,0)</f>
        <v>0.16514799999999999</v>
      </c>
      <c r="R576" s="19">
        <f>VLOOKUP($B576,Tabla2[],R$1,0)</f>
        <v>0.16514799999999999</v>
      </c>
      <c r="S576" s="19">
        <f>VLOOKUP($B576,Tabla2[],S$1,0)</f>
        <v>0.16514799999999999</v>
      </c>
      <c r="T576" s="19">
        <f>VLOOKUP($B576,Tabla2[],T$1,0)</f>
        <v>0.16514799999999999</v>
      </c>
    </row>
    <row r="577" spans="1:20" x14ac:dyDescent="0.3">
      <c r="A577" t="s">
        <v>0</v>
      </c>
      <c r="B577" t="str">
        <f>FIJO!$B576</f>
        <v>BALEARESENDESAFIJOOPEN(&lt;15) PLANA2.0TD-</v>
      </c>
      <c r="C577" s="18" t="str">
        <f>VLOOKUP($B577,Tabla2[],3,0)</f>
        <v>ENDESA</v>
      </c>
      <c r="D577" s="18" t="str">
        <f>VLOOKUP($B577,Tabla2[],FIJO!C$1,0)</f>
        <v>BALEARES</v>
      </c>
      <c r="E577" s="155"/>
      <c r="F577" s="18" t="str">
        <f>VLOOKUP($B577,Tabla2[],5,0)</f>
        <v>OPEN(&lt;15) PLANA</v>
      </c>
      <c r="G577" s="18" t="str">
        <f>VLOOKUP($B577,Tabla2[],6,0)</f>
        <v>2.0TD</v>
      </c>
      <c r="H577" s="18" t="str">
        <f>VLOOKUP($B577,Tabla2[],7,0)</f>
        <v>-</v>
      </c>
      <c r="I577" s="19">
        <f>VLOOKUP($B577,Tabla2[],I$1,0)</f>
        <v>9.5115741935483875E-2</v>
      </c>
      <c r="J577" s="19">
        <f>VLOOKUP($B577,Tabla2[],J$1,0)</f>
        <v>3.0491161290322581E-2</v>
      </c>
      <c r="K577" s="19">
        <f>VLOOKUP($B577,Tabla2[],K$1,0)</f>
        <v>0</v>
      </c>
      <c r="L577" s="19">
        <f>VLOOKUP($B577,Tabla2[],L$1,0)</f>
        <v>0</v>
      </c>
      <c r="M577" s="19">
        <f>VLOOKUP($B577,Tabla2[],M$1,0)</f>
        <v>0</v>
      </c>
      <c r="N577" s="19">
        <f>VLOOKUP($B577,Tabla2[],N$1,0)</f>
        <v>0</v>
      </c>
      <c r="O577" s="19">
        <f>VLOOKUP($B577,Tabla2[],O$1,0)</f>
        <v>0.17629999999999998</v>
      </c>
      <c r="P577" s="19">
        <f>VLOOKUP($B577,Tabla2[],P$1,0)</f>
        <v>0.17629999999999998</v>
      </c>
      <c r="Q577" s="19">
        <f>VLOOKUP($B577,Tabla2[],Q$1,0)</f>
        <v>0.17629999999999998</v>
      </c>
      <c r="R577" s="19">
        <f>VLOOKUP($B577,Tabla2[],R$1,0)</f>
        <v>0</v>
      </c>
      <c r="S577" s="19">
        <f>VLOOKUP($B577,Tabla2[],S$1,0)</f>
        <v>0</v>
      </c>
      <c r="T577" s="19">
        <f>VLOOKUP($B577,Tabla2[],T$1,0)</f>
        <v>0</v>
      </c>
    </row>
    <row r="578" spans="1:20" x14ac:dyDescent="0.3">
      <c r="A578" t="s">
        <v>0</v>
      </c>
      <c r="B578" t="str">
        <f>FIJO!$B577</f>
        <v>BALEARESENDESAFIJOTEMPO 24H2.0TD-</v>
      </c>
      <c r="C578" s="18" t="str">
        <f>VLOOKUP($B578,Tabla2[],3,0)</f>
        <v>ENDESA</v>
      </c>
      <c r="D578" s="18" t="str">
        <f>VLOOKUP($B578,Tabla2[],FIJO!C$1,0)</f>
        <v>BALEARES</v>
      </c>
      <c r="E578" s="155"/>
      <c r="F578" s="18" t="str">
        <f>VLOOKUP($B578,Tabla2[],5,0)</f>
        <v>TEMPO 24H</v>
      </c>
      <c r="G578" s="18" t="str">
        <f>VLOOKUP($B578,Tabla2[],6,0)</f>
        <v>2.0TD</v>
      </c>
      <c r="H578" s="18" t="str">
        <f>VLOOKUP($B578,Tabla2[],7,0)</f>
        <v>-</v>
      </c>
      <c r="I578" s="19">
        <f>VLOOKUP($B578,Tabla2[],I$1,0)</f>
        <v>9.5115741935483875E-2</v>
      </c>
      <c r="J578" s="19">
        <f>VLOOKUP($B578,Tabla2[],J$1,0)</f>
        <v>3.0491161290322581E-2</v>
      </c>
      <c r="K578" s="19">
        <f>VLOOKUP($B578,Tabla2[],K$1,0)</f>
        <v>0</v>
      </c>
      <c r="L578" s="19">
        <f>VLOOKUP($B578,Tabla2[],L$1,0)</f>
        <v>0</v>
      </c>
      <c r="M578" s="19">
        <f>VLOOKUP($B578,Tabla2[],M$1,0)</f>
        <v>0</v>
      </c>
      <c r="N578" s="19">
        <f>VLOOKUP($B578,Tabla2[],N$1,0)</f>
        <v>0</v>
      </c>
      <c r="O578" s="19">
        <f>VLOOKUP($B578,Tabla2[],O$1,0)</f>
        <v>0.20274</v>
      </c>
      <c r="P578" s="19">
        <f>VLOOKUP($B578,Tabla2[],P$1,0)</f>
        <v>0.20274</v>
      </c>
      <c r="Q578" s="19">
        <f>VLOOKUP($B578,Tabla2[],Q$1,0)</f>
        <v>0.20274</v>
      </c>
      <c r="R578" s="19">
        <f>VLOOKUP($B578,Tabla2[],R$1,0)</f>
        <v>0</v>
      </c>
      <c r="S578" s="19">
        <f>VLOOKUP($B578,Tabla2[],S$1,0)</f>
        <v>0</v>
      </c>
      <c r="T578" s="19">
        <f>VLOOKUP($B578,Tabla2[],T$1,0)</f>
        <v>0</v>
      </c>
    </row>
    <row r="579" spans="1:20" x14ac:dyDescent="0.3">
      <c r="A579" t="s">
        <v>0</v>
      </c>
      <c r="B579" t="str">
        <f>FIJO!$B578</f>
        <v>BALEARESENDESAFIJOTEMPO 24H CCPP2.0TD-</v>
      </c>
      <c r="C579" s="18" t="str">
        <f>VLOOKUP($B579,Tabla2[],3,0)</f>
        <v>ENDESA</v>
      </c>
      <c r="D579" s="18" t="str">
        <f>VLOOKUP($B579,Tabla2[],FIJO!C$1,0)</f>
        <v>BALEARES</v>
      </c>
      <c r="E579" s="155"/>
      <c r="F579" s="18" t="str">
        <f>VLOOKUP($B579,Tabla2[],5,0)</f>
        <v>TEMPO 24H CCPP</v>
      </c>
      <c r="G579" s="18" t="str">
        <f>VLOOKUP($B579,Tabla2[],6,0)</f>
        <v>2.0TD</v>
      </c>
      <c r="H579" s="18" t="str">
        <f>VLOOKUP($B579,Tabla2[],7,0)</f>
        <v>-</v>
      </c>
      <c r="I579" s="19">
        <f>VLOOKUP($B579,Tabla2[],I$1,0)</f>
        <v>9.5115741935483875E-2</v>
      </c>
      <c r="J579" s="19">
        <f>VLOOKUP($B579,Tabla2[],J$1,0)</f>
        <v>3.0491161290322581E-2</v>
      </c>
      <c r="K579" s="19">
        <f>VLOOKUP($B579,Tabla2[],K$1,0)</f>
        <v>0</v>
      </c>
      <c r="L579" s="19">
        <f>VLOOKUP($B579,Tabla2[],L$1,0)</f>
        <v>0</v>
      </c>
      <c r="M579" s="19">
        <f>VLOOKUP($B579,Tabla2[],M$1,0)</f>
        <v>0</v>
      </c>
      <c r="N579" s="19">
        <f>VLOOKUP($B579,Tabla2[],N$1,0)</f>
        <v>0</v>
      </c>
      <c r="O579" s="19">
        <f>VLOOKUP($B579,Tabla2[],O$1,0)</f>
        <v>0.17658000000000001</v>
      </c>
      <c r="P579" s="19">
        <f>VLOOKUP($B579,Tabla2[],P$1,0)</f>
        <v>0.17658000000000001</v>
      </c>
      <c r="Q579" s="19">
        <f>VLOOKUP($B579,Tabla2[],Q$1,0)</f>
        <v>0.17658000000000001</v>
      </c>
      <c r="R579" s="19">
        <f>VLOOKUP($B579,Tabla2[],R$1,0)</f>
        <v>0</v>
      </c>
      <c r="S579" s="19">
        <f>VLOOKUP($B579,Tabla2[],S$1,0)</f>
        <v>0</v>
      </c>
      <c r="T579" s="19">
        <f>VLOOKUP($B579,Tabla2[],T$1,0)</f>
        <v>0</v>
      </c>
    </row>
    <row r="580" spans="1:20" x14ac:dyDescent="0.3">
      <c r="A580" t="s">
        <v>0</v>
      </c>
      <c r="B580" t="str">
        <f>FIJO!$B579</f>
        <v>BALEARESENDESAFIJOTEMPO 3 PERIODOS2.0TD-</v>
      </c>
      <c r="C580" s="18" t="str">
        <f>VLOOKUP($B580,Tabla2[],3,0)</f>
        <v>ENDESA</v>
      </c>
      <c r="D580" s="18" t="str">
        <f>VLOOKUP($B580,Tabla2[],FIJO!C$1,0)</f>
        <v>BALEARES</v>
      </c>
      <c r="E580" s="155"/>
      <c r="F580" s="18" t="str">
        <f>VLOOKUP($B580,Tabla2[],5,0)</f>
        <v>TEMPO 3 PERIODOS</v>
      </c>
      <c r="G580" s="18" t="str">
        <f>VLOOKUP($B580,Tabla2[],6,0)</f>
        <v>2.0TD</v>
      </c>
      <c r="H580" s="18" t="str">
        <f>VLOOKUP($B580,Tabla2[],7,0)</f>
        <v>-</v>
      </c>
      <c r="I580" s="19">
        <f>VLOOKUP($B580,Tabla2[],I$1,0)</f>
        <v>9.5115741935483875E-2</v>
      </c>
      <c r="J580" s="19">
        <f>VLOOKUP($B580,Tabla2[],J$1,0)</f>
        <v>3.0491161290322581E-2</v>
      </c>
      <c r="K580" s="19">
        <f>VLOOKUP($B580,Tabla2[],K$1,0)</f>
        <v>0</v>
      </c>
      <c r="L580" s="19">
        <f>VLOOKUP($B580,Tabla2[],L$1,0)</f>
        <v>0</v>
      </c>
      <c r="M580" s="19">
        <f>VLOOKUP($B580,Tabla2[],M$1,0)</f>
        <v>0</v>
      </c>
      <c r="N580" s="19">
        <f>VLOOKUP($B580,Tabla2[],N$1,0)</f>
        <v>0</v>
      </c>
      <c r="O580" s="19">
        <f>VLOOKUP($B580,Tabla2[],O$1,0)</f>
        <v>0.25203000000000003</v>
      </c>
      <c r="P580" s="19">
        <f>VLOOKUP($B580,Tabla2[],P$1,0)</f>
        <v>0.20088</v>
      </c>
      <c r="Q580" s="19">
        <f>VLOOKUP($B580,Tabla2[],Q$1,0)</f>
        <v>0.16647000000000001</v>
      </c>
      <c r="R580" s="19">
        <f>VLOOKUP($B580,Tabla2[],R$1,0)</f>
        <v>0</v>
      </c>
      <c r="S580" s="19">
        <f>VLOOKUP($B580,Tabla2[],S$1,0)</f>
        <v>0</v>
      </c>
      <c r="T580" s="19">
        <f>VLOOKUP($B580,Tabla2[],T$1,0)</f>
        <v>0</v>
      </c>
    </row>
    <row r="581" spans="1:20" x14ac:dyDescent="0.3">
      <c r="A581" t="s">
        <v>0</v>
      </c>
      <c r="B581" t="str">
        <f>FIJO!$B580</f>
        <v>BALEARESENDESAFIJOTEMPO LIBRE2.0TD-</v>
      </c>
      <c r="C581" s="18" t="str">
        <f>VLOOKUP($B581,Tabla2[],3,0)</f>
        <v>ENDESA</v>
      </c>
      <c r="D581" s="18" t="str">
        <f>VLOOKUP($B581,Tabla2[],FIJO!C$1,0)</f>
        <v>BALEARES</v>
      </c>
      <c r="E581" s="155"/>
      <c r="F581" s="18" t="str">
        <f>VLOOKUP($B581,Tabla2[],5,0)</f>
        <v>TEMPO LIBRE</v>
      </c>
      <c r="G581" s="18" t="str">
        <f>VLOOKUP($B581,Tabla2[],6,0)</f>
        <v>2.0TD</v>
      </c>
      <c r="H581" s="18" t="str">
        <f>VLOOKUP($B581,Tabla2[],7,0)</f>
        <v>-</v>
      </c>
      <c r="I581" s="19">
        <f>VLOOKUP($B581,Tabla2[],I$1,0)</f>
        <v>9.7803903225806454E-2</v>
      </c>
      <c r="J581" s="19">
        <f>VLOOKUP($B581,Tabla2[],J$1,0)</f>
        <v>3.3179322580645161E-2</v>
      </c>
      <c r="K581" s="19">
        <f>VLOOKUP($B581,Tabla2[],K$1,0)</f>
        <v>0</v>
      </c>
      <c r="L581" s="19">
        <f>VLOOKUP($B581,Tabla2[],L$1,0)</f>
        <v>0</v>
      </c>
      <c r="M581" s="19">
        <f>VLOOKUP($B581,Tabla2[],M$1,0)</f>
        <v>0</v>
      </c>
      <c r="N581" s="19">
        <f>VLOOKUP($B581,Tabla2[],N$1,0)</f>
        <v>0</v>
      </c>
      <c r="O581" s="19">
        <f>VLOOKUP($B581,Tabla2[],O$1,0)</f>
        <v>0.12948000000000001</v>
      </c>
      <c r="P581" s="19">
        <f>VLOOKUP($B581,Tabla2[],P$1,0)</f>
        <v>0.12948000000000001</v>
      </c>
      <c r="Q581" s="19">
        <f>VLOOKUP($B581,Tabla2[],Q$1,0)</f>
        <v>0.12948000000000001</v>
      </c>
      <c r="R581" s="19">
        <f>VLOOKUP($B581,Tabla2[],R$1,0)</f>
        <v>0</v>
      </c>
      <c r="S581" s="19">
        <f>VLOOKUP($B581,Tabla2[],S$1,0)</f>
        <v>0</v>
      </c>
      <c r="T581" s="19">
        <f>VLOOKUP($B581,Tabla2[],T$1,0)</f>
        <v>0</v>
      </c>
    </row>
    <row r="582" spans="1:20" x14ac:dyDescent="0.3">
      <c r="A582" t="s">
        <v>0</v>
      </c>
      <c r="B582" t="str">
        <f>FIJO!$B581</f>
        <v>BALEARESENDESAFIJOOPEN(&lt;15&lt;30) PLANA3.0TD-</v>
      </c>
      <c r="C582" s="18" t="str">
        <f>VLOOKUP($B582,Tabla2[],3,0)</f>
        <v>ENDESA</v>
      </c>
      <c r="D582" s="18" t="str">
        <f>VLOOKUP($B582,Tabla2[],FIJO!C$1,0)</f>
        <v>BALEARES</v>
      </c>
      <c r="E582" s="155"/>
      <c r="F582" s="18" t="str">
        <f>VLOOKUP($B582,Tabla2[],5,0)</f>
        <v>OPEN(&lt;15&lt;30) PLANA</v>
      </c>
      <c r="G582" s="18" t="str">
        <f>VLOOKUP($B582,Tabla2[],6,0)</f>
        <v>3.0TD</v>
      </c>
      <c r="H582" s="18" t="str">
        <f>VLOOKUP($B582,Tabla2[],7,0)</f>
        <v>-</v>
      </c>
      <c r="I582" s="19">
        <f>VLOOKUP($B582,Tabla2[],I$1,0)</f>
        <v>3.9892741935483873E-2</v>
      </c>
      <c r="J582" s="19">
        <f>VLOOKUP($B582,Tabla2[],J$1,0)</f>
        <v>3.0987387096774194E-3</v>
      </c>
      <c r="K582" s="19">
        <f>VLOOKUP($B582,Tabla2[],K$1,0)</f>
        <v>1.4847483870967742E-2</v>
      </c>
      <c r="L582" s="19">
        <f>VLOOKUP($B582,Tabla2[],L$1,0)</f>
        <v>1.2466354838709677E-2</v>
      </c>
      <c r="M582" s="19">
        <f>VLOOKUP($B582,Tabla2[],M$1,0)</f>
        <v>7.9504838709677419E-3</v>
      </c>
      <c r="N582" s="19">
        <f>VLOOKUP($B582,Tabla2[],N$1,0)</f>
        <v>5.8616451612903226E-3</v>
      </c>
      <c r="O582" s="19">
        <f>VLOOKUP($B582,Tabla2[],O$1,0)</f>
        <v>0.17129799999999998</v>
      </c>
      <c r="P582" s="19">
        <f>VLOOKUP($B582,Tabla2[],P$1,0)</f>
        <v>0.17129799999999998</v>
      </c>
      <c r="Q582" s="19">
        <f>VLOOKUP($B582,Tabla2[],Q$1,0)</f>
        <v>0.17129799999999998</v>
      </c>
      <c r="R582" s="19">
        <f>VLOOKUP($B582,Tabla2[],R$1,0)</f>
        <v>0.17129799999999998</v>
      </c>
      <c r="S582" s="19">
        <f>VLOOKUP($B582,Tabla2[],S$1,0)</f>
        <v>0.17129799999999998</v>
      </c>
      <c r="T582" s="19">
        <f>VLOOKUP($B582,Tabla2[],T$1,0)</f>
        <v>0.17129799999999998</v>
      </c>
    </row>
    <row r="583" spans="1:20" x14ac:dyDescent="0.3">
      <c r="A583" t="s">
        <v>0</v>
      </c>
      <c r="B583" t="str">
        <f>FIJO!$B582</f>
        <v>BALEARESENDESAFIJOOPEN(&lt;30&lt;50) PLANA3.0TD-</v>
      </c>
      <c r="C583" s="18" t="str">
        <f>VLOOKUP($B583,Tabla2[],3,0)</f>
        <v>ENDESA</v>
      </c>
      <c r="D583" s="18" t="str">
        <f>VLOOKUP($B583,Tabla2[],FIJO!C$1,0)</f>
        <v>BALEARES</v>
      </c>
      <c r="E583" s="155"/>
      <c r="F583" s="18" t="str">
        <f>VLOOKUP($B583,Tabla2[],5,0)</f>
        <v>OPEN(&lt;30&lt;50) PLANA</v>
      </c>
      <c r="G583" s="18" t="str">
        <f>VLOOKUP($B583,Tabla2[],6,0)</f>
        <v>3.0TD</v>
      </c>
      <c r="H583" s="18" t="str">
        <f>VLOOKUP($B583,Tabla2[],7,0)</f>
        <v>-</v>
      </c>
      <c r="I583" s="19">
        <f>VLOOKUP($B583,Tabla2[],I$1,0)</f>
        <v>3.9892741935483873E-2</v>
      </c>
      <c r="J583" s="19">
        <f>VLOOKUP($B583,Tabla2[],J$1,0)</f>
        <v>3.0987387096774194E-2</v>
      </c>
      <c r="K583" s="19">
        <f>VLOOKUP($B583,Tabla2[],K$1,0)</f>
        <v>1.4847483870967742E-2</v>
      </c>
      <c r="L583" s="19">
        <f>VLOOKUP($B583,Tabla2[],L$1,0)</f>
        <v>1.2466354838709677E-2</v>
      </c>
      <c r="M583" s="19">
        <f>VLOOKUP($B583,Tabla2[],M$1,0)</f>
        <v>7.9504838709677419E-3</v>
      </c>
      <c r="N583" s="19">
        <f>VLOOKUP($B583,Tabla2[],N$1,0)</f>
        <v>5.8616451612903226E-3</v>
      </c>
      <c r="O583" s="19">
        <f>VLOOKUP($B583,Tabla2[],O$1,0)</f>
        <v>0.16850999999999999</v>
      </c>
      <c r="P583" s="19">
        <f>VLOOKUP($B583,Tabla2[],P$1,0)</f>
        <v>0.16850999999999999</v>
      </c>
      <c r="Q583" s="19">
        <f>VLOOKUP($B583,Tabla2[],Q$1,0)</f>
        <v>0.16850999999999999</v>
      </c>
      <c r="R583" s="19">
        <f>VLOOKUP($B583,Tabla2[],R$1,0)</f>
        <v>0.16850999999999999</v>
      </c>
      <c r="S583" s="19">
        <f>VLOOKUP($B583,Tabla2[],S$1,0)</f>
        <v>0.16850999999999999</v>
      </c>
      <c r="T583" s="19">
        <f>VLOOKUP($B583,Tabla2[],T$1,0)</f>
        <v>0.16850999999999999</v>
      </c>
    </row>
    <row r="584" spans="1:20" x14ac:dyDescent="0.3">
      <c r="A584" t="s">
        <v>0</v>
      </c>
      <c r="B584" t="str">
        <f>FIJO!$B583</f>
        <v>BALEARESENDESAFIJOOPEN(&lt;50&lt;100) PLANA3.0TD-</v>
      </c>
      <c r="C584" s="18" t="str">
        <f>VLOOKUP($B584,Tabla2[],3,0)</f>
        <v>ENDESA</v>
      </c>
      <c r="D584" s="18" t="str">
        <f>VLOOKUP($B584,Tabla2[],FIJO!C$1,0)</f>
        <v>BALEARES</v>
      </c>
      <c r="E584" s="155"/>
      <c r="F584" s="18" t="str">
        <f>VLOOKUP($B584,Tabla2[],5,0)</f>
        <v>OPEN(&lt;50&lt;100) PLANA</v>
      </c>
      <c r="G584" s="18" t="str">
        <f>VLOOKUP($B584,Tabla2[],6,0)</f>
        <v>3.0TD</v>
      </c>
      <c r="H584" s="18" t="str">
        <f>VLOOKUP($B584,Tabla2[],7,0)</f>
        <v>-</v>
      </c>
      <c r="I584" s="19">
        <f>VLOOKUP($B584,Tabla2[],I$1,0)</f>
        <v>3.9892741935483873E-2</v>
      </c>
      <c r="J584" s="19">
        <f>VLOOKUP($B584,Tabla2[],J$1,0)</f>
        <v>3.0987387096774194E-2</v>
      </c>
      <c r="K584" s="19">
        <f>VLOOKUP($B584,Tabla2[],K$1,0)</f>
        <v>1.4847483870967742E-2</v>
      </c>
      <c r="L584" s="19">
        <f>VLOOKUP($B584,Tabla2[],L$1,0)</f>
        <v>1.2466354838709677E-2</v>
      </c>
      <c r="M584" s="19">
        <f>VLOOKUP($B584,Tabla2[],M$1,0)</f>
        <v>7.9504838709677419E-3</v>
      </c>
      <c r="N584" s="19">
        <f>VLOOKUP($B584,Tabla2[],N$1,0)</f>
        <v>5.8616451612903226E-3</v>
      </c>
      <c r="O584" s="19">
        <f>VLOOKUP($B584,Tabla2[],O$1,0)</f>
        <v>0.16514799999999999</v>
      </c>
      <c r="P584" s="19">
        <f>VLOOKUP($B584,Tabla2[],P$1,0)</f>
        <v>0.16514799999999999</v>
      </c>
      <c r="Q584" s="19">
        <f>VLOOKUP($B584,Tabla2[],Q$1,0)</f>
        <v>0.16514799999999999</v>
      </c>
      <c r="R584" s="19">
        <f>VLOOKUP($B584,Tabla2[],R$1,0)</f>
        <v>0.16514799999999999</v>
      </c>
      <c r="S584" s="19">
        <f>VLOOKUP($B584,Tabla2[],S$1,0)</f>
        <v>0.16514799999999999</v>
      </c>
      <c r="T584" s="19">
        <f>VLOOKUP($B584,Tabla2[],T$1,0)</f>
        <v>0.16514799999999999</v>
      </c>
    </row>
    <row r="585" spans="1:20" x14ac:dyDescent="0.3">
      <c r="A585" t="s">
        <v>0</v>
      </c>
      <c r="B585" t="str">
        <f>FIJO!$B584</f>
        <v>BALEARESENDESAFIJOOPEN(&gt;100) PLANA3.0TD-</v>
      </c>
      <c r="C585" s="18" t="str">
        <f>VLOOKUP($B585,Tabla2[],3,0)</f>
        <v>ENDESA</v>
      </c>
      <c r="D585" s="18" t="str">
        <f>VLOOKUP($B585,Tabla2[],FIJO!C$1,0)</f>
        <v>BALEARES</v>
      </c>
      <c r="E585" s="155"/>
      <c r="F585" s="18" t="str">
        <f>VLOOKUP($B585,Tabla2[],5,0)</f>
        <v>OPEN(&gt;100) PLANA</v>
      </c>
      <c r="G585" s="18" t="str">
        <f>VLOOKUP($B585,Tabla2[],6,0)</f>
        <v>3.0TD</v>
      </c>
      <c r="H585" s="18" t="str">
        <f>VLOOKUP($B585,Tabla2[],7,0)</f>
        <v>-</v>
      </c>
      <c r="I585" s="19">
        <f>VLOOKUP($B585,Tabla2[],I$1,0)</f>
        <v>3.9892741935483873E-2</v>
      </c>
      <c r="J585" s="19">
        <f>VLOOKUP($B585,Tabla2[],J$1,0)</f>
        <v>3.0987387096774194E-2</v>
      </c>
      <c r="K585" s="19">
        <f>VLOOKUP($B585,Tabla2[],K$1,0)</f>
        <v>1.4847483870967742E-2</v>
      </c>
      <c r="L585" s="19">
        <f>VLOOKUP($B585,Tabla2[],L$1,0)</f>
        <v>1.2466354838709677E-2</v>
      </c>
      <c r="M585" s="19">
        <f>VLOOKUP($B585,Tabla2[],M$1,0)</f>
        <v>7.9504838709677419E-3</v>
      </c>
      <c r="N585" s="19">
        <f>VLOOKUP($B585,Tabla2[],N$1,0)</f>
        <v>5.8616451612903226E-3</v>
      </c>
      <c r="O585" s="19">
        <f>VLOOKUP($B585,Tabla2[],O$1,0)</f>
        <v>0.16514799999999999</v>
      </c>
      <c r="P585" s="19">
        <f>VLOOKUP($B585,Tabla2[],P$1,0)</f>
        <v>0.16514799999999999</v>
      </c>
      <c r="Q585" s="19">
        <f>VLOOKUP($B585,Tabla2[],Q$1,0)</f>
        <v>0.16514799999999999</v>
      </c>
      <c r="R585" s="19">
        <f>VLOOKUP($B585,Tabla2[],R$1,0)</f>
        <v>0.16514799999999999</v>
      </c>
      <c r="S585" s="19">
        <f>VLOOKUP($B585,Tabla2[],S$1,0)</f>
        <v>0.16514799999999999</v>
      </c>
      <c r="T585" s="19">
        <f>VLOOKUP($B585,Tabla2[],T$1,0)</f>
        <v>0.16514799999999999</v>
      </c>
    </row>
    <row r="586" spans="1:20" x14ac:dyDescent="0.3">
      <c r="A586" t="s">
        <v>0</v>
      </c>
      <c r="B586" t="str">
        <f>FIJO!$B588</f>
        <v>PENINSULAEVOLVEFIJOGOLD2.0TD-</v>
      </c>
      <c r="C586" s="18" t="str">
        <f>VLOOKUP($B586,Tabla2[],3,0)</f>
        <v>EVOLVE</v>
      </c>
      <c r="D586" s="18" t="str">
        <f>VLOOKUP($B586,Tabla2[],FIJO!C$1,0)</f>
        <v>PENINSULA</v>
      </c>
      <c r="E586" s="155"/>
      <c r="F586" s="18" t="str">
        <f>VLOOKUP($B586,Tabla2[],5,0)</f>
        <v>GOLD</v>
      </c>
      <c r="G586" s="18" t="str">
        <f>VLOOKUP($B586,Tabla2[],6,0)</f>
        <v>2.0TD</v>
      </c>
      <c r="H586" s="18" t="str">
        <f>VLOOKUP($B586,Tabla2[],7,0)</f>
        <v>-</v>
      </c>
      <c r="I586" s="19">
        <f>VLOOKUP($B586,Tabla2[],I$1,0)</f>
        <v>0.102419</v>
      </c>
      <c r="J586" s="19">
        <f>VLOOKUP($B586,Tabla2[],J$1,0)</f>
        <v>3.6554999999999997E-2</v>
      </c>
      <c r="K586" s="19">
        <f>VLOOKUP($B586,Tabla2[],K$1,0)</f>
        <v>0</v>
      </c>
      <c r="L586" s="19">
        <f>VLOOKUP($B586,Tabla2[],L$1,0)</f>
        <v>0</v>
      </c>
      <c r="M586" s="19">
        <f>VLOOKUP($B586,Tabla2[],M$1,0)</f>
        <v>0</v>
      </c>
      <c r="N586" s="19">
        <f>VLOOKUP($B586,Tabla2[],N$1,0)</f>
        <v>0</v>
      </c>
      <c r="O586" s="19">
        <f>VLOOKUP($B586,Tabla2[],O$1,0)</f>
        <v>0.22533800000000001</v>
      </c>
      <c r="P586" s="19">
        <f>VLOOKUP($B586,Tabla2[],P$1,0)</f>
        <v>0.22533800000000001</v>
      </c>
      <c r="Q586" s="19">
        <f>VLOOKUP($B586,Tabla2[],Q$1,0)</f>
        <v>0.22533800000000001</v>
      </c>
      <c r="R586" s="19">
        <f>VLOOKUP($B586,Tabla2[],R$1,0)</f>
        <v>0</v>
      </c>
      <c r="S586" s="19">
        <f>VLOOKUP($B586,Tabla2[],S$1,0)</f>
        <v>0</v>
      </c>
      <c r="T586" s="19">
        <f>VLOOKUP($B586,Tabla2[],T$1,0)</f>
        <v>0</v>
      </c>
    </row>
    <row r="587" spans="1:20" x14ac:dyDescent="0.3">
      <c r="A587" t="s">
        <v>0</v>
      </c>
      <c r="B587" t="str">
        <f>FIJO!$B589</f>
        <v>CANARIASEVOLVEFIJOGOLD2.0TD-</v>
      </c>
      <c r="C587" s="18" t="str">
        <f>VLOOKUP($B587,Tabla2[],3,0)</f>
        <v>EVOLVE</v>
      </c>
      <c r="D587" s="18" t="str">
        <f>VLOOKUP($B587,Tabla2[],FIJO!C$1,0)</f>
        <v>CANARIAS</v>
      </c>
      <c r="E587" s="155"/>
      <c r="F587" s="18" t="str">
        <f>VLOOKUP($B587,Tabla2[],5,0)</f>
        <v>GOLD</v>
      </c>
      <c r="G587" s="18" t="str">
        <f>VLOOKUP($B587,Tabla2[],6,0)</f>
        <v>2.0TD</v>
      </c>
      <c r="H587" s="18" t="str">
        <f>VLOOKUP($B587,Tabla2[],7,0)</f>
        <v>-</v>
      </c>
      <c r="I587" s="19">
        <f>VLOOKUP($B587,Tabla2[],I$1,0)</f>
        <v>0.102419</v>
      </c>
      <c r="J587" s="19">
        <f>VLOOKUP($B587,Tabla2[],J$1,0)</f>
        <v>3.6554999999999997E-2</v>
      </c>
      <c r="K587" s="19">
        <f>VLOOKUP($B587,Tabla2[],K$1,0)</f>
        <v>0</v>
      </c>
      <c r="L587" s="19">
        <f>VLOOKUP($B587,Tabla2[],L$1,0)</f>
        <v>0</v>
      </c>
      <c r="M587" s="19">
        <f>VLOOKUP($B587,Tabla2[],M$1,0)</f>
        <v>0</v>
      </c>
      <c r="N587" s="19">
        <f>VLOOKUP($B587,Tabla2[],N$1,0)</f>
        <v>0</v>
      </c>
      <c r="O587" s="19">
        <f>VLOOKUP($B587,Tabla2[],O$1,0)</f>
        <v>0.22533800000000001</v>
      </c>
      <c r="P587" s="19">
        <f>VLOOKUP($B587,Tabla2[],P$1,0)</f>
        <v>0.22533800000000001</v>
      </c>
      <c r="Q587" s="19">
        <f>VLOOKUP($B587,Tabla2[],Q$1,0)</f>
        <v>0.22533800000000001</v>
      </c>
      <c r="R587" s="19">
        <f>VLOOKUP($B587,Tabla2[],R$1,0)</f>
        <v>0</v>
      </c>
      <c r="S587" s="19">
        <f>VLOOKUP($B587,Tabla2[],S$1,0)</f>
        <v>0</v>
      </c>
      <c r="T587" s="19">
        <f>VLOOKUP($B587,Tabla2[],T$1,0)</f>
        <v>0</v>
      </c>
    </row>
    <row r="588" spans="1:20" x14ac:dyDescent="0.3">
      <c r="A588" t="s">
        <v>0</v>
      </c>
      <c r="B588" t="str">
        <f>FIJO!$B590</f>
        <v>BALEARESEVOLVEFIJOGOLD2.0TD-</v>
      </c>
      <c r="C588" s="18" t="str">
        <f>VLOOKUP($B588,Tabla2[],3,0)</f>
        <v>EVOLVE</v>
      </c>
      <c r="D588" s="18" t="str">
        <f>VLOOKUP($B588,Tabla2[],FIJO!C$1,0)</f>
        <v>BALEARES</v>
      </c>
      <c r="E588" s="155"/>
      <c r="F588" s="18" t="str">
        <f>VLOOKUP($B588,Tabla2[],5,0)</f>
        <v>GOLD</v>
      </c>
      <c r="G588" s="18" t="str">
        <f>VLOOKUP($B588,Tabla2[],6,0)</f>
        <v>2.0TD</v>
      </c>
      <c r="H588" s="18" t="str">
        <f>VLOOKUP($B588,Tabla2[],7,0)</f>
        <v>-</v>
      </c>
      <c r="I588" s="19">
        <f>VLOOKUP($B588,Tabla2[],I$1,0)</f>
        <v>0.102419</v>
      </c>
      <c r="J588" s="19">
        <f>VLOOKUP($B588,Tabla2[],J$1,0)</f>
        <v>3.6554999999999997E-2</v>
      </c>
      <c r="K588" s="19">
        <f>VLOOKUP($B588,Tabla2[],K$1,0)</f>
        <v>0</v>
      </c>
      <c r="L588" s="19">
        <f>VLOOKUP($B588,Tabla2[],L$1,0)</f>
        <v>0</v>
      </c>
      <c r="M588" s="19">
        <f>VLOOKUP($B588,Tabla2[],M$1,0)</f>
        <v>0</v>
      </c>
      <c r="N588" s="19">
        <f>VLOOKUP($B588,Tabla2[],N$1,0)</f>
        <v>0</v>
      </c>
      <c r="O588" s="19">
        <f>VLOOKUP($B588,Tabla2[],O$1,0)</f>
        <v>0.22533800000000001</v>
      </c>
      <c r="P588" s="19">
        <f>VLOOKUP($B588,Tabla2[],P$1,0)</f>
        <v>0.22533800000000001</v>
      </c>
      <c r="Q588" s="19">
        <f>VLOOKUP($B588,Tabla2[],Q$1,0)</f>
        <v>0.22533800000000001</v>
      </c>
      <c r="R588" s="19">
        <f>VLOOKUP($B588,Tabla2[],R$1,0)</f>
        <v>0</v>
      </c>
      <c r="S588" s="19">
        <f>VLOOKUP($B588,Tabla2[],S$1,0)</f>
        <v>0</v>
      </c>
      <c r="T588" s="19">
        <f>VLOOKUP($B588,Tabla2[],T$1,0)</f>
        <v>0</v>
      </c>
    </row>
    <row r="589" spans="1:20" x14ac:dyDescent="0.3">
      <c r="A589" t="s">
        <v>0</v>
      </c>
      <c r="B589" t="str">
        <f>FIJO!$B591</f>
        <v>PENINSULAEVOLVEFIJOGOLD3.0TD-</v>
      </c>
      <c r="C589" s="18" t="str">
        <f>VLOOKUP($B589,Tabla2[],3,0)</f>
        <v>EVOLVE</v>
      </c>
      <c r="D589" s="18" t="str">
        <f>VLOOKUP($B589,Tabla2[],FIJO!C$1,0)</f>
        <v>PENINSULA</v>
      </c>
      <c r="E589" s="155"/>
      <c r="F589" s="18" t="str">
        <f>VLOOKUP($B589,Tabla2[],5,0)</f>
        <v>GOLD</v>
      </c>
      <c r="G589" s="18" t="str">
        <f>VLOOKUP($B589,Tabla2[],6,0)</f>
        <v>3.0TD</v>
      </c>
      <c r="H589" s="18" t="str">
        <f>VLOOKUP($B589,Tabla2[],7,0)</f>
        <v>-</v>
      </c>
      <c r="I589" s="19">
        <f>VLOOKUP($B589,Tabla2[],I$1,0)</f>
        <v>4.3788000000000001E-2</v>
      </c>
      <c r="J589" s="19">
        <f>VLOOKUP($B589,Tabla2[],J$1,0)</f>
        <v>3.8080000000000003E-2</v>
      </c>
      <c r="K589" s="19">
        <f>VLOOKUP($B589,Tabla2[],K$1,0)</f>
        <v>1.6444E-2</v>
      </c>
      <c r="L589" s="19">
        <f>VLOOKUP($B589,Tabla2[],L$1,0)</f>
        <v>1.549E-2</v>
      </c>
      <c r="M589" s="19">
        <f>VLOOKUP($B589,Tabla2[],M$1,0)</f>
        <v>1.2966E-2</v>
      </c>
      <c r="N589" s="19">
        <f>VLOOKUP($B589,Tabla2[],N$1,0)</f>
        <v>1.0962E-2</v>
      </c>
      <c r="O589" s="19">
        <f>VLOOKUP($B589,Tabla2[],O$1,0)</f>
        <v>0.19969700000000001</v>
      </c>
      <c r="P589" s="19">
        <f>VLOOKUP($B589,Tabla2[],P$1,0)</f>
        <v>0.19969700000000001</v>
      </c>
      <c r="Q589" s="19">
        <f>VLOOKUP($B589,Tabla2[],Q$1,0)</f>
        <v>0.19969700000000001</v>
      </c>
      <c r="R589" s="19">
        <f>VLOOKUP($B589,Tabla2[],R$1,0)</f>
        <v>0.19969700000000001</v>
      </c>
      <c r="S589" s="19">
        <f>VLOOKUP($B589,Tabla2[],S$1,0)</f>
        <v>0.19969700000000001</v>
      </c>
      <c r="T589" s="19">
        <f>VLOOKUP($B589,Tabla2[],T$1,0)</f>
        <v>0.19969700000000001</v>
      </c>
    </row>
    <row r="590" spans="1:20" x14ac:dyDescent="0.3">
      <c r="A590" t="s">
        <v>0</v>
      </c>
      <c r="B590" t="str">
        <f>FIJO!$B592</f>
        <v>CANARIASEVOLVEFIJOGOLD3.0TD-</v>
      </c>
      <c r="C590" s="18" t="str">
        <f>VLOOKUP($B590,Tabla2[],3,0)</f>
        <v>EVOLVE</v>
      </c>
      <c r="D590" s="18" t="str">
        <f>VLOOKUP($B590,Tabla2[],FIJO!C$1,0)</f>
        <v>CANARIAS</v>
      </c>
      <c r="E590" s="155"/>
      <c r="F590" s="18" t="str">
        <f>VLOOKUP($B590,Tabla2[],5,0)</f>
        <v>GOLD</v>
      </c>
      <c r="G590" s="18" t="str">
        <f>VLOOKUP($B590,Tabla2[],6,0)</f>
        <v>3.0TD</v>
      </c>
      <c r="H590" s="18" t="str">
        <f>VLOOKUP($B590,Tabla2[],7,0)</f>
        <v>-</v>
      </c>
      <c r="I590" s="19">
        <f>VLOOKUP($B590,Tabla2[],I$1,0)</f>
        <v>4.3788000000000001E-2</v>
      </c>
      <c r="J590" s="19">
        <f>VLOOKUP($B590,Tabla2[],J$1,0)</f>
        <v>3.8080000000000003E-2</v>
      </c>
      <c r="K590" s="19">
        <f>VLOOKUP($B590,Tabla2[],K$1,0)</f>
        <v>1.6444E-2</v>
      </c>
      <c r="L590" s="19">
        <f>VLOOKUP($B590,Tabla2[],L$1,0)</f>
        <v>1.549E-2</v>
      </c>
      <c r="M590" s="19">
        <f>VLOOKUP($B590,Tabla2[],M$1,0)</f>
        <v>1.2966E-2</v>
      </c>
      <c r="N590" s="19">
        <f>VLOOKUP($B590,Tabla2[],N$1,0)</f>
        <v>1.0962E-2</v>
      </c>
      <c r="O590" s="19">
        <f>VLOOKUP($B590,Tabla2[],O$1,0)</f>
        <v>0.19969700000000001</v>
      </c>
      <c r="P590" s="19">
        <f>VLOOKUP($B590,Tabla2[],P$1,0)</f>
        <v>0.19969700000000001</v>
      </c>
      <c r="Q590" s="19">
        <f>VLOOKUP($B590,Tabla2[],Q$1,0)</f>
        <v>0.19969700000000001</v>
      </c>
      <c r="R590" s="19">
        <f>VLOOKUP($B590,Tabla2[],R$1,0)</f>
        <v>0.19969700000000001</v>
      </c>
      <c r="S590" s="19">
        <f>VLOOKUP($B590,Tabla2[],S$1,0)</f>
        <v>0.19969700000000001</v>
      </c>
      <c r="T590" s="19">
        <f>VLOOKUP($B590,Tabla2[],T$1,0)</f>
        <v>0.19969700000000001</v>
      </c>
    </row>
    <row r="591" spans="1:20" x14ac:dyDescent="0.3">
      <c r="A591" t="s">
        <v>0</v>
      </c>
      <c r="B591" t="str">
        <f>FIJO!$B593</f>
        <v>BALEARESEVOLVEFIJOGOLD3.0TD-</v>
      </c>
      <c r="C591" s="18" t="str">
        <f>VLOOKUP($B591,Tabla2[],3,0)</f>
        <v>EVOLVE</v>
      </c>
      <c r="D591" s="18" t="str">
        <f>VLOOKUP($B591,Tabla2[],FIJO!C$1,0)</f>
        <v>BALEARES</v>
      </c>
      <c r="E591" s="155"/>
      <c r="F591" s="18" t="str">
        <f>VLOOKUP($B591,Tabla2[],5,0)</f>
        <v>GOLD</v>
      </c>
      <c r="G591" s="18" t="str">
        <f>VLOOKUP($B591,Tabla2[],6,0)</f>
        <v>3.0TD</v>
      </c>
      <c r="H591" s="18" t="str">
        <f>VLOOKUP($B591,Tabla2[],7,0)</f>
        <v>-</v>
      </c>
      <c r="I591" s="19">
        <f>VLOOKUP($B591,Tabla2[],I$1,0)</f>
        <v>4.3788000000000001E-2</v>
      </c>
      <c r="J591" s="19">
        <f>VLOOKUP($B591,Tabla2[],J$1,0)</f>
        <v>3.8080000000000003E-2</v>
      </c>
      <c r="K591" s="19">
        <f>VLOOKUP($B591,Tabla2[],K$1,0)</f>
        <v>1.6444E-2</v>
      </c>
      <c r="L591" s="19">
        <f>VLOOKUP($B591,Tabla2[],L$1,0)</f>
        <v>1.549E-2</v>
      </c>
      <c r="M591" s="19">
        <f>VLOOKUP($B591,Tabla2[],M$1,0)</f>
        <v>1.2966E-2</v>
      </c>
      <c r="N591" s="19">
        <f>VLOOKUP($B591,Tabla2[],N$1,0)</f>
        <v>1.0962E-2</v>
      </c>
      <c r="O591" s="19">
        <f>VLOOKUP($B591,Tabla2[],O$1,0)</f>
        <v>0.19969700000000001</v>
      </c>
      <c r="P591" s="19">
        <f>VLOOKUP($B591,Tabla2[],P$1,0)</f>
        <v>0.19969700000000001</v>
      </c>
      <c r="Q591" s="19">
        <f>VLOOKUP($B591,Tabla2[],Q$1,0)</f>
        <v>0.19969700000000001</v>
      </c>
      <c r="R591" s="19">
        <f>VLOOKUP($B591,Tabla2[],R$1,0)</f>
        <v>0.19969700000000001</v>
      </c>
      <c r="S591" s="19">
        <f>VLOOKUP($B591,Tabla2[],S$1,0)</f>
        <v>0.19969700000000001</v>
      </c>
      <c r="T591" s="19">
        <f>VLOOKUP($B591,Tabla2[],T$1,0)</f>
        <v>0.19969700000000001</v>
      </c>
    </row>
    <row r="592" spans="1:20" x14ac:dyDescent="0.3">
      <c r="A592" t="s">
        <v>0</v>
      </c>
      <c r="B592" t="str">
        <f>FIJO!$B594</f>
        <v>PENINSULAEVOLVEFIJOSILVER3.0TD-</v>
      </c>
      <c r="C592" s="18" t="str">
        <f>VLOOKUP($B592,Tabla2[],3,0)</f>
        <v>EVOLVE</v>
      </c>
      <c r="D592" s="18" t="str">
        <f>VLOOKUP($B592,Tabla2[],FIJO!C$1,0)</f>
        <v>PENINSULA</v>
      </c>
      <c r="E592" s="155"/>
      <c r="F592" s="18" t="str">
        <f>VLOOKUP($B592,Tabla2[],5,0)</f>
        <v>SILVER</v>
      </c>
      <c r="G592" s="18" t="str">
        <f>VLOOKUP($B592,Tabla2[],6,0)</f>
        <v>3.0TD</v>
      </c>
      <c r="H592" s="18" t="str">
        <f>VLOOKUP($B592,Tabla2[],7,0)</f>
        <v>-</v>
      </c>
      <c r="I592" s="19">
        <f>VLOOKUP($B592,Tabla2[],I$1,0)</f>
        <v>3.8308000000000002E-2</v>
      </c>
      <c r="J592" s="19">
        <f>VLOOKUP($B592,Tabla2[],J$1,0)</f>
        <v>3.2599999999999997E-2</v>
      </c>
      <c r="K592" s="19">
        <f>VLOOKUP($B592,Tabla2[],K$1,0)</f>
        <v>1.0965000000000001E-2</v>
      </c>
      <c r="L592" s="19">
        <f>VLOOKUP($B592,Tabla2[],L$1,0)</f>
        <v>1.0011000000000001E-2</v>
      </c>
      <c r="M592" s="19">
        <f>VLOOKUP($B592,Tabla2[],M$1,0)</f>
        <v>7.4869999999999997E-3</v>
      </c>
      <c r="N592" s="19">
        <f>VLOOKUP($B592,Tabla2[],N$1,0)</f>
        <v>5.483E-3</v>
      </c>
      <c r="O592" s="19">
        <f>VLOOKUP($B592,Tabla2[],O$1,0)</f>
        <v>0.23883299999999999</v>
      </c>
      <c r="P592" s="19">
        <f>VLOOKUP($B592,Tabla2[],P$1,0)</f>
        <v>0.23883299999999999</v>
      </c>
      <c r="Q592" s="19">
        <f>VLOOKUP($B592,Tabla2[],Q$1,0)</f>
        <v>0.23883299999999999</v>
      </c>
      <c r="R592" s="19">
        <f>VLOOKUP($B592,Tabla2[],R$1,0)</f>
        <v>0.23883299999999999</v>
      </c>
      <c r="S592" s="19">
        <f>VLOOKUP($B592,Tabla2[],S$1,0)</f>
        <v>0.23883299999999999</v>
      </c>
      <c r="T592" s="19">
        <f>VLOOKUP($B592,Tabla2[],T$1,0)</f>
        <v>0.23883299999999999</v>
      </c>
    </row>
    <row r="593" spans="1:20" x14ac:dyDescent="0.3">
      <c r="A593" t="s">
        <v>0</v>
      </c>
      <c r="B593" t="str">
        <f>FIJO!$B595</f>
        <v>CANARIASEVOLVEFIJOSILVER3.0TD-</v>
      </c>
      <c r="C593" s="18" t="str">
        <f>VLOOKUP($B593,Tabla2[],3,0)</f>
        <v>EVOLVE</v>
      </c>
      <c r="D593" s="18" t="str">
        <f>VLOOKUP($B593,Tabla2[],FIJO!C$1,0)</f>
        <v>CANARIAS</v>
      </c>
      <c r="E593" s="155"/>
      <c r="F593" s="18" t="str">
        <f>VLOOKUP($B593,Tabla2[],5,0)</f>
        <v>SILVER</v>
      </c>
      <c r="G593" s="18" t="str">
        <f>VLOOKUP($B593,Tabla2[],6,0)</f>
        <v>3.0TD</v>
      </c>
      <c r="H593" s="18" t="str">
        <f>VLOOKUP($B593,Tabla2[],7,0)</f>
        <v>-</v>
      </c>
      <c r="I593" s="19">
        <f>VLOOKUP($B593,Tabla2[],I$1,0)</f>
        <v>3.8308000000000002E-2</v>
      </c>
      <c r="J593" s="19">
        <f>VLOOKUP($B593,Tabla2[],J$1,0)</f>
        <v>3.2599999999999997E-2</v>
      </c>
      <c r="K593" s="19">
        <f>VLOOKUP($B593,Tabla2[],K$1,0)</f>
        <v>1.0965000000000001E-2</v>
      </c>
      <c r="L593" s="19">
        <f>VLOOKUP($B593,Tabla2[],L$1,0)</f>
        <v>1.0011000000000001E-2</v>
      </c>
      <c r="M593" s="19">
        <f>VLOOKUP($B593,Tabla2[],M$1,0)</f>
        <v>7.4869999999999997E-3</v>
      </c>
      <c r="N593" s="19">
        <f>VLOOKUP($B593,Tabla2[],N$1,0)</f>
        <v>5.483E-3</v>
      </c>
      <c r="O593" s="19">
        <f>VLOOKUP($B593,Tabla2[],O$1,0)</f>
        <v>0.23883299999999999</v>
      </c>
      <c r="P593" s="19">
        <f>VLOOKUP($B593,Tabla2[],P$1,0)</f>
        <v>0.23883299999999999</v>
      </c>
      <c r="Q593" s="19">
        <f>VLOOKUP($B593,Tabla2[],Q$1,0)</f>
        <v>0.23883299999999999</v>
      </c>
      <c r="R593" s="19">
        <f>VLOOKUP($B593,Tabla2[],R$1,0)</f>
        <v>0.23883299999999999</v>
      </c>
      <c r="S593" s="19">
        <f>VLOOKUP($B593,Tabla2[],S$1,0)</f>
        <v>0.23883299999999999</v>
      </c>
      <c r="T593" s="19">
        <f>VLOOKUP($B593,Tabla2[],T$1,0)</f>
        <v>0.23883299999999999</v>
      </c>
    </row>
    <row r="594" spans="1:20" x14ac:dyDescent="0.3">
      <c r="A594" t="s">
        <v>0</v>
      </c>
      <c r="B594" t="str">
        <f>FIJO!$B596</f>
        <v>BALEARESEVOLVEFIJOSILVER3.0TD-</v>
      </c>
      <c r="C594" s="18" t="str">
        <f>VLOOKUP($B594,Tabla2[],3,0)</f>
        <v>EVOLVE</v>
      </c>
      <c r="D594" s="18" t="str">
        <f>VLOOKUP($B594,Tabla2[],FIJO!C$1,0)</f>
        <v>BALEARES</v>
      </c>
      <c r="E594" s="155"/>
      <c r="F594" s="18" t="str">
        <f>VLOOKUP($B594,Tabla2[],5,0)</f>
        <v>SILVER</v>
      </c>
      <c r="G594" s="18" t="str">
        <f>VLOOKUP($B594,Tabla2[],6,0)</f>
        <v>3.0TD</v>
      </c>
      <c r="H594" s="18" t="str">
        <f>VLOOKUP($B594,Tabla2[],7,0)</f>
        <v>-</v>
      </c>
      <c r="I594" s="19">
        <f>VLOOKUP($B594,Tabla2[],I$1,0)</f>
        <v>3.8308000000000002E-2</v>
      </c>
      <c r="J594" s="19">
        <f>VLOOKUP($B594,Tabla2[],J$1,0)</f>
        <v>3.2599999999999997E-2</v>
      </c>
      <c r="K594" s="19">
        <f>VLOOKUP($B594,Tabla2[],K$1,0)</f>
        <v>1.0965000000000001E-2</v>
      </c>
      <c r="L594" s="19">
        <f>VLOOKUP($B594,Tabla2[],L$1,0)</f>
        <v>1.0011000000000001E-2</v>
      </c>
      <c r="M594" s="19">
        <f>VLOOKUP($B594,Tabla2[],M$1,0)</f>
        <v>7.4869999999999997E-3</v>
      </c>
      <c r="N594" s="19">
        <f>VLOOKUP($B594,Tabla2[],N$1,0)</f>
        <v>5.483E-3</v>
      </c>
      <c r="O594" s="19">
        <f>VLOOKUP($B594,Tabla2[],O$1,0)</f>
        <v>0.23883299999999999</v>
      </c>
      <c r="P594" s="19">
        <f>VLOOKUP($B594,Tabla2[],P$1,0)</f>
        <v>0.23883299999999999</v>
      </c>
      <c r="Q594" s="19">
        <f>VLOOKUP($B594,Tabla2[],Q$1,0)</f>
        <v>0.23883299999999999</v>
      </c>
      <c r="R594" s="19">
        <f>VLOOKUP($B594,Tabla2[],R$1,0)</f>
        <v>0.23883299999999999</v>
      </c>
      <c r="S594" s="19">
        <f>VLOOKUP($B594,Tabla2[],S$1,0)</f>
        <v>0.23883299999999999</v>
      </c>
      <c r="T594" s="19">
        <f>VLOOKUP($B594,Tabla2[],T$1,0)</f>
        <v>0.23883299999999999</v>
      </c>
    </row>
    <row r="595" spans="1:20" x14ac:dyDescent="0.3">
      <c r="A595" t="s">
        <v>0</v>
      </c>
      <c r="B595" t="str">
        <f>FIJO!$B597</f>
        <v>PENINSULAFACTORFIJODOMESTICO_EXTRA1P2.0TD-</v>
      </c>
      <c r="C595" s="18" t="str">
        <f>VLOOKUP($B595,Tabla2[],3,0)</f>
        <v>FACTOR</v>
      </c>
      <c r="D595" s="18" t="str">
        <f>VLOOKUP($B595,Tabla2[],FIJO!C$1,0)</f>
        <v>PENINSULA</v>
      </c>
      <c r="E595" s="155"/>
      <c r="F595" s="18" t="str">
        <f>VLOOKUP($B595,Tabla2[],5,0)</f>
        <v>DOMESTICO_EXTRA1P</v>
      </c>
      <c r="G595" s="18" t="str">
        <f>VLOOKUP($B595,Tabla2[],6,0)</f>
        <v>2.0TD</v>
      </c>
      <c r="H595" s="18" t="str">
        <f>VLOOKUP($B595,Tabla2[],7,0)</f>
        <v>-</v>
      </c>
      <c r="I595" s="19">
        <f>VLOOKUP($B595,Tabla2[],I$1,0)</f>
        <v>8.6653271232876694E-2</v>
      </c>
      <c r="J595" s="19">
        <f>VLOOKUP($B595,Tabla2[],J$1,0)</f>
        <v>2.1304526027397262E-2</v>
      </c>
      <c r="K595" s="19">
        <f>VLOOKUP($B595,Tabla2[],K$1,0)</f>
        <v>0</v>
      </c>
      <c r="L595" s="19">
        <f>VLOOKUP($B595,Tabla2[],L$1,0)</f>
        <v>0</v>
      </c>
      <c r="M595" s="19">
        <f>VLOOKUP($B595,Tabla2[],M$1,0)</f>
        <v>0</v>
      </c>
      <c r="N595" s="19">
        <f>VLOOKUP($B595,Tabla2[],N$1,0)</f>
        <v>0</v>
      </c>
      <c r="O595" s="19">
        <f>VLOOKUP($B595,Tabla2[],O$1,0)</f>
        <v>0.20502161380168749</v>
      </c>
      <c r="P595" s="19">
        <f>VLOOKUP($B595,Tabla2[],P$1,0)</f>
        <v>0.20502161380168749</v>
      </c>
      <c r="Q595" s="19">
        <f>VLOOKUP($B595,Tabla2[],Q$1,0)</f>
        <v>0.20502161380168749</v>
      </c>
      <c r="R595" s="19">
        <f>VLOOKUP($B595,Tabla2[],R$1,0)</f>
        <v>0</v>
      </c>
      <c r="S595" s="19">
        <f>VLOOKUP($B595,Tabla2[],S$1,0)</f>
        <v>0</v>
      </c>
      <c r="T595" s="19">
        <f>VLOOKUP($B595,Tabla2[],T$1,0)</f>
        <v>0</v>
      </c>
    </row>
    <row r="596" spans="1:20" x14ac:dyDescent="0.3">
      <c r="A596" t="s">
        <v>0</v>
      </c>
      <c r="B596" t="str">
        <f>FIJO!$B598</f>
        <v>PENINSULAFACTORFIJODOMESTICO_EXTRA3P2.0TD-</v>
      </c>
      <c r="C596" s="18" t="str">
        <f>VLOOKUP($B596,Tabla2[],3,0)</f>
        <v>FACTOR</v>
      </c>
      <c r="D596" s="18" t="str">
        <f>VLOOKUP($B596,Tabla2[],FIJO!C$1,0)</f>
        <v>PENINSULA</v>
      </c>
      <c r="E596" s="155"/>
      <c r="F596" s="18" t="str">
        <f>VLOOKUP($B596,Tabla2[],5,0)</f>
        <v>DOMESTICO_EXTRA3P</v>
      </c>
      <c r="G596" s="18" t="str">
        <f>VLOOKUP($B596,Tabla2[],6,0)</f>
        <v>2.0TD</v>
      </c>
      <c r="H596" s="18" t="str">
        <f>VLOOKUP($B596,Tabla2[],7,0)</f>
        <v>-</v>
      </c>
      <c r="I596" s="19">
        <f>VLOOKUP($B596,Tabla2[],I$1,0)</f>
        <v>8.6653271232876694E-2</v>
      </c>
      <c r="J596" s="19">
        <f>VLOOKUP($B596,Tabla2[],J$1,0)</f>
        <v>2.1304526027397262E-2</v>
      </c>
      <c r="K596" s="19">
        <f>VLOOKUP($B596,Tabla2[],K$1,0)</f>
        <v>0</v>
      </c>
      <c r="L596" s="19">
        <f>VLOOKUP($B596,Tabla2[],L$1,0)</f>
        <v>0</v>
      </c>
      <c r="M596" s="19">
        <f>VLOOKUP($B596,Tabla2[],M$1,0)</f>
        <v>0</v>
      </c>
      <c r="N596" s="19">
        <f>VLOOKUP($B596,Tabla2[],N$1,0)</f>
        <v>0</v>
      </c>
      <c r="O596" s="19">
        <f>VLOOKUP($B596,Tabla2[],O$1,0)</f>
        <v>0.25395131999999998</v>
      </c>
      <c r="P596" s="19">
        <f>VLOOKUP($B596,Tabla2[],P$1,0)</f>
        <v>0.19481775125</v>
      </c>
      <c r="Q596" s="19">
        <f>VLOOKUP($B596,Tabla2[],Q$1,0)</f>
        <v>0.17938470150375002</v>
      </c>
      <c r="R596" s="19">
        <f>VLOOKUP($B596,Tabla2[],R$1,0)</f>
        <v>0</v>
      </c>
      <c r="S596" s="19">
        <f>VLOOKUP($B596,Tabla2[],S$1,0)</f>
        <v>0</v>
      </c>
      <c r="T596" s="19">
        <f>VLOOKUP($B596,Tabla2[],T$1,0)</f>
        <v>0</v>
      </c>
    </row>
    <row r="597" spans="1:20" x14ac:dyDescent="0.3">
      <c r="A597" t="s">
        <v>0</v>
      </c>
      <c r="B597" t="str">
        <f>FIJO!$B599</f>
        <v>PENINSULAFACTORFIJODOMESTICO_MINI2.0TD-</v>
      </c>
      <c r="C597" s="18" t="str">
        <f>VLOOKUP($B597,Tabla2[],3,0)</f>
        <v>FACTOR</v>
      </c>
      <c r="D597" s="18" t="str">
        <f>VLOOKUP($B597,Tabla2[],FIJO!C$1,0)</f>
        <v>PENINSULA</v>
      </c>
      <c r="E597" s="155"/>
      <c r="F597" s="18" t="str">
        <f>VLOOKUP($B597,Tabla2[],5,0)</f>
        <v>DOMESTICO_MINI</v>
      </c>
      <c r="G597" s="18" t="str">
        <f>VLOOKUP($B597,Tabla2[],6,0)</f>
        <v>2.0TD</v>
      </c>
      <c r="H597" s="18" t="str">
        <f>VLOOKUP($B597,Tabla2[],7,0)</f>
        <v>-</v>
      </c>
      <c r="I597" s="19">
        <f>VLOOKUP($B597,Tabla2[],I$1,0)</f>
        <v>7.1260273972602747E-2</v>
      </c>
      <c r="J597" s="19">
        <f>VLOOKUP($B597,Tabla2[],J$1,0)</f>
        <v>7.1260273972602747E-2</v>
      </c>
      <c r="K597" s="19">
        <f>VLOOKUP($B597,Tabla2[],K$1,0)</f>
        <v>0</v>
      </c>
      <c r="L597" s="19">
        <f>VLOOKUP($B597,Tabla2[],L$1,0)</f>
        <v>0</v>
      </c>
      <c r="M597" s="19">
        <f>VLOOKUP($B597,Tabla2[],M$1,0)</f>
        <v>0</v>
      </c>
      <c r="N597" s="19">
        <f>VLOOKUP($B597,Tabla2[],N$1,0)</f>
        <v>0</v>
      </c>
      <c r="O597" s="19">
        <f>VLOOKUP($B597,Tabla2[],O$1,0)</f>
        <v>0.175987</v>
      </c>
      <c r="P597" s="19">
        <f>VLOOKUP($B597,Tabla2[],P$1,0)</f>
        <v>0.175987</v>
      </c>
      <c r="Q597" s="19">
        <f>VLOOKUP($B597,Tabla2[],Q$1,0)</f>
        <v>0.175987</v>
      </c>
      <c r="R597" s="19">
        <f>VLOOKUP($B597,Tabla2[],R$1,0)</f>
        <v>0</v>
      </c>
      <c r="S597" s="19">
        <f>VLOOKUP($B597,Tabla2[],S$1,0)</f>
        <v>0</v>
      </c>
      <c r="T597" s="19">
        <f>VLOOKUP($B597,Tabla2[],T$1,0)</f>
        <v>0</v>
      </c>
    </row>
    <row r="598" spans="1:20" x14ac:dyDescent="0.3">
      <c r="A598" t="s">
        <v>0</v>
      </c>
      <c r="B598" t="str">
        <f>FIJO!$B600</f>
        <v>PENINSULAFACTORFIJODOMESTICO_Precio WEB3P2.0TD-</v>
      </c>
      <c r="C598" s="18" t="str">
        <f>VLOOKUP($B598,Tabla2[],3,0)</f>
        <v>FACTOR</v>
      </c>
      <c r="D598" s="18" t="str">
        <f>VLOOKUP($B598,Tabla2[],FIJO!C$1,0)</f>
        <v>PENINSULA</v>
      </c>
      <c r="E598" s="155"/>
      <c r="F598" s="18" t="str">
        <f>VLOOKUP($B598,Tabla2[],5,0)</f>
        <v>DOMESTICO_Precio WEB3P</v>
      </c>
      <c r="G598" s="18" t="str">
        <f>VLOOKUP($B598,Tabla2[],6,0)</f>
        <v>2.0TD</v>
      </c>
      <c r="H598" s="18" t="str">
        <f>VLOOKUP($B598,Tabla2[],7,0)</f>
        <v>-</v>
      </c>
      <c r="I598" s="19">
        <f>VLOOKUP($B598,Tabla2[],I$1,0)</f>
        <v>6.9542616438356158E-2</v>
      </c>
      <c r="J598" s="19">
        <f>VLOOKUP($B598,Tabla2[],J$1,0)</f>
        <v>3.6786657534246575E-3</v>
      </c>
      <c r="K598" s="19">
        <f>VLOOKUP($B598,Tabla2[],K$1,0)</f>
        <v>0</v>
      </c>
      <c r="L598" s="19">
        <f>VLOOKUP($B598,Tabla2[],L$1,0)</f>
        <v>0</v>
      </c>
      <c r="M598" s="19">
        <f>VLOOKUP($B598,Tabla2[],M$1,0)</f>
        <v>0</v>
      </c>
      <c r="N598" s="19">
        <f>VLOOKUP($B598,Tabla2[],N$1,0)</f>
        <v>0</v>
      </c>
      <c r="O598" s="19">
        <f>VLOOKUP($B598,Tabla2[],O$1,0)</f>
        <v>0.25734074999999973</v>
      </c>
      <c r="P598" s="19">
        <f>VLOOKUP($B598,Tabla2[],P$1,0)</f>
        <v>0.2188340012499996</v>
      </c>
      <c r="Q598" s="19">
        <f>VLOOKUP($B598,Tabla2[],Q$1,0)</f>
        <v>0.17054515037499976</v>
      </c>
      <c r="R598" s="19">
        <f>VLOOKUP($B598,Tabla2[],R$1,0)</f>
        <v>0</v>
      </c>
      <c r="S598" s="19">
        <f>VLOOKUP($B598,Tabla2[],S$1,0)</f>
        <v>0</v>
      </c>
      <c r="T598" s="19">
        <f>VLOOKUP($B598,Tabla2[],T$1,0)</f>
        <v>0</v>
      </c>
    </row>
    <row r="599" spans="1:20" x14ac:dyDescent="0.3">
      <c r="A599" t="s">
        <v>0</v>
      </c>
      <c r="B599" t="str">
        <f>FIJO!$B601</f>
        <v>PENINSULAFACTORFIJODOMESTICO_PRIME2.0TD-</v>
      </c>
      <c r="C599" s="18" t="str">
        <f>VLOOKUP($B599,Tabla2[],3,0)</f>
        <v>FACTOR</v>
      </c>
      <c r="D599" s="18" t="str">
        <f>VLOOKUP($B599,Tabla2[],FIJO!C$1,0)</f>
        <v>PENINSULA</v>
      </c>
      <c r="E599" s="155"/>
      <c r="F599" s="18" t="str">
        <f>VLOOKUP($B599,Tabla2[],5,0)</f>
        <v>DOMESTICO_PRIME</v>
      </c>
      <c r="G599" s="18" t="str">
        <f>VLOOKUP($B599,Tabla2[],6,0)</f>
        <v>2.0TD</v>
      </c>
      <c r="H599" s="18" t="str">
        <f>VLOOKUP($B599,Tabla2[],7,0)</f>
        <v>-</v>
      </c>
      <c r="I599" s="19">
        <f>VLOOKUP($B599,Tabla2[],I$1,0)</f>
        <v>8.9447791780821892E-2</v>
      </c>
      <c r="J599" s="19">
        <f>VLOOKUP($B599,Tabla2[],J$1,0)</f>
        <v>2.4356799999999998E-2</v>
      </c>
      <c r="K599" s="19">
        <f>VLOOKUP($B599,Tabla2[],K$1,0)</f>
        <v>0</v>
      </c>
      <c r="L599" s="19">
        <f>VLOOKUP($B599,Tabla2[],L$1,0)</f>
        <v>0</v>
      </c>
      <c r="M599" s="19">
        <f>VLOOKUP($B599,Tabla2[],M$1,0)</f>
        <v>0</v>
      </c>
      <c r="N599" s="19">
        <f>VLOOKUP($B599,Tabla2[],N$1,0)</f>
        <v>0</v>
      </c>
      <c r="O599" s="19">
        <f>VLOOKUP($B599,Tabla2[],O$1,0)</f>
        <v>0.23352161380168746</v>
      </c>
      <c r="P599" s="19">
        <f>VLOOKUP($B599,Tabla2[],P$1,0)</f>
        <v>0.23352161380168746</v>
      </c>
      <c r="Q599" s="19">
        <f>VLOOKUP($B599,Tabla2[],Q$1,0)</f>
        <v>0.23352161380168746</v>
      </c>
      <c r="R599" s="19">
        <f>VLOOKUP($B599,Tabla2[],R$1,0)</f>
        <v>0</v>
      </c>
      <c r="S599" s="19">
        <f>VLOOKUP($B599,Tabla2[],S$1,0)</f>
        <v>0</v>
      </c>
      <c r="T599" s="19">
        <f>VLOOKUP($B599,Tabla2[],T$1,0)</f>
        <v>0</v>
      </c>
    </row>
    <row r="600" spans="1:20" x14ac:dyDescent="0.3">
      <c r="A600" t="s">
        <v>0</v>
      </c>
      <c r="B600" t="str">
        <f>FIJO!$B602</f>
        <v>PENINSULAFACTORFIJONEGOCIO_AHORRO2.0TD-</v>
      </c>
      <c r="C600" s="18" t="str">
        <f>VLOOKUP($B600,Tabla2[],3,0)</f>
        <v>FACTOR</v>
      </c>
      <c r="D600" s="18" t="str">
        <f>VLOOKUP($B600,Tabla2[],FIJO!C$1,0)</f>
        <v>PENINSULA</v>
      </c>
      <c r="E600" s="155"/>
      <c r="F600" s="18" t="str">
        <f>VLOOKUP($B600,Tabla2[],5,0)</f>
        <v>NEGOCIO_AHORRO</v>
      </c>
      <c r="G600" s="18" t="str">
        <f>VLOOKUP($B600,Tabla2[],6,0)</f>
        <v>2.0TD</v>
      </c>
      <c r="H600" s="18" t="str">
        <f>VLOOKUP($B600,Tabla2[],7,0)</f>
        <v>-</v>
      </c>
      <c r="I600" s="19">
        <f>VLOOKUP($B600,Tabla2[],I$1,0)</f>
        <v>6.9542616438356158E-2</v>
      </c>
      <c r="J600" s="19">
        <f>VLOOKUP($B600,Tabla2[],J$1,0)</f>
        <v>3.6786657534246575E-3</v>
      </c>
      <c r="K600" s="19">
        <f>VLOOKUP($B600,Tabla2[],K$1,0)</f>
        <v>0</v>
      </c>
      <c r="L600" s="19">
        <f>VLOOKUP($B600,Tabla2[],L$1,0)</f>
        <v>0</v>
      </c>
      <c r="M600" s="19">
        <f>VLOOKUP($B600,Tabla2[],M$1,0)</f>
        <v>0</v>
      </c>
      <c r="N600" s="19">
        <f>VLOOKUP($B600,Tabla2[],N$1,0)</f>
        <v>0</v>
      </c>
      <c r="O600" s="19">
        <f>VLOOKUP($B600,Tabla2[],O$1,0)</f>
        <v>0.27289200000000002</v>
      </c>
      <c r="P600" s="19">
        <f>VLOOKUP($B600,Tabla2[],P$1,0)</f>
        <v>0.20699500000000001</v>
      </c>
      <c r="Q600" s="19">
        <f>VLOOKUP($B600,Tabla2[],Q$1,0)</f>
        <v>0.16370699999999999</v>
      </c>
      <c r="R600" s="19">
        <f>VLOOKUP($B600,Tabla2[],R$1,0)</f>
        <v>0</v>
      </c>
      <c r="S600" s="19">
        <f>VLOOKUP($B600,Tabla2[],S$1,0)</f>
        <v>0</v>
      </c>
      <c r="T600" s="19">
        <f>VLOOKUP($B600,Tabla2[],T$1,0)</f>
        <v>0</v>
      </c>
    </row>
    <row r="601" spans="1:20" x14ac:dyDescent="0.3">
      <c r="A601" t="s">
        <v>0</v>
      </c>
      <c r="B601" t="str">
        <f>FIJO!$B603</f>
        <v>PENINSULAFACTORFIJONEGOCIO_AHORRO1P2.0TD-</v>
      </c>
      <c r="C601" s="18" t="str">
        <f>VLOOKUP($B601,Tabla2[],3,0)</f>
        <v>FACTOR</v>
      </c>
      <c r="D601" s="18" t="str">
        <f>VLOOKUP($B601,Tabla2[],FIJO!C$1,0)</f>
        <v>PENINSULA</v>
      </c>
      <c r="E601" s="155"/>
      <c r="F601" s="18" t="str">
        <f>VLOOKUP($B601,Tabla2[],5,0)</f>
        <v>NEGOCIO_AHORRO1P</v>
      </c>
      <c r="G601" s="18" t="str">
        <f>VLOOKUP($B601,Tabla2[],6,0)</f>
        <v>2.0TD</v>
      </c>
      <c r="H601" s="18" t="str">
        <f>VLOOKUP($B601,Tabla2[],7,0)</f>
        <v>-</v>
      </c>
      <c r="I601" s="19">
        <f>VLOOKUP($B601,Tabla2[],I$1,0)</f>
        <v>6.9542616438356158E-2</v>
      </c>
      <c r="J601" s="19">
        <f>VLOOKUP($B601,Tabla2[],J$1,0)</f>
        <v>3.6786657534246575E-3</v>
      </c>
      <c r="K601" s="19">
        <f>VLOOKUP($B601,Tabla2[],K$1,0)</f>
        <v>0</v>
      </c>
      <c r="L601" s="19">
        <f>VLOOKUP($B601,Tabla2[],L$1,0)</f>
        <v>0</v>
      </c>
      <c r="M601" s="19">
        <f>VLOOKUP($B601,Tabla2[],M$1,0)</f>
        <v>0</v>
      </c>
      <c r="N601" s="19">
        <f>VLOOKUP($B601,Tabla2[],N$1,0)</f>
        <v>0</v>
      </c>
      <c r="O601" s="19">
        <f>VLOOKUP($B601,Tabla2[],O$1,0)</f>
        <v>0.20924211000000001</v>
      </c>
      <c r="P601" s="19">
        <f>VLOOKUP($B601,Tabla2[],P$1,0)</f>
        <v>0.20924211000000001</v>
      </c>
      <c r="Q601" s="19">
        <f>VLOOKUP($B601,Tabla2[],Q$1,0)</f>
        <v>0.20924211000000001</v>
      </c>
      <c r="R601" s="19">
        <f>VLOOKUP($B601,Tabla2[],R$1,0)</f>
        <v>0</v>
      </c>
      <c r="S601" s="19">
        <f>VLOOKUP($B601,Tabla2[],S$1,0)</f>
        <v>0</v>
      </c>
      <c r="T601" s="19">
        <f>VLOOKUP($B601,Tabla2[],T$1,0)</f>
        <v>0</v>
      </c>
    </row>
    <row r="602" spans="1:20" x14ac:dyDescent="0.3">
      <c r="A602" t="s">
        <v>0</v>
      </c>
      <c r="B602" t="str">
        <f>FIJO!$B604</f>
        <v>PENINSULAFACTORFIJONEGOCIO_EXTRA2.0TD-</v>
      </c>
      <c r="C602" s="18" t="str">
        <f>VLOOKUP($B602,Tabla2[],3,0)</f>
        <v>FACTOR</v>
      </c>
      <c r="D602" s="18" t="str">
        <f>VLOOKUP($B602,Tabla2[],FIJO!C$1,0)</f>
        <v>PENINSULA</v>
      </c>
      <c r="E602" s="155"/>
      <c r="F602" s="18" t="str">
        <f>VLOOKUP($B602,Tabla2[],5,0)</f>
        <v>NEGOCIO_EXTRA</v>
      </c>
      <c r="G602" s="18" t="str">
        <f>VLOOKUP($B602,Tabla2[],6,0)</f>
        <v>2.0TD</v>
      </c>
      <c r="H602" s="18" t="str">
        <f>VLOOKUP($B602,Tabla2[],7,0)</f>
        <v>-</v>
      </c>
      <c r="I602" s="19">
        <f>VLOOKUP($B602,Tabla2[],I$1,0)</f>
        <v>8.9024605479452054E-2</v>
      </c>
      <c r="J602" s="19">
        <f>VLOOKUP($B602,Tabla2[],J$1,0)</f>
        <v>2.6972389041095887E-2</v>
      </c>
      <c r="K602" s="19">
        <f>VLOOKUP($B602,Tabla2[],K$1,0)</f>
        <v>0</v>
      </c>
      <c r="L602" s="19">
        <f>VLOOKUP($B602,Tabla2[],L$1,0)</f>
        <v>0</v>
      </c>
      <c r="M602" s="19">
        <f>VLOOKUP($B602,Tabla2[],M$1,0)</f>
        <v>0</v>
      </c>
      <c r="N602" s="19">
        <f>VLOOKUP($B602,Tabla2[],N$1,0)</f>
        <v>0</v>
      </c>
      <c r="O602" s="19">
        <f>VLOOKUP($B602,Tabla2[],O$1,0)</f>
        <v>0.20841899999999999</v>
      </c>
      <c r="P602" s="19">
        <f>VLOOKUP($B602,Tabla2[],P$1,0)</f>
        <v>0.19958490000000001</v>
      </c>
      <c r="Q602" s="19">
        <f>VLOOKUP($B602,Tabla2[],Q$1,0)</f>
        <v>0.189555</v>
      </c>
      <c r="R602" s="19">
        <f>VLOOKUP($B602,Tabla2[],R$1,0)</f>
        <v>0</v>
      </c>
      <c r="S602" s="19">
        <f>VLOOKUP($B602,Tabla2[],S$1,0)</f>
        <v>0</v>
      </c>
      <c r="T602" s="19">
        <f>VLOOKUP($B602,Tabla2[],T$1,0)</f>
        <v>0</v>
      </c>
    </row>
    <row r="603" spans="1:20" x14ac:dyDescent="0.3">
      <c r="A603" t="s">
        <v>0</v>
      </c>
      <c r="B603" t="str">
        <f>FIJO!$B605</f>
        <v>PENINSULAFACTORFIJONEGOCIO_EXTRA1P2.0TD-</v>
      </c>
      <c r="C603" s="18" t="str">
        <f>VLOOKUP($B603,Tabla2[],3,0)</f>
        <v>FACTOR</v>
      </c>
      <c r="D603" s="18" t="str">
        <f>VLOOKUP($B603,Tabla2[],FIJO!C$1,0)</f>
        <v>PENINSULA</v>
      </c>
      <c r="E603" s="155"/>
      <c r="F603" s="18" t="str">
        <f>VLOOKUP($B603,Tabla2[],5,0)</f>
        <v>NEGOCIO_EXTRA1P</v>
      </c>
      <c r="G603" s="18" t="str">
        <f>VLOOKUP($B603,Tabla2[],6,0)</f>
        <v>2.0TD</v>
      </c>
      <c r="H603" s="18" t="str">
        <f>VLOOKUP($B603,Tabla2[],7,0)</f>
        <v>-</v>
      </c>
      <c r="I603" s="19">
        <f>VLOOKUP($B603,Tabla2[],I$1,0)</f>
        <v>8.9024605479452054E-2</v>
      </c>
      <c r="J603" s="19">
        <f>VLOOKUP($B603,Tabla2[],J$1,0)</f>
        <v>2.6972389041095887E-2</v>
      </c>
      <c r="K603" s="19">
        <f>VLOOKUP($B603,Tabla2[],K$1,0)</f>
        <v>0</v>
      </c>
      <c r="L603" s="19">
        <f>VLOOKUP($B603,Tabla2[],L$1,0)</f>
        <v>0</v>
      </c>
      <c r="M603" s="19">
        <f>VLOOKUP($B603,Tabla2[],M$1,0)</f>
        <v>0</v>
      </c>
      <c r="N603" s="19">
        <f>VLOOKUP($B603,Tabla2[],N$1,0)</f>
        <v>0</v>
      </c>
      <c r="O603" s="19">
        <f>VLOOKUP($B603,Tabla2[],O$1,0)</f>
        <v>0.19899787999999999</v>
      </c>
      <c r="P603" s="19">
        <f>VLOOKUP($B603,Tabla2[],P$1,0)</f>
        <v>0.19899787999999999</v>
      </c>
      <c r="Q603" s="19">
        <f>VLOOKUP($B603,Tabla2[],Q$1,0)</f>
        <v>0.19899787999999999</v>
      </c>
      <c r="R603" s="19">
        <f>VLOOKUP($B603,Tabla2[],R$1,0)</f>
        <v>0</v>
      </c>
      <c r="S603" s="19">
        <f>VLOOKUP($B603,Tabla2[],S$1,0)</f>
        <v>0</v>
      </c>
      <c r="T603" s="19">
        <f>VLOOKUP($B603,Tabla2[],T$1,0)</f>
        <v>0</v>
      </c>
    </row>
    <row r="604" spans="1:20" x14ac:dyDescent="0.3">
      <c r="A604" t="s">
        <v>0</v>
      </c>
      <c r="B604" t="str">
        <f>FIJO!$B606</f>
        <v>PENINSULAFACTORFIJONEGOCIO_EXTRAPLUS2.0TD-</v>
      </c>
      <c r="C604" s="18" t="str">
        <f>VLOOKUP($B604,Tabla2[],3,0)</f>
        <v>FACTOR</v>
      </c>
      <c r="D604" s="18" t="str">
        <f>VLOOKUP($B604,Tabla2[],FIJO!C$1,0)</f>
        <v>PENINSULA</v>
      </c>
      <c r="E604" s="155"/>
      <c r="F604" s="18" t="str">
        <f>VLOOKUP($B604,Tabla2[],5,0)</f>
        <v>NEGOCIO_EXTRAPLUS</v>
      </c>
      <c r="G604" s="18" t="str">
        <f>VLOOKUP($B604,Tabla2[],6,0)</f>
        <v>2.0TD</v>
      </c>
      <c r="H604" s="18" t="str">
        <f>VLOOKUP($B604,Tabla2[],7,0)</f>
        <v>-</v>
      </c>
      <c r="I604" s="19">
        <f>VLOOKUP($B604,Tabla2[],I$1,0)</f>
        <v>9.5911923287671216E-2</v>
      </c>
      <c r="J604" s="19">
        <f>VLOOKUP($B604,Tabla2[],J$1,0)</f>
        <v>2.7275130630136986E-2</v>
      </c>
      <c r="K604" s="19">
        <f>VLOOKUP($B604,Tabla2[],K$1,0)</f>
        <v>0</v>
      </c>
      <c r="L604" s="19">
        <f>VLOOKUP($B604,Tabla2[],L$1,0)</f>
        <v>0</v>
      </c>
      <c r="M604" s="19">
        <f>VLOOKUP($B604,Tabla2[],M$1,0)</f>
        <v>0</v>
      </c>
      <c r="N604" s="19">
        <f>VLOOKUP($B604,Tabla2[],N$1,0)</f>
        <v>0</v>
      </c>
      <c r="O604" s="19">
        <f>VLOOKUP($B604,Tabla2[],O$1,0)</f>
        <v>0.24629899999999999</v>
      </c>
      <c r="P604" s="19">
        <f>VLOOKUP($B604,Tabla2[],P$1,0)</f>
        <v>0.22795899999999999</v>
      </c>
      <c r="Q604" s="19">
        <f>VLOOKUP($B604,Tabla2[],Q$1,0)</f>
        <v>0.21285500000000002</v>
      </c>
      <c r="R604" s="19">
        <f>VLOOKUP($B604,Tabla2[],R$1,0)</f>
        <v>0</v>
      </c>
      <c r="S604" s="19">
        <f>VLOOKUP($B604,Tabla2[],S$1,0)</f>
        <v>0</v>
      </c>
      <c r="T604" s="19">
        <f>VLOOKUP($B604,Tabla2[],T$1,0)</f>
        <v>0</v>
      </c>
    </row>
    <row r="605" spans="1:20" x14ac:dyDescent="0.3">
      <c r="A605" t="s">
        <v>0</v>
      </c>
      <c r="B605" t="str">
        <f>FIJO!$B607</f>
        <v>PENINSULAFACTORFIJONEGOCIO_EXTRAPLUS1P2.0TD-</v>
      </c>
      <c r="C605" s="18" t="str">
        <f>VLOOKUP($B605,Tabla2[],3,0)</f>
        <v>FACTOR</v>
      </c>
      <c r="D605" s="18" t="str">
        <f>VLOOKUP($B605,Tabla2[],FIJO!C$1,0)</f>
        <v>PENINSULA</v>
      </c>
      <c r="E605" s="155"/>
      <c r="F605" s="18" t="str">
        <f>VLOOKUP($B605,Tabla2[],5,0)</f>
        <v>NEGOCIO_EXTRAPLUS1P</v>
      </c>
      <c r="G605" s="18" t="str">
        <f>VLOOKUP($B605,Tabla2[],6,0)</f>
        <v>2.0TD</v>
      </c>
      <c r="H605" s="18" t="str">
        <f>VLOOKUP($B605,Tabla2[],7,0)</f>
        <v>-</v>
      </c>
      <c r="I605" s="19">
        <f>VLOOKUP($B605,Tabla2[],I$1,0)</f>
        <v>9.5911923287671216E-2</v>
      </c>
      <c r="J605" s="19">
        <f>VLOOKUP($B605,Tabla2[],J$1,0)</f>
        <v>2.7275130630136986E-2</v>
      </c>
      <c r="K605" s="19">
        <f>VLOOKUP($B605,Tabla2[],K$1,0)</f>
        <v>0</v>
      </c>
      <c r="L605" s="19">
        <f>VLOOKUP($B605,Tabla2[],L$1,0)</f>
        <v>0</v>
      </c>
      <c r="M605" s="19">
        <f>VLOOKUP($B605,Tabla2[],M$1,0)</f>
        <v>0</v>
      </c>
      <c r="N605" s="19">
        <f>VLOOKUP($B605,Tabla2[],N$1,0)</f>
        <v>0</v>
      </c>
      <c r="O605" s="19">
        <f>VLOOKUP($B605,Tabla2[],O$1,0)</f>
        <v>0.22730071999999998</v>
      </c>
      <c r="P605" s="19">
        <f>VLOOKUP($B605,Tabla2[],P$1,0)</f>
        <v>0.22730071999999998</v>
      </c>
      <c r="Q605" s="19">
        <f>VLOOKUP($B605,Tabla2[],Q$1,0)</f>
        <v>0.22730071999999998</v>
      </c>
      <c r="R605" s="19">
        <f>VLOOKUP($B605,Tabla2[],R$1,0)</f>
        <v>0</v>
      </c>
      <c r="S605" s="19">
        <f>VLOOKUP($B605,Tabla2[],S$1,0)</f>
        <v>0</v>
      </c>
      <c r="T605" s="19">
        <f>VLOOKUP($B605,Tabla2[],T$1,0)</f>
        <v>0</v>
      </c>
    </row>
    <row r="606" spans="1:20" x14ac:dyDescent="0.3">
      <c r="A606" t="s">
        <v>0</v>
      </c>
      <c r="B606" t="str">
        <f>FIJO!$B608</f>
        <v>PENINSULAFACTORFIJONEGOCIO_EXTRATOP2.0TD-</v>
      </c>
      <c r="C606" s="18" t="str">
        <f>VLOOKUP($B606,Tabla2[],3,0)</f>
        <v>FACTOR</v>
      </c>
      <c r="D606" s="18" t="str">
        <f>VLOOKUP($B606,Tabla2[],FIJO!C$1,0)</f>
        <v>PENINSULA</v>
      </c>
      <c r="E606" s="155"/>
      <c r="F606" s="18" t="str">
        <f>VLOOKUP($B606,Tabla2[],5,0)</f>
        <v>NEGOCIO_EXTRATOP</v>
      </c>
      <c r="G606" s="18" t="str">
        <f>VLOOKUP($B606,Tabla2[],6,0)</f>
        <v>2.0TD</v>
      </c>
      <c r="H606" s="18" t="str">
        <f>VLOOKUP($B606,Tabla2[],7,0)</f>
        <v>-</v>
      </c>
      <c r="I606" s="19">
        <f>VLOOKUP($B606,Tabla2[],I$1,0)</f>
        <v>9.7243783561643829E-2</v>
      </c>
      <c r="J606" s="19">
        <f>VLOOKUP($B606,Tabla2[],J$1,0)</f>
        <v>3.5191567123287665E-2</v>
      </c>
      <c r="K606" s="19">
        <f>VLOOKUP($B606,Tabla2[],K$1,0)</f>
        <v>0</v>
      </c>
      <c r="L606" s="19">
        <f>VLOOKUP($B606,Tabla2[],L$1,0)</f>
        <v>0</v>
      </c>
      <c r="M606" s="19">
        <f>VLOOKUP($B606,Tabla2[],M$1,0)</f>
        <v>0</v>
      </c>
      <c r="N606" s="19">
        <f>VLOOKUP($B606,Tabla2[],N$1,0)</f>
        <v>0</v>
      </c>
      <c r="O606" s="19">
        <f>VLOOKUP($B606,Tabla2[],O$1,0)</f>
        <v>0.21241900000000002</v>
      </c>
      <c r="P606" s="19">
        <f>VLOOKUP($B606,Tabla2[],P$1,0)</f>
        <v>0.20358490000000004</v>
      </c>
      <c r="Q606" s="19">
        <f>VLOOKUP($B606,Tabla2[],Q$1,0)</f>
        <v>0.19355500000000003</v>
      </c>
      <c r="R606" s="19">
        <f>VLOOKUP($B606,Tabla2[],R$1,0)</f>
        <v>0</v>
      </c>
      <c r="S606" s="19">
        <f>VLOOKUP($B606,Tabla2[],S$1,0)</f>
        <v>0</v>
      </c>
      <c r="T606" s="19">
        <f>VLOOKUP($B606,Tabla2[],T$1,0)</f>
        <v>0</v>
      </c>
    </row>
    <row r="607" spans="1:20" x14ac:dyDescent="0.3">
      <c r="A607" t="s">
        <v>0</v>
      </c>
      <c r="B607" t="str">
        <f>FIJO!$B609</f>
        <v>PENINSULAFACTORFIJONEGOCIO_EXTRATOP1P2.0TD-</v>
      </c>
      <c r="C607" s="18" t="str">
        <f>VLOOKUP($B607,Tabla2[],3,0)</f>
        <v>FACTOR</v>
      </c>
      <c r="D607" s="18" t="str">
        <f>VLOOKUP($B607,Tabla2[],FIJO!C$1,0)</f>
        <v>PENINSULA</v>
      </c>
      <c r="E607" s="155"/>
      <c r="F607" s="18" t="str">
        <f>VLOOKUP($B607,Tabla2[],5,0)</f>
        <v>NEGOCIO_EXTRATOP1P</v>
      </c>
      <c r="G607" s="18" t="str">
        <f>VLOOKUP($B607,Tabla2[],6,0)</f>
        <v>2.0TD</v>
      </c>
      <c r="H607" s="18" t="str">
        <f>VLOOKUP($B607,Tabla2[],7,0)</f>
        <v>-</v>
      </c>
      <c r="I607" s="19">
        <f>VLOOKUP($B607,Tabla2[],I$1,0)</f>
        <v>9.7243783561643829E-2</v>
      </c>
      <c r="J607" s="19">
        <f>VLOOKUP($B607,Tabla2[],J$1,0)</f>
        <v>3.5191567123287665E-2</v>
      </c>
      <c r="K607" s="19">
        <f>VLOOKUP($B607,Tabla2[],K$1,0)</f>
        <v>0</v>
      </c>
      <c r="L607" s="19">
        <f>VLOOKUP($B607,Tabla2[],L$1,0)</f>
        <v>0</v>
      </c>
      <c r="M607" s="19">
        <f>VLOOKUP($B607,Tabla2[],M$1,0)</f>
        <v>0</v>
      </c>
      <c r="N607" s="19">
        <f>VLOOKUP($B607,Tabla2[],N$1,0)</f>
        <v>0</v>
      </c>
      <c r="O607" s="19">
        <f>VLOOKUP($B607,Tabla2[],O$1,0)</f>
        <v>0.20299787999999999</v>
      </c>
      <c r="P607" s="19">
        <f>VLOOKUP($B607,Tabla2[],P$1,0)</f>
        <v>0.20299787999999999</v>
      </c>
      <c r="Q607" s="19">
        <f>VLOOKUP($B607,Tabla2[],Q$1,0)</f>
        <v>0.20299787999999999</v>
      </c>
      <c r="R607" s="19">
        <f>VLOOKUP($B607,Tabla2[],R$1,0)</f>
        <v>0</v>
      </c>
      <c r="S607" s="19">
        <f>VLOOKUP($B607,Tabla2[],S$1,0)</f>
        <v>0</v>
      </c>
      <c r="T607" s="19">
        <f>VLOOKUP($B607,Tabla2[],T$1,0)</f>
        <v>0</v>
      </c>
    </row>
    <row r="608" spans="1:20" x14ac:dyDescent="0.3">
      <c r="A608" t="s">
        <v>0</v>
      </c>
      <c r="B608" t="str">
        <f>FIJO!$B610</f>
        <v>PENINSULAFACTORFIJONEGOCIO_MINI1P2.0TD-</v>
      </c>
      <c r="C608" s="18" t="str">
        <f>VLOOKUP($B608,Tabla2[],3,0)</f>
        <v>FACTOR</v>
      </c>
      <c r="D608" s="18" t="str">
        <f>VLOOKUP($B608,Tabla2[],FIJO!C$1,0)</f>
        <v>PENINSULA</v>
      </c>
      <c r="E608" s="155"/>
      <c r="F608" s="18" t="str">
        <f>VLOOKUP($B608,Tabla2[],5,0)</f>
        <v>NEGOCIO_MINI1P</v>
      </c>
      <c r="G608" s="18" t="str">
        <f>VLOOKUP($B608,Tabla2[],6,0)</f>
        <v>2.0TD</v>
      </c>
      <c r="H608" s="18" t="str">
        <f>VLOOKUP($B608,Tabla2[],7,0)</f>
        <v>-</v>
      </c>
      <c r="I608" s="19">
        <f>VLOOKUP($B608,Tabla2[],I$1,0)</f>
        <v>7.1260273972602747E-2</v>
      </c>
      <c r="J608" s="19">
        <f>VLOOKUP($B608,Tabla2[],J$1,0)</f>
        <v>7.1260273972602747E-2</v>
      </c>
      <c r="K608" s="19">
        <f>VLOOKUP($B608,Tabla2[],K$1,0)</f>
        <v>0</v>
      </c>
      <c r="L608" s="19">
        <f>VLOOKUP($B608,Tabla2[],L$1,0)</f>
        <v>0</v>
      </c>
      <c r="M608" s="19">
        <f>VLOOKUP($B608,Tabla2[],M$1,0)</f>
        <v>0</v>
      </c>
      <c r="N608" s="19">
        <f>VLOOKUP($B608,Tabla2[],N$1,0)</f>
        <v>0</v>
      </c>
      <c r="O608" s="19">
        <f>VLOOKUP($B608,Tabla2[],O$1,0)</f>
        <v>0.175987</v>
      </c>
      <c r="P608" s="19">
        <f>VLOOKUP($B608,Tabla2[],P$1,0)</f>
        <v>0.175987</v>
      </c>
      <c r="Q608" s="19">
        <f>VLOOKUP($B608,Tabla2[],Q$1,0)</f>
        <v>0.175987</v>
      </c>
      <c r="R608" s="19">
        <f>VLOOKUP($B608,Tabla2[],R$1,0)</f>
        <v>0</v>
      </c>
      <c r="S608" s="19">
        <f>VLOOKUP($B608,Tabla2[],S$1,0)</f>
        <v>0</v>
      </c>
      <c r="T608" s="19">
        <f>VLOOKUP($B608,Tabla2[],T$1,0)</f>
        <v>0</v>
      </c>
    </row>
    <row r="609" spans="1:20" x14ac:dyDescent="0.3">
      <c r="A609" t="s">
        <v>0</v>
      </c>
      <c r="B609" t="str">
        <f>FIJO!$B611</f>
        <v>PENINSULAFACTORFIJONEGOCIO_PROFESIONAL2.0TD-</v>
      </c>
      <c r="C609" s="18" t="str">
        <f>VLOOKUP($B609,Tabla2[],3,0)</f>
        <v>FACTOR</v>
      </c>
      <c r="D609" s="18" t="str">
        <f>VLOOKUP($B609,Tabla2[],FIJO!C$1,0)</f>
        <v>PENINSULA</v>
      </c>
      <c r="E609" s="155"/>
      <c r="F609" s="18" t="str">
        <f>VLOOKUP($B609,Tabla2[],5,0)</f>
        <v>NEGOCIO_PROFESIONAL</v>
      </c>
      <c r="G609" s="18" t="str">
        <f>VLOOKUP($B609,Tabla2[],6,0)</f>
        <v>2.0TD</v>
      </c>
      <c r="H609" s="18" t="str">
        <f>VLOOKUP($B609,Tabla2[],7,0)</f>
        <v>-</v>
      </c>
      <c r="I609" s="19">
        <f>VLOOKUP($B609,Tabla2[],I$1,0)</f>
        <v>8.5410386301369864E-2</v>
      </c>
      <c r="J609" s="19">
        <f>VLOOKUP($B609,Tabla2[],J$1,0)</f>
        <v>2.3134671232876713E-2</v>
      </c>
      <c r="K609" s="19">
        <f>VLOOKUP($B609,Tabla2[],K$1,0)</f>
        <v>0</v>
      </c>
      <c r="L609" s="19">
        <f>VLOOKUP($B609,Tabla2[],L$1,0)</f>
        <v>0</v>
      </c>
      <c r="M609" s="19">
        <f>VLOOKUP($B609,Tabla2[],M$1,0)</f>
        <v>0</v>
      </c>
      <c r="N609" s="19">
        <f>VLOOKUP($B609,Tabla2[],N$1,0)</f>
        <v>0</v>
      </c>
      <c r="O609" s="19">
        <f>VLOOKUP($B609,Tabla2[],O$1,0)</f>
        <v>0.25894200000000001</v>
      </c>
      <c r="P609" s="19">
        <f>VLOOKUP($B609,Tabla2[],P$1,0)</f>
        <v>0.19455500000000003</v>
      </c>
      <c r="Q609" s="19">
        <f>VLOOKUP($B609,Tabla2[],Q$1,0)</f>
        <v>0.156695</v>
      </c>
      <c r="R609" s="19">
        <f>VLOOKUP($B609,Tabla2[],R$1,0)</f>
        <v>0</v>
      </c>
      <c r="S609" s="19">
        <f>VLOOKUP($B609,Tabla2[],S$1,0)</f>
        <v>0</v>
      </c>
      <c r="T609" s="19">
        <f>VLOOKUP($B609,Tabla2[],T$1,0)</f>
        <v>0</v>
      </c>
    </row>
    <row r="610" spans="1:20" x14ac:dyDescent="0.3">
      <c r="A610" t="s">
        <v>0</v>
      </c>
      <c r="B610" t="str">
        <f>FIJO!$B612</f>
        <v>PENINSULAFACTORFIJONEGOCIO_PROFESIONAL1P2.0TD-</v>
      </c>
      <c r="C610" s="18" t="str">
        <f>VLOOKUP($B610,Tabla2[],3,0)</f>
        <v>FACTOR</v>
      </c>
      <c r="D610" s="18" t="str">
        <f>VLOOKUP($B610,Tabla2[],FIJO!C$1,0)</f>
        <v>PENINSULA</v>
      </c>
      <c r="E610" s="155"/>
      <c r="F610" s="18" t="str">
        <f>VLOOKUP($B610,Tabla2[],5,0)</f>
        <v>NEGOCIO_PROFESIONAL1P</v>
      </c>
      <c r="G610" s="18" t="str">
        <f>VLOOKUP($B610,Tabla2[],6,0)</f>
        <v>2.0TD</v>
      </c>
      <c r="H610" s="18" t="str">
        <f>VLOOKUP($B610,Tabla2[],7,0)</f>
        <v>-</v>
      </c>
      <c r="I610" s="19">
        <f>VLOOKUP($B610,Tabla2[],I$1,0)</f>
        <v>8.5410386301369864E-2</v>
      </c>
      <c r="J610" s="19">
        <f>VLOOKUP($B610,Tabla2[],J$1,0)</f>
        <v>2.3134671232876713E-2</v>
      </c>
      <c r="K610" s="19">
        <f>VLOOKUP($B610,Tabla2[],K$1,0)</f>
        <v>0</v>
      </c>
      <c r="L610" s="19">
        <f>VLOOKUP($B610,Tabla2[],L$1,0)</f>
        <v>0</v>
      </c>
      <c r="M610" s="19">
        <f>VLOOKUP($B610,Tabla2[],M$1,0)</f>
        <v>0</v>
      </c>
      <c r="N610" s="19">
        <f>VLOOKUP($B610,Tabla2[],N$1,0)</f>
        <v>0</v>
      </c>
      <c r="O610" s="19">
        <f>VLOOKUP($B610,Tabla2[],O$1,0)</f>
        <v>0.19861377</v>
      </c>
      <c r="P610" s="19">
        <f>VLOOKUP($B610,Tabla2[],P$1,0)</f>
        <v>0.19861377</v>
      </c>
      <c r="Q610" s="19">
        <f>VLOOKUP($B610,Tabla2[],Q$1,0)</f>
        <v>0.19861377</v>
      </c>
      <c r="R610" s="19">
        <f>VLOOKUP($B610,Tabla2[],R$1,0)</f>
        <v>0</v>
      </c>
      <c r="S610" s="19">
        <f>VLOOKUP($B610,Tabla2[],S$1,0)</f>
        <v>0</v>
      </c>
      <c r="T610" s="19">
        <f>VLOOKUP($B610,Tabla2[],T$1,0)</f>
        <v>0</v>
      </c>
    </row>
    <row r="611" spans="1:20" x14ac:dyDescent="0.3">
      <c r="A611" t="s">
        <v>0</v>
      </c>
      <c r="B611" t="str">
        <f>FIJO!$B613</f>
        <v>PENINSULAFACTORFIJONEGOCIO_AHORRO3.0TD-</v>
      </c>
      <c r="C611" s="18" t="str">
        <f>VLOOKUP($B611,Tabla2[],3,0)</f>
        <v>FACTOR</v>
      </c>
      <c r="D611" s="18" t="str">
        <f>VLOOKUP($B611,Tabla2[],FIJO!C$1,0)</f>
        <v>PENINSULA</v>
      </c>
      <c r="E611" s="155"/>
      <c r="F611" s="18" t="str">
        <f>VLOOKUP($B611,Tabla2[],5,0)</f>
        <v>NEGOCIO_AHORRO</v>
      </c>
      <c r="G611" s="18" t="str">
        <f>VLOOKUP($B611,Tabla2[],6,0)</f>
        <v>3.0TD</v>
      </c>
      <c r="H611" s="18" t="str">
        <f>VLOOKUP($B611,Tabla2[],7,0)</f>
        <v>-</v>
      </c>
      <c r="I611" s="19">
        <f>VLOOKUP($B611,Tabla2[],I$1,0)</f>
        <v>3.8308243835616436E-2</v>
      </c>
      <c r="J611" s="19">
        <f>VLOOKUP($B611,Tabla2[],J$1,0)</f>
        <v>3.2600202739726032E-2</v>
      </c>
      <c r="K611" s="19">
        <f>VLOOKUP($B611,Tabla2[],K$1,0)</f>
        <v>1.0964506849315069E-2</v>
      </c>
      <c r="L611" s="19">
        <f>VLOOKUP($B611,Tabla2[],L$1,0)</f>
        <v>1.001088493150685E-2</v>
      </c>
      <c r="M611" s="19">
        <f>VLOOKUP($B611,Tabla2[],M$1,0)</f>
        <v>7.486868493150685E-3</v>
      </c>
      <c r="N611" s="19">
        <f>VLOOKUP($B611,Tabla2[],N$1,0)</f>
        <v>5.4825643835616431E-3</v>
      </c>
      <c r="O611" s="19">
        <f>VLOOKUP($B611,Tabla2[],O$1,0)</f>
        <v>0.24817819000000002</v>
      </c>
      <c r="P611" s="19">
        <f>VLOOKUP($B611,Tabla2[],P$1,0)</f>
        <v>0.22413379500000002</v>
      </c>
      <c r="Q611" s="19">
        <f>VLOOKUP($B611,Tabla2[],Q$1,0)</f>
        <v>0.18816512500000002</v>
      </c>
      <c r="R611" s="19">
        <f>VLOOKUP($B611,Tabla2[],R$1,0)</f>
        <v>0.17930821500000002</v>
      </c>
      <c r="S611" s="19">
        <f>VLOOKUP($B611,Tabla2[],S$1,0)</f>
        <v>0.16627829999999999</v>
      </c>
      <c r="T611" s="19">
        <f>VLOOKUP($B611,Tabla2[],T$1,0)</f>
        <v>0.15891413500000001</v>
      </c>
    </row>
    <row r="612" spans="1:20" x14ac:dyDescent="0.3">
      <c r="A612" t="s">
        <v>0</v>
      </c>
      <c r="B612" t="str">
        <f>FIJO!$B614</f>
        <v>PENINSULAFACTORFIJONEGOCIO_AHORRO1P3.0TD-</v>
      </c>
      <c r="C612" s="18" t="str">
        <f>VLOOKUP($B612,Tabla2[],3,0)</f>
        <v>FACTOR</v>
      </c>
      <c r="D612" s="18" t="str">
        <f>VLOOKUP($B612,Tabla2[],FIJO!C$1,0)</f>
        <v>PENINSULA</v>
      </c>
      <c r="E612" s="155"/>
      <c r="F612" s="18" t="str">
        <f>VLOOKUP($B612,Tabla2[],5,0)</f>
        <v>NEGOCIO_AHORRO1P</v>
      </c>
      <c r="G612" s="18" t="str">
        <f>VLOOKUP($B612,Tabla2[],6,0)</f>
        <v>3.0TD</v>
      </c>
      <c r="H612" s="18" t="str">
        <f>VLOOKUP($B612,Tabla2[],7,0)</f>
        <v>-</v>
      </c>
      <c r="I612" s="19">
        <f>VLOOKUP($B612,Tabla2[],I$1,0)</f>
        <v>3.8308243835616436E-2</v>
      </c>
      <c r="J612" s="19">
        <f>VLOOKUP($B612,Tabla2[],J$1,0)</f>
        <v>3.2600202739726032E-2</v>
      </c>
      <c r="K612" s="19">
        <f>VLOOKUP($B612,Tabla2[],K$1,0)</f>
        <v>1.0964506849315069E-2</v>
      </c>
      <c r="L612" s="19">
        <f>VLOOKUP($B612,Tabla2[],L$1,0)</f>
        <v>1.001088493150685E-2</v>
      </c>
      <c r="M612" s="19">
        <f>VLOOKUP($B612,Tabla2[],M$1,0)</f>
        <v>7.486868493150685E-3</v>
      </c>
      <c r="N612" s="19">
        <f>VLOOKUP($B612,Tabla2[],N$1,0)</f>
        <v>5.4825643835616431E-3</v>
      </c>
      <c r="O612" s="19">
        <f>VLOOKUP($B612,Tabla2[],O$1,0)</f>
        <v>0.18849721</v>
      </c>
      <c r="P612" s="19">
        <f>VLOOKUP($B612,Tabla2[],P$1,0)</f>
        <v>0.18849721</v>
      </c>
      <c r="Q612" s="19">
        <f>VLOOKUP($B612,Tabla2[],Q$1,0)</f>
        <v>0.18849721</v>
      </c>
      <c r="R612" s="19">
        <f>VLOOKUP($B612,Tabla2[],R$1,0)</f>
        <v>0.18849721</v>
      </c>
      <c r="S612" s="19">
        <f>VLOOKUP($B612,Tabla2[],S$1,0)</f>
        <v>0.18849721</v>
      </c>
      <c r="T612" s="19">
        <f>VLOOKUP($B612,Tabla2[],T$1,0)</f>
        <v>0.18849721</v>
      </c>
    </row>
    <row r="613" spans="1:20" x14ac:dyDescent="0.3">
      <c r="A613" t="s">
        <v>0</v>
      </c>
      <c r="B613" t="str">
        <f>FIJO!$B615</f>
        <v>PENINSULAFACTORFIJONEGOCIO_EXTRA3.0TD-</v>
      </c>
      <c r="C613" s="18" t="str">
        <f>VLOOKUP($B613,Tabla2[],3,0)</f>
        <v>FACTOR</v>
      </c>
      <c r="D613" s="18" t="str">
        <f>VLOOKUP($B613,Tabla2[],FIJO!C$1,0)</f>
        <v>PENINSULA</v>
      </c>
      <c r="E613" s="155"/>
      <c r="F613" s="18" t="str">
        <f>VLOOKUP($B613,Tabla2[],5,0)</f>
        <v>NEGOCIO_EXTRA</v>
      </c>
      <c r="G613" s="18" t="str">
        <f>VLOOKUP($B613,Tabla2[],6,0)</f>
        <v>3.0TD</v>
      </c>
      <c r="H613" s="18" t="str">
        <f>VLOOKUP($B613,Tabla2[],7,0)</f>
        <v>-</v>
      </c>
      <c r="I613" s="19">
        <f>VLOOKUP($B613,Tabla2[],I$1,0)</f>
        <v>4.862598630136987E-2</v>
      </c>
      <c r="J613" s="19">
        <f>VLOOKUP($B613,Tabla2[],J$1,0)</f>
        <v>4.0796000000000006E-2</v>
      </c>
      <c r="K613" s="19">
        <f>VLOOKUP($B613,Tabla2[],K$1,0)</f>
        <v>2.1134024657534254E-2</v>
      </c>
      <c r="L613" s="19">
        <f>VLOOKUP($B613,Tabla2[],L$1,0)</f>
        <v>2.0544202739726035E-2</v>
      </c>
      <c r="M613" s="19">
        <f>VLOOKUP($B613,Tabla2[],M$1,0)</f>
        <v>1.7178887671232875E-2</v>
      </c>
      <c r="N613" s="19">
        <f>VLOOKUP($B613,Tabla2[],N$1,0)</f>
        <v>1.7068520547945207E-2</v>
      </c>
      <c r="O613" s="19">
        <f>VLOOKUP($B613,Tabla2[],O$1,0)</f>
        <v>0.19611989999999999</v>
      </c>
      <c r="P613" s="19">
        <f>VLOOKUP($B613,Tabla2[],P$1,0)</f>
        <v>0.18740227500000003</v>
      </c>
      <c r="Q613" s="19">
        <f>VLOOKUP($B613,Tabla2[],Q$1,0)</f>
        <v>0.18609007500000002</v>
      </c>
      <c r="R613" s="19">
        <f>VLOOKUP($B613,Tabla2[],R$1,0)</f>
        <v>0.17841870000000001</v>
      </c>
      <c r="S613" s="19">
        <f>VLOOKUP($B613,Tabla2[],S$1,0)</f>
        <v>0.17789895000000003</v>
      </c>
      <c r="T613" s="19">
        <f>VLOOKUP($B613,Tabla2[],T$1,0)</f>
        <v>0.17649224999999999</v>
      </c>
    </row>
    <row r="614" spans="1:20" x14ac:dyDescent="0.3">
      <c r="A614" t="s">
        <v>0</v>
      </c>
      <c r="B614" t="str">
        <f>FIJO!$B616</f>
        <v>PENINSULAFACTORFIJONEGOCIO_EXTRA1P3.0TD-</v>
      </c>
      <c r="C614" s="18" t="str">
        <f>VLOOKUP($B614,Tabla2[],3,0)</f>
        <v>FACTOR</v>
      </c>
      <c r="D614" s="18" t="str">
        <f>VLOOKUP($B614,Tabla2[],FIJO!C$1,0)</f>
        <v>PENINSULA</v>
      </c>
      <c r="E614" s="155"/>
      <c r="F614" s="18" t="str">
        <f>VLOOKUP($B614,Tabla2[],5,0)</f>
        <v>NEGOCIO_EXTRA1P</v>
      </c>
      <c r="G614" s="18" t="str">
        <f>VLOOKUP($B614,Tabla2[],6,0)</f>
        <v>3.0TD</v>
      </c>
      <c r="H614" s="18" t="str">
        <f>VLOOKUP($B614,Tabla2[],7,0)</f>
        <v>-</v>
      </c>
      <c r="I614" s="19">
        <f>VLOOKUP($B614,Tabla2[],I$1,0)</f>
        <v>4.862598630136987E-2</v>
      </c>
      <c r="J614" s="19">
        <f>VLOOKUP($B614,Tabla2[],J$1,0)</f>
        <v>4.0796000000000006E-2</v>
      </c>
      <c r="K614" s="19">
        <f>VLOOKUP($B614,Tabla2[],K$1,0)</f>
        <v>2.1134024657534254E-2</v>
      </c>
      <c r="L614" s="19">
        <f>VLOOKUP($B614,Tabla2[],L$1,0)</f>
        <v>2.0544202739726035E-2</v>
      </c>
      <c r="M614" s="19">
        <f>VLOOKUP($B614,Tabla2[],M$1,0)</f>
        <v>1.7178887671232875E-2</v>
      </c>
      <c r="N614" s="19">
        <f>VLOOKUP($B614,Tabla2[],N$1,0)</f>
        <v>1.7068520547945207E-2</v>
      </c>
      <c r="O614" s="19">
        <f>VLOOKUP($B614,Tabla2[],O$1,0)</f>
        <v>0.17999820000000002</v>
      </c>
      <c r="P614" s="19">
        <f>VLOOKUP($B614,Tabla2[],P$1,0)</f>
        <v>0.17999820000000002</v>
      </c>
      <c r="Q614" s="19">
        <f>VLOOKUP($B614,Tabla2[],Q$1,0)</f>
        <v>0.17999820000000002</v>
      </c>
      <c r="R614" s="19">
        <f>VLOOKUP($B614,Tabla2[],R$1,0)</f>
        <v>0.17999820000000002</v>
      </c>
      <c r="S614" s="19">
        <f>VLOOKUP($B614,Tabla2[],S$1,0)</f>
        <v>0.17999820000000002</v>
      </c>
      <c r="T614" s="19">
        <f>VLOOKUP($B614,Tabla2[],T$1,0)</f>
        <v>0.17999820000000002</v>
      </c>
    </row>
    <row r="615" spans="1:20" x14ac:dyDescent="0.3">
      <c r="A615" t="s">
        <v>0</v>
      </c>
      <c r="B615" t="str">
        <f>FIJO!$B617</f>
        <v>PENINSULAFACTORFIJONEGOCIO_EXTRAPLUS3.0TD-</v>
      </c>
      <c r="C615" s="18" t="str">
        <f>VLOOKUP($B615,Tabla2[],3,0)</f>
        <v>FACTOR</v>
      </c>
      <c r="D615" s="18" t="str">
        <f>VLOOKUP($B615,Tabla2[],FIJO!C$1,0)</f>
        <v>PENINSULA</v>
      </c>
      <c r="E615" s="155"/>
      <c r="F615" s="18" t="str">
        <f>VLOOKUP($B615,Tabla2[],5,0)</f>
        <v>NEGOCIO_EXTRAPLUS</v>
      </c>
      <c r="G615" s="18" t="str">
        <f>VLOOKUP($B615,Tabla2[],6,0)</f>
        <v>3.0TD</v>
      </c>
      <c r="H615" s="18" t="str">
        <f>VLOOKUP($B615,Tabla2[],7,0)</f>
        <v>-</v>
      </c>
      <c r="I615" s="19">
        <f>VLOOKUP($B615,Tabla2[],I$1,0)</f>
        <v>5.105548219178082E-2</v>
      </c>
      <c r="J615" s="19">
        <f>VLOOKUP($B615,Tabla2[],J$1,0)</f>
        <v>4.3696094520547943E-2</v>
      </c>
      <c r="K615" s="19">
        <f>VLOOKUP($B615,Tabla2[],K$1,0)</f>
        <v>2.3137589041095894E-2</v>
      </c>
      <c r="L615" s="19">
        <f>VLOOKUP($B615,Tabla2[],L$1,0)</f>
        <v>2.1415087671232874E-2</v>
      </c>
      <c r="M615" s="19">
        <f>VLOOKUP($B615,Tabla2[],M$1,0)</f>
        <v>1.8671427397260274E-2</v>
      </c>
      <c r="N615" s="19">
        <f>VLOOKUP($B615,Tabla2[],N$1,0)</f>
        <v>1.7714802739726025E-2</v>
      </c>
      <c r="O615" s="19">
        <f>VLOOKUP($B615,Tabla2[],O$1,0)</f>
        <v>0.20862022499999999</v>
      </c>
      <c r="P615" s="19">
        <f>VLOOKUP($B615,Tabla2[],P$1,0)</f>
        <v>0.19990192500000001</v>
      </c>
      <c r="Q615" s="19">
        <f>VLOOKUP($B615,Tabla2[],Q$1,0)</f>
        <v>0.19858972500000002</v>
      </c>
      <c r="R615" s="19">
        <f>VLOOKUP($B615,Tabla2[],R$1,0)</f>
        <v>0.19791877500000002</v>
      </c>
      <c r="S615" s="19">
        <f>VLOOKUP($B615,Tabla2[],S$1,0)</f>
        <v>0.19739902500000001</v>
      </c>
      <c r="T615" s="19">
        <f>VLOOKUP($B615,Tabla2[],T$1,0)</f>
        <v>0.19399230000000001</v>
      </c>
    </row>
    <row r="616" spans="1:20" x14ac:dyDescent="0.3">
      <c r="A616" t="s">
        <v>0</v>
      </c>
      <c r="B616" t="str">
        <f>FIJO!$B618</f>
        <v>PENINSULAFACTORFIJONEGOCIO_EXTRAPLUS1P3.0TD-</v>
      </c>
      <c r="C616" s="18" t="str">
        <f>VLOOKUP($B616,Tabla2[],3,0)</f>
        <v>FACTOR</v>
      </c>
      <c r="D616" s="18" t="str">
        <f>VLOOKUP($B616,Tabla2[],FIJO!C$1,0)</f>
        <v>PENINSULA</v>
      </c>
      <c r="E616" s="155"/>
      <c r="F616" s="18" t="str">
        <f>VLOOKUP($B616,Tabla2[],5,0)</f>
        <v>NEGOCIO_EXTRAPLUS1P</v>
      </c>
      <c r="G616" s="18" t="str">
        <f>VLOOKUP($B616,Tabla2[],6,0)</f>
        <v>3.0TD</v>
      </c>
      <c r="H616" s="18" t="str">
        <f>VLOOKUP($B616,Tabla2[],7,0)</f>
        <v>-</v>
      </c>
      <c r="I616" s="19">
        <f>VLOOKUP($B616,Tabla2[],I$1,0)</f>
        <v>5.105548219178082E-2</v>
      </c>
      <c r="J616" s="19">
        <f>VLOOKUP($B616,Tabla2[],J$1,0)</f>
        <v>4.3696094520547943E-2</v>
      </c>
      <c r="K616" s="19">
        <f>VLOOKUP($B616,Tabla2[],K$1,0)</f>
        <v>2.3137589041095894E-2</v>
      </c>
      <c r="L616" s="19">
        <f>VLOOKUP($B616,Tabla2[],L$1,0)</f>
        <v>2.1415087671232874E-2</v>
      </c>
      <c r="M616" s="19">
        <f>VLOOKUP($B616,Tabla2[],M$1,0)</f>
        <v>1.8671427397260274E-2</v>
      </c>
      <c r="N616" s="19">
        <f>VLOOKUP($B616,Tabla2[],N$1,0)</f>
        <v>1.7714802739726025E-2</v>
      </c>
      <c r="O616" s="19">
        <f>VLOOKUP($B616,Tabla2[],O$1,0)</f>
        <v>0.19831770000000001</v>
      </c>
      <c r="P616" s="19">
        <f>VLOOKUP($B616,Tabla2[],P$1,0)</f>
        <v>0.19831770000000001</v>
      </c>
      <c r="Q616" s="19">
        <f>VLOOKUP($B616,Tabla2[],Q$1,0)</f>
        <v>0.19831770000000001</v>
      </c>
      <c r="R616" s="19">
        <f>VLOOKUP($B616,Tabla2[],R$1,0)</f>
        <v>0.19831770000000001</v>
      </c>
      <c r="S616" s="19">
        <f>VLOOKUP($B616,Tabla2[],S$1,0)</f>
        <v>0.19831770000000001</v>
      </c>
      <c r="T616" s="19">
        <f>VLOOKUP($B616,Tabla2[],T$1,0)</f>
        <v>0.19831770000000001</v>
      </c>
    </row>
    <row r="617" spans="1:20" x14ac:dyDescent="0.3">
      <c r="A617" t="s">
        <v>0</v>
      </c>
      <c r="B617" t="str">
        <f>FIJO!$B619</f>
        <v>PENINSULAFACTORFIJONEGOCIO_EXTRATOP3.0TD-</v>
      </c>
      <c r="C617" s="18" t="str">
        <f>VLOOKUP($B617,Tabla2[],3,0)</f>
        <v>FACTOR</v>
      </c>
      <c r="D617" s="18" t="str">
        <f>VLOOKUP($B617,Tabla2[],FIJO!C$1,0)</f>
        <v>PENINSULA</v>
      </c>
      <c r="E617" s="155"/>
      <c r="F617" s="18" t="str">
        <f>VLOOKUP($B617,Tabla2[],5,0)</f>
        <v>NEGOCIO_EXTRATOP</v>
      </c>
      <c r="G617" s="18" t="str">
        <f>VLOOKUP($B617,Tabla2[],6,0)</f>
        <v>3.0TD</v>
      </c>
      <c r="H617" s="18" t="str">
        <f>VLOOKUP($B617,Tabla2[],7,0)</f>
        <v>-</v>
      </c>
      <c r="I617" s="19">
        <f>VLOOKUP($B617,Tabla2[],I$1,0)</f>
        <v>4.9995849315068501E-2</v>
      </c>
      <c r="J617" s="19">
        <f>VLOOKUP($B617,Tabla2[],J$1,0)</f>
        <v>4.2165863013698637E-2</v>
      </c>
      <c r="K617" s="19">
        <f>VLOOKUP($B617,Tabla2[],K$1,0)</f>
        <v>2.2503887671232882E-2</v>
      </c>
      <c r="L617" s="19">
        <f>VLOOKUP($B617,Tabla2[],L$1,0)</f>
        <v>2.1914065753424666E-2</v>
      </c>
      <c r="M617" s="19">
        <f>VLOOKUP($B617,Tabla2[],M$1,0)</f>
        <v>1.8548750684931507E-2</v>
      </c>
      <c r="N617" s="19">
        <f>VLOOKUP($B617,Tabla2[],N$1,0)</f>
        <v>1.8438383561643835E-2</v>
      </c>
      <c r="O617" s="19">
        <f>VLOOKUP($B617,Tabla2[],O$1,0)</f>
        <v>0.20011995000000002</v>
      </c>
      <c r="P617" s="19">
        <f>VLOOKUP($B617,Tabla2[],P$1,0)</f>
        <v>0.19140232500000001</v>
      </c>
      <c r="Q617" s="19">
        <f>VLOOKUP($B617,Tabla2[],Q$1,0)</f>
        <v>0.19009012500000003</v>
      </c>
      <c r="R617" s="19">
        <f>VLOOKUP($B617,Tabla2[],R$1,0)</f>
        <v>0.18241875000000002</v>
      </c>
      <c r="S617" s="19">
        <f>VLOOKUP($B617,Tabla2[],S$1,0)</f>
        <v>0.18189900000000001</v>
      </c>
      <c r="T617" s="19">
        <f>VLOOKUP($B617,Tabla2[],T$1,0)</f>
        <v>0.18049230000000002</v>
      </c>
    </row>
    <row r="618" spans="1:20" x14ac:dyDescent="0.3">
      <c r="A618" t="s">
        <v>0</v>
      </c>
      <c r="B618" t="str">
        <f>FIJO!$B620</f>
        <v>PENINSULAFACTORFIJONEGOCIO_EXTRATOP1P3.0TD-</v>
      </c>
      <c r="C618" s="18" t="str">
        <f>VLOOKUP($B618,Tabla2[],3,0)</f>
        <v>FACTOR</v>
      </c>
      <c r="D618" s="18" t="str">
        <f>VLOOKUP($B618,Tabla2[],FIJO!C$1,0)</f>
        <v>PENINSULA</v>
      </c>
      <c r="E618" s="155"/>
      <c r="F618" s="18" t="str">
        <f>VLOOKUP($B618,Tabla2[],5,0)</f>
        <v>NEGOCIO_EXTRATOP1P</v>
      </c>
      <c r="G618" s="18" t="str">
        <f>VLOOKUP($B618,Tabla2[],6,0)</f>
        <v>3.0TD</v>
      </c>
      <c r="H618" s="18" t="str">
        <f>VLOOKUP($B618,Tabla2[],7,0)</f>
        <v>-</v>
      </c>
      <c r="I618" s="19">
        <f>VLOOKUP($B618,Tabla2[],I$1,0)</f>
        <v>4.9995849315068501E-2</v>
      </c>
      <c r="J618" s="19">
        <f>VLOOKUP($B618,Tabla2[],J$1,0)</f>
        <v>4.2165863013698637E-2</v>
      </c>
      <c r="K618" s="19">
        <f>VLOOKUP($B618,Tabla2[],K$1,0)</f>
        <v>2.2503887671232882E-2</v>
      </c>
      <c r="L618" s="19">
        <f>VLOOKUP($B618,Tabla2[],L$1,0)</f>
        <v>2.1914065753424666E-2</v>
      </c>
      <c r="M618" s="19">
        <f>VLOOKUP($B618,Tabla2[],M$1,0)</f>
        <v>1.8548750684931507E-2</v>
      </c>
      <c r="N618" s="19">
        <f>VLOOKUP($B618,Tabla2[],N$1,0)</f>
        <v>1.8438383561643835E-2</v>
      </c>
      <c r="O618" s="19">
        <f>VLOOKUP($B618,Tabla2[],O$1,0)</f>
        <v>0.18649777500000003</v>
      </c>
      <c r="P618" s="19">
        <f>VLOOKUP($B618,Tabla2[],P$1,0)</f>
        <v>0.18649777500000003</v>
      </c>
      <c r="Q618" s="19">
        <f>VLOOKUP($B618,Tabla2[],Q$1,0)</f>
        <v>0.18649777500000003</v>
      </c>
      <c r="R618" s="19">
        <f>VLOOKUP($B618,Tabla2[],R$1,0)</f>
        <v>0.18649777500000003</v>
      </c>
      <c r="S618" s="19">
        <f>VLOOKUP($B618,Tabla2[],S$1,0)</f>
        <v>0.18649777500000003</v>
      </c>
      <c r="T618" s="19">
        <f>VLOOKUP($B618,Tabla2[],T$1,0)</f>
        <v>0.18649777500000003</v>
      </c>
    </row>
    <row r="619" spans="1:20" x14ac:dyDescent="0.3">
      <c r="A619" t="s">
        <v>0</v>
      </c>
      <c r="B619" t="str">
        <f>FIJO!$B621</f>
        <v>PENINSULAFACTORFIJONEGOCIO_PROFESIONAL3.0TD-</v>
      </c>
      <c r="C619" s="18" t="str">
        <f>VLOOKUP($B619,Tabla2[],3,0)</f>
        <v>FACTOR</v>
      </c>
      <c r="D619" s="18" t="str">
        <f>VLOOKUP($B619,Tabla2[],FIJO!C$1,0)</f>
        <v>PENINSULA</v>
      </c>
      <c r="E619" s="155"/>
      <c r="F619" s="18" t="str">
        <f>VLOOKUP($B619,Tabla2[],5,0)</f>
        <v>NEGOCIO_PROFESIONAL</v>
      </c>
      <c r="G619" s="18" t="str">
        <f>VLOOKUP($B619,Tabla2[],6,0)</f>
        <v>3.0TD</v>
      </c>
      <c r="H619" s="18" t="str">
        <f>VLOOKUP($B619,Tabla2[],7,0)</f>
        <v>-</v>
      </c>
      <c r="I619" s="19">
        <f>VLOOKUP($B619,Tabla2[],I$1,0)</f>
        <v>4.6132835616438356E-2</v>
      </c>
      <c r="J619" s="19">
        <f>VLOOKUP($B619,Tabla2[],J$1,0)</f>
        <v>3.7508328767123296E-2</v>
      </c>
      <c r="K619" s="19">
        <f>VLOOKUP($B619,Tabla2[],K$1,0)</f>
        <v>1.8668271232876715E-2</v>
      </c>
      <c r="L619" s="19">
        <f>VLOOKUP($B619,Tabla2[],L$1,0)</f>
        <v>1.7530504109589045E-2</v>
      </c>
      <c r="M619" s="19">
        <f>VLOOKUP($B619,Tabla2[],M$1,0)</f>
        <v>1.3891216438356165E-2</v>
      </c>
      <c r="N619" s="19">
        <f>VLOOKUP($B619,Tabla2[],N$1,0)</f>
        <v>1.3780849315068495E-2</v>
      </c>
      <c r="O619" s="19">
        <f>VLOOKUP($B619,Tabla2[],O$1,0)</f>
        <v>0.24086699</v>
      </c>
      <c r="P619" s="19">
        <f>VLOOKUP($B619,Tabla2[],P$1,0)</f>
        <v>0.21731202500000002</v>
      </c>
      <c r="Q619" s="19">
        <f>VLOOKUP($B619,Tabla2[],Q$1,0)</f>
        <v>0.181951315</v>
      </c>
      <c r="R619" s="19">
        <f>VLOOKUP($B619,Tabla2[],R$1,0)</f>
        <v>0.17312277500000001</v>
      </c>
      <c r="S619" s="19">
        <f>VLOOKUP($B619,Tabla2[],S$1,0)</f>
        <v>0.160354775</v>
      </c>
      <c r="T619" s="19">
        <f>VLOOKUP($B619,Tabla2[],T$1,0)</f>
        <v>0.15334700500000001</v>
      </c>
    </row>
    <row r="620" spans="1:20" x14ac:dyDescent="0.3">
      <c r="A620" t="s">
        <v>0</v>
      </c>
      <c r="B620" t="str">
        <f>FIJO!$B622</f>
        <v>PENINSULAFACTORFIJONEGOCIO_PROFESIONAL1P3.0TD-</v>
      </c>
      <c r="C620" s="18" t="str">
        <f>VLOOKUP($B620,Tabla2[],3,0)</f>
        <v>FACTOR</v>
      </c>
      <c r="D620" s="18" t="str">
        <f>VLOOKUP($B620,Tabla2[],FIJO!C$1,0)</f>
        <v>PENINSULA</v>
      </c>
      <c r="E620" s="155"/>
      <c r="F620" s="18" t="str">
        <f>VLOOKUP($B620,Tabla2[],5,0)</f>
        <v>NEGOCIO_PROFESIONAL1P</v>
      </c>
      <c r="G620" s="18" t="str">
        <f>VLOOKUP($B620,Tabla2[],6,0)</f>
        <v>3.0TD</v>
      </c>
      <c r="H620" s="18" t="str">
        <f>VLOOKUP($B620,Tabla2[],7,0)</f>
        <v>-</v>
      </c>
      <c r="I620" s="19">
        <f>VLOOKUP($B620,Tabla2[],I$1,0)</f>
        <v>4.6132835616438356E-2</v>
      </c>
      <c r="J620" s="19">
        <f>VLOOKUP($B620,Tabla2[],J$1,0)</f>
        <v>3.7508328767123296E-2</v>
      </c>
      <c r="K620" s="19">
        <f>VLOOKUP($B620,Tabla2[],K$1,0)</f>
        <v>1.8668271232876715E-2</v>
      </c>
      <c r="L620" s="19">
        <f>VLOOKUP($B620,Tabla2[],L$1,0)</f>
        <v>1.7530504109589045E-2</v>
      </c>
      <c r="M620" s="19">
        <f>VLOOKUP($B620,Tabla2[],M$1,0)</f>
        <v>1.3891216438356165E-2</v>
      </c>
      <c r="N620" s="19">
        <f>VLOOKUP($B620,Tabla2[],N$1,0)</f>
        <v>1.3780849315068495E-2</v>
      </c>
      <c r="O620" s="19">
        <f>VLOOKUP($B620,Tabla2[],O$1,0)</f>
        <v>0.18229977500000002</v>
      </c>
      <c r="P620" s="19">
        <f>VLOOKUP($B620,Tabla2[],P$1,0)</f>
        <v>0.18229977500000002</v>
      </c>
      <c r="Q620" s="19">
        <f>VLOOKUP($B620,Tabla2[],Q$1,0)</f>
        <v>0.18229977500000002</v>
      </c>
      <c r="R620" s="19">
        <f>VLOOKUP($B620,Tabla2[],R$1,0)</f>
        <v>0.18229977500000002</v>
      </c>
      <c r="S620" s="19">
        <f>VLOOKUP($B620,Tabla2[],S$1,0)</f>
        <v>0.18229977500000002</v>
      </c>
      <c r="T620" s="19">
        <f>VLOOKUP($B620,Tabla2[],T$1,0)</f>
        <v>0.18229977500000002</v>
      </c>
    </row>
    <row r="621" spans="1:20" x14ac:dyDescent="0.3">
      <c r="A621" t="s">
        <v>0</v>
      </c>
      <c r="B621" t="str">
        <f>FIJO!$B623</f>
        <v>PENINSULAFACTORFIJONEGOCIO_AHORRO6.1TD-</v>
      </c>
      <c r="C621" s="18" t="str">
        <f>VLOOKUP($B621,Tabla2[],3,0)</f>
        <v>FACTOR</v>
      </c>
      <c r="D621" s="18" t="str">
        <f>VLOOKUP($B621,Tabla2[],FIJO!C$1,0)</f>
        <v>PENINSULA</v>
      </c>
      <c r="E621" s="155"/>
      <c r="F621" s="18" t="str">
        <f>VLOOKUP($B621,Tabla2[],5,0)</f>
        <v>NEGOCIO_AHORRO</v>
      </c>
      <c r="G621" s="18" t="str">
        <f>VLOOKUP($B621,Tabla2[],6,0)</f>
        <v>6.1TD</v>
      </c>
      <c r="H621" s="18" t="str">
        <f>VLOOKUP($B621,Tabla2[],7,0)</f>
        <v>-</v>
      </c>
      <c r="I621" s="19">
        <f>VLOOKUP($B621,Tabla2[],I$1,0)</f>
        <v>6.291839726027397E-2</v>
      </c>
      <c r="J621" s="19">
        <f>VLOOKUP($B621,Tabla2[],J$1,0)</f>
        <v>5.4359391780821914E-2</v>
      </c>
      <c r="K621" s="19">
        <f>VLOOKUP($B621,Tabla2[],K$1,0)</f>
        <v>2.8294745205479453E-2</v>
      </c>
      <c r="L621" s="19">
        <f>VLOOKUP($B621,Tabla2[],L$1,0)</f>
        <v>2.3453868493150686E-2</v>
      </c>
      <c r="M621" s="19">
        <f>VLOOKUP($B621,Tabla2[],M$1,0)</f>
        <v>5.2289945205479449E-3</v>
      </c>
      <c r="N621" s="19">
        <f>VLOOKUP($B621,Tabla2[],N$1,0)</f>
        <v>3.1478301369863011E-3</v>
      </c>
      <c r="O621" s="19">
        <f>VLOOKUP($B621,Tabla2[],O$1,0)</f>
        <v>0.21070498500000001</v>
      </c>
      <c r="P621" s="19">
        <f>VLOOKUP($B621,Tabla2[],P$1,0)</f>
        <v>0.19040588000000003</v>
      </c>
      <c r="Q621" s="19">
        <f>VLOOKUP($B621,Tabla2[],Q$1,0)</f>
        <v>0.16350568500000001</v>
      </c>
      <c r="R621" s="19">
        <f>VLOOKUP($B621,Tabla2[],R$1,0)</f>
        <v>0.15786875500000003</v>
      </c>
      <c r="S621" s="19">
        <f>VLOOKUP($B621,Tabla2[],S$1,0)</f>
        <v>0.14521612</v>
      </c>
      <c r="T621" s="19">
        <f>VLOOKUP($B621,Tabla2[],T$1,0)</f>
        <v>0.13924514000000002</v>
      </c>
    </row>
    <row r="622" spans="1:20" x14ac:dyDescent="0.3">
      <c r="A622" t="s">
        <v>0</v>
      </c>
      <c r="B622" t="str">
        <f>FIJO!$B624</f>
        <v>PENINSULAFACTORFIJONEGOCIO_AHORRO1P6.1TD-</v>
      </c>
      <c r="C622" s="18" t="str">
        <f>VLOOKUP($B622,Tabla2[],3,0)</f>
        <v>FACTOR</v>
      </c>
      <c r="D622" s="18" t="str">
        <f>VLOOKUP($B622,Tabla2[],FIJO!C$1,0)</f>
        <v>PENINSULA</v>
      </c>
      <c r="E622" s="155"/>
      <c r="F622" s="18" t="str">
        <f>VLOOKUP($B622,Tabla2[],5,0)</f>
        <v>NEGOCIO_AHORRO1P</v>
      </c>
      <c r="G622" s="18" t="str">
        <f>VLOOKUP($B622,Tabla2[],6,0)</f>
        <v>6.1TD</v>
      </c>
      <c r="H622" s="18" t="str">
        <f>VLOOKUP($B622,Tabla2[],7,0)</f>
        <v>-</v>
      </c>
      <c r="I622" s="19">
        <f>VLOOKUP($B622,Tabla2[],I$1,0)</f>
        <v>6.291839726027397E-2</v>
      </c>
      <c r="J622" s="19">
        <f>VLOOKUP($B622,Tabla2[],J$1,0)</f>
        <v>5.4359391780821914E-2</v>
      </c>
      <c r="K622" s="19">
        <f>VLOOKUP($B622,Tabla2[],K$1,0)</f>
        <v>2.8294745205479453E-2</v>
      </c>
      <c r="L622" s="19">
        <f>VLOOKUP($B622,Tabla2[],L$1,0)</f>
        <v>2.3453868493150686E-2</v>
      </c>
      <c r="M622" s="19">
        <f>VLOOKUP($B622,Tabla2[],M$1,0)</f>
        <v>5.2289945205479449E-3</v>
      </c>
      <c r="N622" s="19">
        <f>VLOOKUP($B622,Tabla2[],N$1,0)</f>
        <v>3.1478301369863011E-3</v>
      </c>
      <c r="O622" s="19">
        <f>VLOOKUP($B622,Tabla2[],O$1,0)</f>
        <v>0.16208564500000003</v>
      </c>
      <c r="P622" s="19">
        <f>VLOOKUP($B622,Tabla2[],P$1,0)</f>
        <v>0.16208564500000003</v>
      </c>
      <c r="Q622" s="19">
        <f>VLOOKUP($B622,Tabla2[],Q$1,0)</f>
        <v>0.16208564500000003</v>
      </c>
      <c r="R622" s="19">
        <f>VLOOKUP($B622,Tabla2[],R$1,0)</f>
        <v>0.16208564500000003</v>
      </c>
      <c r="S622" s="19">
        <f>VLOOKUP($B622,Tabla2[],S$1,0)</f>
        <v>0.16208564500000003</v>
      </c>
      <c r="T622" s="19">
        <f>VLOOKUP($B622,Tabla2[],T$1,0)</f>
        <v>0.16208564500000003</v>
      </c>
    </row>
    <row r="623" spans="1:20" x14ac:dyDescent="0.3">
      <c r="A623" t="s">
        <v>0</v>
      </c>
      <c r="B623" t="str">
        <f>FIJO!$B625</f>
        <v>PENINSULAFACTORFIJONEGOCIO_EXTRA6.1TD-</v>
      </c>
      <c r="C623" s="18" t="str">
        <f>VLOOKUP($B623,Tabla2[],3,0)</f>
        <v>FACTOR</v>
      </c>
      <c r="D623" s="18" t="str">
        <f>VLOOKUP($B623,Tabla2[],FIJO!C$1,0)</f>
        <v>PENINSULA</v>
      </c>
      <c r="E623" s="155"/>
      <c r="F623" s="18" t="str">
        <f>VLOOKUP($B623,Tabla2[],5,0)</f>
        <v>NEGOCIO_EXTRA</v>
      </c>
      <c r="G623" s="18" t="str">
        <f>VLOOKUP($B623,Tabla2[],6,0)</f>
        <v>6.1TD</v>
      </c>
      <c r="H623" s="18" t="str">
        <f>VLOOKUP($B623,Tabla2[],7,0)</f>
        <v>-</v>
      </c>
      <c r="I623" s="19">
        <f>VLOOKUP($B623,Tabla2[],I$1,0)</f>
        <v>6.8520709589041093E-2</v>
      </c>
      <c r="J623" s="19">
        <f>VLOOKUP($B623,Tabla2[],J$1,0)</f>
        <v>5.9961901369863013E-2</v>
      </c>
      <c r="K623" s="19">
        <f>VLOOKUP($B623,Tabla2[],K$1,0)</f>
        <v>3.3913797260273972E-2</v>
      </c>
      <c r="L623" s="19">
        <f>VLOOKUP($B623,Tabla2[],L$1,0)</f>
        <v>2.7046964383561644E-2</v>
      </c>
      <c r="M623" s="19">
        <f>VLOOKUP($B623,Tabla2[],M$1,0)</f>
        <v>2.0619120547945208E-2</v>
      </c>
      <c r="N623" s="19">
        <f>VLOOKUP($B623,Tabla2[],N$1,0)</f>
        <v>1.3003967123287672E-2</v>
      </c>
      <c r="O623" s="19">
        <f>VLOOKUP($B623,Tabla2[],O$1,0)</f>
        <v>0.19864980000000002</v>
      </c>
      <c r="P623" s="19">
        <f>VLOOKUP($B623,Tabla2[],P$1,0)</f>
        <v>0.194952825</v>
      </c>
      <c r="Q623" s="19">
        <f>VLOOKUP($B623,Tabla2[],Q$1,0)</f>
        <v>0.18313019999999999</v>
      </c>
      <c r="R623" s="19">
        <f>VLOOKUP($B623,Tabla2[],R$1,0)</f>
        <v>0.17672985000000002</v>
      </c>
      <c r="S623" s="19">
        <f>VLOOKUP($B623,Tabla2[],S$1,0)</f>
        <v>0.17493030000000001</v>
      </c>
      <c r="T623" s="19">
        <f>VLOOKUP($B623,Tabla2[],T$1,0)</f>
        <v>0.14728770000000002</v>
      </c>
    </row>
    <row r="624" spans="1:20" x14ac:dyDescent="0.3">
      <c r="A624" t="s">
        <v>0</v>
      </c>
      <c r="B624" t="str">
        <f>FIJO!$B626</f>
        <v>PENINSULAFACTORFIJONEGOCIO_EXTRA1P6.1TD-</v>
      </c>
      <c r="C624" s="18" t="str">
        <f>VLOOKUP($B624,Tabla2[],3,0)</f>
        <v>FACTOR</v>
      </c>
      <c r="D624" s="18" t="str">
        <f>VLOOKUP($B624,Tabla2[],FIJO!C$1,0)</f>
        <v>PENINSULA</v>
      </c>
      <c r="E624" s="155"/>
      <c r="F624" s="18" t="str">
        <f>VLOOKUP($B624,Tabla2[],5,0)</f>
        <v>NEGOCIO_EXTRA1P</v>
      </c>
      <c r="G624" s="18" t="str">
        <f>VLOOKUP($B624,Tabla2[],6,0)</f>
        <v>6.1TD</v>
      </c>
      <c r="H624" s="18" t="str">
        <f>VLOOKUP($B624,Tabla2[],7,0)</f>
        <v>-</v>
      </c>
      <c r="I624" s="19">
        <f>VLOOKUP($B624,Tabla2[],I$1,0)</f>
        <v>6.8520709589041093E-2</v>
      </c>
      <c r="J624" s="19">
        <f>VLOOKUP($B624,Tabla2[],J$1,0)</f>
        <v>5.9961901369863013E-2</v>
      </c>
      <c r="K624" s="19">
        <f>VLOOKUP($B624,Tabla2[],K$1,0)</f>
        <v>3.3913797260273972E-2</v>
      </c>
      <c r="L624" s="19">
        <f>VLOOKUP($B624,Tabla2[],L$1,0)</f>
        <v>2.7046964383561644E-2</v>
      </c>
      <c r="M624" s="19">
        <f>VLOOKUP($B624,Tabla2[],M$1,0)</f>
        <v>2.0619120547945208E-2</v>
      </c>
      <c r="N624" s="19">
        <f>VLOOKUP($B624,Tabla2[],N$1,0)</f>
        <v>1.3003967123287672E-2</v>
      </c>
      <c r="O624" s="19">
        <f>VLOOKUP($B624,Tabla2[],O$1,0)</f>
        <v>0.17119620000000002</v>
      </c>
      <c r="P624" s="19">
        <f>VLOOKUP($B624,Tabla2[],P$1,0)</f>
        <v>0.17119620000000002</v>
      </c>
      <c r="Q624" s="19">
        <f>VLOOKUP($B624,Tabla2[],Q$1,0)</f>
        <v>0.17119620000000002</v>
      </c>
      <c r="R624" s="19">
        <f>VLOOKUP($B624,Tabla2[],R$1,0)</f>
        <v>0.17119620000000002</v>
      </c>
      <c r="S624" s="19">
        <f>VLOOKUP($B624,Tabla2[],S$1,0)</f>
        <v>0.17119620000000002</v>
      </c>
      <c r="T624" s="19">
        <f>VLOOKUP($B624,Tabla2[],T$1,0)</f>
        <v>0.17119620000000002</v>
      </c>
    </row>
    <row r="625" spans="1:20" x14ac:dyDescent="0.3">
      <c r="A625" t="s">
        <v>0</v>
      </c>
      <c r="B625" t="str">
        <f>FIJO!$B627</f>
        <v>PENINSULAFACTORFIJONEGOCIO_EXTRAPLUS6.1TD-</v>
      </c>
      <c r="C625" s="18" t="str">
        <f>VLOOKUP($B625,Tabla2[],3,0)</f>
        <v>FACTOR</v>
      </c>
      <c r="D625" s="18" t="str">
        <f>VLOOKUP($B625,Tabla2[],FIJO!C$1,0)</f>
        <v>PENINSULA</v>
      </c>
      <c r="E625" s="155"/>
      <c r="F625" s="18" t="str">
        <f>VLOOKUP($B625,Tabla2[],5,0)</f>
        <v>NEGOCIO_EXTRAPLUS</v>
      </c>
      <c r="G625" s="18" t="str">
        <f>VLOOKUP($B625,Tabla2[],6,0)</f>
        <v>6.1TD</v>
      </c>
      <c r="H625" s="18" t="str">
        <f>VLOOKUP($B625,Tabla2[],7,0)</f>
        <v>-</v>
      </c>
      <c r="I625" s="19">
        <f>VLOOKUP($B625,Tabla2[],I$1,0)</f>
        <v>7.1589202739726021E-2</v>
      </c>
      <c r="J625" s="19">
        <f>VLOOKUP($B625,Tabla2[],J$1,0)</f>
        <v>6.3030394520547942E-2</v>
      </c>
      <c r="K625" s="19">
        <f>VLOOKUP($B625,Tabla2[],K$1,0)</f>
        <v>3.69822904109589E-2</v>
      </c>
      <c r="L625" s="19">
        <f>VLOOKUP($B625,Tabla2[],L$1,0)</f>
        <v>3.0115457534246572E-2</v>
      </c>
      <c r="M625" s="19">
        <f>VLOOKUP($B625,Tabla2[],M$1,0)</f>
        <v>2.368761369863014E-2</v>
      </c>
      <c r="N625" s="19">
        <f>VLOOKUP($B625,Tabla2[],N$1,0)</f>
        <v>1.6072460273972602E-2</v>
      </c>
      <c r="O625" s="19">
        <f>VLOOKUP($B625,Tabla2[],O$1,0)</f>
        <v>0.21214980000000003</v>
      </c>
      <c r="P625" s="19">
        <f>VLOOKUP($B625,Tabla2[],P$1,0)</f>
        <v>0.20845282500000001</v>
      </c>
      <c r="Q625" s="19">
        <f>VLOOKUP($B625,Tabla2[],Q$1,0)</f>
        <v>0.1966302</v>
      </c>
      <c r="R625" s="19">
        <f>VLOOKUP($B625,Tabla2[],R$1,0)</f>
        <v>0.19022985000000003</v>
      </c>
      <c r="S625" s="19">
        <f>VLOOKUP($B625,Tabla2[],S$1,0)</f>
        <v>0.18843030000000002</v>
      </c>
      <c r="T625" s="19">
        <f>VLOOKUP($B625,Tabla2[],T$1,0)</f>
        <v>0.16078770000000001</v>
      </c>
    </row>
    <row r="626" spans="1:20" x14ac:dyDescent="0.3">
      <c r="A626" t="s">
        <v>0</v>
      </c>
      <c r="B626" t="str">
        <f>FIJO!$B628</f>
        <v>PENINSULAFACTORFIJONEGOCIO_EXTRAPLUS1P6.1TD-</v>
      </c>
      <c r="C626" s="18" t="str">
        <f>VLOOKUP($B626,Tabla2[],3,0)</f>
        <v>FACTOR</v>
      </c>
      <c r="D626" s="18" t="str">
        <f>VLOOKUP($B626,Tabla2[],FIJO!C$1,0)</f>
        <v>PENINSULA</v>
      </c>
      <c r="E626" s="155"/>
      <c r="F626" s="18" t="str">
        <f>VLOOKUP($B626,Tabla2[],5,0)</f>
        <v>NEGOCIO_EXTRAPLUS1P</v>
      </c>
      <c r="G626" s="18" t="str">
        <f>VLOOKUP($B626,Tabla2[],6,0)</f>
        <v>6.1TD</v>
      </c>
      <c r="H626" s="18" t="str">
        <f>VLOOKUP($B626,Tabla2[],7,0)</f>
        <v>-</v>
      </c>
      <c r="I626" s="19">
        <f>VLOOKUP($B626,Tabla2[],I$1,0)</f>
        <v>7.1589202739726021E-2</v>
      </c>
      <c r="J626" s="19">
        <f>VLOOKUP($B626,Tabla2[],J$1,0)</f>
        <v>6.3030394520547942E-2</v>
      </c>
      <c r="K626" s="19">
        <f>VLOOKUP($B626,Tabla2[],K$1,0)</f>
        <v>3.69822904109589E-2</v>
      </c>
      <c r="L626" s="19">
        <f>VLOOKUP($B626,Tabla2[],L$1,0)</f>
        <v>3.0115457534246572E-2</v>
      </c>
      <c r="M626" s="19">
        <f>VLOOKUP($B626,Tabla2[],M$1,0)</f>
        <v>2.368761369863014E-2</v>
      </c>
      <c r="N626" s="19">
        <f>VLOOKUP($B626,Tabla2[],N$1,0)</f>
        <v>1.6072460273972602E-2</v>
      </c>
      <c r="O626" s="19">
        <f>VLOOKUP($B626,Tabla2[],O$1,0)</f>
        <v>0.1846962</v>
      </c>
      <c r="P626" s="19">
        <f>VLOOKUP($B626,Tabla2[],P$1,0)</f>
        <v>0.1846962</v>
      </c>
      <c r="Q626" s="19">
        <f>VLOOKUP($B626,Tabla2[],Q$1,0)</f>
        <v>0.1846962</v>
      </c>
      <c r="R626" s="19">
        <f>VLOOKUP($B626,Tabla2[],R$1,0)</f>
        <v>0.1846962</v>
      </c>
      <c r="S626" s="19">
        <f>VLOOKUP($B626,Tabla2[],S$1,0)</f>
        <v>0.1846962</v>
      </c>
      <c r="T626" s="19">
        <f>VLOOKUP($B626,Tabla2[],T$1,0)</f>
        <v>0.1846962</v>
      </c>
    </row>
    <row r="627" spans="1:20" x14ac:dyDescent="0.3">
      <c r="B627" t="str">
        <f>FIJO!$B629</f>
        <v>PENINSULAFACTORFIJONEGOCIO_EXTRATOP6.1TD-</v>
      </c>
      <c r="C627" s="18" t="str">
        <f>VLOOKUP($B627,Tabla2[],3,0)</f>
        <v>FACTOR</v>
      </c>
      <c r="D627" s="18" t="str">
        <f>VLOOKUP($B627,Tabla2[],FIJO!C$1,0)</f>
        <v>PENINSULA</v>
      </c>
      <c r="E627" s="155"/>
      <c r="F627" s="18" t="str">
        <f>VLOOKUP($B627,Tabla2[],5,0)</f>
        <v>NEGOCIO_EXTRATOP</v>
      </c>
      <c r="G627" s="18" t="str">
        <f>VLOOKUP($B627,Tabla2[],6,0)</f>
        <v>6.1TD</v>
      </c>
      <c r="H627" s="18" t="str">
        <f>VLOOKUP($B627,Tabla2[],7,0)</f>
        <v>-</v>
      </c>
      <c r="I627" s="19">
        <f>VLOOKUP($B627,Tabla2[],I$1,0)</f>
        <v>6.8520709589041093E-2</v>
      </c>
      <c r="J627" s="19">
        <f>VLOOKUP($B627,Tabla2[],J$1,0)</f>
        <v>5.9961901369863013E-2</v>
      </c>
      <c r="K627" s="19">
        <f>VLOOKUP($B627,Tabla2[],K$1,0)</f>
        <v>3.3913797260273972E-2</v>
      </c>
      <c r="L627" s="19">
        <f>VLOOKUP($B627,Tabla2[],L$1,0)</f>
        <v>2.7046964383561644E-2</v>
      </c>
      <c r="M627" s="19">
        <f>VLOOKUP($B627,Tabla2[],M$1,0)</f>
        <v>2.0619120547945208E-2</v>
      </c>
      <c r="N627" s="19">
        <f>VLOOKUP($B627,Tabla2[],N$1,0)</f>
        <v>1.3003967123287672E-2</v>
      </c>
      <c r="O627" s="19">
        <f>VLOOKUP($B627,Tabla2[],O$1,0)</f>
        <v>0.20264984999999999</v>
      </c>
      <c r="P627" s="19">
        <f>VLOOKUP($B627,Tabla2[],P$1,0)</f>
        <v>0.198952875</v>
      </c>
      <c r="Q627" s="19">
        <f>VLOOKUP($B627,Tabla2[],Q$1,0)</f>
        <v>0.18713025</v>
      </c>
      <c r="R627" s="19">
        <f>VLOOKUP($B627,Tabla2[],R$1,0)</f>
        <v>0.1807299</v>
      </c>
      <c r="S627" s="19">
        <f>VLOOKUP($B627,Tabla2[],S$1,0)</f>
        <v>0.17892967500000001</v>
      </c>
      <c r="T627" s="19">
        <f>VLOOKUP($B627,Tabla2[],T$1,0)</f>
        <v>0.15128775</v>
      </c>
    </row>
    <row r="628" spans="1:20" x14ac:dyDescent="0.3">
      <c r="A628" t="s">
        <v>0</v>
      </c>
      <c r="B628" t="str">
        <f>FIJO!$B630</f>
        <v>PENINSULAFACTORFIJONEGOCIO_EXTRATOP1P6.1TD-</v>
      </c>
      <c r="C628" s="18" t="str">
        <f>VLOOKUP($B628,Tabla2[],3,0)</f>
        <v>FACTOR</v>
      </c>
      <c r="D628" s="18" t="str">
        <f>VLOOKUP($B628,Tabla2[],FIJO!C$1,0)</f>
        <v>PENINSULA</v>
      </c>
      <c r="E628" s="155"/>
      <c r="F628" s="18" t="str">
        <f>VLOOKUP($B628,Tabla2[],5,0)</f>
        <v>NEGOCIO_EXTRATOP1P</v>
      </c>
      <c r="G628" s="18" t="str">
        <f>VLOOKUP($B628,Tabla2[],6,0)</f>
        <v>6.1TD</v>
      </c>
      <c r="H628" s="18" t="str">
        <f>VLOOKUP($B628,Tabla2[],7,0)</f>
        <v>-</v>
      </c>
      <c r="I628" s="19">
        <f>VLOOKUP($B628,Tabla2[],I$1,0)</f>
        <v>6.8520709589041093E-2</v>
      </c>
      <c r="J628" s="19">
        <f>VLOOKUP($B628,Tabla2[],J$1,0)</f>
        <v>5.9961901369863013E-2</v>
      </c>
      <c r="K628" s="19">
        <f>VLOOKUP($B628,Tabla2[],K$1,0)</f>
        <v>3.3913797260273972E-2</v>
      </c>
      <c r="L628" s="19">
        <f>VLOOKUP($B628,Tabla2[],L$1,0)</f>
        <v>2.7046964383561644E-2</v>
      </c>
      <c r="M628" s="19">
        <f>VLOOKUP($B628,Tabla2[],M$1,0)</f>
        <v>2.0619120547945208E-2</v>
      </c>
      <c r="N628" s="19">
        <f>VLOOKUP($B628,Tabla2[],N$1,0)</f>
        <v>1.3003967123287672E-2</v>
      </c>
      <c r="O628" s="19">
        <f>VLOOKUP($B628,Tabla2[],O$1,0)</f>
        <v>0.17519625000000003</v>
      </c>
      <c r="P628" s="19">
        <f>VLOOKUP($B628,Tabla2[],P$1,0)</f>
        <v>0.17519625000000003</v>
      </c>
      <c r="Q628" s="19">
        <f>VLOOKUP($B628,Tabla2[],Q$1,0)</f>
        <v>0.17519625000000003</v>
      </c>
      <c r="R628" s="19">
        <f>VLOOKUP($B628,Tabla2[],R$1,0)</f>
        <v>0.17519625000000003</v>
      </c>
      <c r="S628" s="19">
        <f>VLOOKUP($B628,Tabla2[],S$1,0)</f>
        <v>0.17519625000000003</v>
      </c>
      <c r="T628" s="19">
        <f>VLOOKUP($B628,Tabla2[],T$1,0)</f>
        <v>0.17519625000000003</v>
      </c>
    </row>
    <row r="629" spans="1:20" x14ac:dyDescent="0.3">
      <c r="A629" t="s">
        <v>0</v>
      </c>
      <c r="B629" t="str">
        <f>FIJO!$B631</f>
        <v>PENINSULAFACTORFIJONEGOCIO_PROFESIONAL6.1TD-</v>
      </c>
      <c r="C629" s="18" t="str">
        <f>VLOOKUP($B629,Tabla2[],3,0)</f>
        <v>FACTOR</v>
      </c>
      <c r="D629" s="18" t="str">
        <f>VLOOKUP($B629,Tabla2[],FIJO!C$1,0)</f>
        <v>PENINSULA</v>
      </c>
      <c r="E629" s="155"/>
      <c r="F629" s="18" t="str">
        <f>VLOOKUP($B629,Tabla2[],5,0)</f>
        <v>NEGOCIO_PROFESIONAL</v>
      </c>
      <c r="G629" s="18" t="str">
        <f>VLOOKUP($B629,Tabla2[],6,0)</f>
        <v>6.1TD</v>
      </c>
      <c r="H629" s="18" t="str">
        <f>VLOOKUP($B629,Tabla2[],7,0)</f>
        <v>-</v>
      </c>
      <c r="I629" s="19">
        <f>VLOOKUP($B629,Tabla2[],I$1,0)</f>
        <v>6.3992802739726018E-2</v>
      </c>
      <c r="J629" s="19">
        <f>VLOOKUP($B629,Tabla2[],J$1,0)</f>
        <v>5.5634819178082197E-2</v>
      </c>
      <c r="K629" s="19">
        <f>VLOOKUP($B629,Tabla2[],K$1,0)</f>
        <v>2.9475906849315062E-2</v>
      </c>
      <c r="L629" s="19">
        <f>VLOOKUP($B629,Tabla2[],L$1,0)</f>
        <v>2.4798893150684932E-2</v>
      </c>
      <c r="M629" s="19">
        <f>VLOOKUP($B629,Tabla2[],M$1,0)</f>
        <v>5.7697890410958897E-3</v>
      </c>
      <c r="N629" s="19">
        <f>VLOOKUP($B629,Tabla2[],N$1,0)</f>
        <v>6.7720630136986299E-3</v>
      </c>
      <c r="O629" s="19">
        <f>VLOOKUP($B629,Tabla2[],O$1,0)</f>
        <v>0.22004584000000002</v>
      </c>
      <c r="P629" s="19">
        <f>VLOOKUP($B629,Tabla2[],P$1,0)</f>
        <v>0.19904580500000002</v>
      </c>
      <c r="Q629" s="19">
        <f>VLOOKUP($B629,Tabla2[],Q$1,0)</f>
        <v>0.17148089</v>
      </c>
      <c r="R629" s="19">
        <f>VLOOKUP($B629,Tabla2[],R$1,0)</f>
        <v>0.16583703499999999</v>
      </c>
      <c r="S629" s="19">
        <f>VLOOKUP($B629,Tabla2[],S$1,0)</f>
        <v>0.152767125</v>
      </c>
      <c r="T629" s="19">
        <f>VLOOKUP($B629,Tabla2[],T$1,0)</f>
        <v>0.14632925999999999</v>
      </c>
    </row>
    <row r="630" spans="1:20" x14ac:dyDescent="0.3">
      <c r="A630" t="s">
        <v>0</v>
      </c>
      <c r="B630" t="str">
        <f>FIJO!$B632</f>
        <v>PENINSULAFACTORFIJONEGOCIO_PROFESIONAL1P6.1TD-</v>
      </c>
      <c r="C630" s="18" t="str">
        <f>VLOOKUP($B630,Tabla2[],3,0)</f>
        <v>FACTOR</v>
      </c>
      <c r="D630" s="18" t="str">
        <f>VLOOKUP($B630,Tabla2[],FIJO!C$1,0)</f>
        <v>PENINSULA</v>
      </c>
      <c r="E630" s="155"/>
      <c r="F630" s="18" t="str">
        <f>VLOOKUP($B630,Tabla2[],5,0)</f>
        <v>NEGOCIO_PROFESIONAL1P</v>
      </c>
      <c r="G630" s="18" t="str">
        <f>VLOOKUP($B630,Tabla2[],6,0)</f>
        <v>6.1TD</v>
      </c>
      <c r="H630" s="18" t="str">
        <f>VLOOKUP($B630,Tabla2[],7,0)</f>
        <v>-</v>
      </c>
      <c r="I630" s="19">
        <f>VLOOKUP($B630,Tabla2[],I$1,0)</f>
        <v>6.3992802739726018E-2</v>
      </c>
      <c r="J630" s="19">
        <f>VLOOKUP($B630,Tabla2[],J$1,0)</f>
        <v>5.5634819178082197E-2</v>
      </c>
      <c r="K630" s="19">
        <f>VLOOKUP($B630,Tabla2[],K$1,0)</f>
        <v>2.9475906849315062E-2</v>
      </c>
      <c r="L630" s="19">
        <f>VLOOKUP($B630,Tabla2[],L$1,0)</f>
        <v>2.4798893150684932E-2</v>
      </c>
      <c r="M630" s="19">
        <f>VLOOKUP($B630,Tabla2[],M$1,0)</f>
        <v>5.7697890410958897E-3</v>
      </c>
      <c r="N630" s="19">
        <f>VLOOKUP($B630,Tabla2[],N$1,0)</f>
        <v>6.7720630136986299E-3</v>
      </c>
      <c r="O630" s="19">
        <f>VLOOKUP($B630,Tabla2[],O$1,0)</f>
        <v>0.16995538000000002</v>
      </c>
      <c r="P630" s="19">
        <f>VLOOKUP($B630,Tabla2[],P$1,0)</f>
        <v>0.16995538000000002</v>
      </c>
      <c r="Q630" s="19">
        <f>VLOOKUP($B630,Tabla2[],Q$1,0)</f>
        <v>0.16995538000000002</v>
      </c>
      <c r="R630" s="19">
        <f>VLOOKUP($B630,Tabla2[],R$1,0)</f>
        <v>0.16995538000000002</v>
      </c>
      <c r="S630" s="19">
        <f>VLOOKUP($B630,Tabla2[],S$1,0)</f>
        <v>0.16995538000000002</v>
      </c>
      <c r="T630" s="19">
        <f>VLOOKUP($B630,Tabla2[],T$1,0)</f>
        <v>0.16995538000000002</v>
      </c>
    </row>
    <row r="631" spans="1:20" x14ac:dyDescent="0.3">
      <c r="A631" t="s">
        <v>0</v>
      </c>
      <c r="B631" t="str">
        <f>FIJO!$B633</f>
        <v>CANARIASFACTORFIJODOMESTICO_EXTRA1P2.0TD-</v>
      </c>
      <c r="C631" s="18" t="str">
        <f>VLOOKUP($B631,Tabla2[],3,0)</f>
        <v>FACTOR</v>
      </c>
      <c r="D631" s="18" t="str">
        <f>VLOOKUP($B631,Tabla2[],FIJO!C$1,0)</f>
        <v>CANARIAS</v>
      </c>
      <c r="E631" s="155"/>
      <c r="F631" s="18" t="str">
        <f>VLOOKUP($B631,Tabla2[],5,0)</f>
        <v>DOMESTICO_EXTRA1P</v>
      </c>
      <c r="G631" s="18" t="str">
        <f>VLOOKUP($B631,Tabla2[],6,0)</f>
        <v>2.0TD</v>
      </c>
      <c r="H631" s="18" t="str">
        <f>VLOOKUP($B631,Tabla2[],7,0)</f>
        <v>-</v>
      </c>
      <c r="I631" s="19">
        <f>VLOOKUP($B631,Tabla2[],I$1,0)</f>
        <v>8.6653271232876694E-2</v>
      </c>
      <c r="J631" s="19">
        <f>VLOOKUP($B631,Tabla2[],J$1,0)</f>
        <v>2.1304526027397262E-2</v>
      </c>
      <c r="K631" s="19">
        <f>VLOOKUP($B631,Tabla2[],K$1,0)</f>
        <v>0</v>
      </c>
      <c r="L631" s="19">
        <f>VLOOKUP($B631,Tabla2[],L$1,0)</f>
        <v>0</v>
      </c>
      <c r="M631" s="19">
        <f>VLOOKUP($B631,Tabla2[],M$1,0)</f>
        <v>0</v>
      </c>
      <c r="N631" s="19">
        <f>VLOOKUP($B631,Tabla2[],N$1,0)</f>
        <v>0</v>
      </c>
      <c r="O631" s="19">
        <f>VLOOKUP($B631,Tabla2[],O$1,0)</f>
        <v>0.20502161380168749</v>
      </c>
      <c r="P631" s="19">
        <f>VLOOKUP($B631,Tabla2[],P$1,0)</f>
        <v>0.20502161380168749</v>
      </c>
      <c r="Q631" s="19">
        <f>VLOOKUP($B631,Tabla2[],Q$1,0)</f>
        <v>0.20502161380168749</v>
      </c>
      <c r="R631" s="19">
        <f>VLOOKUP($B631,Tabla2[],R$1,0)</f>
        <v>0</v>
      </c>
      <c r="S631" s="19">
        <f>VLOOKUP($B631,Tabla2[],S$1,0)</f>
        <v>0</v>
      </c>
      <c r="T631" s="19">
        <f>VLOOKUP($B631,Tabla2[],T$1,0)</f>
        <v>0</v>
      </c>
    </row>
    <row r="632" spans="1:20" x14ac:dyDescent="0.3">
      <c r="A632" t="s">
        <v>0</v>
      </c>
      <c r="B632" t="str">
        <f>FIJO!$B634</f>
        <v>CANARIASFACTORFIJODOMESTICO_EXTRA3P2.0TD-</v>
      </c>
      <c r="C632" s="18" t="str">
        <f>VLOOKUP($B632,Tabla2[],3,0)</f>
        <v>FACTOR</v>
      </c>
      <c r="D632" s="18" t="str">
        <f>VLOOKUP($B632,Tabla2[],FIJO!C$1,0)</f>
        <v>CANARIAS</v>
      </c>
      <c r="E632" s="155"/>
      <c r="F632" s="18" t="str">
        <f>VLOOKUP($B632,Tabla2[],5,0)</f>
        <v>DOMESTICO_EXTRA3P</v>
      </c>
      <c r="G632" s="18" t="str">
        <f>VLOOKUP($B632,Tabla2[],6,0)</f>
        <v>2.0TD</v>
      </c>
      <c r="H632" s="18" t="str">
        <f>VLOOKUP($B632,Tabla2[],7,0)</f>
        <v>-</v>
      </c>
      <c r="I632" s="19">
        <f>VLOOKUP($B632,Tabla2[],I$1,0)</f>
        <v>8.6653271232876694E-2</v>
      </c>
      <c r="J632" s="19">
        <f>VLOOKUP($B632,Tabla2[],J$1,0)</f>
        <v>2.1304526027397262E-2</v>
      </c>
      <c r="K632" s="19">
        <f>VLOOKUP($B632,Tabla2[],K$1,0)</f>
        <v>0</v>
      </c>
      <c r="L632" s="19">
        <f>VLOOKUP($B632,Tabla2[],L$1,0)</f>
        <v>0</v>
      </c>
      <c r="M632" s="19">
        <f>VLOOKUP($B632,Tabla2[],M$1,0)</f>
        <v>0</v>
      </c>
      <c r="N632" s="19">
        <f>VLOOKUP($B632,Tabla2[],N$1,0)</f>
        <v>0</v>
      </c>
      <c r="O632" s="19">
        <f>VLOOKUP($B632,Tabla2[],O$1,0)</f>
        <v>0.25395131999999998</v>
      </c>
      <c r="P632" s="19">
        <f>VLOOKUP($B632,Tabla2[],P$1,0)</f>
        <v>0.19481775125</v>
      </c>
      <c r="Q632" s="19">
        <f>VLOOKUP($B632,Tabla2[],Q$1,0)</f>
        <v>0.17938470150375002</v>
      </c>
      <c r="R632" s="19">
        <f>VLOOKUP($B632,Tabla2[],R$1,0)</f>
        <v>0</v>
      </c>
      <c r="S632" s="19">
        <f>VLOOKUP($B632,Tabla2[],S$1,0)</f>
        <v>0</v>
      </c>
      <c r="T632" s="19">
        <f>VLOOKUP($B632,Tabla2[],T$1,0)</f>
        <v>0</v>
      </c>
    </row>
    <row r="633" spans="1:20" x14ac:dyDescent="0.3">
      <c r="A633" t="s">
        <v>0</v>
      </c>
      <c r="B633" t="str">
        <f>FIJO!$B635</f>
        <v>CANARIASFACTORFIJODOMESTICO_MINI2.0TD-</v>
      </c>
      <c r="C633" s="18" t="str">
        <f>VLOOKUP($B633,Tabla2[],3,0)</f>
        <v>FACTOR</v>
      </c>
      <c r="D633" s="18" t="str">
        <f>VLOOKUP($B633,Tabla2[],FIJO!C$1,0)</f>
        <v>CANARIAS</v>
      </c>
      <c r="E633" s="155"/>
      <c r="F633" s="18" t="str">
        <f>VLOOKUP($B633,Tabla2[],5,0)</f>
        <v>DOMESTICO_MINI</v>
      </c>
      <c r="G633" s="18" t="str">
        <f>VLOOKUP($B633,Tabla2[],6,0)</f>
        <v>2.0TD</v>
      </c>
      <c r="H633" s="18" t="str">
        <f>VLOOKUP($B633,Tabla2[],7,0)</f>
        <v>-</v>
      </c>
      <c r="I633" s="19">
        <f>VLOOKUP($B633,Tabla2[],I$1,0)</f>
        <v>7.1260273972602747E-2</v>
      </c>
      <c r="J633" s="19">
        <f>VLOOKUP($B633,Tabla2[],J$1,0)</f>
        <v>7.1260273972602747E-2</v>
      </c>
      <c r="K633" s="19">
        <f>VLOOKUP($B633,Tabla2[],K$1,0)</f>
        <v>0</v>
      </c>
      <c r="L633" s="19">
        <f>VLOOKUP($B633,Tabla2[],L$1,0)</f>
        <v>0</v>
      </c>
      <c r="M633" s="19">
        <f>VLOOKUP($B633,Tabla2[],M$1,0)</f>
        <v>0</v>
      </c>
      <c r="N633" s="19">
        <f>VLOOKUP($B633,Tabla2[],N$1,0)</f>
        <v>0</v>
      </c>
      <c r="O633" s="19">
        <f>VLOOKUP($B633,Tabla2[],O$1,0)</f>
        <v>0.175987</v>
      </c>
      <c r="P633" s="19">
        <f>VLOOKUP($B633,Tabla2[],P$1,0)</f>
        <v>0.175987</v>
      </c>
      <c r="Q633" s="19">
        <f>VLOOKUP($B633,Tabla2[],Q$1,0)</f>
        <v>0.175987</v>
      </c>
      <c r="R633" s="19">
        <f>VLOOKUP($B633,Tabla2[],R$1,0)</f>
        <v>0</v>
      </c>
      <c r="S633" s="19">
        <f>VLOOKUP($B633,Tabla2[],S$1,0)</f>
        <v>0</v>
      </c>
      <c r="T633" s="19">
        <f>VLOOKUP($B633,Tabla2[],T$1,0)</f>
        <v>0</v>
      </c>
    </row>
    <row r="634" spans="1:20" x14ac:dyDescent="0.3">
      <c r="A634" t="s">
        <v>0</v>
      </c>
      <c r="B634" t="str">
        <f>FIJO!$B636</f>
        <v>CANARIASFACTORFIJODOMESTICO_Precio WEB3P2.0TD-</v>
      </c>
      <c r="C634" s="18" t="str">
        <f>VLOOKUP($B634,Tabla2[],3,0)</f>
        <v>FACTOR</v>
      </c>
      <c r="D634" s="18" t="str">
        <f>VLOOKUP($B634,Tabla2[],FIJO!C$1,0)</f>
        <v>CANARIAS</v>
      </c>
      <c r="E634" s="155"/>
      <c r="F634" s="18" t="str">
        <f>VLOOKUP($B634,Tabla2[],5,0)</f>
        <v>DOMESTICO_Precio WEB3P</v>
      </c>
      <c r="G634" s="18" t="str">
        <f>VLOOKUP($B634,Tabla2[],6,0)</f>
        <v>2.0TD</v>
      </c>
      <c r="H634" s="18" t="str">
        <f>VLOOKUP($B634,Tabla2[],7,0)</f>
        <v>-</v>
      </c>
      <c r="I634" s="19">
        <f>VLOOKUP($B634,Tabla2[],I$1,0)</f>
        <v>6.9542616438356158E-2</v>
      </c>
      <c r="J634" s="19">
        <f>VLOOKUP($B634,Tabla2[],J$1,0)</f>
        <v>3.6786657534246575E-3</v>
      </c>
      <c r="K634" s="19">
        <f>VLOOKUP($B634,Tabla2[],K$1,0)</f>
        <v>0</v>
      </c>
      <c r="L634" s="19">
        <f>VLOOKUP($B634,Tabla2[],L$1,0)</f>
        <v>0</v>
      </c>
      <c r="M634" s="19">
        <f>VLOOKUP($B634,Tabla2[],M$1,0)</f>
        <v>0</v>
      </c>
      <c r="N634" s="19">
        <f>VLOOKUP($B634,Tabla2[],N$1,0)</f>
        <v>0</v>
      </c>
      <c r="O634" s="19">
        <f>VLOOKUP($B634,Tabla2[],O$1,0)</f>
        <v>0.25734074999999973</v>
      </c>
      <c r="P634" s="19">
        <f>VLOOKUP($B634,Tabla2[],P$1,0)</f>
        <v>0.2188340012499996</v>
      </c>
      <c r="Q634" s="19">
        <f>VLOOKUP($B634,Tabla2[],Q$1,0)</f>
        <v>0.17054515037499976</v>
      </c>
      <c r="R634" s="19">
        <f>VLOOKUP($B634,Tabla2[],R$1,0)</f>
        <v>0</v>
      </c>
      <c r="S634" s="19">
        <f>VLOOKUP($B634,Tabla2[],S$1,0)</f>
        <v>0</v>
      </c>
      <c r="T634" s="19">
        <f>VLOOKUP($B634,Tabla2[],T$1,0)</f>
        <v>0</v>
      </c>
    </row>
    <row r="635" spans="1:20" x14ac:dyDescent="0.3">
      <c r="A635" t="s">
        <v>0</v>
      </c>
      <c r="B635" t="str">
        <f>FIJO!$B637</f>
        <v>CANARIASFACTORFIJODOMESTICO_PRIME2.0TD-</v>
      </c>
      <c r="C635" s="18" t="str">
        <f>VLOOKUP($B635,Tabla2[],3,0)</f>
        <v>FACTOR</v>
      </c>
      <c r="D635" s="18" t="str">
        <f>VLOOKUP($B635,Tabla2[],FIJO!C$1,0)</f>
        <v>CANARIAS</v>
      </c>
      <c r="E635" s="155"/>
      <c r="F635" s="18" t="str">
        <f>VLOOKUP($B635,Tabla2[],5,0)</f>
        <v>DOMESTICO_PRIME</v>
      </c>
      <c r="G635" s="18" t="str">
        <f>VLOOKUP($B635,Tabla2[],6,0)</f>
        <v>2.0TD</v>
      </c>
      <c r="H635" s="18" t="str">
        <f>VLOOKUP($B635,Tabla2[],7,0)</f>
        <v>-</v>
      </c>
      <c r="I635" s="19">
        <f>VLOOKUP($B635,Tabla2[],I$1,0)</f>
        <v>8.9447791780821892E-2</v>
      </c>
      <c r="J635" s="19">
        <f>VLOOKUP($B635,Tabla2[],J$1,0)</f>
        <v>2.4356799999999998E-2</v>
      </c>
      <c r="K635" s="19">
        <f>VLOOKUP($B635,Tabla2[],K$1,0)</f>
        <v>0</v>
      </c>
      <c r="L635" s="19">
        <f>VLOOKUP($B635,Tabla2[],L$1,0)</f>
        <v>0</v>
      </c>
      <c r="M635" s="19">
        <f>VLOOKUP($B635,Tabla2[],M$1,0)</f>
        <v>0</v>
      </c>
      <c r="N635" s="19">
        <f>VLOOKUP($B635,Tabla2[],N$1,0)</f>
        <v>0</v>
      </c>
      <c r="O635" s="19">
        <f>VLOOKUP($B635,Tabla2[],O$1,0)</f>
        <v>0.23352161380168746</v>
      </c>
      <c r="P635" s="19">
        <f>VLOOKUP($B635,Tabla2[],P$1,0)</f>
        <v>0.23352161380168746</v>
      </c>
      <c r="Q635" s="19">
        <f>VLOOKUP($B635,Tabla2[],Q$1,0)</f>
        <v>0.23352161380168746</v>
      </c>
      <c r="R635" s="19">
        <f>VLOOKUP($B635,Tabla2[],R$1,0)</f>
        <v>0</v>
      </c>
      <c r="S635" s="19">
        <f>VLOOKUP($B635,Tabla2[],S$1,0)</f>
        <v>0</v>
      </c>
      <c r="T635" s="19">
        <f>VLOOKUP($B635,Tabla2[],T$1,0)</f>
        <v>0</v>
      </c>
    </row>
    <row r="636" spans="1:20" x14ac:dyDescent="0.3">
      <c r="A636" t="s">
        <v>0</v>
      </c>
      <c r="B636" t="str">
        <f>FIJO!$B638</f>
        <v>CANARIASFACTORFIJONEGOCIO_AHORRO2.0TD-</v>
      </c>
      <c r="C636" s="18" t="str">
        <f>VLOOKUP($B636,Tabla2[],3,0)</f>
        <v>FACTOR</v>
      </c>
      <c r="D636" s="18" t="str">
        <f>VLOOKUP($B636,Tabla2[],FIJO!C$1,0)</f>
        <v>CANARIAS</v>
      </c>
      <c r="E636" s="155"/>
      <c r="F636" s="18" t="str">
        <f>VLOOKUP($B636,Tabla2[],5,0)</f>
        <v>NEGOCIO_AHORRO</v>
      </c>
      <c r="G636" s="18" t="str">
        <f>VLOOKUP($B636,Tabla2[],6,0)</f>
        <v>2.0TD</v>
      </c>
      <c r="H636" s="18" t="str">
        <f>VLOOKUP($B636,Tabla2[],7,0)</f>
        <v>-</v>
      </c>
      <c r="I636" s="19">
        <f>VLOOKUP($B636,Tabla2[],I$1,0)</f>
        <v>6.9542616438356158E-2</v>
      </c>
      <c r="J636" s="19">
        <f>VLOOKUP($B636,Tabla2[],J$1,0)</f>
        <v>3.6786657534246575E-3</v>
      </c>
      <c r="K636" s="19">
        <f>VLOOKUP($B636,Tabla2[],K$1,0)</f>
        <v>0</v>
      </c>
      <c r="L636" s="19">
        <f>VLOOKUP($B636,Tabla2[],L$1,0)</f>
        <v>0</v>
      </c>
      <c r="M636" s="19">
        <f>VLOOKUP($B636,Tabla2[],M$1,0)</f>
        <v>0</v>
      </c>
      <c r="N636" s="19">
        <f>VLOOKUP($B636,Tabla2[],N$1,0)</f>
        <v>0</v>
      </c>
      <c r="O636" s="19">
        <f>VLOOKUP($B636,Tabla2[],O$1,0)</f>
        <v>0.27289200000000002</v>
      </c>
      <c r="P636" s="19">
        <f>VLOOKUP($B636,Tabla2[],P$1,0)</f>
        <v>0.20699500000000001</v>
      </c>
      <c r="Q636" s="19">
        <f>VLOOKUP($B636,Tabla2[],Q$1,0)</f>
        <v>0.16370699999999999</v>
      </c>
      <c r="R636" s="19">
        <f>VLOOKUP($B636,Tabla2[],R$1,0)</f>
        <v>0</v>
      </c>
      <c r="S636" s="19">
        <f>VLOOKUP($B636,Tabla2[],S$1,0)</f>
        <v>0</v>
      </c>
      <c r="T636" s="19">
        <f>VLOOKUP($B636,Tabla2[],T$1,0)</f>
        <v>0</v>
      </c>
    </row>
    <row r="637" spans="1:20" x14ac:dyDescent="0.3">
      <c r="A637" t="s">
        <v>0</v>
      </c>
      <c r="B637" t="str">
        <f>FIJO!$B639</f>
        <v>CANARIASFACTORFIJONEGOCIO_AHORRO1P2.0TD-</v>
      </c>
      <c r="C637" s="18" t="str">
        <f>VLOOKUP($B637,Tabla2[],3,0)</f>
        <v>FACTOR</v>
      </c>
      <c r="D637" s="18" t="str">
        <f>VLOOKUP($B637,Tabla2[],FIJO!C$1,0)</f>
        <v>CANARIAS</v>
      </c>
      <c r="E637" s="155"/>
      <c r="F637" s="18" t="str">
        <f>VLOOKUP($B637,Tabla2[],5,0)</f>
        <v>NEGOCIO_AHORRO1P</v>
      </c>
      <c r="G637" s="18" t="str">
        <f>VLOOKUP($B637,Tabla2[],6,0)</f>
        <v>2.0TD</v>
      </c>
      <c r="H637" s="18" t="str">
        <f>VLOOKUP($B637,Tabla2[],7,0)</f>
        <v>-</v>
      </c>
      <c r="I637" s="19">
        <f>VLOOKUP($B637,Tabla2[],I$1,0)</f>
        <v>6.9542616438356158E-2</v>
      </c>
      <c r="J637" s="19">
        <f>VLOOKUP($B637,Tabla2[],J$1,0)</f>
        <v>3.6786657534246575E-3</v>
      </c>
      <c r="K637" s="19">
        <f>VLOOKUP($B637,Tabla2[],K$1,0)</f>
        <v>0</v>
      </c>
      <c r="L637" s="19">
        <f>VLOOKUP($B637,Tabla2[],L$1,0)</f>
        <v>0</v>
      </c>
      <c r="M637" s="19">
        <f>VLOOKUP($B637,Tabla2[],M$1,0)</f>
        <v>0</v>
      </c>
      <c r="N637" s="19">
        <f>VLOOKUP($B637,Tabla2[],N$1,0)</f>
        <v>0</v>
      </c>
      <c r="O637" s="19">
        <f>VLOOKUP($B637,Tabla2[],O$1,0)</f>
        <v>0.20924211000000001</v>
      </c>
      <c r="P637" s="19">
        <f>VLOOKUP($B637,Tabla2[],P$1,0)</f>
        <v>0.20924211000000001</v>
      </c>
      <c r="Q637" s="19">
        <f>VLOOKUP($B637,Tabla2[],Q$1,0)</f>
        <v>0.20924211000000001</v>
      </c>
      <c r="R637" s="19">
        <f>VLOOKUP($B637,Tabla2[],R$1,0)</f>
        <v>0</v>
      </c>
      <c r="S637" s="19">
        <f>VLOOKUP($B637,Tabla2[],S$1,0)</f>
        <v>0</v>
      </c>
      <c r="T637" s="19">
        <f>VLOOKUP($B637,Tabla2[],T$1,0)</f>
        <v>0</v>
      </c>
    </row>
    <row r="638" spans="1:20" x14ac:dyDescent="0.3">
      <c r="A638" t="s">
        <v>0</v>
      </c>
      <c r="B638" t="str">
        <f>FIJO!$B640</f>
        <v>CANARIASFACTORFIJONEGOCIO_EXTRA2.0TD-</v>
      </c>
      <c r="C638" s="18" t="str">
        <f>VLOOKUP($B638,Tabla2[],3,0)</f>
        <v>FACTOR</v>
      </c>
      <c r="D638" s="18" t="str">
        <f>VLOOKUP($B638,Tabla2[],FIJO!C$1,0)</f>
        <v>CANARIAS</v>
      </c>
      <c r="E638" s="155"/>
      <c r="F638" s="18" t="str">
        <f>VLOOKUP($B638,Tabla2[],5,0)</f>
        <v>NEGOCIO_EXTRA</v>
      </c>
      <c r="G638" s="18" t="str">
        <f>VLOOKUP($B638,Tabla2[],6,0)</f>
        <v>2.0TD</v>
      </c>
      <c r="H638" s="18" t="str">
        <f>VLOOKUP($B638,Tabla2[],7,0)</f>
        <v>-</v>
      </c>
      <c r="I638" s="19">
        <f>VLOOKUP($B638,Tabla2[],I$1,0)</f>
        <v>8.9024605479452054E-2</v>
      </c>
      <c r="J638" s="19">
        <f>VLOOKUP($B638,Tabla2[],J$1,0)</f>
        <v>2.6972389041095887E-2</v>
      </c>
      <c r="K638" s="19">
        <f>VLOOKUP($B638,Tabla2[],K$1,0)</f>
        <v>0</v>
      </c>
      <c r="L638" s="19">
        <f>VLOOKUP($B638,Tabla2[],L$1,0)</f>
        <v>0</v>
      </c>
      <c r="M638" s="19">
        <f>VLOOKUP($B638,Tabla2[],M$1,0)</f>
        <v>0</v>
      </c>
      <c r="N638" s="19">
        <f>VLOOKUP($B638,Tabla2[],N$1,0)</f>
        <v>0</v>
      </c>
      <c r="O638" s="19">
        <f>VLOOKUP($B638,Tabla2[],O$1,0)</f>
        <v>0.20841899999999999</v>
      </c>
      <c r="P638" s="19">
        <f>VLOOKUP($B638,Tabla2[],P$1,0)</f>
        <v>0.19958490000000001</v>
      </c>
      <c r="Q638" s="19">
        <f>VLOOKUP($B638,Tabla2[],Q$1,0)</f>
        <v>0.189555</v>
      </c>
      <c r="R638" s="19">
        <f>VLOOKUP($B638,Tabla2[],R$1,0)</f>
        <v>0</v>
      </c>
      <c r="S638" s="19">
        <f>VLOOKUP($B638,Tabla2[],S$1,0)</f>
        <v>0</v>
      </c>
      <c r="T638" s="19">
        <f>VLOOKUP($B638,Tabla2[],T$1,0)</f>
        <v>0</v>
      </c>
    </row>
    <row r="639" spans="1:20" x14ac:dyDescent="0.3">
      <c r="A639" t="s">
        <v>0</v>
      </c>
      <c r="B639" t="str">
        <f>FIJO!$B641</f>
        <v>CANARIASFACTORFIJONEGOCIO_EXTRA1P2.0TD-</v>
      </c>
      <c r="C639" s="18" t="str">
        <f>VLOOKUP($B639,Tabla2[],3,0)</f>
        <v>FACTOR</v>
      </c>
      <c r="D639" s="18" t="str">
        <f>VLOOKUP($B639,Tabla2[],FIJO!C$1,0)</f>
        <v>CANARIAS</v>
      </c>
      <c r="E639" s="155"/>
      <c r="F639" s="18" t="str">
        <f>VLOOKUP($B639,Tabla2[],5,0)</f>
        <v>NEGOCIO_EXTRA1P</v>
      </c>
      <c r="G639" s="18" t="str">
        <f>VLOOKUP($B639,Tabla2[],6,0)</f>
        <v>2.0TD</v>
      </c>
      <c r="H639" s="18" t="str">
        <f>VLOOKUP($B639,Tabla2[],7,0)</f>
        <v>-</v>
      </c>
      <c r="I639" s="19">
        <f>VLOOKUP($B639,Tabla2[],I$1,0)</f>
        <v>8.9024605479452054E-2</v>
      </c>
      <c r="J639" s="19">
        <f>VLOOKUP($B639,Tabla2[],J$1,0)</f>
        <v>2.6972389041095887E-2</v>
      </c>
      <c r="K639" s="19">
        <f>VLOOKUP($B639,Tabla2[],K$1,0)</f>
        <v>0</v>
      </c>
      <c r="L639" s="19">
        <f>VLOOKUP($B639,Tabla2[],L$1,0)</f>
        <v>0</v>
      </c>
      <c r="M639" s="19">
        <f>VLOOKUP($B639,Tabla2[],M$1,0)</f>
        <v>0</v>
      </c>
      <c r="N639" s="19">
        <f>VLOOKUP($B639,Tabla2[],N$1,0)</f>
        <v>0</v>
      </c>
      <c r="O639" s="19">
        <f>VLOOKUP($B639,Tabla2[],O$1,0)</f>
        <v>0.19899787999999999</v>
      </c>
      <c r="P639" s="19">
        <f>VLOOKUP($B639,Tabla2[],P$1,0)</f>
        <v>0.19899787999999999</v>
      </c>
      <c r="Q639" s="19">
        <f>VLOOKUP($B639,Tabla2[],Q$1,0)</f>
        <v>0.19899787999999999</v>
      </c>
      <c r="R639" s="19">
        <f>VLOOKUP($B639,Tabla2[],R$1,0)</f>
        <v>0</v>
      </c>
      <c r="S639" s="19">
        <f>VLOOKUP($B639,Tabla2[],S$1,0)</f>
        <v>0</v>
      </c>
      <c r="T639" s="19">
        <f>VLOOKUP($B639,Tabla2[],T$1,0)</f>
        <v>0</v>
      </c>
    </row>
    <row r="640" spans="1:20" x14ac:dyDescent="0.3">
      <c r="A640" t="s">
        <v>0</v>
      </c>
      <c r="B640" t="str">
        <f>FIJO!$B642</f>
        <v>CANARIASFACTORFIJONEGOCIO_EXTRAPLUS2.0TD-</v>
      </c>
      <c r="C640" s="18" t="str">
        <f>VLOOKUP($B640,Tabla2[],3,0)</f>
        <v>FACTOR</v>
      </c>
      <c r="D640" s="18" t="str">
        <f>VLOOKUP($B640,Tabla2[],FIJO!C$1,0)</f>
        <v>CANARIAS</v>
      </c>
      <c r="E640" s="155"/>
      <c r="F640" s="18" t="str">
        <f>VLOOKUP($B640,Tabla2[],5,0)</f>
        <v>NEGOCIO_EXTRAPLUS</v>
      </c>
      <c r="G640" s="18" t="str">
        <f>VLOOKUP($B640,Tabla2[],6,0)</f>
        <v>2.0TD</v>
      </c>
      <c r="H640" s="18" t="str">
        <f>VLOOKUP($B640,Tabla2[],7,0)</f>
        <v>-</v>
      </c>
      <c r="I640" s="19">
        <f>VLOOKUP($B640,Tabla2[],I$1,0)</f>
        <v>9.5911923287671216E-2</v>
      </c>
      <c r="J640" s="19">
        <f>VLOOKUP($B640,Tabla2[],J$1,0)</f>
        <v>2.7275130630136986E-2</v>
      </c>
      <c r="K640" s="19">
        <f>VLOOKUP($B640,Tabla2[],K$1,0)</f>
        <v>0</v>
      </c>
      <c r="L640" s="19">
        <f>VLOOKUP($B640,Tabla2[],L$1,0)</f>
        <v>0</v>
      </c>
      <c r="M640" s="19">
        <f>VLOOKUP($B640,Tabla2[],M$1,0)</f>
        <v>0</v>
      </c>
      <c r="N640" s="19">
        <f>VLOOKUP($B640,Tabla2[],N$1,0)</f>
        <v>0</v>
      </c>
      <c r="O640" s="19">
        <f>VLOOKUP($B640,Tabla2[],O$1,0)</f>
        <v>0.24629899999999999</v>
      </c>
      <c r="P640" s="19">
        <f>VLOOKUP($B640,Tabla2[],P$1,0)</f>
        <v>0.22795899999999999</v>
      </c>
      <c r="Q640" s="19">
        <f>VLOOKUP($B640,Tabla2[],Q$1,0)</f>
        <v>0.21285500000000002</v>
      </c>
      <c r="R640" s="19">
        <f>VLOOKUP($B640,Tabla2[],R$1,0)</f>
        <v>0</v>
      </c>
      <c r="S640" s="19">
        <f>VLOOKUP($B640,Tabla2[],S$1,0)</f>
        <v>0</v>
      </c>
      <c r="T640" s="19">
        <f>VLOOKUP($B640,Tabla2[],T$1,0)</f>
        <v>0</v>
      </c>
    </row>
    <row r="641" spans="1:20" x14ac:dyDescent="0.3">
      <c r="A641" t="s">
        <v>0</v>
      </c>
      <c r="B641" t="str">
        <f>FIJO!$B643</f>
        <v>CANARIASFACTORFIJONEGOCIO_EXTRAPLUS1P2.0TD-</v>
      </c>
      <c r="C641" s="18" t="str">
        <f>VLOOKUP($B641,Tabla2[],3,0)</f>
        <v>FACTOR</v>
      </c>
      <c r="D641" s="18" t="str">
        <f>VLOOKUP($B641,Tabla2[],FIJO!C$1,0)</f>
        <v>CANARIAS</v>
      </c>
      <c r="E641" s="155"/>
      <c r="F641" s="18" t="str">
        <f>VLOOKUP($B641,Tabla2[],5,0)</f>
        <v>NEGOCIO_EXTRAPLUS1P</v>
      </c>
      <c r="G641" s="18" t="str">
        <f>VLOOKUP($B641,Tabla2[],6,0)</f>
        <v>2.0TD</v>
      </c>
      <c r="H641" s="18" t="str">
        <f>VLOOKUP($B641,Tabla2[],7,0)</f>
        <v>-</v>
      </c>
      <c r="I641" s="19">
        <f>VLOOKUP($B641,Tabla2[],I$1,0)</f>
        <v>9.5911923287671216E-2</v>
      </c>
      <c r="J641" s="19">
        <f>VLOOKUP($B641,Tabla2[],J$1,0)</f>
        <v>2.7275130630136986E-2</v>
      </c>
      <c r="K641" s="19">
        <f>VLOOKUP($B641,Tabla2[],K$1,0)</f>
        <v>0</v>
      </c>
      <c r="L641" s="19">
        <f>VLOOKUP($B641,Tabla2[],L$1,0)</f>
        <v>0</v>
      </c>
      <c r="M641" s="19">
        <f>VLOOKUP($B641,Tabla2[],M$1,0)</f>
        <v>0</v>
      </c>
      <c r="N641" s="19">
        <f>VLOOKUP($B641,Tabla2[],N$1,0)</f>
        <v>0</v>
      </c>
      <c r="O641" s="19">
        <f>VLOOKUP($B641,Tabla2[],O$1,0)</f>
        <v>0.22730071999999998</v>
      </c>
      <c r="P641" s="19">
        <f>VLOOKUP($B641,Tabla2[],P$1,0)</f>
        <v>0.22730071999999998</v>
      </c>
      <c r="Q641" s="19">
        <f>VLOOKUP($B641,Tabla2[],Q$1,0)</f>
        <v>0.22730071999999998</v>
      </c>
      <c r="R641" s="19">
        <f>VLOOKUP($B641,Tabla2[],R$1,0)</f>
        <v>0</v>
      </c>
      <c r="S641" s="19">
        <f>VLOOKUP($B641,Tabla2[],S$1,0)</f>
        <v>0</v>
      </c>
      <c r="T641" s="19">
        <f>VLOOKUP($B641,Tabla2[],T$1,0)</f>
        <v>0</v>
      </c>
    </row>
    <row r="642" spans="1:20" x14ac:dyDescent="0.3">
      <c r="A642" t="s">
        <v>0</v>
      </c>
      <c r="B642" t="str">
        <f>FIJO!$B644</f>
        <v>CANARIASFACTORFIJONEGOCIO_EXTRATOP2.0TD-</v>
      </c>
      <c r="C642" s="18" t="str">
        <f>VLOOKUP($B642,Tabla2[],3,0)</f>
        <v>FACTOR</v>
      </c>
      <c r="D642" s="18" t="str">
        <f>VLOOKUP($B642,Tabla2[],FIJO!C$1,0)</f>
        <v>CANARIAS</v>
      </c>
      <c r="E642" s="155"/>
      <c r="F642" s="18" t="str">
        <f>VLOOKUP($B642,Tabla2[],5,0)</f>
        <v>NEGOCIO_EXTRATOP</v>
      </c>
      <c r="G642" s="18" t="str">
        <f>VLOOKUP($B642,Tabla2[],6,0)</f>
        <v>2.0TD</v>
      </c>
      <c r="H642" s="18" t="str">
        <f>VLOOKUP($B642,Tabla2[],7,0)</f>
        <v>-</v>
      </c>
      <c r="I642" s="19">
        <f>VLOOKUP($B642,Tabla2[],I$1,0)</f>
        <v>9.7243783561643829E-2</v>
      </c>
      <c r="J642" s="19">
        <f>VLOOKUP($B642,Tabla2[],J$1,0)</f>
        <v>3.5191567123287665E-2</v>
      </c>
      <c r="K642" s="19">
        <f>VLOOKUP($B642,Tabla2[],K$1,0)</f>
        <v>0</v>
      </c>
      <c r="L642" s="19">
        <f>VLOOKUP($B642,Tabla2[],L$1,0)</f>
        <v>0</v>
      </c>
      <c r="M642" s="19">
        <f>VLOOKUP($B642,Tabla2[],M$1,0)</f>
        <v>0</v>
      </c>
      <c r="N642" s="19">
        <f>VLOOKUP($B642,Tabla2[],N$1,0)</f>
        <v>0</v>
      </c>
      <c r="O642" s="19">
        <f>VLOOKUP($B642,Tabla2[],O$1,0)</f>
        <v>0.21241900000000002</v>
      </c>
      <c r="P642" s="19">
        <f>VLOOKUP($B642,Tabla2[],P$1,0)</f>
        <v>0.20358490000000004</v>
      </c>
      <c r="Q642" s="19">
        <f>VLOOKUP($B642,Tabla2[],Q$1,0)</f>
        <v>0.19355500000000003</v>
      </c>
      <c r="R642" s="19">
        <f>VLOOKUP($B642,Tabla2[],R$1,0)</f>
        <v>0</v>
      </c>
      <c r="S642" s="19">
        <f>VLOOKUP($B642,Tabla2[],S$1,0)</f>
        <v>0</v>
      </c>
      <c r="T642" s="19">
        <f>VLOOKUP($B642,Tabla2[],T$1,0)</f>
        <v>0</v>
      </c>
    </row>
    <row r="643" spans="1:20" x14ac:dyDescent="0.3">
      <c r="A643" t="s">
        <v>0</v>
      </c>
      <c r="B643" t="str">
        <f>FIJO!$B645</f>
        <v>CANARIASFACTORFIJONEGOCIO_EXTRATOP1P2.0TD-</v>
      </c>
      <c r="C643" s="18" t="str">
        <f>VLOOKUP($B643,Tabla2[],3,0)</f>
        <v>FACTOR</v>
      </c>
      <c r="D643" s="18" t="str">
        <f>VLOOKUP($B643,Tabla2[],FIJO!C$1,0)</f>
        <v>CANARIAS</v>
      </c>
      <c r="E643" s="155"/>
      <c r="F643" s="18" t="str">
        <f>VLOOKUP($B643,Tabla2[],5,0)</f>
        <v>NEGOCIO_EXTRATOP1P</v>
      </c>
      <c r="G643" s="18" t="str">
        <f>VLOOKUP($B643,Tabla2[],6,0)</f>
        <v>2.0TD</v>
      </c>
      <c r="H643" s="18" t="str">
        <f>VLOOKUP($B643,Tabla2[],7,0)</f>
        <v>-</v>
      </c>
      <c r="I643" s="19">
        <f>VLOOKUP($B643,Tabla2[],I$1,0)</f>
        <v>9.7243783561643829E-2</v>
      </c>
      <c r="J643" s="19">
        <f>VLOOKUP($B643,Tabla2[],J$1,0)</f>
        <v>3.5191567123287665E-2</v>
      </c>
      <c r="K643" s="19">
        <f>VLOOKUP($B643,Tabla2[],K$1,0)</f>
        <v>0</v>
      </c>
      <c r="L643" s="19">
        <f>VLOOKUP($B643,Tabla2[],L$1,0)</f>
        <v>0</v>
      </c>
      <c r="M643" s="19">
        <f>VLOOKUP($B643,Tabla2[],M$1,0)</f>
        <v>0</v>
      </c>
      <c r="N643" s="19">
        <f>VLOOKUP($B643,Tabla2[],N$1,0)</f>
        <v>0</v>
      </c>
      <c r="O643" s="19">
        <f>VLOOKUP($B643,Tabla2[],O$1,0)</f>
        <v>0.20299787999999999</v>
      </c>
      <c r="P643" s="19">
        <f>VLOOKUP($B643,Tabla2[],P$1,0)</f>
        <v>0.20299787999999999</v>
      </c>
      <c r="Q643" s="19">
        <f>VLOOKUP($B643,Tabla2[],Q$1,0)</f>
        <v>0.20299787999999999</v>
      </c>
      <c r="R643" s="19">
        <f>VLOOKUP($B643,Tabla2[],R$1,0)</f>
        <v>0</v>
      </c>
      <c r="S643" s="19">
        <f>VLOOKUP($B643,Tabla2[],S$1,0)</f>
        <v>0</v>
      </c>
      <c r="T643" s="19">
        <f>VLOOKUP($B643,Tabla2[],T$1,0)</f>
        <v>0</v>
      </c>
    </row>
    <row r="644" spans="1:20" x14ac:dyDescent="0.3">
      <c r="A644" t="s">
        <v>0</v>
      </c>
      <c r="B644" t="str">
        <f>FIJO!$B646</f>
        <v>CANARIASFACTORFIJONEGOCIO_MINI1P2.0TD-</v>
      </c>
      <c r="C644" s="18" t="str">
        <f>VLOOKUP($B644,Tabla2[],3,0)</f>
        <v>FACTOR</v>
      </c>
      <c r="D644" s="18" t="str">
        <f>VLOOKUP($B644,Tabla2[],FIJO!C$1,0)</f>
        <v>CANARIAS</v>
      </c>
      <c r="E644" s="155"/>
      <c r="F644" s="18" t="str">
        <f>VLOOKUP($B644,Tabla2[],5,0)</f>
        <v>NEGOCIO_MINI1P</v>
      </c>
      <c r="G644" s="18" t="str">
        <f>VLOOKUP($B644,Tabla2[],6,0)</f>
        <v>2.0TD</v>
      </c>
      <c r="H644" s="18" t="str">
        <f>VLOOKUP($B644,Tabla2[],7,0)</f>
        <v>-</v>
      </c>
      <c r="I644" s="19">
        <f>VLOOKUP($B644,Tabla2[],I$1,0)</f>
        <v>7.1260273972602747E-2</v>
      </c>
      <c r="J644" s="19">
        <f>VLOOKUP($B644,Tabla2[],J$1,0)</f>
        <v>7.1260273972602747E-2</v>
      </c>
      <c r="K644" s="19">
        <f>VLOOKUP($B644,Tabla2[],K$1,0)</f>
        <v>0</v>
      </c>
      <c r="L644" s="19">
        <f>VLOOKUP($B644,Tabla2[],L$1,0)</f>
        <v>0</v>
      </c>
      <c r="M644" s="19">
        <f>VLOOKUP($B644,Tabla2[],M$1,0)</f>
        <v>0</v>
      </c>
      <c r="N644" s="19">
        <f>VLOOKUP($B644,Tabla2[],N$1,0)</f>
        <v>0</v>
      </c>
      <c r="O644" s="19">
        <f>VLOOKUP($B644,Tabla2[],O$1,0)</f>
        <v>0.175987</v>
      </c>
      <c r="P644" s="19">
        <f>VLOOKUP($B644,Tabla2[],P$1,0)</f>
        <v>0.175987</v>
      </c>
      <c r="Q644" s="19">
        <f>VLOOKUP($B644,Tabla2[],Q$1,0)</f>
        <v>0.175987</v>
      </c>
      <c r="R644" s="19">
        <f>VLOOKUP($B644,Tabla2[],R$1,0)</f>
        <v>0</v>
      </c>
      <c r="S644" s="19">
        <f>VLOOKUP($B644,Tabla2[],S$1,0)</f>
        <v>0</v>
      </c>
      <c r="T644" s="19">
        <f>VLOOKUP($B644,Tabla2[],T$1,0)</f>
        <v>0</v>
      </c>
    </row>
    <row r="645" spans="1:20" x14ac:dyDescent="0.3">
      <c r="A645" t="s">
        <v>0</v>
      </c>
      <c r="B645" t="str">
        <f>FIJO!$B647</f>
        <v>CANARIASFACTORFIJONEGOCIO_PROFESIONAL2.0TD-</v>
      </c>
      <c r="C645" s="18" t="str">
        <f>VLOOKUP($B645,Tabla2[],3,0)</f>
        <v>FACTOR</v>
      </c>
      <c r="D645" s="18" t="str">
        <f>VLOOKUP($B645,Tabla2[],FIJO!C$1,0)</f>
        <v>CANARIAS</v>
      </c>
      <c r="E645" s="155"/>
      <c r="F645" s="18" t="str">
        <f>VLOOKUP($B645,Tabla2[],5,0)</f>
        <v>NEGOCIO_PROFESIONAL</v>
      </c>
      <c r="G645" s="18" t="str">
        <f>VLOOKUP($B645,Tabla2[],6,0)</f>
        <v>2.0TD</v>
      </c>
      <c r="H645" s="18" t="str">
        <f>VLOOKUP($B645,Tabla2[],7,0)</f>
        <v>-</v>
      </c>
      <c r="I645" s="19">
        <f>VLOOKUP($B645,Tabla2[],I$1,0)</f>
        <v>8.5410386301369864E-2</v>
      </c>
      <c r="J645" s="19">
        <f>VLOOKUP($B645,Tabla2[],J$1,0)</f>
        <v>2.3134671232876713E-2</v>
      </c>
      <c r="K645" s="19">
        <f>VLOOKUP($B645,Tabla2[],K$1,0)</f>
        <v>0</v>
      </c>
      <c r="L645" s="19">
        <f>VLOOKUP($B645,Tabla2[],L$1,0)</f>
        <v>0</v>
      </c>
      <c r="M645" s="19">
        <f>VLOOKUP($B645,Tabla2[],M$1,0)</f>
        <v>0</v>
      </c>
      <c r="N645" s="19">
        <f>VLOOKUP($B645,Tabla2[],N$1,0)</f>
        <v>0</v>
      </c>
      <c r="O645" s="19">
        <f>VLOOKUP($B645,Tabla2[],O$1,0)</f>
        <v>0.25894200000000001</v>
      </c>
      <c r="P645" s="19">
        <f>VLOOKUP($B645,Tabla2[],P$1,0)</f>
        <v>0.19455500000000003</v>
      </c>
      <c r="Q645" s="19">
        <f>VLOOKUP($B645,Tabla2[],Q$1,0)</f>
        <v>0.156695</v>
      </c>
      <c r="R645" s="19">
        <f>VLOOKUP($B645,Tabla2[],R$1,0)</f>
        <v>0</v>
      </c>
      <c r="S645" s="19">
        <f>VLOOKUP($B645,Tabla2[],S$1,0)</f>
        <v>0</v>
      </c>
      <c r="T645" s="19">
        <f>VLOOKUP($B645,Tabla2[],T$1,0)</f>
        <v>0</v>
      </c>
    </row>
    <row r="646" spans="1:20" x14ac:dyDescent="0.3">
      <c r="A646" t="s">
        <v>0</v>
      </c>
      <c r="B646" t="str">
        <f>FIJO!$B648</f>
        <v>CANARIASFACTORFIJONEGOCIO_PROFESIONAL1P2.0TD-</v>
      </c>
      <c r="C646" s="18" t="str">
        <f>VLOOKUP($B646,Tabla2[],3,0)</f>
        <v>FACTOR</v>
      </c>
      <c r="D646" s="18" t="str">
        <f>VLOOKUP($B646,Tabla2[],FIJO!C$1,0)</f>
        <v>CANARIAS</v>
      </c>
      <c r="E646" s="155"/>
      <c r="F646" s="18" t="str">
        <f>VLOOKUP($B646,Tabla2[],5,0)</f>
        <v>NEGOCIO_PROFESIONAL1P</v>
      </c>
      <c r="G646" s="18" t="str">
        <f>VLOOKUP($B646,Tabla2[],6,0)</f>
        <v>2.0TD</v>
      </c>
      <c r="H646" s="18" t="str">
        <f>VLOOKUP($B646,Tabla2[],7,0)</f>
        <v>-</v>
      </c>
      <c r="I646" s="19">
        <f>VLOOKUP($B646,Tabla2[],I$1,0)</f>
        <v>8.5410386301369864E-2</v>
      </c>
      <c r="J646" s="19">
        <f>VLOOKUP($B646,Tabla2[],J$1,0)</f>
        <v>2.3134671232876713E-2</v>
      </c>
      <c r="K646" s="19">
        <f>VLOOKUP($B646,Tabla2[],K$1,0)</f>
        <v>0</v>
      </c>
      <c r="L646" s="19">
        <f>VLOOKUP($B646,Tabla2[],L$1,0)</f>
        <v>0</v>
      </c>
      <c r="M646" s="19">
        <f>VLOOKUP($B646,Tabla2[],M$1,0)</f>
        <v>0</v>
      </c>
      <c r="N646" s="19">
        <f>VLOOKUP($B646,Tabla2[],N$1,0)</f>
        <v>0</v>
      </c>
      <c r="O646" s="19">
        <f>VLOOKUP($B646,Tabla2[],O$1,0)</f>
        <v>0.19861377</v>
      </c>
      <c r="P646" s="19">
        <f>VLOOKUP($B646,Tabla2[],P$1,0)</f>
        <v>0.19861377</v>
      </c>
      <c r="Q646" s="19">
        <f>VLOOKUP($B646,Tabla2[],Q$1,0)</f>
        <v>0.19861377</v>
      </c>
      <c r="R646" s="19">
        <f>VLOOKUP($B646,Tabla2[],R$1,0)</f>
        <v>0</v>
      </c>
      <c r="S646" s="19">
        <f>VLOOKUP($B646,Tabla2[],S$1,0)</f>
        <v>0</v>
      </c>
      <c r="T646" s="19">
        <f>VLOOKUP($B646,Tabla2[],T$1,0)</f>
        <v>0</v>
      </c>
    </row>
    <row r="647" spans="1:20" x14ac:dyDescent="0.3">
      <c r="A647" t="s">
        <v>0</v>
      </c>
      <c r="B647" t="str">
        <f>FIJO!$B649</f>
        <v>CANARIASFACTORFIJONEGOCIO_EXTRAPLUS3.0TD-</v>
      </c>
      <c r="C647" s="18" t="str">
        <f>VLOOKUP($B647,Tabla2[],3,0)</f>
        <v>FACTOR</v>
      </c>
      <c r="D647" s="18" t="str">
        <f>VLOOKUP($B647,Tabla2[],FIJO!C$1,0)</f>
        <v>CANARIAS</v>
      </c>
      <c r="E647" s="155"/>
      <c r="F647" s="18" t="str">
        <f>VLOOKUP($B647,Tabla2[],5,0)</f>
        <v>NEGOCIO_EXTRAPLUS</v>
      </c>
      <c r="G647" s="18" t="str">
        <f>VLOOKUP($B647,Tabla2[],6,0)</f>
        <v>3.0TD</v>
      </c>
      <c r="H647" s="18" t="str">
        <f>VLOOKUP($B647,Tabla2[],7,0)</f>
        <v>-</v>
      </c>
      <c r="I647" s="19">
        <f>VLOOKUP($B647,Tabla2[],I$1,0)</f>
        <v>5.105548219178082E-2</v>
      </c>
      <c r="J647" s="19">
        <f>VLOOKUP($B647,Tabla2[],J$1,0)</f>
        <v>4.3696094520547943E-2</v>
      </c>
      <c r="K647" s="19">
        <f>VLOOKUP($B647,Tabla2[],K$1,0)</f>
        <v>2.3137589041095894E-2</v>
      </c>
      <c r="L647" s="19">
        <f>VLOOKUP($B647,Tabla2[],L$1,0)</f>
        <v>2.1415087671232874E-2</v>
      </c>
      <c r="M647" s="19">
        <f>VLOOKUP($B647,Tabla2[],M$1,0)</f>
        <v>1.8671427397260274E-2</v>
      </c>
      <c r="N647" s="19">
        <f>VLOOKUP($B647,Tabla2[],N$1,0)</f>
        <v>1.7714802739726025E-2</v>
      </c>
      <c r="O647" s="19">
        <f>VLOOKUP($B647,Tabla2[],O$1,0)</f>
        <v>0.20862022499999999</v>
      </c>
      <c r="P647" s="19">
        <f>VLOOKUP($B647,Tabla2[],P$1,0)</f>
        <v>0.19990192500000001</v>
      </c>
      <c r="Q647" s="19">
        <f>VLOOKUP($B647,Tabla2[],Q$1,0)</f>
        <v>0.19858972500000002</v>
      </c>
      <c r="R647" s="19">
        <f>VLOOKUP($B647,Tabla2[],R$1,0)</f>
        <v>0.19791877500000002</v>
      </c>
      <c r="S647" s="19">
        <f>VLOOKUP($B647,Tabla2[],S$1,0)</f>
        <v>0.19739902500000001</v>
      </c>
      <c r="T647" s="19">
        <f>VLOOKUP($B647,Tabla2[],T$1,0)</f>
        <v>0.19399230000000001</v>
      </c>
    </row>
    <row r="648" spans="1:20" x14ac:dyDescent="0.3">
      <c r="A648" t="s">
        <v>0</v>
      </c>
      <c r="B648" t="str">
        <f>FIJO!$B650</f>
        <v>CANARIASFACTORFIJONEGOCIO_EXTRAPLUS1P3.0TD-</v>
      </c>
      <c r="C648" s="18" t="str">
        <f>VLOOKUP($B648,Tabla2[],3,0)</f>
        <v>FACTOR</v>
      </c>
      <c r="D648" s="18" t="str">
        <f>VLOOKUP($B648,Tabla2[],FIJO!C$1,0)</f>
        <v>CANARIAS</v>
      </c>
      <c r="E648" s="155"/>
      <c r="F648" s="18" t="str">
        <f>VLOOKUP($B648,Tabla2[],5,0)</f>
        <v>NEGOCIO_EXTRAPLUS1P</v>
      </c>
      <c r="G648" s="18" t="str">
        <f>VLOOKUP($B648,Tabla2[],6,0)</f>
        <v>3.0TD</v>
      </c>
      <c r="H648" s="18" t="str">
        <f>VLOOKUP($B648,Tabla2[],7,0)</f>
        <v>-</v>
      </c>
      <c r="I648" s="19">
        <f>VLOOKUP($B648,Tabla2[],I$1,0)</f>
        <v>5.105548219178082E-2</v>
      </c>
      <c r="J648" s="19">
        <f>VLOOKUP($B648,Tabla2[],J$1,0)</f>
        <v>4.3696094520547943E-2</v>
      </c>
      <c r="K648" s="19">
        <f>VLOOKUP($B648,Tabla2[],K$1,0)</f>
        <v>2.3137589041095894E-2</v>
      </c>
      <c r="L648" s="19">
        <f>VLOOKUP($B648,Tabla2[],L$1,0)</f>
        <v>2.1415087671232874E-2</v>
      </c>
      <c r="M648" s="19">
        <f>VLOOKUP($B648,Tabla2[],M$1,0)</f>
        <v>1.8671427397260274E-2</v>
      </c>
      <c r="N648" s="19">
        <f>VLOOKUP($B648,Tabla2[],N$1,0)</f>
        <v>1.7714802739726025E-2</v>
      </c>
      <c r="O648" s="19">
        <f>VLOOKUP($B648,Tabla2[],O$1,0)</f>
        <v>0.19831770000000001</v>
      </c>
      <c r="P648" s="19">
        <f>VLOOKUP($B648,Tabla2[],P$1,0)</f>
        <v>0.19831770000000001</v>
      </c>
      <c r="Q648" s="19">
        <f>VLOOKUP($B648,Tabla2[],Q$1,0)</f>
        <v>0.19831770000000001</v>
      </c>
      <c r="R648" s="19">
        <f>VLOOKUP($B648,Tabla2[],R$1,0)</f>
        <v>0.19831770000000001</v>
      </c>
      <c r="S648" s="19">
        <f>VLOOKUP($B648,Tabla2[],S$1,0)</f>
        <v>0.19831770000000001</v>
      </c>
      <c r="T648" s="19">
        <f>VLOOKUP($B648,Tabla2[],T$1,0)</f>
        <v>0.19831770000000001</v>
      </c>
    </row>
    <row r="649" spans="1:20" x14ac:dyDescent="0.3">
      <c r="A649" t="s">
        <v>0</v>
      </c>
      <c r="B649" t="str">
        <f>FIJO!$B651</f>
        <v>BALEARESFACTORFIJODOMESTICO_EXTRA1P2.0TD-</v>
      </c>
      <c r="C649" s="18" t="str">
        <f>VLOOKUP($B649,Tabla2[],3,0)</f>
        <v>FACTOR</v>
      </c>
      <c r="D649" s="18" t="str">
        <f>VLOOKUP($B649,Tabla2[],FIJO!C$1,0)</f>
        <v>BALEARES</v>
      </c>
      <c r="E649" s="155"/>
      <c r="F649" s="18" t="str">
        <f>VLOOKUP($B649,Tabla2[],5,0)</f>
        <v>DOMESTICO_EXTRA1P</v>
      </c>
      <c r="G649" s="18" t="str">
        <f>VLOOKUP($B649,Tabla2[],6,0)</f>
        <v>2.0TD</v>
      </c>
      <c r="H649" s="18" t="str">
        <f>VLOOKUP($B649,Tabla2[],7,0)</f>
        <v>-</v>
      </c>
      <c r="I649" s="19">
        <f>VLOOKUP($B649,Tabla2[],I$1,0)</f>
        <v>8.6653271232876694E-2</v>
      </c>
      <c r="J649" s="19">
        <f>VLOOKUP($B649,Tabla2[],J$1,0)</f>
        <v>2.1304526027397262E-2</v>
      </c>
      <c r="K649" s="19">
        <f>VLOOKUP($B649,Tabla2[],K$1,0)</f>
        <v>0</v>
      </c>
      <c r="L649" s="19">
        <f>VLOOKUP($B649,Tabla2[],L$1,0)</f>
        <v>0</v>
      </c>
      <c r="M649" s="19">
        <f>VLOOKUP($B649,Tabla2[],M$1,0)</f>
        <v>0</v>
      </c>
      <c r="N649" s="19">
        <f>VLOOKUP($B649,Tabla2[],N$1,0)</f>
        <v>0</v>
      </c>
      <c r="O649" s="19">
        <f>VLOOKUP($B649,Tabla2[],O$1,0)</f>
        <v>0.20502161380168749</v>
      </c>
      <c r="P649" s="19">
        <f>VLOOKUP($B649,Tabla2[],P$1,0)</f>
        <v>0.20502161380168749</v>
      </c>
      <c r="Q649" s="19">
        <f>VLOOKUP($B649,Tabla2[],Q$1,0)</f>
        <v>0.20502161380168749</v>
      </c>
      <c r="R649" s="19">
        <f>VLOOKUP($B649,Tabla2[],R$1,0)</f>
        <v>0</v>
      </c>
      <c r="S649" s="19">
        <f>VLOOKUP($B649,Tabla2[],S$1,0)</f>
        <v>0</v>
      </c>
      <c r="T649" s="19">
        <f>VLOOKUP($B649,Tabla2[],T$1,0)</f>
        <v>0</v>
      </c>
    </row>
    <row r="650" spans="1:20" x14ac:dyDescent="0.3">
      <c r="A650" t="s">
        <v>0</v>
      </c>
      <c r="B650" t="str">
        <f>FIJO!$B652</f>
        <v>BALEARESFACTORFIJODOMESTICO_EXTRA3P2.0TD-</v>
      </c>
      <c r="C650" s="18" t="str">
        <f>VLOOKUP($B650,Tabla2[],3,0)</f>
        <v>FACTOR</v>
      </c>
      <c r="D650" s="18" t="str">
        <f>VLOOKUP($B650,Tabla2[],FIJO!C$1,0)</f>
        <v>BALEARES</v>
      </c>
      <c r="E650" s="155"/>
      <c r="F650" s="18" t="str">
        <f>VLOOKUP($B650,Tabla2[],5,0)</f>
        <v>DOMESTICO_EXTRA3P</v>
      </c>
      <c r="G650" s="18" t="str">
        <f>VLOOKUP($B650,Tabla2[],6,0)</f>
        <v>2.0TD</v>
      </c>
      <c r="H650" s="18" t="str">
        <f>VLOOKUP($B650,Tabla2[],7,0)</f>
        <v>-</v>
      </c>
      <c r="I650" s="19">
        <f>VLOOKUP($B650,Tabla2[],I$1,0)</f>
        <v>8.6653271232876694E-2</v>
      </c>
      <c r="J650" s="19">
        <f>VLOOKUP($B650,Tabla2[],J$1,0)</f>
        <v>2.1304526027397262E-2</v>
      </c>
      <c r="K650" s="19">
        <f>VLOOKUP($B650,Tabla2[],K$1,0)</f>
        <v>0</v>
      </c>
      <c r="L650" s="19">
        <f>VLOOKUP($B650,Tabla2[],L$1,0)</f>
        <v>0</v>
      </c>
      <c r="M650" s="19">
        <f>VLOOKUP($B650,Tabla2[],M$1,0)</f>
        <v>0</v>
      </c>
      <c r="N650" s="19">
        <f>VLOOKUP($B650,Tabla2[],N$1,0)</f>
        <v>0</v>
      </c>
      <c r="O650" s="19">
        <f>VLOOKUP($B650,Tabla2[],O$1,0)</f>
        <v>0.25395131999999998</v>
      </c>
      <c r="P650" s="19">
        <f>VLOOKUP($B650,Tabla2[],P$1,0)</f>
        <v>0.19481775125</v>
      </c>
      <c r="Q650" s="19">
        <f>VLOOKUP($B650,Tabla2[],Q$1,0)</f>
        <v>0.17938470150375002</v>
      </c>
      <c r="R650" s="19">
        <f>VLOOKUP($B650,Tabla2[],R$1,0)</f>
        <v>0</v>
      </c>
      <c r="S650" s="19">
        <f>VLOOKUP($B650,Tabla2[],S$1,0)</f>
        <v>0</v>
      </c>
      <c r="T650" s="19">
        <f>VLOOKUP($B650,Tabla2[],T$1,0)</f>
        <v>0</v>
      </c>
    </row>
    <row r="651" spans="1:20" x14ac:dyDescent="0.3">
      <c r="A651" t="s">
        <v>0</v>
      </c>
      <c r="B651" t="str">
        <f>FIJO!$B653</f>
        <v>BALEARESFACTORFIJODOMESTICO_MINI2.0TD-</v>
      </c>
      <c r="C651" s="18" t="str">
        <f>VLOOKUP($B651,Tabla2[],3,0)</f>
        <v>FACTOR</v>
      </c>
      <c r="D651" s="18" t="str">
        <f>VLOOKUP($B651,Tabla2[],FIJO!C$1,0)</f>
        <v>BALEARES</v>
      </c>
      <c r="E651" s="155"/>
      <c r="F651" s="18" t="str">
        <f>VLOOKUP($B651,Tabla2[],5,0)</f>
        <v>DOMESTICO_MINI</v>
      </c>
      <c r="G651" s="18" t="str">
        <f>VLOOKUP($B651,Tabla2[],6,0)</f>
        <v>2.0TD</v>
      </c>
      <c r="H651" s="18" t="str">
        <f>VLOOKUP($B651,Tabla2[],7,0)</f>
        <v>-</v>
      </c>
      <c r="I651" s="19">
        <f>VLOOKUP($B651,Tabla2[],I$1,0)</f>
        <v>7.1260273972602747E-2</v>
      </c>
      <c r="J651" s="19">
        <f>VLOOKUP($B651,Tabla2[],J$1,0)</f>
        <v>7.1260273972602747E-2</v>
      </c>
      <c r="K651" s="19">
        <f>VLOOKUP($B651,Tabla2[],K$1,0)</f>
        <v>0</v>
      </c>
      <c r="L651" s="19">
        <f>VLOOKUP($B651,Tabla2[],L$1,0)</f>
        <v>0</v>
      </c>
      <c r="M651" s="19">
        <f>VLOOKUP($B651,Tabla2[],M$1,0)</f>
        <v>0</v>
      </c>
      <c r="N651" s="19">
        <f>VLOOKUP($B651,Tabla2[],N$1,0)</f>
        <v>0</v>
      </c>
      <c r="O651" s="19">
        <f>VLOOKUP($B651,Tabla2[],O$1,0)</f>
        <v>0.175987</v>
      </c>
      <c r="P651" s="19">
        <f>VLOOKUP($B651,Tabla2[],P$1,0)</f>
        <v>0.175987</v>
      </c>
      <c r="Q651" s="19">
        <f>VLOOKUP($B651,Tabla2[],Q$1,0)</f>
        <v>0.175987</v>
      </c>
      <c r="R651" s="19">
        <f>VLOOKUP($B651,Tabla2[],R$1,0)</f>
        <v>0</v>
      </c>
      <c r="S651" s="19">
        <f>VLOOKUP($B651,Tabla2[],S$1,0)</f>
        <v>0</v>
      </c>
      <c r="T651" s="19">
        <f>VLOOKUP($B651,Tabla2[],T$1,0)</f>
        <v>0</v>
      </c>
    </row>
    <row r="652" spans="1:20" x14ac:dyDescent="0.3">
      <c r="A652" t="s">
        <v>0</v>
      </c>
      <c r="B652" t="str">
        <f>FIJO!$B654</f>
        <v>BALEARESFACTORFIJODOMESTICO_Precio WEB3P2.0TD-</v>
      </c>
      <c r="C652" s="18" t="str">
        <f>VLOOKUP($B652,Tabla2[],3,0)</f>
        <v>FACTOR</v>
      </c>
      <c r="D652" s="18" t="str">
        <f>VLOOKUP($B652,Tabla2[],FIJO!C$1,0)</f>
        <v>BALEARES</v>
      </c>
      <c r="E652" s="155"/>
      <c r="F652" s="18" t="str">
        <f>VLOOKUP($B652,Tabla2[],5,0)</f>
        <v>DOMESTICO_Precio WEB3P</v>
      </c>
      <c r="G652" s="18" t="str">
        <f>VLOOKUP($B652,Tabla2[],6,0)</f>
        <v>2.0TD</v>
      </c>
      <c r="H652" s="18" t="str">
        <f>VLOOKUP($B652,Tabla2[],7,0)</f>
        <v>-</v>
      </c>
      <c r="I652" s="19">
        <f>VLOOKUP($B652,Tabla2[],I$1,0)</f>
        <v>6.9542616438356158E-2</v>
      </c>
      <c r="J652" s="19">
        <f>VLOOKUP($B652,Tabla2[],J$1,0)</f>
        <v>3.6786657534246575E-3</v>
      </c>
      <c r="K652" s="19">
        <f>VLOOKUP($B652,Tabla2[],K$1,0)</f>
        <v>0</v>
      </c>
      <c r="L652" s="19">
        <f>VLOOKUP($B652,Tabla2[],L$1,0)</f>
        <v>0</v>
      </c>
      <c r="M652" s="19">
        <f>VLOOKUP($B652,Tabla2[],M$1,0)</f>
        <v>0</v>
      </c>
      <c r="N652" s="19">
        <f>VLOOKUP($B652,Tabla2[],N$1,0)</f>
        <v>0</v>
      </c>
      <c r="O652" s="19">
        <f>VLOOKUP($B652,Tabla2[],O$1,0)</f>
        <v>0.25734074999999973</v>
      </c>
      <c r="P652" s="19">
        <f>VLOOKUP($B652,Tabla2[],P$1,0)</f>
        <v>0.2188340012499996</v>
      </c>
      <c r="Q652" s="19">
        <f>VLOOKUP($B652,Tabla2[],Q$1,0)</f>
        <v>0.17054515037499976</v>
      </c>
      <c r="R652" s="19">
        <f>VLOOKUP($B652,Tabla2[],R$1,0)</f>
        <v>0</v>
      </c>
      <c r="S652" s="19">
        <f>VLOOKUP($B652,Tabla2[],S$1,0)</f>
        <v>0</v>
      </c>
      <c r="T652" s="19">
        <f>VLOOKUP($B652,Tabla2[],T$1,0)</f>
        <v>0</v>
      </c>
    </row>
    <row r="653" spans="1:20" x14ac:dyDescent="0.3">
      <c r="A653" t="s">
        <v>0</v>
      </c>
      <c r="B653" t="str">
        <f>FIJO!$B655</f>
        <v>BALEARESFACTORFIJODOMESTICO_PRIME2.0TD-</v>
      </c>
      <c r="C653" s="18" t="str">
        <f>VLOOKUP($B653,Tabla2[],3,0)</f>
        <v>FACTOR</v>
      </c>
      <c r="D653" s="18" t="str">
        <f>VLOOKUP($B653,Tabla2[],FIJO!C$1,0)</f>
        <v>BALEARES</v>
      </c>
      <c r="E653" s="155"/>
      <c r="F653" s="18" t="str">
        <f>VLOOKUP($B653,Tabla2[],5,0)</f>
        <v>DOMESTICO_PRIME</v>
      </c>
      <c r="G653" s="18" t="str">
        <f>VLOOKUP($B653,Tabla2[],6,0)</f>
        <v>2.0TD</v>
      </c>
      <c r="H653" s="18" t="str">
        <f>VLOOKUP($B653,Tabla2[],7,0)</f>
        <v>-</v>
      </c>
      <c r="I653" s="19">
        <f>VLOOKUP($B653,Tabla2[],I$1,0)</f>
        <v>8.9447791780821892E-2</v>
      </c>
      <c r="J653" s="19">
        <f>VLOOKUP($B653,Tabla2[],J$1,0)</f>
        <v>2.4356799999999998E-2</v>
      </c>
      <c r="K653" s="19">
        <f>VLOOKUP($B653,Tabla2[],K$1,0)</f>
        <v>0</v>
      </c>
      <c r="L653" s="19">
        <f>VLOOKUP($B653,Tabla2[],L$1,0)</f>
        <v>0</v>
      </c>
      <c r="M653" s="19">
        <f>VLOOKUP($B653,Tabla2[],M$1,0)</f>
        <v>0</v>
      </c>
      <c r="N653" s="19">
        <f>VLOOKUP($B653,Tabla2[],N$1,0)</f>
        <v>0</v>
      </c>
      <c r="O653" s="19">
        <f>VLOOKUP($B653,Tabla2[],O$1,0)</f>
        <v>0.23352161380168746</v>
      </c>
      <c r="P653" s="19">
        <f>VLOOKUP($B653,Tabla2[],P$1,0)</f>
        <v>0.23352161380168746</v>
      </c>
      <c r="Q653" s="19">
        <f>VLOOKUP($B653,Tabla2[],Q$1,0)</f>
        <v>0.23352161380168746</v>
      </c>
      <c r="R653" s="19">
        <f>VLOOKUP($B653,Tabla2[],R$1,0)</f>
        <v>0</v>
      </c>
      <c r="S653" s="19">
        <f>VLOOKUP($B653,Tabla2[],S$1,0)</f>
        <v>0</v>
      </c>
      <c r="T653" s="19">
        <f>VLOOKUP($B653,Tabla2[],T$1,0)</f>
        <v>0</v>
      </c>
    </row>
    <row r="654" spans="1:20" x14ac:dyDescent="0.3">
      <c r="A654" t="s">
        <v>0</v>
      </c>
      <c r="B654" t="str">
        <f>FIJO!$B656</f>
        <v>BALEARESFACTORFIJONEGOCIO_AHORRO2.0TD-</v>
      </c>
      <c r="C654" s="18" t="str">
        <f>VLOOKUP($B654,Tabla2[],3,0)</f>
        <v>FACTOR</v>
      </c>
      <c r="D654" s="18" t="str">
        <f>VLOOKUP($B654,Tabla2[],FIJO!C$1,0)</f>
        <v>BALEARES</v>
      </c>
      <c r="E654" s="155"/>
      <c r="F654" s="18" t="str">
        <f>VLOOKUP($B654,Tabla2[],5,0)</f>
        <v>NEGOCIO_AHORRO</v>
      </c>
      <c r="G654" s="18" t="str">
        <f>VLOOKUP($B654,Tabla2[],6,0)</f>
        <v>2.0TD</v>
      </c>
      <c r="H654" s="18" t="str">
        <f>VLOOKUP($B654,Tabla2[],7,0)</f>
        <v>-</v>
      </c>
      <c r="I654" s="19">
        <f>VLOOKUP($B654,Tabla2[],I$1,0)</f>
        <v>6.9542616438356158E-2</v>
      </c>
      <c r="J654" s="19">
        <f>VLOOKUP($B654,Tabla2[],J$1,0)</f>
        <v>3.6786657534246575E-3</v>
      </c>
      <c r="K654" s="19">
        <f>VLOOKUP($B654,Tabla2[],K$1,0)</f>
        <v>0</v>
      </c>
      <c r="L654" s="19">
        <f>VLOOKUP($B654,Tabla2[],L$1,0)</f>
        <v>0</v>
      </c>
      <c r="M654" s="19">
        <f>VLOOKUP($B654,Tabla2[],M$1,0)</f>
        <v>0</v>
      </c>
      <c r="N654" s="19">
        <f>VLOOKUP($B654,Tabla2[],N$1,0)</f>
        <v>0</v>
      </c>
      <c r="O654" s="19">
        <f>VLOOKUP($B654,Tabla2[],O$1,0)</f>
        <v>0.27289200000000002</v>
      </c>
      <c r="P654" s="19">
        <f>VLOOKUP($B654,Tabla2[],P$1,0)</f>
        <v>0.20699500000000001</v>
      </c>
      <c r="Q654" s="19">
        <f>VLOOKUP($B654,Tabla2[],Q$1,0)</f>
        <v>0.16370699999999999</v>
      </c>
      <c r="R654" s="19">
        <f>VLOOKUP($B654,Tabla2[],R$1,0)</f>
        <v>0</v>
      </c>
      <c r="S654" s="19">
        <f>VLOOKUP($B654,Tabla2[],S$1,0)</f>
        <v>0</v>
      </c>
      <c r="T654" s="19">
        <f>VLOOKUP($B654,Tabla2[],T$1,0)</f>
        <v>0</v>
      </c>
    </row>
    <row r="655" spans="1:20" x14ac:dyDescent="0.3">
      <c r="A655" t="s">
        <v>0</v>
      </c>
      <c r="B655" t="str">
        <f>FIJO!$B657</f>
        <v>BALEARESFACTORFIJONEGOCIO_AHORRO1P2.0TD-</v>
      </c>
      <c r="C655" s="18" t="str">
        <f>VLOOKUP($B655,Tabla2[],3,0)</f>
        <v>FACTOR</v>
      </c>
      <c r="D655" s="18" t="str">
        <f>VLOOKUP($B655,Tabla2[],FIJO!C$1,0)</f>
        <v>BALEARES</v>
      </c>
      <c r="E655" s="155"/>
      <c r="F655" s="18" t="str">
        <f>VLOOKUP($B655,Tabla2[],5,0)</f>
        <v>NEGOCIO_AHORRO1P</v>
      </c>
      <c r="G655" s="18" t="str">
        <f>VLOOKUP($B655,Tabla2[],6,0)</f>
        <v>2.0TD</v>
      </c>
      <c r="H655" s="18" t="str">
        <f>VLOOKUP($B655,Tabla2[],7,0)</f>
        <v>-</v>
      </c>
      <c r="I655" s="19">
        <f>VLOOKUP($B655,Tabla2[],I$1,0)</f>
        <v>6.9542616438356158E-2</v>
      </c>
      <c r="J655" s="19">
        <f>VLOOKUP($B655,Tabla2[],J$1,0)</f>
        <v>3.6786657534246575E-3</v>
      </c>
      <c r="K655" s="19">
        <f>VLOOKUP($B655,Tabla2[],K$1,0)</f>
        <v>0</v>
      </c>
      <c r="L655" s="19">
        <f>VLOOKUP($B655,Tabla2[],L$1,0)</f>
        <v>0</v>
      </c>
      <c r="M655" s="19">
        <f>VLOOKUP($B655,Tabla2[],M$1,0)</f>
        <v>0</v>
      </c>
      <c r="N655" s="19">
        <f>VLOOKUP($B655,Tabla2[],N$1,0)</f>
        <v>0</v>
      </c>
      <c r="O655" s="19">
        <f>VLOOKUP($B655,Tabla2[],O$1,0)</f>
        <v>0.20924211000000001</v>
      </c>
      <c r="P655" s="19">
        <f>VLOOKUP($B655,Tabla2[],P$1,0)</f>
        <v>0.20924211000000001</v>
      </c>
      <c r="Q655" s="19">
        <f>VLOOKUP($B655,Tabla2[],Q$1,0)</f>
        <v>0.20924211000000001</v>
      </c>
      <c r="R655" s="19">
        <f>VLOOKUP($B655,Tabla2[],R$1,0)</f>
        <v>0</v>
      </c>
      <c r="S655" s="19">
        <f>VLOOKUP($B655,Tabla2[],S$1,0)</f>
        <v>0</v>
      </c>
      <c r="T655" s="19">
        <f>VLOOKUP($B655,Tabla2[],T$1,0)</f>
        <v>0</v>
      </c>
    </row>
    <row r="656" spans="1:20" x14ac:dyDescent="0.3">
      <c r="A656" t="s">
        <v>0</v>
      </c>
      <c r="B656" t="str">
        <f>FIJO!$B658</f>
        <v>BALEARESFACTORFIJONEGOCIO_EXTRA2.0TD-</v>
      </c>
      <c r="C656" s="18" t="str">
        <f>VLOOKUP($B656,Tabla2[],3,0)</f>
        <v>FACTOR</v>
      </c>
      <c r="D656" s="18" t="str">
        <f>VLOOKUP($B656,Tabla2[],FIJO!C$1,0)</f>
        <v>BALEARES</v>
      </c>
      <c r="E656" s="155"/>
      <c r="F656" s="18" t="str">
        <f>VLOOKUP($B656,Tabla2[],5,0)</f>
        <v>NEGOCIO_EXTRA</v>
      </c>
      <c r="G656" s="18" t="str">
        <f>VLOOKUP($B656,Tabla2[],6,0)</f>
        <v>2.0TD</v>
      </c>
      <c r="H656" s="18" t="str">
        <f>VLOOKUP($B656,Tabla2[],7,0)</f>
        <v>-</v>
      </c>
      <c r="I656" s="19">
        <f>VLOOKUP($B656,Tabla2[],I$1,0)</f>
        <v>8.9024605479452054E-2</v>
      </c>
      <c r="J656" s="19">
        <f>VLOOKUP($B656,Tabla2[],J$1,0)</f>
        <v>2.6972389041095887E-2</v>
      </c>
      <c r="K656" s="19">
        <f>VLOOKUP($B656,Tabla2[],K$1,0)</f>
        <v>0</v>
      </c>
      <c r="L656" s="19">
        <f>VLOOKUP($B656,Tabla2[],L$1,0)</f>
        <v>0</v>
      </c>
      <c r="M656" s="19">
        <f>VLOOKUP($B656,Tabla2[],M$1,0)</f>
        <v>0</v>
      </c>
      <c r="N656" s="19">
        <f>VLOOKUP($B656,Tabla2[],N$1,0)</f>
        <v>0</v>
      </c>
      <c r="O656" s="19">
        <f>VLOOKUP($B656,Tabla2[],O$1,0)</f>
        <v>0.20841899999999999</v>
      </c>
      <c r="P656" s="19">
        <f>VLOOKUP($B656,Tabla2[],P$1,0)</f>
        <v>0.19958490000000001</v>
      </c>
      <c r="Q656" s="19">
        <f>VLOOKUP($B656,Tabla2[],Q$1,0)</f>
        <v>0.189555</v>
      </c>
      <c r="R656" s="19">
        <f>VLOOKUP($B656,Tabla2[],R$1,0)</f>
        <v>0</v>
      </c>
      <c r="S656" s="19">
        <f>VLOOKUP($B656,Tabla2[],S$1,0)</f>
        <v>0</v>
      </c>
      <c r="T656" s="19">
        <f>VLOOKUP($B656,Tabla2[],T$1,0)</f>
        <v>0</v>
      </c>
    </row>
    <row r="657" spans="1:20" x14ac:dyDescent="0.3">
      <c r="A657" t="s">
        <v>0</v>
      </c>
      <c r="B657" t="str">
        <f>FIJO!$B659</f>
        <v>BALEARESFACTORFIJONEGOCIO_EXTRA1P2.0TD-</v>
      </c>
      <c r="C657" s="18" t="str">
        <f>VLOOKUP($B657,Tabla2[],3,0)</f>
        <v>FACTOR</v>
      </c>
      <c r="D657" s="18" t="str">
        <f>VLOOKUP($B657,Tabla2[],FIJO!C$1,0)</f>
        <v>BALEARES</v>
      </c>
      <c r="E657" s="155"/>
      <c r="F657" s="18" t="str">
        <f>VLOOKUP($B657,Tabla2[],5,0)</f>
        <v>NEGOCIO_EXTRA1P</v>
      </c>
      <c r="G657" s="18" t="str">
        <f>VLOOKUP($B657,Tabla2[],6,0)</f>
        <v>2.0TD</v>
      </c>
      <c r="H657" s="18" t="str">
        <f>VLOOKUP($B657,Tabla2[],7,0)</f>
        <v>-</v>
      </c>
      <c r="I657" s="19">
        <f>VLOOKUP($B657,Tabla2[],I$1,0)</f>
        <v>8.9024605479452054E-2</v>
      </c>
      <c r="J657" s="19">
        <f>VLOOKUP($B657,Tabla2[],J$1,0)</f>
        <v>2.6972389041095887E-2</v>
      </c>
      <c r="K657" s="19">
        <f>VLOOKUP($B657,Tabla2[],K$1,0)</f>
        <v>0</v>
      </c>
      <c r="L657" s="19">
        <f>VLOOKUP($B657,Tabla2[],L$1,0)</f>
        <v>0</v>
      </c>
      <c r="M657" s="19">
        <f>VLOOKUP($B657,Tabla2[],M$1,0)</f>
        <v>0</v>
      </c>
      <c r="N657" s="19">
        <f>VLOOKUP($B657,Tabla2[],N$1,0)</f>
        <v>0</v>
      </c>
      <c r="O657" s="19">
        <f>VLOOKUP($B657,Tabla2[],O$1,0)</f>
        <v>0.19899787999999999</v>
      </c>
      <c r="P657" s="19">
        <f>VLOOKUP($B657,Tabla2[],P$1,0)</f>
        <v>0.19899787999999999</v>
      </c>
      <c r="Q657" s="19">
        <f>VLOOKUP($B657,Tabla2[],Q$1,0)</f>
        <v>0.19899787999999999</v>
      </c>
      <c r="R657" s="19">
        <f>VLOOKUP($B657,Tabla2[],R$1,0)</f>
        <v>0</v>
      </c>
      <c r="S657" s="19">
        <f>VLOOKUP($B657,Tabla2[],S$1,0)</f>
        <v>0</v>
      </c>
      <c r="T657" s="19">
        <f>VLOOKUP($B657,Tabla2[],T$1,0)</f>
        <v>0</v>
      </c>
    </row>
    <row r="658" spans="1:20" x14ac:dyDescent="0.3">
      <c r="A658" t="s">
        <v>0</v>
      </c>
      <c r="B658" t="str">
        <f>FIJO!$B660</f>
        <v>BALEARESFACTORFIJONEGOCIO_EXTRAPLUS2.0TD-</v>
      </c>
      <c r="C658" s="18" t="str">
        <f>VLOOKUP($B658,Tabla2[],3,0)</f>
        <v>FACTOR</v>
      </c>
      <c r="D658" s="18" t="str">
        <f>VLOOKUP($B658,Tabla2[],FIJO!C$1,0)</f>
        <v>BALEARES</v>
      </c>
      <c r="E658" s="155"/>
      <c r="F658" s="18" t="str">
        <f>VLOOKUP($B658,Tabla2[],5,0)</f>
        <v>NEGOCIO_EXTRAPLUS</v>
      </c>
      <c r="G658" s="18" t="str">
        <f>VLOOKUP($B658,Tabla2[],6,0)</f>
        <v>2.0TD</v>
      </c>
      <c r="H658" s="18" t="str">
        <f>VLOOKUP($B658,Tabla2[],7,0)</f>
        <v>-</v>
      </c>
      <c r="I658" s="19">
        <f>VLOOKUP($B658,Tabla2[],I$1,0)</f>
        <v>9.5911923287671216E-2</v>
      </c>
      <c r="J658" s="19">
        <f>VLOOKUP($B658,Tabla2[],J$1,0)</f>
        <v>2.7275130630136986E-2</v>
      </c>
      <c r="K658" s="19">
        <f>VLOOKUP($B658,Tabla2[],K$1,0)</f>
        <v>0</v>
      </c>
      <c r="L658" s="19">
        <f>VLOOKUP($B658,Tabla2[],L$1,0)</f>
        <v>0</v>
      </c>
      <c r="M658" s="19">
        <f>VLOOKUP($B658,Tabla2[],M$1,0)</f>
        <v>0</v>
      </c>
      <c r="N658" s="19">
        <f>VLOOKUP($B658,Tabla2[],N$1,0)</f>
        <v>0</v>
      </c>
      <c r="O658" s="19">
        <f>VLOOKUP($B658,Tabla2[],O$1,0)</f>
        <v>0.24629899999999999</v>
      </c>
      <c r="P658" s="19">
        <f>VLOOKUP($B658,Tabla2[],P$1,0)</f>
        <v>0.22795899999999999</v>
      </c>
      <c r="Q658" s="19">
        <f>VLOOKUP($B658,Tabla2[],Q$1,0)</f>
        <v>0.21285500000000002</v>
      </c>
      <c r="R658" s="19">
        <f>VLOOKUP($B658,Tabla2[],R$1,0)</f>
        <v>0</v>
      </c>
      <c r="S658" s="19">
        <f>VLOOKUP($B658,Tabla2[],S$1,0)</f>
        <v>0</v>
      </c>
      <c r="T658" s="19">
        <f>VLOOKUP($B658,Tabla2[],T$1,0)</f>
        <v>0</v>
      </c>
    </row>
    <row r="659" spans="1:20" x14ac:dyDescent="0.3">
      <c r="A659" t="s">
        <v>0</v>
      </c>
      <c r="B659" t="str">
        <f>FIJO!$B661</f>
        <v>BALEARESFACTORFIJONEGOCIO_EXTRAPLUS1P2.0TD-</v>
      </c>
      <c r="C659" s="18" t="str">
        <f>VLOOKUP($B659,Tabla2[],3,0)</f>
        <v>FACTOR</v>
      </c>
      <c r="D659" s="18" t="str">
        <f>VLOOKUP($B659,Tabla2[],FIJO!C$1,0)</f>
        <v>BALEARES</v>
      </c>
      <c r="E659" s="155"/>
      <c r="F659" s="18" t="str">
        <f>VLOOKUP($B659,Tabla2[],5,0)</f>
        <v>NEGOCIO_EXTRAPLUS1P</v>
      </c>
      <c r="G659" s="18" t="str">
        <f>VLOOKUP($B659,Tabla2[],6,0)</f>
        <v>2.0TD</v>
      </c>
      <c r="H659" s="18" t="str">
        <f>VLOOKUP($B659,Tabla2[],7,0)</f>
        <v>-</v>
      </c>
      <c r="I659" s="19">
        <f>VLOOKUP($B659,Tabla2[],I$1,0)</f>
        <v>9.5911923287671216E-2</v>
      </c>
      <c r="J659" s="19">
        <f>VLOOKUP($B659,Tabla2[],J$1,0)</f>
        <v>2.7275130630136986E-2</v>
      </c>
      <c r="K659" s="19">
        <f>VLOOKUP($B659,Tabla2[],K$1,0)</f>
        <v>0</v>
      </c>
      <c r="L659" s="19">
        <f>VLOOKUP($B659,Tabla2[],L$1,0)</f>
        <v>0</v>
      </c>
      <c r="M659" s="19">
        <f>VLOOKUP($B659,Tabla2[],M$1,0)</f>
        <v>0</v>
      </c>
      <c r="N659" s="19">
        <f>VLOOKUP($B659,Tabla2[],N$1,0)</f>
        <v>0</v>
      </c>
      <c r="O659" s="19">
        <f>VLOOKUP($B659,Tabla2[],O$1,0)</f>
        <v>0.22730071999999998</v>
      </c>
      <c r="P659" s="19">
        <f>VLOOKUP($B659,Tabla2[],P$1,0)</f>
        <v>0.22730071999999998</v>
      </c>
      <c r="Q659" s="19">
        <f>VLOOKUP($B659,Tabla2[],Q$1,0)</f>
        <v>0.22730071999999998</v>
      </c>
      <c r="R659" s="19">
        <f>VLOOKUP($B659,Tabla2[],R$1,0)</f>
        <v>0</v>
      </c>
      <c r="S659" s="19">
        <f>VLOOKUP($B659,Tabla2[],S$1,0)</f>
        <v>0</v>
      </c>
      <c r="T659" s="19">
        <f>VLOOKUP($B659,Tabla2[],T$1,0)</f>
        <v>0</v>
      </c>
    </row>
    <row r="660" spans="1:20" x14ac:dyDescent="0.3">
      <c r="A660" t="s">
        <v>0</v>
      </c>
      <c r="B660" t="str">
        <f>FIJO!$B662</f>
        <v>BALEARESFACTORFIJONEGOCIO_EXTRATOP2.0TD-</v>
      </c>
      <c r="C660" s="18" t="str">
        <f>VLOOKUP($B660,Tabla2[],3,0)</f>
        <v>FACTOR</v>
      </c>
      <c r="D660" s="18" t="str">
        <f>VLOOKUP($B660,Tabla2[],FIJO!C$1,0)</f>
        <v>BALEARES</v>
      </c>
      <c r="E660" s="155"/>
      <c r="F660" s="18" t="str">
        <f>VLOOKUP($B660,Tabla2[],5,0)</f>
        <v>NEGOCIO_EXTRATOP</v>
      </c>
      <c r="G660" s="18" t="str">
        <f>VLOOKUP($B660,Tabla2[],6,0)</f>
        <v>2.0TD</v>
      </c>
      <c r="H660" s="18" t="str">
        <f>VLOOKUP($B660,Tabla2[],7,0)</f>
        <v>-</v>
      </c>
      <c r="I660" s="19">
        <f>VLOOKUP($B660,Tabla2[],I$1,0)</f>
        <v>9.7243783561643829E-2</v>
      </c>
      <c r="J660" s="19">
        <f>VLOOKUP($B660,Tabla2[],J$1,0)</f>
        <v>3.5191567123287665E-2</v>
      </c>
      <c r="K660" s="19">
        <f>VLOOKUP($B660,Tabla2[],K$1,0)</f>
        <v>0</v>
      </c>
      <c r="L660" s="19">
        <f>VLOOKUP($B660,Tabla2[],L$1,0)</f>
        <v>0</v>
      </c>
      <c r="M660" s="19">
        <f>VLOOKUP($B660,Tabla2[],M$1,0)</f>
        <v>0</v>
      </c>
      <c r="N660" s="19">
        <f>VLOOKUP($B660,Tabla2[],N$1,0)</f>
        <v>0</v>
      </c>
      <c r="O660" s="19">
        <f>VLOOKUP($B660,Tabla2[],O$1,0)</f>
        <v>0.21241900000000002</v>
      </c>
      <c r="P660" s="19">
        <f>VLOOKUP($B660,Tabla2[],P$1,0)</f>
        <v>0.20358490000000004</v>
      </c>
      <c r="Q660" s="19">
        <f>VLOOKUP($B660,Tabla2[],Q$1,0)</f>
        <v>0.19355500000000003</v>
      </c>
      <c r="R660" s="19">
        <f>VLOOKUP($B660,Tabla2[],R$1,0)</f>
        <v>0</v>
      </c>
      <c r="S660" s="19">
        <f>VLOOKUP($B660,Tabla2[],S$1,0)</f>
        <v>0</v>
      </c>
      <c r="T660" s="19">
        <f>VLOOKUP($B660,Tabla2[],T$1,0)</f>
        <v>0</v>
      </c>
    </row>
    <row r="661" spans="1:20" x14ac:dyDescent="0.3">
      <c r="A661" t="s">
        <v>0</v>
      </c>
      <c r="B661" t="str">
        <f>FIJO!$B663</f>
        <v>BALEARESFACTORFIJONEGOCIO_EXTRATOP1P2.0TD-</v>
      </c>
      <c r="C661" s="18" t="str">
        <f>VLOOKUP($B661,Tabla2[],3,0)</f>
        <v>FACTOR</v>
      </c>
      <c r="D661" s="18" t="str">
        <f>VLOOKUP($B661,Tabla2[],FIJO!C$1,0)</f>
        <v>BALEARES</v>
      </c>
      <c r="E661" s="155"/>
      <c r="F661" s="18" t="str">
        <f>VLOOKUP($B661,Tabla2[],5,0)</f>
        <v>NEGOCIO_EXTRATOP1P</v>
      </c>
      <c r="G661" s="18" t="str">
        <f>VLOOKUP($B661,Tabla2[],6,0)</f>
        <v>2.0TD</v>
      </c>
      <c r="H661" s="18" t="str">
        <f>VLOOKUP($B661,Tabla2[],7,0)</f>
        <v>-</v>
      </c>
      <c r="I661" s="19">
        <f>VLOOKUP($B661,Tabla2[],I$1,0)</f>
        <v>9.7243783561643829E-2</v>
      </c>
      <c r="J661" s="19">
        <f>VLOOKUP($B661,Tabla2[],J$1,0)</f>
        <v>3.5191567123287665E-2</v>
      </c>
      <c r="K661" s="19">
        <f>VLOOKUP($B661,Tabla2[],K$1,0)</f>
        <v>0</v>
      </c>
      <c r="L661" s="19">
        <f>VLOOKUP($B661,Tabla2[],L$1,0)</f>
        <v>0</v>
      </c>
      <c r="M661" s="19">
        <f>VLOOKUP($B661,Tabla2[],M$1,0)</f>
        <v>0</v>
      </c>
      <c r="N661" s="19">
        <f>VLOOKUP($B661,Tabla2[],N$1,0)</f>
        <v>0</v>
      </c>
      <c r="O661" s="19">
        <f>VLOOKUP($B661,Tabla2[],O$1,0)</f>
        <v>0.20299787999999999</v>
      </c>
      <c r="P661" s="19">
        <f>VLOOKUP($B661,Tabla2[],P$1,0)</f>
        <v>0.20299787999999999</v>
      </c>
      <c r="Q661" s="19">
        <f>VLOOKUP($B661,Tabla2[],Q$1,0)</f>
        <v>0.20299787999999999</v>
      </c>
      <c r="R661" s="19">
        <f>VLOOKUP($B661,Tabla2[],R$1,0)</f>
        <v>0</v>
      </c>
      <c r="S661" s="19">
        <f>VLOOKUP($B661,Tabla2[],S$1,0)</f>
        <v>0</v>
      </c>
      <c r="T661" s="19">
        <f>VLOOKUP($B661,Tabla2[],T$1,0)</f>
        <v>0</v>
      </c>
    </row>
    <row r="662" spans="1:20" x14ac:dyDescent="0.3">
      <c r="A662" t="s">
        <v>0</v>
      </c>
      <c r="B662" t="str">
        <f>FIJO!$B664</f>
        <v>BALEARESFACTORFIJONEGOCIO_MINI1P2.0TD-</v>
      </c>
      <c r="C662" s="18" t="str">
        <f>VLOOKUP($B662,Tabla2[],3,0)</f>
        <v>FACTOR</v>
      </c>
      <c r="D662" s="18" t="str">
        <f>VLOOKUP($B662,Tabla2[],FIJO!C$1,0)</f>
        <v>BALEARES</v>
      </c>
      <c r="E662" s="155"/>
      <c r="F662" s="18" t="str">
        <f>VLOOKUP($B662,Tabla2[],5,0)</f>
        <v>NEGOCIO_MINI1P</v>
      </c>
      <c r="G662" s="18" t="str">
        <f>VLOOKUP($B662,Tabla2[],6,0)</f>
        <v>2.0TD</v>
      </c>
      <c r="H662" s="18" t="str">
        <f>VLOOKUP($B662,Tabla2[],7,0)</f>
        <v>-</v>
      </c>
      <c r="I662" s="19">
        <f>VLOOKUP($B662,Tabla2[],I$1,0)</f>
        <v>7.1260273972602747E-2</v>
      </c>
      <c r="J662" s="19">
        <f>VLOOKUP($B662,Tabla2[],J$1,0)</f>
        <v>7.1260273972602747E-2</v>
      </c>
      <c r="K662" s="19">
        <f>VLOOKUP($B662,Tabla2[],K$1,0)</f>
        <v>0</v>
      </c>
      <c r="L662" s="19">
        <f>VLOOKUP($B662,Tabla2[],L$1,0)</f>
        <v>0</v>
      </c>
      <c r="M662" s="19">
        <f>VLOOKUP($B662,Tabla2[],M$1,0)</f>
        <v>0</v>
      </c>
      <c r="N662" s="19">
        <f>VLOOKUP($B662,Tabla2[],N$1,0)</f>
        <v>0</v>
      </c>
      <c r="O662" s="19">
        <f>VLOOKUP($B662,Tabla2[],O$1,0)</f>
        <v>0.175987</v>
      </c>
      <c r="P662" s="19">
        <f>VLOOKUP($B662,Tabla2[],P$1,0)</f>
        <v>0.175987</v>
      </c>
      <c r="Q662" s="19">
        <f>VLOOKUP($B662,Tabla2[],Q$1,0)</f>
        <v>0.175987</v>
      </c>
      <c r="R662" s="19">
        <f>VLOOKUP($B662,Tabla2[],R$1,0)</f>
        <v>0</v>
      </c>
      <c r="S662" s="19">
        <f>VLOOKUP($B662,Tabla2[],S$1,0)</f>
        <v>0</v>
      </c>
      <c r="T662" s="19">
        <f>VLOOKUP($B662,Tabla2[],T$1,0)</f>
        <v>0</v>
      </c>
    </row>
    <row r="663" spans="1:20" x14ac:dyDescent="0.3">
      <c r="A663" t="s">
        <v>0</v>
      </c>
      <c r="B663" t="str">
        <f>FIJO!$B665</f>
        <v>BALEARESFACTORFIJONEGOCIO_PROFESIONAL2.0TD-</v>
      </c>
      <c r="C663" s="18" t="str">
        <f>VLOOKUP($B663,Tabla2[],3,0)</f>
        <v>FACTOR</v>
      </c>
      <c r="D663" s="18" t="str">
        <f>VLOOKUP($B663,Tabla2[],FIJO!C$1,0)</f>
        <v>BALEARES</v>
      </c>
      <c r="E663" s="155"/>
      <c r="F663" s="18" t="str">
        <f>VLOOKUP($B663,Tabla2[],5,0)</f>
        <v>NEGOCIO_PROFESIONAL</v>
      </c>
      <c r="G663" s="18" t="str">
        <f>VLOOKUP($B663,Tabla2[],6,0)</f>
        <v>2.0TD</v>
      </c>
      <c r="H663" s="18" t="str">
        <f>VLOOKUP($B663,Tabla2[],7,0)</f>
        <v>-</v>
      </c>
      <c r="I663" s="19">
        <f>VLOOKUP($B663,Tabla2[],I$1,0)</f>
        <v>8.5410386301369864E-2</v>
      </c>
      <c r="J663" s="19">
        <f>VLOOKUP($B663,Tabla2[],J$1,0)</f>
        <v>2.3134671232876713E-2</v>
      </c>
      <c r="K663" s="19">
        <f>VLOOKUP($B663,Tabla2[],K$1,0)</f>
        <v>0</v>
      </c>
      <c r="L663" s="19">
        <f>VLOOKUP($B663,Tabla2[],L$1,0)</f>
        <v>0</v>
      </c>
      <c r="M663" s="19">
        <f>VLOOKUP($B663,Tabla2[],M$1,0)</f>
        <v>0</v>
      </c>
      <c r="N663" s="19">
        <f>VLOOKUP($B663,Tabla2[],N$1,0)</f>
        <v>0</v>
      </c>
      <c r="O663" s="19">
        <f>VLOOKUP($B663,Tabla2[],O$1,0)</f>
        <v>0.25894200000000001</v>
      </c>
      <c r="P663" s="19">
        <f>VLOOKUP($B663,Tabla2[],P$1,0)</f>
        <v>0.19455500000000003</v>
      </c>
      <c r="Q663" s="19">
        <f>VLOOKUP($B663,Tabla2[],Q$1,0)</f>
        <v>0.156695</v>
      </c>
      <c r="R663" s="19">
        <f>VLOOKUP($B663,Tabla2[],R$1,0)</f>
        <v>0</v>
      </c>
      <c r="S663" s="19">
        <f>VLOOKUP($B663,Tabla2[],S$1,0)</f>
        <v>0</v>
      </c>
      <c r="T663" s="19">
        <f>VLOOKUP($B663,Tabla2[],T$1,0)</f>
        <v>0</v>
      </c>
    </row>
    <row r="664" spans="1:20" x14ac:dyDescent="0.3">
      <c r="A664" t="s">
        <v>0</v>
      </c>
      <c r="B664" t="str">
        <f>FIJO!$B666</f>
        <v>BALEARESFACTORFIJONEGOCIO_PROFESIONAL1P2.0TD-</v>
      </c>
      <c r="C664" s="18" t="str">
        <f>VLOOKUP($B664,Tabla2[],3,0)</f>
        <v>FACTOR</v>
      </c>
      <c r="D664" s="18" t="str">
        <f>VLOOKUP($B664,Tabla2[],FIJO!C$1,0)</f>
        <v>BALEARES</v>
      </c>
      <c r="E664" s="155"/>
      <c r="F664" s="18" t="str">
        <f>VLOOKUP($B664,Tabla2[],5,0)</f>
        <v>NEGOCIO_PROFESIONAL1P</v>
      </c>
      <c r="G664" s="18" t="str">
        <f>VLOOKUP($B664,Tabla2[],6,0)</f>
        <v>2.0TD</v>
      </c>
      <c r="H664" s="18" t="str">
        <f>VLOOKUP($B664,Tabla2[],7,0)</f>
        <v>-</v>
      </c>
      <c r="I664" s="19">
        <f>VLOOKUP($B664,Tabla2[],I$1,0)</f>
        <v>8.5410386301369864E-2</v>
      </c>
      <c r="J664" s="19">
        <f>VLOOKUP($B664,Tabla2[],J$1,0)</f>
        <v>2.3134671232876713E-2</v>
      </c>
      <c r="K664" s="19">
        <f>VLOOKUP($B664,Tabla2[],K$1,0)</f>
        <v>0</v>
      </c>
      <c r="L664" s="19">
        <f>VLOOKUP($B664,Tabla2[],L$1,0)</f>
        <v>0</v>
      </c>
      <c r="M664" s="19">
        <f>VLOOKUP($B664,Tabla2[],M$1,0)</f>
        <v>0</v>
      </c>
      <c r="N664" s="19">
        <f>VLOOKUP($B664,Tabla2[],N$1,0)</f>
        <v>0</v>
      </c>
      <c r="O664" s="19">
        <f>VLOOKUP($B664,Tabla2[],O$1,0)</f>
        <v>0.19861377</v>
      </c>
      <c r="P664" s="19">
        <f>VLOOKUP($B664,Tabla2[],P$1,0)</f>
        <v>0.19861377</v>
      </c>
      <c r="Q664" s="19">
        <f>VLOOKUP($B664,Tabla2[],Q$1,0)</f>
        <v>0.19861377</v>
      </c>
      <c r="R664" s="19">
        <f>VLOOKUP($B664,Tabla2[],R$1,0)</f>
        <v>0</v>
      </c>
      <c r="S664" s="19">
        <f>VLOOKUP($B664,Tabla2[],S$1,0)</f>
        <v>0</v>
      </c>
      <c r="T664" s="19">
        <f>VLOOKUP($B664,Tabla2[],T$1,0)</f>
        <v>0</v>
      </c>
    </row>
    <row r="665" spans="1:20" x14ac:dyDescent="0.3">
      <c r="A665" t="s">
        <v>0</v>
      </c>
      <c r="B665" t="str">
        <f>FIJO!$B667</f>
        <v>BALEARESFACTORFIJONEGOCIO_AHORRO3.0TD-</v>
      </c>
      <c r="C665" s="18" t="str">
        <f>VLOOKUP($B665,Tabla2[],3,0)</f>
        <v>FACTOR</v>
      </c>
      <c r="D665" s="18" t="str">
        <f>VLOOKUP($B665,Tabla2[],FIJO!C$1,0)</f>
        <v>BALEARES</v>
      </c>
      <c r="E665" s="155"/>
      <c r="F665" s="18" t="str">
        <f>VLOOKUP($B665,Tabla2[],5,0)</f>
        <v>NEGOCIO_AHORRO</v>
      </c>
      <c r="G665" s="18" t="str">
        <f>VLOOKUP($B665,Tabla2[],6,0)</f>
        <v>3.0TD</v>
      </c>
      <c r="H665" s="18" t="str">
        <f>VLOOKUP($B665,Tabla2[],7,0)</f>
        <v>-</v>
      </c>
      <c r="I665" s="19">
        <f>VLOOKUP($B665,Tabla2[],I$1,0)</f>
        <v>3.8308243835616436E-2</v>
      </c>
      <c r="J665" s="19">
        <f>VLOOKUP($B665,Tabla2[],J$1,0)</f>
        <v>3.2600202739726032E-2</v>
      </c>
      <c r="K665" s="19">
        <f>VLOOKUP($B665,Tabla2[],K$1,0)</f>
        <v>1.0964506849315069E-2</v>
      </c>
      <c r="L665" s="19">
        <f>VLOOKUP($B665,Tabla2[],L$1,0)</f>
        <v>1.001088493150685E-2</v>
      </c>
      <c r="M665" s="19">
        <f>VLOOKUP($B665,Tabla2[],M$1,0)</f>
        <v>7.486868493150685E-3</v>
      </c>
      <c r="N665" s="19">
        <f>VLOOKUP($B665,Tabla2[],N$1,0)</f>
        <v>5.4825643835616431E-3</v>
      </c>
      <c r="O665" s="19">
        <f>VLOOKUP($B665,Tabla2[],O$1,0)</f>
        <v>0.24817819000000002</v>
      </c>
      <c r="P665" s="19">
        <f>VLOOKUP($B665,Tabla2[],P$1,0)</f>
        <v>0.22413379500000002</v>
      </c>
      <c r="Q665" s="19">
        <f>VLOOKUP($B665,Tabla2[],Q$1,0)</f>
        <v>0.18816512500000002</v>
      </c>
      <c r="R665" s="19">
        <f>VLOOKUP($B665,Tabla2[],R$1,0)</f>
        <v>0.17930821500000002</v>
      </c>
      <c r="S665" s="19">
        <f>VLOOKUP($B665,Tabla2[],S$1,0)</f>
        <v>0.16627829999999999</v>
      </c>
      <c r="T665" s="19">
        <f>VLOOKUP($B665,Tabla2[],T$1,0)</f>
        <v>0.15891413500000001</v>
      </c>
    </row>
    <row r="666" spans="1:20" x14ac:dyDescent="0.3">
      <c r="A666" t="s">
        <v>0</v>
      </c>
      <c r="B666" t="str">
        <f>FIJO!$B668</f>
        <v>BALEARESFACTORFIJONEGOCIO_AHORRO1P3.0TD-</v>
      </c>
      <c r="C666" s="18" t="str">
        <f>VLOOKUP($B666,Tabla2[],3,0)</f>
        <v>FACTOR</v>
      </c>
      <c r="D666" s="18" t="str">
        <f>VLOOKUP($B666,Tabla2[],FIJO!C$1,0)</f>
        <v>BALEARES</v>
      </c>
      <c r="E666" s="155"/>
      <c r="F666" s="18" t="str">
        <f>VLOOKUP($B666,Tabla2[],5,0)</f>
        <v>NEGOCIO_AHORRO1P</v>
      </c>
      <c r="G666" s="18" t="str">
        <f>VLOOKUP($B666,Tabla2[],6,0)</f>
        <v>3.0TD</v>
      </c>
      <c r="H666" s="18" t="str">
        <f>VLOOKUP($B666,Tabla2[],7,0)</f>
        <v>-</v>
      </c>
      <c r="I666" s="19">
        <f>VLOOKUP($B666,Tabla2[],I$1,0)</f>
        <v>3.8308243835616436E-2</v>
      </c>
      <c r="J666" s="19">
        <f>VLOOKUP($B666,Tabla2[],J$1,0)</f>
        <v>3.2600202739726032E-2</v>
      </c>
      <c r="K666" s="19">
        <f>VLOOKUP($B666,Tabla2[],K$1,0)</f>
        <v>1.0964506849315069E-2</v>
      </c>
      <c r="L666" s="19">
        <f>VLOOKUP($B666,Tabla2[],L$1,0)</f>
        <v>1.001088493150685E-2</v>
      </c>
      <c r="M666" s="19">
        <f>VLOOKUP($B666,Tabla2[],M$1,0)</f>
        <v>7.486868493150685E-3</v>
      </c>
      <c r="N666" s="19">
        <f>VLOOKUP($B666,Tabla2[],N$1,0)</f>
        <v>5.4825643835616431E-3</v>
      </c>
      <c r="O666" s="19">
        <f>VLOOKUP($B666,Tabla2[],O$1,0)</f>
        <v>0.18849721</v>
      </c>
      <c r="P666" s="19">
        <f>VLOOKUP($B666,Tabla2[],P$1,0)</f>
        <v>0.18849721</v>
      </c>
      <c r="Q666" s="19">
        <f>VLOOKUP($B666,Tabla2[],Q$1,0)</f>
        <v>0.18849721</v>
      </c>
      <c r="R666" s="19">
        <f>VLOOKUP($B666,Tabla2[],R$1,0)</f>
        <v>0.18849721</v>
      </c>
      <c r="S666" s="19">
        <f>VLOOKUP($B666,Tabla2[],S$1,0)</f>
        <v>0.18849721</v>
      </c>
      <c r="T666" s="19">
        <f>VLOOKUP($B666,Tabla2[],T$1,0)</f>
        <v>0.18849721</v>
      </c>
    </row>
    <row r="667" spans="1:20" x14ac:dyDescent="0.3">
      <c r="A667" t="s">
        <v>0</v>
      </c>
      <c r="B667" t="str">
        <f>FIJO!$B669</f>
        <v>BALEARESFACTORFIJONEGOCIO_EXTRA3.0TD-</v>
      </c>
      <c r="C667" s="18" t="str">
        <f>VLOOKUP($B667,Tabla2[],3,0)</f>
        <v>FACTOR</v>
      </c>
      <c r="D667" s="18" t="str">
        <f>VLOOKUP($B667,Tabla2[],FIJO!C$1,0)</f>
        <v>BALEARES</v>
      </c>
      <c r="E667" s="155"/>
      <c r="F667" s="18" t="str">
        <f>VLOOKUP($B667,Tabla2[],5,0)</f>
        <v>NEGOCIO_EXTRA</v>
      </c>
      <c r="G667" s="18" t="str">
        <f>VLOOKUP($B667,Tabla2[],6,0)</f>
        <v>3.0TD</v>
      </c>
      <c r="H667" s="18" t="str">
        <f>VLOOKUP($B667,Tabla2[],7,0)</f>
        <v>-</v>
      </c>
      <c r="I667" s="19">
        <f>VLOOKUP($B667,Tabla2[],I$1,0)</f>
        <v>4.862598630136987E-2</v>
      </c>
      <c r="J667" s="19">
        <f>VLOOKUP($B667,Tabla2[],J$1,0)</f>
        <v>4.0796000000000006E-2</v>
      </c>
      <c r="K667" s="19">
        <f>VLOOKUP($B667,Tabla2[],K$1,0)</f>
        <v>2.1134024657534254E-2</v>
      </c>
      <c r="L667" s="19">
        <f>VLOOKUP($B667,Tabla2[],L$1,0)</f>
        <v>2.0544202739726035E-2</v>
      </c>
      <c r="M667" s="19">
        <f>VLOOKUP($B667,Tabla2[],M$1,0)</f>
        <v>1.7178887671232875E-2</v>
      </c>
      <c r="N667" s="19">
        <f>VLOOKUP($B667,Tabla2[],N$1,0)</f>
        <v>1.7068520547945207E-2</v>
      </c>
      <c r="O667" s="19">
        <f>VLOOKUP($B667,Tabla2[],O$1,0)</f>
        <v>0.19611989999999999</v>
      </c>
      <c r="P667" s="19">
        <f>VLOOKUP($B667,Tabla2[],P$1,0)</f>
        <v>0.18740227500000003</v>
      </c>
      <c r="Q667" s="19">
        <f>VLOOKUP($B667,Tabla2[],Q$1,0)</f>
        <v>0.18609007500000002</v>
      </c>
      <c r="R667" s="19">
        <f>VLOOKUP($B667,Tabla2[],R$1,0)</f>
        <v>0.17841870000000001</v>
      </c>
      <c r="S667" s="19">
        <f>VLOOKUP($B667,Tabla2[],S$1,0)</f>
        <v>0.17789895000000003</v>
      </c>
      <c r="T667" s="19">
        <f>VLOOKUP($B667,Tabla2[],T$1,0)</f>
        <v>0.17649224999999999</v>
      </c>
    </row>
    <row r="668" spans="1:20" x14ac:dyDescent="0.3">
      <c r="A668" t="s">
        <v>0</v>
      </c>
      <c r="B668" t="str">
        <f>FIJO!$B670</f>
        <v>BALEARESFACTORFIJONEGOCIO_EXTRA1P3.0TD-</v>
      </c>
      <c r="C668" s="18" t="str">
        <f>VLOOKUP($B668,Tabla2[],3,0)</f>
        <v>FACTOR</v>
      </c>
      <c r="D668" s="18" t="str">
        <f>VLOOKUP($B668,Tabla2[],FIJO!C$1,0)</f>
        <v>BALEARES</v>
      </c>
      <c r="E668" s="155"/>
      <c r="F668" s="18" t="str">
        <f>VLOOKUP($B668,Tabla2[],5,0)</f>
        <v>NEGOCIO_EXTRA1P</v>
      </c>
      <c r="G668" s="18" t="str">
        <f>VLOOKUP($B668,Tabla2[],6,0)</f>
        <v>3.0TD</v>
      </c>
      <c r="H668" s="18" t="str">
        <f>VLOOKUP($B668,Tabla2[],7,0)</f>
        <v>-</v>
      </c>
      <c r="I668" s="19">
        <f>VLOOKUP($B668,Tabla2[],I$1,0)</f>
        <v>4.862598630136987E-2</v>
      </c>
      <c r="J668" s="19">
        <f>VLOOKUP($B668,Tabla2[],J$1,0)</f>
        <v>4.0796000000000006E-2</v>
      </c>
      <c r="K668" s="19">
        <f>VLOOKUP($B668,Tabla2[],K$1,0)</f>
        <v>2.1134024657534254E-2</v>
      </c>
      <c r="L668" s="19">
        <f>VLOOKUP($B668,Tabla2[],L$1,0)</f>
        <v>2.0544202739726035E-2</v>
      </c>
      <c r="M668" s="19">
        <f>VLOOKUP($B668,Tabla2[],M$1,0)</f>
        <v>1.7178887671232875E-2</v>
      </c>
      <c r="N668" s="19">
        <f>VLOOKUP($B668,Tabla2[],N$1,0)</f>
        <v>1.7068520547945207E-2</v>
      </c>
      <c r="O668" s="19">
        <f>VLOOKUP($B668,Tabla2[],O$1,0)</f>
        <v>0.17999820000000002</v>
      </c>
      <c r="P668" s="19">
        <f>VLOOKUP($B668,Tabla2[],P$1,0)</f>
        <v>0.17999820000000002</v>
      </c>
      <c r="Q668" s="19">
        <f>VLOOKUP($B668,Tabla2[],Q$1,0)</f>
        <v>0.17999820000000002</v>
      </c>
      <c r="R668" s="19">
        <f>VLOOKUP($B668,Tabla2[],R$1,0)</f>
        <v>0.17999820000000002</v>
      </c>
      <c r="S668" s="19">
        <f>VLOOKUP($B668,Tabla2[],S$1,0)</f>
        <v>0.17999820000000002</v>
      </c>
      <c r="T668" s="19">
        <f>VLOOKUP($B668,Tabla2[],T$1,0)</f>
        <v>0.17999820000000002</v>
      </c>
    </row>
    <row r="669" spans="1:20" x14ac:dyDescent="0.3">
      <c r="A669" t="s">
        <v>0</v>
      </c>
      <c r="B669" t="str">
        <f>FIJO!$B671</f>
        <v>BALEARESFACTORFIJONEGOCIO_EXTRAPLUS3.0TD-</v>
      </c>
      <c r="C669" s="18" t="str">
        <f>VLOOKUP($B669,Tabla2[],3,0)</f>
        <v>FACTOR</v>
      </c>
      <c r="D669" s="18" t="str">
        <f>VLOOKUP($B669,Tabla2[],FIJO!C$1,0)</f>
        <v>BALEARES</v>
      </c>
      <c r="E669" s="155"/>
      <c r="F669" s="18" t="str">
        <f>VLOOKUP($B669,Tabla2[],5,0)</f>
        <v>NEGOCIO_EXTRAPLUS</v>
      </c>
      <c r="G669" s="18" t="str">
        <f>VLOOKUP($B669,Tabla2[],6,0)</f>
        <v>3.0TD</v>
      </c>
      <c r="H669" s="18" t="str">
        <f>VLOOKUP($B669,Tabla2[],7,0)</f>
        <v>-</v>
      </c>
      <c r="I669" s="19">
        <f>VLOOKUP($B669,Tabla2[],I$1,0)</f>
        <v>5.105548219178082E-2</v>
      </c>
      <c r="J669" s="19">
        <f>VLOOKUP($B669,Tabla2[],J$1,0)</f>
        <v>4.3696094520547943E-2</v>
      </c>
      <c r="K669" s="19">
        <f>VLOOKUP($B669,Tabla2[],K$1,0)</f>
        <v>2.3137589041095894E-2</v>
      </c>
      <c r="L669" s="19">
        <f>VLOOKUP($B669,Tabla2[],L$1,0)</f>
        <v>2.1415087671232874E-2</v>
      </c>
      <c r="M669" s="19">
        <f>VLOOKUP($B669,Tabla2[],M$1,0)</f>
        <v>1.8671427397260274E-2</v>
      </c>
      <c r="N669" s="19">
        <f>VLOOKUP($B669,Tabla2[],N$1,0)</f>
        <v>1.7714802739726025E-2</v>
      </c>
      <c r="O669" s="19">
        <f>VLOOKUP($B669,Tabla2[],O$1,0)</f>
        <v>0.20862022499999999</v>
      </c>
      <c r="P669" s="19">
        <f>VLOOKUP($B669,Tabla2[],P$1,0)</f>
        <v>0.19990192500000001</v>
      </c>
      <c r="Q669" s="19">
        <f>VLOOKUP($B669,Tabla2[],Q$1,0)</f>
        <v>0.19858972500000002</v>
      </c>
      <c r="R669" s="19">
        <f>VLOOKUP($B669,Tabla2[],R$1,0)</f>
        <v>0.19791877500000002</v>
      </c>
      <c r="S669" s="19">
        <f>VLOOKUP($B669,Tabla2[],S$1,0)</f>
        <v>0.19739902500000001</v>
      </c>
      <c r="T669" s="19">
        <f>VLOOKUP($B669,Tabla2[],T$1,0)</f>
        <v>0.19399230000000001</v>
      </c>
    </row>
    <row r="670" spans="1:20" x14ac:dyDescent="0.3">
      <c r="A670" t="s">
        <v>0</v>
      </c>
      <c r="B670" t="str">
        <f>FIJO!$B672</f>
        <v>BALEARESFACTORFIJONEGOCIO_EXTRAPLUS1P3.0TD-</v>
      </c>
      <c r="C670" s="18" t="str">
        <f>VLOOKUP($B670,Tabla2[],3,0)</f>
        <v>FACTOR</v>
      </c>
      <c r="D670" s="18" t="str">
        <f>VLOOKUP($B670,Tabla2[],FIJO!C$1,0)</f>
        <v>BALEARES</v>
      </c>
      <c r="E670" s="155"/>
      <c r="F670" s="18" t="str">
        <f>VLOOKUP($B670,Tabla2[],5,0)</f>
        <v>NEGOCIO_EXTRAPLUS1P</v>
      </c>
      <c r="G670" s="18" t="str">
        <f>VLOOKUP($B670,Tabla2[],6,0)</f>
        <v>3.0TD</v>
      </c>
      <c r="H670" s="18" t="str">
        <f>VLOOKUP($B670,Tabla2[],7,0)</f>
        <v>-</v>
      </c>
      <c r="I670" s="19">
        <f>VLOOKUP($B670,Tabla2[],I$1,0)</f>
        <v>5.105548219178082E-2</v>
      </c>
      <c r="J670" s="19">
        <f>VLOOKUP($B670,Tabla2[],J$1,0)</f>
        <v>4.3696094520547943E-2</v>
      </c>
      <c r="K670" s="19">
        <f>VLOOKUP($B670,Tabla2[],K$1,0)</f>
        <v>2.3137589041095894E-2</v>
      </c>
      <c r="L670" s="19">
        <f>VLOOKUP($B670,Tabla2[],L$1,0)</f>
        <v>2.1415087671232874E-2</v>
      </c>
      <c r="M670" s="19">
        <f>VLOOKUP($B670,Tabla2[],M$1,0)</f>
        <v>1.8671427397260274E-2</v>
      </c>
      <c r="N670" s="19">
        <f>VLOOKUP($B670,Tabla2[],N$1,0)</f>
        <v>1.7714802739726025E-2</v>
      </c>
      <c r="O670" s="19">
        <f>VLOOKUP($B670,Tabla2[],O$1,0)</f>
        <v>0.19831770000000001</v>
      </c>
      <c r="P670" s="19">
        <f>VLOOKUP($B670,Tabla2[],P$1,0)</f>
        <v>0.19831770000000001</v>
      </c>
      <c r="Q670" s="19">
        <f>VLOOKUP($B670,Tabla2[],Q$1,0)</f>
        <v>0.19831770000000001</v>
      </c>
      <c r="R670" s="19">
        <f>VLOOKUP($B670,Tabla2[],R$1,0)</f>
        <v>0.19831770000000001</v>
      </c>
      <c r="S670" s="19">
        <f>VLOOKUP($B670,Tabla2[],S$1,0)</f>
        <v>0.19831770000000001</v>
      </c>
      <c r="T670" s="19">
        <f>VLOOKUP($B670,Tabla2[],T$1,0)</f>
        <v>0.19831770000000001</v>
      </c>
    </row>
    <row r="671" spans="1:20" x14ac:dyDescent="0.3">
      <c r="A671" t="s">
        <v>0</v>
      </c>
      <c r="B671" t="str">
        <f>FIJO!$B673</f>
        <v>BALEARESFACTORFIJONEGOCIO_EXTRATOP3.0TD-</v>
      </c>
      <c r="C671" s="18" t="str">
        <f>VLOOKUP($B671,Tabla2[],3,0)</f>
        <v>FACTOR</v>
      </c>
      <c r="D671" s="18" t="str">
        <f>VLOOKUP($B671,Tabla2[],FIJO!C$1,0)</f>
        <v>BALEARES</v>
      </c>
      <c r="E671" s="155"/>
      <c r="F671" s="18" t="str">
        <f>VLOOKUP($B671,Tabla2[],5,0)</f>
        <v>NEGOCIO_EXTRATOP</v>
      </c>
      <c r="G671" s="18" t="str">
        <f>VLOOKUP($B671,Tabla2[],6,0)</f>
        <v>3.0TD</v>
      </c>
      <c r="H671" s="18" t="str">
        <f>VLOOKUP($B671,Tabla2[],7,0)</f>
        <v>-</v>
      </c>
      <c r="I671" s="19">
        <f>VLOOKUP($B671,Tabla2[],I$1,0)</f>
        <v>4.9995849315068501E-2</v>
      </c>
      <c r="J671" s="19">
        <f>VLOOKUP($B671,Tabla2[],J$1,0)</f>
        <v>4.2165863013698637E-2</v>
      </c>
      <c r="K671" s="19">
        <f>VLOOKUP($B671,Tabla2[],K$1,0)</f>
        <v>2.2503887671232882E-2</v>
      </c>
      <c r="L671" s="19">
        <f>VLOOKUP($B671,Tabla2[],L$1,0)</f>
        <v>2.1914065753424666E-2</v>
      </c>
      <c r="M671" s="19">
        <f>VLOOKUP($B671,Tabla2[],M$1,0)</f>
        <v>1.8548750684931507E-2</v>
      </c>
      <c r="N671" s="19">
        <f>VLOOKUP($B671,Tabla2[],N$1,0)</f>
        <v>1.8438383561643835E-2</v>
      </c>
      <c r="O671" s="19">
        <f>VLOOKUP($B671,Tabla2[],O$1,0)</f>
        <v>0.20011995000000002</v>
      </c>
      <c r="P671" s="19">
        <f>VLOOKUP($B671,Tabla2[],P$1,0)</f>
        <v>0.19140232500000001</v>
      </c>
      <c r="Q671" s="19">
        <f>VLOOKUP($B671,Tabla2[],Q$1,0)</f>
        <v>0.19009012500000003</v>
      </c>
      <c r="R671" s="19">
        <f>VLOOKUP($B671,Tabla2[],R$1,0)</f>
        <v>0.18241875000000002</v>
      </c>
      <c r="S671" s="19">
        <f>VLOOKUP($B671,Tabla2[],S$1,0)</f>
        <v>0.18189900000000001</v>
      </c>
      <c r="T671" s="19">
        <f>VLOOKUP($B671,Tabla2[],T$1,0)</f>
        <v>0.18049230000000002</v>
      </c>
    </row>
    <row r="672" spans="1:20" x14ac:dyDescent="0.3">
      <c r="A672" t="s">
        <v>0</v>
      </c>
      <c r="B672" t="str">
        <f>FIJO!$B674</f>
        <v>BALEARESFACTORFIJONEGOCIO_EXTRATOP1P3.0TD-</v>
      </c>
      <c r="C672" s="18" t="str">
        <f>VLOOKUP($B672,Tabla2[],3,0)</f>
        <v>FACTOR</v>
      </c>
      <c r="D672" s="18" t="str">
        <f>VLOOKUP($B672,Tabla2[],FIJO!C$1,0)</f>
        <v>BALEARES</v>
      </c>
      <c r="E672" s="155"/>
      <c r="F672" s="18" t="str">
        <f>VLOOKUP($B672,Tabla2[],5,0)</f>
        <v>NEGOCIO_EXTRATOP1P</v>
      </c>
      <c r="G672" s="18" t="str">
        <f>VLOOKUP($B672,Tabla2[],6,0)</f>
        <v>3.0TD</v>
      </c>
      <c r="H672" s="18" t="str">
        <f>VLOOKUP($B672,Tabla2[],7,0)</f>
        <v>-</v>
      </c>
      <c r="I672" s="19">
        <f>VLOOKUP($B672,Tabla2[],I$1,0)</f>
        <v>4.9995849315068501E-2</v>
      </c>
      <c r="J672" s="19">
        <f>VLOOKUP($B672,Tabla2[],J$1,0)</f>
        <v>4.2165863013698637E-2</v>
      </c>
      <c r="K672" s="19">
        <f>VLOOKUP($B672,Tabla2[],K$1,0)</f>
        <v>2.2503887671232882E-2</v>
      </c>
      <c r="L672" s="19">
        <f>VLOOKUP($B672,Tabla2[],L$1,0)</f>
        <v>2.1914065753424666E-2</v>
      </c>
      <c r="M672" s="19">
        <f>VLOOKUP($B672,Tabla2[],M$1,0)</f>
        <v>1.8548750684931507E-2</v>
      </c>
      <c r="N672" s="19">
        <f>VLOOKUP($B672,Tabla2[],N$1,0)</f>
        <v>1.8438383561643835E-2</v>
      </c>
      <c r="O672" s="19">
        <f>VLOOKUP($B672,Tabla2[],O$1,0)</f>
        <v>0.18649777500000003</v>
      </c>
      <c r="P672" s="19">
        <f>VLOOKUP($B672,Tabla2[],P$1,0)</f>
        <v>0.18649777500000003</v>
      </c>
      <c r="Q672" s="19">
        <f>VLOOKUP($B672,Tabla2[],Q$1,0)</f>
        <v>0.18649777500000003</v>
      </c>
      <c r="R672" s="19">
        <f>VLOOKUP($B672,Tabla2[],R$1,0)</f>
        <v>0.18649777500000003</v>
      </c>
      <c r="S672" s="19">
        <f>VLOOKUP($B672,Tabla2[],S$1,0)</f>
        <v>0.18649777500000003</v>
      </c>
      <c r="T672" s="19">
        <f>VLOOKUP($B672,Tabla2[],T$1,0)</f>
        <v>0.18649777500000003</v>
      </c>
    </row>
    <row r="673" spans="1:20" x14ac:dyDescent="0.3">
      <c r="A673" t="s">
        <v>0</v>
      </c>
      <c r="B673" t="str">
        <f>FIJO!$B675</f>
        <v>BALEARESFACTORFIJONEGOCIO_PROFESIONAL3.0TD-</v>
      </c>
      <c r="C673" s="18" t="str">
        <f>VLOOKUP($B673,Tabla2[],3,0)</f>
        <v>FACTOR</v>
      </c>
      <c r="D673" s="18" t="str">
        <f>VLOOKUP($B673,Tabla2[],FIJO!C$1,0)</f>
        <v>BALEARES</v>
      </c>
      <c r="E673" s="155"/>
      <c r="F673" s="18" t="str">
        <f>VLOOKUP($B673,Tabla2[],5,0)</f>
        <v>NEGOCIO_PROFESIONAL</v>
      </c>
      <c r="G673" s="18" t="str">
        <f>VLOOKUP($B673,Tabla2[],6,0)</f>
        <v>3.0TD</v>
      </c>
      <c r="H673" s="18" t="str">
        <f>VLOOKUP($B673,Tabla2[],7,0)</f>
        <v>-</v>
      </c>
      <c r="I673" s="19">
        <f>VLOOKUP($B673,Tabla2[],I$1,0)</f>
        <v>4.6132835616438356E-2</v>
      </c>
      <c r="J673" s="19">
        <f>VLOOKUP($B673,Tabla2[],J$1,0)</f>
        <v>3.7508328767123296E-2</v>
      </c>
      <c r="K673" s="19">
        <f>VLOOKUP($B673,Tabla2[],K$1,0)</f>
        <v>1.8668271232876715E-2</v>
      </c>
      <c r="L673" s="19">
        <f>VLOOKUP($B673,Tabla2[],L$1,0)</f>
        <v>1.7530504109589045E-2</v>
      </c>
      <c r="M673" s="19">
        <f>VLOOKUP($B673,Tabla2[],M$1,0)</f>
        <v>1.3891216438356165E-2</v>
      </c>
      <c r="N673" s="19">
        <f>VLOOKUP($B673,Tabla2[],N$1,0)</f>
        <v>1.3780849315068495E-2</v>
      </c>
      <c r="O673" s="19">
        <f>VLOOKUP($B673,Tabla2[],O$1,0)</f>
        <v>0.24086699</v>
      </c>
      <c r="P673" s="19">
        <f>VLOOKUP($B673,Tabla2[],P$1,0)</f>
        <v>0.21731202500000002</v>
      </c>
      <c r="Q673" s="19">
        <f>VLOOKUP($B673,Tabla2[],Q$1,0)</f>
        <v>0.181951315</v>
      </c>
      <c r="R673" s="19">
        <f>VLOOKUP($B673,Tabla2[],R$1,0)</f>
        <v>0.17312277500000001</v>
      </c>
      <c r="S673" s="19">
        <f>VLOOKUP($B673,Tabla2[],S$1,0)</f>
        <v>0.160354775</v>
      </c>
      <c r="T673" s="19">
        <f>VLOOKUP($B673,Tabla2[],T$1,0)</f>
        <v>0.15334700500000001</v>
      </c>
    </row>
    <row r="674" spans="1:20" x14ac:dyDescent="0.3">
      <c r="A674" t="s">
        <v>0</v>
      </c>
      <c r="B674" t="str">
        <f>FIJO!$B676</f>
        <v>BALEARESFACTORFIJONEGOCIO_PROFESIONAL1P3.0TD-</v>
      </c>
      <c r="C674" s="18" t="str">
        <f>VLOOKUP($B674,Tabla2[],3,0)</f>
        <v>FACTOR</v>
      </c>
      <c r="D674" s="18" t="str">
        <f>VLOOKUP($B674,Tabla2[],FIJO!C$1,0)</f>
        <v>BALEARES</v>
      </c>
      <c r="E674" s="155"/>
      <c r="F674" s="18" t="str">
        <f>VLOOKUP($B674,Tabla2[],5,0)</f>
        <v>NEGOCIO_PROFESIONAL1P</v>
      </c>
      <c r="G674" s="18" t="str">
        <f>VLOOKUP($B674,Tabla2[],6,0)</f>
        <v>3.0TD</v>
      </c>
      <c r="H674" s="18" t="str">
        <f>VLOOKUP($B674,Tabla2[],7,0)</f>
        <v>-</v>
      </c>
      <c r="I674" s="19">
        <f>VLOOKUP($B674,Tabla2[],I$1,0)</f>
        <v>4.6132835616438356E-2</v>
      </c>
      <c r="J674" s="19">
        <f>VLOOKUP($B674,Tabla2[],J$1,0)</f>
        <v>3.7508328767123296E-2</v>
      </c>
      <c r="K674" s="19">
        <f>VLOOKUP($B674,Tabla2[],K$1,0)</f>
        <v>1.8668271232876715E-2</v>
      </c>
      <c r="L674" s="19">
        <f>VLOOKUP($B674,Tabla2[],L$1,0)</f>
        <v>1.7530504109589045E-2</v>
      </c>
      <c r="M674" s="19">
        <f>VLOOKUP($B674,Tabla2[],M$1,0)</f>
        <v>1.3891216438356165E-2</v>
      </c>
      <c r="N674" s="19">
        <f>VLOOKUP($B674,Tabla2[],N$1,0)</f>
        <v>1.3780849315068495E-2</v>
      </c>
      <c r="O674" s="19">
        <f>VLOOKUP($B674,Tabla2[],O$1,0)</f>
        <v>0.18229977500000002</v>
      </c>
      <c r="P674" s="19">
        <f>VLOOKUP($B674,Tabla2[],P$1,0)</f>
        <v>0.18229977500000002</v>
      </c>
      <c r="Q674" s="19">
        <f>VLOOKUP($B674,Tabla2[],Q$1,0)</f>
        <v>0.18229977500000002</v>
      </c>
      <c r="R674" s="19">
        <f>VLOOKUP($B674,Tabla2[],R$1,0)</f>
        <v>0.18229977500000002</v>
      </c>
      <c r="S674" s="19">
        <f>VLOOKUP($B674,Tabla2[],S$1,0)</f>
        <v>0.18229977500000002</v>
      </c>
      <c r="T674" s="19">
        <f>VLOOKUP($B674,Tabla2[],T$1,0)</f>
        <v>0.18229977500000002</v>
      </c>
    </row>
    <row r="675" spans="1:20" x14ac:dyDescent="0.3">
      <c r="A675" t="s">
        <v>0</v>
      </c>
      <c r="B675" t="str">
        <f>FIJO!$B677</f>
        <v>BALEARESFACTORFIJONEGOCIO_AHORRO6.1TD-</v>
      </c>
      <c r="C675" s="18" t="str">
        <f>VLOOKUP($B675,Tabla2[],3,0)</f>
        <v>FACTOR</v>
      </c>
      <c r="D675" s="18" t="str">
        <f>VLOOKUP($B675,Tabla2[],FIJO!C$1,0)</f>
        <v>BALEARES</v>
      </c>
      <c r="E675" s="155"/>
      <c r="F675" s="18" t="str">
        <f>VLOOKUP($B675,Tabla2[],5,0)</f>
        <v>NEGOCIO_AHORRO</v>
      </c>
      <c r="G675" s="18" t="str">
        <f>VLOOKUP($B675,Tabla2[],6,0)</f>
        <v>6.1TD</v>
      </c>
      <c r="H675" s="18" t="str">
        <f>VLOOKUP($B675,Tabla2[],7,0)</f>
        <v>-</v>
      </c>
      <c r="I675" s="19">
        <f>VLOOKUP($B675,Tabla2[],I$1,0)</f>
        <v>6.291839726027397E-2</v>
      </c>
      <c r="J675" s="19">
        <f>VLOOKUP($B675,Tabla2[],J$1,0)</f>
        <v>5.4359391780821914E-2</v>
      </c>
      <c r="K675" s="19">
        <f>VLOOKUP($B675,Tabla2[],K$1,0)</f>
        <v>2.8294745205479453E-2</v>
      </c>
      <c r="L675" s="19">
        <f>VLOOKUP($B675,Tabla2[],L$1,0)</f>
        <v>2.3453868493150686E-2</v>
      </c>
      <c r="M675" s="19">
        <f>VLOOKUP($B675,Tabla2[],M$1,0)</f>
        <v>5.2289945205479449E-3</v>
      </c>
      <c r="N675" s="19">
        <f>VLOOKUP($B675,Tabla2[],N$1,0)</f>
        <v>3.1478301369863011E-3</v>
      </c>
      <c r="O675" s="19">
        <f>VLOOKUP($B675,Tabla2[],O$1,0)</f>
        <v>0.21070498500000001</v>
      </c>
      <c r="P675" s="19">
        <f>VLOOKUP($B675,Tabla2[],P$1,0)</f>
        <v>0.19040588000000003</v>
      </c>
      <c r="Q675" s="19">
        <f>VLOOKUP($B675,Tabla2[],Q$1,0)</f>
        <v>0.16350568500000001</v>
      </c>
      <c r="R675" s="19">
        <f>VLOOKUP($B675,Tabla2[],R$1,0)</f>
        <v>0.15786875500000003</v>
      </c>
      <c r="S675" s="19">
        <f>VLOOKUP($B675,Tabla2[],S$1,0)</f>
        <v>0.14521612</v>
      </c>
      <c r="T675" s="19">
        <f>VLOOKUP($B675,Tabla2[],T$1,0)</f>
        <v>0.13924514000000002</v>
      </c>
    </row>
    <row r="676" spans="1:20" x14ac:dyDescent="0.3">
      <c r="A676" t="s">
        <v>0</v>
      </c>
      <c r="B676" t="str">
        <f>FIJO!$B678</f>
        <v>BALEARESFACTORFIJONEGOCIO_AHORRO1P6.1TD-</v>
      </c>
      <c r="C676" s="18" t="str">
        <f>VLOOKUP($B676,Tabla2[],3,0)</f>
        <v>FACTOR</v>
      </c>
      <c r="D676" s="18" t="str">
        <f>VLOOKUP($B676,Tabla2[],FIJO!C$1,0)</f>
        <v>BALEARES</v>
      </c>
      <c r="E676" s="155"/>
      <c r="F676" s="18" t="str">
        <f>VLOOKUP($B676,Tabla2[],5,0)</f>
        <v>NEGOCIO_AHORRO1P</v>
      </c>
      <c r="G676" s="18" t="str">
        <f>VLOOKUP($B676,Tabla2[],6,0)</f>
        <v>6.1TD</v>
      </c>
      <c r="H676" s="18" t="str">
        <f>VLOOKUP($B676,Tabla2[],7,0)</f>
        <v>-</v>
      </c>
      <c r="I676" s="19">
        <f>VLOOKUP($B676,Tabla2[],I$1,0)</f>
        <v>6.291839726027397E-2</v>
      </c>
      <c r="J676" s="19">
        <f>VLOOKUP($B676,Tabla2[],J$1,0)</f>
        <v>5.4359391780821914E-2</v>
      </c>
      <c r="K676" s="19">
        <f>VLOOKUP($B676,Tabla2[],K$1,0)</f>
        <v>2.8294745205479453E-2</v>
      </c>
      <c r="L676" s="19">
        <f>VLOOKUP($B676,Tabla2[],L$1,0)</f>
        <v>2.3453868493150686E-2</v>
      </c>
      <c r="M676" s="19">
        <f>VLOOKUP($B676,Tabla2[],M$1,0)</f>
        <v>5.2289945205479449E-3</v>
      </c>
      <c r="N676" s="19">
        <f>VLOOKUP($B676,Tabla2[],N$1,0)</f>
        <v>3.1478301369863011E-3</v>
      </c>
      <c r="O676" s="19">
        <f>VLOOKUP($B676,Tabla2[],O$1,0)</f>
        <v>0.16208564500000003</v>
      </c>
      <c r="P676" s="19">
        <f>VLOOKUP($B676,Tabla2[],P$1,0)</f>
        <v>0.16208564500000003</v>
      </c>
      <c r="Q676" s="19">
        <f>VLOOKUP($B676,Tabla2[],Q$1,0)</f>
        <v>0.16208564500000003</v>
      </c>
      <c r="R676" s="19">
        <f>VLOOKUP($B676,Tabla2[],R$1,0)</f>
        <v>0.16208564500000003</v>
      </c>
      <c r="S676" s="19">
        <f>VLOOKUP($B676,Tabla2[],S$1,0)</f>
        <v>0.16208564500000003</v>
      </c>
      <c r="T676" s="19">
        <f>VLOOKUP($B676,Tabla2[],T$1,0)</f>
        <v>0.16208564500000003</v>
      </c>
    </row>
    <row r="677" spans="1:20" x14ac:dyDescent="0.3">
      <c r="A677" t="s">
        <v>0</v>
      </c>
      <c r="B677" t="str">
        <f>FIJO!$B679</f>
        <v>BALEARESFACTORFIJONEGOCIO_EXTRA6.1TD-</v>
      </c>
      <c r="C677" s="18" t="str">
        <f>VLOOKUP($B677,Tabla2[],3,0)</f>
        <v>FACTOR</v>
      </c>
      <c r="D677" s="18" t="str">
        <f>VLOOKUP($B677,Tabla2[],FIJO!C$1,0)</f>
        <v>BALEARES</v>
      </c>
      <c r="E677" s="155"/>
      <c r="F677" s="18" t="str">
        <f>VLOOKUP($B677,Tabla2[],5,0)</f>
        <v>NEGOCIO_EXTRA</v>
      </c>
      <c r="G677" s="18" t="str">
        <f>VLOOKUP($B677,Tabla2[],6,0)</f>
        <v>6.1TD</v>
      </c>
      <c r="H677" s="18" t="str">
        <f>VLOOKUP($B677,Tabla2[],7,0)</f>
        <v>-</v>
      </c>
      <c r="I677" s="19">
        <f>VLOOKUP($B677,Tabla2[],I$1,0)</f>
        <v>6.8520709589041093E-2</v>
      </c>
      <c r="J677" s="19">
        <f>VLOOKUP($B677,Tabla2[],J$1,0)</f>
        <v>5.9961901369863013E-2</v>
      </c>
      <c r="K677" s="19">
        <f>VLOOKUP($B677,Tabla2[],K$1,0)</f>
        <v>3.3913797260273972E-2</v>
      </c>
      <c r="L677" s="19">
        <f>VLOOKUP($B677,Tabla2[],L$1,0)</f>
        <v>2.7046964383561644E-2</v>
      </c>
      <c r="M677" s="19">
        <f>VLOOKUP($B677,Tabla2[],M$1,0)</f>
        <v>2.0619120547945208E-2</v>
      </c>
      <c r="N677" s="19">
        <f>VLOOKUP($B677,Tabla2[],N$1,0)</f>
        <v>1.3003967123287672E-2</v>
      </c>
      <c r="O677" s="19">
        <f>VLOOKUP($B677,Tabla2[],O$1,0)</f>
        <v>0.19864980000000002</v>
      </c>
      <c r="P677" s="19">
        <f>VLOOKUP($B677,Tabla2[],P$1,0)</f>
        <v>0.194952825</v>
      </c>
      <c r="Q677" s="19">
        <f>VLOOKUP($B677,Tabla2[],Q$1,0)</f>
        <v>0.18313019999999999</v>
      </c>
      <c r="R677" s="19">
        <f>VLOOKUP($B677,Tabla2[],R$1,0)</f>
        <v>0.17672985000000002</v>
      </c>
      <c r="S677" s="19">
        <f>VLOOKUP($B677,Tabla2[],S$1,0)</f>
        <v>0.17493030000000001</v>
      </c>
      <c r="T677" s="19">
        <f>VLOOKUP($B677,Tabla2[],T$1,0)</f>
        <v>0.14728770000000002</v>
      </c>
    </row>
    <row r="678" spans="1:20" x14ac:dyDescent="0.3">
      <c r="A678" t="s">
        <v>0</v>
      </c>
      <c r="B678" t="str">
        <f>FIJO!$B680</f>
        <v>BALEARESFACTORFIJONEGOCIO_EXTRA1P6.1TD-</v>
      </c>
      <c r="C678" s="18" t="str">
        <f>VLOOKUP($B678,Tabla2[],3,0)</f>
        <v>FACTOR</v>
      </c>
      <c r="D678" s="18" t="str">
        <f>VLOOKUP($B678,Tabla2[],FIJO!C$1,0)</f>
        <v>BALEARES</v>
      </c>
      <c r="E678" s="155"/>
      <c r="F678" s="18" t="str">
        <f>VLOOKUP($B678,Tabla2[],5,0)</f>
        <v>NEGOCIO_EXTRA1P</v>
      </c>
      <c r="G678" s="18" t="str">
        <f>VLOOKUP($B678,Tabla2[],6,0)</f>
        <v>6.1TD</v>
      </c>
      <c r="H678" s="18" t="str">
        <f>VLOOKUP($B678,Tabla2[],7,0)</f>
        <v>-</v>
      </c>
      <c r="I678" s="19">
        <f>VLOOKUP($B678,Tabla2[],I$1,0)</f>
        <v>6.8520709589041093E-2</v>
      </c>
      <c r="J678" s="19">
        <f>VLOOKUP($B678,Tabla2[],J$1,0)</f>
        <v>5.9961901369863013E-2</v>
      </c>
      <c r="K678" s="19">
        <f>VLOOKUP($B678,Tabla2[],K$1,0)</f>
        <v>3.3913797260273972E-2</v>
      </c>
      <c r="L678" s="19">
        <f>VLOOKUP($B678,Tabla2[],L$1,0)</f>
        <v>2.7046964383561644E-2</v>
      </c>
      <c r="M678" s="19">
        <f>VLOOKUP($B678,Tabla2[],M$1,0)</f>
        <v>2.0619120547945208E-2</v>
      </c>
      <c r="N678" s="19">
        <f>VLOOKUP($B678,Tabla2[],N$1,0)</f>
        <v>1.3003967123287672E-2</v>
      </c>
      <c r="O678" s="19">
        <f>VLOOKUP($B678,Tabla2[],O$1,0)</f>
        <v>0.17119620000000002</v>
      </c>
      <c r="P678" s="19">
        <f>VLOOKUP($B678,Tabla2[],P$1,0)</f>
        <v>0.17119620000000002</v>
      </c>
      <c r="Q678" s="19">
        <f>VLOOKUP($B678,Tabla2[],Q$1,0)</f>
        <v>0.17119620000000002</v>
      </c>
      <c r="R678" s="19">
        <f>VLOOKUP($B678,Tabla2[],R$1,0)</f>
        <v>0.17119620000000002</v>
      </c>
      <c r="S678" s="19">
        <f>VLOOKUP($B678,Tabla2[],S$1,0)</f>
        <v>0.17119620000000002</v>
      </c>
      <c r="T678" s="19">
        <f>VLOOKUP($B678,Tabla2[],T$1,0)</f>
        <v>0.17119620000000002</v>
      </c>
    </row>
    <row r="679" spans="1:20" x14ac:dyDescent="0.3">
      <c r="A679" t="s">
        <v>0</v>
      </c>
      <c r="B679" t="str">
        <f>FIJO!$B681</f>
        <v>BALEARESFACTORFIJONEGOCIO_EXTRAPLUS6.1TD-</v>
      </c>
      <c r="C679" s="18" t="str">
        <f>VLOOKUP($B679,Tabla2[],3,0)</f>
        <v>FACTOR</v>
      </c>
      <c r="D679" s="18" t="str">
        <f>VLOOKUP($B679,Tabla2[],FIJO!C$1,0)</f>
        <v>BALEARES</v>
      </c>
      <c r="E679" s="155"/>
      <c r="F679" s="18" t="str">
        <f>VLOOKUP($B679,Tabla2[],5,0)</f>
        <v>NEGOCIO_EXTRAPLUS</v>
      </c>
      <c r="G679" s="18" t="str">
        <f>VLOOKUP($B679,Tabla2[],6,0)</f>
        <v>6.1TD</v>
      </c>
      <c r="H679" s="18" t="str">
        <f>VLOOKUP($B679,Tabla2[],7,0)</f>
        <v>-</v>
      </c>
      <c r="I679" s="19">
        <f>VLOOKUP($B679,Tabla2[],I$1,0)</f>
        <v>7.1589202739726021E-2</v>
      </c>
      <c r="J679" s="19">
        <f>VLOOKUP($B679,Tabla2[],J$1,0)</f>
        <v>6.3030394520547942E-2</v>
      </c>
      <c r="K679" s="19">
        <f>VLOOKUP($B679,Tabla2[],K$1,0)</f>
        <v>3.69822904109589E-2</v>
      </c>
      <c r="L679" s="19">
        <f>VLOOKUP($B679,Tabla2[],L$1,0)</f>
        <v>3.0115457534246572E-2</v>
      </c>
      <c r="M679" s="19">
        <f>VLOOKUP($B679,Tabla2[],M$1,0)</f>
        <v>2.368761369863014E-2</v>
      </c>
      <c r="N679" s="19">
        <f>VLOOKUP($B679,Tabla2[],N$1,0)</f>
        <v>1.6072460273972602E-2</v>
      </c>
      <c r="O679" s="19">
        <f>VLOOKUP($B679,Tabla2[],O$1,0)</f>
        <v>0.21214980000000003</v>
      </c>
      <c r="P679" s="19">
        <f>VLOOKUP($B679,Tabla2[],P$1,0)</f>
        <v>0.20845282500000001</v>
      </c>
      <c r="Q679" s="19">
        <f>VLOOKUP($B679,Tabla2[],Q$1,0)</f>
        <v>0.1966302</v>
      </c>
      <c r="R679" s="19">
        <f>VLOOKUP($B679,Tabla2[],R$1,0)</f>
        <v>0.19022985000000003</v>
      </c>
      <c r="S679" s="19">
        <f>VLOOKUP($B679,Tabla2[],S$1,0)</f>
        <v>0.18843030000000002</v>
      </c>
      <c r="T679" s="19">
        <f>VLOOKUP($B679,Tabla2[],T$1,0)</f>
        <v>0.16078770000000001</v>
      </c>
    </row>
    <row r="680" spans="1:20" x14ac:dyDescent="0.3">
      <c r="A680" t="s">
        <v>0</v>
      </c>
      <c r="B680" t="str">
        <f>FIJO!$B682</f>
        <v>BALEARESFACTORFIJONEGOCIO_EXTRAPLUS1P6.1TD-</v>
      </c>
      <c r="C680" s="18" t="str">
        <f>VLOOKUP($B680,Tabla2[],3,0)</f>
        <v>FACTOR</v>
      </c>
      <c r="D680" s="18" t="str">
        <f>VLOOKUP($B680,Tabla2[],FIJO!C$1,0)</f>
        <v>BALEARES</v>
      </c>
      <c r="E680" s="155"/>
      <c r="F680" s="18" t="str">
        <f>VLOOKUP($B680,Tabla2[],5,0)</f>
        <v>NEGOCIO_EXTRAPLUS1P</v>
      </c>
      <c r="G680" s="18" t="str">
        <f>VLOOKUP($B680,Tabla2[],6,0)</f>
        <v>6.1TD</v>
      </c>
      <c r="H680" s="18" t="str">
        <f>VLOOKUP($B680,Tabla2[],7,0)</f>
        <v>-</v>
      </c>
      <c r="I680" s="19">
        <f>VLOOKUP($B680,Tabla2[],I$1,0)</f>
        <v>7.1589202739726021E-2</v>
      </c>
      <c r="J680" s="19">
        <f>VLOOKUP($B680,Tabla2[],J$1,0)</f>
        <v>6.3030394520547942E-2</v>
      </c>
      <c r="K680" s="19">
        <f>VLOOKUP($B680,Tabla2[],K$1,0)</f>
        <v>3.69822904109589E-2</v>
      </c>
      <c r="L680" s="19">
        <f>VLOOKUP($B680,Tabla2[],L$1,0)</f>
        <v>3.0115457534246572E-2</v>
      </c>
      <c r="M680" s="19">
        <f>VLOOKUP($B680,Tabla2[],M$1,0)</f>
        <v>2.368761369863014E-2</v>
      </c>
      <c r="N680" s="19">
        <f>VLOOKUP($B680,Tabla2[],N$1,0)</f>
        <v>1.6072460273972602E-2</v>
      </c>
      <c r="O680" s="19">
        <f>VLOOKUP($B680,Tabla2[],O$1,0)</f>
        <v>0.1846962</v>
      </c>
      <c r="P680" s="19">
        <f>VLOOKUP($B680,Tabla2[],P$1,0)</f>
        <v>0.1846962</v>
      </c>
      <c r="Q680" s="19">
        <f>VLOOKUP($B680,Tabla2[],Q$1,0)</f>
        <v>0.1846962</v>
      </c>
      <c r="R680" s="19">
        <f>VLOOKUP($B680,Tabla2[],R$1,0)</f>
        <v>0.1846962</v>
      </c>
      <c r="S680" s="19">
        <f>VLOOKUP($B680,Tabla2[],S$1,0)</f>
        <v>0.1846962</v>
      </c>
      <c r="T680" s="19">
        <f>VLOOKUP($B680,Tabla2[],T$1,0)</f>
        <v>0.1846962</v>
      </c>
    </row>
    <row r="681" spans="1:20" x14ac:dyDescent="0.3">
      <c r="A681" t="s">
        <v>0</v>
      </c>
      <c r="B681" t="str">
        <f>FIJO!$B683</f>
        <v>BALEARESFACTORFIJONEGOCIO_EXTRATOP6.1TD-</v>
      </c>
      <c r="C681" s="18" t="str">
        <f>VLOOKUP($B681,Tabla2[],3,0)</f>
        <v>FACTOR</v>
      </c>
      <c r="D681" s="18" t="str">
        <f>VLOOKUP($B681,Tabla2[],FIJO!C$1,0)</f>
        <v>BALEARES</v>
      </c>
      <c r="E681" s="155"/>
      <c r="F681" s="18" t="str">
        <f>VLOOKUP($B681,Tabla2[],5,0)</f>
        <v>NEGOCIO_EXTRATOP</v>
      </c>
      <c r="G681" s="18" t="str">
        <f>VLOOKUP($B681,Tabla2[],6,0)</f>
        <v>6.1TD</v>
      </c>
      <c r="H681" s="18" t="str">
        <f>VLOOKUP($B681,Tabla2[],7,0)</f>
        <v>-</v>
      </c>
      <c r="I681" s="19">
        <f>VLOOKUP($B681,Tabla2[],I$1,0)</f>
        <v>6.8520709589041093E-2</v>
      </c>
      <c r="J681" s="19">
        <f>VLOOKUP($B681,Tabla2[],J$1,0)</f>
        <v>5.9961901369863013E-2</v>
      </c>
      <c r="K681" s="19">
        <f>VLOOKUP($B681,Tabla2[],K$1,0)</f>
        <v>3.3913797260273972E-2</v>
      </c>
      <c r="L681" s="19">
        <f>VLOOKUP($B681,Tabla2[],L$1,0)</f>
        <v>2.7046964383561644E-2</v>
      </c>
      <c r="M681" s="19">
        <f>VLOOKUP($B681,Tabla2[],M$1,0)</f>
        <v>2.0619120547945208E-2</v>
      </c>
      <c r="N681" s="19">
        <f>VLOOKUP($B681,Tabla2[],N$1,0)</f>
        <v>1.3003967123287672E-2</v>
      </c>
      <c r="O681" s="19">
        <f>VLOOKUP($B681,Tabla2[],O$1,0)</f>
        <v>0.20264984999999999</v>
      </c>
      <c r="P681" s="19">
        <f>VLOOKUP($B681,Tabla2[],P$1,0)</f>
        <v>0.198952875</v>
      </c>
      <c r="Q681" s="19">
        <f>VLOOKUP($B681,Tabla2[],Q$1,0)</f>
        <v>0.18713025</v>
      </c>
      <c r="R681" s="19">
        <f>VLOOKUP($B681,Tabla2[],R$1,0)</f>
        <v>0.1807299</v>
      </c>
      <c r="S681" s="19">
        <f>VLOOKUP($B681,Tabla2[],S$1,0)</f>
        <v>0.17892967500000001</v>
      </c>
      <c r="T681" s="19">
        <f>VLOOKUP($B681,Tabla2[],T$1,0)</f>
        <v>0.15128775</v>
      </c>
    </row>
    <row r="682" spans="1:20" x14ac:dyDescent="0.3">
      <c r="A682" t="s">
        <v>0</v>
      </c>
      <c r="B682" t="str">
        <f>FIJO!$B684</f>
        <v>BALEARESFACTORFIJONEGOCIO_EXTRATOP1P6.1TD-</v>
      </c>
      <c r="C682" s="18" t="str">
        <f>VLOOKUP($B682,Tabla2[],3,0)</f>
        <v>FACTOR</v>
      </c>
      <c r="D682" s="18" t="str">
        <f>VLOOKUP($B682,Tabla2[],FIJO!C$1,0)</f>
        <v>BALEARES</v>
      </c>
      <c r="E682" s="155"/>
      <c r="F682" s="18" t="str">
        <f>VLOOKUP($B682,Tabla2[],5,0)</f>
        <v>NEGOCIO_EXTRATOP1P</v>
      </c>
      <c r="G682" s="18" t="str">
        <f>VLOOKUP($B682,Tabla2[],6,0)</f>
        <v>6.1TD</v>
      </c>
      <c r="H682" s="18" t="str">
        <f>VLOOKUP($B682,Tabla2[],7,0)</f>
        <v>-</v>
      </c>
      <c r="I682" s="19">
        <f>VLOOKUP($B682,Tabla2[],I$1,0)</f>
        <v>6.8520709589041093E-2</v>
      </c>
      <c r="J682" s="19">
        <f>VLOOKUP($B682,Tabla2[],J$1,0)</f>
        <v>5.9961901369863013E-2</v>
      </c>
      <c r="K682" s="19">
        <f>VLOOKUP($B682,Tabla2[],K$1,0)</f>
        <v>3.3913797260273972E-2</v>
      </c>
      <c r="L682" s="19">
        <f>VLOOKUP($B682,Tabla2[],L$1,0)</f>
        <v>2.7046964383561644E-2</v>
      </c>
      <c r="M682" s="19">
        <f>VLOOKUP($B682,Tabla2[],M$1,0)</f>
        <v>2.0619120547945208E-2</v>
      </c>
      <c r="N682" s="19">
        <f>VLOOKUP($B682,Tabla2[],N$1,0)</f>
        <v>1.3003967123287672E-2</v>
      </c>
      <c r="O682" s="19">
        <f>VLOOKUP($B682,Tabla2[],O$1,0)</f>
        <v>0.17519625000000003</v>
      </c>
      <c r="P682" s="19">
        <f>VLOOKUP($B682,Tabla2[],P$1,0)</f>
        <v>0.17519625000000003</v>
      </c>
      <c r="Q682" s="19">
        <f>VLOOKUP($B682,Tabla2[],Q$1,0)</f>
        <v>0.17519625000000003</v>
      </c>
      <c r="R682" s="19">
        <f>VLOOKUP($B682,Tabla2[],R$1,0)</f>
        <v>0.17519625000000003</v>
      </c>
      <c r="S682" s="19">
        <f>VLOOKUP($B682,Tabla2[],S$1,0)</f>
        <v>0.17519625000000003</v>
      </c>
      <c r="T682" s="19">
        <f>VLOOKUP($B682,Tabla2[],T$1,0)</f>
        <v>0.17519625000000003</v>
      </c>
    </row>
    <row r="683" spans="1:20" x14ac:dyDescent="0.3">
      <c r="A683" t="s">
        <v>0</v>
      </c>
      <c r="B683" t="str">
        <f>FIJO!$B685</f>
        <v>BALEARESFACTORFIJONEGOCIO_PROFESIONAL6.1TD-</v>
      </c>
      <c r="C683" s="18" t="str">
        <f>VLOOKUP($B683,Tabla2[],3,0)</f>
        <v>FACTOR</v>
      </c>
      <c r="D683" s="18" t="str">
        <f>VLOOKUP($B683,Tabla2[],FIJO!C$1,0)</f>
        <v>BALEARES</v>
      </c>
      <c r="E683" s="155"/>
      <c r="F683" s="18" t="str">
        <f>VLOOKUP($B683,Tabla2[],5,0)</f>
        <v>NEGOCIO_PROFESIONAL</v>
      </c>
      <c r="G683" s="18" t="str">
        <f>VLOOKUP($B683,Tabla2[],6,0)</f>
        <v>6.1TD</v>
      </c>
      <c r="H683" s="18" t="str">
        <f>VLOOKUP($B683,Tabla2[],7,0)</f>
        <v>-</v>
      </c>
      <c r="I683" s="19">
        <f>VLOOKUP($B683,Tabla2[],I$1,0)</f>
        <v>6.3992802739726018E-2</v>
      </c>
      <c r="J683" s="19">
        <f>VLOOKUP($B683,Tabla2[],J$1,0)</f>
        <v>5.5634819178082197E-2</v>
      </c>
      <c r="K683" s="19">
        <f>VLOOKUP($B683,Tabla2[],K$1,0)</f>
        <v>2.9475906849315062E-2</v>
      </c>
      <c r="L683" s="19">
        <f>VLOOKUP($B683,Tabla2[],L$1,0)</f>
        <v>2.4798893150684932E-2</v>
      </c>
      <c r="M683" s="19">
        <f>VLOOKUP($B683,Tabla2[],M$1,0)</f>
        <v>5.7697890410958897E-3</v>
      </c>
      <c r="N683" s="19">
        <f>VLOOKUP($B683,Tabla2[],N$1,0)</f>
        <v>6.7720630136986299E-3</v>
      </c>
      <c r="O683" s="19">
        <f>VLOOKUP($B683,Tabla2[],O$1,0)</f>
        <v>0.22004584000000002</v>
      </c>
      <c r="P683" s="19">
        <f>VLOOKUP($B683,Tabla2[],P$1,0)</f>
        <v>0.19904580500000002</v>
      </c>
      <c r="Q683" s="19">
        <f>VLOOKUP($B683,Tabla2[],Q$1,0)</f>
        <v>0.17148089</v>
      </c>
      <c r="R683" s="19">
        <f>VLOOKUP($B683,Tabla2[],R$1,0)</f>
        <v>0.16583703499999999</v>
      </c>
      <c r="S683" s="19">
        <f>VLOOKUP($B683,Tabla2[],S$1,0)</f>
        <v>0.152767125</v>
      </c>
      <c r="T683" s="19">
        <f>VLOOKUP($B683,Tabla2[],T$1,0)</f>
        <v>0.14632925999999999</v>
      </c>
    </row>
    <row r="684" spans="1:20" x14ac:dyDescent="0.3">
      <c r="A684" t="s">
        <v>0</v>
      </c>
      <c r="B684" t="str">
        <f>FIJO!$B686</f>
        <v>BALEARESFACTORFIJONEGOCIO_PROFESIONAL1P6.1TD-</v>
      </c>
      <c r="C684" s="18" t="str">
        <f>VLOOKUP($B684,Tabla2[],3,0)</f>
        <v>FACTOR</v>
      </c>
      <c r="D684" s="18" t="str">
        <f>VLOOKUP($B684,Tabla2[],FIJO!C$1,0)</f>
        <v>BALEARES</v>
      </c>
      <c r="E684" s="155"/>
      <c r="F684" s="18" t="str">
        <f>VLOOKUP($B684,Tabla2[],5,0)</f>
        <v>NEGOCIO_PROFESIONAL1P</v>
      </c>
      <c r="G684" s="18" t="str">
        <f>VLOOKUP($B684,Tabla2[],6,0)</f>
        <v>6.1TD</v>
      </c>
      <c r="H684" s="18" t="str">
        <f>VLOOKUP($B684,Tabla2[],7,0)</f>
        <v>-</v>
      </c>
      <c r="I684" s="19">
        <f>VLOOKUP($B684,Tabla2[],I$1,0)</f>
        <v>6.3992802739726018E-2</v>
      </c>
      <c r="J684" s="19">
        <f>VLOOKUP($B684,Tabla2[],J$1,0)</f>
        <v>5.5634819178082197E-2</v>
      </c>
      <c r="K684" s="19">
        <f>VLOOKUP($B684,Tabla2[],K$1,0)</f>
        <v>2.9475906849315062E-2</v>
      </c>
      <c r="L684" s="19">
        <f>VLOOKUP($B684,Tabla2[],L$1,0)</f>
        <v>2.4798893150684932E-2</v>
      </c>
      <c r="M684" s="19">
        <f>VLOOKUP($B684,Tabla2[],M$1,0)</f>
        <v>5.7697890410958897E-3</v>
      </c>
      <c r="N684" s="19">
        <f>VLOOKUP($B684,Tabla2[],N$1,0)</f>
        <v>6.7720630136986299E-3</v>
      </c>
      <c r="O684" s="19">
        <f>VLOOKUP($B684,Tabla2[],O$1,0)</f>
        <v>0.16995538000000002</v>
      </c>
      <c r="P684" s="19">
        <f>VLOOKUP($B684,Tabla2[],P$1,0)</f>
        <v>0.16995538000000002</v>
      </c>
      <c r="Q684" s="19">
        <f>VLOOKUP($B684,Tabla2[],Q$1,0)</f>
        <v>0.16995538000000002</v>
      </c>
      <c r="R684" s="19">
        <f>VLOOKUP($B684,Tabla2[],R$1,0)</f>
        <v>0.16995538000000002</v>
      </c>
      <c r="S684" s="19">
        <f>VLOOKUP($B684,Tabla2[],S$1,0)</f>
        <v>0.16995538000000002</v>
      </c>
      <c r="T684" s="19">
        <f>VLOOKUP($B684,Tabla2[],T$1,0)</f>
        <v>0.16995538000000002</v>
      </c>
    </row>
    <row r="685" spans="1:20" x14ac:dyDescent="0.3">
      <c r="A685" t="s">
        <v>0</v>
      </c>
      <c r="B685" t="str">
        <f>FIJO!$B687</f>
        <v>PENINSULAGANAFIJOONLINE TG2.0TD-</v>
      </c>
      <c r="C685" s="18" t="str">
        <f>VLOOKUP($B685,Tabla2[],3,0)</f>
        <v>GANA</v>
      </c>
      <c r="D685" s="18" t="str">
        <f>VLOOKUP($B685,Tabla2[],FIJO!C$1,0)</f>
        <v>PENINSULA</v>
      </c>
      <c r="E685" s="155"/>
      <c r="F685" s="18" t="str">
        <f>VLOOKUP($B685,Tabla2[],5,0)</f>
        <v>ONLINE TG</v>
      </c>
      <c r="G685" s="18" t="str">
        <f>VLOOKUP($B685,Tabla2[],6,0)</f>
        <v>2.0TD</v>
      </c>
      <c r="H685" s="18" t="str">
        <f>VLOOKUP($B685,Tabla2[],7,0)</f>
        <v>-</v>
      </c>
      <c r="I685" s="19">
        <f>VLOOKUP($B685,Tabla2[],I$1,0)</f>
        <v>0.123</v>
      </c>
      <c r="J685" s="19">
        <f>VLOOKUP($B685,Tabla2[],J$1,0)</f>
        <v>0.05</v>
      </c>
      <c r="K685" s="19">
        <f>VLOOKUP($B685,Tabla2[],K$1,0)</f>
        <v>0</v>
      </c>
      <c r="L685" s="19">
        <f>VLOOKUP($B685,Tabla2[],L$1,0)</f>
        <v>0</v>
      </c>
      <c r="M685" s="19">
        <f>VLOOKUP($B685,Tabla2[],M$1,0)</f>
        <v>0</v>
      </c>
      <c r="N685" s="19">
        <f>VLOOKUP($B685,Tabla2[],N$1,0)</f>
        <v>0</v>
      </c>
      <c r="O685" s="19">
        <f>VLOOKUP($B685,Tabla2[],O$1,0)</f>
        <v>0.13900000000000001</v>
      </c>
      <c r="P685" s="19">
        <f>VLOOKUP($B685,Tabla2[],P$1,0)</f>
        <v>0.13900000000000001</v>
      </c>
      <c r="Q685" s="19">
        <f>VLOOKUP($B685,Tabla2[],Q$1,0)</f>
        <v>0.13900000000000001</v>
      </c>
      <c r="R685" s="19">
        <f>VLOOKUP($B685,Tabla2[],R$1,0)</f>
        <v>0</v>
      </c>
      <c r="S685" s="19">
        <f>VLOOKUP($B685,Tabla2[],S$1,0)</f>
        <v>0</v>
      </c>
      <c r="T685" s="19">
        <f>VLOOKUP($B685,Tabla2[],T$1,0)</f>
        <v>0</v>
      </c>
    </row>
    <row r="686" spans="1:20" x14ac:dyDescent="0.3">
      <c r="A686" t="s">
        <v>0</v>
      </c>
      <c r="B686" t="str">
        <f>FIJO!$B688</f>
        <v>PENINSULAGANAFIJOPRECIO ESTABLE TG2.0TD-</v>
      </c>
      <c r="C686" s="18" t="str">
        <f>VLOOKUP($B686,Tabla2[],3,0)</f>
        <v>GANA</v>
      </c>
      <c r="D686" s="18" t="str">
        <f>VLOOKUP($B686,Tabla2[],FIJO!C$1,0)</f>
        <v>PENINSULA</v>
      </c>
      <c r="E686" s="155"/>
      <c r="F686" s="18" t="str">
        <f>VLOOKUP($B686,Tabla2[],5,0)</f>
        <v>PRECIO ESTABLE TG</v>
      </c>
      <c r="G686" s="18" t="str">
        <f>VLOOKUP($B686,Tabla2[],6,0)</f>
        <v>2.0TD</v>
      </c>
      <c r="H686" s="18" t="str">
        <f>VLOOKUP($B686,Tabla2[],7,0)</f>
        <v>-</v>
      </c>
      <c r="I686" s="19">
        <f>VLOOKUP($B686,Tabla2[],I$1,0)</f>
        <v>0.123</v>
      </c>
      <c r="J686" s="19">
        <f>VLOOKUP($B686,Tabla2[],J$1,0)</f>
        <v>0.05</v>
      </c>
      <c r="K686" s="19">
        <f>VLOOKUP($B686,Tabla2[],K$1,0)</f>
        <v>0</v>
      </c>
      <c r="L686" s="19">
        <f>VLOOKUP($B686,Tabla2[],L$1,0)</f>
        <v>0</v>
      </c>
      <c r="M686" s="19">
        <f>VLOOKUP($B686,Tabla2[],M$1,0)</f>
        <v>0</v>
      </c>
      <c r="N686" s="19">
        <f>VLOOKUP($B686,Tabla2[],N$1,0)</f>
        <v>0</v>
      </c>
      <c r="O686" s="19">
        <f>VLOOKUP($B686,Tabla2[],O$1,0)</f>
        <v>0.17599999999999999</v>
      </c>
      <c r="P686" s="19">
        <f>VLOOKUP($B686,Tabla2[],P$1,0)</f>
        <v>0.129</v>
      </c>
      <c r="Q686" s="19">
        <f>VLOOKUP($B686,Tabla2[],Q$1,0)</f>
        <v>0.105</v>
      </c>
      <c r="R686" s="19">
        <f>VLOOKUP($B686,Tabla2[],R$1,0)</f>
        <v>0</v>
      </c>
      <c r="S686" s="19">
        <f>VLOOKUP($B686,Tabla2[],S$1,0)</f>
        <v>0</v>
      </c>
      <c r="T686" s="19">
        <f>VLOOKUP($B686,Tabla2[],T$1,0)</f>
        <v>0</v>
      </c>
    </row>
    <row r="687" spans="1:20" x14ac:dyDescent="0.3">
      <c r="A687" t="s">
        <v>0</v>
      </c>
      <c r="B687" t="str">
        <f>FIJO!$B689</f>
        <v>CANARIASGANAFIJOONLINE TG2.0TD-</v>
      </c>
      <c r="C687" s="18" t="str">
        <f>VLOOKUP($B687,Tabla2[],3,0)</f>
        <v>GANA</v>
      </c>
      <c r="D687" s="18" t="str">
        <f>VLOOKUP($B687,Tabla2[],FIJO!C$1,0)</f>
        <v>CANARIAS</v>
      </c>
      <c r="E687" s="155"/>
      <c r="F687" s="18" t="str">
        <f>VLOOKUP($B687,Tabla2[],5,0)</f>
        <v>ONLINE TG</v>
      </c>
      <c r="G687" s="18" t="str">
        <f>VLOOKUP($B687,Tabla2[],6,0)</f>
        <v>2.0TD</v>
      </c>
      <c r="H687" s="18" t="str">
        <f>VLOOKUP($B687,Tabla2[],7,0)</f>
        <v>-</v>
      </c>
      <c r="I687" s="19">
        <f>VLOOKUP($B687,Tabla2[],I$1,0)</f>
        <v>0.13900000000000001</v>
      </c>
      <c r="J687" s="19">
        <f>VLOOKUP($B687,Tabla2[],J$1,0)</f>
        <v>0.13900000000000001</v>
      </c>
      <c r="K687" s="19">
        <f>VLOOKUP($B687,Tabla2[],K$1,0)</f>
        <v>0.13900000000000001</v>
      </c>
      <c r="L687" s="19">
        <f>VLOOKUP($B687,Tabla2[],L$1,0)</f>
        <v>0</v>
      </c>
      <c r="M687" s="19">
        <f>VLOOKUP($B687,Tabla2[],M$1,0)</f>
        <v>0</v>
      </c>
      <c r="N687" s="19">
        <f>VLOOKUP($B687,Tabla2[],N$1,0)</f>
        <v>0</v>
      </c>
      <c r="O687" s="19">
        <f>VLOOKUP($B687,Tabla2[],O$1,0)</f>
        <v>0.13900000000000001</v>
      </c>
      <c r="P687" s="19">
        <f>VLOOKUP($B687,Tabla2[],P$1,0)</f>
        <v>0.13900000000000001</v>
      </c>
      <c r="Q687" s="19">
        <f>VLOOKUP($B687,Tabla2[],Q$1,0)</f>
        <v>0.13900000000000001</v>
      </c>
      <c r="R687" s="19">
        <f>VLOOKUP($B687,Tabla2[],R$1,0)</f>
        <v>0</v>
      </c>
      <c r="S687" s="19">
        <f>VLOOKUP($B687,Tabla2[],S$1,0)</f>
        <v>0</v>
      </c>
      <c r="T687" s="19">
        <f>VLOOKUP($B687,Tabla2[],T$1,0)</f>
        <v>0</v>
      </c>
    </row>
    <row r="688" spans="1:20" x14ac:dyDescent="0.3">
      <c r="A688" t="s">
        <v>0</v>
      </c>
      <c r="B688" t="str">
        <f>FIJO!$B690</f>
        <v>CANARIASGANAFIJOPRECIO ESTABLE TG2.0TD-</v>
      </c>
      <c r="C688" s="18" t="str">
        <f>VLOOKUP($B688,Tabla2[],3,0)</f>
        <v>GANA</v>
      </c>
      <c r="D688" s="18" t="str">
        <f>VLOOKUP($B688,Tabla2[],FIJO!C$1,0)</f>
        <v>CANARIAS</v>
      </c>
      <c r="E688" s="155"/>
      <c r="F688" s="18" t="str">
        <f>VLOOKUP($B688,Tabla2[],5,0)</f>
        <v>PRECIO ESTABLE TG</v>
      </c>
      <c r="G688" s="18" t="str">
        <f>VLOOKUP($B688,Tabla2[],6,0)</f>
        <v>2.0TD</v>
      </c>
      <c r="H688" s="18" t="str">
        <f>VLOOKUP($B688,Tabla2[],7,0)</f>
        <v>-</v>
      </c>
      <c r="I688" s="19">
        <f>VLOOKUP($B688,Tabla2[],I$1,0)</f>
        <v>0.17599999999999999</v>
      </c>
      <c r="J688" s="19">
        <f>VLOOKUP($B688,Tabla2[],J$1,0)</f>
        <v>0.129</v>
      </c>
      <c r="K688" s="19">
        <f>VLOOKUP($B688,Tabla2[],K$1,0)</f>
        <v>0.105</v>
      </c>
      <c r="L688" s="19">
        <f>VLOOKUP($B688,Tabla2[],L$1,0)</f>
        <v>0</v>
      </c>
      <c r="M688" s="19">
        <f>VLOOKUP($B688,Tabla2[],M$1,0)</f>
        <v>0</v>
      </c>
      <c r="N688" s="19">
        <f>VLOOKUP($B688,Tabla2[],N$1,0)</f>
        <v>0</v>
      </c>
      <c r="O688" s="19">
        <f>VLOOKUP($B688,Tabla2[],O$1,0)</f>
        <v>0.17599999999999999</v>
      </c>
      <c r="P688" s="19">
        <f>VLOOKUP($B688,Tabla2[],P$1,0)</f>
        <v>0.129</v>
      </c>
      <c r="Q688" s="19">
        <f>VLOOKUP($B688,Tabla2[],Q$1,0)</f>
        <v>0.105</v>
      </c>
      <c r="R688" s="19">
        <f>VLOOKUP($B688,Tabla2[],R$1,0)</f>
        <v>0</v>
      </c>
      <c r="S688" s="19">
        <f>VLOOKUP($B688,Tabla2[],S$1,0)</f>
        <v>0</v>
      </c>
      <c r="T688" s="19">
        <f>VLOOKUP($B688,Tabla2[],T$1,0)</f>
        <v>0</v>
      </c>
    </row>
    <row r="689" spans="1:20" x14ac:dyDescent="0.3">
      <c r="A689" t="s">
        <v>0</v>
      </c>
      <c r="B689" t="str">
        <f>FIJO!$B691</f>
        <v>BALEARESGANAFIJOONLINE TG2.0TD-</v>
      </c>
      <c r="C689" s="18" t="str">
        <f>VLOOKUP($B689,Tabla2[],3,0)</f>
        <v>GANA</v>
      </c>
      <c r="D689" s="18" t="str">
        <f>VLOOKUP($B689,Tabla2[],FIJO!C$1,0)</f>
        <v>BALEARES</v>
      </c>
      <c r="E689" s="155"/>
      <c r="F689" s="18" t="str">
        <f>VLOOKUP($B689,Tabla2[],5,0)</f>
        <v>ONLINE TG</v>
      </c>
      <c r="G689" s="18" t="str">
        <f>VLOOKUP($B689,Tabla2[],6,0)</f>
        <v>2.0TD</v>
      </c>
      <c r="H689" s="18" t="str">
        <f>VLOOKUP($B689,Tabla2[],7,0)</f>
        <v>-</v>
      </c>
      <c r="I689" s="19">
        <f>VLOOKUP($B689,Tabla2[],I$1,0)</f>
        <v>0.13900000000000001</v>
      </c>
      <c r="J689" s="19">
        <f>VLOOKUP($B689,Tabla2[],J$1,0)</f>
        <v>0.13900000000000001</v>
      </c>
      <c r="K689" s="19">
        <f>VLOOKUP($B689,Tabla2[],K$1,0)</f>
        <v>0.13900000000000001</v>
      </c>
      <c r="L689" s="19">
        <f>VLOOKUP($B689,Tabla2[],L$1,0)</f>
        <v>0</v>
      </c>
      <c r="M689" s="19">
        <f>VLOOKUP($B689,Tabla2[],M$1,0)</f>
        <v>0</v>
      </c>
      <c r="N689" s="19">
        <f>VLOOKUP($B689,Tabla2[],N$1,0)</f>
        <v>0</v>
      </c>
      <c r="O689" s="19">
        <f>VLOOKUP($B689,Tabla2[],O$1,0)</f>
        <v>0.13900000000000001</v>
      </c>
      <c r="P689" s="19">
        <f>VLOOKUP($B689,Tabla2[],P$1,0)</f>
        <v>0.13900000000000001</v>
      </c>
      <c r="Q689" s="19">
        <f>VLOOKUP($B689,Tabla2[],Q$1,0)</f>
        <v>0.13900000000000001</v>
      </c>
      <c r="R689" s="19">
        <f>VLOOKUP($B689,Tabla2[],R$1,0)</f>
        <v>0</v>
      </c>
      <c r="S689" s="19">
        <f>VLOOKUP($B689,Tabla2[],S$1,0)</f>
        <v>0</v>
      </c>
      <c r="T689" s="19">
        <f>VLOOKUP($B689,Tabla2[],T$1,0)</f>
        <v>0</v>
      </c>
    </row>
    <row r="690" spans="1:20" x14ac:dyDescent="0.3">
      <c r="A690" t="s">
        <v>0</v>
      </c>
      <c r="B690" t="str">
        <f>FIJO!$B692</f>
        <v>BALEARESGANAFIJOPRECIO ESTABLE TG2.0TD-</v>
      </c>
      <c r="C690" s="18" t="str">
        <f>VLOOKUP($B690,Tabla2[],3,0)</f>
        <v>GANA</v>
      </c>
      <c r="D690" s="18" t="str">
        <f>VLOOKUP($B690,Tabla2[],FIJO!C$1,0)</f>
        <v>BALEARES</v>
      </c>
      <c r="E690" s="155"/>
      <c r="F690" s="18" t="str">
        <f>VLOOKUP($B690,Tabla2[],5,0)</f>
        <v>PRECIO ESTABLE TG</v>
      </c>
      <c r="G690" s="18" t="str">
        <f>VLOOKUP($B690,Tabla2[],6,0)</f>
        <v>2.0TD</v>
      </c>
      <c r="H690" s="18" t="str">
        <f>VLOOKUP($B690,Tabla2[],7,0)</f>
        <v>-</v>
      </c>
      <c r="I690" s="19">
        <f>VLOOKUP($B690,Tabla2[],I$1,0)</f>
        <v>0.17599999999999999</v>
      </c>
      <c r="J690" s="19">
        <f>VLOOKUP($B690,Tabla2[],J$1,0)</f>
        <v>0.129</v>
      </c>
      <c r="K690" s="19">
        <f>VLOOKUP($B690,Tabla2[],K$1,0)</f>
        <v>0.105</v>
      </c>
      <c r="L690" s="19">
        <f>VLOOKUP($B690,Tabla2[],L$1,0)</f>
        <v>0</v>
      </c>
      <c r="M690" s="19">
        <f>VLOOKUP($B690,Tabla2[],M$1,0)</f>
        <v>0</v>
      </c>
      <c r="N690" s="19">
        <f>VLOOKUP($B690,Tabla2[],N$1,0)</f>
        <v>0</v>
      </c>
      <c r="O690" s="19">
        <f>VLOOKUP($B690,Tabla2[],O$1,0)</f>
        <v>0.17599999999999999</v>
      </c>
      <c r="P690" s="19">
        <f>VLOOKUP($B690,Tabla2[],P$1,0)</f>
        <v>0.129</v>
      </c>
      <c r="Q690" s="19">
        <f>VLOOKUP($B690,Tabla2[],Q$1,0)</f>
        <v>0.105</v>
      </c>
      <c r="R690" s="19">
        <f>VLOOKUP($B690,Tabla2[],R$1,0)</f>
        <v>0</v>
      </c>
      <c r="S690" s="19">
        <f>VLOOKUP($B690,Tabla2[],S$1,0)</f>
        <v>0</v>
      </c>
      <c r="T690" s="19">
        <f>VLOOKUP($B690,Tabla2[],T$1,0)</f>
        <v>0</v>
      </c>
    </row>
    <row r="691" spans="1:20" x14ac:dyDescent="0.3">
      <c r="A691" t="s">
        <v>0</v>
      </c>
      <c r="B691" t="str">
        <f>FIJO!$B693</f>
        <v>PENINSULAIBERDROLAFIJO2.0&lt;10kW PLAN ESTABLE2.0TD-</v>
      </c>
      <c r="C691" s="18" t="str">
        <f>VLOOKUP($B691,Tabla2[],3,0)</f>
        <v>IBERDROLA</v>
      </c>
      <c r="D691" s="18" t="str">
        <f>VLOOKUP($B691,Tabla2[],FIJO!C$1,0)</f>
        <v>PENINSULA</v>
      </c>
      <c r="E691" s="155"/>
      <c r="F691" s="18" t="str">
        <f>VLOOKUP($B691,Tabla2[],5,0)</f>
        <v>2.0&lt;10kW PLAN ESTABLE</v>
      </c>
      <c r="G691" s="18" t="str">
        <f>VLOOKUP($B691,Tabla2[],6,0)</f>
        <v>2.0TD</v>
      </c>
      <c r="H691" s="18" t="str">
        <f>VLOOKUP($B691,Tabla2[],7,0)</f>
        <v>-</v>
      </c>
      <c r="I691" s="19">
        <f>VLOOKUP($B691,Tabla2[],I$1,0)</f>
        <v>9.4533873972602753E-2</v>
      </c>
      <c r="J691" s="19">
        <f>VLOOKUP($B691,Tabla2[],J$1,0)</f>
        <v>1.7473189041095891E-2</v>
      </c>
      <c r="K691" s="19">
        <f>VLOOKUP($B691,Tabla2[],K$1,0)</f>
        <v>0</v>
      </c>
      <c r="L691" s="19">
        <f>VLOOKUP($B691,Tabla2[],L$1,0)</f>
        <v>0</v>
      </c>
      <c r="M691" s="19">
        <f>VLOOKUP($B691,Tabla2[],M$1,0)</f>
        <v>0</v>
      </c>
      <c r="N691" s="19">
        <f>VLOOKUP($B691,Tabla2[],N$1,0)</f>
        <v>0</v>
      </c>
      <c r="O691" s="19">
        <f>VLOOKUP($B691,Tabla2[],O$1,0)</f>
        <v>0.155916</v>
      </c>
      <c r="P691" s="19">
        <f>VLOOKUP($B691,Tabla2[],P$1,0)</f>
        <v>0.155916</v>
      </c>
      <c r="Q691" s="19">
        <f>VLOOKUP($B691,Tabla2[],Q$1,0)</f>
        <v>0.155916</v>
      </c>
      <c r="R691" s="19">
        <f>VLOOKUP($B691,Tabla2[],R$1,0)</f>
        <v>0</v>
      </c>
      <c r="S691" s="19">
        <f>VLOOKUP($B691,Tabla2[],S$1,0)</f>
        <v>0</v>
      </c>
      <c r="T691" s="19">
        <f>VLOOKUP($B691,Tabla2[],T$1,0)</f>
        <v>0</v>
      </c>
    </row>
    <row r="692" spans="1:20" x14ac:dyDescent="0.3">
      <c r="A692" t="s">
        <v>0</v>
      </c>
      <c r="B692" t="str">
        <f>FIJO!$B694</f>
        <v>PENINSULAIBERDROLAFIJO2.0&lt;10kW Plan Exclusivo 15%TE/TP 1p2.0TD-</v>
      </c>
      <c r="C692" s="18" t="str">
        <f>VLOOKUP($B692,Tabla2[],3,0)</f>
        <v>IBERDROLA</v>
      </c>
      <c r="D692" s="18" t="str">
        <f>VLOOKUP($B692,Tabla2[],FIJO!C$1,0)</f>
        <v>PENINSULA</v>
      </c>
      <c r="E692" s="155"/>
      <c r="F692" s="18" t="str">
        <f>VLOOKUP($B692,Tabla2[],5,0)</f>
        <v>2.0&lt;10kW Plan Exclusivo 15%TE/TP 1p</v>
      </c>
      <c r="G692" s="18" t="str">
        <f>VLOOKUP($B692,Tabla2[],6,0)</f>
        <v>2.0TD</v>
      </c>
      <c r="H692" s="18" t="str">
        <f>VLOOKUP($B692,Tabla2[],7,0)</f>
        <v>-</v>
      </c>
      <c r="I692" s="19">
        <f>VLOOKUP($B692,Tabla2[],I$1,0)</f>
        <v>9.4533873972602753E-2</v>
      </c>
      <c r="J692" s="19">
        <f>VLOOKUP($B692,Tabla2[],J$1,0)</f>
        <v>1.7473189041095891E-2</v>
      </c>
      <c r="K692" s="19">
        <f>VLOOKUP($B692,Tabla2[],K$1,0)</f>
        <v>0</v>
      </c>
      <c r="L692" s="19">
        <f>VLOOKUP($B692,Tabla2[],L$1,0)</f>
        <v>0</v>
      </c>
      <c r="M692" s="19">
        <f>VLOOKUP($B692,Tabla2[],M$1,0)</f>
        <v>0</v>
      </c>
      <c r="N692" s="19">
        <f>VLOOKUP($B692,Tabla2[],N$1,0)</f>
        <v>0</v>
      </c>
      <c r="O692" s="19">
        <f>VLOOKUP($B692,Tabla2[],O$1,0)</f>
        <v>0.20804175</v>
      </c>
      <c r="P692" s="19">
        <f>VLOOKUP($B692,Tabla2[],P$1,0)</f>
        <v>0.20804175</v>
      </c>
      <c r="Q692" s="19">
        <f>VLOOKUP($B692,Tabla2[],Q$1,0)</f>
        <v>0.20804175</v>
      </c>
      <c r="R692" s="19">
        <f>VLOOKUP($B692,Tabla2[],R$1,0)</f>
        <v>0</v>
      </c>
      <c r="S692" s="19">
        <f>VLOOKUP($B692,Tabla2[],S$1,0)</f>
        <v>0</v>
      </c>
      <c r="T692" s="19">
        <f>VLOOKUP($B692,Tabla2[],T$1,0)</f>
        <v>0</v>
      </c>
    </row>
    <row r="693" spans="1:20" x14ac:dyDescent="0.3">
      <c r="A693" t="s">
        <v>0</v>
      </c>
      <c r="B693" t="str">
        <f>FIJO!$B695</f>
        <v>PENINSULAIBERDROLAFIJO2.0&lt;10kW Plan Exclusivo 15%TE/TP 3p2.0TD-</v>
      </c>
      <c r="C693" s="18" t="str">
        <f>VLOOKUP($B693,Tabla2[],3,0)</f>
        <v>IBERDROLA</v>
      </c>
      <c r="D693" s="18" t="str">
        <f>VLOOKUP($B693,Tabla2[],FIJO!C$1,0)</f>
        <v>PENINSULA</v>
      </c>
      <c r="E693" s="155"/>
      <c r="F693" s="18" t="str">
        <f>VLOOKUP($B693,Tabla2[],5,0)</f>
        <v>2.0&lt;10kW Plan Exclusivo 15%TE/TP 3p</v>
      </c>
      <c r="G693" s="18" t="str">
        <f>VLOOKUP($B693,Tabla2[],6,0)</f>
        <v>2.0TD</v>
      </c>
      <c r="H693" s="18" t="str">
        <f>VLOOKUP($B693,Tabla2[],7,0)</f>
        <v>-</v>
      </c>
      <c r="I693" s="19">
        <f>VLOOKUP($B693,Tabla2[],I$1,0)</f>
        <v>9.4533873972602753E-2</v>
      </c>
      <c r="J693" s="19">
        <f>VLOOKUP($B693,Tabla2[],J$1,0)</f>
        <v>1.7473189041095891E-2</v>
      </c>
      <c r="K693" s="19">
        <f>VLOOKUP($B693,Tabla2[],K$1,0)</f>
        <v>0</v>
      </c>
      <c r="L693" s="19">
        <f>VLOOKUP($B693,Tabla2[],L$1,0)</f>
        <v>0</v>
      </c>
      <c r="M693" s="19">
        <f>VLOOKUP($B693,Tabla2[],M$1,0)</f>
        <v>0</v>
      </c>
      <c r="N693" s="19">
        <f>VLOOKUP($B693,Tabla2[],N$1,0)</f>
        <v>0</v>
      </c>
      <c r="O693" s="19">
        <f>VLOOKUP($B693,Tabla2[],O$1,0)</f>
        <v>0.22500944999999997</v>
      </c>
      <c r="P693" s="19">
        <f>VLOOKUP($B693,Tabla2[],P$1,0)</f>
        <v>0.18793244999999997</v>
      </c>
      <c r="Q693" s="19">
        <f>VLOOKUP($B693,Tabla2[],Q$1,0)</f>
        <v>0.16313710000000001</v>
      </c>
      <c r="R693" s="19">
        <f>VLOOKUP($B693,Tabla2[],R$1,0)</f>
        <v>0</v>
      </c>
      <c r="S693" s="19">
        <f>VLOOKUP($B693,Tabla2[],S$1,0)</f>
        <v>0</v>
      </c>
      <c r="T693" s="19">
        <f>VLOOKUP($B693,Tabla2[],T$1,0)</f>
        <v>0</v>
      </c>
    </row>
    <row r="694" spans="1:20" x14ac:dyDescent="0.3">
      <c r="A694" t="s">
        <v>0</v>
      </c>
      <c r="B694" t="str">
        <f>FIJO!$B696</f>
        <v>PENINSULAIBERDROLAFIJO2.0&gt;10kW Plan Estable2.0TD-</v>
      </c>
      <c r="C694" s="18" t="str">
        <f>VLOOKUP($B694,Tabla2[],3,0)</f>
        <v>IBERDROLA</v>
      </c>
      <c r="D694" s="18" t="str">
        <f>VLOOKUP($B694,Tabla2[],FIJO!C$1,0)</f>
        <v>PENINSULA</v>
      </c>
      <c r="E694" s="155"/>
      <c r="F694" s="18" t="str">
        <f>VLOOKUP($B694,Tabla2[],5,0)</f>
        <v>2.0&gt;10kW Plan Estable</v>
      </c>
      <c r="G694" s="18" t="str">
        <f>VLOOKUP($B694,Tabla2[],6,0)</f>
        <v>2.0TD</v>
      </c>
      <c r="H694" s="18" t="str">
        <f>VLOOKUP($B694,Tabla2[],7,0)</f>
        <v>-</v>
      </c>
      <c r="I694" s="19">
        <f>VLOOKUP($B694,Tabla2[],I$1,0)</f>
        <v>8.8982786301369868E-2</v>
      </c>
      <c r="J694" s="19">
        <f>VLOOKUP($B694,Tabla2[],J$1,0)</f>
        <v>1.4501619178082193E-2</v>
      </c>
      <c r="K694" s="19">
        <f>VLOOKUP($B694,Tabla2[],K$1,0)</f>
        <v>0</v>
      </c>
      <c r="L694" s="19">
        <f>VLOOKUP($B694,Tabla2[],L$1,0)</f>
        <v>0</v>
      </c>
      <c r="M694" s="19">
        <f>VLOOKUP($B694,Tabla2[],M$1,0)</f>
        <v>0</v>
      </c>
      <c r="N694" s="19">
        <f>VLOOKUP($B694,Tabla2[],N$1,0)</f>
        <v>0</v>
      </c>
      <c r="O694" s="19">
        <f>VLOOKUP($B694,Tabla2[],O$1,0)</f>
        <v>0.15761600000000001</v>
      </c>
      <c r="P694" s="19">
        <f>VLOOKUP($B694,Tabla2[],P$1,0)</f>
        <v>0.15761600000000001</v>
      </c>
      <c r="Q694" s="19">
        <f>VLOOKUP($B694,Tabla2[],Q$1,0)</f>
        <v>0.15761600000000001</v>
      </c>
      <c r="R694" s="19">
        <f>VLOOKUP($B694,Tabla2[],R$1,0)</f>
        <v>0</v>
      </c>
      <c r="S694" s="19">
        <f>VLOOKUP($B694,Tabla2[],S$1,0)</f>
        <v>0</v>
      </c>
      <c r="T694" s="19">
        <f>VLOOKUP($B694,Tabla2[],T$1,0)</f>
        <v>0</v>
      </c>
    </row>
    <row r="695" spans="1:20" x14ac:dyDescent="0.3">
      <c r="A695" t="s">
        <v>0</v>
      </c>
      <c r="B695" t="str">
        <f>FIJO!$B697</f>
        <v>PENINSULAIBERDROLAFIJO2.0&gt;10kW Plan Exclusivo 15%TE/TP 1p2.0TD-</v>
      </c>
      <c r="C695" s="18" t="str">
        <f>VLOOKUP($B695,Tabla2[],3,0)</f>
        <v>IBERDROLA</v>
      </c>
      <c r="D695" s="18" t="str">
        <f>VLOOKUP($B695,Tabla2[],FIJO!C$1,0)</f>
        <v>PENINSULA</v>
      </c>
      <c r="E695" s="155"/>
      <c r="F695" s="18" t="str">
        <f>VLOOKUP($B695,Tabla2[],5,0)</f>
        <v>2.0&gt;10kW Plan Exclusivo 15%TE/TP 1p</v>
      </c>
      <c r="G695" s="18" t="str">
        <f>VLOOKUP($B695,Tabla2[],6,0)</f>
        <v>2.0TD</v>
      </c>
      <c r="H695" s="18" t="str">
        <f>VLOOKUP($B695,Tabla2[],7,0)</f>
        <v>-</v>
      </c>
      <c r="I695" s="19">
        <f>VLOOKUP($B695,Tabla2[],I$1,0)</f>
        <v>8.1031343013698617E-2</v>
      </c>
      <c r="J695" s="19">
        <f>VLOOKUP($B695,Tabla2[],J$1,0)</f>
        <v>1.2591452876712331E-2</v>
      </c>
      <c r="K695" s="19">
        <f>VLOOKUP($B695,Tabla2[],K$1,0)</f>
        <v>0</v>
      </c>
      <c r="L695" s="19">
        <f>VLOOKUP($B695,Tabla2[],L$1,0)</f>
        <v>0</v>
      </c>
      <c r="M695" s="19">
        <f>VLOOKUP($B695,Tabla2[],M$1,0)</f>
        <v>0</v>
      </c>
      <c r="N695" s="19">
        <f>VLOOKUP($B695,Tabla2[],N$1,0)</f>
        <v>0</v>
      </c>
      <c r="O695" s="19">
        <f>VLOOKUP($B695,Tabla2[],O$1,0)</f>
        <v>0.18538245</v>
      </c>
      <c r="P695" s="19">
        <f>VLOOKUP($B695,Tabla2[],P$1,0)</f>
        <v>0.18538245</v>
      </c>
      <c r="Q695" s="19">
        <f>VLOOKUP($B695,Tabla2[],Q$1,0)</f>
        <v>0.18538245</v>
      </c>
      <c r="R695" s="19">
        <f>VLOOKUP($B695,Tabla2[],R$1,0)</f>
        <v>0</v>
      </c>
      <c r="S695" s="19">
        <f>VLOOKUP($B695,Tabla2[],S$1,0)</f>
        <v>0</v>
      </c>
      <c r="T695" s="19">
        <f>VLOOKUP($B695,Tabla2[],T$1,0)</f>
        <v>0</v>
      </c>
    </row>
    <row r="696" spans="1:20" x14ac:dyDescent="0.3">
      <c r="A696" t="s">
        <v>0</v>
      </c>
      <c r="B696" t="str">
        <f>FIJO!$B698</f>
        <v>PENINSULAIBERDROLAFIJO2.0&gt;10kW Plan Exclusivo 15%TE/TP 3p2.0TD-</v>
      </c>
      <c r="C696" s="18" t="str">
        <f>VLOOKUP($B696,Tabla2[],3,0)</f>
        <v>IBERDROLA</v>
      </c>
      <c r="D696" s="18" t="str">
        <f>VLOOKUP($B696,Tabla2[],FIJO!C$1,0)</f>
        <v>PENINSULA</v>
      </c>
      <c r="E696" s="155"/>
      <c r="F696" s="18" t="str">
        <f>VLOOKUP($B696,Tabla2[],5,0)</f>
        <v>2.0&gt;10kW Plan Exclusivo 15%TE/TP 3p</v>
      </c>
      <c r="G696" s="18" t="str">
        <f>VLOOKUP($B696,Tabla2[],6,0)</f>
        <v>2.0TD</v>
      </c>
      <c r="H696" s="18" t="str">
        <f>VLOOKUP($B696,Tabla2[],7,0)</f>
        <v>-</v>
      </c>
      <c r="I696" s="19">
        <f>VLOOKUP($B696,Tabla2[],I$1,0)</f>
        <v>8.1031343013698617E-2</v>
      </c>
      <c r="J696" s="19">
        <f>VLOOKUP($B696,Tabla2[],J$1,0)</f>
        <v>1.2591452876712331E-2</v>
      </c>
      <c r="K696" s="19">
        <f>VLOOKUP($B696,Tabla2[],K$1,0)</f>
        <v>0</v>
      </c>
      <c r="L696" s="19">
        <f>VLOOKUP($B696,Tabla2[],L$1,0)</f>
        <v>0</v>
      </c>
      <c r="M696" s="19">
        <f>VLOOKUP($B696,Tabla2[],M$1,0)</f>
        <v>0</v>
      </c>
      <c r="N696" s="19">
        <f>VLOOKUP($B696,Tabla2[],N$1,0)</f>
        <v>0</v>
      </c>
      <c r="O696" s="19">
        <f>VLOOKUP($B696,Tabla2[],O$1,0)</f>
        <v>0.22500944999999997</v>
      </c>
      <c r="P696" s="19">
        <f>VLOOKUP($B696,Tabla2[],P$1,0)</f>
        <v>0.18793244999999997</v>
      </c>
      <c r="Q696" s="19">
        <f>VLOOKUP($B696,Tabla2[],Q$1,0)</f>
        <v>0.16313710000000001</v>
      </c>
      <c r="R696" s="19">
        <f>VLOOKUP($B696,Tabla2[],R$1,0)</f>
        <v>0</v>
      </c>
      <c r="S696" s="19">
        <f>VLOOKUP($B696,Tabla2[],S$1,0)</f>
        <v>0</v>
      </c>
      <c r="T696" s="19">
        <f>VLOOKUP($B696,Tabla2[],T$1,0)</f>
        <v>0</v>
      </c>
    </row>
    <row r="697" spans="1:20" x14ac:dyDescent="0.3">
      <c r="B697" t="str">
        <f>FIJO!$B699</f>
        <v>PENINSULAIBERDROLAFIJO2.0&gt;10kW Plan Exclusivo 26/30%TE 1p2.0TD-</v>
      </c>
      <c r="C697" s="18" t="str">
        <f>VLOOKUP($B697,Tabla2[],3,0)</f>
        <v>IBERDROLA</v>
      </c>
      <c r="D697" s="18" t="str">
        <f>VLOOKUP($B697,Tabla2[],FIJO!C$1,0)</f>
        <v>PENINSULA</v>
      </c>
      <c r="E697" s="155"/>
      <c r="F697" s="18" t="str">
        <f>VLOOKUP($B697,Tabla2[],5,0)</f>
        <v>2.0&gt;10kW Plan Exclusivo 26/30%TE 1p</v>
      </c>
      <c r="G697" s="18" t="str">
        <f>VLOOKUP($B697,Tabla2[],6,0)</f>
        <v>2.0TD</v>
      </c>
      <c r="H697" s="18" t="str">
        <f>VLOOKUP($B697,Tabla2[],7,0)</f>
        <v>-</v>
      </c>
      <c r="I697" s="19">
        <f>VLOOKUP($B697,Tabla2[],I$1,0)</f>
        <v>6.2029865424657535E-2</v>
      </c>
      <c r="J697" s="19">
        <f>VLOOKUP($B697,Tabla2[],J$1,0)</f>
        <v>8.3263543013698659E-3</v>
      </c>
      <c r="K697" s="19">
        <f>VLOOKUP($B697,Tabla2[],K$1,0)</f>
        <v>0</v>
      </c>
      <c r="L697" s="19">
        <f>VLOOKUP($B697,Tabla2[],L$1,0)</f>
        <v>0</v>
      </c>
      <c r="M697" s="19">
        <f>VLOOKUP($B697,Tabla2[],M$1,0)</f>
        <v>0</v>
      </c>
      <c r="N697" s="19">
        <f>VLOOKUP($B697,Tabla2[],N$1,0)</f>
        <v>0</v>
      </c>
      <c r="O697" s="19">
        <f>VLOOKUP($B697,Tabla2[],O$1,0)</f>
        <v>0.29098579999999996</v>
      </c>
      <c r="P697" s="19">
        <f>VLOOKUP($B697,Tabla2[],P$1,0)</f>
        <v>0.29098579999999996</v>
      </c>
      <c r="Q697" s="19">
        <f>VLOOKUP($B697,Tabla2[],Q$1,0)</f>
        <v>0.29098579999999996</v>
      </c>
      <c r="R697" s="19">
        <f>VLOOKUP($B697,Tabla2[],R$1,0)</f>
        <v>0</v>
      </c>
      <c r="S697" s="19">
        <f>VLOOKUP($B697,Tabla2[],S$1,0)</f>
        <v>0</v>
      </c>
      <c r="T697" s="19">
        <f>VLOOKUP($B697,Tabla2[],T$1,0)</f>
        <v>0</v>
      </c>
    </row>
    <row r="698" spans="1:20" x14ac:dyDescent="0.3">
      <c r="A698" t="s">
        <v>0</v>
      </c>
      <c r="B698" t="str">
        <f>FIJO!$B700</f>
        <v>PENINSULAIBERDROLAFIJO2.0&gt;10kW Plan Exclusivo 26/30%TE 3p2.0TD-</v>
      </c>
      <c r="C698" s="18" t="str">
        <f>VLOOKUP($B698,Tabla2[],3,0)</f>
        <v>IBERDROLA</v>
      </c>
      <c r="D698" s="18" t="str">
        <f>VLOOKUP($B698,Tabla2[],FIJO!C$1,0)</f>
        <v>PENINSULA</v>
      </c>
      <c r="E698" s="155"/>
      <c r="F698" s="18" t="str">
        <f>VLOOKUP($B698,Tabla2[],5,0)</f>
        <v>2.0&gt;10kW Plan Exclusivo 26/30%TE 3p</v>
      </c>
      <c r="G698" s="18" t="str">
        <f>VLOOKUP($B698,Tabla2[],6,0)</f>
        <v>2.0TD</v>
      </c>
      <c r="H698" s="18" t="str">
        <f>VLOOKUP($B698,Tabla2[],7,0)</f>
        <v>-</v>
      </c>
      <c r="I698" s="19">
        <f>VLOOKUP($B698,Tabla2[],I$1,0)</f>
        <v>8.3824142465753426E-2</v>
      </c>
      <c r="J698" s="19">
        <f>VLOOKUP($B698,Tabla2[],J$1,0)</f>
        <v>1.1251830136986302E-2</v>
      </c>
      <c r="K698" s="19">
        <f>VLOOKUP($B698,Tabla2[],K$1,0)</f>
        <v>0</v>
      </c>
      <c r="L698" s="19">
        <f>VLOOKUP($B698,Tabla2[],L$1,0)</f>
        <v>0</v>
      </c>
      <c r="M698" s="19">
        <f>VLOOKUP($B698,Tabla2[],M$1,0)</f>
        <v>0</v>
      </c>
      <c r="N698" s="19">
        <f>VLOOKUP($B698,Tabla2[],N$1,0)</f>
        <v>0</v>
      </c>
      <c r="O698" s="19">
        <f>VLOOKUP($B698,Tabla2[],O$1,0)</f>
        <v>0.35128309999999996</v>
      </c>
      <c r="P698" s="19">
        <f>VLOOKUP($B698,Tabla2[],P$1,0)</f>
        <v>0.28435679999999997</v>
      </c>
      <c r="Q698" s="19">
        <f>VLOOKUP($B698,Tabla2[],Q$1,0)</f>
        <v>0.26398749999999999</v>
      </c>
      <c r="R698" s="19">
        <f>VLOOKUP($B698,Tabla2[],R$1,0)</f>
        <v>0</v>
      </c>
      <c r="S698" s="19">
        <f>VLOOKUP($B698,Tabla2[],S$1,0)</f>
        <v>0</v>
      </c>
      <c r="T698" s="19">
        <f>VLOOKUP($B698,Tabla2[],T$1,0)</f>
        <v>0</v>
      </c>
    </row>
    <row r="699" spans="1:20" x14ac:dyDescent="0.3">
      <c r="A699" t="s">
        <v>0</v>
      </c>
      <c r="B699" t="str">
        <f>FIJO!$B701</f>
        <v>PENINSULAIBERDROLAFIJOPEH/API 2.0&lt;10kW PLAN ESTABLE2.0TD-</v>
      </c>
      <c r="C699" s="18" t="str">
        <f>VLOOKUP($B699,Tabla2[],3,0)</f>
        <v>IBERDROLA</v>
      </c>
      <c r="D699" s="18" t="str">
        <f>VLOOKUP($B699,Tabla2[],FIJO!C$1,0)</f>
        <v>PENINSULA</v>
      </c>
      <c r="E699" s="155"/>
      <c r="F699" s="18" t="str">
        <f>VLOOKUP($B699,Tabla2[],5,0)</f>
        <v>PEH/API 2.0&lt;10kW PLAN ESTABLE</v>
      </c>
      <c r="G699" s="18" t="str">
        <f>VLOOKUP($B699,Tabla2[],6,0)</f>
        <v>2.0TD</v>
      </c>
      <c r="H699" s="18" t="str">
        <f>VLOOKUP($B699,Tabla2[],7,0)</f>
        <v>-</v>
      </c>
      <c r="I699" s="19">
        <f>VLOOKUP($B699,Tabla2[],I$1,0)</f>
        <v>8.8982786301369868E-2</v>
      </c>
      <c r="J699" s="19">
        <f>VLOOKUP($B699,Tabla2[],J$1,0)</f>
        <v>1.4501619178082193E-2</v>
      </c>
      <c r="K699" s="19">
        <f>VLOOKUP($B699,Tabla2[],K$1,0)</f>
        <v>0</v>
      </c>
      <c r="L699" s="19">
        <f>VLOOKUP($B699,Tabla2[],L$1,0)</f>
        <v>0</v>
      </c>
      <c r="M699" s="19">
        <f>VLOOKUP($B699,Tabla2[],M$1,0)</f>
        <v>0</v>
      </c>
      <c r="N699" s="19">
        <f>VLOOKUP($B699,Tabla2[],N$1,0)</f>
        <v>0</v>
      </c>
      <c r="O699" s="19">
        <f>VLOOKUP($B699,Tabla2[],O$1,0)</f>
        <v>0.14674499999999999</v>
      </c>
      <c r="P699" s="19">
        <f>VLOOKUP($B699,Tabla2[],P$1,0)</f>
        <v>0.14674499999999999</v>
      </c>
      <c r="Q699" s="19">
        <f>VLOOKUP($B699,Tabla2[],Q$1,0)</f>
        <v>0.14674499999999999</v>
      </c>
      <c r="R699" s="19">
        <f>VLOOKUP($B699,Tabla2[],R$1,0)</f>
        <v>0</v>
      </c>
      <c r="S699" s="19">
        <f>VLOOKUP($B699,Tabla2[],S$1,0)</f>
        <v>0</v>
      </c>
      <c r="T699" s="19">
        <f>VLOOKUP($B699,Tabla2[],T$1,0)</f>
        <v>0</v>
      </c>
    </row>
    <row r="700" spans="1:20" x14ac:dyDescent="0.3">
      <c r="A700" t="s">
        <v>0</v>
      </c>
      <c r="B700" t="str">
        <f>FIJO!$B702</f>
        <v>PENINSULAIBERDROLAFIJOPEH/API 2.0&lt;10kW Plan Exclusivo 15%TE/TP 1p2.0TD-</v>
      </c>
      <c r="C700" s="18" t="str">
        <f>VLOOKUP($B700,Tabla2[],3,0)</f>
        <v>IBERDROLA</v>
      </c>
      <c r="D700" s="18" t="str">
        <f>VLOOKUP($B700,Tabla2[],FIJO!C$1,0)</f>
        <v>PENINSULA</v>
      </c>
      <c r="E700" s="155"/>
      <c r="F700" s="18" t="str">
        <f>VLOOKUP($B700,Tabla2[],5,0)</f>
        <v>PEH/API 2.0&lt;10kW Plan Exclusivo 15%TE/TP 1p</v>
      </c>
      <c r="G700" s="18" t="str">
        <f>VLOOKUP($B700,Tabla2[],6,0)</f>
        <v>2.0TD</v>
      </c>
      <c r="H700" s="18" t="str">
        <f>VLOOKUP($B700,Tabla2[],7,0)</f>
        <v>-</v>
      </c>
      <c r="I700" s="19">
        <f>VLOOKUP($B700,Tabla2[],I$1,0)</f>
        <v>8.1031343013698617E-2</v>
      </c>
      <c r="J700" s="19">
        <f>VLOOKUP($B700,Tabla2[],J$1,0)</f>
        <v>1.2591452876712331E-2</v>
      </c>
      <c r="K700" s="19">
        <f>VLOOKUP($B700,Tabla2[],K$1,0)</f>
        <v>0</v>
      </c>
      <c r="L700" s="19">
        <f>VLOOKUP($B700,Tabla2[],L$1,0)</f>
        <v>0</v>
      </c>
      <c r="M700" s="19">
        <f>VLOOKUP($B700,Tabla2[],M$1,0)</f>
        <v>0</v>
      </c>
      <c r="N700" s="19">
        <f>VLOOKUP($B700,Tabla2[],N$1,0)</f>
        <v>0</v>
      </c>
      <c r="O700" s="19">
        <f>VLOOKUP($B700,Tabla2[],O$1,0)</f>
        <v>0.17447760000000001</v>
      </c>
      <c r="P700" s="19">
        <f>VLOOKUP($B700,Tabla2[],P$1,0)</f>
        <v>0.17447760000000001</v>
      </c>
      <c r="Q700" s="19">
        <f>VLOOKUP($B700,Tabla2[],Q$1,0)</f>
        <v>0.17447760000000001</v>
      </c>
      <c r="R700" s="19">
        <f>VLOOKUP($B700,Tabla2[],R$1,0)</f>
        <v>0</v>
      </c>
      <c r="S700" s="19">
        <f>VLOOKUP($B700,Tabla2[],S$1,0)</f>
        <v>0</v>
      </c>
      <c r="T700" s="19">
        <f>VLOOKUP($B700,Tabla2[],T$1,0)</f>
        <v>0</v>
      </c>
    </row>
    <row r="701" spans="1:20" x14ac:dyDescent="0.3">
      <c r="A701" t="s">
        <v>0</v>
      </c>
      <c r="B701" t="str">
        <f>FIJO!$B703</f>
        <v>PENINSULAIBERDROLAFIJOPEH/API 2.0&lt;10kW Plan Exclusivo 15%TE/TP 3p2.0TD-</v>
      </c>
      <c r="C701" s="18" t="str">
        <f>VLOOKUP($B701,Tabla2[],3,0)</f>
        <v>IBERDROLA</v>
      </c>
      <c r="D701" s="18" t="str">
        <f>VLOOKUP($B701,Tabla2[],FIJO!C$1,0)</f>
        <v>PENINSULA</v>
      </c>
      <c r="E701" s="155"/>
      <c r="F701" s="18" t="str">
        <f>VLOOKUP($B701,Tabla2[],5,0)</f>
        <v>PEH/API 2.0&lt;10kW Plan Exclusivo 15%TE/TP 3p</v>
      </c>
      <c r="G701" s="18" t="str">
        <f>VLOOKUP($B701,Tabla2[],6,0)</f>
        <v>2.0TD</v>
      </c>
      <c r="H701" s="18" t="str">
        <f>VLOOKUP($B701,Tabla2[],7,0)</f>
        <v>-</v>
      </c>
      <c r="I701" s="19">
        <f>VLOOKUP($B701,Tabla2[],I$1,0)</f>
        <v>8.1031343013698617E-2</v>
      </c>
      <c r="J701" s="19">
        <f>VLOOKUP($B701,Tabla2[],J$1,0)</f>
        <v>1.2591452876712331E-2</v>
      </c>
      <c r="K701" s="19">
        <f>VLOOKUP($B701,Tabla2[],K$1,0)</f>
        <v>0</v>
      </c>
      <c r="L701" s="19">
        <f>VLOOKUP($B701,Tabla2[],L$1,0)</f>
        <v>0</v>
      </c>
      <c r="M701" s="19">
        <f>VLOOKUP($B701,Tabla2[],M$1,0)</f>
        <v>0</v>
      </c>
      <c r="N701" s="19">
        <f>VLOOKUP($B701,Tabla2[],N$1,0)</f>
        <v>0</v>
      </c>
      <c r="O701" s="19">
        <f>VLOOKUP($B701,Tabla2[],O$1,0)</f>
        <v>0.22500944999999997</v>
      </c>
      <c r="P701" s="19">
        <f>VLOOKUP($B701,Tabla2[],P$1,0)</f>
        <v>0.18793244999999997</v>
      </c>
      <c r="Q701" s="19">
        <f>VLOOKUP($B701,Tabla2[],Q$1,0)</f>
        <v>0.16313710000000001</v>
      </c>
      <c r="R701" s="19">
        <f>VLOOKUP($B701,Tabla2[],R$1,0)</f>
        <v>0</v>
      </c>
      <c r="S701" s="19">
        <f>VLOOKUP($B701,Tabla2[],S$1,0)</f>
        <v>0</v>
      </c>
      <c r="T701" s="19">
        <f>VLOOKUP($B701,Tabla2[],T$1,0)</f>
        <v>0</v>
      </c>
    </row>
    <row r="702" spans="1:20" x14ac:dyDescent="0.3">
      <c r="A702" t="s">
        <v>0</v>
      </c>
      <c r="B702" t="str">
        <f>FIJO!$B704</f>
        <v>PENINSULAIBERDROLAFIJOPEH/API 2.0&gt;10kW Plan Estable2.0TD-</v>
      </c>
      <c r="C702" s="18" t="str">
        <f>VLOOKUP($B702,Tabla2[],3,0)</f>
        <v>IBERDROLA</v>
      </c>
      <c r="D702" s="18" t="str">
        <f>VLOOKUP($B702,Tabla2[],FIJO!C$1,0)</f>
        <v>PENINSULA</v>
      </c>
      <c r="E702" s="155"/>
      <c r="F702" s="18" t="str">
        <f>VLOOKUP($B702,Tabla2[],5,0)</f>
        <v>PEH/API 2.0&gt;10kW Plan Estable</v>
      </c>
      <c r="G702" s="18" t="str">
        <f>VLOOKUP($B702,Tabla2[],6,0)</f>
        <v>2.0TD</v>
      </c>
      <c r="H702" s="18" t="str">
        <f>VLOOKUP($B702,Tabla2[],7,0)</f>
        <v>-</v>
      </c>
      <c r="I702" s="19">
        <f>VLOOKUP($B702,Tabla2[],I$1,0)</f>
        <v>8.8982786301369868E-2</v>
      </c>
      <c r="J702" s="19">
        <f>VLOOKUP($B702,Tabla2[],J$1,0)</f>
        <v>1.4501619178082193E-2</v>
      </c>
      <c r="K702" s="19">
        <f>VLOOKUP($B702,Tabla2[],K$1,0)</f>
        <v>0</v>
      </c>
      <c r="L702" s="19">
        <f>VLOOKUP($B702,Tabla2[],L$1,0)</f>
        <v>0</v>
      </c>
      <c r="M702" s="19">
        <f>VLOOKUP($B702,Tabla2[],M$1,0)</f>
        <v>0</v>
      </c>
      <c r="N702" s="19">
        <f>VLOOKUP($B702,Tabla2[],N$1,0)</f>
        <v>0</v>
      </c>
      <c r="O702" s="19">
        <f>VLOOKUP($B702,Tabla2[],O$1,0)</f>
        <v>0.148345</v>
      </c>
      <c r="P702" s="19">
        <f>VLOOKUP($B702,Tabla2[],P$1,0)</f>
        <v>0.148345</v>
      </c>
      <c r="Q702" s="19">
        <f>VLOOKUP($B702,Tabla2[],Q$1,0)</f>
        <v>0.148345</v>
      </c>
      <c r="R702" s="19">
        <f>VLOOKUP($B702,Tabla2[],R$1,0)</f>
        <v>0</v>
      </c>
      <c r="S702" s="19">
        <f>VLOOKUP($B702,Tabla2[],S$1,0)</f>
        <v>0</v>
      </c>
      <c r="T702" s="19">
        <f>VLOOKUP($B702,Tabla2[],T$1,0)</f>
        <v>0</v>
      </c>
    </row>
    <row r="703" spans="1:20" x14ac:dyDescent="0.3">
      <c r="A703" t="s">
        <v>0</v>
      </c>
      <c r="B703" t="str">
        <f>FIJO!$B705</f>
        <v>PENINSULAIBERDROLAFIJOPEH/API 2.0&gt;10kW Plan Exclusivo 15%TE/TP 1p2.0TD-</v>
      </c>
      <c r="C703" s="18" t="str">
        <f>VLOOKUP($B703,Tabla2[],3,0)</f>
        <v>IBERDROLA</v>
      </c>
      <c r="D703" s="18" t="str">
        <f>VLOOKUP($B703,Tabla2[],FIJO!C$1,0)</f>
        <v>PENINSULA</v>
      </c>
      <c r="E703" s="155"/>
      <c r="F703" s="18" t="str">
        <f>VLOOKUP($B703,Tabla2[],5,0)</f>
        <v>PEH/API 2.0&gt;10kW Plan Exclusivo 15%TE/TP 1p</v>
      </c>
      <c r="G703" s="18" t="str">
        <f>VLOOKUP($B703,Tabla2[],6,0)</f>
        <v>2.0TD</v>
      </c>
      <c r="H703" s="18" t="str">
        <f>VLOOKUP($B703,Tabla2[],7,0)</f>
        <v>-</v>
      </c>
      <c r="I703" s="19">
        <f>VLOOKUP($B703,Tabla2[],I$1,0)</f>
        <v>8.1031343013698617E-2</v>
      </c>
      <c r="J703" s="19">
        <f>VLOOKUP($B703,Tabla2[],J$1,0)</f>
        <v>1.2591452876712331E-2</v>
      </c>
      <c r="K703" s="19">
        <f>VLOOKUP($B703,Tabla2[],K$1,0)</f>
        <v>0</v>
      </c>
      <c r="L703" s="19">
        <f>VLOOKUP($B703,Tabla2[],L$1,0)</f>
        <v>0</v>
      </c>
      <c r="M703" s="19">
        <f>VLOOKUP($B703,Tabla2[],M$1,0)</f>
        <v>0</v>
      </c>
      <c r="N703" s="19">
        <f>VLOOKUP($B703,Tabla2[],N$1,0)</f>
        <v>0</v>
      </c>
      <c r="O703" s="19">
        <f>VLOOKUP($B703,Tabla2[],O$1,0)</f>
        <v>0.17224640000000002</v>
      </c>
      <c r="P703" s="19">
        <f>VLOOKUP($B703,Tabla2[],P$1,0)</f>
        <v>0.17224640000000002</v>
      </c>
      <c r="Q703" s="19">
        <f>VLOOKUP($B703,Tabla2[],Q$1,0)</f>
        <v>0.17224640000000002</v>
      </c>
      <c r="R703" s="19">
        <f>VLOOKUP($B703,Tabla2[],R$1,0)</f>
        <v>0</v>
      </c>
      <c r="S703" s="19">
        <f>VLOOKUP($B703,Tabla2[],S$1,0)</f>
        <v>0</v>
      </c>
      <c r="T703" s="19">
        <f>VLOOKUP($B703,Tabla2[],T$1,0)</f>
        <v>0</v>
      </c>
    </row>
    <row r="704" spans="1:20" x14ac:dyDescent="0.3">
      <c r="A704" t="s">
        <v>0</v>
      </c>
      <c r="B704" t="str">
        <f>FIJO!$B706</f>
        <v>PENINSULAIBERDROLAFIJOPEH/API 2.0&gt;10kW Plan Exclusivo 15%TE/TP 3p2.0TD-</v>
      </c>
      <c r="C704" s="18" t="str">
        <f>VLOOKUP($B704,Tabla2[],3,0)</f>
        <v>IBERDROLA</v>
      </c>
      <c r="D704" s="18" t="str">
        <f>VLOOKUP($B704,Tabla2[],FIJO!C$1,0)</f>
        <v>PENINSULA</v>
      </c>
      <c r="E704" s="155"/>
      <c r="F704" s="18" t="str">
        <f>VLOOKUP($B704,Tabla2[],5,0)</f>
        <v>PEH/API 2.0&gt;10kW Plan Exclusivo 15%TE/TP 3p</v>
      </c>
      <c r="G704" s="18" t="str">
        <f>VLOOKUP($B704,Tabla2[],6,0)</f>
        <v>2.0TD</v>
      </c>
      <c r="H704" s="18" t="str">
        <f>VLOOKUP($B704,Tabla2[],7,0)</f>
        <v>-</v>
      </c>
      <c r="I704" s="19">
        <f>VLOOKUP($B704,Tabla2[],I$1,0)</f>
        <v>8.1031343013698617E-2</v>
      </c>
      <c r="J704" s="19">
        <f>VLOOKUP($B704,Tabla2[],J$1,0)</f>
        <v>1.2591452876712331E-2</v>
      </c>
      <c r="K704" s="19">
        <f>VLOOKUP($B704,Tabla2[],K$1,0)</f>
        <v>0</v>
      </c>
      <c r="L704" s="19">
        <f>VLOOKUP($B704,Tabla2[],L$1,0)</f>
        <v>0</v>
      </c>
      <c r="M704" s="19">
        <f>VLOOKUP($B704,Tabla2[],M$1,0)</f>
        <v>0</v>
      </c>
      <c r="N704" s="19">
        <f>VLOOKUP($B704,Tabla2[],N$1,0)</f>
        <v>0</v>
      </c>
      <c r="O704" s="19">
        <f>VLOOKUP($B704,Tabla2[],O$1,0)</f>
        <v>0.22500944999999997</v>
      </c>
      <c r="P704" s="19">
        <f>VLOOKUP($B704,Tabla2[],P$1,0)</f>
        <v>0.18793244999999997</v>
      </c>
      <c r="Q704" s="19">
        <f>VLOOKUP($B704,Tabla2[],Q$1,0)</f>
        <v>0.16313710000000001</v>
      </c>
      <c r="R704" s="19">
        <f>VLOOKUP($B704,Tabla2[],R$1,0)</f>
        <v>0</v>
      </c>
      <c r="S704" s="19">
        <f>VLOOKUP($B704,Tabla2[],S$1,0)</f>
        <v>0</v>
      </c>
      <c r="T704" s="19">
        <f>VLOOKUP($B704,Tabla2[],T$1,0)</f>
        <v>0</v>
      </c>
    </row>
    <row r="705" spans="1:20" x14ac:dyDescent="0.3">
      <c r="A705" t="s">
        <v>0</v>
      </c>
      <c r="B705" t="str">
        <f>FIJO!$B707</f>
        <v>PENINSULAIBERDROLAFIJO3.0 Plan Estable3.0TD-</v>
      </c>
      <c r="C705" s="18" t="str">
        <f>VLOOKUP($B705,Tabla2[],3,0)</f>
        <v>IBERDROLA</v>
      </c>
      <c r="D705" s="18" t="str">
        <f>VLOOKUP($B705,Tabla2[],FIJO!C$1,0)</f>
        <v>PENINSULA</v>
      </c>
      <c r="E705" s="155"/>
      <c r="F705" s="18" t="str">
        <f>VLOOKUP($B705,Tabla2[],5,0)</f>
        <v>3.0 Plan Estable</v>
      </c>
      <c r="G705" s="18" t="str">
        <f>VLOOKUP($B705,Tabla2[],6,0)</f>
        <v>3.0TD</v>
      </c>
      <c r="H705" s="18" t="str">
        <f>VLOOKUP($B705,Tabla2[],7,0)</f>
        <v>-</v>
      </c>
      <c r="I705" s="19">
        <f>VLOOKUP($B705,Tabla2[],I$1,0)</f>
        <v>4.3205150684931505E-2</v>
      </c>
      <c r="J705" s="19">
        <f>VLOOKUP($B705,Tabla2[],J$1,0)</f>
        <v>3.1846484931506845E-2</v>
      </c>
      <c r="K705" s="19">
        <f>VLOOKUP($B705,Tabla2[],K$1,0)</f>
        <v>1.4682673972602742E-2</v>
      </c>
      <c r="L705" s="19">
        <f>VLOOKUP($B705,Tabla2[],L$1,0)</f>
        <v>1.216212602739726E-2</v>
      </c>
      <c r="M705" s="19">
        <f>VLOOKUP($B705,Tabla2[],M$1,0)</f>
        <v>1.0189523287671231E-2</v>
      </c>
      <c r="N705" s="19">
        <f>VLOOKUP($B705,Tabla2[],N$1,0)</f>
        <v>8.2419534246575329E-3</v>
      </c>
      <c r="O705" s="19">
        <f>VLOOKUP($B705,Tabla2[],O$1,0)</f>
        <v>0.184</v>
      </c>
      <c r="P705" s="19">
        <f>VLOOKUP($B705,Tabla2[],P$1,0)</f>
        <v>0.184</v>
      </c>
      <c r="Q705" s="19">
        <f>VLOOKUP($B705,Tabla2[],Q$1,0)</f>
        <v>0.184</v>
      </c>
      <c r="R705" s="19">
        <f>VLOOKUP($B705,Tabla2[],R$1,0)</f>
        <v>0.184</v>
      </c>
      <c r="S705" s="19">
        <f>VLOOKUP($B705,Tabla2[],S$1,0)</f>
        <v>0.184</v>
      </c>
      <c r="T705" s="19">
        <f>VLOOKUP($B705,Tabla2[],T$1,0)</f>
        <v>0.184</v>
      </c>
    </row>
    <row r="706" spans="1:20" x14ac:dyDescent="0.3">
      <c r="A706" t="s">
        <v>0</v>
      </c>
      <c r="B706" t="str">
        <f>FIJO!$B708</f>
        <v>PENINSULAIBERDROLAFIJO3.0 Plan Exclusivo 15%TE3.0TD-</v>
      </c>
      <c r="C706" s="18" t="str">
        <f>VLOOKUP($B706,Tabla2[],3,0)</f>
        <v>IBERDROLA</v>
      </c>
      <c r="D706" s="18" t="str">
        <f>VLOOKUP($B706,Tabla2[],FIJO!C$1,0)</f>
        <v>PENINSULA</v>
      </c>
      <c r="E706" s="155"/>
      <c r="F706" s="18" t="str">
        <f>VLOOKUP($B706,Tabla2[],5,0)</f>
        <v>3.0 Plan Exclusivo 15%TE</v>
      </c>
      <c r="G706" s="18" t="str">
        <f>VLOOKUP($B706,Tabla2[],6,0)</f>
        <v>3.0TD</v>
      </c>
      <c r="H706" s="18" t="str">
        <f>VLOOKUP($B706,Tabla2[],7,0)</f>
        <v>-</v>
      </c>
      <c r="I706" s="19">
        <f>VLOOKUP($B706,Tabla2[],I$1,0)</f>
        <v>5.2804876712328773E-2</v>
      </c>
      <c r="J706" s="19">
        <f>VLOOKUP($B706,Tabla2[],J$1,0)</f>
        <v>3.8804438356164379E-2</v>
      </c>
      <c r="K706" s="19">
        <f>VLOOKUP($B706,Tabla2[],K$1,0)</f>
        <v>1.8841057534246575E-2</v>
      </c>
      <c r="L706" s="19">
        <f>VLOOKUP($B706,Tabla2[],L$1,0)</f>
        <v>1.5943331506849318E-2</v>
      </c>
      <c r="M706" s="19">
        <f>VLOOKUP($B706,Tabla2[],M$1,0)</f>
        <v>1.5082769863013698E-2</v>
      </c>
      <c r="N706" s="19">
        <f>VLOOKUP($B706,Tabla2[],N$1,0)</f>
        <v>1.3139928767123291E-2</v>
      </c>
      <c r="O706" s="19">
        <f>VLOOKUP($B706,Tabla2[],O$1,0)</f>
        <v>0.32805835</v>
      </c>
      <c r="P706" s="19">
        <f>VLOOKUP($B706,Tabla2[],P$1,0)</f>
        <v>0.31963485000000003</v>
      </c>
      <c r="Q706" s="19">
        <f>VLOOKUP($B706,Tabla2[],Q$1,0)</f>
        <v>0.30274619999999997</v>
      </c>
      <c r="R706" s="19">
        <f>VLOOKUP($B706,Tabla2[],R$1,0)</f>
        <v>0.29526960000000002</v>
      </c>
      <c r="S706" s="19">
        <f>VLOOKUP($B706,Tabla2[],S$1,0)</f>
        <v>0.28829280000000002</v>
      </c>
      <c r="T706" s="19">
        <f>VLOOKUP($B706,Tabla2[],T$1,0)</f>
        <v>0.28636755000000003</v>
      </c>
    </row>
    <row r="707" spans="1:20" x14ac:dyDescent="0.3">
      <c r="A707" t="s">
        <v>0</v>
      </c>
      <c r="B707" t="str">
        <f>FIJO!$B709</f>
        <v>PENINSULAIBERDROLAFIJO3.0 Plan Exclusivo 26/30%TE3.0TD-</v>
      </c>
      <c r="C707" s="18" t="str">
        <f>VLOOKUP($B707,Tabla2[],3,0)</f>
        <v>IBERDROLA</v>
      </c>
      <c r="D707" s="18" t="str">
        <f>VLOOKUP($B707,Tabla2[],FIJO!C$1,0)</f>
        <v>PENINSULA</v>
      </c>
      <c r="E707" s="155"/>
      <c r="F707" s="18" t="str">
        <f>VLOOKUP($B707,Tabla2[],5,0)</f>
        <v>3.0 Plan Exclusivo 26/30%TE</v>
      </c>
      <c r="G707" s="18" t="str">
        <f>VLOOKUP($B707,Tabla2[],6,0)</f>
        <v>3.0TD</v>
      </c>
      <c r="H707" s="18" t="str">
        <f>VLOOKUP($B707,Tabla2[],7,0)</f>
        <v>-</v>
      </c>
      <c r="I707" s="19">
        <f>VLOOKUP($B707,Tabla2[],I$1,0)</f>
        <v>5.2804876712328773E-2</v>
      </c>
      <c r="J707" s="19">
        <f>VLOOKUP($B707,Tabla2[],J$1,0)</f>
        <v>3.8804438356164379E-2</v>
      </c>
      <c r="K707" s="19">
        <f>VLOOKUP($B707,Tabla2[],K$1,0)</f>
        <v>1.8841057534246575E-2</v>
      </c>
      <c r="L707" s="19">
        <f>VLOOKUP($B707,Tabla2[],L$1,0)</f>
        <v>1.5943331506849318E-2</v>
      </c>
      <c r="M707" s="19">
        <f>VLOOKUP($B707,Tabla2[],M$1,0)</f>
        <v>1.5082769863013698E-2</v>
      </c>
      <c r="N707" s="19">
        <f>VLOOKUP($B707,Tabla2[],N$1,0)</f>
        <v>1.3139928767123291E-2</v>
      </c>
      <c r="O707" s="19">
        <f>VLOOKUP($B707,Tabla2[],O$1,0)</f>
        <v>0.38304484999999994</v>
      </c>
      <c r="P707" s="19">
        <f>VLOOKUP($B707,Tabla2[],P$1,0)</f>
        <v>0.37489079999999997</v>
      </c>
      <c r="Q707" s="19">
        <f>VLOOKUP($B707,Tabla2[],Q$1,0)</f>
        <v>0.35854274999999997</v>
      </c>
      <c r="R707" s="19">
        <f>VLOOKUP($B707,Tabla2[],R$1,0)</f>
        <v>0.35114859999999998</v>
      </c>
      <c r="S707" s="19">
        <f>VLOOKUP($B707,Tabla2[],S$1,0)</f>
        <v>0.34473194999999995</v>
      </c>
      <c r="T707" s="19">
        <f>VLOOKUP($B707,Tabla2[],T$1,0)</f>
        <v>0.33625489999999997</v>
      </c>
    </row>
    <row r="708" spans="1:20" x14ac:dyDescent="0.3">
      <c r="A708" t="s">
        <v>0</v>
      </c>
      <c r="B708" t="str">
        <f>FIJO!$B710</f>
        <v>PENINSULAIBERDROLAFIJOPEH/API 3.0 Plan Estable3.0TD-</v>
      </c>
      <c r="C708" s="18" t="str">
        <f>VLOOKUP($B708,Tabla2[],3,0)</f>
        <v>IBERDROLA</v>
      </c>
      <c r="D708" s="18" t="str">
        <f>VLOOKUP($B708,Tabla2[],FIJO!C$1,0)</f>
        <v>PENINSULA</v>
      </c>
      <c r="E708" s="155"/>
      <c r="F708" s="18" t="str">
        <f>VLOOKUP($B708,Tabla2[],5,0)</f>
        <v>PEH/API 3.0 Plan Estable</v>
      </c>
      <c r="G708" s="18" t="str">
        <f>VLOOKUP($B708,Tabla2[],6,0)</f>
        <v>3.0TD</v>
      </c>
      <c r="H708" s="18" t="str">
        <f>VLOOKUP($B708,Tabla2[],7,0)</f>
        <v>-</v>
      </c>
      <c r="I708" s="19">
        <f>VLOOKUP($B708,Tabla2[],I$1,0)</f>
        <v>4.3205150684931505E-2</v>
      </c>
      <c r="J708" s="19">
        <f>VLOOKUP($B708,Tabla2[],J$1,0)</f>
        <v>3.1846484931506845E-2</v>
      </c>
      <c r="K708" s="19">
        <f>VLOOKUP($B708,Tabla2[],K$1,0)</f>
        <v>1.4682673972602742E-2</v>
      </c>
      <c r="L708" s="19">
        <f>VLOOKUP($B708,Tabla2[],L$1,0)</f>
        <v>1.216212602739726E-2</v>
      </c>
      <c r="M708" s="19">
        <f>VLOOKUP($B708,Tabla2[],M$1,0)</f>
        <v>1.0189523287671231E-2</v>
      </c>
      <c r="N708" s="19">
        <f>VLOOKUP($B708,Tabla2[],N$1,0)</f>
        <v>8.2419534246575329E-3</v>
      </c>
      <c r="O708" s="19">
        <f>VLOOKUP($B708,Tabla2[],O$1,0)</f>
        <v>0.1736</v>
      </c>
      <c r="P708" s="19">
        <f>VLOOKUP($B708,Tabla2[],P$1,0)</f>
        <v>0.1736</v>
      </c>
      <c r="Q708" s="19">
        <f>VLOOKUP($B708,Tabla2[],Q$1,0)</f>
        <v>0.1736</v>
      </c>
      <c r="R708" s="19">
        <f>VLOOKUP($B708,Tabla2[],R$1,0)</f>
        <v>0.1736</v>
      </c>
      <c r="S708" s="19">
        <f>VLOOKUP($B708,Tabla2[],S$1,0)</f>
        <v>0.1736</v>
      </c>
      <c r="T708" s="19">
        <f>VLOOKUP($B708,Tabla2[],T$1,0)</f>
        <v>0.1736</v>
      </c>
    </row>
    <row r="709" spans="1:20" x14ac:dyDescent="0.3">
      <c r="A709" t="s">
        <v>0</v>
      </c>
      <c r="B709" t="str">
        <f>FIJO!$B711</f>
        <v>CANARIASIBERDROLAFIJO2.0&lt;10kW PLAN ESTABLE2.0TD-</v>
      </c>
      <c r="C709" s="18" t="str">
        <f>VLOOKUP($B709,Tabla2[],3,0)</f>
        <v>IBERDROLA</v>
      </c>
      <c r="D709" s="18" t="str">
        <f>VLOOKUP($B709,Tabla2[],FIJO!C$1,0)</f>
        <v>CANARIAS</v>
      </c>
      <c r="E709" s="155"/>
      <c r="F709" s="18" t="str">
        <f>VLOOKUP($B709,Tabla2[],5,0)</f>
        <v>2.0&lt;10kW PLAN ESTABLE</v>
      </c>
      <c r="G709" s="18" t="str">
        <f>VLOOKUP($B709,Tabla2[],6,0)</f>
        <v>2.0TD</v>
      </c>
      <c r="H709" s="18" t="str">
        <f>VLOOKUP($B709,Tabla2[],7,0)</f>
        <v>-</v>
      </c>
      <c r="I709" s="19">
        <f>VLOOKUP($B709,Tabla2[],I$1,0)</f>
        <v>9.4533873972602753E-2</v>
      </c>
      <c r="J709" s="19">
        <f>VLOOKUP($B709,Tabla2[],J$1,0)</f>
        <v>1.7473189041095891E-2</v>
      </c>
      <c r="K709" s="19">
        <f>VLOOKUP($B709,Tabla2[],K$1,0)</f>
        <v>0</v>
      </c>
      <c r="L709" s="19">
        <f>VLOOKUP($B709,Tabla2[],L$1,0)</f>
        <v>0</v>
      </c>
      <c r="M709" s="19">
        <f>VLOOKUP($B709,Tabla2[],M$1,0)</f>
        <v>0</v>
      </c>
      <c r="N709" s="19">
        <f>VLOOKUP($B709,Tabla2[],N$1,0)</f>
        <v>0</v>
      </c>
      <c r="O709" s="19">
        <f>VLOOKUP($B709,Tabla2[],O$1,0)</f>
        <v>0.16303085</v>
      </c>
      <c r="P709" s="19">
        <f>VLOOKUP($B709,Tabla2[],P$1,0)</f>
        <v>0.16303085</v>
      </c>
      <c r="Q709" s="19">
        <f>VLOOKUP($B709,Tabla2[],Q$1,0)</f>
        <v>0.16303085</v>
      </c>
      <c r="R709" s="19">
        <f>VLOOKUP($B709,Tabla2[],R$1,0)</f>
        <v>0</v>
      </c>
      <c r="S709" s="19">
        <f>VLOOKUP($B709,Tabla2[],S$1,0)</f>
        <v>0</v>
      </c>
      <c r="T709" s="19">
        <f>VLOOKUP($B709,Tabla2[],T$1,0)</f>
        <v>0</v>
      </c>
    </row>
    <row r="710" spans="1:20" x14ac:dyDescent="0.3">
      <c r="A710" t="s">
        <v>0</v>
      </c>
      <c r="B710" t="str">
        <f>FIJO!$B712</f>
        <v>CANARIASIBERDROLAFIJO2.0&lt;10kW Plan Exclusivo 15%TE/TP 1p2.0TD-</v>
      </c>
      <c r="C710" s="18" t="str">
        <f>VLOOKUP($B710,Tabla2[],3,0)</f>
        <v>IBERDROLA</v>
      </c>
      <c r="D710" s="18" t="str">
        <f>VLOOKUP($B710,Tabla2[],FIJO!C$1,0)</f>
        <v>CANARIAS</v>
      </c>
      <c r="E710" s="155"/>
      <c r="F710" s="18" t="str">
        <f>VLOOKUP($B710,Tabla2[],5,0)</f>
        <v>2.0&lt;10kW Plan Exclusivo 15%TE/TP 1p</v>
      </c>
      <c r="G710" s="18" t="str">
        <f>VLOOKUP($B710,Tabla2[],6,0)</f>
        <v>2.0TD</v>
      </c>
      <c r="H710" s="18" t="str">
        <f>VLOOKUP($B710,Tabla2[],7,0)</f>
        <v>-</v>
      </c>
      <c r="I710" s="19">
        <f>VLOOKUP($B710,Tabla2[],I$1,0)</f>
        <v>9.4533873972602753E-2</v>
      </c>
      <c r="J710" s="19">
        <f>VLOOKUP($B710,Tabla2[],J$1,0)</f>
        <v>1.7473189041095891E-2</v>
      </c>
      <c r="K710" s="19">
        <f>VLOOKUP($B710,Tabla2[],K$1,0)</f>
        <v>0</v>
      </c>
      <c r="L710" s="19">
        <f>VLOOKUP($B710,Tabla2[],L$1,0)</f>
        <v>0</v>
      </c>
      <c r="M710" s="19">
        <f>VLOOKUP($B710,Tabla2[],M$1,0)</f>
        <v>0</v>
      </c>
      <c r="N710" s="19">
        <f>VLOOKUP($B710,Tabla2[],N$1,0)</f>
        <v>0</v>
      </c>
      <c r="O710" s="19">
        <f>VLOOKUP($B710,Tabla2[],O$1,0)</f>
        <v>0.20804175</v>
      </c>
      <c r="P710" s="19">
        <f>VLOOKUP($B710,Tabla2[],P$1,0)</f>
        <v>0.20804175</v>
      </c>
      <c r="Q710" s="19">
        <f>VLOOKUP($B710,Tabla2[],Q$1,0)</f>
        <v>0.20804175</v>
      </c>
      <c r="R710" s="19">
        <f>VLOOKUP($B710,Tabla2[],R$1,0)</f>
        <v>0</v>
      </c>
      <c r="S710" s="19">
        <f>VLOOKUP($B710,Tabla2[],S$1,0)</f>
        <v>0</v>
      </c>
      <c r="T710" s="19">
        <f>VLOOKUP($B710,Tabla2[],T$1,0)</f>
        <v>0</v>
      </c>
    </row>
    <row r="711" spans="1:20" x14ac:dyDescent="0.3">
      <c r="A711" t="s">
        <v>0</v>
      </c>
      <c r="B711" t="str">
        <f>FIJO!$B713</f>
        <v>CANARIASIBERDROLAFIJO2.0&lt;10kW Plan Exclusivo 15%TE/TP 3p2.0TD-</v>
      </c>
      <c r="C711" s="18" t="str">
        <f>VLOOKUP($B711,Tabla2[],3,0)</f>
        <v>IBERDROLA</v>
      </c>
      <c r="D711" s="18" t="str">
        <f>VLOOKUP($B711,Tabla2[],FIJO!C$1,0)</f>
        <v>CANARIAS</v>
      </c>
      <c r="E711" s="155"/>
      <c r="F711" s="18" t="str">
        <f>VLOOKUP($B711,Tabla2[],5,0)</f>
        <v>2.0&lt;10kW Plan Exclusivo 15%TE/TP 3p</v>
      </c>
      <c r="G711" s="18" t="str">
        <f>VLOOKUP($B711,Tabla2[],6,0)</f>
        <v>2.0TD</v>
      </c>
      <c r="H711" s="18" t="str">
        <f>VLOOKUP($B711,Tabla2[],7,0)</f>
        <v>-</v>
      </c>
      <c r="I711" s="19">
        <f>VLOOKUP($B711,Tabla2[],I$1,0)</f>
        <v>9.4533873972602753E-2</v>
      </c>
      <c r="J711" s="19">
        <f>VLOOKUP($B711,Tabla2[],J$1,0)</f>
        <v>1.7473189041095891E-2</v>
      </c>
      <c r="K711" s="19">
        <f>VLOOKUP($B711,Tabla2[],K$1,0)</f>
        <v>0</v>
      </c>
      <c r="L711" s="19">
        <f>VLOOKUP($B711,Tabla2[],L$1,0)</f>
        <v>0</v>
      </c>
      <c r="M711" s="19">
        <f>VLOOKUP($B711,Tabla2[],M$1,0)</f>
        <v>0</v>
      </c>
      <c r="N711" s="19">
        <f>VLOOKUP($B711,Tabla2[],N$1,0)</f>
        <v>0</v>
      </c>
      <c r="O711" s="19">
        <f>VLOOKUP($B711,Tabla2[],O$1,0)</f>
        <v>0.22500944999999997</v>
      </c>
      <c r="P711" s="19">
        <f>VLOOKUP($B711,Tabla2[],P$1,0)</f>
        <v>0.18793244999999997</v>
      </c>
      <c r="Q711" s="19">
        <f>VLOOKUP($B711,Tabla2[],Q$1,0)</f>
        <v>0.16313710000000001</v>
      </c>
      <c r="R711" s="19">
        <f>VLOOKUP($B711,Tabla2[],R$1,0)</f>
        <v>0</v>
      </c>
      <c r="S711" s="19">
        <f>VLOOKUP($B711,Tabla2[],S$1,0)</f>
        <v>0</v>
      </c>
      <c r="T711" s="19">
        <f>VLOOKUP($B711,Tabla2[],T$1,0)</f>
        <v>0</v>
      </c>
    </row>
    <row r="712" spans="1:20" x14ac:dyDescent="0.3">
      <c r="A712" t="s">
        <v>0</v>
      </c>
      <c r="B712" t="str">
        <f>FIJO!$B714</f>
        <v>CANARIASIBERDROLAFIJO2.0&gt;10kW Plan Estable2.0TD-</v>
      </c>
      <c r="C712" s="18" t="str">
        <f>VLOOKUP($B712,Tabla2[],3,0)</f>
        <v>IBERDROLA</v>
      </c>
      <c r="D712" s="18" t="str">
        <f>VLOOKUP($B712,Tabla2[],FIJO!C$1,0)</f>
        <v>CANARIAS</v>
      </c>
      <c r="E712" s="155"/>
      <c r="F712" s="18" t="str">
        <f>VLOOKUP($B712,Tabla2[],5,0)</f>
        <v>2.0&gt;10kW Plan Estable</v>
      </c>
      <c r="G712" s="18" t="str">
        <f>VLOOKUP($B712,Tabla2[],6,0)</f>
        <v>2.0TD</v>
      </c>
      <c r="H712" s="18" t="str">
        <f>VLOOKUP($B712,Tabla2[],7,0)</f>
        <v>-</v>
      </c>
      <c r="I712" s="19">
        <f>VLOOKUP($B712,Tabla2[],I$1,0)</f>
        <v>8.8982786301369868E-2</v>
      </c>
      <c r="J712" s="19">
        <f>VLOOKUP($B712,Tabla2[],J$1,0)</f>
        <v>1.4501619178082193E-2</v>
      </c>
      <c r="K712" s="19">
        <f>VLOOKUP($B712,Tabla2[],K$1,0)</f>
        <v>0</v>
      </c>
      <c r="L712" s="19">
        <f>VLOOKUP($B712,Tabla2[],L$1,0)</f>
        <v>0</v>
      </c>
      <c r="M712" s="19">
        <f>VLOOKUP($B712,Tabla2[],M$1,0)</f>
        <v>0</v>
      </c>
      <c r="N712" s="19">
        <f>VLOOKUP($B712,Tabla2[],N$1,0)</f>
        <v>0</v>
      </c>
      <c r="O712" s="19">
        <f>VLOOKUP($B712,Tabla2[],O$1,0)</f>
        <v>0.16473084999999998</v>
      </c>
      <c r="P712" s="19">
        <f>VLOOKUP($B712,Tabla2[],P$1,0)</f>
        <v>0.16473084999999998</v>
      </c>
      <c r="Q712" s="19">
        <f>VLOOKUP($B712,Tabla2[],Q$1,0)</f>
        <v>0.16473084999999998</v>
      </c>
      <c r="R712" s="19">
        <f>VLOOKUP($B712,Tabla2[],R$1,0)</f>
        <v>0</v>
      </c>
      <c r="S712" s="19">
        <f>VLOOKUP($B712,Tabla2[],S$1,0)</f>
        <v>0</v>
      </c>
      <c r="T712" s="19">
        <f>VLOOKUP($B712,Tabla2[],T$1,0)</f>
        <v>0</v>
      </c>
    </row>
    <row r="713" spans="1:20" x14ac:dyDescent="0.3">
      <c r="A713" t="s">
        <v>0</v>
      </c>
      <c r="B713" t="str">
        <f>FIJO!$B715</f>
        <v>CANARIASIBERDROLAFIJO2.0&gt;10kW Plan Exclusivo 15%TE/TP 1p2.0TD-</v>
      </c>
      <c r="C713" s="18" t="str">
        <f>VLOOKUP($B713,Tabla2[],3,0)</f>
        <v>IBERDROLA</v>
      </c>
      <c r="D713" s="18" t="str">
        <f>VLOOKUP($B713,Tabla2[],FIJO!C$1,0)</f>
        <v>CANARIAS</v>
      </c>
      <c r="E713" s="155"/>
      <c r="F713" s="18" t="str">
        <f>VLOOKUP($B713,Tabla2[],5,0)</f>
        <v>2.0&gt;10kW Plan Exclusivo 15%TE/TP 1p</v>
      </c>
      <c r="G713" s="18" t="str">
        <f>VLOOKUP($B713,Tabla2[],6,0)</f>
        <v>2.0TD</v>
      </c>
      <c r="H713" s="18" t="str">
        <f>VLOOKUP($B713,Tabla2[],7,0)</f>
        <v>-</v>
      </c>
      <c r="I713" s="19">
        <f>VLOOKUP($B713,Tabla2[],I$1,0)</f>
        <v>8.1031343013698617E-2</v>
      </c>
      <c r="J713" s="19">
        <f>VLOOKUP($B713,Tabla2[],J$1,0)</f>
        <v>1.2591452876712331E-2</v>
      </c>
      <c r="K713" s="19">
        <f>VLOOKUP($B713,Tabla2[],K$1,0)</f>
        <v>0</v>
      </c>
      <c r="L713" s="19">
        <f>VLOOKUP($B713,Tabla2[],L$1,0)</f>
        <v>0</v>
      </c>
      <c r="M713" s="19">
        <f>VLOOKUP($B713,Tabla2[],M$1,0)</f>
        <v>0</v>
      </c>
      <c r="N713" s="19">
        <f>VLOOKUP($B713,Tabla2[],N$1,0)</f>
        <v>0</v>
      </c>
      <c r="O713" s="19">
        <f>VLOOKUP($B713,Tabla2[],O$1,0)</f>
        <v>0.18538245</v>
      </c>
      <c r="P713" s="19">
        <f>VLOOKUP($B713,Tabla2[],P$1,0)</f>
        <v>0.18538245</v>
      </c>
      <c r="Q713" s="19">
        <f>VLOOKUP($B713,Tabla2[],Q$1,0)</f>
        <v>0.18538245</v>
      </c>
      <c r="R713" s="19">
        <f>VLOOKUP($B713,Tabla2[],R$1,0)</f>
        <v>0</v>
      </c>
      <c r="S713" s="19">
        <f>VLOOKUP($B713,Tabla2[],S$1,0)</f>
        <v>0</v>
      </c>
      <c r="T713" s="19">
        <f>VLOOKUP($B713,Tabla2[],T$1,0)</f>
        <v>0</v>
      </c>
    </row>
    <row r="714" spans="1:20" x14ac:dyDescent="0.3">
      <c r="A714" t="s">
        <v>0</v>
      </c>
      <c r="B714" t="str">
        <f>FIJO!$B716</f>
        <v>CANARIASIBERDROLAFIJO2.0&gt;10kW Plan Exclusivo 15%TE/TP 3p2.0TD-</v>
      </c>
      <c r="C714" s="18" t="str">
        <f>VLOOKUP($B714,Tabla2[],3,0)</f>
        <v>IBERDROLA</v>
      </c>
      <c r="D714" s="18" t="str">
        <f>VLOOKUP($B714,Tabla2[],FIJO!C$1,0)</f>
        <v>CANARIAS</v>
      </c>
      <c r="E714" s="155"/>
      <c r="F714" s="18" t="str">
        <f>VLOOKUP($B714,Tabla2[],5,0)</f>
        <v>2.0&gt;10kW Plan Exclusivo 15%TE/TP 3p</v>
      </c>
      <c r="G714" s="18" t="str">
        <f>VLOOKUP($B714,Tabla2[],6,0)</f>
        <v>2.0TD</v>
      </c>
      <c r="H714" s="18" t="str">
        <f>VLOOKUP($B714,Tabla2[],7,0)</f>
        <v>-</v>
      </c>
      <c r="I714" s="19">
        <f>VLOOKUP($B714,Tabla2[],I$1,0)</f>
        <v>8.1031343013698617E-2</v>
      </c>
      <c r="J714" s="19">
        <f>VLOOKUP($B714,Tabla2[],J$1,0)</f>
        <v>1.2591452876712331E-2</v>
      </c>
      <c r="K714" s="19">
        <f>VLOOKUP($B714,Tabla2[],K$1,0)</f>
        <v>0</v>
      </c>
      <c r="L714" s="19">
        <f>VLOOKUP($B714,Tabla2[],L$1,0)</f>
        <v>0</v>
      </c>
      <c r="M714" s="19">
        <f>VLOOKUP($B714,Tabla2[],M$1,0)</f>
        <v>0</v>
      </c>
      <c r="N714" s="19">
        <f>VLOOKUP($B714,Tabla2[],N$1,0)</f>
        <v>0</v>
      </c>
      <c r="O714" s="19">
        <f>VLOOKUP($B714,Tabla2[],O$1,0)</f>
        <v>0.22500944999999997</v>
      </c>
      <c r="P714" s="19">
        <f>VLOOKUP($B714,Tabla2[],P$1,0)</f>
        <v>0.18793244999999997</v>
      </c>
      <c r="Q714" s="19">
        <f>VLOOKUP($B714,Tabla2[],Q$1,0)</f>
        <v>0.16313710000000001</v>
      </c>
      <c r="R714" s="19">
        <f>VLOOKUP($B714,Tabla2[],R$1,0)</f>
        <v>0</v>
      </c>
      <c r="S714" s="19">
        <f>VLOOKUP($B714,Tabla2[],S$1,0)</f>
        <v>0</v>
      </c>
      <c r="T714" s="19">
        <f>VLOOKUP($B714,Tabla2[],T$1,0)</f>
        <v>0</v>
      </c>
    </row>
    <row r="715" spans="1:20" x14ac:dyDescent="0.3">
      <c r="A715" t="s">
        <v>0</v>
      </c>
      <c r="B715" t="str">
        <f>FIJO!$B717</f>
        <v>CANARIASIBERDROLAFIJO2.0&gt;10kW Plan Exclusivo 26/30%TE 1p2.0TD-</v>
      </c>
      <c r="C715" s="18" t="str">
        <f>VLOOKUP($B715,Tabla2[],3,0)</f>
        <v>IBERDROLA</v>
      </c>
      <c r="D715" s="18" t="str">
        <f>VLOOKUP($B715,Tabla2[],FIJO!C$1,0)</f>
        <v>CANARIAS</v>
      </c>
      <c r="E715" s="155"/>
      <c r="F715" s="18" t="str">
        <f>VLOOKUP($B715,Tabla2[],5,0)</f>
        <v>2.0&gt;10kW Plan Exclusivo 26/30%TE 1p</v>
      </c>
      <c r="G715" s="18" t="str">
        <f>VLOOKUP($B715,Tabla2[],6,0)</f>
        <v>2.0TD</v>
      </c>
      <c r="H715" s="18" t="str">
        <f>VLOOKUP($B715,Tabla2[],7,0)</f>
        <v>-</v>
      </c>
      <c r="I715" s="19">
        <f>VLOOKUP($B715,Tabla2[],I$1,0)</f>
        <v>6.2029865424657535E-2</v>
      </c>
      <c r="J715" s="19">
        <f>VLOOKUP($B715,Tabla2[],J$1,0)</f>
        <v>8.3263543013698659E-3</v>
      </c>
      <c r="K715" s="19">
        <f>VLOOKUP($B715,Tabla2[],K$1,0)</f>
        <v>0</v>
      </c>
      <c r="L715" s="19">
        <f>VLOOKUP($B715,Tabla2[],L$1,0)</f>
        <v>0</v>
      </c>
      <c r="M715" s="19">
        <f>VLOOKUP($B715,Tabla2[],M$1,0)</f>
        <v>0</v>
      </c>
      <c r="N715" s="19">
        <f>VLOOKUP($B715,Tabla2[],N$1,0)</f>
        <v>0</v>
      </c>
      <c r="O715" s="19">
        <f>VLOOKUP($B715,Tabla2[],O$1,0)</f>
        <v>0.29098579999999996</v>
      </c>
      <c r="P715" s="19">
        <f>VLOOKUP($B715,Tabla2[],P$1,0)</f>
        <v>0.29098579999999996</v>
      </c>
      <c r="Q715" s="19">
        <f>VLOOKUP($B715,Tabla2[],Q$1,0)</f>
        <v>0.29098579999999996</v>
      </c>
      <c r="R715" s="19">
        <f>VLOOKUP($B715,Tabla2[],R$1,0)</f>
        <v>0</v>
      </c>
      <c r="S715" s="19">
        <f>VLOOKUP($B715,Tabla2[],S$1,0)</f>
        <v>0</v>
      </c>
      <c r="T715" s="19">
        <f>VLOOKUP($B715,Tabla2[],T$1,0)</f>
        <v>0</v>
      </c>
    </row>
    <row r="716" spans="1:20" x14ac:dyDescent="0.3">
      <c r="A716" t="s">
        <v>0</v>
      </c>
      <c r="B716" t="str">
        <f>FIJO!$B718</f>
        <v>CANARIASIBERDROLAFIJO2.0&gt;10kW Plan Exclusivo 26/30%TE 3p2.0TD-</v>
      </c>
      <c r="C716" s="18" t="str">
        <f>VLOOKUP($B716,Tabla2[],3,0)</f>
        <v>IBERDROLA</v>
      </c>
      <c r="D716" s="18" t="str">
        <f>VLOOKUP($B716,Tabla2[],FIJO!C$1,0)</f>
        <v>CANARIAS</v>
      </c>
      <c r="E716" s="155"/>
      <c r="F716" s="18" t="str">
        <f>VLOOKUP($B716,Tabla2[],5,0)</f>
        <v>2.0&gt;10kW Plan Exclusivo 26/30%TE 3p</v>
      </c>
      <c r="G716" s="18" t="str">
        <f>VLOOKUP($B716,Tabla2[],6,0)</f>
        <v>2.0TD</v>
      </c>
      <c r="H716" s="18" t="str">
        <f>VLOOKUP($B716,Tabla2[],7,0)</f>
        <v>-</v>
      </c>
      <c r="I716" s="19">
        <f>VLOOKUP($B716,Tabla2[],I$1,0)</f>
        <v>8.3824142465753426E-2</v>
      </c>
      <c r="J716" s="19">
        <f>VLOOKUP($B716,Tabla2[],J$1,0)</f>
        <v>1.1251830136986302E-2</v>
      </c>
      <c r="K716" s="19">
        <f>VLOOKUP($B716,Tabla2[],K$1,0)</f>
        <v>0</v>
      </c>
      <c r="L716" s="19">
        <f>VLOOKUP($B716,Tabla2[],L$1,0)</f>
        <v>0</v>
      </c>
      <c r="M716" s="19">
        <f>VLOOKUP($B716,Tabla2[],M$1,0)</f>
        <v>0</v>
      </c>
      <c r="N716" s="19">
        <f>VLOOKUP($B716,Tabla2[],N$1,0)</f>
        <v>0</v>
      </c>
      <c r="O716" s="19">
        <f>VLOOKUP($B716,Tabla2[],O$1,0)</f>
        <v>0.35128309999999996</v>
      </c>
      <c r="P716" s="19">
        <f>VLOOKUP($B716,Tabla2[],P$1,0)</f>
        <v>0.28435679999999997</v>
      </c>
      <c r="Q716" s="19">
        <f>VLOOKUP($B716,Tabla2[],Q$1,0)</f>
        <v>0.26398749999999999</v>
      </c>
      <c r="R716" s="19">
        <f>VLOOKUP($B716,Tabla2[],R$1,0)</f>
        <v>0</v>
      </c>
      <c r="S716" s="19">
        <f>VLOOKUP($B716,Tabla2[],S$1,0)</f>
        <v>0</v>
      </c>
      <c r="T716" s="19">
        <f>VLOOKUP($B716,Tabla2[],T$1,0)</f>
        <v>0</v>
      </c>
    </row>
    <row r="717" spans="1:20" x14ac:dyDescent="0.3">
      <c r="A717" t="s">
        <v>0</v>
      </c>
      <c r="B717" t="str">
        <f>FIJO!$B719</f>
        <v>CANARIASIBERDROLAFIJOPEH/API 2.0&lt;10kW PLAN ESTABLE2.0TD-</v>
      </c>
      <c r="C717" s="18" t="str">
        <f>VLOOKUP($B717,Tabla2[],3,0)</f>
        <v>IBERDROLA</v>
      </c>
      <c r="D717" s="18" t="str">
        <f>VLOOKUP($B717,Tabla2[],FIJO!C$1,0)</f>
        <v>CANARIAS</v>
      </c>
      <c r="E717" s="155"/>
      <c r="F717" s="18" t="str">
        <f>VLOOKUP($B717,Tabla2[],5,0)</f>
        <v>PEH/API 2.0&lt;10kW PLAN ESTABLE</v>
      </c>
      <c r="G717" s="18" t="str">
        <f>VLOOKUP($B717,Tabla2[],6,0)</f>
        <v>2.0TD</v>
      </c>
      <c r="H717" s="18" t="str">
        <f>VLOOKUP($B717,Tabla2[],7,0)</f>
        <v>-</v>
      </c>
      <c r="I717" s="19">
        <f>VLOOKUP($B717,Tabla2[],I$1,0)</f>
        <v>8.8982786301369868E-2</v>
      </c>
      <c r="J717" s="19">
        <f>VLOOKUP($B717,Tabla2[],J$1,0)</f>
        <v>1.4501619178082193E-2</v>
      </c>
      <c r="K717" s="19">
        <f>VLOOKUP($B717,Tabla2[],K$1,0)</f>
        <v>0</v>
      </c>
      <c r="L717" s="19">
        <f>VLOOKUP($B717,Tabla2[],L$1,0)</f>
        <v>0</v>
      </c>
      <c r="M717" s="19">
        <f>VLOOKUP($B717,Tabla2[],M$1,0)</f>
        <v>0</v>
      </c>
      <c r="N717" s="19">
        <f>VLOOKUP($B717,Tabla2[],N$1,0)</f>
        <v>0</v>
      </c>
      <c r="O717" s="19">
        <f>VLOOKUP($B717,Tabla2[],O$1,0)</f>
        <v>0.18189999999999998</v>
      </c>
      <c r="P717" s="19">
        <f>VLOOKUP($B717,Tabla2[],P$1,0)</f>
        <v>0.18189999999999998</v>
      </c>
      <c r="Q717" s="19">
        <f>VLOOKUP($B717,Tabla2[],Q$1,0)</f>
        <v>0.18189999999999998</v>
      </c>
      <c r="R717" s="19">
        <f>VLOOKUP($B717,Tabla2[],R$1,0)</f>
        <v>0.18189999999999998</v>
      </c>
      <c r="S717" s="19">
        <f>VLOOKUP($B717,Tabla2[],S$1,0)</f>
        <v>0.18189999999999998</v>
      </c>
      <c r="T717" s="19">
        <f>VLOOKUP($B717,Tabla2[],T$1,0)</f>
        <v>0.18189999999999998</v>
      </c>
    </row>
    <row r="718" spans="1:20" x14ac:dyDescent="0.3">
      <c r="A718" t="s">
        <v>0</v>
      </c>
      <c r="B718" t="str">
        <f>FIJO!$B720</f>
        <v>CANARIASIBERDROLAFIJOPEH/API 2.0&lt;10kW Plan Exclusivo 15%TE/TP 1p2.0TD-</v>
      </c>
      <c r="C718" s="18" t="str">
        <f>VLOOKUP($B718,Tabla2[],3,0)</f>
        <v>IBERDROLA</v>
      </c>
      <c r="D718" s="18" t="str">
        <f>VLOOKUP($B718,Tabla2[],FIJO!C$1,0)</f>
        <v>CANARIAS</v>
      </c>
      <c r="E718" s="155"/>
      <c r="F718" s="18" t="str">
        <f>VLOOKUP($B718,Tabla2[],5,0)</f>
        <v>PEH/API 2.0&lt;10kW Plan Exclusivo 15%TE/TP 1p</v>
      </c>
      <c r="G718" s="18" t="str">
        <f>VLOOKUP($B718,Tabla2[],6,0)</f>
        <v>2.0TD</v>
      </c>
      <c r="H718" s="18" t="str">
        <f>VLOOKUP($B718,Tabla2[],7,0)</f>
        <v>-</v>
      </c>
      <c r="I718" s="19">
        <f>VLOOKUP($B718,Tabla2[],I$1,0)</f>
        <v>8.1031343013698617E-2</v>
      </c>
      <c r="J718" s="19">
        <f>VLOOKUP($B718,Tabla2[],J$1,0)</f>
        <v>1.2591452876712331E-2</v>
      </c>
      <c r="K718" s="19">
        <f>VLOOKUP($B718,Tabla2[],K$1,0)</f>
        <v>0</v>
      </c>
      <c r="L718" s="19">
        <f>VLOOKUP($B718,Tabla2[],L$1,0)</f>
        <v>0</v>
      </c>
      <c r="M718" s="19">
        <f>VLOOKUP($B718,Tabla2[],M$1,0)</f>
        <v>0</v>
      </c>
      <c r="N718" s="19">
        <f>VLOOKUP($B718,Tabla2[],N$1,0)</f>
        <v>0</v>
      </c>
      <c r="O718" s="19">
        <f>VLOOKUP($B718,Tabla2[],O$1,0)</f>
        <v>0.32805835</v>
      </c>
      <c r="P718" s="19">
        <f>VLOOKUP($B718,Tabla2[],P$1,0)</f>
        <v>0.31963485000000003</v>
      </c>
      <c r="Q718" s="19">
        <f>VLOOKUP($B718,Tabla2[],Q$1,0)</f>
        <v>0.30274619999999997</v>
      </c>
      <c r="R718" s="19">
        <f>VLOOKUP($B718,Tabla2[],R$1,0)</f>
        <v>0.29526960000000002</v>
      </c>
      <c r="S718" s="19">
        <f>VLOOKUP($B718,Tabla2[],S$1,0)</f>
        <v>0.28829280000000002</v>
      </c>
      <c r="T718" s="19">
        <f>VLOOKUP($B718,Tabla2[],T$1,0)</f>
        <v>0.28636755000000003</v>
      </c>
    </row>
    <row r="719" spans="1:20" x14ac:dyDescent="0.3">
      <c r="A719" t="s">
        <v>0</v>
      </c>
      <c r="B719" t="str">
        <f>FIJO!$B721</f>
        <v>CANARIASIBERDROLAFIJOPEH/API 2.0&lt;10kW Plan Exclusivo 15%TE/TP 3p2.0TD-</v>
      </c>
      <c r="C719" s="18" t="str">
        <f>VLOOKUP($B719,Tabla2[],3,0)</f>
        <v>IBERDROLA</v>
      </c>
      <c r="D719" s="18" t="str">
        <f>VLOOKUP($B719,Tabla2[],FIJO!C$1,0)</f>
        <v>CANARIAS</v>
      </c>
      <c r="E719" s="155"/>
      <c r="F719" s="18" t="str">
        <f>VLOOKUP($B719,Tabla2[],5,0)</f>
        <v>PEH/API 2.0&lt;10kW Plan Exclusivo 15%TE/TP 3p</v>
      </c>
      <c r="G719" s="18" t="str">
        <f>VLOOKUP($B719,Tabla2[],6,0)</f>
        <v>2.0TD</v>
      </c>
      <c r="H719" s="18" t="str">
        <f>VLOOKUP($B719,Tabla2[],7,0)</f>
        <v>-</v>
      </c>
      <c r="I719" s="19">
        <f>VLOOKUP($B719,Tabla2[],I$1,0)</f>
        <v>8.1031343013698617E-2</v>
      </c>
      <c r="J719" s="19">
        <f>VLOOKUP($B719,Tabla2[],J$1,0)</f>
        <v>1.2591452876712331E-2</v>
      </c>
      <c r="K719" s="19">
        <f>VLOOKUP($B719,Tabla2[],K$1,0)</f>
        <v>0</v>
      </c>
      <c r="L719" s="19">
        <f>VLOOKUP($B719,Tabla2[],L$1,0)</f>
        <v>0</v>
      </c>
      <c r="M719" s="19">
        <f>VLOOKUP($B719,Tabla2[],M$1,0)</f>
        <v>0</v>
      </c>
      <c r="N719" s="19">
        <f>VLOOKUP($B719,Tabla2[],N$1,0)</f>
        <v>0</v>
      </c>
      <c r="O719" s="19">
        <f>VLOOKUP($B719,Tabla2[],O$1,0)</f>
        <v>0.38304484999999994</v>
      </c>
      <c r="P719" s="19">
        <f>VLOOKUP($B719,Tabla2[],P$1,0)</f>
        <v>0.37489079999999997</v>
      </c>
      <c r="Q719" s="19">
        <f>VLOOKUP($B719,Tabla2[],Q$1,0)</f>
        <v>0.35854274999999997</v>
      </c>
      <c r="R719" s="19">
        <f>VLOOKUP($B719,Tabla2[],R$1,0)</f>
        <v>0.35114859999999998</v>
      </c>
      <c r="S719" s="19">
        <f>VLOOKUP($B719,Tabla2[],S$1,0)</f>
        <v>0.34473194999999995</v>
      </c>
      <c r="T719" s="19">
        <f>VLOOKUP($B719,Tabla2[],T$1,0)</f>
        <v>0.33625489999999997</v>
      </c>
    </row>
    <row r="720" spans="1:20" x14ac:dyDescent="0.3">
      <c r="A720" t="s">
        <v>0</v>
      </c>
      <c r="B720" t="str">
        <f>FIJO!$B722</f>
        <v>CANARIASIBERDROLAFIJOPEH/API 2.0&gt;10kW Plan Estable2.0TD-</v>
      </c>
      <c r="C720" s="18" t="str">
        <f>VLOOKUP($B720,Tabla2[],3,0)</f>
        <v>IBERDROLA</v>
      </c>
      <c r="D720" s="18" t="str">
        <f>VLOOKUP($B720,Tabla2[],FIJO!C$1,0)</f>
        <v>CANARIAS</v>
      </c>
      <c r="E720" s="155"/>
      <c r="F720" s="18" t="str">
        <f>VLOOKUP($B720,Tabla2[],5,0)</f>
        <v>PEH/API 2.0&gt;10kW Plan Estable</v>
      </c>
      <c r="G720" s="18" t="str">
        <f>VLOOKUP($B720,Tabla2[],6,0)</f>
        <v>2.0TD</v>
      </c>
      <c r="H720" s="18" t="str">
        <f>VLOOKUP($B720,Tabla2[],7,0)</f>
        <v>-</v>
      </c>
      <c r="I720" s="19">
        <f>VLOOKUP($B720,Tabla2[],I$1,0)</f>
        <v>8.8982786301369868E-2</v>
      </c>
      <c r="J720" s="19">
        <f>VLOOKUP($B720,Tabla2[],J$1,0)</f>
        <v>1.4501619178082193E-2</v>
      </c>
      <c r="K720" s="19">
        <f>VLOOKUP($B720,Tabla2[],K$1,0)</f>
        <v>0</v>
      </c>
      <c r="L720" s="19">
        <f>VLOOKUP($B720,Tabla2[],L$1,0)</f>
        <v>0</v>
      </c>
      <c r="M720" s="19">
        <f>VLOOKUP($B720,Tabla2[],M$1,0)</f>
        <v>0</v>
      </c>
      <c r="N720" s="19">
        <f>VLOOKUP($B720,Tabla2[],N$1,0)</f>
        <v>0</v>
      </c>
      <c r="O720" s="19">
        <f>VLOOKUP($B720,Tabla2[],O$1,0)</f>
        <v>0.15344080000000002</v>
      </c>
      <c r="P720" s="19">
        <f>VLOOKUP($B720,Tabla2[],P$1,0)</f>
        <v>0.15344080000000002</v>
      </c>
      <c r="Q720" s="19">
        <f>VLOOKUP($B720,Tabla2[],Q$1,0)</f>
        <v>0.15344080000000002</v>
      </c>
      <c r="R720" s="19">
        <f>VLOOKUP($B720,Tabla2[],R$1,0)</f>
        <v>0</v>
      </c>
      <c r="S720" s="19">
        <f>VLOOKUP($B720,Tabla2[],S$1,0)</f>
        <v>0</v>
      </c>
      <c r="T720" s="19">
        <f>VLOOKUP($B720,Tabla2[],T$1,0)</f>
        <v>0</v>
      </c>
    </row>
    <row r="721" spans="1:20" x14ac:dyDescent="0.3">
      <c r="A721" t="s">
        <v>0</v>
      </c>
      <c r="B721" t="str">
        <f>FIJO!$B723</f>
        <v>CANARIASIBERDROLAFIJOPEH/API 2.0&gt;10kW Plan Exclusivo 15%TE/TP 1p2.0TD-</v>
      </c>
      <c r="C721" s="18" t="str">
        <f>VLOOKUP($B721,Tabla2[],3,0)</f>
        <v>IBERDROLA</v>
      </c>
      <c r="D721" s="18" t="str">
        <f>VLOOKUP($B721,Tabla2[],FIJO!C$1,0)</f>
        <v>CANARIAS</v>
      </c>
      <c r="E721" s="155"/>
      <c r="F721" s="18" t="str">
        <f>VLOOKUP($B721,Tabla2[],5,0)</f>
        <v>PEH/API 2.0&gt;10kW Plan Exclusivo 15%TE/TP 1p</v>
      </c>
      <c r="G721" s="18" t="str">
        <f>VLOOKUP($B721,Tabla2[],6,0)</f>
        <v>2.0TD</v>
      </c>
      <c r="H721" s="18" t="str">
        <f>VLOOKUP($B721,Tabla2[],7,0)</f>
        <v>-</v>
      </c>
      <c r="I721" s="19">
        <f>VLOOKUP($B721,Tabla2[],I$1,0)</f>
        <v>8.1031343013698617E-2</v>
      </c>
      <c r="J721" s="19">
        <f>VLOOKUP($B721,Tabla2[],J$1,0)</f>
        <v>1.2591452876712331E-2</v>
      </c>
      <c r="K721" s="19">
        <f>VLOOKUP($B721,Tabla2[],K$1,0)</f>
        <v>0</v>
      </c>
      <c r="L721" s="19">
        <f>VLOOKUP($B721,Tabla2[],L$1,0)</f>
        <v>0</v>
      </c>
      <c r="M721" s="19">
        <f>VLOOKUP($B721,Tabla2[],M$1,0)</f>
        <v>0</v>
      </c>
      <c r="N721" s="19">
        <f>VLOOKUP($B721,Tabla2[],N$1,0)</f>
        <v>0</v>
      </c>
      <c r="O721" s="19">
        <f>VLOOKUP($B721,Tabla2[],O$1,0)</f>
        <v>0.17447760000000001</v>
      </c>
      <c r="P721" s="19">
        <f>VLOOKUP($B721,Tabla2[],P$1,0)</f>
        <v>0.17447760000000001</v>
      </c>
      <c r="Q721" s="19">
        <f>VLOOKUP($B721,Tabla2[],Q$1,0)</f>
        <v>0.17447760000000001</v>
      </c>
      <c r="R721" s="19">
        <f>VLOOKUP($B721,Tabla2[],R$1,0)</f>
        <v>0</v>
      </c>
      <c r="S721" s="19">
        <f>VLOOKUP($B721,Tabla2[],S$1,0)</f>
        <v>0</v>
      </c>
      <c r="T721" s="19">
        <f>VLOOKUP($B721,Tabla2[],T$1,0)</f>
        <v>0</v>
      </c>
    </row>
    <row r="722" spans="1:20" x14ac:dyDescent="0.3">
      <c r="A722" t="s">
        <v>0</v>
      </c>
      <c r="B722" t="str">
        <f>FIJO!$B724</f>
        <v>CANARIASIBERDROLAFIJOPEH/API 2.0&gt;10kW Plan Exclusivo 15%TE/TP 3p2.0TD-</v>
      </c>
      <c r="C722" s="18" t="str">
        <f>VLOOKUP($B722,Tabla2[],3,0)</f>
        <v>IBERDROLA</v>
      </c>
      <c r="D722" s="18" t="str">
        <f>VLOOKUP($B722,Tabla2[],FIJO!C$1,0)</f>
        <v>CANARIAS</v>
      </c>
      <c r="E722" s="155"/>
      <c r="F722" s="18" t="str">
        <f>VLOOKUP($B722,Tabla2[],5,0)</f>
        <v>PEH/API 2.0&gt;10kW Plan Exclusivo 15%TE/TP 3p</v>
      </c>
      <c r="G722" s="18" t="str">
        <f>VLOOKUP($B722,Tabla2[],6,0)</f>
        <v>2.0TD</v>
      </c>
      <c r="H722" s="18" t="str">
        <f>VLOOKUP($B722,Tabla2[],7,0)</f>
        <v>-</v>
      </c>
      <c r="I722" s="19">
        <f>VLOOKUP($B722,Tabla2[],I$1,0)</f>
        <v>8.1031343013698617E-2</v>
      </c>
      <c r="J722" s="19">
        <f>VLOOKUP($B722,Tabla2[],J$1,0)</f>
        <v>1.2591452876712331E-2</v>
      </c>
      <c r="K722" s="19">
        <f>VLOOKUP($B722,Tabla2[],K$1,0)</f>
        <v>0</v>
      </c>
      <c r="L722" s="19">
        <f>VLOOKUP($B722,Tabla2[],L$1,0)</f>
        <v>0</v>
      </c>
      <c r="M722" s="19">
        <f>VLOOKUP($B722,Tabla2[],M$1,0)</f>
        <v>0</v>
      </c>
      <c r="N722" s="19">
        <f>VLOOKUP($B722,Tabla2[],N$1,0)</f>
        <v>0</v>
      </c>
      <c r="O722" s="19">
        <f>VLOOKUP($B722,Tabla2[],O$1,0)</f>
        <v>0.22500944999999997</v>
      </c>
      <c r="P722" s="19">
        <f>VLOOKUP($B722,Tabla2[],P$1,0)</f>
        <v>0.18793244999999997</v>
      </c>
      <c r="Q722" s="19">
        <f>VLOOKUP($B722,Tabla2[],Q$1,0)</f>
        <v>0.16313710000000001</v>
      </c>
      <c r="R722" s="19">
        <f>VLOOKUP($B722,Tabla2[],R$1,0)</f>
        <v>0</v>
      </c>
      <c r="S722" s="19">
        <f>VLOOKUP($B722,Tabla2[],S$1,0)</f>
        <v>0</v>
      </c>
      <c r="T722" s="19">
        <f>VLOOKUP($B722,Tabla2[],T$1,0)</f>
        <v>0</v>
      </c>
    </row>
    <row r="723" spans="1:20" x14ac:dyDescent="0.3">
      <c r="A723" t="s">
        <v>0</v>
      </c>
      <c r="B723" t="str">
        <f>FIJO!$B725</f>
        <v>CANARIASIBERDROLAFIJO3.0 Plan Estable3.0TD-</v>
      </c>
      <c r="C723" s="18" t="str">
        <f>VLOOKUP($B723,Tabla2[],3,0)</f>
        <v>IBERDROLA</v>
      </c>
      <c r="D723" s="18" t="str">
        <f>VLOOKUP($B723,Tabla2[],FIJO!C$1,0)</f>
        <v>CANARIAS</v>
      </c>
      <c r="E723" s="155"/>
      <c r="F723" s="18" t="str">
        <f>VLOOKUP($B723,Tabla2[],5,0)</f>
        <v>3.0 Plan Estable</v>
      </c>
      <c r="G723" s="18" t="str">
        <f>VLOOKUP($B723,Tabla2[],6,0)</f>
        <v>3.0TD</v>
      </c>
      <c r="H723" s="18" t="str">
        <f>VLOOKUP($B723,Tabla2[],7,0)</f>
        <v>-</v>
      </c>
      <c r="I723" s="19">
        <f>VLOOKUP($B723,Tabla2[],I$1,0)</f>
        <v>4.3205150684931505E-2</v>
      </c>
      <c r="J723" s="19">
        <f>VLOOKUP($B723,Tabla2[],J$1,0)</f>
        <v>3.1846484931506845E-2</v>
      </c>
      <c r="K723" s="19">
        <f>VLOOKUP($B723,Tabla2[],K$1,0)</f>
        <v>1.4682673972602742E-2</v>
      </c>
      <c r="L723" s="19">
        <f>VLOOKUP($B723,Tabla2[],L$1,0)</f>
        <v>1.216212602739726E-2</v>
      </c>
      <c r="M723" s="19">
        <f>VLOOKUP($B723,Tabla2[],M$1,0)</f>
        <v>1.0189523287671231E-2</v>
      </c>
      <c r="N723" s="19">
        <f>VLOOKUP($B723,Tabla2[],N$1,0)</f>
        <v>8.2419534246575329E-3</v>
      </c>
      <c r="O723" s="19">
        <f>VLOOKUP($B723,Tabla2[],O$1,0)</f>
        <v>0.15504080000000001</v>
      </c>
      <c r="P723" s="19">
        <f>VLOOKUP($B723,Tabla2[],P$1,0)</f>
        <v>0.15504080000000001</v>
      </c>
      <c r="Q723" s="19">
        <f>VLOOKUP($B723,Tabla2[],Q$1,0)</f>
        <v>0.15504080000000001</v>
      </c>
      <c r="R723" s="19">
        <f>VLOOKUP($B723,Tabla2[],R$1,0)</f>
        <v>0</v>
      </c>
      <c r="S723" s="19">
        <f>VLOOKUP($B723,Tabla2[],S$1,0)</f>
        <v>0</v>
      </c>
      <c r="T723" s="19">
        <f>VLOOKUP($B723,Tabla2[],T$1,0)</f>
        <v>0</v>
      </c>
    </row>
    <row r="724" spans="1:20" x14ac:dyDescent="0.3">
      <c r="A724" t="s">
        <v>0</v>
      </c>
      <c r="B724" t="str">
        <f>FIJO!$B726</f>
        <v>CANARIASIBERDROLAFIJO3.0 Plan Exclusivo 15%TE3.0TD-</v>
      </c>
      <c r="C724" s="18" t="str">
        <f>VLOOKUP($B724,Tabla2[],3,0)</f>
        <v>IBERDROLA</v>
      </c>
      <c r="D724" s="18" t="str">
        <f>VLOOKUP($B724,Tabla2[],FIJO!C$1,0)</f>
        <v>CANARIAS</v>
      </c>
      <c r="E724" s="155"/>
      <c r="F724" s="18" t="str">
        <f>VLOOKUP($B724,Tabla2[],5,0)</f>
        <v>3.0 Plan Exclusivo 15%TE</v>
      </c>
      <c r="G724" s="18" t="str">
        <f>VLOOKUP($B724,Tabla2[],6,0)</f>
        <v>3.0TD</v>
      </c>
      <c r="H724" s="18" t="str">
        <f>VLOOKUP($B724,Tabla2[],7,0)</f>
        <v>-</v>
      </c>
      <c r="I724" s="19">
        <f>VLOOKUP($B724,Tabla2[],I$1,0)</f>
        <v>5.2804876712328773E-2</v>
      </c>
      <c r="J724" s="19">
        <f>VLOOKUP($B724,Tabla2[],J$1,0)</f>
        <v>3.8804438356164379E-2</v>
      </c>
      <c r="K724" s="19">
        <f>VLOOKUP($B724,Tabla2[],K$1,0)</f>
        <v>1.8841057534246575E-2</v>
      </c>
      <c r="L724" s="19">
        <f>VLOOKUP($B724,Tabla2[],L$1,0)</f>
        <v>1.5943331506849318E-2</v>
      </c>
      <c r="M724" s="19">
        <f>VLOOKUP($B724,Tabla2[],M$1,0)</f>
        <v>1.5082769863013698E-2</v>
      </c>
      <c r="N724" s="19">
        <f>VLOOKUP($B724,Tabla2[],N$1,0)</f>
        <v>1.3139928767123291E-2</v>
      </c>
      <c r="O724" s="19">
        <f>VLOOKUP($B724,Tabla2[],O$1,0)</f>
        <v>0.17224640000000002</v>
      </c>
      <c r="P724" s="19">
        <f>VLOOKUP($B724,Tabla2[],P$1,0)</f>
        <v>0.17224640000000002</v>
      </c>
      <c r="Q724" s="19">
        <f>VLOOKUP($B724,Tabla2[],Q$1,0)</f>
        <v>0.17224640000000002</v>
      </c>
      <c r="R724" s="19">
        <f>VLOOKUP($B724,Tabla2[],R$1,0)</f>
        <v>0</v>
      </c>
      <c r="S724" s="19">
        <f>VLOOKUP($B724,Tabla2[],S$1,0)</f>
        <v>0</v>
      </c>
      <c r="T724" s="19">
        <f>VLOOKUP($B724,Tabla2[],T$1,0)</f>
        <v>0</v>
      </c>
    </row>
    <row r="725" spans="1:20" x14ac:dyDescent="0.3">
      <c r="A725" t="s">
        <v>0</v>
      </c>
      <c r="B725" t="str">
        <f>FIJO!$B727</f>
        <v>CANARIASIBERDROLAFIJO3.0 Plan Exclusivo 26/30%TE3.0TD-</v>
      </c>
      <c r="C725" s="18" t="str">
        <f>VLOOKUP($B725,Tabla2[],3,0)</f>
        <v>IBERDROLA</v>
      </c>
      <c r="D725" s="18" t="str">
        <f>VLOOKUP($B725,Tabla2[],FIJO!C$1,0)</f>
        <v>CANARIAS</v>
      </c>
      <c r="E725" s="155"/>
      <c r="F725" s="18" t="str">
        <f>VLOOKUP($B725,Tabla2[],5,0)</f>
        <v>3.0 Plan Exclusivo 26/30%TE</v>
      </c>
      <c r="G725" s="18" t="str">
        <f>VLOOKUP($B725,Tabla2[],6,0)</f>
        <v>3.0TD</v>
      </c>
      <c r="H725" s="18" t="str">
        <f>VLOOKUP($B725,Tabla2[],7,0)</f>
        <v>-</v>
      </c>
      <c r="I725" s="19">
        <f>VLOOKUP($B725,Tabla2[],I$1,0)</f>
        <v>5.2804876712328773E-2</v>
      </c>
      <c r="J725" s="19">
        <f>VLOOKUP($B725,Tabla2[],J$1,0)</f>
        <v>3.8804438356164379E-2</v>
      </c>
      <c r="K725" s="19">
        <f>VLOOKUP($B725,Tabla2[],K$1,0)</f>
        <v>1.8841057534246575E-2</v>
      </c>
      <c r="L725" s="19">
        <f>VLOOKUP($B725,Tabla2[],L$1,0)</f>
        <v>1.5943331506849318E-2</v>
      </c>
      <c r="M725" s="19">
        <f>VLOOKUP($B725,Tabla2[],M$1,0)</f>
        <v>1.5082769863013698E-2</v>
      </c>
      <c r="N725" s="19">
        <f>VLOOKUP($B725,Tabla2[],N$1,0)</f>
        <v>1.3139928767123291E-2</v>
      </c>
      <c r="O725" s="19">
        <f>VLOOKUP($B725,Tabla2[],O$1,0)</f>
        <v>0.22500944999999997</v>
      </c>
      <c r="P725" s="19">
        <f>VLOOKUP($B725,Tabla2[],P$1,0)</f>
        <v>0.18793244999999997</v>
      </c>
      <c r="Q725" s="19">
        <f>VLOOKUP($B725,Tabla2[],Q$1,0)</f>
        <v>0.16313710000000001</v>
      </c>
      <c r="R725" s="19">
        <f>VLOOKUP($B725,Tabla2[],R$1,0)</f>
        <v>0</v>
      </c>
      <c r="S725" s="19">
        <f>VLOOKUP($B725,Tabla2[],S$1,0)</f>
        <v>0</v>
      </c>
      <c r="T725" s="19">
        <f>VLOOKUP($B725,Tabla2[],T$1,0)</f>
        <v>0</v>
      </c>
    </row>
    <row r="726" spans="1:20" x14ac:dyDescent="0.3">
      <c r="A726" t="s">
        <v>0</v>
      </c>
      <c r="B726" t="str">
        <f>FIJO!$B728</f>
        <v>CANARIASIBERDROLAFIJOPEH/API 3.0 Plan Estable3.0TD-</v>
      </c>
      <c r="C726" s="18" t="str">
        <f>VLOOKUP($B726,Tabla2[],3,0)</f>
        <v>IBERDROLA</v>
      </c>
      <c r="D726" s="18" t="str">
        <f>VLOOKUP($B726,Tabla2[],FIJO!C$1,0)</f>
        <v>CANARIAS</v>
      </c>
      <c r="E726" s="155"/>
      <c r="F726" s="18" t="str">
        <f>VLOOKUP($B726,Tabla2[],5,0)</f>
        <v>PEH/API 3.0 Plan Estable</v>
      </c>
      <c r="G726" s="18" t="str">
        <f>VLOOKUP($B726,Tabla2[],6,0)</f>
        <v>3.0TD</v>
      </c>
      <c r="H726" s="18" t="str">
        <f>VLOOKUP($B726,Tabla2[],7,0)</f>
        <v>-</v>
      </c>
      <c r="I726" s="19">
        <f>VLOOKUP($B726,Tabla2[],I$1,0)</f>
        <v>4.3205150684931505E-2</v>
      </c>
      <c r="J726" s="19">
        <f>VLOOKUP($B726,Tabla2[],J$1,0)</f>
        <v>3.1846484931506845E-2</v>
      </c>
      <c r="K726" s="19">
        <f>VLOOKUP($B726,Tabla2[],K$1,0)</f>
        <v>1.4682673972602742E-2</v>
      </c>
      <c r="L726" s="19">
        <f>VLOOKUP($B726,Tabla2[],L$1,0)</f>
        <v>1.216212602739726E-2</v>
      </c>
      <c r="M726" s="19">
        <f>VLOOKUP($B726,Tabla2[],M$1,0)</f>
        <v>1.0189523287671231E-2</v>
      </c>
      <c r="N726" s="19">
        <f>VLOOKUP($B726,Tabla2[],N$1,0)</f>
        <v>8.2419534246575329E-3</v>
      </c>
      <c r="O726" s="19">
        <f>VLOOKUP($B726,Tabla2[],O$1,0)</f>
        <v>0.17120000000000002</v>
      </c>
      <c r="P726" s="19">
        <f>VLOOKUP($B726,Tabla2[],P$1,0)</f>
        <v>0.17120000000000002</v>
      </c>
      <c r="Q726" s="19">
        <f>VLOOKUP($B726,Tabla2[],Q$1,0)</f>
        <v>0.17120000000000002</v>
      </c>
      <c r="R726" s="19">
        <f>VLOOKUP($B726,Tabla2[],R$1,0)</f>
        <v>0.17120000000000002</v>
      </c>
      <c r="S726" s="19">
        <f>VLOOKUP($B726,Tabla2[],S$1,0)</f>
        <v>0.17120000000000002</v>
      </c>
      <c r="T726" s="19">
        <f>VLOOKUP($B726,Tabla2[],T$1,0)</f>
        <v>0.17120000000000002</v>
      </c>
    </row>
    <row r="727" spans="1:20" x14ac:dyDescent="0.3">
      <c r="A727" t="s">
        <v>0</v>
      </c>
      <c r="B727" t="str">
        <f>FIJO!$B729</f>
        <v>BALEARESIBERDROLAFIJO2.0&lt;10kW PLAN ESTABLE2.0TD-</v>
      </c>
      <c r="C727" s="18" t="str">
        <f>VLOOKUP($B727,Tabla2[],3,0)</f>
        <v>IBERDROLA</v>
      </c>
      <c r="D727" s="18" t="str">
        <f>VLOOKUP($B727,Tabla2[],FIJO!C$1,0)</f>
        <v>BALEARES</v>
      </c>
      <c r="E727" s="155"/>
      <c r="F727" s="18" t="str">
        <f>VLOOKUP($B727,Tabla2[],5,0)</f>
        <v>2.0&lt;10kW PLAN ESTABLE</v>
      </c>
      <c r="G727" s="18" t="str">
        <f>VLOOKUP($B727,Tabla2[],6,0)</f>
        <v>2.0TD</v>
      </c>
      <c r="H727" s="18" t="str">
        <f>VLOOKUP($B727,Tabla2[],7,0)</f>
        <v>-</v>
      </c>
      <c r="I727" s="19">
        <f>VLOOKUP($B727,Tabla2[],I$1,0)</f>
        <v>9.4533873972602753E-2</v>
      </c>
      <c r="J727" s="19">
        <f>VLOOKUP($B727,Tabla2[],J$1,0)</f>
        <v>1.7473189041095891E-2</v>
      </c>
      <c r="K727" s="19">
        <f>VLOOKUP($B727,Tabla2[],K$1,0)</f>
        <v>0</v>
      </c>
      <c r="L727" s="19">
        <f>VLOOKUP($B727,Tabla2[],L$1,0)</f>
        <v>0</v>
      </c>
      <c r="M727" s="19">
        <f>VLOOKUP($B727,Tabla2[],M$1,0)</f>
        <v>0</v>
      </c>
      <c r="N727" s="19">
        <f>VLOOKUP($B727,Tabla2[],N$1,0)</f>
        <v>0</v>
      </c>
      <c r="O727" s="19">
        <f>VLOOKUP($B727,Tabla2[],O$1,0)</f>
        <v>0.16303085</v>
      </c>
      <c r="P727" s="19">
        <f>VLOOKUP($B727,Tabla2[],P$1,0)</f>
        <v>0.16303085</v>
      </c>
      <c r="Q727" s="19">
        <f>VLOOKUP($B727,Tabla2[],Q$1,0)</f>
        <v>0.16303085</v>
      </c>
      <c r="R727" s="19">
        <f>VLOOKUP($B727,Tabla2[],R$1,0)</f>
        <v>0</v>
      </c>
      <c r="S727" s="19">
        <f>VLOOKUP($B727,Tabla2[],S$1,0)</f>
        <v>0</v>
      </c>
      <c r="T727" s="19">
        <f>VLOOKUP($B727,Tabla2[],T$1,0)</f>
        <v>0</v>
      </c>
    </row>
    <row r="728" spans="1:20" x14ac:dyDescent="0.3">
      <c r="A728" t="s">
        <v>0</v>
      </c>
      <c r="B728" t="str">
        <f>FIJO!$B730</f>
        <v>BALEARESIBERDROLAFIJO2.0&lt;10kW Plan Exclusivo 15%TE/TP 1p2.0TD-</v>
      </c>
      <c r="C728" s="18" t="str">
        <f>VLOOKUP($B728,Tabla2[],3,0)</f>
        <v>IBERDROLA</v>
      </c>
      <c r="D728" s="18" t="str">
        <f>VLOOKUP($B728,Tabla2[],FIJO!C$1,0)</f>
        <v>BALEARES</v>
      </c>
      <c r="E728" s="155"/>
      <c r="F728" s="18" t="str">
        <f>VLOOKUP($B728,Tabla2[],5,0)</f>
        <v>2.0&lt;10kW Plan Exclusivo 15%TE/TP 1p</v>
      </c>
      <c r="G728" s="18" t="str">
        <f>VLOOKUP($B728,Tabla2[],6,0)</f>
        <v>2.0TD</v>
      </c>
      <c r="H728" s="18" t="str">
        <f>VLOOKUP($B728,Tabla2[],7,0)</f>
        <v>-</v>
      </c>
      <c r="I728" s="19">
        <f>VLOOKUP($B728,Tabla2[],I$1,0)</f>
        <v>9.4533873972602753E-2</v>
      </c>
      <c r="J728" s="19">
        <f>VLOOKUP($B728,Tabla2[],J$1,0)</f>
        <v>1.7473189041095891E-2</v>
      </c>
      <c r="K728" s="19">
        <f>VLOOKUP($B728,Tabla2[],K$1,0)</f>
        <v>0</v>
      </c>
      <c r="L728" s="19">
        <f>VLOOKUP($B728,Tabla2[],L$1,0)</f>
        <v>0</v>
      </c>
      <c r="M728" s="19">
        <f>VLOOKUP($B728,Tabla2[],M$1,0)</f>
        <v>0</v>
      </c>
      <c r="N728" s="19">
        <f>VLOOKUP($B728,Tabla2[],N$1,0)</f>
        <v>0</v>
      </c>
      <c r="O728" s="19">
        <f>VLOOKUP($B728,Tabla2[],O$1,0)</f>
        <v>0.20804175</v>
      </c>
      <c r="P728" s="19">
        <f>VLOOKUP($B728,Tabla2[],P$1,0)</f>
        <v>0.20804175</v>
      </c>
      <c r="Q728" s="19">
        <f>VLOOKUP($B728,Tabla2[],Q$1,0)</f>
        <v>0.20804175</v>
      </c>
      <c r="R728" s="19">
        <f>VLOOKUP($B728,Tabla2[],R$1,0)</f>
        <v>0</v>
      </c>
      <c r="S728" s="19">
        <f>VLOOKUP($B728,Tabla2[],S$1,0)</f>
        <v>0</v>
      </c>
      <c r="T728" s="19">
        <f>VLOOKUP($B728,Tabla2[],T$1,0)</f>
        <v>0</v>
      </c>
    </row>
    <row r="729" spans="1:20" x14ac:dyDescent="0.3">
      <c r="A729" t="s">
        <v>0</v>
      </c>
      <c r="B729" t="str">
        <f>FIJO!$B731</f>
        <v>BALEARESIBERDROLAFIJO2.0&lt;10kW Plan Exclusivo 15%TE/TP 3p2.0TD-</v>
      </c>
      <c r="C729" s="18" t="str">
        <f>VLOOKUP($B729,Tabla2[],3,0)</f>
        <v>IBERDROLA</v>
      </c>
      <c r="D729" s="18" t="str">
        <f>VLOOKUP($B729,Tabla2[],FIJO!C$1,0)</f>
        <v>BALEARES</v>
      </c>
      <c r="E729" s="155"/>
      <c r="F729" s="18" t="str">
        <f>VLOOKUP($B729,Tabla2[],5,0)</f>
        <v>2.0&lt;10kW Plan Exclusivo 15%TE/TP 3p</v>
      </c>
      <c r="G729" s="18" t="str">
        <f>VLOOKUP($B729,Tabla2[],6,0)</f>
        <v>2.0TD</v>
      </c>
      <c r="H729" s="18" t="str">
        <f>VLOOKUP($B729,Tabla2[],7,0)</f>
        <v>-</v>
      </c>
      <c r="I729" s="19">
        <f>VLOOKUP($B729,Tabla2[],I$1,0)</f>
        <v>9.4533873972602753E-2</v>
      </c>
      <c r="J729" s="19">
        <f>VLOOKUP($B729,Tabla2[],J$1,0)</f>
        <v>1.7473189041095891E-2</v>
      </c>
      <c r="K729" s="19">
        <f>VLOOKUP($B729,Tabla2[],K$1,0)</f>
        <v>0</v>
      </c>
      <c r="L729" s="19">
        <f>VLOOKUP($B729,Tabla2[],L$1,0)</f>
        <v>0</v>
      </c>
      <c r="M729" s="19">
        <f>VLOOKUP($B729,Tabla2[],M$1,0)</f>
        <v>0</v>
      </c>
      <c r="N729" s="19">
        <f>VLOOKUP($B729,Tabla2[],N$1,0)</f>
        <v>0</v>
      </c>
      <c r="O729" s="19">
        <f>VLOOKUP($B729,Tabla2[],O$1,0)</f>
        <v>0.22500944999999997</v>
      </c>
      <c r="P729" s="19">
        <f>VLOOKUP($B729,Tabla2[],P$1,0)</f>
        <v>0.18793244999999997</v>
      </c>
      <c r="Q729" s="19">
        <f>VLOOKUP($B729,Tabla2[],Q$1,0)</f>
        <v>0.16313710000000001</v>
      </c>
      <c r="R729" s="19">
        <f>VLOOKUP($B729,Tabla2[],R$1,0)</f>
        <v>0</v>
      </c>
      <c r="S729" s="19">
        <f>VLOOKUP($B729,Tabla2[],S$1,0)</f>
        <v>0</v>
      </c>
      <c r="T729" s="19">
        <f>VLOOKUP($B729,Tabla2[],T$1,0)</f>
        <v>0</v>
      </c>
    </row>
    <row r="730" spans="1:20" x14ac:dyDescent="0.3">
      <c r="A730" t="s">
        <v>0</v>
      </c>
      <c r="B730" t="str">
        <f>FIJO!$B732</f>
        <v>BALEARESIBERDROLAFIJO2.0&gt;10kW Plan Estable2.0TD-</v>
      </c>
      <c r="C730" s="18" t="str">
        <f>VLOOKUP($B730,Tabla2[],3,0)</f>
        <v>IBERDROLA</v>
      </c>
      <c r="D730" s="18" t="str">
        <f>VLOOKUP($B730,Tabla2[],FIJO!C$1,0)</f>
        <v>BALEARES</v>
      </c>
      <c r="E730" s="155"/>
      <c r="F730" s="18" t="str">
        <f>VLOOKUP($B730,Tabla2[],5,0)</f>
        <v>2.0&gt;10kW Plan Estable</v>
      </c>
      <c r="G730" s="18" t="str">
        <f>VLOOKUP($B730,Tabla2[],6,0)</f>
        <v>2.0TD</v>
      </c>
      <c r="H730" s="18" t="str">
        <f>VLOOKUP($B730,Tabla2[],7,0)</f>
        <v>-</v>
      </c>
      <c r="I730" s="19">
        <f>VLOOKUP($B730,Tabla2[],I$1,0)</f>
        <v>8.8982786301369868E-2</v>
      </c>
      <c r="J730" s="19">
        <f>VLOOKUP($B730,Tabla2[],J$1,0)</f>
        <v>1.4501619178082193E-2</v>
      </c>
      <c r="K730" s="19">
        <f>VLOOKUP($B730,Tabla2[],K$1,0)</f>
        <v>0</v>
      </c>
      <c r="L730" s="19">
        <f>VLOOKUP($B730,Tabla2[],L$1,0)</f>
        <v>0</v>
      </c>
      <c r="M730" s="19">
        <f>VLOOKUP($B730,Tabla2[],M$1,0)</f>
        <v>0</v>
      </c>
      <c r="N730" s="19">
        <f>VLOOKUP($B730,Tabla2[],N$1,0)</f>
        <v>0</v>
      </c>
      <c r="O730" s="19">
        <f>VLOOKUP($B730,Tabla2[],O$1,0)</f>
        <v>0.16473084999999998</v>
      </c>
      <c r="P730" s="19">
        <f>VLOOKUP($B730,Tabla2[],P$1,0)</f>
        <v>0.16473084999999998</v>
      </c>
      <c r="Q730" s="19">
        <f>VLOOKUP($B730,Tabla2[],Q$1,0)</f>
        <v>0.16473084999999998</v>
      </c>
      <c r="R730" s="19">
        <f>VLOOKUP($B730,Tabla2[],R$1,0)</f>
        <v>0</v>
      </c>
      <c r="S730" s="19">
        <f>VLOOKUP($B730,Tabla2[],S$1,0)</f>
        <v>0</v>
      </c>
      <c r="T730" s="19">
        <f>VLOOKUP($B730,Tabla2[],T$1,0)</f>
        <v>0</v>
      </c>
    </row>
    <row r="731" spans="1:20" x14ac:dyDescent="0.3">
      <c r="A731" t="s">
        <v>0</v>
      </c>
      <c r="B731" t="str">
        <f>FIJO!$B733</f>
        <v>BALEARESIBERDROLAFIJO2.0&gt;10kW Plan Exclusivo 15%TE/TP 1p2.0TD-</v>
      </c>
      <c r="C731" s="18" t="str">
        <f>VLOOKUP($B731,Tabla2[],3,0)</f>
        <v>IBERDROLA</v>
      </c>
      <c r="D731" s="18" t="str">
        <f>VLOOKUP($B731,Tabla2[],FIJO!C$1,0)</f>
        <v>BALEARES</v>
      </c>
      <c r="E731" s="155"/>
      <c r="F731" s="18" t="str">
        <f>VLOOKUP($B731,Tabla2[],5,0)</f>
        <v>2.0&gt;10kW Plan Exclusivo 15%TE/TP 1p</v>
      </c>
      <c r="G731" s="18" t="str">
        <f>VLOOKUP($B731,Tabla2[],6,0)</f>
        <v>2.0TD</v>
      </c>
      <c r="H731" s="18" t="str">
        <f>VLOOKUP($B731,Tabla2[],7,0)</f>
        <v>-</v>
      </c>
      <c r="I731" s="19">
        <f>VLOOKUP($B731,Tabla2[],I$1,0)</f>
        <v>8.1031343013698617E-2</v>
      </c>
      <c r="J731" s="19">
        <f>VLOOKUP($B731,Tabla2[],J$1,0)</f>
        <v>1.2591452876712331E-2</v>
      </c>
      <c r="K731" s="19">
        <f>VLOOKUP($B731,Tabla2[],K$1,0)</f>
        <v>0</v>
      </c>
      <c r="L731" s="19">
        <f>VLOOKUP($B731,Tabla2[],L$1,0)</f>
        <v>0</v>
      </c>
      <c r="M731" s="19">
        <f>VLOOKUP($B731,Tabla2[],M$1,0)</f>
        <v>0</v>
      </c>
      <c r="N731" s="19">
        <f>VLOOKUP($B731,Tabla2[],N$1,0)</f>
        <v>0</v>
      </c>
      <c r="O731" s="19">
        <f>VLOOKUP($B731,Tabla2[],O$1,0)</f>
        <v>0.18538245</v>
      </c>
      <c r="P731" s="19">
        <f>VLOOKUP($B731,Tabla2[],P$1,0)</f>
        <v>0.18538245</v>
      </c>
      <c r="Q731" s="19">
        <f>VLOOKUP($B731,Tabla2[],Q$1,0)</f>
        <v>0.18538245</v>
      </c>
      <c r="R731" s="19">
        <f>VLOOKUP($B731,Tabla2[],R$1,0)</f>
        <v>0</v>
      </c>
      <c r="S731" s="19">
        <f>VLOOKUP($B731,Tabla2[],S$1,0)</f>
        <v>0</v>
      </c>
      <c r="T731" s="19">
        <f>VLOOKUP($B731,Tabla2[],T$1,0)</f>
        <v>0</v>
      </c>
    </row>
    <row r="732" spans="1:20" x14ac:dyDescent="0.3">
      <c r="A732" t="s">
        <v>0</v>
      </c>
      <c r="B732" t="str">
        <f>FIJO!$B734</f>
        <v>BALEARESIBERDROLAFIJO2.0&gt;10kW Plan Exclusivo 15%TE/TP 3p2.0TD-</v>
      </c>
      <c r="C732" s="18" t="str">
        <f>VLOOKUP($B732,Tabla2[],3,0)</f>
        <v>IBERDROLA</v>
      </c>
      <c r="D732" s="18" t="str">
        <f>VLOOKUP($B732,Tabla2[],FIJO!C$1,0)</f>
        <v>BALEARES</v>
      </c>
      <c r="E732" s="155"/>
      <c r="F732" s="18" t="str">
        <f>VLOOKUP($B732,Tabla2[],5,0)</f>
        <v>2.0&gt;10kW Plan Exclusivo 15%TE/TP 3p</v>
      </c>
      <c r="G732" s="18" t="str">
        <f>VLOOKUP($B732,Tabla2[],6,0)</f>
        <v>2.0TD</v>
      </c>
      <c r="H732" s="18" t="str">
        <f>VLOOKUP($B732,Tabla2[],7,0)</f>
        <v>-</v>
      </c>
      <c r="I732" s="19">
        <f>VLOOKUP($B732,Tabla2[],I$1,0)</f>
        <v>8.1031343013698617E-2</v>
      </c>
      <c r="J732" s="19">
        <f>VLOOKUP($B732,Tabla2[],J$1,0)</f>
        <v>1.2591452876712331E-2</v>
      </c>
      <c r="K732" s="19">
        <f>VLOOKUP($B732,Tabla2[],K$1,0)</f>
        <v>0</v>
      </c>
      <c r="L732" s="19">
        <f>VLOOKUP($B732,Tabla2[],L$1,0)</f>
        <v>0</v>
      </c>
      <c r="M732" s="19">
        <f>VLOOKUP($B732,Tabla2[],M$1,0)</f>
        <v>0</v>
      </c>
      <c r="N732" s="19">
        <f>VLOOKUP($B732,Tabla2[],N$1,0)</f>
        <v>0</v>
      </c>
      <c r="O732" s="19">
        <f>VLOOKUP($B732,Tabla2[],O$1,0)</f>
        <v>0.22500944999999997</v>
      </c>
      <c r="P732" s="19">
        <f>VLOOKUP($B732,Tabla2[],P$1,0)</f>
        <v>0.18793244999999997</v>
      </c>
      <c r="Q732" s="19">
        <f>VLOOKUP($B732,Tabla2[],Q$1,0)</f>
        <v>0.16313710000000001</v>
      </c>
      <c r="R732" s="19">
        <f>VLOOKUP($B732,Tabla2[],R$1,0)</f>
        <v>0</v>
      </c>
      <c r="S732" s="19">
        <f>VLOOKUP($B732,Tabla2[],S$1,0)</f>
        <v>0</v>
      </c>
      <c r="T732" s="19">
        <f>VLOOKUP($B732,Tabla2[],T$1,0)</f>
        <v>0</v>
      </c>
    </row>
    <row r="733" spans="1:20" x14ac:dyDescent="0.3">
      <c r="A733" t="s">
        <v>0</v>
      </c>
      <c r="B733" t="str">
        <f>FIJO!$B735</f>
        <v>BALEARESIBERDROLAFIJO2.0&gt;10kW Plan Exclusivo 26/30%TE 1p2.0TD-</v>
      </c>
      <c r="C733" s="18" t="str">
        <f>VLOOKUP($B733,Tabla2[],3,0)</f>
        <v>IBERDROLA</v>
      </c>
      <c r="D733" s="18" t="str">
        <f>VLOOKUP($B733,Tabla2[],FIJO!C$1,0)</f>
        <v>BALEARES</v>
      </c>
      <c r="E733" s="155"/>
      <c r="F733" s="18" t="str">
        <f>VLOOKUP($B733,Tabla2[],5,0)</f>
        <v>2.0&gt;10kW Plan Exclusivo 26/30%TE 1p</v>
      </c>
      <c r="G733" s="18" t="str">
        <f>VLOOKUP($B733,Tabla2[],6,0)</f>
        <v>2.0TD</v>
      </c>
      <c r="H733" s="18" t="str">
        <f>VLOOKUP($B733,Tabla2[],7,0)</f>
        <v>-</v>
      </c>
      <c r="I733" s="19">
        <f>VLOOKUP($B733,Tabla2[],I$1,0)</f>
        <v>6.2029865424657535E-2</v>
      </c>
      <c r="J733" s="19">
        <f>VLOOKUP($B733,Tabla2[],J$1,0)</f>
        <v>8.3263543013698659E-3</v>
      </c>
      <c r="K733" s="19">
        <f>VLOOKUP($B733,Tabla2[],K$1,0)</f>
        <v>0</v>
      </c>
      <c r="L733" s="19">
        <f>VLOOKUP($B733,Tabla2[],L$1,0)</f>
        <v>0</v>
      </c>
      <c r="M733" s="19">
        <f>VLOOKUP($B733,Tabla2[],M$1,0)</f>
        <v>0</v>
      </c>
      <c r="N733" s="19">
        <f>VLOOKUP($B733,Tabla2[],N$1,0)</f>
        <v>0</v>
      </c>
      <c r="O733" s="19">
        <f>VLOOKUP($B733,Tabla2[],O$1,0)</f>
        <v>0.29098579999999996</v>
      </c>
      <c r="P733" s="19">
        <f>VLOOKUP($B733,Tabla2[],P$1,0)</f>
        <v>0.29098579999999996</v>
      </c>
      <c r="Q733" s="19">
        <f>VLOOKUP($B733,Tabla2[],Q$1,0)</f>
        <v>0.29098579999999996</v>
      </c>
      <c r="R733" s="19">
        <f>VLOOKUP($B733,Tabla2[],R$1,0)</f>
        <v>0</v>
      </c>
      <c r="S733" s="19">
        <f>VLOOKUP($B733,Tabla2[],S$1,0)</f>
        <v>0</v>
      </c>
      <c r="T733" s="19">
        <f>VLOOKUP($B733,Tabla2[],T$1,0)</f>
        <v>0</v>
      </c>
    </row>
    <row r="734" spans="1:20" x14ac:dyDescent="0.3">
      <c r="A734" t="s">
        <v>0</v>
      </c>
      <c r="B734" t="str">
        <f>FIJO!$B736</f>
        <v>BALEARESIBERDROLAFIJO2.0&gt;10kW Plan Exclusivo 26/30%TE 3p2.0TD-</v>
      </c>
      <c r="C734" s="18" t="str">
        <f>VLOOKUP($B734,Tabla2[],3,0)</f>
        <v>IBERDROLA</v>
      </c>
      <c r="D734" s="18" t="str">
        <f>VLOOKUP($B734,Tabla2[],FIJO!C$1,0)</f>
        <v>BALEARES</v>
      </c>
      <c r="E734" s="155"/>
      <c r="F734" s="18" t="str">
        <f>VLOOKUP($B734,Tabla2[],5,0)</f>
        <v>2.0&gt;10kW Plan Exclusivo 26/30%TE 3p</v>
      </c>
      <c r="G734" s="18" t="str">
        <f>VLOOKUP($B734,Tabla2[],6,0)</f>
        <v>2.0TD</v>
      </c>
      <c r="H734" s="18" t="str">
        <f>VLOOKUP($B734,Tabla2[],7,0)</f>
        <v>-</v>
      </c>
      <c r="I734" s="19">
        <f>VLOOKUP($B734,Tabla2[],I$1,0)</f>
        <v>8.3824142465753426E-2</v>
      </c>
      <c r="J734" s="19">
        <f>VLOOKUP($B734,Tabla2[],J$1,0)</f>
        <v>1.1251830136986302E-2</v>
      </c>
      <c r="K734" s="19">
        <f>VLOOKUP($B734,Tabla2[],K$1,0)</f>
        <v>0</v>
      </c>
      <c r="L734" s="19">
        <f>VLOOKUP($B734,Tabla2[],L$1,0)</f>
        <v>0</v>
      </c>
      <c r="M734" s="19">
        <f>VLOOKUP($B734,Tabla2[],M$1,0)</f>
        <v>0</v>
      </c>
      <c r="N734" s="19">
        <f>VLOOKUP($B734,Tabla2[],N$1,0)</f>
        <v>0</v>
      </c>
      <c r="O734" s="19">
        <f>VLOOKUP($B734,Tabla2[],O$1,0)</f>
        <v>0.35128309999999996</v>
      </c>
      <c r="P734" s="19">
        <f>VLOOKUP($B734,Tabla2[],P$1,0)</f>
        <v>0.28435679999999997</v>
      </c>
      <c r="Q734" s="19">
        <f>VLOOKUP($B734,Tabla2[],Q$1,0)</f>
        <v>0.26398749999999999</v>
      </c>
      <c r="R734" s="19">
        <f>VLOOKUP($B734,Tabla2[],R$1,0)</f>
        <v>0</v>
      </c>
      <c r="S734" s="19">
        <f>VLOOKUP($B734,Tabla2[],S$1,0)</f>
        <v>0</v>
      </c>
      <c r="T734" s="19">
        <f>VLOOKUP($B734,Tabla2[],T$1,0)</f>
        <v>0</v>
      </c>
    </row>
    <row r="735" spans="1:20" x14ac:dyDescent="0.3">
      <c r="A735" t="s">
        <v>0</v>
      </c>
      <c r="B735" t="str">
        <f>FIJO!$B737</f>
        <v>BALEARESIBERDROLAFIJOPEH/API 2.0&lt;10kW PLAN ESTABLE2.0TD-</v>
      </c>
      <c r="C735" s="18" t="str">
        <f>VLOOKUP($B735,Tabla2[],3,0)</f>
        <v>IBERDROLA</v>
      </c>
      <c r="D735" s="18" t="str">
        <f>VLOOKUP($B735,Tabla2[],FIJO!C$1,0)</f>
        <v>BALEARES</v>
      </c>
      <c r="E735" s="155"/>
      <c r="F735" s="18" t="str">
        <f>VLOOKUP($B735,Tabla2[],5,0)</f>
        <v>PEH/API 2.0&lt;10kW PLAN ESTABLE</v>
      </c>
      <c r="G735" s="18" t="str">
        <f>VLOOKUP($B735,Tabla2[],6,0)</f>
        <v>2.0TD</v>
      </c>
      <c r="H735" s="18" t="str">
        <f>VLOOKUP($B735,Tabla2[],7,0)</f>
        <v>-</v>
      </c>
      <c r="I735" s="19">
        <f>VLOOKUP($B735,Tabla2[],I$1,0)</f>
        <v>8.8982786301369868E-2</v>
      </c>
      <c r="J735" s="19">
        <f>VLOOKUP($B735,Tabla2[],J$1,0)</f>
        <v>1.4501619178082193E-2</v>
      </c>
      <c r="K735" s="19">
        <f>VLOOKUP($B735,Tabla2[],K$1,0)</f>
        <v>0</v>
      </c>
      <c r="L735" s="19">
        <f>VLOOKUP($B735,Tabla2[],L$1,0)</f>
        <v>0</v>
      </c>
      <c r="M735" s="19">
        <f>VLOOKUP($B735,Tabla2[],M$1,0)</f>
        <v>0</v>
      </c>
      <c r="N735" s="19">
        <f>VLOOKUP($B735,Tabla2[],N$1,0)</f>
        <v>0</v>
      </c>
      <c r="O735" s="19">
        <f>VLOOKUP($B735,Tabla2[],O$1,0)</f>
        <v>0.15344080000000002</v>
      </c>
      <c r="P735" s="19">
        <f>VLOOKUP($B735,Tabla2[],P$1,0)</f>
        <v>0.15344080000000002</v>
      </c>
      <c r="Q735" s="19">
        <f>VLOOKUP($B735,Tabla2[],Q$1,0)</f>
        <v>0.15344080000000002</v>
      </c>
      <c r="R735" s="19">
        <f>VLOOKUP($B735,Tabla2[],R$1,0)</f>
        <v>0</v>
      </c>
      <c r="S735" s="19">
        <f>VLOOKUP($B735,Tabla2[],S$1,0)</f>
        <v>0</v>
      </c>
      <c r="T735" s="19">
        <f>VLOOKUP($B735,Tabla2[],T$1,0)</f>
        <v>0</v>
      </c>
    </row>
    <row r="736" spans="1:20" x14ac:dyDescent="0.3">
      <c r="A736" t="s">
        <v>0</v>
      </c>
      <c r="B736" t="str">
        <f>FIJO!$B738</f>
        <v>BALEARESIBERDROLAFIJOPEH/API 2.0&lt;10kW Plan Exclusivo 15%TE/TP 1p2.0TD-</v>
      </c>
      <c r="C736" s="18" t="str">
        <f>VLOOKUP($B736,Tabla2[],3,0)</f>
        <v>IBERDROLA</v>
      </c>
      <c r="D736" s="18" t="str">
        <f>VLOOKUP($B736,Tabla2[],FIJO!C$1,0)</f>
        <v>BALEARES</v>
      </c>
      <c r="E736" s="155"/>
      <c r="F736" s="18" t="str">
        <f>VLOOKUP($B736,Tabla2[],5,0)</f>
        <v>PEH/API 2.0&lt;10kW Plan Exclusivo 15%TE/TP 1p</v>
      </c>
      <c r="G736" s="18" t="str">
        <f>VLOOKUP($B736,Tabla2[],6,0)</f>
        <v>2.0TD</v>
      </c>
      <c r="H736" s="18" t="str">
        <f>VLOOKUP($B736,Tabla2[],7,0)</f>
        <v>-</v>
      </c>
      <c r="I736" s="19">
        <f>VLOOKUP($B736,Tabla2[],I$1,0)</f>
        <v>8.1031343013698617E-2</v>
      </c>
      <c r="J736" s="19">
        <f>VLOOKUP($B736,Tabla2[],J$1,0)</f>
        <v>1.2591452876712331E-2</v>
      </c>
      <c r="K736" s="19">
        <f>VLOOKUP($B736,Tabla2[],K$1,0)</f>
        <v>0</v>
      </c>
      <c r="L736" s="19">
        <f>VLOOKUP($B736,Tabla2[],L$1,0)</f>
        <v>0</v>
      </c>
      <c r="M736" s="19">
        <f>VLOOKUP($B736,Tabla2[],M$1,0)</f>
        <v>0</v>
      </c>
      <c r="N736" s="19">
        <f>VLOOKUP($B736,Tabla2[],N$1,0)</f>
        <v>0</v>
      </c>
      <c r="O736" s="19">
        <f>VLOOKUP($B736,Tabla2[],O$1,0)</f>
        <v>0.17447760000000001</v>
      </c>
      <c r="P736" s="19">
        <f>VLOOKUP($B736,Tabla2[],P$1,0)</f>
        <v>0.17447760000000001</v>
      </c>
      <c r="Q736" s="19">
        <f>VLOOKUP($B736,Tabla2[],Q$1,0)</f>
        <v>0.17447760000000001</v>
      </c>
      <c r="R736" s="19">
        <f>VLOOKUP($B736,Tabla2[],R$1,0)</f>
        <v>0</v>
      </c>
      <c r="S736" s="19">
        <f>VLOOKUP($B736,Tabla2[],S$1,0)</f>
        <v>0</v>
      </c>
      <c r="T736" s="19">
        <f>VLOOKUP($B736,Tabla2[],T$1,0)</f>
        <v>0</v>
      </c>
    </row>
    <row r="737" spans="1:20" x14ac:dyDescent="0.3">
      <c r="A737" t="s">
        <v>0</v>
      </c>
      <c r="B737" t="str">
        <f>FIJO!$B739</f>
        <v>BALEARESIBERDROLAFIJOPEH/API 2.0&lt;10kW Plan Exclusivo 15%TE/TP 3p2.0TD-</v>
      </c>
      <c r="C737" s="18" t="str">
        <f>VLOOKUP($B737,Tabla2[],3,0)</f>
        <v>IBERDROLA</v>
      </c>
      <c r="D737" s="18" t="str">
        <f>VLOOKUP($B737,Tabla2[],FIJO!C$1,0)</f>
        <v>BALEARES</v>
      </c>
      <c r="E737" s="155"/>
      <c r="F737" s="18" t="str">
        <f>VLOOKUP($B737,Tabla2[],5,0)</f>
        <v>PEH/API 2.0&lt;10kW Plan Exclusivo 15%TE/TP 3p</v>
      </c>
      <c r="G737" s="18" t="str">
        <f>VLOOKUP($B737,Tabla2[],6,0)</f>
        <v>2.0TD</v>
      </c>
      <c r="H737" s="18" t="str">
        <f>VLOOKUP($B737,Tabla2[],7,0)</f>
        <v>-</v>
      </c>
      <c r="I737" s="19">
        <f>VLOOKUP($B737,Tabla2[],I$1,0)</f>
        <v>8.1031343013698617E-2</v>
      </c>
      <c r="J737" s="19">
        <f>VLOOKUP($B737,Tabla2[],J$1,0)</f>
        <v>1.2591452876712331E-2</v>
      </c>
      <c r="K737" s="19">
        <f>VLOOKUP($B737,Tabla2[],K$1,0)</f>
        <v>0</v>
      </c>
      <c r="L737" s="19">
        <f>VLOOKUP($B737,Tabla2[],L$1,0)</f>
        <v>0</v>
      </c>
      <c r="M737" s="19">
        <f>VLOOKUP($B737,Tabla2[],M$1,0)</f>
        <v>0</v>
      </c>
      <c r="N737" s="19">
        <f>VLOOKUP($B737,Tabla2[],N$1,0)</f>
        <v>0</v>
      </c>
      <c r="O737" s="19">
        <f>VLOOKUP($B737,Tabla2[],O$1,0)</f>
        <v>0.22500944999999997</v>
      </c>
      <c r="P737" s="19">
        <f>VLOOKUP($B737,Tabla2[],P$1,0)</f>
        <v>0.18793244999999997</v>
      </c>
      <c r="Q737" s="19">
        <f>VLOOKUP($B737,Tabla2[],Q$1,0)</f>
        <v>0.16313710000000001</v>
      </c>
      <c r="R737" s="19">
        <f>VLOOKUP($B737,Tabla2[],R$1,0)</f>
        <v>0</v>
      </c>
      <c r="S737" s="19">
        <f>VLOOKUP($B737,Tabla2[],S$1,0)</f>
        <v>0</v>
      </c>
      <c r="T737" s="19">
        <f>VLOOKUP($B737,Tabla2[],T$1,0)</f>
        <v>0</v>
      </c>
    </row>
    <row r="738" spans="1:20" x14ac:dyDescent="0.3">
      <c r="A738" t="s">
        <v>0</v>
      </c>
      <c r="B738" t="str">
        <f>FIJO!$B740</f>
        <v>BALEARESIBERDROLAFIJOPEH/API 2.0&gt;10kW Plan Estable2.0TD-</v>
      </c>
      <c r="C738" s="18" t="str">
        <f>VLOOKUP($B738,Tabla2[],3,0)</f>
        <v>IBERDROLA</v>
      </c>
      <c r="D738" s="18" t="str">
        <f>VLOOKUP($B738,Tabla2[],FIJO!C$1,0)</f>
        <v>BALEARES</v>
      </c>
      <c r="E738" s="155"/>
      <c r="F738" s="18" t="str">
        <f>VLOOKUP($B738,Tabla2[],5,0)</f>
        <v>PEH/API 2.0&gt;10kW Plan Estable</v>
      </c>
      <c r="G738" s="18" t="str">
        <f>VLOOKUP($B738,Tabla2[],6,0)</f>
        <v>2.0TD</v>
      </c>
      <c r="H738" s="18" t="str">
        <f>VLOOKUP($B738,Tabla2[],7,0)</f>
        <v>-</v>
      </c>
      <c r="I738" s="19">
        <f>VLOOKUP($B738,Tabla2[],I$1,0)</f>
        <v>8.8982786301369868E-2</v>
      </c>
      <c r="J738" s="19">
        <f>VLOOKUP($B738,Tabla2[],J$1,0)</f>
        <v>1.4501619178082193E-2</v>
      </c>
      <c r="K738" s="19">
        <f>VLOOKUP($B738,Tabla2[],K$1,0)</f>
        <v>0</v>
      </c>
      <c r="L738" s="19">
        <f>VLOOKUP($B738,Tabla2[],L$1,0)</f>
        <v>0</v>
      </c>
      <c r="M738" s="19">
        <f>VLOOKUP($B738,Tabla2[],M$1,0)</f>
        <v>0</v>
      </c>
      <c r="N738" s="19">
        <f>VLOOKUP($B738,Tabla2[],N$1,0)</f>
        <v>0</v>
      </c>
      <c r="O738" s="19">
        <f>VLOOKUP($B738,Tabla2[],O$1,0)</f>
        <v>0.15504080000000001</v>
      </c>
      <c r="P738" s="19">
        <f>VLOOKUP($B738,Tabla2[],P$1,0)</f>
        <v>0.15504080000000001</v>
      </c>
      <c r="Q738" s="19">
        <f>VLOOKUP($B738,Tabla2[],Q$1,0)</f>
        <v>0.15504080000000001</v>
      </c>
      <c r="R738" s="19">
        <f>VLOOKUP($B738,Tabla2[],R$1,0)</f>
        <v>0</v>
      </c>
      <c r="S738" s="19">
        <f>VLOOKUP($B738,Tabla2[],S$1,0)</f>
        <v>0</v>
      </c>
      <c r="T738" s="19">
        <f>VLOOKUP($B738,Tabla2[],T$1,0)</f>
        <v>0</v>
      </c>
    </row>
    <row r="739" spans="1:20" x14ac:dyDescent="0.3">
      <c r="A739" t="s">
        <v>0</v>
      </c>
      <c r="B739" t="str">
        <f>FIJO!$B741</f>
        <v>BALEARESIBERDROLAFIJOPEH/API 2.0&gt;10kW Plan Exclusivo 15%TE/TP 1p2.0TD-</v>
      </c>
      <c r="C739" s="18" t="str">
        <f>VLOOKUP($B739,Tabla2[],3,0)</f>
        <v>IBERDROLA</v>
      </c>
      <c r="D739" s="18" t="str">
        <f>VLOOKUP($B739,Tabla2[],FIJO!C$1,0)</f>
        <v>BALEARES</v>
      </c>
      <c r="E739" s="155"/>
      <c r="F739" s="18" t="str">
        <f>VLOOKUP($B739,Tabla2[],5,0)</f>
        <v>PEH/API 2.0&gt;10kW Plan Exclusivo 15%TE/TP 1p</v>
      </c>
      <c r="G739" s="18" t="str">
        <f>VLOOKUP($B739,Tabla2[],6,0)</f>
        <v>2.0TD</v>
      </c>
      <c r="H739" s="18" t="str">
        <f>VLOOKUP($B739,Tabla2[],7,0)</f>
        <v>-</v>
      </c>
      <c r="I739" s="19">
        <f>VLOOKUP($B739,Tabla2[],I$1,0)</f>
        <v>8.1031343013698617E-2</v>
      </c>
      <c r="J739" s="19">
        <f>VLOOKUP($B739,Tabla2[],J$1,0)</f>
        <v>1.2591452876712331E-2</v>
      </c>
      <c r="K739" s="19">
        <f>VLOOKUP($B739,Tabla2[],K$1,0)</f>
        <v>0</v>
      </c>
      <c r="L739" s="19">
        <f>VLOOKUP($B739,Tabla2[],L$1,0)</f>
        <v>0</v>
      </c>
      <c r="M739" s="19">
        <f>VLOOKUP($B739,Tabla2[],M$1,0)</f>
        <v>0</v>
      </c>
      <c r="N739" s="19">
        <f>VLOOKUP($B739,Tabla2[],N$1,0)</f>
        <v>0</v>
      </c>
      <c r="O739" s="19">
        <f>VLOOKUP($B739,Tabla2[],O$1,0)</f>
        <v>0.17224640000000002</v>
      </c>
      <c r="P739" s="19">
        <f>VLOOKUP($B739,Tabla2[],P$1,0)</f>
        <v>0.17224640000000002</v>
      </c>
      <c r="Q739" s="19">
        <f>VLOOKUP($B739,Tabla2[],Q$1,0)</f>
        <v>0.17224640000000002</v>
      </c>
      <c r="R739" s="19">
        <f>VLOOKUP($B739,Tabla2[],R$1,0)</f>
        <v>0</v>
      </c>
      <c r="S739" s="19">
        <f>VLOOKUP($B739,Tabla2[],S$1,0)</f>
        <v>0</v>
      </c>
      <c r="T739" s="19">
        <f>VLOOKUP($B739,Tabla2[],T$1,0)</f>
        <v>0</v>
      </c>
    </row>
    <row r="740" spans="1:20" x14ac:dyDescent="0.3">
      <c r="A740" t="s">
        <v>0</v>
      </c>
      <c r="B740" t="str">
        <f>FIJO!$B742</f>
        <v>BALEARESIBERDROLAFIJOPEH/API 2.0&gt;10kW Plan Exclusivo 15%TE/TP 3p2.0TD-</v>
      </c>
      <c r="C740" s="18" t="str">
        <f>VLOOKUP($B740,Tabla2[],3,0)</f>
        <v>IBERDROLA</v>
      </c>
      <c r="D740" s="18" t="str">
        <f>VLOOKUP($B740,Tabla2[],FIJO!C$1,0)</f>
        <v>BALEARES</v>
      </c>
      <c r="E740" s="155"/>
      <c r="F740" s="18" t="str">
        <f>VLOOKUP($B740,Tabla2[],5,0)</f>
        <v>PEH/API 2.0&gt;10kW Plan Exclusivo 15%TE/TP 3p</v>
      </c>
      <c r="G740" s="18" t="str">
        <f>VLOOKUP($B740,Tabla2[],6,0)</f>
        <v>2.0TD</v>
      </c>
      <c r="H740" s="18" t="str">
        <f>VLOOKUP($B740,Tabla2[],7,0)</f>
        <v>-</v>
      </c>
      <c r="I740" s="19">
        <f>VLOOKUP($B740,Tabla2[],I$1,0)</f>
        <v>8.1031343013698617E-2</v>
      </c>
      <c r="J740" s="19">
        <f>VLOOKUP($B740,Tabla2[],J$1,0)</f>
        <v>1.2591452876712331E-2</v>
      </c>
      <c r="K740" s="19">
        <f>VLOOKUP($B740,Tabla2[],K$1,0)</f>
        <v>0</v>
      </c>
      <c r="L740" s="19">
        <f>VLOOKUP($B740,Tabla2[],L$1,0)</f>
        <v>0</v>
      </c>
      <c r="M740" s="19">
        <f>VLOOKUP($B740,Tabla2[],M$1,0)</f>
        <v>0</v>
      </c>
      <c r="N740" s="19">
        <f>VLOOKUP($B740,Tabla2[],N$1,0)</f>
        <v>0</v>
      </c>
      <c r="O740" s="19">
        <f>VLOOKUP($B740,Tabla2[],O$1,0)</f>
        <v>0.22500944999999997</v>
      </c>
      <c r="P740" s="19">
        <f>VLOOKUP($B740,Tabla2[],P$1,0)</f>
        <v>0.18793244999999997</v>
      </c>
      <c r="Q740" s="19">
        <f>VLOOKUP($B740,Tabla2[],Q$1,0)</f>
        <v>0.16313710000000001</v>
      </c>
      <c r="R740" s="19">
        <f>VLOOKUP($B740,Tabla2[],R$1,0)</f>
        <v>0</v>
      </c>
      <c r="S740" s="19">
        <f>VLOOKUP($B740,Tabla2[],S$1,0)</f>
        <v>0</v>
      </c>
      <c r="T740" s="19">
        <f>VLOOKUP($B740,Tabla2[],T$1,0)</f>
        <v>0</v>
      </c>
    </row>
    <row r="741" spans="1:20" x14ac:dyDescent="0.3">
      <c r="A741" t="s">
        <v>0</v>
      </c>
      <c r="B741" t="str">
        <f>FIJO!$B743</f>
        <v>BALEARESIBERDROLAFIJO3.0 Plan Estable3.0TD-</v>
      </c>
      <c r="C741" s="18" t="str">
        <f>VLOOKUP($B741,Tabla2[],3,0)</f>
        <v>IBERDROLA</v>
      </c>
      <c r="D741" s="18" t="str">
        <f>VLOOKUP($B741,Tabla2[],FIJO!C$1,0)</f>
        <v>BALEARES</v>
      </c>
      <c r="E741" s="155"/>
      <c r="F741" s="18" t="str">
        <f>VLOOKUP($B741,Tabla2[],5,0)</f>
        <v>3.0 Plan Estable</v>
      </c>
      <c r="G741" s="18" t="str">
        <f>VLOOKUP($B741,Tabla2[],6,0)</f>
        <v>3.0TD</v>
      </c>
      <c r="H741" s="18" t="str">
        <f>VLOOKUP($B741,Tabla2[],7,0)</f>
        <v>-</v>
      </c>
      <c r="I741" s="19">
        <f>VLOOKUP($B741,Tabla2[],I$1,0)</f>
        <v>4.3205150684931505E-2</v>
      </c>
      <c r="J741" s="19">
        <f>VLOOKUP($B741,Tabla2[],J$1,0)</f>
        <v>3.1846484931506845E-2</v>
      </c>
      <c r="K741" s="19">
        <f>VLOOKUP($B741,Tabla2[],K$1,0)</f>
        <v>1.4682673972602742E-2</v>
      </c>
      <c r="L741" s="19">
        <f>VLOOKUP($B741,Tabla2[],L$1,0)</f>
        <v>1.216212602739726E-2</v>
      </c>
      <c r="M741" s="19">
        <f>VLOOKUP($B741,Tabla2[],M$1,0)</f>
        <v>1.0189523287671231E-2</v>
      </c>
      <c r="N741" s="19">
        <f>VLOOKUP($B741,Tabla2[],N$1,0)</f>
        <v>8.2419534246575329E-3</v>
      </c>
      <c r="O741" s="19">
        <f>VLOOKUP($B741,Tabla2[],O$1,0)</f>
        <v>0.18189999999999998</v>
      </c>
      <c r="P741" s="19">
        <f>VLOOKUP($B741,Tabla2[],P$1,0)</f>
        <v>0.18189999999999998</v>
      </c>
      <c r="Q741" s="19">
        <f>VLOOKUP($B741,Tabla2[],Q$1,0)</f>
        <v>0.18189999999999998</v>
      </c>
      <c r="R741" s="19">
        <f>VLOOKUP($B741,Tabla2[],R$1,0)</f>
        <v>0.18189999999999998</v>
      </c>
      <c r="S741" s="19">
        <f>VLOOKUP($B741,Tabla2[],S$1,0)</f>
        <v>0.18189999999999998</v>
      </c>
      <c r="T741" s="19">
        <f>VLOOKUP($B741,Tabla2[],T$1,0)</f>
        <v>0.18189999999999998</v>
      </c>
    </row>
    <row r="742" spans="1:20" x14ac:dyDescent="0.3">
      <c r="A742" t="s">
        <v>0</v>
      </c>
      <c r="B742" t="str">
        <f>FIJO!$B744</f>
        <v>BALEARESIBERDROLAFIJO3.0 Plan Exclusivo 15%TE3.0TD-</v>
      </c>
      <c r="C742" s="18" t="str">
        <f>VLOOKUP($B742,Tabla2[],3,0)</f>
        <v>IBERDROLA</v>
      </c>
      <c r="D742" s="18" t="str">
        <f>VLOOKUP($B742,Tabla2[],FIJO!C$1,0)</f>
        <v>BALEARES</v>
      </c>
      <c r="E742" s="155"/>
      <c r="F742" s="18" t="str">
        <f>VLOOKUP($B742,Tabla2[],5,0)</f>
        <v>3.0 Plan Exclusivo 15%TE</v>
      </c>
      <c r="G742" s="18" t="str">
        <f>VLOOKUP($B742,Tabla2[],6,0)</f>
        <v>3.0TD</v>
      </c>
      <c r="H742" s="18" t="str">
        <f>VLOOKUP($B742,Tabla2[],7,0)</f>
        <v>-</v>
      </c>
      <c r="I742" s="19">
        <f>VLOOKUP($B742,Tabla2[],I$1,0)</f>
        <v>5.2804876712328773E-2</v>
      </c>
      <c r="J742" s="19">
        <f>VLOOKUP($B742,Tabla2[],J$1,0)</f>
        <v>3.8804438356164379E-2</v>
      </c>
      <c r="K742" s="19">
        <f>VLOOKUP($B742,Tabla2[],K$1,0)</f>
        <v>1.8841057534246575E-2</v>
      </c>
      <c r="L742" s="19">
        <f>VLOOKUP($B742,Tabla2[],L$1,0)</f>
        <v>1.5943331506849318E-2</v>
      </c>
      <c r="M742" s="19">
        <f>VLOOKUP($B742,Tabla2[],M$1,0)</f>
        <v>1.5082769863013698E-2</v>
      </c>
      <c r="N742" s="19">
        <f>VLOOKUP($B742,Tabla2[],N$1,0)</f>
        <v>1.3139928767123291E-2</v>
      </c>
      <c r="O742" s="19">
        <f>VLOOKUP($B742,Tabla2[],O$1,0)</f>
        <v>0.32805835</v>
      </c>
      <c r="P742" s="19">
        <f>VLOOKUP($B742,Tabla2[],P$1,0)</f>
        <v>0.31963485000000003</v>
      </c>
      <c r="Q742" s="19">
        <f>VLOOKUP($B742,Tabla2[],Q$1,0)</f>
        <v>0.30274619999999997</v>
      </c>
      <c r="R742" s="19">
        <f>VLOOKUP($B742,Tabla2[],R$1,0)</f>
        <v>0.29526960000000002</v>
      </c>
      <c r="S742" s="19">
        <f>VLOOKUP($B742,Tabla2[],S$1,0)</f>
        <v>0.28829280000000002</v>
      </c>
      <c r="T742" s="19">
        <f>VLOOKUP($B742,Tabla2[],T$1,0)</f>
        <v>0.28636755000000003</v>
      </c>
    </row>
    <row r="743" spans="1:20" x14ac:dyDescent="0.3">
      <c r="A743" t="s">
        <v>0</v>
      </c>
      <c r="B743" t="str">
        <f>FIJO!$B745</f>
        <v>BALEARESIBERDROLAFIJO3.0 Plan Exclusivo 26/30%TE3.0TD-</v>
      </c>
      <c r="C743" s="18" t="str">
        <f>VLOOKUP($B743,Tabla2[],3,0)</f>
        <v>IBERDROLA</v>
      </c>
      <c r="D743" s="18" t="str">
        <f>VLOOKUP($B743,Tabla2[],FIJO!C$1,0)</f>
        <v>BALEARES</v>
      </c>
      <c r="E743" s="155"/>
      <c r="F743" s="18" t="str">
        <f>VLOOKUP($B743,Tabla2[],5,0)</f>
        <v>3.0 Plan Exclusivo 26/30%TE</v>
      </c>
      <c r="G743" s="18" t="str">
        <f>VLOOKUP($B743,Tabla2[],6,0)</f>
        <v>3.0TD</v>
      </c>
      <c r="H743" s="18" t="str">
        <f>VLOOKUP($B743,Tabla2[],7,0)</f>
        <v>-</v>
      </c>
      <c r="I743" s="19">
        <f>VLOOKUP($B743,Tabla2[],I$1,0)</f>
        <v>5.2804876712328773E-2</v>
      </c>
      <c r="J743" s="19">
        <f>VLOOKUP($B743,Tabla2[],J$1,0)</f>
        <v>3.8804438356164379E-2</v>
      </c>
      <c r="K743" s="19">
        <f>VLOOKUP($B743,Tabla2[],K$1,0)</f>
        <v>1.8841057534246575E-2</v>
      </c>
      <c r="L743" s="19">
        <f>VLOOKUP($B743,Tabla2[],L$1,0)</f>
        <v>1.5943331506849318E-2</v>
      </c>
      <c r="M743" s="19">
        <f>VLOOKUP($B743,Tabla2[],M$1,0)</f>
        <v>1.5082769863013698E-2</v>
      </c>
      <c r="N743" s="19">
        <f>VLOOKUP($B743,Tabla2[],N$1,0)</f>
        <v>1.3139928767123291E-2</v>
      </c>
      <c r="O743" s="19">
        <f>VLOOKUP($B743,Tabla2[],O$1,0)</f>
        <v>0.38304484999999994</v>
      </c>
      <c r="P743" s="19">
        <f>VLOOKUP($B743,Tabla2[],P$1,0)</f>
        <v>0.37489079999999997</v>
      </c>
      <c r="Q743" s="19">
        <f>VLOOKUP($B743,Tabla2[],Q$1,0)</f>
        <v>0.35854274999999997</v>
      </c>
      <c r="R743" s="19">
        <f>VLOOKUP($B743,Tabla2[],R$1,0)</f>
        <v>0.35114859999999998</v>
      </c>
      <c r="S743" s="19">
        <f>VLOOKUP($B743,Tabla2[],S$1,0)</f>
        <v>0.34473194999999995</v>
      </c>
      <c r="T743" s="19">
        <f>VLOOKUP($B743,Tabla2[],T$1,0)</f>
        <v>0.33625489999999997</v>
      </c>
    </row>
    <row r="744" spans="1:20" x14ac:dyDescent="0.3">
      <c r="A744" t="s">
        <v>0</v>
      </c>
      <c r="B744" t="str">
        <f>FIJO!$B746</f>
        <v>BALEARESIBERDROLAFIJOPEH/API 3.0 Plan Estable3.0TD-</v>
      </c>
      <c r="C744" s="18" t="str">
        <f>VLOOKUP($B744,Tabla2[],3,0)</f>
        <v>IBERDROLA</v>
      </c>
      <c r="D744" s="18" t="str">
        <f>VLOOKUP($B744,Tabla2[],FIJO!C$1,0)</f>
        <v>BALEARES</v>
      </c>
      <c r="E744" s="155"/>
      <c r="F744" s="18" t="str">
        <f>VLOOKUP($B744,Tabla2[],5,0)</f>
        <v>PEH/API 3.0 Plan Estable</v>
      </c>
      <c r="G744" s="18" t="str">
        <f>VLOOKUP($B744,Tabla2[],6,0)</f>
        <v>3.0TD</v>
      </c>
      <c r="H744" s="18" t="str">
        <f>VLOOKUP($B744,Tabla2[],7,0)</f>
        <v>-</v>
      </c>
      <c r="I744" s="19">
        <f>VLOOKUP($B744,Tabla2[],I$1,0)</f>
        <v>4.3205150684931505E-2</v>
      </c>
      <c r="J744" s="19">
        <f>VLOOKUP($B744,Tabla2[],J$1,0)</f>
        <v>3.1846484931506845E-2</v>
      </c>
      <c r="K744" s="19">
        <f>VLOOKUP($B744,Tabla2[],K$1,0)</f>
        <v>1.4682673972602742E-2</v>
      </c>
      <c r="L744" s="19">
        <f>VLOOKUP($B744,Tabla2[],L$1,0)</f>
        <v>1.216212602739726E-2</v>
      </c>
      <c r="M744" s="19">
        <f>VLOOKUP($B744,Tabla2[],M$1,0)</f>
        <v>1.0189523287671231E-2</v>
      </c>
      <c r="N744" s="19">
        <f>VLOOKUP($B744,Tabla2[],N$1,0)</f>
        <v>8.2419534246575329E-3</v>
      </c>
      <c r="O744" s="19">
        <f>VLOOKUP($B744,Tabla2[],O$1,0)</f>
        <v>0.17120000000000002</v>
      </c>
      <c r="P744" s="19">
        <f>VLOOKUP($B744,Tabla2[],P$1,0)</f>
        <v>0.17120000000000002</v>
      </c>
      <c r="Q744" s="19">
        <f>VLOOKUP($B744,Tabla2[],Q$1,0)</f>
        <v>0.17120000000000002</v>
      </c>
      <c r="R744" s="19">
        <f>VLOOKUP($B744,Tabla2[],R$1,0)</f>
        <v>0.17120000000000002</v>
      </c>
      <c r="S744" s="19">
        <f>VLOOKUP($B744,Tabla2[],S$1,0)</f>
        <v>0.17120000000000002</v>
      </c>
      <c r="T744" s="19">
        <f>VLOOKUP($B744,Tabla2[],T$1,0)</f>
        <v>0.17120000000000002</v>
      </c>
    </row>
    <row r="745" spans="1:20" x14ac:dyDescent="0.3">
      <c r="A745" t="s">
        <v>0</v>
      </c>
      <c r="B745">
        <f>FIJO!$B747</f>
        <v>0</v>
      </c>
      <c r="C745" s="18" t="e">
        <f>VLOOKUP($B745,Tabla2[],3,0)</f>
        <v>#N/A</v>
      </c>
      <c r="D745" s="18" t="e">
        <f>VLOOKUP($B745,Tabla2[],FIJO!C$1,0)</f>
        <v>#N/A</v>
      </c>
      <c r="E745" s="155"/>
      <c r="F745" s="18" t="e">
        <f>VLOOKUP($B745,Tabla2[],5,0)</f>
        <v>#N/A</v>
      </c>
      <c r="G745" s="18" t="e">
        <f>VLOOKUP($B745,Tabla2[],6,0)</f>
        <v>#N/A</v>
      </c>
      <c r="H745" s="18" t="e">
        <f>VLOOKUP($B745,Tabla2[],7,0)</f>
        <v>#N/A</v>
      </c>
      <c r="I745" s="19" t="e">
        <f>VLOOKUP($B745,Tabla2[],I$1,0)</f>
        <v>#N/A</v>
      </c>
      <c r="J745" s="19" t="e">
        <f>VLOOKUP($B745,Tabla2[],J$1,0)</f>
        <v>#N/A</v>
      </c>
      <c r="K745" s="19" t="e">
        <f>VLOOKUP($B745,Tabla2[],K$1,0)</f>
        <v>#N/A</v>
      </c>
      <c r="L745" s="19" t="e">
        <f>VLOOKUP($B745,Tabla2[],L$1,0)</f>
        <v>#N/A</v>
      </c>
      <c r="M745" s="19" t="e">
        <f>VLOOKUP($B745,Tabla2[],M$1,0)</f>
        <v>#N/A</v>
      </c>
      <c r="N745" s="19" t="e">
        <f>VLOOKUP($B745,Tabla2[],N$1,0)</f>
        <v>#N/A</v>
      </c>
      <c r="O745" s="19" t="e">
        <f>VLOOKUP($B745,Tabla2[],O$1,0)</f>
        <v>#N/A</v>
      </c>
      <c r="P745" s="19" t="e">
        <f>VLOOKUP($B745,Tabla2[],P$1,0)</f>
        <v>#N/A</v>
      </c>
      <c r="Q745" s="19" t="e">
        <f>VLOOKUP($B745,Tabla2[],Q$1,0)</f>
        <v>#N/A</v>
      </c>
      <c r="R745" s="19" t="e">
        <f>VLOOKUP($B745,Tabla2[],R$1,0)</f>
        <v>#N/A</v>
      </c>
      <c r="S745" s="19" t="e">
        <f>VLOOKUP($B745,Tabla2[],S$1,0)</f>
        <v>#N/A</v>
      </c>
      <c r="T745" s="19" t="e">
        <f>VLOOKUP($B745,Tabla2[],T$1,0)</f>
        <v>#N/A</v>
      </c>
    </row>
    <row r="746" spans="1:20" x14ac:dyDescent="0.3">
      <c r="A746" t="s">
        <v>0</v>
      </c>
      <c r="B746">
        <f>FIJO!$B748</f>
        <v>0</v>
      </c>
      <c r="C746" s="18" t="e">
        <f>VLOOKUP($B746,Tabla2[],3,0)</f>
        <v>#N/A</v>
      </c>
      <c r="D746" s="18" t="e">
        <f>VLOOKUP($B746,Tabla2[],FIJO!C$1,0)</f>
        <v>#N/A</v>
      </c>
      <c r="E746" s="155"/>
      <c r="F746" s="18" t="e">
        <f>VLOOKUP($B746,Tabla2[],5,0)</f>
        <v>#N/A</v>
      </c>
      <c r="G746" s="18" t="e">
        <f>VLOOKUP($B746,Tabla2[],6,0)</f>
        <v>#N/A</v>
      </c>
      <c r="H746" s="18" t="e">
        <f>VLOOKUP($B746,Tabla2[],7,0)</f>
        <v>#N/A</v>
      </c>
      <c r="I746" s="19" t="e">
        <f>VLOOKUP($B746,Tabla2[],I$1,0)</f>
        <v>#N/A</v>
      </c>
      <c r="J746" s="19" t="e">
        <f>VLOOKUP($B746,Tabla2[],J$1,0)</f>
        <v>#N/A</v>
      </c>
      <c r="K746" s="19" t="e">
        <f>VLOOKUP($B746,Tabla2[],K$1,0)</f>
        <v>#N/A</v>
      </c>
      <c r="L746" s="19" t="e">
        <f>VLOOKUP($B746,Tabla2[],L$1,0)</f>
        <v>#N/A</v>
      </c>
      <c r="M746" s="19" t="e">
        <f>VLOOKUP($B746,Tabla2[],M$1,0)</f>
        <v>#N/A</v>
      </c>
      <c r="N746" s="19" t="e">
        <f>VLOOKUP($B746,Tabla2[],N$1,0)</f>
        <v>#N/A</v>
      </c>
      <c r="O746" s="19" t="e">
        <f>VLOOKUP($B746,Tabla2[],O$1,0)</f>
        <v>#N/A</v>
      </c>
      <c r="P746" s="19" t="e">
        <f>VLOOKUP($B746,Tabla2[],P$1,0)</f>
        <v>#N/A</v>
      </c>
      <c r="Q746" s="19" t="e">
        <f>VLOOKUP($B746,Tabla2[],Q$1,0)</f>
        <v>#N/A</v>
      </c>
      <c r="R746" s="19" t="e">
        <f>VLOOKUP($B746,Tabla2[],R$1,0)</f>
        <v>#N/A</v>
      </c>
      <c r="S746" s="19" t="e">
        <f>VLOOKUP($B746,Tabla2[],S$1,0)</f>
        <v>#N/A</v>
      </c>
      <c r="T746" s="19" t="e">
        <f>VLOOKUP($B746,Tabla2[],T$1,0)</f>
        <v>#N/A</v>
      </c>
    </row>
    <row r="747" spans="1:20" x14ac:dyDescent="0.3">
      <c r="A747" t="s">
        <v>0</v>
      </c>
      <c r="B747">
        <f>FIJO!$B749</f>
        <v>0</v>
      </c>
      <c r="C747" s="18" t="e">
        <f>VLOOKUP($B747,Tabla2[],3,0)</f>
        <v>#N/A</v>
      </c>
      <c r="D747" s="18" t="e">
        <f>VLOOKUP($B747,Tabla2[],FIJO!C$1,0)</f>
        <v>#N/A</v>
      </c>
      <c r="E747" s="155"/>
      <c r="F747" s="18" t="e">
        <f>VLOOKUP($B747,Tabla2[],5,0)</f>
        <v>#N/A</v>
      </c>
      <c r="G747" s="18" t="e">
        <f>VLOOKUP($B747,Tabla2[],6,0)</f>
        <v>#N/A</v>
      </c>
      <c r="H747" s="18" t="e">
        <f>VLOOKUP($B747,Tabla2[],7,0)</f>
        <v>#N/A</v>
      </c>
      <c r="I747" s="19" t="e">
        <f>VLOOKUP($B747,Tabla2[],I$1,0)</f>
        <v>#N/A</v>
      </c>
      <c r="J747" s="19" t="e">
        <f>VLOOKUP($B747,Tabla2[],J$1,0)</f>
        <v>#N/A</v>
      </c>
      <c r="K747" s="19" t="e">
        <f>VLOOKUP($B747,Tabla2[],K$1,0)</f>
        <v>#N/A</v>
      </c>
      <c r="L747" s="19" t="e">
        <f>VLOOKUP($B747,Tabla2[],L$1,0)</f>
        <v>#N/A</v>
      </c>
      <c r="M747" s="19" t="e">
        <f>VLOOKUP($B747,Tabla2[],M$1,0)</f>
        <v>#N/A</v>
      </c>
      <c r="N747" s="19" t="e">
        <f>VLOOKUP($B747,Tabla2[],N$1,0)</f>
        <v>#N/A</v>
      </c>
      <c r="O747" s="19" t="e">
        <f>VLOOKUP($B747,Tabla2[],O$1,0)</f>
        <v>#N/A</v>
      </c>
      <c r="P747" s="19" t="e">
        <f>VLOOKUP($B747,Tabla2[],P$1,0)</f>
        <v>#N/A</v>
      </c>
      <c r="Q747" s="19" t="e">
        <f>VLOOKUP($B747,Tabla2[],Q$1,0)</f>
        <v>#N/A</v>
      </c>
      <c r="R747" s="19" t="e">
        <f>VLOOKUP($B747,Tabla2[],R$1,0)</f>
        <v>#N/A</v>
      </c>
      <c r="S747" s="19" t="e">
        <f>VLOOKUP($B747,Tabla2[],S$1,0)</f>
        <v>#N/A</v>
      </c>
      <c r="T747" s="19" t="e">
        <f>VLOOKUP($B747,Tabla2[],T$1,0)</f>
        <v>#N/A</v>
      </c>
    </row>
    <row r="748" spans="1:20" x14ac:dyDescent="0.3">
      <c r="A748" t="s">
        <v>0</v>
      </c>
      <c r="B748" t="str">
        <f>FIJO!$B750</f>
        <v>PENINSULANATURGYFIJORESIDENCIAL POR USO LUZ LOYAL2.0TD-</v>
      </c>
      <c r="C748" s="18" t="str">
        <f>VLOOKUP($B748,Tabla2[],3,0)</f>
        <v>NATURGY</v>
      </c>
      <c r="D748" s="18" t="str">
        <f>VLOOKUP($B748,Tabla2[],FIJO!C$1,0)</f>
        <v>PENINSULA</v>
      </c>
      <c r="E748" s="155"/>
      <c r="F748" s="18" t="str">
        <f>VLOOKUP($B748,Tabla2[],5,0)</f>
        <v>RESIDENCIAL POR USO LUZ LOYAL</v>
      </c>
      <c r="G748" s="18" t="str">
        <f>VLOOKUP($B748,Tabla2[],6,0)</f>
        <v>2.0TD</v>
      </c>
      <c r="H748" s="18" t="str">
        <f>VLOOKUP($B748,Tabla2[],7,0)</f>
        <v>-</v>
      </c>
      <c r="I748" s="19">
        <f>VLOOKUP($B748,Tabla2[],I$1,0)</f>
        <v>9.7369999999999998E-2</v>
      </c>
      <c r="J748" s="19">
        <f>VLOOKUP($B748,Tabla2[],J$1,0)</f>
        <v>3.1505999999999999E-2</v>
      </c>
      <c r="K748" s="19">
        <f>VLOOKUP($B748,Tabla2[],K$1,0)</f>
        <v>0</v>
      </c>
      <c r="L748" s="19">
        <f>VLOOKUP($B748,Tabla2[],L$1,0)</f>
        <v>0</v>
      </c>
      <c r="M748" s="19">
        <f>VLOOKUP($B748,Tabla2[],M$1,0)</f>
        <v>0</v>
      </c>
      <c r="N748" s="19">
        <f>VLOOKUP($B748,Tabla2[],N$1,0)</f>
        <v>0</v>
      </c>
      <c r="O748" s="19">
        <f>VLOOKUP($B748,Tabla2[],O$1,0)</f>
        <v>0.1255</v>
      </c>
      <c r="P748" s="19">
        <f>VLOOKUP($B748,Tabla2[],P$1,0)</f>
        <v>0.1255</v>
      </c>
      <c r="Q748" s="19">
        <f>VLOOKUP($B748,Tabla2[],Q$1,0)</f>
        <v>0.1255</v>
      </c>
      <c r="R748" s="19">
        <f>VLOOKUP($B748,Tabla2[],R$1,0)</f>
        <v>0</v>
      </c>
      <c r="S748" s="19">
        <f>VLOOKUP($B748,Tabla2[],S$1,0)</f>
        <v>0</v>
      </c>
      <c r="T748" s="19">
        <f>VLOOKUP($B748,Tabla2[],T$1,0)</f>
        <v>0</v>
      </c>
    </row>
    <row r="749" spans="1:20" x14ac:dyDescent="0.3">
      <c r="A749" t="s">
        <v>0</v>
      </c>
      <c r="B749" t="str">
        <f>FIJO!$B751</f>
        <v>PENINSULANATURGYFIJORESIDENCIAL NOCHE LUZ2.0TD-</v>
      </c>
      <c r="C749" s="18" t="str">
        <f>VLOOKUP($B749,Tabla2[],3,0)</f>
        <v>NATURGY</v>
      </c>
      <c r="D749" s="18" t="str">
        <f>VLOOKUP($B749,Tabla2[],FIJO!C$1,0)</f>
        <v>PENINSULA</v>
      </c>
      <c r="E749" s="155"/>
      <c r="F749" s="18" t="str">
        <f>VLOOKUP($B749,Tabla2[],5,0)</f>
        <v>RESIDENCIAL NOCHE LUZ</v>
      </c>
      <c r="G749" s="18" t="str">
        <f>VLOOKUP($B749,Tabla2[],6,0)</f>
        <v>2.0TD</v>
      </c>
      <c r="H749" s="18" t="str">
        <f>VLOOKUP($B749,Tabla2[],7,0)</f>
        <v>-</v>
      </c>
      <c r="I749" s="19">
        <f>VLOOKUP($B749,Tabla2[],I$1,0)</f>
        <v>9.4086000000000003E-2</v>
      </c>
      <c r="J749" s="19">
        <f>VLOOKUP($B749,Tabla2[],J$1,0)</f>
        <v>2.8222000000000001E-2</v>
      </c>
      <c r="K749" s="19">
        <f>VLOOKUP($B749,Tabla2[],K$1,0)</f>
        <v>0</v>
      </c>
      <c r="L749" s="19">
        <f>VLOOKUP($B749,Tabla2[],L$1,0)</f>
        <v>0</v>
      </c>
      <c r="M749" s="19">
        <f>VLOOKUP($B749,Tabla2[],M$1,0)</f>
        <v>0</v>
      </c>
      <c r="N749" s="19">
        <f>VLOOKUP($B749,Tabla2[],N$1,0)</f>
        <v>0</v>
      </c>
      <c r="O749" s="19">
        <f>VLOOKUP($B749,Tabla2[],O$1,0)</f>
        <v>0.19220000000000001</v>
      </c>
      <c r="P749" s="19">
        <f>VLOOKUP($B749,Tabla2[],P$1,0)</f>
        <v>0.13730000000000001</v>
      </c>
      <c r="Q749" s="19">
        <f>VLOOKUP($B749,Tabla2[],Q$1,0)</f>
        <v>0.09</v>
      </c>
      <c r="R749" s="19">
        <f>VLOOKUP($B749,Tabla2[],R$1,0)</f>
        <v>0</v>
      </c>
      <c r="S749" s="19">
        <f>VLOOKUP($B749,Tabla2[],S$1,0)</f>
        <v>0</v>
      </c>
      <c r="T749" s="19">
        <f>VLOOKUP($B749,Tabla2[],T$1,0)</f>
        <v>0</v>
      </c>
    </row>
    <row r="750" spans="1:20" x14ac:dyDescent="0.3">
      <c r="A750" t="s">
        <v>0</v>
      </c>
      <c r="B750" t="str">
        <f>FIJO!$B752</f>
        <v>PENINSULANATURGYFIJORESIDENCIAL POR USO LUZ2.0TD-</v>
      </c>
      <c r="C750" s="18" t="str">
        <f>VLOOKUP($B750,Tabla2[],3,0)</f>
        <v>NATURGY</v>
      </c>
      <c r="D750" s="18" t="str">
        <f>VLOOKUP($B750,Tabla2[],FIJO!C$1,0)</f>
        <v>PENINSULA</v>
      </c>
      <c r="E750" s="155"/>
      <c r="F750" s="18" t="str">
        <f>VLOOKUP($B750,Tabla2[],5,0)</f>
        <v>RESIDENCIAL POR USO LUZ</v>
      </c>
      <c r="G750" s="18" t="str">
        <f>VLOOKUP($B750,Tabla2[],6,0)</f>
        <v>2.0TD</v>
      </c>
      <c r="H750" s="18" t="str">
        <f>VLOOKUP($B750,Tabla2[],7,0)</f>
        <v>-</v>
      </c>
      <c r="I750" s="19">
        <f>VLOOKUP($B750,Tabla2[],I$1,0)</f>
        <v>9.4086000000000003E-2</v>
      </c>
      <c r="J750" s="19">
        <f>VLOOKUP($B750,Tabla2[],J$1,0)</f>
        <v>2.8222000000000001E-2</v>
      </c>
      <c r="K750" s="19">
        <f>VLOOKUP($B750,Tabla2[],K$1,0)</f>
        <v>0</v>
      </c>
      <c r="L750" s="19">
        <f>VLOOKUP($B750,Tabla2[],L$1,0)</f>
        <v>0</v>
      </c>
      <c r="M750" s="19">
        <f>VLOOKUP($B750,Tabla2[],M$1,0)</f>
        <v>0</v>
      </c>
      <c r="N750" s="19">
        <f>VLOOKUP($B750,Tabla2[],N$1,0)</f>
        <v>0</v>
      </c>
      <c r="O750" s="19">
        <f>VLOOKUP($B750,Tabla2[],O$1,0)</f>
        <v>0.12989999999999999</v>
      </c>
      <c r="P750" s="19">
        <f>VLOOKUP($B750,Tabla2[],P$1,0)</f>
        <v>0.12989999999999999</v>
      </c>
      <c r="Q750" s="19">
        <f>VLOOKUP($B750,Tabla2[],Q$1,0)</f>
        <v>0.12989999999999999</v>
      </c>
      <c r="R750" s="19">
        <f>VLOOKUP($B750,Tabla2[],R$1,0)</f>
        <v>0</v>
      </c>
      <c r="S750" s="19">
        <f>VLOOKUP($B750,Tabla2[],S$1,0)</f>
        <v>0</v>
      </c>
      <c r="T750" s="19">
        <f>VLOOKUP($B750,Tabla2[],T$1,0)</f>
        <v>0</v>
      </c>
    </row>
    <row r="751" spans="1:20" x14ac:dyDescent="0.3">
      <c r="A751" t="s">
        <v>0</v>
      </c>
      <c r="B751" t="str">
        <f>FIJO!$B753</f>
        <v>PENINSULANATURGYFIJOPLAN FIJO LUZ 3.03.0TD-</v>
      </c>
      <c r="C751" s="18" t="str">
        <f>VLOOKUP($B751,Tabla2[],3,0)</f>
        <v>NATURGY</v>
      </c>
      <c r="D751" s="18" t="str">
        <f>VLOOKUP($B751,Tabla2[],FIJO!C$1,0)</f>
        <v>PENINSULA</v>
      </c>
      <c r="E751" s="155"/>
      <c r="F751" s="18" t="str">
        <f>VLOOKUP($B751,Tabla2[],5,0)</f>
        <v>PLAN FIJO LUZ 3.0</v>
      </c>
      <c r="G751" s="18" t="str">
        <f>VLOOKUP($B751,Tabla2[],6,0)</f>
        <v>3.0TD</v>
      </c>
      <c r="H751" s="18" t="str">
        <f>VLOOKUP($B751,Tabla2[],7,0)</f>
        <v>-</v>
      </c>
      <c r="I751" s="19">
        <f>VLOOKUP($B751,Tabla2[],I$1,0)</f>
        <v>4.040876712328767E-2</v>
      </c>
      <c r="J751" s="19">
        <f>VLOOKUP($B751,Tabla2[],J$1,0)</f>
        <v>3.4700547945205475E-2</v>
      </c>
      <c r="K751" s="19">
        <f>VLOOKUP($B751,Tabla2[],K$1,0)</f>
        <v>1.3064931506849314E-2</v>
      </c>
      <c r="L751" s="19">
        <f>VLOOKUP($B751,Tabla2[],L$1,0)</f>
        <v>1.2111232876712329E-2</v>
      </c>
      <c r="M751" s="19">
        <f>VLOOKUP($B751,Tabla2[],M$1,0)</f>
        <v>9.5873972602739735E-3</v>
      </c>
      <c r="N751" s="19">
        <f>VLOOKUP($B751,Tabla2[],N$1,0)</f>
        <v>7.5830136986301368E-3</v>
      </c>
      <c r="O751" s="19">
        <f>VLOOKUP($B751,Tabla2[],O$1,0)</f>
        <v>0.22439999999999999</v>
      </c>
      <c r="P751" s="19">
        <f>VLOOKUP($B751,Tabla2[],P$1,0)</f>
        <v>0.21210000000000001</v>
      </c>
      <c r="Q751" s="19">
        <f>VLOOKUP($B751,Tabla2[],Q$1,0)</f>
        <v>0.1895</v>
      </c>
      <c r="R751" s="19">
        <f>VLOOKUP($B751,Tabla2[],R$1,0)</f>
        <v>0.1754</v>
      </c>
      <c r="S751" s="19">
        <f>VLOOKUP($B751,Tabla2[],S$1,0)</f>
        <v>0.16650000000000001</v>
      </c>
      <c r="T751" s="19">
        <f>VLOOKUP($B751,Tabla2[],T$1,0)</f>
        <v>0.153</v>
      </c>
    </row>
    <row r="752" spans="1:20" x14ac:dyDescent="0.3">
      <c r="A752" t="s">
        <v>0</v>
      </c>
      <c r="B752" t="str">
        <f>FIJO!$B754</f>
        <v>PENINSULANATURGYFIJOPLAN FIJO LUZ 3.0 ONE3.0TD-</v>
      </c>
      <c r="C752" s="18" t="str">
        <f>VLOOKUP($B752,Tabla2[],3,0)</f>
        <v>NATURGY</v>
      </c>
      <c r="D752" s="18" t="str">
        <f>VLOOKUP($B752,Tabla2[],FIJO!C$1,0)</f>
        <v>PENINSULA</v>
      </c>
      <c r="E752" s="155"/>
      <c r="F752" s="18" t="str">
        <f>VLOOKUP($B752,Tabla2[],5,0)</f>
        <v>PLAN FIJO LUZ 3.0 ONE</v>
      </c>
      <c r="G752" s="18" t="str">
        <f>VLOOKUP($B752,Tabla2[],6,0)</f>
        <v>3.0TD</v>
      </c>
      <c r="H752" s="18" t="str">
        <f>VLOOKUP($B752,Tabla2[],7,0)</f>
        <v>-</v>
      </c>
      <c r="I752" s="19">
        <f>VLOOKUP($B752,Tabla2[],I$1,0)</f>
        <v>4.040876712328767E-2</v>
      </c>
      <c r="J752" s="19">
        <f>VLOOKUP($B752,Tabla2[],J$1,0)</f>
        <v>3.4700547945205475E-2</v>
      </c>
      <c r="K752" s="19">
        <f>VLOOKUP($B752,Tabla2[],K$1,0)</f>
        <v>1.3064931506849314E-2</v>
      </c>
      <c r="L752" s="19">
        <f>VLOOKUP($B752,Tabla2[],L$1,0)</f>
        <v>1.2111232876712329E-2</v>
      </c>
      <c r="M752" s="19">
        <f>VLOOKUP($B752,Tabla2[],M$1,0)</f>
        <v>9.5873972602739735E-3</v>
      </c>
      <c r="N752" s="19">
        <f>VLOOKUP($B752,Tabla2[],N$1,0)</f>
        <v>7.5830136986301368E-3</v>
      </c>
      <c r="O752" s="19">
        <f>VLOOKUP($B752,Tabla2[],O$1,0)</f>
        <v>0.21840000000000001</v>
      </c>
      <c r="P752" s="19">
        <f>VLOOKUP($B752,Tabla2[],P$1,0)</f>
        <v>0.20610000000000001</v>
      </c>
      <c r="Q752" s="19">
        <f>VLOOKUP($B752,Tabla2[],Q$1,0)</f>
        <v>0.1835</v>
      </c>
      <c r="R752" s="19">
        <f>VLOOKUP($B752,Tabla2[],R$1,0)</f>
        <v>0.1694</v>
      </c>
      <c r="S752" s="19">
        <f>VLOOKUP($B752,Tabla2[],S$1,0)</f>
        <v>0.1605</v>
      </c>
      <c r="T752" s="19">
        <f>VLOOKUP($B752,Tabla2[],T$1,0)</f>
        <v>0.14699999999999999</v>
      </c>
    </row>
    <row r="753" spans="1:20" x14ac:dyDescent="0.3">
      <c r="A753" t="s">
        <v>0</v>
      </c>
      <c r="B753" t="str">
        <f>FIJO!$B755</f>
        <v>PENINSULANATURGYFIJOPLAN FIJO LUZ 3.0 SUPRA3.0TD-</v>
      </c>
      <c r="C753" s="18" t="str">
        <f>VLOOKUP($B753,Tabla2[],3,0)</f>
        <v>NATURGY</v>
      </c>
      <c r="D753" s="18" t="str">
        <f>VLOOKUP($B753,Tabla2[],FIJO!C$1,0)</f>
        <v>PENINSULA</v>
      </c>
      <c r="E753" s="155"/>
      <c r="F753" s="18" t="str">
        <f>VLOOKUP($B753,Tabla2[],5,0)</f>
        <v>PLAN FIJO LUZ 3.0 SUPRA</v>
      </c>
      <c r="G753" s="18" t="str">
        <f>VLOOKUP($B753,Tabla2[],6,0)</f>
        <v>3.0TD</v>
      </c>
      <c r="H753" s="18" t="str">
        <f>VLOOKUP($B753,Tabla2[],7,0)</f>
        <v>-</v>
      </c>
      <c r="I753" s="19">
        <f>VLOOKUP($B753,Tabla2[],I$1,0)</f>
        <v>4.040876712328767E-2</v>
      </c>
      <c r="J753" s="19">
        <f>VLOOKUP($B753,Tabla2[],J$1,0)</f>
        <v>3.4700547945205475E-2</v>
      </c>
      <c r="K753" s="19">
        <f>VLOOKUP($B753,Tabla2[],K$1,0)</f>
        <v>1.3064931506849314E-2</v>
      </c>
      <c r="L753" s="19">
        <f>VLOOKUP($B753,Tabla2[],L$1,0)</f>
        <v>1.2111232876712329E-2</v>
      </c>
      <c r="M753" s="19">
        <f>VLOOKUP($B753,Tabla2[],M$1,0)</f>
        <v>9.5873972602739735E-3</v>
      </c>
      <c r="N753" s="19">
        <f>VLOOKUP($B753,Tabla2[],N$1,0)</f>
        <v>7.5830136986301368E-3</v>
      </c>
      <c r="O753" s="19">
        <f>VLOOKUP($B753,Tabla2[],O$1,0)</f>
        <v>0.2364</v>
      </c>
      <c r="P753" s="19">
        <f>VLOOKUP($B753,Tabla2[],P$1,0)</f>
        <v>0.22409999999999999</v>
      </c>
      <c r="Q753" s="19">
        <f>VLOOKUP($B753,Tabla2[],Q$1,0)</f>
        <v>0.20150000000000001</v>
      </c>
      <c r="R753" s="19">
        <f>VLOOKUP($B753,Tabla2[],R$1,0)</f>
        <v>0.18740000000000001</v>
      </c>
      <c r="S753" s="19">
        <f>VLOOKUP($B753,Tabla2[],S$1,0)</f>
        <v>0.17849999999999999</v>
      </c>
      <c r="T753" s="19">
        <f>VLOOKUP($B753,Tabla2[],T$1,0)</f>
        <v>0.16500000000000001</v>
      </c>
    </row>
    <row r="754" spans="1:20" x14ac:dyDescent="0.3">
      <c r="A754" t="s">
        <v>0</v>
      </c>
      <c r="B754" t="str">
        <f>FIJO!$B756</f>
        <v>PENINSULANATURGYFIJOPLAN FIJO LUZ 6.16.1TD-</v>
      </c>
      <c r="C754" s="18" t="str">
        <f>VLOOKUP($B754,Tabla2[],3,0)</f>
        <v>NATURGY</v>
      </c>
      <c r="D754" s="18" t="str">
        <f>VLOOKUP($B754,Tabla2[],FIJO!C$1,0)</f>
        <v>PENINSULA</v>
      </c>
      <c r="E754" s="155"/>
      <c r="F754" s="18" t="str">
        <f>VLOOKUP($B754,Tabla2[],5,0)</f>
        <v>PLAN FIJO LUZ 6.1</v>
      </c>
      <c r="G754" s="18" t="str">
        <f>VLOOKUP($B754,Tabla2[],6,0)</f>
        <v>6.1TD</v>
      </c>
      <c r="H754" s="18" t="str">
        <f>VLOOKUP($B754,Tabla2[],7,0)</f>
        <v>-</v>
      </c>
      <c r="I754" s="19">
        <f>VLOOKUP($B754,Tabla2[],I$1,0)</f>
        <v>6.2918356164383557E-2</v>
      </c>
      <c r="J754" s="19">
        <f>VLOOKUP($B754,Tabla2[],J$1,0)</f>
        <v>5.4359452054794526E-2</v>
      </c>
      <c r="K754" s="19">
        <f>VLOOKUP($B754,Tabla2[],K$1,0)</f>
        <v>2.8294794520547947E-2</v>
      </c>
      <c r="L754" s="19">
        <f>VLOOKUP($B754,Tabla2[],L$1,0)</f>
        <v>2.3453972602739726E-2</v>
      </c>
      <c r="M754" s="19">
        <f>VLOOKUP($B754,Tabla2[],M$1,0)</f>
        <v>5.2290410958904113E-3</v>
      </c>
      <c r="N754" s="19">
        <f>VLOOKUP($B754,Tabla2[],N$1,0)</f>
        <v>3.1479452054794521E-3</v>
      </c>
      <c r="O754" s="19">
        <f>VLOOKUP($B754,Tabla2[],O$1,0)</f>
        <v>0.19789999999999999</v>
      </c>
      <c r="P754" s="19">
        <f>VLOOKUP($B754,Tabla2[],P$1,0)</f>
        <v>0.18859999999999999</v>
      </c>
      <c r="Q754" s="19">
        <f>VLOOKUP($B754,Tabla2[],Q$1,0)</f>
        <v>0.1731</v>
      </c>
      <c r="R754" s="19">
        <f>VLOOKUP($B754,Tabla2[],R$1,0)</f>
        <v>0.16239999999999999</v>
      </c>
      <c r="S754" s="19">
        <f>VLOOKUP($B754,Tabla2[],S$1,0)</f>
        <v>0.15340000000000001</v>
      </c>
      <c r="T754" s="19">
        <f>VLOOKUP($B754,Tabla2[],T$1,0)</f>
        <v>0.1416</v>
      </c>
    </row>
    <row r="755" spans="1:20" x14ac:dyDescent="0.3">
      <c r="A755" t="s">
        <v>0</v>
      </c>
      <c r="B755" t="str">
        <f>FIJO!$B757</f>
        <v>PENINSULANATURGYFIJOPLAN FIJO LUZ 6.1 ONE6.1TD-</v>
      </c>
      <c r="C755" s="18" t="str">
        <f>VLOOKUP($B755,Tabla2[],3,0)</f>
        <v>NATURGY</v>
      </c>
      <c r="D755" s="18" t="str">
        <f>VLOOKUP($B755,Tabla2[],FIJO!C$1,0)</f>
        <v>PENINSULA</v>
      </c>
      <c r="E755" s="155"/>
      <c r="F755" s="18" t="str">
        <f>VLOOKUP($B755,Tabla2[],5,0)</f>
        <v>PLAN FIJO LUZ 6.1 ONE</v>
      </c>
      <c r="G755" s="18" t="str">
        <f>VLOOKUP($B755,Tabla2[],6,0)</f>
        <v>6.1TD</v>
      </c>
      <c r="H755" s="18" t="str">
        <f>VLOOKUP($B755,Tabla2[],7,0)</f>
        <v>-</v>
      </c>
      <c r="I755" s="19">
        <f>VLOOKUP($B755,Tabla2[],I$1,0)</f>
        <v>6.2918356164383557E-2</v>
      </c>
      <c r="J755" s="19">
        <f>VLOOKUP($B755,Tabla2[],J$1,0)</f>
        <v>5.4359452054794526E-2</v>
      </c>
      <c r="K755" s="19">
        <f>VLOOKUP($B755,Tabla2[],K$1,0)</f>
        <v>2.8294794520547947E-2</v>
      </c>
      <c r="L755" s="19">
        <f>VLOOKUP($B755,Tabla2[],L$1,0)</f>
        <v>2.3453972602739726E-2</v>
      </c>
      <c r="M755" s="19">
        <f>VLOOKUP($B755,Tabla2[],M$1,0)</f>
        <v>5.2290410958904113E-3</v>
      </c>
      <c r="N755" s="19">
        <f>VLOOKUP($B755,Tabla2[],N$1,0)</f>
        <v>3.1479452054794521E-3</v>
      </c>
      <c r="O755" s="19">
        <f>VLOOKUP($B755,Tabla2[],O$1,0)</f>
        <v>0.19189999999999999</v>
      </c>
      <c r="P755" s="19">
        <f>VLOOKUP($B755,Tabla2[],P$1,0)</f>
        <v>0.18260000000000001</v>
      </c>
      <c r="Q755" s="19">
        <f>VLOOKUP($B755,Tabla2[],Q$1,0)</f>
        <v>0.1671</v>
      </c>
      <c r="R755" s="19">
        <f>VLOOKUP($B755,Tabla2[],R$1,0)</f>
        <v>0.15640000000000001</v>
      </c>
      <c r="S755" s="19">
        <f>VLOOKUP($B755,Tabla2[],S$1,0)</f>
        <v>0.1474</v>
      </c>
      <c r="T755" s="19">
        <f>VLOOKUP($B755,Tabla2[],T$1,0)</f>
        <v>0.1356</v>
      </c>
    </row>
    <row r="756" spans="1:20" x14ac:dyDescent="0.3">
      <c r="A756" t="s">
        <v>0</v>
      </c>
      <c r="B756" t="str">
        <f>FIJO!$B758</f>
        <v>PENINSULANATURGYFIJOPLAN FIJO LUZ 6.1 SUPRA6.1TD-</v>
      </c>
      <c r="C756" s="18" t="str">
        <f>VLOOKUP($B756,Tabla2[],3,0)</f>
        <v>NATURGY</v>
      </c>
      <c r="D756" s="18" t="str">
        <f>VLOOKUP($B756,Tabla2[],FIJO!C$1,0)</f>
        <v>PENINSULA</v>
      </c>
      <c r="E756" s="155"/>
      <c r="F756" s="18" t="str">
        <f>VLOOKUP($B756,Tabla2[],5,0)</f>
        <v>PLAN FIJO LUZ 6.1 SUPRA</v>
      </c>
      <c r="G756" s="18" t="str">
        <f>VLOOKUP($B756,Tabla2[],6,0)</f>
        <v>6.1TD</v>
      </c>
      <c r="H756" s="18" t="str">
        <f>VLOOKUP($B756,Tabla2[],7,0)</f>
        <v>-</v>
      </c>
      <c r="I756" s="19">
        <f>VLOOKUP($B756,Tabla2[],I$1,0)</f>
        <v>6.2918356164383557E-2</v>
      </c>
      <c r="J756" s="19">
        <f>VLOOKUP($B756,Tabla2[],J$1,0)</f>
        <v>5.4359452054794526E-2</v>
      </c>
      <c r="K756" s="19">
        <f>VLOOKUP($B756,Tabla2[],K$1,0)</f>
        <v>2.8294794520547947E-2</v>
      </c>
      <c r="L756" s="19">
        <f>VLOOKUP($B756,Tabla2[],L$1,0)</f>
        <v>2.3453972602739726E-2</v>
      </c>
      <c r="M756" s="19">
        <f>VLOOKUP($B756,Tabla2[],M$1,0)</f>
        <v>5.2290410958904113E-3</v>
      </c>
      <c r="N756" s="19">
        <f>VLOOKUP($B756,Tabla2[],N$1,0)</f>
        <v>3.1479452054794521E-3</v>
      </c>
      <c r="O756" s="19">
        <f>VLOOKUP($B756,Tabla2[],O$1,0)</f>
        <v>0.2099</v>
      </c>
      <c r="P756" s="19">
        <f>VLOOKUP($B756,Tabla2[],P$1,0)</f>
        <v>0.2006</v>
      </c>
      <c r="Q756" s="19">
        <f>VLOOKUP($B756,Tabla2[],Q$1,0)</f>
        <v>0.18509999999999999</v>
      </c>
      <c r="R756" s="19">
        <f>VLOOKUP($B756,Tabla2[],R$1,0)</f>
        <v>0.1744</v>
      </c>
      <c r="S756" s="19">
        <f>VLOOKUP($B756,Tabla2[],S$1,0)</f>
        <v>0.16539999999999999</v>
      </c>
      <c r="T756" s="19">
        <f>VLOOKUP($B756,Tabla2[],T$1,0)</f>
        <v>0.15359999999999999</v>
      </c>
    </row>
    <row r="757" spans="1:20" x14ac:dyDescent="0.3">
      <c r="A757" t="s">
        <v>0</v>
      </c>
      <c r="B757">
        <f>FIJO!$B759</f>
        <v>0</v>
      </c>
      <c r="C757" s="18" t="e">
        <f>VLOOKUP($B757,Tabla2[],3,0)</f>
        <v>#N/A</v>
      </c>
      <c r="D757" s="18" t="e">
        <f>VLOOKUP($B757,Tabla2[],FIJO!C$1,0)</f>
        <v>#N/A</v>
      </c>
      <c r="E757" s="155"/>
      <c r="F757" s="18" t="e">
        <f>VLOOKUP($B757,Tabla2[],5,0)</f>
        <v>#N/A</v>
      </c>
      <c r="G757" s="18" t="e">
        <f>VLOOKUP($B757,Tabla2[],6,0)</f>
        <v>#N/A</v>
      </c>
      <c r="H757" s="18" t="e">
        <f>VLOOKUP($B757,Tabla2[],7,0)</f>
        <v>#N/A</v>
      </c>
      <c r="I757" s="19" t="e">
        <f>VLOOKUP($B757,Tabla2[],I$1,0)</f>
        <v>#N/A</v>
      </c>
      <c r="J757" s="19" t="e">
        <f>VLOOKUP($B757,Tabla2[],J$1,0)</f>
        <v>#N/A</v>
      </c>
      <c r="K757" s="19" t="e">
        <f>VLOOKUP($B757,Tabla2[],K$1,0)</f>
        <v>#N/A</v>
      </c>
      <c r="L757" s="19" t="e">
        <f>VLOOKUP($B757,Tabla2[],L$1,0)</f>
        <v>#N/A</v>
      </c>
      <c r="M757" s="19" t="e">
        <f>VLOOKUP($B757,Tabla2[],M$1,0)</f>
        <v>#N/A</v>
      </c>
      <c r="N757" s="19" t="e">
        <f>VLOOKUP($B757,Tabla2[],N$1,0)</f>
        <v>#N/A</v>
      </c>
      <c r="O757" s="19" t="e">
        <f>VLOOKUP($B757,Tabla2[],O$1,0)</f>
        <v>#N/A</v>
      </c>
      <c r="P757" s="19" t="e">
        <f>VLOOKUP($B757,Tabla2[],P$1,0)</f>
        <v>#N/A</v>
      </c>
      <c r="Q757" s="19" t="e">
        <f>VLOOKUP($B757,Tabla2[],Q$1,0)</f>
        <v>#N/A</v>
      </c>
      <c r="R757" s="19" t="e">
        <f>VLOOKUP($B757,Tabla2[],R$1,0)</f>
        <v>#N/A</v>
      </c>
      <c r="S757" s="19" t="e">
        <f>VLOOKUP($B757,Tabla2[],S$1,0)</f>
        <v>#N/A</v>
      </c>
      <c r="T757" s="19" t="e">
        <f>VLOOKUP($B757,Tabla2[],T$1,0)</f>
        <v>#N/A</v>
      </c>
    </row>
    <row r="758" spans="1:20" x14ac:dyDescent="0.3">
      <c r="A758" t="s">
        <v>0</v>
      </c>
      <c r="B758">
        <f>FIJO!$B760</f>
        <v>0</v>
      </c>
      <c r="C758" s="18" t="e">
        <f>VLOOKUP($B758,Tabla2[],3,0)</f>
        <v>#N/A</v>
      </c>
      <c r="D758" s="18" t="e">
        <f>VLOOKUP($B758,Tabla2[],FIJO!C$1,0)</f>
        <v>#N/A</v>
      </c>
      <c r="E758" s="155"/>
      <c r="F758" s="18" t="e">
        <f>VLOOKUP($B758,Tabla2[],5,0)</f>
        <v>#N/A</v>
      </c>
      <c r="G758" s="18" t="e">
        <f>VLOOKUP($B758,Tabla2[],6,0)</f>
        <v>#N/A</v>
      </c>
      <c r="H758" s="18" t="e">
        <f>VLOOKUP($B758,Tabla2[],7,0)</f>
        <v>#N/A</v>
      </c>
      <c r="I758" s="19" t="e">
        <f>VLOOKUP($B758,Tabla2[],I$1,0)</f>
        <v>#N/A</v>
      </c>
      <c r="J758" s="19" t="e">
        <f>VLOOKUP($B758,Tabla2[],J$1,0)</f>
        <v>#N/A</v>
      </c>
      <c r="K758" s="19" t="e">
        <f>VLOOKUP($B758,Tabla2[],K$1,0)</f>
        <v>#N/A</v>
      </c>
      <c r="L758" s="19" t="e">
        <f>VLOOKUP($B758,Tabla2[],L$1,0)</f>
        <v>#N/A</v>
      </c>
      <c r="M758" s="19" t="e">
        <f>VLOOKUP($B758,Tabla2[],M$1,0)</f>
        <v>#N/A</v>
      </c>
      <c r="N758" s="19" t="e">
        <f>VLOOKUP($B758,Tabla2[],N$1,0)</f>
        <v>#N/A</v>
      </c>
      <c r="O758" s="19" t="e">
        <f>VLOOKUP($B758,Tabla2[],O$1,0)</f>
        <v>#N/A</v>
      </c>
      <c r="P758" s="19" t="e">
        <f>VLOOKUP($B758,Tabla2[],P$1,0)</f>
        <v>#N/A</v>
      </c>
      <c r="Q758" s="19" t="e">
        <f>VLOOKUP($B758,Tabla2[],Q$1,0)</f>
        <v>#N/A</v>
      </c>
      <c r="R758" s="19" t="e">
        <f>VLOOKUP($B758,Tabla2[],R$1,0)</f>
        <v>#N/A</v>
      </c>
      <c r="S758" s="19" t="e">
        <f>VLOOKUP($B758,Tabla2[],S$1,0)</f>
        <v>#N/A</v>
      </c>
      <c r="T758" s="19" t="e">
        <f>VLOOKUP($B758,Tabla2[],T$1,0)</f>
        <v>#N/A</v>
      </c>
    </row>
    <row r="759" spans="1:20" x14ac:dyDescent="0.3">
      <c r="A759" t="s">
        <v>0</v>
      </c>
      <c r="B759" t="str">
        <f>FIJO!$B761</f>
        <v>CANARIASNATURGYFIJORESIDENCIAL POR USO LUZ LOYAL2.0TD-</v>
      </c>
      <c r="C759" s="18" t="str">
        <f>VLOOKUP($B759,Tabla2[],3,0)</f>
        <v>NATURGY</v>
      </c>
      <c r="D759" s="18" t="str">
        <f>VLOOKUP($B759,Tabla2[],FIJO!C$1,0)</f>
        <v>CANARIAS</v>
      </c>
      <c r="E759" s="155"/>
      <c r="F759" s="18" t="str">
        <f>VLOOKUP($B759,Tabla2[],5,0)</f>
        <v>RESIDENCIAL POR USO LUZ LOYAL</v>
      </c>
      <c r="G759" s="18" t="str">
        <f>VLOOKUP($B759,Tabla2[],6,0)</f>
        <v>2.0TD</v>
      </c>
      <c r="H759" s="18" t="str">
        <f>VLOOKUP($B759,Tabla2[],7,0)</f>
        <v>-</v>
      </c>
      <c r="I759" s="19">
        <f>VLOOKUP($B759,Tabla2[],I$1,0)</f>
        <v>9.7369999999999998E-2</v>
      </c>
      <c r="J759" s="19">
        <f>VLOOKUP($B759,Tabla2[],J$1,0)</f>
        <v>3.1505999999999999E-2</v>
      </c>
      <c r="K759" s="19">
        <f>VLOOKUP($B759,Tabla2[],K$1,0)</f>
        <v>0</v>
      </c>
      <c r="L759" s="19">
        <f>VLOOKUP($B759,Tabla2[],L$1,0)</f>
        <v>0</v>
      </c>
      <c r="M759" s="19">
        <f>VLOOKUP($B759,Tabla2[],M$1,0)</f>
        <v>0</v>
      </c>
      <c r="N759" s="19">
        <f>VLOOKUP($B759,Tabla2[],N$1,0)</f>
        <v>0</v>
      </c>
      <c r="O759" s="19">
        <f>VLOOKUP($B759,Tabla2[],O$1,0)</f>
        <v>0.1255</v>
      </c>
      <c r="P759" s="19">
        <f>VLOOKUP($B759,Tabla2[],P$1,0)</f>
        <v>0.1255</v>
      </c>
      <c r="Q759" s="19">
        <f>VLOOKUP($B759,Tabla2[],Q$1,0)</f>
        <v>0.1255</v>
      </c>
      <c r="R759" s="19">
        <f>VLOOKUP($B759,Tabla2[],R$1,0)</f>
        <v>0</v>
      </c>
      <c r="S759" s="19">
        <f>VLOOKUP($B759,Tabla2[],S$1,0)</f>
        <v>0</v>
      </c>
      <c r="T759" s="19">
        <f>VLOOKUP($B759,Tabla2[],T$1,0)</f>
        <v>0</v>
      </c>
    </row>
    <row r="760" spans="1:20" x14ac:dyDescent="0.3">
      <c r="A760" t="s">
        <v>0</v>
      </c>
      <c r="B760" t="str">
        <f>FIJO!$B762</f>
        <v>CANARIASNATURGYFIJORESIDENCIAL NOCHE LUZ2.0TD-</v>
      </c>
      <c r="C760" s="18" t="str">
        <f>VLOOKUP($B760,Tabla2[],3,0)</f>
        <v>NATURGY</v>
      </c>
      <c r="D760" s="18" t="str">
        <f>VLOOKUP($B760,Tabla2[],FIJO!C$1,0)</f>
        <v>CANARIAS</v>
      </c>
      <c r="E760" s="155"/>
      <c r="F760" s="18" t="str">
        <f>VLOOKUP($B760,Tabla2[],5,0)</f>
        <v>RESIDENCIAL NOCHE LUZ</v>
      </c>
      <c r="G760" s="18" t="str">
        <f>VLOOKUP($B760,Tabla2[],6,0)</f>
        <v>2.0TD</v>
      </c>
      <c r="H760" s="18" t="str">
        <f>VLOOKUP($B760,Tabla2[],7,0)</f>
        <v>-</v>
      </c>
      <c r="I760" s="19">
        <f>VLOOKUP($B760,Tabla2[],I$1,0)</f>
        <v>9.4086000000000003E-2</v>
      </c>
      <c r="J760" s="19">
        <f>VLOOKUP($B760,Tabla2[],J$1,0)</f>
        <v>2.8222000000000001E-2</v>
      </c>
      <c r="K760" s="19">
        <f>VLOOKUP($B760,Tabla2[],K$1,0)</f>
        <v>0</v>
      </c>
      <c r="L760" s="19">
        <f>VLOOKUP($B760,Tabla2[],L$1,0)</f>
        <v>0</v>
      </c>
      <c r="M760" s="19">
        <f>VLOOKUP($B760,Tabla2[],M$1,0)</f>
        <v>0</v>
      </c>
      <c r="N760" s="19">
        <f>VLOOKUP($B760,Tabla2[],N$1,0)</f>
        <v>0</v>
      </c>
      <c r="O760" s="19">
        <f>VLOOKUP($B760,Tabla2[],O$1,0)</f>
        <v>0.19220000000000001</v>
      </c>
      <c r="P760" s="19">
        <f>VLOOKUP($B760,Tabla2[],P$1,0)</f>
        <v>0.13730000000000001</v>
      </c>
      <c r="Q760" s="19">
        <f>VLOOKUP($B760,Tabla2[],Q$1,0)</f>
        <v>0.09</v>
      </c>
      <c r="R760" s="19">
        <f>VLOOKUP($B760,Tabla2[],R$1,0)</f>
        <v>0</v>
      </c>
      <c r="S760" s="19">
        <f>VLOOKUP($B760,Tabla2[],S$1,0)</f>
        <v>0</v>
      </c>
      <c r="T760" s="19">
        <f>VLOOKUP($B760,Tabla2[],T$1,0)</f>
        <v>0</v>
      </c>
    </row>
    <row r="761" spans="1:20" x14ac:dyDescent="0.3">
      <c r="A761" t="s">
        <v>0</v>
      </c>
      <c r="B761" t="str">
        <f>FIJO!$B763</f>
        <v>CANARIASNATURGYFIJORESIDENCIAL POR USO LUZ2.0TD-</v>
      </c>
      <c r="C761" s="18" t="str">
        <f>VLOOKUP($B761,Tabla2[],3,0)</f>
        <v>NATURGY</v>
      </c>
      <c r="D761" s="18" t="str">
        <f>VLOOKUP($B761,Tabla2[],FIJO!C$1,0)</f>
        <v>CANARIAS</v>
      </c>
      <c r="E761" s="155"/>
      <c r="F761" s="18" t="str">
        <f>VLOOKUP($B761,Tabla2[],5,0)</f>
        <v>RESIDENCIAL POR USO LUZ</v>
      </c>
      <c r="G761" s="18" t="str">
        <f>VLOOKUP($B761,Tabla2[],6,0)</f>
        <v>2.0TD</v>
      </c>
      <c r="H761" s="18" t="str">
        <f>VLOOKUP($B761,Tabla2[],7,0)</f>
        <v>-</v>
      </c>
      <c r="I761" s="19">
        <f>VLOOKUP($B761,Tabla2[],I$1,0)</f>
        <v>9.4086000000000003E-2</v>
      </c>
      <c r="J761" s="19">
        <f>VLOOKUP($B761,Tabla2[],J$1,0)</f>
        <v>2.8222000000000001E-2</v>
      </c>
      <c r="K761" s="19">
        <f>VLOOKUP($B761,Tabla2[],K$1,0)</f>
        <v>0</v>
      </c>
      <c r="L761" s="19">
        <f>VLOOKUP($B761,Tabla2[],L$1,0)</f>
        <v>0</v>
      </c>
      <c r="M761" s="19">
        <f>VLOOKUP($B761,Tabla2[],M$1,0)</f>
        <v>0</v>
      </c>
      <c r="N761" s="19">
        <f>VLOOKUP($B761,Tabla2[],N$1,0)</f>
        <v>0</v>
      </c>
      <c r="O761" s="19">
        <f>VLOOKUP($B761,Tabla2[],O$1,0)</f>
        <v>0.12989999999999999</v>
      </c>
      <c r="P761" s="19">
        <f>VLOOKUP($B761,Tabla2[],P$1,0)</f>
        <v>0.12989999999999999</v>
      </c>
      <c r="Q761" s="19">
        <f>VLOOKUP($B761,Tabla2[],Q$1,0)</f>
        <v>0.12989999999999999</v>
      </c>
      <c r="R761" s="19">
        <f>VLOOKUP($B761,Tabla2[],R$1,0)</f>
        <v>0</v>
      </c>
      <c r="S761" s="19">
        <f>VLOOKUP($B761,Tabla2[],S$1,0)</f>
        <v>0</v>
      </c>
      <c r="T761" s="19">
        <f>VLOOKUP($B761,Tabla2[],T$1,0)</f>
        <v>0</v>
      </c>
    </row>
    <row r="762" spans="1:20" x14ac:dyDescent="0.3">
      <c r="A762" t="s">
        <v>0</v>
      </c>
      <c r="B762" t="str">
        <f>FIJO!$B764</f>
        <v>CANARIASNATURGYFIJOPLAN FIJO LUZ 3.03.0TD-</v>
      </c>
      <c r="C762" s="18" t="str">
        <f>VLOOKUP($B762,Tabla2[],3,0)</f>
        <v>NATURGY</v>
      </c>
      <c r="D762" s="18" t="str">
        <f>VLOOKUP($B762,Tabla2[],FIJO!C$1,0)</f>
        <v>CANARIAS</v>
      </c>
      <c r="E762" s="155"/>
      <c r="F762" s="18" t="str">
        <f>VLOOKUP($B762,Tabla2[],5,0)</f>
        <v>PLAN FIJO LUZ 3.0</v>
      </c>
      <c r="G762" s="18" t="str">
        <f>VLOOKUP($B762,Tabla2[],6,0)</f>
        <v>3.0TD</v>
      </c>
      <c r="H762" s="18" t="str">
        <f>VLOOKUP($B762,Tabla2[],7,0)</f>
        <v>-</v>
      </c>
      <c r="I762" s="19">
        <f>VLOOKUP($B762,Tabla2[],I$1,0)</f>
        <v>4.040876712328767E-2</v>
      </c>
      <c r="J762" s="19">
        <f>VLOOKUP($B762,Tabla2[],J$1,0)</f>
        <v>3.4700547945205475E-2</v>
      </c>
      <c r="K762" s="19">
        <f>VLOOKUP($B762,Tabla2[],K$1,0)</f>
        <v>1.3064931506849314E-2</v>
      </c>
      <c r="L762" s="19">
        <f>VLOOKUP($B762,Tabla2[],L$1,0)</f>
        <v>1.2111232876712329E-2</v>
      </c>
      <c r="M762" s="19">
        <f>VLOOKUP($B762,Tabla2[],M$1,0)</f>
        <v>9.5873972602739735E-3</v>
      </c>
      <c r="N762" s="19">
        <f>VLOOKUP($B762,Tabla2[],N$1,0)</f>
        <v>7.5830136986301368E-3</v>
      </c>
      <c r="O762" s="19">
        <f>VLOOKUP($B762,Tabla2[],O$1,0)</f>
        <v>0.22439999999999999</v>
      </c>
      <c r="P762" s="19">
        <f>VLOOKUP($B762,Tabla2[],P$1,0)</f>
        <v>0.21210000000000001</v>
      </c>
      <c r="Q762" s="19">
        <f>VLOOKUP($B762,Tabla2[],Q$1,0)</f>
        <v>0.1895</v>
      </c>
      <c r="R762" s="19">
        <f>VLOOKUP($B762,Tabla2[],R$1,0)</f>
        <v>0.1754</v>
      </c>
      <c r="S762" s="19">
        <f>VLOOKUP($B762,Tabla2[],S$1,0)</f>
        <v>0.16650000000000001</v>
      </c>
      <c r="T762" s="19">
        <f>VLOOKUP($B762,Tabla2[],T$1,0)</f>
        <v>0.153</v>
      </c>
    </row>
    <row r="763" spans="1:20" x14ac:dyDescent="0.3">
      <c r="A763" t="s">
        <v>0</v>
      </c>
      <c r="B763" t="str">
        <f>FIJO!$B765</f>
        <v>CANARIASNATURGYFIJOPLAN FIJO LUZ 3.0 ONE3.0TD-</v>
      </c>
      <c r="C763" s="18" t="str">
        <f>VLOOKUP($B763,Tabla2[],3,0)</f>
        <v>NATURGY</v>
      </c>
      <c r="D763" s="18" t="str">
        <f>VLOOKUP($B763,Tabla2[],FIJO!C$1,0)</f>
        <v>CANARIAS</v>
      </c>
      <c r="E763" s="155"/>
      <c r="F763" s="18" t="str">
        <f>VLOOKUP($B763,Tabla2[],5,0)</f>
        <v>PLAN FIJO LUZ 3.0 ONE</v>
      </c>
      <c r="G763" s="18" t="str">
        <f>VLOOKUP($B763,Tabla2[],6,0)</f>
        <v>3.0TD</v>
      </c>
      <c r="H763" s="18" t="str">
        <f>VLOOKUP($B763,Tabla2[],7,0)</f>
        <v>-</v>
      </c>
      <c r="I763" s="19">
        <f>VLOOKUP($B763,Tabla2[],I$1,0)</f>
        <v>4.040876712328767E-2</v>
      </c>
      <c r="J763" s="19">
        <f>VLOOKUP($B763,Tabla2[],J$1,0)</f>
        <v>3.4700547945205475E-2</v>
      </c>
      <c r="K763" s="19">
        <f>VLOOKUP($B763,Tabla2[],K$1,0)</f>
        <v>1.3064931506849314E-2</v>
      </c>
      <c r="L763" s="19">
        <f>VLOOKUP($B763,Tabla2[],L$1,0)</f>
        <v>1.2111232876712329E-2</v>
      </c>
      <c r="M763" s="19">
        <f>VLOOKUP($B763,Tabla2[],M$1,0)</f>
        <v>9.5873972602739735E-3</v>
      </c>
      <c r="N763" s="19">
        <f>VLOOKUP($B763,Tabla2[],N$1,0)</f>
        <v>7.5830136986301368E-3</v>
      </c>
      <c r="O763" s="19">
        <f>VLOOKUP($B763,Tabla2[],O$1,0)</f>
        <v>0.21840000000000001</v>
      </c>
      <c r="P763" s="19">
        <f>VLOOKUP($B763,Tabla2[],P$1,0)</f>
        <v>0.20610000000000001</v>
      </c>
      <c r="Q763" s="19">
        <f>VLOOKUP($B763,Tabla2[],Q$1,0)</f>
        <v>0.1835</v>
      </c>
      <c r="R763" s="19">
        <f>VLOOKUP($B763,Tabla2[],R$1,0)</f>
        <v>0.1694</v>
      </c>
      <c r="S763" s="19">
        <f>VLOOKUP($B763,Tabla2[],S$1,0)</f>
        <v>0.1605</v>
      </c>
      <c r="T763" s="19">
        <f>VLOOKUP($B763,Tabla2[],T$1,0)</f>
        <v>0.14699999999999999</v>
      </c>
    </row>
    <row r="764" spans="1:20" x14ac:dyDescent="0.3">
      <c r="A764" t="s">
        <v>0</v>
      </c>
      <c r="B764" t="str">
        <f>FIJO!$B766</f>
        <v>CANARIASNATURGYFIJOPLAN FIJO LUZ 3.0 SUPRA3.0TD-</v>
      </c>
      <c r="C764" s="18" t="str">
        <f>VLOOKUP($B764,Tabla2[],3,0)</f>
        <v>NATURGY</v>
      </c>
      <c r="D764" s="18" t="str">
        <f>VLOOKUP($B764,Tabla2[],FIJO!C$1,0)</f>
        <v>CANARIAS</v>
      </c>
      <c r="E764" s="155"/>
      <c r="F764" s="18" t="str">
        <f>VLOOKUP($B764,Tabla2[],5,0)</f>
        <v>PLAN FIJO LUZ 3.0 SUPRA</v>
      </c>
      <c r="G764" s="18" t="str">
        <f>VLOOKUP($B764,Tabla2[],6,0)</f>
        <v>3.0TD</v>
      </c>
      <c r="H764" s="18" t="str">
        <f>VLOOKUP($B764,Tabla2[],7,0)</f>
        <v>-</v>
      </c>
      <c r="I764" s="19">
        <f>VLOOKUP($B764,Tabla2[],I$1,0)</f>
        <v>4.040876712328767E-2</v>
      </c>
      <c r="J764" s="19">
        <f>VLOOKUP($B764,Tabla2[],J$1,0)</f>
        <v>3.4700547945205475E-2</v>
      </c>
      <c r="K764" s="19">
        <f>VLOOKUP($B764,Tabla2[],K$1,0)</f>
        <v>1.3064931506849314E-2</v>
      </c>
      <c r="L764" s="19">
        <f>VLOOKUP($B764,Tabla2[],L$1,0)</f>
        <v>1.2111232876712329E-2</v>
      </c>
      <c r="M764" s="19">
        <f>VLOOKUP($B764,Tabla2[],M$1,0)</f>
        <v>9.5873972602739735E-3</v>
      </c>
      <c r="N764" s="19">
        <f>VLOOKUP($B764,Tabla2[],N$1,0)</f>
        <v>7.5830136986301368E-3</v>
      </c>
      <c r="O764" s="19">
        <f>VLOOKUP($B764,Tabla2[],O$1,0)</f>
        <v>0.2364</v>
      </c>
      <c r="P764" s="19">
        <f>VLOOKUP($B764,Tabla2[],P$1,0)</f>
        <v>0.22409999999999999</v>
      </c>
      <c r="Q764" s="19">
        <f>VLOOKUP($B764,Tabla2[],Q$1,0)</f>
        <v>0.20150000000000001</v>
      </c>
      <c r="R764" s="19">
        <f>VLOOKUP($B764,Tabla2[],R$1,0)</f>
        <v>0.18740000000000001</v>
      </c>
      <c r="S764" s="19">
        <f>VLOOKUP($B764,Tabla2[],S$1,0)</f>
        <v>0.17849999999999999</v>
      </c>
      <c r="T764" s="19">
        <f>VLOOKUP($B764,Tabla2[],T$1,0)</f>
        <v>0.16500000000000001</v>
      </c>
    </row>
    <row r="765" spans="1:20" x14ac:dyDescent="0.3">
      <c r="A765" t="s">
        <v>0</v>
      </c>
      <c r="B765" t="str">
        <f>FIJO!$B767</f>
        <v>CANARIASNATURGYFIJOPLAN FIJO LUZ 6.16.1TD-</v>
      </c>
      <c r="C765" s="18" t="str">
        <f>VLOOKUP($B765,Tabla2[],3,0)</f>
        <v>NATURGY</v>
      </c>
      <c r="D765" s="18" t="str">
        <f>VLOOKUP($B765,Tabla2[],FIJO!C$1,0)</f>
        <v>CANARIAS</v>
      </c>
      <c r="E765" s="155"/>
      <c r="F765" s="18" t="str">
        <f>VLOOKUP($B765,Tabla2[],5,0)</f>
        <v>PLAN FIJO LUZ 6.1</v>
      </c>
      <c r="G765" s="18" t="str">
        <f>VLOOKUP($B765,Tabla2[],6,0)</f>
        <v>6.1TD</v>
      </c>
      <c r="H765" s="18" t="str">
        <f>VLOOKUP($B765,Tabla2[],7,0)</f>
        <v>-</v>
      </c>
      <c r="I765" s="19">
        <f>VLOOKUP($B765,Tabla2[],I$1,0)</f>
        <v>6.2918356164383557E-2</v>
      </c>
      <c r="J765" s="19">
        <f>VLOOKUP($B765,Tabla2[],J$1,0)</f>
        <v>5.4359452054794526E-2</v>
      </c>
      <c r="K765" s="19">
        <f>VLOOKUP($B765,Tabla2[],K$1,0)</f>
        <v>2.8294794520547947E-2</v>
      </c>
      <c r="L765" s="19">
        <f>VLOOKUP($B765,Tabla2[],L$1,0)</f>
        <v>2.3453972602739726E-2</v>
      </c>
      <c r="M765" s="19">
        <f>VLOOKUP($B765,Tabla2[],M$1,0)</f>
        <v>5.2290410958904113E-3</v>
      </c>
      <c r="N765" s="19">
        <f>VLOOKUP($B765,Tabla2[],N$1,0)</f>
        <v>3.1479452054794521E-3</v>
      </c>
      <c r="O765" s="19">
        <f>VLOOKUP($B765,Tabla2[],O$1,0)</f>
        <v>0.19789999999999999</v>
      </c>
      <c r="P765" s="19">
        <f>VLOOKUP($B765,Tabla2[],P$1,0)</f>
        <v>0.18859999999999999</v>
      </c>
      <c r="Q765" s="19">
        <f>VLOOKUP($B765,Tabla2[],Q$1,0)</f>
        <v>0.1731</v>
      </c>
      <c r="R765" s="19">
        <f>VLOOKUP($B765,Tabla2[],R$1,0)</f>
        <v>0.16239999999999999</v>
      </c>
      <c r="S765" s="19">
        <f>VLOOKUP($B765,Tabla2[],S$1,0)</f>
        <v>0.15340000000000001</v>
      </c>
      <c r="T765" s="19">
        <f>VLOOKUP($B765,Tabla2[],T$1,0)</f>
        <v>0.1416</v>
      </c>
    </row>
    <row r="766" spans="1:20" x14ac:dyDescent="0.3">
      <c r="A766" t="s">
        <v>0</v>
      </c>
      <c r="B766" t="str">
        <f>FIJO!$B768</f>
        <v>CANARIASNATURGYFIJOPLAN FIJO LUZ 6.1 ONE6.1TD-</v>
      </c>
      <c r="C766" s="18" t="str">
        <f>VLOOKUP($B766,Tabla2[],3,0)</f>
        <v>NATURGY</v>
      </c>
      <c r="D766" s="18" t="str">
        <f>VLOOKUP($B766,Tabla2[],FIJO!C$1,0)</f>
        <v>CANARIAS</v>
      </c>
      <c r="E766" s="155"/>
      <c r="F766" s="18" t="str">
        <f>VLOOKUP($B766,Tabla2[],5,0)</f>
        <v>PLAN FIJO LUZ 6.1 ONE</v>
      </c>
      <c r="G766" s="18" t="str">
        <f>VLOOKUP($B766,Tabla2[],6,0)</f>
        <v>6.1TD</v>
      </c>
      <c r="H766" s="18" t="str">
        <f>VLOOKUP($B766,Tabla2[],7,0)</f>
        <v>-</v>
      </c>
      <c r="I766" s="19">
        <f>VLOOKUP($B766,Tabla2[],I$1,0)</f>
        <v>6.2918356164383557E-2</v>
      </c>
      <c r="J766" s="19">
        <f>VLOOKUP($B766,Tabla2[],J$1,0)</f>
        <v>5.4359452054794526E-2</v>
      </c>
      <c r="K766" s="19">
        <f>VLOOKUP($B766,Tabla2[],K$1,0)</f>
        <v>2.8294794520547947E-2</v>
      </c>
      <c r="L766" s="19">
        <f>VLOOKUP($B766,Tabla2[],L$1,0)</f>
        <v>2.3453972602739726E-2</v>
      </c>
      <c r="M766" s="19">
        <f>VLOOKUP($B766,Tabla2[],M$1,0)</f>
        <v>5.2290410958904113E-3</v>
      </c>
      <c r="N766" s="19">
        <f>VLOOKUP($B766,Tabla2[],N$1,0)</f>
        <v>3.1479452054794521E-3</v>
      </c>
      <c r="O766" s="19">
        <f>VLOOKUP($B766,Tabla2[],O$1,0)</f>
        <v>0.19189999999999999</v>
      </c>
      <c r="P766" s="19">
        <f>VLOOKUP($B766,Tabla2[],P$1,0)</f>
        <v>0.18260000000000001</v>
      </c>
      <c r="Q766" s="19">
        <f>VLOOKUP($B766,Tabla2[],Q$1,0)</f>
        <v>0.1671</v>
      </c>
      <c r="R766" s="19">
        <f>VLOOKUP($B766,Tabla2[],R$1,0)</f>
        <v>0.15640000000000001</v>
      </c>
      <c r="S766" s="19">
        <f>VLOOKUP($B766,Tabla2[],S$1,0)</f>
        <v>0.1474</v>
      </c>
      <c r="T766" s="19">
        <f>VLOOKUP($B766,Tabla2[],T$1,0)</f>
        <v>0.1356</v>
      </c>
    </row>
    <row r="767" spans="1:20" x14ac:dyDescent="0.3">
      <c r="B767" t="str">
        <f>FIJO!$B769</f>
        <v>CANARIASNATURGYFIJOPLAN FIJO LUZ 6.1 SUPRA6.1TD-</v>
      </c>
      <c r="C767" s="18" t="str">
        <f>VLOOKUP($B767,Tabla2[],3,0)</f>
        <v>NATURGY</v>
      </c>
      <c r="D767" s="18" t="str">
        <f>VLOOKUP($B767,Tabla2[],FIJO!C$1,0)</f>
        <v>CANARIAS</v>
      </c>
      <c r="E767" s="155"/>
      <c r="F767" s="18" t="str">
        <f>VLOOKUP($B767,Tabla2[],5,0)</f>
        <v>PLAN FIJO LUZ 6.1 SUPRA</v>
      </c>
      <c r="G767" s="18" t="str">
        <f>VLOOKUP($B767,Tabla2[],6,0)</f>
        <v>6.1TD</v>
      </c>
      <c r="H767" s="18" t="str">
        <f>VLOOKUP($B767,Tabla2[],7,0)</f>
        <v>-</v>
      </c>
      <c r="I767" s="19">
        <f>VLOOKUP($B767,Tabla2[],I$1,0)</f>
        <v>6.2918356164383557E-2</v>
      </c>
      <c r="J767" s="19">
        <f>VLOOKUP($B767,Tabla2[],J$1,0)</f>
        <v>5.4359452054794526E-2</v>
      </c>
      <c r="K767" s="19">
        <f>VLOOKUP($B767,Tabla2[],K$1,0)</f>
        <v>2.8294794520547947E-2</v>
      </c>
      <c r="L767" s="19">
        <f>VLOOKUP($B767,Tabla2[],L$1,0)</f>
        <v>2.3453972602739726E-2</v>
      </c>
      <c r="M767" s="19">
        <f>VLOOKUP($B767,Tabla2[],M$1,0)</f>
        <v>5.2290410958904113E-3</v>
      </c>
      <c r="N767" s="19">
        <f>VLOOKUP($B767,Tabla2[],N$1,0)</f>
        <v>3.1479452054794521E-3</v>
      </c>
      <c r="O767" s="19">
        <f>VLOOKUP($B767,Tabla2[],O$1,0)</f>
        <v>0.2099</v>
      </c>
      <c r="P767" s="19">
        <f>VLOOKUP($B767,Tabla2[],P$1,0)</f>
        <v>0.2006</v>
      </c>
      <c r="Q767" s="19">
        <f>VLOOKUP($B767,Tabla2[],Q$1,0)</f>
        <v>0.18509999999999999</v>
      </c>
      <c r="R767" s="19">
        <f>VLOOKUP($B767,Tabla2[],R$1,0)</f>
        <v>0.1744</v>
      </c>
      <c r="S767" s="19">
        <f>VLOOKUP($B767,Tabla2[],S$1,0)</f>
        <v>0.16539999999999999</v>
      </c>
      <c r="T767" s="19">
        <f>VLOOKUP($B767,Tabla2[],T$1,0)</f>
        <v>0.15359999999999999</v>
      </c>
    </row>
    <row r="768" spans="1:20" x14ac:dyDescent="0.3">
      <c r="A768" t="s">
        <v>0</v>
      </c>
      <c r="B768" t="str">
        <f>FIJO!$B770</f>
        <v/>
      </c>
      <c r="C768" s="18">
        <f>VLOOKUP($B768,Tabla2[],3,0)</f>
        <v>0</v>
      </c>
      <c r="D768" s="18">
        <f>VLOOKUP($B768,Tabla2[],FIJO!C$1,0)</f>
        <v>0</v>
      </c>
      <c r="E768" s="155"/>
      <c r="F768" s="18">
        <f>VLOOKUP($B768,Tabla2[],5,0)</f>
        <v>0</v>
      </c>
      <c r="G768" s="18">
        <f>VLOOKUP($B768,Tabla2[],6,0)</f>
        <v>0</v>
      </c>
      <c r="H768" s="18">
        <f>VLOOKUP($B768,Tabla2[],7,0)</f>
        <v>0</v>
      </c>
      <c r="I768" s="19">
        <f>VLOOKUP($B768,Tabla2[],I$1,0)</f>
        <v>0</v>
      </c>
      <c r="J768" s="19">
        <f>VLOOKUP($B768,Tabla2[],J$1,0)</f>
        <v>0</v>
      </c>
      <c r="K768" s="19">
        <f>VLOOKUP($B768,Tabla2[],K$1,0)</f>
        <v>0</v>
      </c>
      <c r="L768" s="19">
        <f>VLOOKUP($B768,Tabla2[],L$1,0)</f>
        <v>0</v>
      </c>
      <c r="M768" s="19">
        <f>VLOOKUP($B768,Tabla2[],M$1,0)</f>
        <v>0</v>
      </c>
      <c r="N768" s="19">
        <f>VLOOKUP($B768,Tabla2[],N$1,0)</f>
        <v>0</v>
      </c>
      <c r="O768" s="19">
        <f>VLOOKUP($B768,Tabla2[],O$1,0)</f>
        <v>0</v>
      </c>
      <c r="P768" s="19">
        <f>VLOOKUP($B768,Tabla2[],P$1,0)</f>
        <v>0</v>
      </c>
      <c r="Q768" s="19">
        <f>VLOOKUP($B768,Tabla2[],Q$1,0)</f>
        <v>0</v>
      </c>
      <c r="R768" s="19">
        <f>VLOOKUP($B768,Tabla2[],R$1,0)</f>
        <v>0</v>
      </c>
      <c r="S768" s="19">
        <f>VLOOKUP($B768,Tabla2[],S$1,0)</f>
        <v>0</v>
      </c>
      <c r="T768" s="19">
        <f>VLOOKUP($B768,Tabla2[],T$1,0)</f>
        <v>0</v>
      </c>
    </row>
    <row r="769" spans="1:20" x14ac:dyDescent="0.3">
      <c r="A769" t="s">
        <v>0</v>
      </c>
      <c r="B769" t="str">
        <f>FIJO!$B771</f>
        <v/>
      </c>
      <c r="C769" s="18">
        <f>VLOOKUP($B769,Tabla2[],3,0)</f>
        <v>0</v>
      </c>
      <c r="D769" s="18">
        <f>VLOOKUP($B769,Tabla2[],FIJO!C$1,0)</f>
        <v>0</v>
      </c>
      <c r="E769" s="155"/>
      <c r="F769" s="18">
        <f>VLOOKUP($B769,Tabla2[],5,0)</f>
        <v>0</v>
      </c>
      <c r="G769" s="18">
        <f>VLOOKUP($B769,Tabla2[],6,0)</f>
        <v>0</v>
      </c>
      <c r="H769" s="18">
        <f>VLOOKUP($B769,Tabla2[],7,0)</f>
        <v>0</v>
      </c>
      <c r="I769" s="19">
        <f>VLOOKUP($B769,Tabla2[],I$1,0)</f>
        <v>0</v>
      </c>
      <c r="J769" s="19">
        <f>VLOOKUP($B769,Tabla2[],J$1,0)</f>
        <v>0</v>
      </c>
      <c r="K769" s="19">
        <f>VLOOKUP($B769,Tabla2[],K$1,0)</f>
        <v>0</v>
      </c>
      <c r="L769" s="19">
        <f>VLOOKUP($B769,Tabla2[],L$1,0)</f>
        <v>0</v>
      </c>
      <c r="M769" s="19">
        <f>VLOOKUP($B769,Tabla2[],M$1,0)</f>
        <v>0</v>
      </c>
      <c r="N769" s="19">
        <f>VLOOKUP($B769,Tabla2[],N$1,0)</f>
        <v>0</v>
      </c>
      <c r="O769" s="19">
        <f>VLOOKUP($B769,Tabla2[],O$1,0)</f>
        <v>0</v>
      </c>
      <c r="P769" s="19">
        <f>VLOOKUP($B769,Tabla2[],P$1,0)</f>
        <v>0</v>
      </c>
      <c r="Q769" s="19">
        <f>VLOOKUP($B769,Tabla2[],Q$1,0)</f>
        <v>0</v>
      </c>
      <c r="R769" s="19">
        <f>VLOOKUP($B769,Tabla2[],R$1,0)</f>
        <v>0</v>
      </c>
      <c r="S769" s="19">
        <f>VLOOKUP($B769,Tabla2[],S$1,0)</f>
        <v>0</v>
      </c>
      <c r="T769" s="19">
        <f>VLOOKUP($B769,Tabla2[],T$1,0)</f>
        <v>0</v>
      </c>
    </row>
    <row r="770" spans="1:20" x14ac:dyDescent="0.3">
      <c r="A770" t="s">
        <v>0</v>
      </c>
      <c r="B770" t="str">
        <f>FIJO!$B772</f>
        <v/>
      </c>
      <c r="C770" s="18">
        <f>VLOOKUP($B770,Tabla2[],3,0)</f>
        <v>0</v>
      </c>
      <c r="D770" s="18">
        <f>VLOOKUP($B770,Tabla2[],FIJO!C$1,0)</f>
        <v>0</v>
      </c>
      <c r="E770" s="155"/>
      <c r="F770" s="18">
        <f>VLOOKUP($B770,Tabla2[],5,0)</f>
        <v>0</v>
      </c>
      <c r="G770" s="18">
        <f>VLOOKUP($B770,Tabla2[],6,0)</f>
        <v>0</v>
      </c>
      <c r="H770" s="18">
        <f>VLOOKUP($B770,Tabla2[],7,0)</f>
        <v>0</v>
      </c>
      <c r="I770" s="19">
        <f>VLOOKUP($B770,Tabla2[],I$1,0)</f>
        <v>0</v>
      </c>
      <c r="J770" s="19">
        <f>VLOOKUP($B770,Tabla2[],J$1,0)</f>
        <v>0</v>
      </c>
      <c r="K770" s="19">
        <f>VLOOKUP($B770,Tabla2[],K$1,0)</f>
        <v>0</v>
      </c>
      <c r="L770" s="19">
        <f>VLOOKUP($B770,Tabla2[],L$1,0)</f>
        <v>0</v>
      </c>
      <c r="M770" s="19">
        <f>VLOOKUP($B770,Tabla2[],M$1,0)</f>
        <v>0</v>
      </c>
      <c r="N770" s="19">
        <f>VLOOKUP($B770,Tabla2[],N$1,0)</f>
        <v>0</v>
      </c>
      <c r="O770" s="19">
        <f>VLOOKUP($B770,Tabla2[],O$1,0)</f>
        <v>0</v>
      </c>
      <c r="P770" s="19">
        <f>VLOOKUP($B770,Tabla2[],P$1,0)</f>
        <v>0</v>
      </c>
      <c r="Q770" s="19">
        <f>VLOOKUP($B770,Tabla2[],Q$1,0)</f>
        <v>0</v>
      </c>
      <c r="R770" s="19">
        <f>VLOOKUP($B770,Tabla2[],R$1,0)</f>
        <v>0</v>
      </c>
      <c r="S770" s="19">
        <f>VLOOKUP($B770,Tabla2[],S$1,0)</f>
        <v>0</v>
      </c>
      <c r="T770" s="19">
        <f>VLOOKUP($B770,Tabla2[],T$1,0)</f>
        <v>0</v>
      </c>
    </row>
    <row r="771" spans="1:20" x14ac:dyDescent="0.3">
      <c r="A771" t="s">
        <v>0</v>
      </c>
      <c r="B771" t="str">
        <f>FIJO!$B773</f>
        <v/>
      </c>
      <c r="C771" s="18">
        <f>VLOOKUP($B771,Tabla2[],3,0)</f>
        <v>0</v>
      </c>
      <c r="D771" s="18">
        <f>VLOOKUP($B771,Tabla2[],FIJO!C$1,0)</f>
        <v>0</v>
      </c>
      <c r="E771" s="155"/>
      <c r="F771" s="18">
        <f>VLOOKUP($B771,Tabla2[],5,0)</f>
        <v>0</v>
      </c>
      <c r="G771" s="18">
        <f>VLOOKUP($B771,Tabla2[],6,0)</f>
        <v>0</v>
      </c>
      <c r="H771" s="18">
        <f>VLOOKUP($B771,Tabla2[],7,0)</f>
        <v>0</v>
      </c>
      <c r="I771" s="19">
        <f>VLOOKUP($B771,Tabla2[],I$1,0)</f>
        <v>0</v>
      </c>
      <c r="J771" s="19">
        <f>VLOOKUP($B771,Tabla2[],J$1,0)</f>
        <v>0</v>
      </c>
      <c r="K771" s="19">
        <f>VLOOKUP($B771,Tabla2[],K$1,0)</f>
        <v>0</v>
      </c>
      <c r="L771" s="19">
        <f>VLOOKUP($B771,Tabla2[],L$1,0)</f>
        <v>0</v>
      </c>
      <c r="M771" s="19">
        <f>VLOOKUP($B771,Tabla2[],M$1,0)</f>
        <v>0</v>
      </c>
      <c r="N771" s="19">
        <f>VLOOKUP($B771,Tabla2[],N$1,0)</f>
        <v>0</v>
      </c>
      <c r="O771" s="19">
        <f>VLOOKUP($B771,Tabla2[],O$1,0)</f>
        <v>0</v>
      </c>
      <c r="P771" s="19">
        <f>VLOOKUP($B771,Tabla2[],P$1,0)</f>
        <v>0</v>
      </c>
      <c r="Q771" s="19">
        <f>VLOOKUP($B771,Tabla2[],Q$1,0)</f>
        <v>0</v>
      </c>
      <c r="R771" s="19">
        <f>VLOOKUP($B771,Tabla2[],R$1,0)</f>
        <v>0</v>
      </c>
      <c r="S771" s="19">
        <f>VLOOKUP($B771,Tabla2[],S$1,0)</f>
        <v>0</v>
      </c>
      <c r="T771" s="19">
        <f>VLOOKUP($B771,Tabla2[],T$1,0)</f>
        <v>0</v>
      </c>
    </row>
    <row r="772" spans="1:20" x14ac:dyDescent="0.3">
      <c r="A772" t="s">
        <v>0</v>
      </c>
      <c r="B772" t="str">
        <f>FIJO!$B774</f>
        <v/>
      </c>
      <c r="C772" s="18">
        <f>VLOOKUP($B772,Tabla2[],3,0)</f>
        <v>0</v>
      </c>
      <c r="D772" s="18">
        <f>VLOOKUP($B772,Tabla2[],FIJO!C$1,0)</f>
        <v>0</v>
      </c>
      <c r="E772" s="155"/>
      <c r="F772" s="18">
        <f>VLOOKUP($B772,Tabla2[],5,0)</f>
        <v>0</v>
      </c>
      <c r="G772" s="18">
        <f>VLOOKUP($B772,Tabla2[],6,0)</f>
        <v>0</v>
      </c>
      <c r="H772" s="18">
        <f>VLOOKUP($B772,Tabla2[],7,0)</f>
        <v>0</v>
      </c>
      <c r="I772" s="19">
        <f>VLOOKUP($B772,Tabla2[],I$1,0)</f>
        <v>0</v>
      </c>
      <c r="J772" s="19">
        <f>VLOOKUP($B772,Tabla2[],J$1,0)</f>
        <v>0</v>
      </c>
      <c r="K772" s="19">
        <f>VLOOKUP($B772,Tabla2[],K$1,0)</f>
        <v>0</v>
      </c>
      <c r="L772" s="19">
        <f>VLOOKUP($B772,Tabla2[],L$1,0)</f>
        <v>0</v>
      </c>
      <c r="M772" s="19">
        <f>VLOOKUP($B772,Tabla2[],M$1,0)</f>
        <v>0</v>
      </c>
      <c r="N772" s="19">
        <f>VLOOKUP($B772,Tabla2[],N$1,0)</f>
        <v>0</v>
      </c>
      <c r="O772" s="19">
        <f>VLOOKUP($B772,Tabla2[],O$1,0)</f>
        <v>0</v>
      </c>
      <c r="P772" s="19">
        <f>VLOOKUP($B772,Tabla2[],P$1,0)</f>
        <v>0</v>
      </c>
      <c r="Q772" s="19">
        <f>VLOOKUP($B772,Tabla2[],Q$1,0)</f>
        <v>0</v>
      </c>
      <c r="R772" s="19">
        <f>VLOOKUP($B772,Tabla2[],R$1,0)</f>
        <v>0</v>
      </c>
      <c r="S772" s="19">
        <f>VLOOKUP($B772,Tabla2[],S$1,0)</f>
        <v>0</v>
      </c>
      <c r="T772" s="19">
        <f>VLOOKUP($B772,Tabla2[],T$1,0)</f>
        <v>0</v>
      </c>
    </row>
    <row r="773" spans="1:20" x14ac:dyDescent="0.3">
      <c r="A773" t="s">
        <v>0</v>
      </c>
      <c r="B773" t="str">
        <f>FIJO!$B775</f>
        <v>PENINSULAPLENITUDEFIJOFACIL MILAN2.0TD-</v>
      </c>
      <c r="C773" s="18" t="str">
        <f>VLOOKUP($B773,Tabla2[],3,0)</f>
        <v>PLENITUDE</v>
      </c>
      <c r="D773" s="18" t="str">
        <f>VLOOKUP($B773,Tabla2[],FIJO!C$1,0)</f>
        <v>PENINSULA</v>
      </c>
      <c r="E773" s="155"/>
      <c r="F773" s="18" t="str">
        <f>VLOOKUP($B773,Tabla2[],5,0)</f>
        <v>FACIL MILAN</v>
      </c>
      <c r="G773" s="18" t="str">
        <f>VLOOKUP($B773,Tabla2[],6,0)</f>
        <v>2.0TD</v>
      </c>
      <c r="H773" s="18" t="str">
        <f>VLOOKUP($B773,Tabla2[],7,0)</f>
        <v>-</v>
      </c>
      <c r="I773" s="19">
        <f>VLOOKUP($B773,Tabla2[],I$1,0)</f>
        <v>8.2641000000000006E-2</v>
      </c>
      <c r="J773" s="19">
        <f>VLOOKUP($B773,Tabla2[],J$1,0)</f>
        <v>3.6008999999999999E-2</v>
      </c>
      <c r="K773" s="19">
        <f>VLOOKUP($B773,Tabla2[],K$1,0)</f>
        <v>0</v>
      </c>
      <c r="L773" s="19">
        <f>VLOOKUP($B773,Tabla2[],L$1,0)</f>
        <v>0</v>
      </c>
      <c r="M773" s="19">
        <f>VLOOKUP($B773,Tabla2[],M$1,0)</f>
        <v>0</v>
      </c>
      <c r="N773" s="19">
        <f>VLOOKUP($B773,Tabla2[],N$1,0)</f>
        <v>0</v>
      </c>
      <c r="O773" s="19">
        <f>VLOOKUP($B773,Tabla2[],O$1,0)</f>
        <v>0.238867</v>
      </c>
      <c r="P773" s="19">
        <f>VLOOKUP($B773,Tabla2[],P$1,0)</f>
        <v>0.238867</v>
      </c>
      <c r="Q773" s="19">
        <f>VLOOKUP($B773,Tabla2[],Q$1,0)</f>
        <v>0.238867</v>
      </c>
      <c r="R773" s="19">
        <f>VLOOKUP($B773,Tabla2[],R$1,0)</f>
        <v>0</v>
      </c>
      <c r="S773" s="19">
        <f>VLOOKUP($B773,Tabla2[],S$1,0)</f>
        <v>0</v>
      </c>
      <c r="T773" s="19">
        <f>VLOOKUP($B773,Tabla2[],T$1,0)</f>
        <v>0</v>
      </c>
    </row>
    <row r="774" spans="1:20" x14ac:dyDescent="0.3">
      <c r="A774" t="s">
        <v>0</v>
      </c>
      <c r="B774" t="str">
        <f>FIJO!$B776</f>
        <v>PENINSULAPLENITUDEFIJOFACIL NAPOLES 2.0TD-</v>
      </c>
      <c r="C774" s="18" t="str">
        <f>VLOOKUP($B774,Tabla2[],3,0)</f>
        <v>PLENITUDE</v>
      </c>
      <c r="D774" s="18" t="str">
        <f>VLOOKUP($B774,Tabla2[],FIJO!C$1,0)</f>
        <v>PENINSULA</v>
      </c>
      <c r="E774" s="155"/>
      <c r="F774" s="18" t="str">
        <f>VLOOKUP($B774,Tabla2[],5,0)</f>
        <v xml:space="preserve">FACIL NAPOLES </v>
      </c>
      <c r="G774" s="18" t="str">
        <f>VLOOKUP($B774,Tabla2[],6,0)</f>
        <v>2.0TD</v>
      </c>
      <c r="H774" s="18" t="str">
        <f>VLOOKUP($B774,Tabla2[],7,0)</f>
        <v>-</v>
      </c>
      <c r="I774" s="19">
        <f>VLOOKUP($B774,Tabla2[],I$1,0)</f>
        <v>8.2641000000000006E-2</v>
      </c>
      <c r="J774" s="19">
        <f>VLOOKUP($B774,Tabla2[],J$1,0)</f>
        <v>3.0529000000000001E-2</v>
      </c>
      <c r="K774" s="19">
        <f>VLOOKUP($B774,Tabla2[],K$1,0)</f>
        <v>0</v>
      </c>
      <c r="L774" s="19">
        <f>VLOOKUP($B774,Tabla2[],L$1,0)</f>
        <v>0</v>
      </c>
      <c r="M774" s="19">
        <f>VLOOKUP($B774,Tabla2[],M$1,0)</f>
        <v>0</v>
      </c>
      <c r="N774" s="19">
        <f>VLOOKUP($B774,Tabla2[],N$1,0)</f>
        <v>0</v>
      </c>
      <c r="O774" s="19">
        <f>VLOOKUP($B774,Tabla2[],O$1,0)</f>
        <v>0.216867</v>
      </c>
      <c r="P774" s="19">
        <f>VLOOKUP($B774,Tabla2[],P$1,0)</f>
        <v>0.216867</v>
      </c>
      <c r="Q774" s="19">
        <f>VLOOKUP($B774,Tabla2[],Q$1,0)</f>
        <v>0.216867</v>
      </c>
      <c r="R774" s="19">
        <f>VLOOKUP($B774,Tabla2[],R$1,0)</f>
        <v>0</v>
      </c>
      <c r="S774" s="19">
        <f>VLOOKUP($B774,Tabla2[],S$1,0)</f>
        <v>0</v>
      </c>
      <c r="T774" s="19">
        <f>VLOOKUP($B774,Tabla2[],T$1,0)</f>
        <v>0</v>
      </c>
    </row>
    <row r="775" spans="1:20" x14ac:dyDescent="0.3">
      <c r="A775" t="s">
        <v>0</v>
      </c>
      <c r="B775" t="str">
        <f>FIJO!$B777</f>
        <v>PENINSULAPLENITUDEFIJOFACIL ROMA 2.0TD-</v>
      </c>
      <c r="C775" s="18" t="str">
        <f>VLOOKUP($B775,Tabla2[],3,0)</f>
        <v>PLENITUDE</v>
      </c>
      <c r="D775" s="18" t="str">
        <f>VLOOKUP($B775,Tabla2[],FIJO!C$1,0)</f>
        <v>PENINSULA</v>
      </c>
      <c r="E775" s="155"/>
      <c r="F775" s="18" t="str">
        <f>VLOOKUP($B775,Tabla2[],5,0)</f>
        <v xml:space="preserve">FACIL ROMA </v>
      </c>
      <c r="G775" s="18" t="str">
        <f>VLOOKUP($B775,Tabla2[],6,0)</f>
        <v>2.0TD</v>
      </c>
      <c r="H775" s="18" t="str">
        <f>VLOOKUP($B775,Tabla2[],7,0)</f>
        <v>-</v>
      </c>
      <c r="I775" s="19">
        <f>VLOOKUP($B775,Tabla2[],I$1,0)</f>
        <v>8.2641000000000006E-2</v>
      </c>
      <c r="J775" s="19">
        <f>VLOOKUP($B775,Tabla2[],J$1,0)</f>
        <v>3.0529000000000001E-2</v>
      </c>
      <c r="K775" s="19">
        <f>VLOOKUP($B775,Tabla2[],K$1,0)</f>
        <v>0</v>
      </c>
      <c r="L775" s="19">
        <f>VLOOKUP($B775,Tabla2[],L$1,0)</f>
        <v>0</v>
      </c>
      <c r="M775" s="19">
        <f>VLOOKUP($B775,Tabla2[],M$1,0)</f>
        <v>0</v>
      </c>
      <c r="N775" s="19">
        <f>VLOOKUP($B775,Tabla2[],N$1,0)</f>
        <v>0</v>
      </c>
      <c r="O775" s="19">
        <f>VLOOKUP($B775,Tabla2[],O$1,0)</f>
        <v>0.22386700000000001</v>
      </c>
      <c r="P775" s="19">
        <f>VLOOKUP($B775,Tabla2[],P$1,0)</f>
        <v>0.22386700000000001</v>
      </c>
      <c r="Q775" s="19">
        <f>VLOOKUP($B775,Tabla2[],Q$1,0)</f>
        <v>0.22386700000000001</v>
      </c>
      <c r="R775" s="19">
        <f>VLOOKUP($B775,Tabla2[],R$1,0)</f>
        <v>0</v>
      </c>
      <c r="S775" s="19">
        <f>VLOOKUP($B775,Tabla2[],S$1,0)</f>
        <v>0</v>
      </c>
      <c r="T775" s="19">
        <f>VLOOKUP($B775,Tabla2[],T$1,0)</f>
        <v>0</v>
      </c>
    </row>
    <row r="776" spans="1:20" x14ac:dyDescent="0.3">
      <c r="A776" t="s">
        <v>0</v>
      </c>
      <c r="B776" t="str">
        <f>FIJO!$B778</f>
        <v>PENINSULAPLENITUDEFIJOFACIL VENECIA2.0TD-</v>
      </c>
      <c r="C776" s="18" t="str">
        <f>VLOOKUP($B776,Tabla2[],3,0)</f>
        <v>PLENITUDE</v>
      </c>
      <c r="D776" s="18" t="str">
        <f>VLOOKUP($B776,Tabla2[],FIJO!C$1,0)</f>
        <v>PENINSULA</v>
      </c>
      <c r="E776" s="155"/>
      <c r="F776" s="18" t="str">
        <f>VLOOKUP($B776,Tabla2[],5,0)</f>
        <v>FACIL VENECIA</v>
      </c>
      <c r="G776" s="18" t="str">
        <f>VLOOKUP($B776,Tabla2[],6,0)</f>
        <v>2.0TD</v>
      </c>
      <c r="H776" s="18" t="str">
        <f>VLOOKUP($B776,Tabla2[],7,0)</f>
        <v>-</v>
      </c>
      <c r="I776" s="19">
        <f>VLOOKUP($B776,Tabla2[],I$1,0)</f>
        <v>8.2641000000000006E-2</v>
      </c>
      <c r="J776" s="19">
        <f>VLOOKUP($B776,Tabla2[],J$1,0)</f>
        <v>3.6008999999999999E-2</v>
      </c>
      <c r="K776" s="19">
        <f>VLOOKUP($B776,Tabla2[],K$1,0)</f>
        <v>0</v>
      </c>
      <c r="L776" s="19">
        <f>VLOOKUP($B776,Tabla2[],L$1,0)</f>
        <v>0</v>
      </c>
      <c r="M776" s="19">
        <f>VLOOKUP($B776,Tabla2[],M$1,0)</f>
        <v>0</v>
      </c>
      <c r="N776" s="19">
        <f>VLOOKUP($B776,Tabla2[],N$1,0)</f>
        <v>0</v>
      </c>
      <c r="O776" s="19">
        <f>VLOOKUP($B776,Tabla2[],O$1,0)</f>
        <v>0.23386699999999999</v>
      </c>
      <c r="P776" s="19">
        <f>VLOOKUP($B776,Tabla2[],P$1,0)</f>
        <v>0.23386699999999999</v>
      </c>
      <c r="Q776" s="19">
        <f>VLOOKUP($B776,Tabla2[],Q$1,0)</f>
        <v>0.23386699999999999</v>
      </c>
      <c r="R776" s="19">
        <f>VLOOKUP($B776,Tabla2[],R$1,0)</f>
        <v>0</v>
      </c>
      <c r="S776" s="19">
        <f>VLOOKUP($B776,Tabla2[],S$1,0)</f>
        <v>0</v>
      </c>
      <c r="T776" s="19">
        <f>VLOOKUP($B776,Tabla2[],T$1,0)</f>
        <v>0</v>
      </c>
    </row>
    <row r="777" spans="1:20" x14ac:dyDescent="0.3">
      <c r="A777" t="s">
        <v>0</v>
      </c>
      <c r="B777" t="str">
        <f>FIJO!$B779</f>
        <v>PENINSULAPLENITUDEFIJOMILAN2.0TD-</v>
      </c>
      <c r="C777" s="18" t="str">
        <f>VLOOKUP($B777,Tabla2[],3,0)</f>
        <v>PLENITUDE</v>
      </c>
      <c r="D777" s="18" t="str">
        <f>VLOOKUP($B777,Tabla2[],FIJO!C$1,0)</f>
        <v>PENINSULA</v>
      </c>
      <c r="E777" s="155"/>
      <c r="F777" s="18" t="str">
        <f>VLOOKUP($B777,Tabla2[],5,0)</f>
        <v>MILAN</v>
      </c>
      <c r="G777" s="18" t="str">
        <f>VLOOKUP($B777,Tabla2[],6,0)</f>
        <v>2.0TD</v>
      </c>
      <c r="H777" s="18" t="str">
        <f>VLOOKUP($B777,Tabla2[],7,0)</f>
        <v>-</v>
      </c>
      <c r="I777" s="19">
        <f>VLOOKUP($B777,Tabla2[],I$1,0)</f>
        <v>8.2641000000000006E-2</v>
      </c>
      <c r="J777" s="19">
        <f>VLOOKUP($B777,Tabla2[],J$1,0)</f>
        <v>3.0529000000000001E-2</v>
      </c>
      <c r="K777" s="19">
        <f>VLOOKUP($B777,Tabla2[],K$1,0)</f>
        <v>0</v>
      </c>
      <c r="L777" s="19">
        <f>VLOOKUP($B777,Tabla2[],L$1,0)</f>
        <v>0</v>
      </c>
      <c r="M777" s="19">
        <f>VLOOKUP($B777,Tabla2[],M$1,0)</f>
        <v>0</v>
      </c>
      <c r="N777" s="19">
        <f>VLOOKUP($B777,Tabla2[],N$1,0)</f>
        <v>0</v>
      </c>
      <c r="O777" s="19">
        <f>VLOOKUP($B777,Tabla2[],O$1,0)</f>
        <v>0.29810500000000001</v>
      </c>
      <c r="P777" s="19">
        <f>VLOOKUP($B777,Tabla2[],P$1,0)</f>
        <v>0.237959</v>
      </c>
      <c r="Q777" s="19">
        <f>VLOOKUP($B777,Tabla2[],Q$1,0)</f>
        <v>0.21454200000000001</v>
      </c>
      <c r="R777" s="19">
        <f>VLOOKUP($B777,Tabla2[],R$1,0)</f>
        <v>0</v>
      </c>
      <c r="S777" s="19">
        <f>VLOOKUP($B777,Tabla2[],S$1,0)</f>
        <v>0</v>
      </c>
      <c r="T777" s="19">
        <f>VLOOKUP($B777,Tabla2[],T$1,0)</f>
        <v>0</v>
      </c>
    </row>
    <row r="778" spans="1:20" x14ac:dyDescent="0.3">
      <c r="A778" t="s">
        <v>0</v>
      </c>
      <c r="B778" t="str">
        <f>FIJO!$B780</f>
        <v>PENINSULAPLENITUDEFIJONAPOLES2.0TD-</v>
      </c>
      <c r="C778" s="18" t="str">
        <f>VLOOKUP($B778,Tabla2[],3,0)</f>
        <v>PLENITUDE</v>
      </c>
      <c r="D778" s="18" t="str">
        <f>VLOOKUP($B778,Tabla2[],FIJO!C$1,0)</f>
        <v>PENINSULA</v>
      </c>
      <c r="E778" s="155"/>
      <c r="F778" s="18" t="str">
        <f>VLOOKUP($B778,Tabla2[],5,0)</f>
        <v>NAPOLES</v>
      </c>
      <c r="G778" s="18" t="str">
        <f>VLOOKUP($B778,Tabla2[],6,0)</f>
        <v>2.0TD</v>
      </c>
      <c r="H778" s="18" t="str">
        <f>VLOOKUP($B778,Tabla2[],7,0)</f>
        <v>-</v>
      </c>
      <c r="I778" s="19">
        <f>VLOOKUP($B778,Tabla2[],I$1,0)</f>
        <v>7.1681999999999996E-2</v>
      </c>
      <c r="J778" s="19">
        <f>VLOOKUP($B778,Tabla2[],J$1,0)</f>
        <v>1.4090999999999999E-2</v>
      </c>
      <c r="K778" s="19">
        <f>VLOOKUP($B778,Tabla2[],K$1,0)</f>
        <v>0</v>
      </c>
      <c r="L778" s="19">
        <f>VLOOKUP($B778,Tabla2[],L$1,0)</f>
        <v>0</v>
      </c>
      <c r="M778" s="19">
        <f>VLOOKUP($B778,Tabla2[],M$1,0)</f>
        <v>0</v>
      </c>
      <c r="N778" s="19">
        <f>VLOOKUP($B778,Tabla2[],N$1,0)</f>
        <v>0</v>
      </c>
      <c r="O778" s="19">
        <f>VLOOKUP($B778,Tabla2[],O$1,0)</f>
        <v>0.290105</v>
      </c>
      <c r="P778" s="19">
        <f>VLOOKUP($B778,Tabla2[],P$1,0)</f>
        <v>0.229959</v>
      </c>
      <c r="Q778" s="19">
        <f>VLOOKUP($B778,Tabla2[],Q$1,0)</f>
        <v>0.206542</v>
      </c>
      <c r="R778" s="19">
        <f>VLOOKUP($B778,Tabla2[],R$1,0)</f>
        <v>0</v>
      </c>
      <c r="S778" s="19">
        <f>VLOOKUP($B778,Tabla2[],S$1,0)</f>
        <v>0</v>
      </c>
      <c r="T778" s="19">
        <f>VLOOKUP($B778,Tabla2[],T$1,0)</f>
        <v>0</v>
      </c>
    </row>
    <row r="779" spans="1:20" x14ac:dyDescent="0.3">
      <c r="A779" t="s">
        <v>0</v>
      </c>
      <c r="B779" t="str">
        <f>FIJO!$B781</f>
        <v>PENINSULAPLENITUDEFIJOROMA2.0TD-</v>
      </c>
      <c r="C779" s="18" t="str">
        <f>VLOOKUP($B779,Tabla2[],3,0)</f>
        <v>PLENITUDE</v>
      </c>
      <c r="D779" s="18" t="str">
        <f>VLOOKUP($B779,Tabla2[],FIJO!C$1,0)</f>
        <v>PENINSULA</v>
      </c>
      <c r="E779" s="155"/>
      <c r="F779" s="18" t="str">
        <f>VLOOKUP($B779,Tabla2[],5,0)</f>
        <v>ROMA</v>
      </c>
      <c r="G779" s="18" t="str">
        <f>VLOOKUP($B779,Tabla2[],6,0)</f>
        <v>2.0TD</v>
      </c>
      <c r="H779" s="18" t="str">
        <f>VLOOKUP($B779,Tabla2[],7,0)</f>
        <v>-</v>
      </c>
      <c r="I779" s="19">
        <f>VLOOKUP($B779,Tabla2[],I$1,0)</f>
        <v>7.1681999999999996E-2</v>
      </c>
      <c r="J779" s="19">
        <f>VLOOKUP($B779,Tabla2[],J$1,0)</f>
        <v>1.4090999999999999E-2</v>
      </c>
      <c r="K779" s="19">
        <f>VLOOKUP($B779,Tabla2[],K$1,0)</f>
        <v>0</v>
      </c>
      <c r="L779" s="19">
        <f>VLOOKUP($B779,Tabla2[],L$1,0)</f>
        <v>0</v>
      </c>
      <c r="M779" s="19">
        <f>VLOOKUP($B779,Tabla2[],M$1,0)</f>
        <v>0</v>
      </c>
      <c r="N779" s="19">
        <f>VLOOKUP($B779,Tabla2[],N$1,0)</f>
        <v>0</v>
      </c>
      <c r="O779" s="19">
        <f>VLOOKUP($B779,Tabla2[],O$1,0)</f>
        <v>0.293105</v>
      </c>
      <c r="P779" s="19">
        <f>VLOOKUP($B779,Tabla2[],P$1,0)</f>
        <v>0.232959</v>
      </c>
      <c r="Q779" s="19">
        <f>VLOOKUP($B779,Tabla2[],Q$1,0)</f>
        <v>0.20954200000000001</v>
      </c>
      <c r="R779" s="19">
        <f>VLOOKUP($B779,Tabla2[],R$1,0)</f>
        <v>0</v>
      </c>
      <c r="S779" s="19">
        <f>VLOOKUP($B779,Tabla2[],S$1,0)</f>
        <v>0</v>
      </c>
      <c r="T779" s="19">
        <f>VLOOKUP($B779,Tabla2[],T$1,0)</f>
        <v>0</v>
      </c>
    </row>
    <row r="780" spans="1:20" x14ac:dyDescent="0.3">
      <c r="A780" t="s">
        <v>0</v>
      </c>
      <c r="B780" t="str">
        <f>FIJO!$B782</f>
        <v>PENINSULAPLENITUDEFIJOVENECIA2.0TD-</v>
      </c>
      <c r="C780" s="18" t="str">
        <f>VLOOKUP($B780,Tabla2[],3,0)</f>
        <v>PLENITUDE</v>
      </c>
      <c r="D780" s="18" t="str">
        <f>VLOOKUP($B780,Tabla2[],FIJO!C$1,0)</f>
        <v>PENINSULA</v>
      </c>
      <c r="E780" s="155"/>
      <c r="F780" s="18" t="str">
        <f>VLOOKUP($B780,Tabla2[],5,0)</f>
        <v>VENECIA</v>
      </c>
      <c r="G780" s="18" t="str">
        <f>VLOOKUP($B780,Tabla2[],6,0)</f>
        <v>2.0TD</v>
      </c>
      <c r="H780" s="18" t="str">
        <f>VLOOKUP($B780,Tabla2[],7,0)</f>
        <v>-</v>
      </c>
      <c r="I780" s="19">
        <f>VLOOKUP($B780,Tabla2[],I$1,0)</f>
        <v>8.2641000000000006E-2</v>
      </c>
      <c r="J780" s="19">
        <f>VLOOKUP($B780,Tabla2[],J$1,0)</f>
        <v>3.0529000000000001E-2</v>
      </c>
      <c r="K780" s="19">
        <f>VLOOKUP($B780,Tabla2[],K$1,0)</f>
        <v>0</v>
      </c>
      <c r="L780" s="19">
        <f>VLOOKUP($B780,Tabla2[],L$1,0)</f>
        <v>0</v>
      </c>
      <c r="M780" s="19">
        <f>VLOOKUP($B780,Tabla2[],M$1,0)</f>
        <v>0</v>
      </c>
      <c r="N780" s="19">
        <f>VLOOKUP($B780,Tabla2[],N$1,0)</f>
        <v>0</v>
      </c>
      <c r="O780" s="19">
        <f>VLOOKUP($B780,Tabla2[],O$1,0)</f>
        <v>0.29510500000000001</v>
      </c>
      <c r="P780" s="19">
        <f>VLOOKUP($B780,Tabla2[],P$1,0)</f>
        <v>0.234959</v>
      </c>
      <c r="Q780" s="19">
        <f>VLOOKUP($B780,Tabla2[],Q$1,0)</f>
        <v>0.21154200000000001</v>
      </c>
      <c r="R780" s="19">
        <f>VLOOKUP($B780,Tabla2[],R$1,0)</f>
        <v>0</v>
      </c>
      <c r="S780" s="19">
        <f>VLOOKUP($B780,Tabla2[],S$1,0)</f>
        <v>0</v>
      </c>
      <c r="T780" s="19">
        <f>VLOOKUP($B780,Tabla2[],T$1,0)</f>
        <v>0</v>
      </c>
    </row>
    <row r="781" spans="1:20" x14ac:dyDescent="0.3">
      <c r="A781" t="s">
        <v>0</v>
      </c>
      <c r="B781" t="str">
        <f>FIJO!$B783</f>
        <v>PENINSULAPLENITUDEFIJOFACIL MILAN3.0TD-</v>
      </c>
      <c r="C781" s="18" t="str">
        <f>VLOOKUP($B781,Tabla2[],3,0)</f>
        <v>PLENITUDE</v>
      </c>
      <c r="D781" s="18" t="str">
        <f>VLOOKUP($B781,Tabla2[],FIJO!C$1,0)</f>
        <v>PENINSULA</v>
      </c>
      <c r="E781" s="155"/>
      <c r="F781" s="18" t="str">
        <f>VLOOKUP($B781,Tabla2[],5,0)</f>
        <v>FACIL MILAN</v>
      </c>
      <c r="G781" s="18" t="str">
        <f>VLOOKUP($B781,Tabla2[],6,0)</f>
        <v>3.0TD</v>
      </c>
      <c r="H781" s="18" t="str">
        <f>VLOOKUP($B781,Tabla2[],7,0)</f>
        <v>-</v>
      </c>
      <c r="I781" s="19">
        <f>VLOOKUP($B781,Tabla2[],I$1,0)</f>
        <v>3.9562E-2</v>
      </c>
      <c r="J781" s="19">
        <f>VLOOKUP($B781,Tabla2[],J$1,0)</f>
        <v>3.0485999999999999E-2</v>
      </c>
      <c r="K781" s="19">
        <f>VLOOKUP($B781,Tabla2[],K$1,0)</f>
        <v>1.9515999999999999E-2</v>
      </c>
      <c r="L781" s="19">
        <f>VLOOKUP($B781,Tabla2[],L$1,0)</f>
        <v>1.7089E-2</v>
      </c>
      <c r="M781" s="19">
        <f>VLOOKUP($B781,Tabla2[],M$1,0)</f>
        <v>1.7965999999999999E-2</v>
      </c>
      <c r="N781" s="19">
        <f>VLOOKUP($B781,Tabla2[],N$1,0)</f>
        <v>1.5837E-2</v>
      </c>
      <c r="O781" s="19">
        <f>VLOOKUP($B781,Tabla2[],O$1,0)</f>
        <v>0.36087599999999997</v>
      </c>
      <c r="P781" s="19">
        <f>VLOOKUP($B781,Tabla2[],P$1,0)</f>
        <v>0.36087599999999997</v>
      </c>
      <c r="Q781" s="19">
        <f>VLOOKUP($B781,Tabla2[],Q$1,0)</f>
        <v>0.36087599999999997</v>
      </c>
      <c r="R781" s="19">
        <f>VLOOKUP($B781,Tabla2[],R$1,0)</f>
        <v>0.36087599999999997</v>
      </c>
      <c r="S781" s="19">
        <f>VLOOKUP($B781,Tabla2[],S$1,0)</f>
        <v>0.36087599999999997</v>
      </c>
      <c r="T781" s="19">
        <f>VLOOKUP($B781,Tabla2[],T$1,0)</f>
        <v>0.36087599999999997</v>
      </c>
    </row>
    <row r="782" spans="1:20" x14ac:dyDescent="0.3">
      <c r="A782" t="s">
        <v>0</v>
      </c>
      <c r="B782" t="str">
        <f>FIJO!$B784</f>
        <v>PENINSULAPLENITUDEFIJOFACIL NAPOLES 3.0TD-</v>
      </c>
      <c r="C782" s="18" t="str">
        <f>VLOOKUP($B782,Tabla2[],3,0)</f>
        <v>PLENITUDE</v>
      </c>
      <c r="D782" s="18" t="str">
        <f>VLOOKUP($B782,Tabla2[],FIJO!C$1,0)</f>
        <v>PENINSULA</v>
      </c>
      <c r="E782" s="155"/>
      <c r="F782" s="18" t="str">
        <f>VLOOKUP($B782,Tabla2[],5,0)</f>
        <v xml:space="preserve">FACIL NAPOLES </v>
      </c>
      <c r="G782" s="18" t="str">
        <f>VLOOKUP($B782,Tabla2[],6,0)</f>
        <v>3.0TD</v>
      </c>
      <c r="H782" s="18" t="str">
        <f>VLOOKUP($B782,Tabla2[],7,0)</f>
        <v>-</v>
      </c>
      <c r="I782" s="19">
        <f>VLOOKUP($B782,Tabla2[],I$1,0)</f>
        <v>3.9562E-2</v>
      </c>
      <c r="J782" s="19">
        <f>VLOOKUP($B782,Tabla2[],J$1,0)</f>
        <v>3.0485999999999999E-2</v>
      </c>
      <c r="K782" s="19">
        <f>VLOOKUP($B782,Tabla2[],K$1,0)</f>
        <v>1.4036E-2</v>
      </c>
      <c r="L782" s="19">
        <f>VLOOKUP($B782,Tabla2[],L$1,0)</f>
        <v>1.7089E-2</v>
      </c>
      <c r="M782" s="19">
        <f>VLOOKUP($B782,Tabla2[],M$1,0)</f>
        <v>1.2487E-2</v>
      </c>
      <c r="N782" s="19">
        <f>VLOOKUP($B782,Tabla2[],N$1,0)</f>
        <v>1.0357999999999999E-2</v>
      </c>
      <c r="O782" s="19">
        <f>VLOOKUP($B782,Tabla2[],O$1,0)</f>
        <v>0.330876</v>
      </c>
      <c r="P782" s="19">
        <f>VLOOKUP($B782,Tabla2[],P$1,0)</f>
        <v>0.330876</v>
      </c>
      <c r="Q782" s="19">
        <f>VLOOKUP($B782,Tabla2[],Q$1,0)</f>
        <v>0.330876</v>
      </c>
      <c r="R782" s="19">
        <f>VLOOKUP($B782,Tabla2[],R$1,0)</f>
        <v>0.330876</v>
      </c>
      <c r="S782" s="19">
        <f>VLOOKUP($B782,Tabla2[],S$1,0)</f>
        <v>0.330876</v>
      </c>
      <c r="T782" s="19">
        <f>VLOOKUP($B782,Tabla2[],T$1,0)</f>
        <v>0.330876</v>
      </c>
    </row>
    <row r="783" spans="1:20" x14ac:dyDescent="0.3">
      <c r="A783" t="s">
        <v>0</v>
      </c>
      <c r="B783" t="str">
        <f>FIJO!$B785</f>
        <v>PENINSULAPLENITUDEFIJOFACIL ROMA 3.0TD-</v>
      </c>
      <c r="C783" s="18" t="str">
        <f>VLOOKUP($B783,Tabla2[],3,0)</f>
        <v>PLENITUDE</v>
      </c>
      <c r="D783" s="18" t="str">
        <f>VLOOKUP($B783,Tabla2[],FIJO!C$1,0)</f>
        <v>PENINSULA</v>
      </c>
      <c r="E783" s="155"/>
      <c r="F783" s="18" t="str">
        <f>VLOOKUP($B783,Tabla2[],5,0)</f>
        <v xml:space="preserve">FACIL ROMA </v>
      </c>
      <c r="G783" s="18" t="str">
        <f>VLOOKUP($B783,Tabla2[],6,0)</f>
        <v>3.0TD</v>
      </c>
      <c r="H783" s="18" t="str">
        <f>VLOOKUP($B783,Tabla2[],7,0)</f>
        <v>-</v>
      </c>
      <c r="I783" s="19">
        <f>VLOOKUP($B783,Tabla2[],I$1,0)</f>
        <v>3.9562E-2</v>
      </c>
      <c r="J783" s="19">
        <f>VLOOKUP($B783,Tabla2[],J$1,0)</f>
        <v>3.0485999999999999E-2</v>
      </c>
      <c r="K783" s="19">
        <f>VLOOKUP($B783,Tabla2[],K$1,0)</f>
        <v>1.9515999999999999E-2</v>
      </c>
      <c r="L783" s="19">
        <f>VLOOKUP($B783,Tabla2[],L$1,0)</f>
        <v>1.7089E-2</v>
      </c>
      <c r="M783" s="19">
        <f>VLOOKUP($B783,Tabla2[],M$1,0)</f>
        <v>1.7965999999999999E-2</v>
      </c>
      <c r="N783" s="19">
        <f>VLOOKUP($B783,Tabla2[],N$1,0)</f>
        <v>1.5837E-2</v>
      </c>
      <c r="O783" s="19">
        <f>VLOOKUP($B783,Tabla2[],O$1,0)</f>
        <v>0.34087600000000001</v>
      </c>
      <c r="P783" s="19">
        <f>VLOOKUP($B783,Tabla2[],P$1,0)</f>
        <v>0.34087600000000001</v>
      </c>
      <c r="Q783" s="19">
        <f>VLOOKUP($B783,Tabla2[],Q$1,0)</f>
        <v>0.34087600000000001</v>
      </c>
      <c r="R783" s="19">
        <f>VLOOKUP($B783,Tabla2[],R$1,0)</f>
        <v>0.34087600000000001</v>
      </c>
      <c r="S783" s="19">
        <f>VLOOKUP($B783,Tabla2[],S$1,0)</f>
        <v>0.34087600000000001</v>
      </c>
      <c r="T783" s="19">
        <f>VLOOKUP($B783,Tabla2[],T$1,0)</f>
        <v>0.34087600000000001</v>
      </c>
    </row>
    <row r="784" spans="1:20" x14ac:dyDescent="0.3">
      <c r="A784" t="s">
        <v>0</v>
      </c>
      <c r="B784" t="str">
        <f>FIJO!$B786</f>
        <v>PENINSULAPLENITUDEFIJOFACIL VENECIA3.0TD-</v>
      </c>
      <c r="C784" s="18" t="str">
        <f>VLOOKUP($B784,Tabla2[],3,0)</f>
        <v>PLENITUDE</v>
      </c>
      <c r="D784" s="18" t="str">
        <f>VLOOKUP($B784,Tabla2[],FIJO!C$1,0)</f>
        <v>PENINSULA</v>
      </c>
      <c r="E784" s="155"/>
      <c r="F784" s="18" t="str">
        <f>VLOOKUP($B784,Tabla2[],5,0)</f>
        <v>FACIL VENECIA</v>
      </c>
      <c r="G784" s="18" t="str">
        <f>VLOOKUP($B784,Tabla2[],6,0)</f>
        <v>3.0TD</v>
      </c>
      <c r="H784" s="18" t="str">
        <f>VLOOKUP($B784,Tabla2[],7,0)</f>
        <v>-</v>
      </c>
      <c r="I784" s="19">
        <f>VLOOKUP($B784,Tabla2[],I$1,0)</f>
        <v>3.9562E-2</v>
      </c>
      <c r="J784" s="19">
        <f>VLOOKUP($B784,Tabla2[],J$1,0)</f>
        <v>3.0485999999999999E-2</v>
      </c>
      <c r="K784" s="19">
        <f>VLOOKUP($B784,Tabla2[],K$1,0)</f>
        <v>1.9515999999999999E-2</v>
      </c>
      <c r="L784" s="19">
        <f>VLOOKUP($B784,Tabla2[],L$1,0)</f>
        <v>1.7089E-2</v>
      </c>
      <c r="M784" s="19">
        <f>VLOOKUP($B784,Tabla2[],M$1,0)</f>
        <v>1.7965999999999999E-2</v>
      </c>
      <c r="N784" s="19">
        <f>VLOOKUP($B784,Tabla2[],N$1,0)</f>
        <v>1.5837E-2</v>
      </c>
      <c r="O784" s="19">
        <f>VLOOKUP($B784,Tabla2[],O$1,0)</f>
        <v>0.35587600000000003</v>
      </c>
      <c r="P784" s="19">
        <f>VLOOKUP($B784,Tabla2[],P$1,0)</f>
        <v>0.35587600000000003</v>
      </c>
      <c r="Q784" s="19">
        <f>VLOOKUP($B784,Tabla2[],Q$1,0)</f>
        <v>0.35587600000000003</v>
      </c>
      <c r="R784" s="19">
        <f>VLOOKUP($B784,Tabla2[],R$1,0)</f>
        <v>0.35587600000000003</v>
      </c>
      <c r="S784" s="19">
        <f>VLOOKUP($B784,Tabla2[],S$1,0)</f>
        <v>0.35587600000000003</v>
      </c>
      <c r="T784" s="19">
        <f>VLOOKUP($B784,Tabla2[],T$1,0)</f>
        <v>0.35587600000000003</v>
      </c>
    </row>
    <row r="785" spans="1:20" x14ac:dyDescent="0.3">
      <c r="A785" t="s">
        <v>0</v>
      </c>
      <c r="B785" t="str">
        <f>FIJO!$B787</f>
        <v>PENINSULAPLENITUDEFIJOMILAN3.0TD-</v>
      </c>
      <c r="C785" s="18" t="str">
        <f>VLOOKUP($B785,Tabla2[],3,0)</f>
        <v>PLENITUDE</v>
      </c>
      <c r="D785" s="18" t="str">
        <f>VLOOKUP($B785,Tabla2[],FIJO!C$1,0)</f>
        <v>PENINSULA</v>
      </c>
      <c r="E785" s="155"/>
      <c r="F785" s="18" t="str">
        <f>VLOOKUP($B785,Tabla2[],5,0)</f>
        <v>MILAN</v>
      </c>
      <c r="G785" s="18" t="str">
        <f>VLOOKUP($B785,Tabla2[],6,0)</f>
        <v>3.0TD</v>
      </c>
      <c r="H785" s="18" t="str">
        <f>VLOOKUP($B785,Tabla2[],7,0)</f>
        <v>-</v>
      </c>
      <c r="I785" s="19">
        <f>VLOOKUP($B785,Tabla2[],I$1,0)</f>
        <v>4.7780999999999997E-2</v>
      </c>
      <c r="J785" s="19">
        <f>VLOOKUP($B785,Tabla2[],J$1,0)</f>
        <v>3.8705000000000003E-2</v>
      </c>
      <c r="K785" s="19">
        <f>VLOOKUP($B785,Tabla2[],K$1,0)</f>
        <v>2.2256000000000001E-2</v>
      </c>
      <c r="L785" s="19">
        <f>VLOOKUP($B785,Tabla2[],L$1,0)</f>
        <v>1.9828999999999999E-2</v>
      </c>
      <c r="M785" s="19">
        <f>VLOOKUP($B785,Tabla2[],M$1,0)</f>
        <v>1.5226E-2</v>
      </c>
      <c r="N785" s="19">
        <f>VLOOKUP($B785,Tabla2[],N$1,0)</f>
        <v>1.3096999999999999E-2</v>
      </c>
      <c r="O785" s="19">
        <f>VLOOKUP($B785,Tabla2[],O$1,0)</f>
        <v>0.39157599999999998</v>
      </c>
      <c r="P785" s="19">
        <f>VLOOKUP($B785,Tabla2[],P$1,0)</f>
        <v>0.37277199999999999</v>
      </c>
      <c r="Q785" s="19">
        <f>VLOOKUP($B785,Tabla2[],Q$1,0)</f>
        <v>0.34056399999999998</v>
      </c>
      <c r="R785" s="19">
        <f>VLOOKUP($B785,Tabla2[],R$1,0)</f>
        <v>0.33491700000000002</v>
      </c>
      <c r="S785" s="19">
        <f>VLOOKUP($B785,Tabla2[],S$1,0)</f>
        <v>0.31696600000000003</v>
      </c>
      <c r="T785" s="19">
        <f>VLOOKUP($B785,Tabla2[],T$1,0)</f>
        <v>0.33360600000000001</v>
      </c>
    </row>
    <row r="786" spans="1:20" x14ac:dyDescent="0.3">
      <c r="A786" t="s">
        <v>0</v>
      </c>
      <c r="B786" t="str">
        <f>FIJO!$B788</f>
        <v>PENINSULAPLENITUDEFIJONAPOLES3.0TD-</v>
      </c>
      <c r="C786" s="18" t="str">
        <f>VLOOKUP($B786,Tabla2[],3,0)</f>
        <v>PLENITUDE</v>
      </c>
      <c r="D786" s="18" t="str">
        <f>VLOOKUP($B786,Tabla2[],FIJO!C$1,0)</f>
        <v>PENINSULA</v>
      </c>
      <c r="E786" s="155"/>
      <c r="F786" s="18" t="str">
        <f>VLOOKUP($B786,Tabla2[],5,0)</f>
        <v>NAPOLES</v>
      </c>
      <c r="G786" s="18" t="str">
        <f>VLOOKUP($B786,Tabla2[],6,0)</f>
        <v>3.0TD</v>
      </c>
      <c r="H786" s="18" t="str">
        <f>VLOOKUP($B786,Tabla2[],7,0)</f>
        <v>-</v>
      </c>
      <c r="I786" s="19">
        <f>VLOOKUP($B786,Tabla2[],I$1,0)</f>
        <v>3.9562E-2</v>
      </c>
      <c r="J786" s="19">
        <f>VLOOKUP($B786,Tabla2[],J$1,0)</f>
        <v>3.0485999999999999E-2</v>
      </c>
      <c r="K786" s="19">
        <f>VLOOKUP($B786,Tabla2[],K$1,0)</f>
        <v>1.4036E-2</v>
      </c>
      <c r="L786" s="19">
        <f>VLOOKUP($B786,Tabla2[],L$1,0)</f>
        <v>1.1610000000000001E-2</v>
      </c>
      <c r="M786" s="19">
        <f>VLOOKUP($B786,Tabla2[],M$1,0)</f>
        <v>7.0070000000000002E-3</v>
      </c>
      <c r="N786" s="19">
        <f>VLOOKUP($B786,Tabla2[],N$1,0)</f>
        <v>4.8780000000000004E-3</v>
      </c>
      <c r="O786" s="19">
        <f>VLOOKUP($B786,Tabla2[],O$1,0)</f>
        <v>0.38657599999999998</v>
      </c>
      <c r="P786" s="19">
        <f>VLOOKUP($B786,Tabla2[],P$1,0)</f>
        <v>0.36777199999999999</v>
      </c>
      <c r="Q786" s="19">
        <f>VLOOKUP($B786,Tabla2[],Q$1,0)</f>
        <v>0.33556399999999997</v>
      </c>
      <c r="R786" s="19">
        <f>VLOOKUP($B786,Tabla2[],R$1,0)</f>
        <v>0.32991700000000002</v>
      </c>
      <c r="S786" s="19">
        <f>VLOOKUP($B786,Tabla2[],S$1,0)</f>
        <v>0.31196600000000002</v>
      </c>
      <c r="T786" s="19">
        <f>VLOOKUP($B786,Tabla2[],T$1,0)</f>
        <v>0.32860600000000001</v>
      </c>
    </row>
    <row r="787" spans="1:20" x14ac:dyDescent="0.3">
      <c r="A787" t="s">
        <v>0</v>
      </c>
      <c r="B787" t="str">
        <f>FIJO!$B789</f>
        <v>PENINSULAPLENITUDEFIJOROMA3.0TD-</v>
      </c>
      <c r="C787" s="18" t="str">
        <f>VLOOKUP($B787,Tabla2[],3,0)</f>
        <v>PLENITUDE</v>
      </c>
      <c r="D787" s="18" t="str">
        <f>VLOOKUP($B787,Tabla2[],FIJO!C$1,0)</f>
        <v>PENINSULA</v>
      </c>
      <c r="E787" s="155"/>
      <c r="F787" s="18" t="str">
        <f>VLOOKUP($B787,Tabla2[],5,0)</f>
        <v>ROMA</v>
      </c>
      <c r="G787" s="18" t="str">
        <f>VLOOKUP($B787,Tabla2[],6,0)</f>
        <v>3.0TD</v>
      </c>
      <c r="H787" s="18" t="str">
        <f>VLOOKUP($B787,Tabla2[],7,0)</f>
        <v>-</v>
      </c>
      <c r="I787" s="19">
        <f>VLOOKUP($B787,Tabla2[],I$1,0)</f>
        <v>3.9562E-2</v>
      </c>
      <c r="J787" s="19">
        <f>VLOOKUP($B787,Tabla2[],J$1,0)</f>
        <v>3.0485999999999999E-2</v>
      </c>
      <c r="K787" s="19">
        <f>VLOOKUP($B787,Tabla2[],K$1,0)</f>
        <v>1.4036E-2</v>
      </c>
      <c r="L787" s="19">
        <f>VLOOKUP($B787,Tabla2[],L$1,0)</f>
        <v>1.9828999999999999E-2</v>
      </c>
      <c r="M787" s="19">
        <f>VLOOKUP($B787,Tabla2[],M$1,0)</f>
        <v>1.5226E-2</v>
      </c>
      <c r="N787" s="19">
        <f>VLOOKUP($B787,Tabla2[],N$1,0)</f>
        <v>1.3096999999999999E-2</v>
      </c>
      <c r="O787" s="19">
        <f>VLOOKUP($B787,Tabla2[],O$1,0)</f>
        <v>0.38657599999999998</v>
      </c>
      <c r="P787" s="19">
        <f>VLOOKUP($B787,Tabla2[],P$1,0)</f>
        <v>0.36777199999999999</v>
      </c>
      <c r="Q787" s="19">
        <f>VLOOKUP($B787,Tabla2[],Q$1,0)</f>
        <v>0.33556399999999997</v>
      </c>
      <c r="R787" s="19">
        <f>VLOOKUP($B787,Tabla2[],R$1,0)</f>
        <v>0.32991700000000002</v>
      </c>
      <c r="S787" s="19">
        <f>VLOOKUP($B787,Tabla2[],S$1,0)</f>
        <v>0.31196600000000002</v>
      </c>
      <c r="T787" s="19">
        <f>VLOOKUP($B787,Tabla2[],T$1,0)</f>
        <v>0.32860600000000001</v>
      </c>
    </row>
    <row r="788" spans="1:20" x14ac:dyDescent="0.3">
      <c r="A788" t="s">
        <v>0</v>
      </c>
      <c r="B788" t="str">
        <f>FIJO!$B790</f>
        <v>PENINSULAPLENITUDEFIJOVENECIA3.0TD-</v>
      </c>
      <c r="C788" s="18" t="str">
        <f>VLOOKUP($B788,Tabla2[],3,0)</f>
        <v>PLENITUDE</v>
      </c>
      <c r="D788" s="18" t="str">
        <f>VLOOKUP($B788,Tabla2[],FIJO!C$1,0)</f>
        <v>PENINSULA</v>
      </c>
      <c r="E788" s="155"/>
      <c r="F788" s="18" t="str">
        <f>VLOOKUP($B788,Tabla2[],5,0)</f>
        <v>VENECIA</v>
      </c>
      <c r="G788" s="18" t="str">
        <f>VLOOKUP($B788,Tabla2[],6,0)</f>
        <v>3.0TD</v>
      </c>
      <c r="H788" s="18" t="str">
        <f>VLOOKUP($B788,Tabla2[],7,0)</f>
        <v>-</v>
      </c>
      <c r="I788" s="19">
        <f>VLOOKUP($B788,Tabla2[],I$1,0)</f>
        <v>4.7780999999999997E-2</v>
      </c>
      <c r="J788" s="19">
        <f>VLOOKUP($B788,Tabla2[],J$1,0)</f>
        <v>3.8705000000000003E-2</v>
      </c>
      <c r="K788" s="19">
        <f>VLOOKUP($B788,Tabla2[],K$1,0)</f>
        <v>2.2256000000000001E-2</v>
      </c>
      <c r="L788" s="19">
        <f>VLOOKUP($B788,Tabla2[],L$1,0)</f>
        <v>1.9828999999999999E-2</v>
      </c>
      <c r="M788" s="19">
        <f>VLOOKUP($B788,Tabla2[],M$1,0)</f>
        <v>1.5226E-2</v>
      </c>
      <c r="N788" s="19">
        <f>VLOOKUP($B788,Tabla2[],N$1,0)</f>
        <v>1.3096999999999999E-2</v>
      </c>
      <c r="O788" s="19">
        <f>VLOOKUP($B788,Tabla2[],O$1,0)</f>
        <v>0.38885760000000003</v>
      </c>
      <c r="P788" s="19">
        <f>VLOOKUP($B788,Tabla2[],P$1,0)</f>
        <v>0.36977199999999999</v>
      </c>
      <c r="Q788" s="19">
        <f>VLOOKUP($B788,Tabla2[],Q$1,0)</f>
        <v>0.33756399999999998</v>
      </c>
      <c r="R788" s="19">
        <f>VLOOKUP($B788,Tabla2[],R$1,0)</f>
        <v>0.33191700000000002</v>
      </c>
      <c r="S788" s="19">
        <f>VLOOKUP($B788,Tabla2[],S$1,0)</f>
        <v>0.31396600000000002</v>
      </c>
      <c r="T788" s="19">
        <f>VLOOKUP($B788,Tabla2[],T$1,0)</f>
        <v>0.33060600000000001</v>
      </c>
    </row>
    <row r="789" spans="1:20" x14ac:dyDescent="0.3">
      <c r="A789" t="s">
        <v>0</v>
      </c>
      <c r="B789" t="str">
        <f>FIJO!$B791</f>
        <v>PENINSULAPLENITUDEFIJOMILAN6.1TD-</v>
      </c>
      <c r="C789" s="18" t="str">
        <f>VLOOKUP($B789,Tabla2[],3,0)</f>
        <v>PLENITUDE</v>
      </c>
      <c r="D789" s="18" t="str">
        <f>VLOOKUP($B789,Tabla2[],FIJO!C$1,0)</f>
        <v>PENINSULA</v>
      </c>
      <c r="E789" s="155"/>
      <c r="F789" s="18" t="str">
        <f>VLOOKUP($B789,Tabla2[],5,0)</f>
        <v>MILAN</v>
      </c>
      <c r="G789" s="18" t="str">
        <f>VLOOKUP($B789,Tabla2[],6,0)</f>
        <v>6.1TD</v>
      </c>
      <c r="H789" s="18" t="str">
        <f>VLOOKUP($B789,Tabla2[],7,0)</f>
        <v>-</v>
      </c>
      <c r="I789" s="19">
        <f>VLOOKUP($B789,Tabla2[],I$1,0)</f>
        <v>6.9636000000000003E-2</v>
      </c>
      <c r="J789" s="19">
        <f>VLOOKUP($B789,Tabla2[],J$1,0)</f>
        <v>6.4030000000000004E-2</v>
      </c>
      <c r="K789" s="19">
        <f>VLOOKUP($B789,Tabla2[],K$1,0)</f>
        <v>3.9666E-2</v>
      </c>
      <c r="L789" s="19">
        <f>VLOOKUP($B789,Tabla2[],L$1,0)</f>
        <v>3.3029000000000003E-2</v>
      </c>
      <c r="M789" s="19">
        <f>VLOOKUP($B789,Tabla2[],M$1,0)</f>
        <v>1.3677E-2</v>
      </c>
      <c r="N789" s="19">
        <f>VLOOKUP($B789,Tabla2[],N$1,0)</f>
        <v>1.1466E-2</v>
      </c>
      <c r="O789" s="19">
        <f>VLOOKUP($B789,Tabla2[],O$1,0)</f>
        <v>0.46133299999999999</v>
      </c>
      <c r="P789" s="19">
        <f>VLOOKUP($B789,Tabla2[],P$1,0)</f>
        <v>0.44348599999999999</v>
      </c>
      <c r="Q789" s="19">
        <f>VLOOKUP($B789,Tabla2[],Q$1,0)</f>
        <v>0.419742</v>
      </c>
      <c r="R789" s="19">
        <f>VLOOKUP($B789,Tabla2[],R$1,0)</f>
        <v>0.41581499999999999</v>
      </c>
      <c r="S789" s="19">
        <f>VLOOKUP($B789,Tabla2[],S$1,0)</f>
        <v>0.38964799999999999</v>
      </c>
      <c r="T789" s="19">
        <f>VLOOKUP($B789,Tabla2[],T$1,0)</f>
        <v>0.40984300000000001</v>
      </c>
    </row>
    <row r="790" spans="1:20" x14ac:dyDescent="0.3">
      <c r="A790" t="s">
        <v>0</v>
      </c>
      <c r="B790" t="str">
        <f>FIJO!$B792</f>
        <v>PENINSULAPLENITUDEFIJONAPOLES6.1TD-</v>
      </c>
      <c r="C790" s="18" t="str">
        <f>VLOOKUP($B790,Tabla2[],3,0)</f>
        <v>PLENITUDE</v>
      </c>
      <c r="D790" s="18" t="str">
        <f>VLOOKUP($B790,Tabla2[],FIJO!C$1,0)</f>
        <v>PENINSULA</v>
      </c>
      <c r="E790" s="155"/>
      <c r="F790" s="18" t="str">
        <f>VLOOKUP($B790,Tabla2[],5,0)</f>
        <v>NAPOLES</v>
      </c>
      <c r="G790" s="18" t="str">
        <f>VLOOKUP($B790,Tabla2[],6,0)</f>
        <v>6.1TD</v>
      </c>
      <c r="H790" s="18" t="str">
        <f>VLOOKUP($B790,Tabla2[],7,0)</f>
        <v>-</v>
      </c>
      <c r="I790" s="19">
        <f>VLOOKUP($B790,Tabla2[],I$1,0)</f>
        <v>6.1416999999999999E-2</v>
      </c>
      <c r="J790" s="19">
        <f>VLOOKUP($B790,Tabla2[],J$1,0)</f>
        <v>5.5809999999999998E-2</v>
      </c>
      <c r="K790" s="19">
        <f>VLOOKUP($B790,Tabla2[],K$1,0)</f>
        <v>3.1447000000000003E-2</v>
      </c>
      <c r="L790" s="19">
        <f>VLOOKUP($B790,Tabla2[],L$1,0)</f>
        <v>2.4809000000000001E-2</v>
      </c>
      <c r="M790" s="19">
        <f>VLOOKUP($B790,Tabla2[],M$1,0)</f>
        <v>5.4580000000000002E-3</v>
      </c>
      <c r="N790" s="19">
        <f>VLOOKUP($B790,Tabla2[],N$1,0)</f>
        <v>3.2469999999999999E-3</v>
      </c>
      <c r="O790" s="19">
        <f>VLOOKUP($B790,Tabla2[],O$1,0)</f>
        <v>0.45633299999999999</v>
      </c>
      <c r="P790" s="19">
        <f>VLOOKUP($B790,Tabla2[],P$1,0)</f>
        <v>0.43848599999999999</v>
      </c>
      <c r="Q790" s="19">
        <f>VLOOKUP($B790,Tabla2[],Q$1,0)</f>
        <v>0.414742</v>
      </c>
      <c r="R790" s="19">
        <f>VLOOKUP($B790,Tabla2[],R$1,0)</f>
        <v>0.41081499999999999</v>
      </c>
      <c r="S790" s="19">
        <f>VLOOKUP($B790,Tabla2[],S$1,0)</f>
        <v>0.38464799999999999</v>
      </c>
      <c r="T790" s="19">
        <f>VLOOKUP($B790,Tabla2[],T$1,0)</f>
        <v>0.40484300000000001</v>
      </c>
    </row>
    <row r="791" spans="1:20" x14ac:dyDescent="0.3">
      <c r="A791" t="s">
        <v>0</v>
      </c>
      <c r="B791" t="str">
        <f>FIJO!$B793</f>
        <v>PENINSULAPLENITUDEFIJOROMA6.1TD-</v>
      </c>
      <c r="C791" s="18" t="str">
        <f>VLOOKUP($B791,Tabla2[],3,0)</f>
        <v>PLENITUDE</v>
      </c>
      <c r="D791" s="18" t="str">
        <f>VLOOKUP($B791,Tabla2[],FIJO!C$1,0)</f>
        <v>PENINSULA</v>
      </c>
      <c r="E791" s="155"/>
      <c r="F791" s="18" t="str">
        <f>VLOOKUP($B791,Tabla2[],5,0)</f>
        <v>ROMA</v>
      </c>
      <c r="G791" s="18" t="str">
        <f>VLOOKUP($B791,Tabla2[],6,0)</f>
        <v>6.1TD</v>
      </c>
      <c r="H791" s="18" t="str">
        <f>VLOOKUP($B791,Tabla2[],7,0)</f>
        <v>-</v>
      </c>
      <c r="I791" s="19">
        <f>VLOOKUP($B791,Tabla2[],I$1,0)</f>
        <v>6.9636000000000003E-2</v>
      </c>
      <c r="J791" s="19">
        <f>VLOOKUP($B791,Tabla2[],J$1,0)</f>
        <v>6.4030000000000004E-2</v>
      </c>
      <c r="K791" s="19">
        <f>VLOOKUP($B791,Tabla2[],K$1,0)</f>
        <v>3.9666E-2</v>
      </c>
      <c r="L791" s="19">
        <f>VLOOKUP($B791,Tabla2[],L$1,0)</f>
        <v>3.3029000000000003E-2</v>
      </c>
      <c r="M791" s="19">
        <f>VLOOKUP($B791,Tabla2[],M$1,0)</f>
        <v>1.3677E-2</v>
      </c>
      <c r="N791" s="19">
        <f>VLOOKUP($B791,Tabla2[],N$1,0)</f>
        <v>1.1466E-2</v>
      </c>
      <c r="O791" s="19">
        <f>VLOOKUP($B791,Tabla2[],O$1,0)</f>
        <v>0.45633299999999999</v>
      </c>
      <c r="P791" s="19">
        <f>VLOOKUP($B791,Tabla2[],P$1,0)</f>
        <v>0.43848599999999999</v>
      </c>
      <c r="Q791" s="19">
        <f>VLOOKUP($B791,Tabla2[],Q$1,0)</f>
        <v>0.414742</v>
      </c>
      <c r="R791" s="19">
        <f>VLOOKUP($B791,Tabla2[],R$1,0)</f>
        <v>0.41081499999999999</v>
      </c>
      <c r="S791" s="19">
        <f>VLOOKUP($B791,Tabla2[],S$1,0)</f>
        <v>0.38464799999999999</v>
      </c>
      <c r="T791" s="19">
        <f>VLOOKUP($B791,Tabla2[],T$1,0)</f>
        <v>0.40484300000000001</v>
      </c>
    </row>
    <row r="792" spans="1:20" x14ac:dyDescent="0.3">
      <c r="A792" t="s">
        <v>0</v>
      </c>
      <c r="B792" t="str">
        <f>FIJO!$B794</f>
        <v>PENINSULAPLENITUDEFIJOVENECIA6.1TD-</v>
      </c>
      <c r="C792" s="18" t="str">
        <f>VLOOKUP($B792,Tabla2[],3,0)</f>
        <v>PLENITUDE</v>
      </c>
      <c r="D792" s="18" t="str">
        <f>VLOOKUP($B792,Tabla2[],FIJO!C$1,0)</f>
        <v>PENINSULA</v>
      </c>
      <c r="E792" s="155"/>
      <c r="F792" s="18" t="str">
        <f>VLOOKUP($B792,Tabla2[],5,0)</f>
        <v>VENECIA</v>
      </c>
      <c r="G792" s="18" t="str">
        <f>VLOOKUP($B792,Tabla2[],6,0)</f>
        <v>6.1TD</v>
      </c>
      <c r="H792" s="18" t="str">
        <f>VLOOKUP($B792,Tabla2[],7,0)</f>
        <v>-</v>
      </c>
      <c r="I792" s="19">
        <f>VLOOKUP($B792,Tabla2[],I$1,0)</f>
        <v>6.9636000000000003E-2</v>
      </c>
      <c r="J792" s="19">
        <f>VLOOKUP($B792,Tabla2[],J$1,0)</f>
        <v>6.4030000000000004E-2</v>
      </c>
      <c r="K792" s="19">
        <f>VLOOKUP($B792,Tabla2[],K$1,0)</f>
        <v>3.9666E-2</v>
      </c>
      <c r="L792" s="19">
        <f>VLOOKUP($B792,Tabla2[],L$1,0)</f>
        <v>3.3029000000000003E-2</v>
      </c>
      <c r="M792" s="19">
        <f>VLOOKUP($B792,Tabla2[],M$1,0)</f>
        <v>1.3677E-2</v>
      </c>
      <c r="N792" s="19">
        <f>VLOOKUP($B792,Tabla2[],N$1,0)</f>
        <v>1.1466E-2</v>
      </c>
      <c r="O792" s="19">
        <f>VLOOKUP($B792,Tabla2[],O$1,0)</f>
        <v>0.45833299999999999</v>
      </c>
      <c r="P792" s="19">
        <f>VLOOKUP($B792,Tabla2[],P$1,0)</f>
        <v>0.44048599999999999</v>
      </c>
      <c r="Q792" s="19">
        <f>VLOOKUP($B792,Tabla2[],Q$1,0)</f>
        <v>0.416742</v>
      </c>
      <c r="R792" s="19">
        <f>VLOOKUP($B792,Tabla2[],R$1,0)</f>
        <v>0.41281499999999999</v>
      </c>
      <c r="S792" s="19">
        <f>VLOOKUP($B792,Tabla2[],S$1,0)</f>
        <v>0.38664799999999999</v>
      </c>
      <c r="T792" s="19">
        <f>VLOOKUP($B792,Tabla2[],T$1,0)</f>
        <v>0.40684300000000001</v>
      </c>
    </row>
    <row r="793" spans="1:20" x14ac:dyDescent="0.3">
      <c r="A793" t="s">
        <v>0</v>
      </c>
      <c r="B793" t="str">
        <f>FIJO!$B795</f>
        <v>PENINSULATOTALFIJOCLASICA2.0TD-</v>
      </c>
      <c r="C793" s="18" t="str">
        <f>VLOOKUP($B793,Tabla2[],3,0)</f>
        <v>TOTAL</v>
      </c>
      <c r="D793" s="18" t="str">
        <f>VLOOKUP($B793,Tabla2[],FIJO!C$1,0)</f>
        <v>PENINSULA</v>
      </c>
      <c r="E793" s="155"/>
      <c r="F793" s="18" t="str">
        <f>VLOOKUP($B793,Tabla2[],5,0)</f>
        <v>CLASICA</v>
      </c>
      <c r="G793" s="18" t="str">
        <f>VLOOKUP($B793,Tabla2[],6,0)</f>
        <v>2.0TD</v>
      </c>
      <c r="H793" s="18" t="str">
        <f>VLOOKUP($B793,Tabla2[],7,0)</f>
        <v>-</v>
      </c>
      <c r="I793" s="19">
        <f>VLOOKUP($B793,Tabla2[],I$1,0)</f>
        <v>6.9542739726027397E-2</v>
      </c>
      <c r="J793" s="19">
        <f>VLOOKUP($B793,Tabla2[],J$1,0)</f>
        <v>3.6786301369863012E-3</v>
      </c>
      <c r="K793" s="19">
        <f>VLOOKUP($B793,Tabla2[],K$1,0)</f>
        <v>0</v>
      </c>
      <c r="L793" s="19">
        <f>VLOOKUP($B793,Tabla2[],L$1,0)</f>
        <v>0</v>
      </c>
      <c r="M793" s="19">
        <f>VLOOKUP($B793,Tabla2[],M$1,0)</f>
        <v>0</v>
      </c>
      <c r="N793" s="19">
        <f>VLOOKUP($B793,Tabla2[],N$1,0)</f>
        <v>0</v>
      </c>
      <c r="O793" s="19">
        <f>VLOOKUP($B793,Tabla2[],O$1,0)</f>
        <v>0.22811699999999999</v>
      </c>
      <c r="P793" s="19">
        <f>VLOOKUP($B793,Tabla2[],P$1,0)</f>
        <v>0.17533000000000001</v>
      </c>
      <c r="Q793" s="19">
        <f>VLOOKUP($B793,Tabla2[],Q$1,0)</f>
        <v>0.153505</v>
      </c>
      <c r="R793" s="19">
        <f>VLOOKUP($B793,Tabla2[],R$1,0)</f>
        <v>0</v>
      </c>
      <c r="S793" s="19">
        <f>VLOOKUP($B793,Tabla2[],S$1,0)</f>
        <v>0</v>
      </c>
      <c r="T793" s="19">
        <f>VLOOKUP($B793,Tabla2[],T$1,0)</f>
        <v>0</v>
      </c>
    </row>
    <row r="794" spans="1:20" x14ac:dyDescent="0.3">
      <c r="A794" t="s">
        <v>0</v>
      </c>
      <c r="B794" t="str">
        <f>FIJO!$B796</f>
        <v>PENINSULATOTALFIJOCLASICA ETOP2.0TD-</v>
      </c>
      <c r="C794" s="18" t="str">
        <f>VLOOKUP($B794,Tabla2[],3,0)</f>
        <v>TOTAL</v>
      </c>
      <c r="D794" s="18" t="str">
        <f>VLOOKUP($B794,Tabla2[],FIJO!C$1,0)</f>
        <v>PENINSULA</v>
      </c>
      <c r="E794" s="155"/>
      <c r="F794" s="18" t="str">
        <f>VLOOKUP($B794,Tabla2[],5,0)</f>
        <v>CLASICA ETOP</v>
      </c>
      <c r="G794" s="18" t="str">
        <f>VLOOKUP($B794,Tabla2[],6,0)</f>
        <v>2.0TD</v>
      </c>
      <c r="H794" s="18" t="str">
        <f>VLOOKUP($B794,Tabla2[],7,0)</f>
        <v>-</v>
      </c>
      <c r="I794" s="19">
        <f>VLOOKUP($B794,Tabla2[],I$1,0)</f>
        <v>0.104</v>
      </c>
      <c r="J794" s="19">
        <f>VLOOKUP($B794,Tabla2[],J$1,0)</f>
        <v>3.7999999999999999E-2</v>
      </c>
      <c r="K794" s="19">
        <f>VLOOKUP($B794,Tabla2[],K$1,0)</f>
        <v>0</v>
      </c>
      <c r="L794" s="19">
        <f>VLOOKUP($B794,Tabla2[],L$1,0)</f>
        <v>0</v>
      </c>
      <c r="M794" s="19">
        <f>VLOOKUP($B794,Tabla2[],M$1,0)</f>
        <v>0</v>
      </c>
      <c r="N794" s="19">
        <f>VLOOKUP($B794,Tabla2[],N$1,0)</f>
        <v>0</v>
      </c>
      <c r="O794" s="19">
        <f>VLOOKUP($B794,Tabla2[],O$1,0)</f>
        <v>0.204265</v>
      </c>
      <c r="P794" s="19">
        <f>VLOOKUP($B794,Tabla2[],P$1,0)</f>
        <v>0.151478</v>
      </c>
      <c r="Q794" s="19">
        <f>VLOOKUP($B794,Tabla2[],Q$1,0)</f>
        <v>0.12965299999999999</v>
      </c>
      <c r="R794" s="19">
        <f>VLOOKUP($B794,Tabla2[],R$1,0)</f>
        <v>0</v>
      </c>
      <c r="S794" s="19">
        <f>VLOOKUP($B794,Tabla2[],S$1,0)</f>
        <v>0</v>
      </c>
      <c r="T794" s="19">
        <f>VLOOKUP($B794,Tabla2[],T$1,0)</f>
        <v>0</v>
      </c>
    </row>
    <row r="795" spans="1:20" x14ac:dyDescent="0.3">
      <c r="A795" t="s">
        <v>0</v>
      </c>
      <c r="B795" t="str">
        <f>FIJO!$B797</f>
        <v>PENINSULATOTALFIJOCLASICA ETOP UNICA2.0TD-</v>
      </c>
      <c r="C795" s="18" t="str">
        <f>VLOOKUP($B795,Tabla2[],3,0)</f>
        <v>TOTAL</v>
      </c>
      <c r="D795" s="18" t="str">
        <f>VLOOKUP($B795,Tabla2[],FIJO!C$1,0)</f>
        <v>PENINSULA</v>
      </c>
      <c r="E795" s="155"/>
      <c r="F795" s="18" t="str">
        <f>VLOOKUP($B795,Tabla2[],5,0)</f>
        <v>CLASICA ETOP UNICA</v>
      </c>
      <c r="G795" s="18" t="str">
        <f>VLOOKUP($B795,Tabla2[],6,0)</f>
        <v>2.0TD</v>
      </c>
      <c r="H795" s="18" t="str">
        <f>VLOOKUP($B795,Tabla2[],7,0)</f>
        <v>-</v>
      </c>
      <c r="I795" s="19">
        <f>VLOOKUP($B795,Tabla2[],I$1,0)</f>
        <v>0.104</v>
      </c>
      <c r="J795" s="19">
        <f>VLOOKUP($B795,Tabla2[],J$1,0)</f>
        <v>3.7999999999999999E-2</v>
      </c>
      <c r="K795" s="19">
        <f>VLOOKUP($B795,Tabla2[],K$1,0)</f>
        <v>0</v>
      </c>
      <c r="L795" s="19">
        <f>VLOOKUP($B795,Tabla2[],L$1,0)</f>
        <v>0</v>
      </c>
      <c r="M795" s="19">
        <f>VLOOKUP($B795,Tabla2[],M$1,0)</f>
        <v>0</v>
      </c>
      <c r="N795" s="19">
        <f>VLOOKUP($B795,Tabla2[],N$1,0)</f>
        <v>0</v>
      </c>
      <c r="O795" s="19">
        <f>VLOOKUP($B795,Tabla2[],O$1,0)</f>
        <v>0.15792999999999999</v>
      </c>
      <c r="P795" s="19">
        <f>VLOOKUP($B795,Tabla2[],P$1,0)</f>
        <v>0.15792999999999999</v>
      </c>
      <c r="Q795" s="19">
        <f>VLOOKUP($B795,Tabla2[],Q$1,0)</f>
        <v>0.15792999999999999</v>
      </c>
      <c r="R795" s="19">
        <f>VLOOKUP($B795,Tabla2[],R$1,0)</f>
        <v>0</v>
      </c>
      <c r="S795" s="19">
        <f>VLOOKUP($B795,Tabla2[],S$1,0)</f>
        <v>0</v>
      </c>
      <c r="T795" s="19">
        <f>VLOOKUP($B795,Tabla2[],T$1,0)</f>
        <v>0</v>
      </c>
    </row>
    <row r="796" spans="1:20" x14ac:dyDescent="0.3">
      <c r="A796" t="s">
        <v>0</v>
      </c>
      <c r="B796" t="str">
        <f>FIJO!$B798</f>
        <v>PENINSULATOTALFIJOCLASICA LIBRE &gt;50012.0TD-</v>
      </c>
      <c r="C796" s="18" t="str">
        <f>VLOOKUP($B796,Tabla2[],3,0)</f>
        <v>TOTAL</v>
      </c>
      <c r="D796" s="18" t="str">
        <f>VLOOKUP($B796,Tabla2[],FIJO!C$1,0)</f>
        <v>PENINSULA</v>
      </c>
      <c r="E796" s="155"/>
      <c r="F796" s="18" t="str">
        <f>VLOOKUP($B796,Tabla2[],5,0)</f>
        <v>CLASICA LIBRE &gt;5001</v>
      </c>
      <c r="G796" s="18" t="str">
        <f>VLOOKUP($B796,Tabla2[],6,0)</f>
        <v>2.0TD</v>
      </c>
      <c r="H796" s="18" t="str">
        <f>VLOOKUP($B796,Tabla2[],7,0)</f>
        <v>-</v>
      </c>
      <c r="I796" s="19">
        <f>VLOOKUP($B796,Tabla2[],I$1,0)</f>
        <v>6.9542739726027397E-2</v>
      </c>
      <c r="J796" s="19">
        <f>VLOOKUP($B796,Tabla2[],J$1,0)</f>
        <v>3.6786301369863012E-3</v>
      </c>
      <c r="K796" s="19">
        <f>VLOOKUP($B796,Tabla2[],K$1,0)</f>
        <v>0</v>
      </c>
      <c r="L796" s="19">
        <f>VLOOKUP($B796,Tabla2[],L$1,0)</f>
        <v>0</v>
      </c>
      <c r="M796" s="19">
        <f>VLOOKUP($B796,Tabla2[],M$1,0)</f>
        <v>0</v>
      </c>
      <c r="N796" s="19">
        <f>VLOOKUP($B796,Tabla2[],N$1,0)</f>
        <v>0</v>
      </c>
      <c r="O796" s="19">
        <f>VLOOKUP($B796,Tabla2[],O$1,0)</f>
        <v>0.23461699999999999</v>
      </c>
      <c r="P796" s="19">
        <f>VLOOKUP($B796,Tabla2[],P$1,0)</f>
        <v>0.18182999999999999</v>
      </c>
      <c r="Q796" s="19">
        <f>VLOOKUP($B796,Tabla2[],Q$1,0)</f>
        <v>0.16005</v>
      </c>
      <c r="R796" s="19">
        <f>VLOOKUP($B796,Tabla2[],R$1,0)</f>
        <v>0</v>
      </c>
      <c r="S796" s="19">
        <f>VLOOKUP($B796,Tabla2[],S$1,0)</f>
        <v>0</v>
      </c>
      <c r="T796" s="19">
        <f>VLOOKUP($B796,Tabla2[],T$1,0)</f>
        <v>0</v>
      </c>
    </row>
    <row r="797" spans="1:20" x14ac:dyDescent="0.3">
      <c r="A797" t="s">
        <v>0</v>
      </c>
      <c r="B797" t="str">
        <f>FIJO!$B799</f>
        <v>PENINSULATOTALFIJOCLASICA LIBRE 0-15002.0TD-</v>
      </c>
      <c r="C797" s="18" t="str">
        <f>VLOOKUP($B797,Tabla2[],3,0)</f>
        <v>TOTAL</v>
      </c>
      <c r="D797" s="18" t="str">
        <f>VLOOKUP($B797,Tabla2[],FIJO!C$1,0)</f>
        <v>PENINSULA</v>
      </c>
      <c r="E797" s="155"/>
      <c r="F797" s="18" t="str">
        <f>VLOOKUP($B797,Tabla2[],5,0)</f>
        <v>CLASICA LIBRE 0-1500</v>
      </c>
      <c r="G797" s="18" t="str">
        <f>VLOOKUP($B797,Tabla2[],6,0)</f>
        <v>2.0TD</v>
      </c>
      <c r="H797" s="18" t="str">
        <f>VLOOKUP($B797,Tabla2[],7,0)</f>
        <v>-</v>
      </c>
      <c r="I797" s="19">
        <f>VLOOKUP($B797,Tabla2[],I$1,0)</f>
        <v>6.9542739726027397E-2</v>
      </c>
      <c r="J797" s="19">
        <f>VLOOKUP($B797,Tabla2[],J$1,0)</f>
        <v>3.6786301369863012E-3</v>
      </c>
      <c r="K797" s="19">
        <f>VLOOKUP($B797,Tabla2[],K$1,0)</f>
        <v>0</v>
      </c>
      <c r="L797" s="19">
        <f>VLOOKUP($B797,Tabla2[],L$1,0)</f>
        <v>0</v>
      </c>
      <c r="M797" s="19">
        <f>VLOOKUP($B797,Tabla2[],M$1,0)</f>
        <v>0</v>
      </c>
      <c r="N797" s="19">
        <f>VLOOKUP($B797,Tabla2[],N$1,0)</f>
        <v>0</v>
      </c>
      <c r="O797" s="19">
        <f>VLOOKUP($B797,Tabla2[],O$1,0)</f>
        <v>0.242117</v>
      </c>
      <c r="P797" s="19">
        <f>VLOOKUP($B797,Tabla2[],P$1,0)</f>
        <v>0.18933</v>
      </c>
      <c r="Q797" s="19">
        <f>VLOOKUP($B797,Tabla2[],Q$1,0)</f>
        <v>0.16750499999999999</v>
      </c>
      <c r="R797" s="19">
        <f>VLOOKUP($B797,Tabla2[],R$1,0)</f>
        <v>0</v>
      </c>
      <c r="S797" s="19">
        <f>VLOOKUP($B797,Tabla2[],S$1,0)</f>
        <v>0</v>
      </c>
      <c r="T797" s="19">
        <f>VLOOKUP($B797,Tabla2[],T$1,0)</f>
        <v>0</v>
      </c>
    </row>
    <row r="798" spans="1:20" x14ac:dyDescent="0.3">
      <c r="A798" t="s">
        <v>0</v>
      </c>
      <c r="B798" t="str">
        <f>FIJO!$B800</f>
        <v>PENINSULATOTALFIJOCLASICA LIBRE 1501-30002.0TD-</v>
      </c>
      <c r="C798" s="18" t="str">
        <f>VLOOKUP($B798,Tabla2[],3,0)</f>
        <v>TOTAL</v>
      </c>
      <c r="D798" s="18" t="str">
        <f>VLOOKUP($B798,Tabla2[],FIJO!C$1,0)</f>
        <v>PENINSULA</v>
      </c>
      <c r="E798" s="155"/>
      <c r="F798" s="18" t="str">
        <f>VLOOKUP($B798,Tabla2[],5,0)</f>
        <v>CLASICA LIBRE 1501-3000</v>
      </c>
      <c r="G798" s="18" t="str">
        <f>VLOOKUP($B798,Tabla2[],6,0)</f>
        <v>2.0TD</v>
      </c>
      <c r="H798" s="18" t="str">
        <f>VLOOKUP($B798,Tabla2[],7,0)</f>
        <v>-</v>
      </c>
      <c r="I798" s="19">
        <f>VLOOKUP($B798,Tabla2[],I$1,0)</f>
        <v>6.9542739726027397E-2</v>
      </c>
      <c r="J798" s="19">
        <f>VLOOKUP($B798,Tabla2[],J$1,0)</f>
        <v>3.6786301369863012E-3</v>
      </c>
      <c r="K798" s="19">
        <f>VLOOKUP($B798,Tabla2[],K$1,0)</f>
        <v>0</v>
      </c>
      <c r="L798" s="19">
        <f>VLOOKUP($B798,Tabla2[],L$1,0)</f>
        <v>0</v>
      </c>
      <c r="M798" s="19">
        <f>VLOOKUP($B798,Tabla2[],M$1,0)</f>
        <v>0</v>
      </c>
      <c r="N798" s="19">
        <f>VLOOKUP($B798,Tabla2[],N$1,0)</f>
        <v>0</v>
      </c>
      <c r="O798" s="19">
        <f>VLOOKUP($B798,Tabla2[],O$1,0)</f>
        <v>0.240117</v>
      </c>
      <c r="P798" s="19">
        <f>VLOOKUP($B798,Tabla2[],P$1,0)</f>
        <v>0.18733</v>
      </c>
      <c r="Q798" s="19">
        <f>VLOOKUP($B798,Tabla2[],Q$1,0)</f>
        <v>0.16550500000000001</v>
      </c>
      <c r="R798" s="19">
        <f>VLOOKUP($B798,Tabla2[],R$1,0)</f>
        <v>0</v>
      </c>
      <c r="S798" s="19">
        <f>VLOOKUP($B798,Tabla2[],S$1,0)</f>
        <v>0</v>
      </c>
      <c r="T798" s="19">
        <f>VLOOKUP($B798,Tabla2[],T$1,0)</f>
        <v>0</v>
      </c>
    </row>
    <row r="799" spans="1:20" x14ac:dyDescent="0.3">
      <c r="A799" t="s">
        <v>0</v>
      </c>
      <c r="B799" t="str">
        <f>FIJO!$B801</f>
        <v>PENINSULATOTALFIJOCLASICA LIBRE 3001-50002.0TD-</v>
      </c>
      <c r="C799" s="18" t="str">
        <f>VLOOKUP($B799,Tabla2[],3,0)</f>
        <v>TOTAL</v>
      </c>
      <c r="D799" s="18" t="str">
        <f>VLOOKUP($B799,Tabla2[],FIJO!C$1,0)</f>
        <v>PENINSULA</v>
      </c>
      <c r="E799" s="155"/>
      <c r="F799" s="18" t="str">
        <f>VLOOKUP($B799,Tabla2[],5,0)</f>
        <v>CLASICA LIBRE 3001-5000</v>
      </c>
      <c r="G799" s="18" t="str">
        <f>VLOOKUP($B799,Tabla2[],6,0)</f>
        <v>2.0TD</v>
      </c>
      <c r="H799" s="18" t="str">
        <f>VLOOKUP($B799,Tabla2[],7,0)</f>
        <v>-</v>
      </c>
      <c r="I799" s="19">
        <f>VLOOKUP($B799,Tabla2[],I$1,0)</f>
        <v>6.9542739726027397E-2</v>
      </c>
      <c r="J799" s="19">
        <f>VLOOKUP($B799,Tabla2[],J$1,0)</f>
        <v>3.6786301369863012E-3</v>
      </c>
      <c r="K799" s="19">
        <f>VLOOKUP($B799,Tabla2[],K$1,0)</f>
        <v>0</v>
      </c>
      <c r="L799" s="19">
        <f>VLOOKUP($B799,Tabla2[],L$1,0)</f>
        <v>0</v>
      </c>
      <c r="M799" s="19">
        <f>VLOOKUP($B799,Tabla2[],M$1,0)</f>
        <v>0</v>
      </c>
      <c r="N799" s="19">
        <f>VLOOKUP($B799,Tabla2[],N$1,0)</f>
        <v>0</v>
      </c>
      <c r="O799" s="19">
        <f>VLOOKUP($B799,Tabla2[],O$1,0)</f>
        <v>0.23461699999999999</v>
      </c>
      <c r="P799" s="19">
        <f>VLOOKUP($B799,Tabla2[],P$1,0)</f>
        <v>0.18182999999999999</v>
      </c>
      <c r="Q799" s="19">
        <f>VLOOKUP($B799,Tabla2[],Q$1,0)</f>
        <v>0.16000500000000001</v>
      </c>
      <c r="R799" s="19">
        <f>VLOOKUP($B799,Tabla2[],R$1,0)</f>
        <v>0</v>
      </c>
      <c r="S799" s="19">
        <f>VLOOKUP($B799,Tabla2[],S$1,0)</f>
        <v>0</v>
      </c>
      <c r="T799" s="19">
        <f>VLOOKUP($B799,Tabla2[],T$1,0)</f>
        <v>0</v>
      </c>
    </row>
    <row r="800" spans="1:20" x14ac:dyDescent="0.3">
      <c r="A800" t="s">
        <v>0</v>
      </c>
      <c r="B800" t="str">
        <f>FIJO!$B802</f>
        <v>PENINSULATOTALFIJOCLASICA LIBRE UNICA &gt;50012.0TD-</v>
      </c>
      <c r="C800" s="18" t="str">
        <f>VLOOKUP($B800,Tabla2[],3,0)</f>
        <v>TOTAL</v>
      </c>
      <c r="D800" s="18" t="str">
        <f>VLOOKUP($B800,Tabla2[],FIJO!C$1,0)</f>
        <v>PENINSULA</v>
      </c>
      <c r="E800" s="155"/>
      <c r="F800" s="18" t="str">
        <f>VLOOKUP($B800,Tabla2[],5,0)</f>
        <v>CLASICA LIBRE UNICA &gt;5001</v>
      </c>
      <c r="G800" s="18" t="str">
        <f>VLOOKUP($B800,Tabla2[],6,0)</f>
        <v>2.0TD</v>
      </c>
      <c r="H800" s="18" t="str">
        <f>VLOOKUP($B800,Tabla2[],7,0)</f>
        <v>-</v>
      </c>
      <c r="I800" s="19">
        <f>VLOOKUP($B800,Tabla2[],I$1,0)</f>
        <v>6.9542739726027397E-2</v>
      </c>
      <c r="J800" s="19">
        <f>VLOOKUP($B800,Tabla2[],J$1,0)</f>
        <v>3.6786301369863012E-3</v>
      </c>
      <c r="K800" s="19">
        <f>VLOOKUP($B800,Tabla2[],K$1,0)</f>
        <v>0</v>
      </c>
      <c r="L800" s="19">
        <f>VLOOKUP($B800,Tabla2[],L$1,0)</f>
        <v>0</v>
      </c>
      <c r="M800" s="19">
        <f>VLOOKUP($B800,Tabla2[],M$1,0)</f>
        <v>0</v>
      </c>
      <c r="N800" s="19">
        <f>VLOOKUP($B800,Tabla2[],N$1,0)</f>
        <v>0</v>
      </c>
      <c r="O800" s="19">
        <f>VLOOKUP($B800,Tabla2[],O$1,0)</f>
        <v>0.188282</v>
      </c>
      <c r="P800" s="19">
        <f>VLOOKUP($B800,Tabla2[],P$1,0)</f>
        <v>0.188282</v>
      </c>
      <c r="Q800" s="19">
        <f>VLOOKUP($B800,Tabla2[],Q$1,0)</f>
        <v>0.188282</v>
      </c>
      <c r="R800" s="19">
        <f>VLOOKUP($B800,Tabla2[],R$1,0)</f>
        <v>0</v>
      </c>
      <c r="S800" s="19">
        <f>VLOOKUP($B800,Tabla2[],S$1,0)</f>
        <v>0</v>
      </c>
      <c r="T800" s="19">
        <f>VLOOKUP($B800,Tabla2[],T$1,0)</f>
        <v>0</v>
      </c>
    </row>
    <row r="801" spans="1:20" x14ac:dyDescent="0.3">
      <c r="A801" t="s">
        <v>0</v>
      </c>
      <c r="B801" t="str">
        <f>FIJO!$B803</f>
        <v>PENINSULATOTALFIJOCLASICA LIBRE UNICA 0-15002.0TD-</v>
      </c>
      <c r="C801" s="18" t="str">
        <f>VLOOKUP($B801,Tabla2[],3,0)</f>
        <v>TOTAL</v>
      </c>
      <c r="D801" s="18" t="str">
        <f>VLOOKUP($B801,Tabla2[],FIJO!C$1,0)</f>
        <v>PENINSULA</v>
      </c>
      <c r="E801" s="155"/>
      <c r="F801" s="18" t="str">
        <f>VLOOKUP($B801,Tabla2[],5,0)</f>
        <v>CLASICA LIBRE UNICA 0-1500</v>
      </c>
      <c r="G801" s="18" t="str">
        <f>VLOOKUP($B801,Tabla2[],6,0)</f>
        <v>2.0TD</v>
      </c>
      <c r="H801" s="18" t="str">
        <f>VLOOKUP($B801,Tabla2[],7,0)</f>
        <v>-</v>
      </c>
      <c r="I801" s="19">
        <f>VLOOKUP($B801,Tabla2[],I$1,0)</f>
        <v>6.9542739726027397E-2</v>
      </c>
      <c r="J801" s="19">
        <f>VLOOKUP($B801,Tabla2[],J$1,0)</f>
        <v>3.6786301369863012E-3</v>
      </c>
      <c r="K801" s="19">
        <f>VLOOKUP($B801,Tabla2[],K$1,0)</f>
        <v>0</v>
      </c>
      <c r="L801" s="19">
        <f>VLOOKUP($B801,Tabla2[],L$1,0)</f>
        <v>0</v>
      </c>
      <c r="M801" s="19">
        <f>VLOOKUP($B801,Tabla2[],M$1,0)</f>
        <v>0</v>
      </c>
      <c r="N801" s="19">
        <f>VLOOKUP($B801,Tabla2[],N$1,0)</f>
        <v>0</v>
      </c>
      <c r="O801" s="19">
        <f>VLOOKUP($B801,Tabla2[],O$1,0)</f>
        <v>0.19578200000000001</v>
      </c>
      <c r="P801" s="19">
        <f>VLOOKUP($B801,Tabla2[],P$1,0)</f>
        <v>0.19578200000000001</v>
      </c>
      <c r="Q801" s="19">
        <f>VLOOKUP($B801,Tabla2[],Q$1,0)</f>
        <v>0.19578200000000001</v>
      </c>
      <c r="R801" s="19">
        <f>VLOOKUP($B801,Tabla2[],R$1,0)</f>
        <v>0</v>
      </c>
      <c r="S801" s="19">
        <f>VLOOKUP($B801,Tabla2[],S$1,0)</f>
        <v>0</v>
      </c>
      <c r="T801" s="19">
        <f>VLOOKUP($B801,Tabla2[],T$1,0)</f>
        <v>0</v>
      </c>
    </row>
    <row r="802" spans="1:20" x14ac:dyDescent="0.3">
      <c r="A802" t="s">
        <v>0</v>
      </c>
      <c r="B802" t="str">
        <f>FIJO!$B804</f>
        <v>PENINSULATOTALFIJOCLASICA LIBRE UNICA 1501-30002.0TD-</v>
      </c>
      <c r="C802" s="18" t="str">
        <f>VLOOKUP($B802,Tabla2[],3,0)</f>
        <v>TOTAL</v>
      </c>
      <c r="D802" s="18" t="str">
        <f>VLOOKUP($B802,Tabla2[],FIJO!C$1,0)</f>
        <v>PENINSULA</v>
      </c>
      <c r="E802" s="155"/>
      <c r="F802" s="18" t="str">
        <f>VLOOKUP($B802,Tabla2[],5,0)</f>
        <v>CLASICA LIBRE UNICA 1501-3000</v>
      </c>
      <c r="G802" s="18" t="str">
        <f>VLOOKUP($B802,Tabla2[],6,0)</f>
        <v>2.0TD</v>
      </c>
      <c r="H802" s="18" t="str">
        <f>VLOOKUP($B802,Tabla2[],7,0)</f>
        <v>-</v>
      </c>
      <c r="I802" s="19">
        <f>VLOOKUP($B802,Tabla2[],I$1,0)</f>
        <v>6.9542739726027397E-2</v>
      </c>
      <c r="J802" s="19">
        <f>VLOOKUP($B802,Tabla2[],J$1,0)</f>
        <v>3.6786301369863012E-3</v>
      </c>
      <c r="K802" s="19">
        <f>VLOOKUP($B802,Tabla2[],K$1,0)</f>
        <v>0</v>
      </c>
      <c r="L802" s="19">
        <f>VLOOKUP($B802,Tabla2[],L$1,0)</f>
        <v>0</v>
      </c>
      <c r="M802" s="19">
        <f>VLOOKUP($B802,Tabla2[],M$1,0)</f>
        <v>0</v>
      </c>
      <c r="N802" s="19">
        <f>VLOOKUP($B802,Tabla2[],N$1,0)</f>
        <v>0</v>
      </c>
      <c r="O802" s="19">
        <f>VLOOKUP($B802,Tabla2[],O$1,0)</f>
        <v>0.19378200000000001</v>
      </c>
      <c r="P802" s="19">
        <f>VLOOKUP($B802,Tabla2[],P$1,0)</f>
        <v>0.19378200000000001</v>
      </c>
      <c r="Q802" s="19">
        <f>VLOOKUP($B802,Tabla2[],Q$1,0)</f>
        <v>0.19378200000000001</v>
      </c>
      <c r="R802" s="19">
        <f>VLOOKUP($B802,Tabla2[],R$1,0)</f>
        <v>0</v>
      </c>
      <c r="S802" s="19">
        <f>VLOOKUP($B802,Tabla2[],S$1,0)</f>
        <v>0</v>
      </c>
      <c r="T802" s="19">
        <f>VLOOKUP($B802,Tabla2[],T$1,0)</f>
        <v>0</v>
      </c>
    </row>
    <row r="803" spans="1:20" x14ac:dyDescent="0.3">
      <c r="A803" t="s">
        <v>0</v>
      </c>
      <c r="B803" t="str">
        <f>FIJO!$B805</f>
        <v>PENINSULATOTALFIJOCLASICA LIBRE UNICA 3001-50002.0TD-</v>
      </c>
      <c r="C803" s="18" t="str">
        <f>VLOOKUP($B803,Tabla2[],3,0)</f>
        <v>TOTAL</v>
      </c>
      <c r="D803" s="18" t="str">
        <f>VLOOKUP($B803,Tabla2[],FIJO!C$1,0)</f>
        <v>PENINSULA</v>
      </c>
      <c r="E803" s="155"/>
      <c r="F803" s="18" t="str">
        <f>VLOOKUP($B803,Tabla2[],5,0)</f>
        <v>CLASICA LIBRE UNICA 3001-5000</v>
      </c>
      <c r="G803" s="18" t="str">
        <f>VLOOKUP($B803,Tabla2[],6,0)</f>
        <v>2.0TD</v>
      </c>
      <c r="H803" s="18" t="str">
        <f>VLOOKUP($B803,Tabla2[],7,0)</f>
        <v>-</v>
      </c>
      <c r="I803" s="19">
        <f>VLOOKUP($B803,Tabla2[],I$1,0)</f>
        <v>6.9542739726027397E-2</v>
      </c>
      <c r="J803" s="19">
        <f>VLOOKUP($B803,Tabla2[],J$1,0)</f>
        <v>3.6786301369863012E-3</v>
      </c>
      <c r="K803" s="19">
        <f>VLOOKUP($B803,Tabla2[],K$1,0)</f>
        <v>0</v>
      </c>
      <c r="L803" s="19">
        <f>VLOOKUP($B803,Tabla2[],L$1,0)</f>
        <v>0</v>
      </c>
      <c r="M803" s="19">
        <f>VLOOKUP($B803,Tabla2[],M$1,0)</f>
        <v>0</v>
      </c>
      <c r="N803" s="19">
        <f>VLOOKUP($B803,Tabla2[],N$1,0)</f>
        <v>0</v>
      </c>
      <c r="O803" s="19">
        <f>VLOOKUP($B803,Tabla2[],O$1,0)</f>
        <v>0.188282</v>
      </c>
      <c r="P803" s="19">
        <f>VLOOKUP($B803,Tabla2[],P$1,0)</f>
        <v>0.188282</v>
      </c>
      <c r="Q803" s="19">
        <f>VLOOKUP($B803,Tabla2[],Q$1,0)</f>
        <v>0.188282</v>
      </c>
      <c r="R803" s="19">
        <f>VLOOKUP($B803,Tabla2[],R$1,0)</f>
        <v>0</v>
      </c>
      <c r="S803" s="19">
        <f>VLOOKUP($B803,Tabla2[],S$1,0)</f>
        <v>0</v>
      </c>
      <c r="T803" s="19">
        <f>VLOOKUP($B803,Tabla2[],T$1,0)</f>
        <v>0</v>
      </c>
    </row>
    <row r="804" spans="1:20" x14ac:dyDescent="0.3">
      <c r="A804" t="s">
        <v>0</v>
      </c>
      <c r="B804" t="str">
        <f>FIJO!$B806</f>
        <v>PENINSULATOTALFIJOCLASICA TE12.0TD-</v>
      </c>
      <c r="C804" s="18" t="str">
        <f>VLOOKUP($B804,Tabla2[],3,0)</f>
        <v>TOTAL</v>
      </c>
      <c r="D804" s="18" t="str">
        <f>VLOOKUP($B804,Tabla2[],FIJO!C$1,0)</f>
        <v>PENINSULA</v>
      </c>
      <c r="E804" s="155"/>
      <c r="F804" s="18" t="str">
        <f>VLOOKUP($B804,Tabla2[],5,0)</f>
        <v>CLASICA TE1</v>
      </c>
      <c r="G804" s="18" t="str">
        <f>VLOOKUP($B804,Tabla2[],6,0)</f>
        <v>2.0TD</v>
      </c>
      <c r="H804" s="18" t="str">
        <f>VLOOKUP($B804,Tabla2[],7,0)</f>
        <v>-</v>
      </c>
      <c r="I804" s="19">
        <f>VLOOKUP($B804,Tabla2[],I$1,0)</f>
        <v>8.1000000000000003E-2</v>
      </c>
      <c r="J804" s="19">
        <f>VLOOKUP($B804,Tabla2[],J$1,0)</f>
        <v>1.4999999999999999E-2</v>
      </c>
      <c r="K804" s="19">
        <f>VLOOKUP($B804,Tabla2[],K$1,0)</f>
        <v>0</v>
      </c>
      <c r="L804" s="19">
        <f>VLOOKUP($B804,Tabla2[],L$1,0)</f>
        <v>0</v>
      </c>
      <c r="M804" s="19">
        <f>VLOOKUP($B804,Tabla2[],M$1,0)</f>
        <v>0</v>
      </c>
      <c r="N804" s="19">
        <f>VLOOKUP($B804,Tabla2[],N$1,0)</f>
        <v>0</v>
      </c>
      <c r="O804" s="19">
        <f>VLOOKUP($B804,Tabla2[],O$1,0)</f>
        <v>0.238117</v>
      </c>
      <c r="P804" s="19">
        <f>VLOOKUP($B804,Tabla2[],P$1,0)</f>
        <v>0.18532999999999999</v>
      </c>
      <c r="Q804" s="19">
        <f>VLOOKUP($B804,Tabla2[],Q$1,0)</f>
        <v>0.16350500000000001</v>
      </c>
      <c r="R804" s="19">
        <f>VLOOKUP($B804,Tabla2[],R$1,0)</f>
        <v>0</v>
      </c>
      <c r="S804" s="19">
        <f>VLOOKUP($B804,Tabla2[],S$1,0)</f>
        <v>0</v>
      </c>
      <c r="T804" s="19">
        <f>VLOOKUP($B804,Tabla2[],T$1,0)</f>
        <v>0</v>
      </c>
    </row>
    <row r="805" spans="1:20" x14ac:dyDescent="0.3">
      <c r="A805" t="s">
        <v>0</v>
      </c>
      <c r="B805" t="str">
        <f>FIJO!$B807</f>
        <v>PENINSULATOTALFIJOCLASICA TE1 UNICA2.0TD-</v>
      </c>
      <c r="C805" s="18" t="str">
        <f>VLOOKUP($B805,Tabla2[],3,0)</f>
        <v>TOTAL</v>
      </c>
      <c r="D805" s="18" t="str">
        <f>VLOOKUP($B805,Tabla2[],FIJO!C$1,0)</f>
        <v>PENINSULA</v>
      </c>
      <c r="E805" s="155"/>
      <c r="F805" s="18" t="str">
        <f>VLOOKUP($B805,Tabla2[],5,0)</f>
        <v>CLASICA TE1 UNICA</v>
      </c>
      <c r="G805" s="18" t="str">
        <f>VLOOKUP($B805,Tabla2[],6,0)</f>
        <v>2.0TD</v>
      </c>
      <c r="H805" s="18" t="str">
        <f>VLOOKUP($B805,Tabla2[],7,0)</f>
        <v>-</v>
      </c>
      <c r="I805" s="19">
        <f>VLOOKUP($B805,Tabla2[],I$1,0)</f>
        <v>8.1000000000000003E-2</v>
      </c>
      <c r="J805" s="19">
        <f>VLOOKUP($B805,Tabla2[],J$1,0)</f>
        <v>1.4999999999999999E-2</v>
      </c>
      <c r="K805" s="19">
        <f>VLOOKUP($B805,Tabla2[],K$1,0)</f>
        <v>0</v>
      </c>
      <c r="L805" s="19">
        <f>VLOOKUP($B805,Tabla2[],L$1,0)</f>
        <v>0</v>
      </c>
      <c r="M805" s="19">
        <f>VLOOKUP($B805,Tabla2[],M$1,0)</f>
        <v>0</v>
      </c>
      <c r="N805" s="19">
        <f>VLOOKUP($B805,Tabla2[],N$1,0)</f>
        <v>0</v>
      </c>
      <c r="O805" s="19">
        <f>VLOOKUP($B805,Tabla2[],O$1,0)</f>
        <v>0.19178200000000001</v>
      </c>
      <c r="P805" s="19">
        <f>VLOOKUP($B805,Tabla2[],P$1,0)</f>
        <v>0.19178200000000001</v>
      </c>
      <c r="Q805" s="19">
        <f>VLOOKUP($B805,Tabla2[],Q$1,0)</f>
        <v>0.19178200000000001</v>
      </c>
      <c r="R805" s="19">
        <f>VLOOKUP($B805,Tabla2[],R$1,0)</f>
        <v>0</v>
      </c>
      <c r="S805" s="19">
        <f>VLOOKUP($B805,Tabla2[],S$1,0)</f>
        <v>0</v>
      </c>
      <c r="T805" s="19">
        <f>VLOOKUP($B805,Tabla2[],T$1,0)</f>
        <v>0</v>
      </c>
    </row>
    <row r="806" spans="1:20" x14ac:dyDescent="0.3">
      <c r="A806" t="s">
        <v>0</v>
      </c>
      <c r="B806" t="str">
        <f>FIJO!$B808</f>
        <v>PENINSULATOTALFIJOCLASICA TE22.0TD-</v>
      </c>
      <c r="C806" s="18" t="str">
        <f>VLOOKUP($B806,Tabla2[],3,0)</f>
        <v>TOTAL</v>
      </c>
      <c r="D806" s="18" t="str">
        <f>VLOOKUP($B806,Tabla2[],FIJO!C$1,0)</f>
        <v>PENINSULA</v>
      </c>
      <c r="E806" s="155"/>
      <c r="F806" s="18" t="str">
        <f>VLOOKUP($B806,Tabla2[],5,0)</f>
        <v>CLASICA TE2</v>
      </c>
      <c r="G806" s="18" t="str">
        <f>VLOOKUP($B806,Tabla2[],6,0)</f>
        <v>2.0TD</v>
      </c>
      <c r="H806" s="18" t="str">
        <f>VLOOKUP($B806,Tabla2[],7,0)</f>
        <v>-</v>
      </c>
      <c r="I806" s="19">
        <f>VLOOKUP($B806,Tabla2[],I$1,0)</f>
        <v>8.5999999999999993E-2</v>
      </c>
      <c r="J806" s="19">
        <f>VLOOKUP($B806,Tabla2[],J$1,0)</f>
        <v>0.02</v>
      </c>
      <c r="K806" s="19">
        <f>VLOOKUP($B806,Tabla2[],K$1,0)</f>
        <v>0</v>
      </c>
      <c r="L806" s="19">
        <f>VLOOKUP($B806,Tabla2[],L$1,0)</f>
        <v>0</v>
      </c>
      <c r="M806" s="19">
        <f>VLOOKUP($B806,Tabla2[],M$1,0)</f>
        <v>0</v>
      </c>
      <c r="N806" s="19">
        <f>VLOOKUP($B806,Tabla2[],N$1,0)</f>
        <v>0</v>
      </c>
      <c r="O806" s="19">
        <f>VLOOKUP($B806,Tabla2[],O$1,0)</f>
        <v>0.241117</v>
      </c>
      <c r="P806" s="19">
        <f>VLOOKUP($B806,Tabla2[],P$1,0)</f>
        <v>0.18833</v>
      </c>
      <c r="Q806" s="19">
        <f>VLOOKUP($B806,Tabla2[],Q$1,0)</f>
        <v>0.16650499999999999</v>
      </c>
      <c r="R806" s="19">
        <f>VLOOKUP($B806,Tabla2[],R$1,0)</f>
        <v>0</v>
      </c>
      <c r="S806" s="19">
        <f>VLOOKUP($B806,Tabla2[],S$1,0)</f>
        <v>0</v>
      </c>
      <c r="T806" s="19">
        <f>VLOOKUP($B806,Tabla2[],T$1,0)</f>
        <v>0</v>
      </c>
    </row>
    <row r="807" spans="1:20" x14ac:dyDescent="0.3">
      <c r="A807" t="s">
        <v>0</v>
      </c>
      <c r="B807" t="str">
        <f>FIJO!$B809</f>
        <v>PENINSULATOTALFIJOCLASICA TE2 UNICA2.0TD-</v>
      </c>
      <c r="C807" s="18" t="str">
        <f>VLOOKUP($B807,Tabla2[],3,0)</f>
        <v>TOTAL</v>
      </c>
      <c r="D807" s="18" t="str">
        <f>VLOOKUP($B807,Tabla2[],FIJO!C$1,0)</f>
        <v>PENINSULA</v>
      </c>
      <c r="E807" s="155"/>
      <c r="F807" s="18" t="str">
        <f>VLOOKUP($B807,Tabla2[],5,0)</f>
        <v>CLASICA TE2 UNICA</v>
      </c>
      <c r="G807" s="18" t="str">
        <f>VLOOKUP($B807,Tabla2[],6,0)</f>
        <v>2.0TD</v>
      </c>
      <c r="H807" s="18" t="str">
        <f>VLOOKUP($B807,Tabla2[],7,0)</f>
        <v>-</v>
      </c>
      <c r="I807" s="19">
        <f>VLOOKUP($B807,Tabla2[],I$1,0)</f>
        <v>8.5999999999999993E-2</v>
      </c>
      <c r="J807" s="19">
        <f>VLOOKUP($B807,Tabla2[],J$1,0)</f>
        <v>0.02</v>
      </c>
      <c r="K807" s="19">
        <f>VLOOKUP($B807,Tabla2[],K$1,0)</f>
        <v>0</v>
      </c>
      <c r="L807" s="19">
        <f>VLOOKUP($B807,Tabla2[],L$1,0)</f>
        <v>0</v>
      </c>
      <c r="M807" s="19">
        <f>VLOOKUP($B807,Tabla2[],M$1,0)</f>
        <v>0</v>
      </c>
      <c r="N807" s="19">
        <f>VLOOKUP($B807,Tabla2[],N$1,0)</f>
        <v>0</v>
      </c>
      <c r="O807" s="19">
        <f>VLOOKUP($B807,Tabla2[],O$1,0)</f>
        <v>0.19478200000000001</v>
      </c>
      <c r="P807" s="19">
        <f>VLOOKUP($B807,Tabla2[],P$1,0)</f>
        <v>0.19478200000000001</v>
      </c>
      <c r="Q807" s="19">
        <f>VLOOKUP($B807,Tabla2[],Q$1,0)</f>
        <v>0.19478200000000001</v>
      </c>
      <c r="R807" s="19">
        <f>VLOOKUP($B807,Tabla2[],R$1,0)</f>
        <v>0</v>
      </c>
      <c r="S807" s="19">
        <f>VLOOKUP($B807,Tabla2[],S$1,0)</f>
        <v>0</v>
      </c>
      <c r="T807" s="19">
        <f>VLOOKUP($B807,Tabla2[],T$1,0)</f>
        <v>0</v>
      </c>
    </row>
    <row r="808" spans="1:20" x14ac:dyDescent="0.3">
      <c r="A808" t="s">
        <v>0</v>
      </c>
      <c r="B808" t="str">
        <f>FIJO!$B810</f>
        <v>PENINSULATOTALFIJOCLASICA TE32.0TD-</v>
      </c>
      <c r="C808" s="18" t="str">
        <f>VLOOKUP($B808,Tabla2[],3,0)</f>
        <v>TOTAL</v>
      </c>
      <c r="D808" s="18" t="str">
        <f>VLOOKUP($B808,Tabla2[],FIJO!C$1,0)</f>
        <v>PENINSULA</v>
      </c>
      <c r="E808" s="155"/>
      <c r="F808" s="18" t="str">
        <f>VLOOKUP($B808,Tabla2[],5,0)</f>
        <v>CLASICA TE3</v>
      </c>
      <c r="G808" s="18" t="str">
        <f>VLOOKUP($B808,Tabla2[],6,0)</f>
        <v>2.0TD</v>
      </c>
      <c r="H808" s="18" t="str">
        <f>VLOOKUP($B808,Tabla2[],7,0)</f>
        <v>-</v>
      </c>
      <c r="I808" s="19">
        <f>VLOOKUP($B808,Tabla2[],I$1,0)</f>
        <v>8.8999999999999996E-2</v>
      </c>
      <c r="J808" s="19">
        <f>VLOOKUP($B808,Tabla2[],J$1,0)</f>
        <v>2.3E-2</v>
      </c>
      <c r="K808" s="19">
        <f>VLOOKUP($B808,Tabla2[],K$1,0)</f>
        <v>0</v>
      </c>
      <c r="L808" s="19">
        <f>VLOOKUP($B808,Tabla2[],L$1,0)</f>
        <v>0</v>
      </c>
      <c r="M808" s="19">
        <f>VLOOKUP($B808,Tabla2[],M$1,0)</f>
        <v>0</v>
      </c>
      <c r="N808" s="19">
        <f>VLOOKUP($B808,Tabla2[],N$1,0)</f>
        <v>0</v>
      </c>
      <c r="O808" s="19">
        <f>VLOOKUP($B808,Tabla2[],O$1,0)</f>
        <v>0.242117</v>
      </c>
      <c r="P808" s="19">
        <f>VLOOKUP($B808,Tabla2[],P$1,0)</f>
        <v>0.18933</v>
      </c>
      <c r="Q808" s="19">
        <f>VLOOKUP($B808,Tabla2[],Q$1,0)</f>
        <v>0.16750499999999999</v>
      </c>
      <c r="R808" s="19">
        <f>VLOOKUP($B808,Tabla2[],R$1,0)</f>
        <v>0</v>
      </c>
      <c r="S808" s="19">
        <f>VLOOKUP($B808,Tabla2[],S$1,0)</f>
        <v>0</v>
      </c>
      <c r="T808" s="19">
        <f>VLOOKUP($B808,Tabla2[],T$1,0)</f>
        <v>0</v>
      </c>
    </row>
    <row r="809" spans="1:20" x14ac:dyDescent="0.3">
      <c r="A809" t="s">
        <v>0</v>
      </c>
      <c r="B809" t="str">
        <f>FIJO!$B811</f>
        <v>PENINSULATOTALFIJOCLASICA TE3 UNICA2.0TD-</v>
      </c>
      <c r="C809" s="18" t="str">
        <f>VLOOKUP($B809,Tabla2[],3,0)</f>
        <v>TOTAL</v>
      </c>
      <c r="D809" s="18" t="str">
        <f>VLOOKUP($B809,Tabla2[],FIJO!C$1,0)</f>
        <v>PENINSULA</v>
      </c>
      <c r="E809" s="155"/>
      <c r="F809" s="18" t="str">
        <f>VLOOKUP($B809,Tabla2[],5,0)</f>
        <v>CLASICA TE3 UNICA</v>
      </c>
      <c r="G809" s="18" t="str">
        <f>VLOOKUP($B809,Tabla2[],6,0)</f>
        <v>2.0TD</v>
      </c>
      <c r="H809" s="18" t="str">
        <f>VLOOKUP($B809,Tabla2[],7,0)</f>
        <v>-</v>
      </c>
      <c r="I809" s="19">
        <f>VLOOKUP($B809,Tabla2[],I$1,0)</f>
        <v>8.8999999999999996E-2</v>
      </c>
      <c r="J809" s="19">
        <f>VLOOKUP($B809,Tabla2[],J$1,0)</f>
        <v>2.3E-2</v>
      </c>
      <c r="K809" s="19">
        <f>VLOOKUP($B809,Tabla2[],K$1,0)</f>
        <v>0</v>
      </c>
      <c r="L809" s="19">
        <f>VLOOKUP($B809,Tabla2[],L$1,0)</f>
        <v>0</v>
      </c>
      <c r="M809" s="19">
        <f>VLOOKUP($B809,Tabla2[],M$1,0)</f>
        <v>0</v>
      </c>
      <c r="N809" s="19">
        <f>VLOOKUP($B809,Tabla2[],N$1,0)</f>
        <v>0</v>
      </c>
      <c r="O809" s="19">
        <f>VLOOKUP($B809,Tabla2[],O$1,0)</f>
        <v>0.19578200000000001</v>
      </c>
      <c r="P809" s="19">
        <f>VLOOKUP($B809,Tabla2[],P$1,0)</f>
        <v>0.19578200000000001</v>
      </c>
      <c r="Q809" s="19">
        <f>VLOOKUP($B809,Tabla2[],Q$1,0)</f>
        <v>0.19578200000000001</v>
      </c>
      <c r="R809" s="19">
        <f>VLOOKUP($B809,Tabla2[],R$1,0)</f>
        <v>0</v>
      </c>
      <c r="S809" s="19">
        <f>VLOOKUP($B809,Tabla2[],S$1,0)</f>
        <v>0</v>
      </c>
      <c r="T809" s="19">
        <f>VLOOKUP($B809,Tabla2[],T$1,0)</f>
        <v>0</v>
      </c>
    </row>
    <row r="810" spans="1:20" x14ac:dyDescent="0.3">
      <c r="A810" t="s">
        <v>0</v>
      </c>
      <c r="B810" t="str">
        <f>FIJO!$B812</f>
        <v>PENINSULATOTALFIJOCLASICA TE42.0TD-</v>
      </c>
      <c r="C810" s="18" t="str">
        <f>VLOOKUP($B810,Tabla2[],3,0)</f>
        <v>TOTAL</v>
      </c>
      <c r="D810" s="18" t="str">
        <f>VLOOKUP($B810,Tabla2[],FIJO!C$1,0)</f>
        <v>PENINSULA</v>
      </c>
      <c r="E810" s="155"/>
      <c r="F810" s="18" t="str">
        <f>VLOOKUP($B810,Tabla2[],5,0)</f>
        <v>CLASICA TE4</v>
      </c>
      <c r="G810" s="18" t="str">
        <f>VLOOKUP($B810,Tabla2[],6,0)</f>
        <v>2.0TD</v>
      </c>
      <c r="H810" s="18" t="str">
        <f>VLOOKUP($B810,Tabla2[],7,0)</f>
        <v>-</v>
      </c>
      <c r="I810" s="19">
        <f>VLOOKUP($B810,Tabla2[],I$1,0)</f>
        <v>9.4E-2</v>
      </c>
      <c r="J810" s="19">
        <f>VLOOKUP($B810,Tabla2[],J$1,0)</f>
        <v>2.8000000000000001E-2</v>
      </c>
      <c r="K810" s="19">
        <f>VLOOKUP($B810,Tabla2[],K$1,0)</f>
        <v>0</v>
      </c>
      <c r="L810" s="19">
        <f>VLOOKUP($B810,Tabla2[],L$1,0)</f>
        <v>0</v>
      </c>
      <c r="M810" s="19">
        <f>VLOOKUP($B810,Tabla2[],M$1,0)</f>
        <v>0</v>
      </c>
      <c r="N810" s="19">
        <f>VLOOKUP($B810,Tabla2[],N$1,0)</f>
        <v>0</v>
      </c>
      <c r="O810" s="19">
        <f>VLOOKUP($B810,Tabla2[],O$1,0)</f>
        <v>0.246117</v>
      </c>
      <c r="P810" s="19">
        <f>VLOOKUP($B810,Tabla2[],P$1,0)</f>
        <v>0.19333</v>
      </c>
      <c r="Q810" s="19">
        <f>VLOOKUP($B810,Tabla2[],Q$1,0)</f>
        <v>0.17150499999999999</v>
      </c>
      <c r="R810" s="19">
        <f>VLOOKUP($B810,Tabla2[],R$1,0)</f>
        <v>0</v>
      </c>
      <c r="S810" s="19">
        <f>VLOOKUP($B810,Tabla2[],S$1,0)</f>
        <v>0</v>
      </c>
      <c r="T810" s="19">
        <f>VLOOKUP($B810,Tabla2[],T$1,0)</f>
        <v>0</v>
      </c>
    </row>
    <row r="811" spans="1:20" x14ac:dyDescent="0.3">
      <c r="A811" t="s">
        <v>0</v>
      </c>
      <c r="B811" t="str">
        <f>FIJO!$B813</f>
        <v>PENINSULATOTALFIJOCLASICA TE4 UNICA2.0TD-</v>
      </c>
      <c r="C811" s="18" t="str">
        <f>VLOOKUP($B811,Tabla2[],3,0)</f>
        <v>TOTAL</v>
      </c>
      <c r="D811" s="18" t="str">
        <f>VLOOKUP($B811,Tabla2[],FIJO!C$1,0)</f>
        <v>PENINSULA</v>
      </c>
      <c r="E811" s="155"/>
      <c r="F811" s="18" t="str">
        <f>VLOOKUP($B811,Tabla2[],5,0)</f>
        <v>CLASICA TE4 UNICA</v>
      </c>
      <c r="G811" s="18" t="str">
        <f>VLOOKUP($B811,Tabla2[],6,0)</f>
        <v>2.0TD</v>
      </c>
      <c r="H811" s="18" t="str">
        <f>VLOOKUP($B811,Tabla2[],7,0)</f>
        <v>-</v>
      </c>
      <c r="I811" s="19">
        <f>VLOOKUP($B811,Tabla2[],I$1,0)</f>
        <v>9.4E-2</v>
      </c>
      <c r="J811" s="19">
        <f>VLOOKUP($B811,Tabla2[],J$1,0)</f>
        <v>2.8000000000000001E-2</v>
      </c>
      <c r="K811" s="19">
        <f>VLOOKUP($B811,Tabla2[],K$1,0)</f>
        <v>0</v>
      </c>
      <c r="L811" s="19">
        <f>VLOOKUP($B811,Tabla2[],L$1,0)</f>
        <v>0</v>
      </c>
      <c r="M811" s="19">
        <f>VLOOKUP($B811,Tabla2[],M$1,0)</f>
        <v>0</v>
      </c>
      <c r="N811" s="19">
        <f>VLOOKUP($B811,Tabla2[],N$1,0)</f>
        <v>0</v>
      </c>
      <c r="O811" s="19">
        <f>VLOOKUP($B811,Tabla2[],O$1,0)</f>
        <v>0.19978199999999999</v>
      </c>
      <c r="P811" s="19">
        <f>VLOOKUP($B811,Tabla2[],P$1,0)</f>
        <v>0.19978199999999999</v>
      </c>
      <c r="Q811" s="19">
        <f>VLOOKUP($B811,Tabla2[],Q$1,0)</f>
        <v>0.19978199999999999</v>
      </c>
      <c r="R811" s="19">
        <f>VLOOKUP($B811,Tabla2[],R$1,0)</f>
        <v>0</v>
      </c>
      <c r="S811" s="19">
        <f>VLOOKUP($B811,Tabla2[],S$1,0)</f>
        <v>0</v>
      </c>
      <c r="T811" s="19">
        <f>VLOOKUP($B811,Tabla2[],T$1,0)</f>
        <v>0</v>
      </c>
    </row>
    <row r="812" spans="1:20" x14ac:dyDescent="0.3">
      <c r="A812" t="s">
        <v>0</v>
      </c>
      <c r="B812" t="str">
        <f>FIJO!$B814</f>
        <v>PENINSULATOTALFIJOCLASICA TE52.0TD-</v>
      </c>
      <c r="C812" s="18" t="str">
        <f>VLOOKUP($B812,Tabla2[],3,0)</f>
        <v>TOTAL</v>
      </c>
      <c r="D812" s="18" t="str">
        <f>VLOOKUP($B812,Tabla2[],FIJO!C$1,0)</f>
        <v>PENINSULA</v>
      </c>
      <c r="E812" s="155"/>
      <c r="F812" s="18" t="str">
        <f>VLOOKUP($B812,Tabla2[],5,0)</f>
        <v>CLASICA TE5</v>
      </c>
      <c r="G812" s="18" t="str">
        <f>VLOOKUP($B812,Tabla2[],6,0)</f>
        <v>2.0TD</v>
      </c>
      <c r="H812" s="18" t="str">
        <f>VLOOKUP($B812,Tabla2[],7,0)</f>
        <v>-</v>
      </c>
      <c r="I812" s="19">
        <f>VLOOKUP($B812,Tabla2[],I$1,0)</f>
        <v>0.1</v>
      </c>
      <c r="J812" s="19">
        <f>VLOOKUP($B812,Tabla2[],J$1,0)</f>
        <v>3.4000000000000002E-2</v>
      </c>
      <c r="K812" s="19">
        <f>VLOOKUP($B812,Tabla2[],K$1,0)</f>
        <v>0</v>
      </c>
      <c r="L812" s="19">
        <f>VLOOKUP($B812,Tabla2[],L$1,0)</f>
        <v>0</v>
      </c>
      <c r="M812" s="19">
        <f>VLOOKUP($B812,Tabla2[],M$1,0)</f>
        <v>0</v>
      </c>
      <c r="N812" s="19">
        <f>VLOOKUP($B812,Tabla2[],N$1,0)</f>
        <v>0</v>
      </c>
      <c r="O812" s="19">
        <f>VLOOKUP($B812,Tabla2[],O$1,0)</f>
        <v>0.25811699999999999</v>
      </c>
      <c r="P812" s="19">
        <f>VLOOKUP($B812,Tabla2[],P$1,0)</f>
        <v>0.20533000000000001</v>
      </c>
      <c r="Q812" s="19">
        <f>VLOOKUP($B812,Tabla2[],Q$1,0)</f>
        <v>0.183505</v>
      </c>
      <c r="R812" s="19">
        <f>VLOOKUP($B812,Tabla2[],R$1,0)</f>
        <v>0</v>
      </c>
      <c r="S812" s="19">
        <f>VLOOKUP($B812,Tabla2[],S$1,0)</f>
        <v>0</v>
      </c>
      <c r="T812" s="19">
        <f>VLOOKUP($B812,Tabla2[],T$1,0)</f>
        <v>0</v>
      </c>
    </row>
    <row r="813" spans="1:20" x14ac:dyDescent="0.3">
      <c r="A813" t="s">
        <v>0</v>
      </c>
      <c r="B813" t="str">
        <f>FIJO!$B815</f>
        <v>PENINSULATOTALFIJOCLASICA TE5 UNICA2.0TD-</v>
      </c>
      <c r="C813" s="18" t="str">
        <f>VLOOKUP($B813,Tabla2[],3,0)</f>
        <v>TOTAL</v>
      </c>
      <c r="D813" s="18" t="str">
        <f>VLOOKUP($B813,Tabla2[],FIJO!C$1,0)</f>
        <v>PENINSULA</v>
      </c>
      <c r="E813" s="155"/>
      <c r="F813" s="18" t="str">
        <f>VLOOKUP($B813,Tabla2[],5,0)</f>
        <v>CLASICA TE5 UNICA</v>
      </c>
      <c r="G813" s="18" t="str">
        <f>VLOOKUP($B813,Tabla2[],6,0)</f>
        <v>2.0TD</v>
      </c>
      <c r="H813" s="18" t="str">
        <f>VLOOKUP($B813,Tabla2[],7,0)</f>
        <v>-</v>
      </c>
      <c r="I813" s="19">
        <f>VLOOKUP($B813,Tabla2[],I$1,0)</f>
        <v>0.1</v>
      </c>
      <c r="J813" s="19">
        <f>VLOOKUP($B813,Tabla2[],J$1,0)</f>
        <v>3.4000000000000002E-2</v>
      </c>
      <c r="K813" s="19">
        <f>VLOOKUP($B813,Tabla2[],K$1,0)</f>
        <v>0</v>
      </c>
      <c r="L813" s="19">
        <f>VLOOKUP($B813,Tabla2[],L$1,0)</f>
        <v>0</v>
      </c>
      <c r="M813" s="19">
        <f>VLOOKUP($B813,Tabla2[],M$1,0)</f>
        <v>0</v>
      </c>
      <c r="N813" s="19">
        <f>VLOOKUP($B813,Tabla2[],N$1,0)</f>
        <v>0</v>
      </c>
      <c r="O813" s="19">
        <f>VLOOKUP($B813,Tabla2[],O$1,0)</f>
        <v>0.211782</v>
      </c>
      <c r="P813" s="19">
        <f>VLOOKUP($B813,Tabla2[],P$1,0)</f>
        <v>0.211782</v>
      </c>
      <c r="Q813" s="19">
        <f>VLOOKUP($B813,Tabla2[],Q$1,0)</f>
        <v>0.211782</v>
      </c>
      <c r="R813" s="19">
        <f>VLOOKUP($B813,Tabla2[],R$1,0)</f>
        <v>0</v>
      </c>
      <c r="S813" s="19">
        <f>VLOOKUP($B813,Tabla2[],S$1,0)</f>
        <v>0</v>
      </c>
      <c r="T813" s="19">
        <f>VLOOKUP($B813,Tabla2[],T$1,0)</f>
        <v>0</v>
      </c>
    </row>
    <row r="814" spans="1:20" x14ac:dyDescent="0.3">
      <c r="A814" t="s">
        <v>0</v>
      </c>
      <c r="B814" t="str">
        <f>FIJO!$B816</f>
        <v>PENINSULATOTALFIJOCLASICA3.0TD-</v>
      </c>
      <c r="C814" s="18" t="str">
        <f>VLOOKUP($B814,Tabla2[],3,0)</f>
        <v>TOTAL</v>
      </c>
      <c r="D814" s="18" t="str">
        <f>VLOOKUP($B814,Tabla2[],FIJO!C$1,0)</f>
        <v>PENINSULA</v>
      </c>
      <c r="E814" s="155"/>
      <c r="F814" s="18" t="str">
        <f>VLOOKUP($B814,Tabla2[],5,0)</f>
        <v>CLASICA</v>
      </c>
      <c r="G814" s="18" t="str">
        <f>VLOOKUP($B814,Tabla2[],6,0)</f>
        <v>3.0TD</v>
      </c>
      <c r="H814" s="18" t="str">
        <f>VLOOKUP($B814,Tabla2[],7,0)</f>
        <v>-</v>
      </c>
      <c r="I814" s="19">
        <f>VLOOKUP($B814,Tabla2[],I$1,0)</f>
        <v>3.8308219178082192E-2</v>
      </c>
      <c r="J814" s="19">
        <f>VLOOKUP($B814,Tabla2[],J$1,0)</f>
        <v>3.260027397260274E-2</v>
      </c>
      <c r="K814" s="19">
        <f>VLOOKUP($B814,Tabla2[],K$1,0)</f>
        <v>1.0964383561643835E-2</v>
      </c>
      <c r="L814" s="19">
        <f>VLOOKUP($B814,Tabla2[],L$1,0)</f>
        <v>1.001095890410959E-2</v>
      </c>
      <c r="M814" s="19">
        <f>VLOOKUP($B814,Tabla2[],M$1,0)</f>
        <v>7.4868493150684933E-3</v>
      </c>
      <c r="N814" s="19">
        <f>VLOOKUP($B814,Tabla2[],N$1,0)</f>
        <v>5.4824657534246575E-3</v>
      </c>
      <c r="O814" s="19">
        <f>VLOOKUP($B814,Tabla2[],O$1,0)</f>
        <v>0.213617</v>
      </c>
      <c r="P814" s="19">
        <f>VLOOKUP($B814,Tabla2[],P$1,0)</f>
        <v>0.190775</v>
      </c>
      <c r="Q814" s="19">
        <f>VLOOKUP($B814,Tabla2[],Q$1,0)</f>
        <v>0.161579</v>
      </c>
      <c r="R814" s="19">
        <f>VLOOKUP($B814,Tabla2[],R$1,0)</f>
        <v>0.14679600000000001</v>
      </c>
      <c r="S814" s="19">
        <f>VLOOKUP($B814,Tabla2[],S$1,0)</f>
        <v>0.128221</v>
      </c>
      <c r="T814" s="19">
        <f>VLOOKUP($B814,Tabla2[],T$1,0)</f>
        <v>0.149779</v>
      </c>
    </row>
    <row r="815" spans="1:20" x14ac:dyDescent="0.3">
      <c r="A815" t="s">
        <v>0</v>
      </c>
      <c r="B815" t="str">
        <f>FIJO!$B817</f>
        <v>PENINSULATOTALFIJOCLASICA ETOP3.0TD-</v>
      </c>
      <c r="C815" s="18" t="str">
        <f>VLOOKUP($B815,Tabla2[],3,0)</f>
        <v>TOTAL</v>
      </c>
      <c r="D815" s="18" t="str">
        <f>VLOOKUP($B815,Tabla2[],FIJO!C$1,0)</f>
        <v>PENINSULA</v>
      </c>
      <c r="E815" s="155"/>
      <c r="F815" s="18" t="str">
        <f>VLOOKUP($B815,Tabla2[],5,0)</f>
        <v>CLASICA ETOP</v>
      </c>
      <c r="G815" s="18" t="str">
        <f>VLOOKUP($B815,Tabla2[],6,0)</f>
        <v>3.0TD</v>
      </c>
      <c r="H815" s="18" t="str">
        <f>VLOOKUP($B815,Tabla2[],7,0)</f>
        <v>-</v>
      </c>
      <c r="I815" s="19">
        <f>VLOOKUP($B815,Tabla2[],I$1,0)</f>
        <v>5.1999999999999998E-2</v>
      </c>
      <c r="J815" s="19">
        <f>VLOOKUP($B815,Tabla2[],J$1,0)</f>
        <v>4.5999999999999999E-2</v>
      </c>
      <c r="K815" s="19">
        <f>VLOOKUP($B815,Tabla2[],K$1,0)</f>
        <v>2.5000000000000001E-2</v>
      </c>
      <c r="L815" s="19">
        <f>VLOOKUP($B815,Tabla2[],L$1,0)</f>
        <v>2.4E-2</v>
      </c>
      <c r="M815" s="19">
        <f>VLOOKUP($B815,Tabla2[],M$1,0)</f>
        <v>2.1000000000000001E-2</v>
      </c>
      <c r="N815" s="19">
        <f>VLOOKUP($B815,Tabla2[],N$1,0)</f>
        <v>1.9E-2</v>
      </c>
      <c r="O815" s="19">
        <f>VLOOKUP($B815,Tabla2[],O$1,0)</f>
        <v>0.21094499999999999</v>
      </c>
      <c r="P815" s="19">
        <f>VLOOKUP($B815,Tabla2[],P$1,0)</f>
        <v>0.18810299999999999</v>
      </c>
      <c r="Q815" s="19">
        <f>VLOOKUP($B815,Tabla2[],Q$1,0)</f>
        <v>0.15890699999999999</v>
      </c>
      <c r="R815" s="19">
        <f>VLOOKUP($B815,Tabla2[],R$1,0)</f>
        <v>0.144124</v>
      </c>
      <c r="S815" s="19">
        <f>VLOOKUP($B815,Tabla2[],S$1,0)</f>
        <v>0.12554899999999999</v>
      </c>
      <c r="T815" s="19">
        <f>VLOOKUP($B815,Tabla2[],T$1,0)</f>
        <v>0.14710699999999999</v>
      </c>
    </row>
    <row r="816" spans="1:20" x14ac:dyDescent="0.3">
      <c r="A816" t="s">
        <v>0</v>
      </c>
      <c r="B816" t="str">
        <f>FIJO!$B818</f>
        <v>PENINSULATOTALFIJOCLASICA ETOP UNICA3.0TD-</v>
      </c>
      <c r="C816" s="18" t="str">
        <f>VLOOKUP($B816,Tabla2[],3,0)</f>
        <v>TOTAL</v>
      </c>
      <c r="D816" s="18" t="str">
        <f>VLOOKUP($B816,Tabla2[],FIJO!C$1,0)</f>
        <v>PENINSULA</v>
      </c>
      <c r="E816" s="155"/>
      <c r="F816" s="18" t="str">
        <f>VLOOKUP($B816,Tabla2[],5,0)</f>
        <v>CLASICA ETOP UNICA</v>
      </c>
      <c r="G816" s="18" t="str">
        <f>VLOOKUP($B816,Tabla2[],6,0)</f>
        <v>3.0TD</v>
      </c>
      <c r="H816" s="18" t="str">
        <f>VLOOKUP($B816,Tabla2[],7,0)</f>
        <v>-</v>
      </c>
      <c r="I816" s="19">
        <f>VLOOKUP($B816,Tabla2[],I$1,0)</f>
        <v>5.1999999999999998E-2</v>
      </c>
      <c r="J816" s="19">
        <f>VLOOKUP($B816,Tabla2[],J$1,0)</f>
        <v>4.5999999999999999E-2</v>
      </c>
      <c r="K816" s="19">
        <f>VLOOKUP($B816,Tabla2[],K$1,0)</f>
        <v>2.5000000000000001E-2</v>
      </c>
      <c r="L816" s="19">
        <f>VLOOKUP($B816,Tabla2[],L$1,0)</f>
        <v>2.4E-2</v>
      </c>
      <c r="M816" s="19">
        <f>VLOOKUP($B816,Tabla2[],M$1,0)</f>
        <v>2.1000000000000001E-2</v>
      </c>
      <c r="N816" s="19">
        <f>VLOOKUP($B816,Tabla2[],N$1,0)</f>
        <v>1.9E-2</v>
      </c>
      <c r="O816" s="19">
        <f>VLOOKUP($B816,Tabla2[],O$1,0)</f>
        <v>0.16403699999999999</v>
      </c>
      <c r="P816" s="19">
        <f>VLOOKUP($B816,Tabla2[],P$1,0)</f>
        <v>0.16403699999999999</v>
      </c>
      <c r="Q816" s="19">
        <f>VLOOKUP($B816,Tabla2[],Q$1,0)</f>
        <v>0.16403699999999999</v>
      </c>
      <c r="R816" s="19">
        <f>VLOOKUP($B816,Tabla2[],R$1,0)</f>
        <v>0.16403699999999999</v>
      </c>
      <c r="S816" s="19">
        <f>VLOOKUP($B816,Tabla2[],S$1,0)</f>
        <v>0.16403699999999999</v>
      </c>
      <c r="T816" s="19">
        <f>VLOOKUP($B816,Tabla2[],T$1,0)</f>
        <v>0.16403699999999999</v>
      </c>
    </row>
    <row r="817" spans="1:20" x14ac:dyDescent="0.3">
      <c r="A817" t="s">
        <v>0</v>
      </c>
      <c r="B817" t="str">
        <f>FIJO!$B819</f>
        <v>PENINSULATOTALFIJOCLASICA LIBRE &gt;1000013.0TD-</v>
      </c>
      <c r="C817" s="18" t="str">
        <f>VLOOKUP($B817,Tabla2[],3,0)</f>
        <v>TOTAL</v>
      </c>
      <c r="D817" s="18" t="str">
        <f>VLOOKUP($B817,Tabla2[],FIJO!C$1,0)</f>
        <v>PENINSULA</v>
      </c>
      <c r="E817" s="155"/>
      <c r="F817" s="18" t="str">
        <f>VLOOKUP($B817,Tabla2[],5,0)</f>
        <v>CLASICA LIBRE &gt;100001</v>
      </c>
      <c r="G817" s="18" t="str">
        <f>VLOOKUP($B817,Tabla2[],6,0)</f>
        <v>3.0TD</v>
      </c>
      <c r="H817" s="18" t="str">
        <f>VLOOKUP($B817,Tabla2[],7,0)</f>
        <v>-</v>
      </c>
      <c r="I817" s="19">
        <f>VLOOKUP($B817,Tabla2[],I$1,0)</f>
        <v>3.8308219178082192E-2</v>
      </c>
      <c r="J817" s="19">
        <f>VLOOKUP($B817,Tabla2[],J$1,0)</f>
        <v>3.260027397260274E-2</v>
      </c>
      <c r="K817" s="19">
        <f>VLOOKUP($B817,Tabla2[],K$1,0)</f>
        <v>1.0964383561643835E-2</v>
      </c>
      <c r="L817" s="19">
        <f>VLOOKUP($B817,Tabla2[],L$1,0)</f>
        <v>1.001095890410959E-2</v>
      </c>
      <c r="M817" s="19">
        <f>VLOOKUP($B817,Tabla2[],M$1,0)</f>
        <v>7.4868493150684933E-3</v>
      </c>
      <c r="N817" s="19">
        <f>VLOOKUP($B817,Tabla2[],N$1,0)</f>
        <v>5.4824657534246575E-3</v>
      </c>
      <c r="O817" s="19">
        <f>VLOOKUP($B817,Tabla2[],O$1,0)</f>
        <v>0.216117</v>
      </c>
      <c r="P817" s="19">
        <f>VLOOKUP($B817,Tabla2[],P$1,0)</f>
        <v>0.193275</v>
      </c>
      <c r="Q817" s="19">
        <f>VLOOKUP($B817,Tabla2[],Q$1,0)</f>
        <v>0.164079</v>
      </c>
      <c r="R817" s="19">
        <f>VLOOKUP($B817,Tabla2[],R$1,0)</f>
        <v>0.14929600000000001</v>
      </c>
      <c r="S817" s="19">
        <f>VLOOKUP($B817,Tabla2[],S$1,0)</f>
        <v>0.130721</v>
      </c>
      <c r="T817" s="19">
        <f>VLOOKUP($B817,Tabla2[],T$1,0)</f>
        <v>0.152279</v>
      </c>
    </row>
    <row r="818" spans="1:20" x14ac:dyDescent="0.3">
      <c r="A818" t="s">
        <v>0</v>
      </c>
      <c r="B818" t="str">
        <f>FIJO!$B820</f>
        <v>PENINSULATOTALFIJOCLASICA LIBRE 0-100003.0TD-</v>
      </c>
      <c r="C818" s="18" t="str">
        <f>VLOOKUP($B818,Tabla2[],3,0)</f>
        <v>TOTAL</v>
      </c>
      <c r="D818" s="18" t="str">
        <f>VLOOKUP($B818,Tabla2[],FIJO!C$1,0)</f>
        <v>PENINSULA</v>
      </c>
      <c r="E818" s="155"/>
      <c r="F818" s="18" t="str">
        <f>VLOOKUP($B818,Tabla2[],5,0)</f>
        <v>CLASICA LIBRE 0-10000</v>
      </c>
      <c r="G818" s="18" t="str">
        <f>VLOOKUP($B818,Tabla2[],6,0)</f>
        <v>3.0TD</v>
      </c>
      <c r="H818" s="18" t="str">
        <f>VLOOKUP($B818,Tabla2[],7,0)</f>
        <v>-</v>
      </c>
      <c r="I818" s="19">
        <f>VLOOKUP($B818,Tabla2[],I$1,0)</f>
        <v>3.8308219178082192E-2</v>
      </c>
      <c r="J818" s="19">
        <f>VLOOKUP($B818,Tabla2[],J$1,0)</f>
        <v>3.260027397260274E-2</v>
      </c>
      <c r="K818" s="19">
        <f>VLOOKUP($B818,Tabla2[],K$1,0)</f>
        <v>1.0964383561643835E-2</v>
      </c>
      <c r="L818" s="19">
        <f>VLOOKUP($B818,Tabla2[],L$1,0)</f>
        <v>1.001095890410959E-2</v>
      </c>
      <c r="M818" s="19">
        <f>VLOOKUP($B818,Tabla2[],M$1,0)</f>
        <v>7.4868493150684933E-3</v>
      </c>
      <c r="N818" s="19">
        <f>VLOOKUP($B818,Tabla2[],N$1,0)</f>
        <v>5.4824657534246575E-3</v>
      </c>
      <c r="O818" s="19">
        <f>VLOOKUP($B818,Tabla2[],O$1,0)</f>
        <v>0.21961700000000001</v>
      </c>
      <c r="P818" s="19">
        <f>VLOOKUP($B818,Tabla2[],P$1,0)</f>
        <v>0.19677500000000001</v>
      </c>
      <c r="Q818" s="19">
        <f>VLOOKUP($B818,Tabla2[],Q$1,0)</f>
        <v>0.16757900000000001</v>
      </c>
      <c r="R818" s="19">
        <f>VLOOKUP($B818,Tabla2[],R$1,0)</f>
        <v>0.15279599999999999</v>
      </c>
      <c r="S818" s="19">
        <f>VLOOKUP($B818,Tabla2[],S$1,0)</f>
        <v>0.13422100000000001</v>
      </c>
      <c r="T818" s="19">
        <f>VLOOKUP($B818,Tabla2[],T$1,0)</f>
        <v>0.155779</v>
      </c>
    </row>
    <row r="819" spans="1:20" x14ac:dyDescent="0.3">
      <c r="A819" t="s">
        <v>0</v>
      </c>
      <c r="B819" t="str">
        <f>FIJO!$B821</f>
        <v>PENINSULATOTALFIJOCLASICA LIBRE 10001-300003.0TD-</v>
      </c>
      <c r="C819" s="18" t="str">
        <f>VLOOKUP($B819,Tabla2[],3,0)</f>
        <v>TOTAL</v>
      </c>
      <c r="D819" s="18" t="str">
        <f>VLOOKUP($B819,Tabla2[],FIJO!C$1,0)</f>
        <v>PENINSULA</v>
      </c>
      <c r="E819" s="155"/>
      <c r="F819" s="18" t="str">
        <f>VLOOKUP($B819,Tabla2[],5,0)</f>
        <v>CLASICA LIBRE 10001-30000</v>
      </c>
      <c r="G819" s="18" t="str">
        <f>VLOOKUP($B819,Tabla2[],6,0)</f>
        <v>3.0TD</v>
      </c>
      <c r="H819" s="18" t="str">
        <f>VLOOKUP($B819,Tabla2[],7,0)</f>
        <v>-</v>
      </c>
      <c r="I819" s="19">
        <f>VLOOKUP($B819,Tabla2[],I$1,0)</f>
        <v>3.8308219178082192E-2</v>
      </c>
      <c r="J819" s="19">
        <f>VLOOKUP($B819,Tabla2[],J$1,0)</f>
        <v>3.260027397260274E-2</v>
      </c>
      <c r="K819" s="19">
        <f>VLOOKUP($B819,Tabla2[],K$1,0)</f>
        <v>1.0964383561643835E-2</v>
      </c>
      <c r="L819" s="19">
        <f>VLOOKUP($B819,Tabla2[],L$1,0)</f>
        <v>1.001095890410959E-2</v>
      </c>
      <c r="M819" s="19">
        <f>VLOOKUP($B819,Tabla2[],M$1,0)</f>
        <v>7.4868493150684933E-3</v>
      </c>
      <c r="N819" s="19">
        <f>VLOOKUP($B819,Tabla2[],N$1,0)</f>
        <v>5.4824657534246575E-3</v>
      </c>
      <c r="O819" s="19">
        <f>VLOOKUP($B819,Tabla2[],O$1,0)</f>
        <v>0.21811700000000001</v>
      </c>
      <c r="P819" s="19">
        <f>VLOOKUP($B819,Tabla2[],P$1,0)</f>
        <v>0.195275</v>
      </c>
      <c r="Q819" s="19">
        <f>VLOOKUP($B819,Tabla2[],Q$1,0)</f>
        <v>0.166079</v>
      </c>
      <c r="R819" s="19">
        <f>VLOOKUP($B819,Tabla2[],R$1,0)</f>
        <v>0.15129600000000001</v>
      </c>
      <c r="S819" s="19">
        <f>VLOOKUP($B819,Tabla2[],S$1,0)</f>
        <v>0.13272100000000001</v>
      </c>
      <c r="T819" s="19">
        <f>VLOOKUP($B819,Tabla2[],T$1,0)</f>
        <v>0.154279</v>
      </c>
    </row>
    <row r="820" spans="1:20" x14ac:dyDescent="0.3">
      <c r="A820" t="s">
        <v>0</v>
      </c>
      <c r="B820" t="str">
        <f>FIJO!$B822</f>
        <v>PENINSULATOTALFIJOCLASICA LIBRE 30001-500003.0TD-</v>
      </c>
      <c r="C820" s="18" t="str">
        <f>VLOOKUP($B820,Tabla2[],3,0)</f>
        <v>TOTAL</v>
      </c>
      <c r="D820" s="18" t="str">
        <f>VLOOKUP($B820,Tabla2[],FIJO!C$1,0)</f>
        <v>PENINSULA</v>
      </c>
      <c r="E820" s="155"/>
      <c r="F820" s="18" t="str">
        <f>VLOOKUP($B820,Tabla2[],5,0)</f>
        <v>CLASICA LIBRE 30001-50000</v>
      </c>
      <c r="G820" s="18" t="str">
        <f>VLOOKUP($B820,Tabla2[],6,0)</f>
        <v>3.0TD</v>
      </c>
      <c r="H820" s="18" t="str">
        <f>VLOOKUP($B820,Tabla2[],7,0)</f>
        <v>-</v>
      </c>
      <c r="I820" s="19">
        <f>VLOOKUP($B820,Tabla2[],I$1,0)</f>
        <v>3.8308219178082192E-2</v>
      </c>
      <c r="J820" s="19">
        <f>VLOOKUP($B820,Tabla2[],J$1,0)</f>
        <v>3.260027397260274E-2</v>
      </c>
      <c r="K820" s="19">
        <f>VLOOKUP($B820,Tabla2[],K$1,0)</f>
        <v>1.0964383561643835E-2</v>
      </c>
      <c r="L820" s="19">
        <f>VLOOKUP($B820,Tabla2[],L$1,0)</f>
        <v>1.001095890410959E-2</v>
      </c>
      <c r="M820" s="19">
        <f>VLOOKUP($B820,Tabla2[],M$1,0)</f>
        <v>7.4868493150684933E-3</v>
      </c>
      <c r="N820" s="19">
        <f>VLOOKUP($B820,Tabla2[],N$1,0)</f>
        <v>5.4824657534246575E-3</v>
      </c>
      <c r="O820" s="19">
        <f>VLOOKUP($B820,Tabla2[],O$1,0)</f>
        <v>0.21811700000000001</v>
      </c>
      <c r="P820" s="19">
        <f>VLOOKUP($B820,Tabla2[],P$1,0)</f>
        <v>0.195275</v>
      </c>
      <c r="Q820" s="19">
        <f>VLOOKUP($B820,Tabla2[],Q$1,0)</f>
        <v>0.166079</v>
      </c>
      <c r="R820" s="19">
        <f>VLOOKUP($B820,Tabla2[],R$1,0)</f>
        <v>0.15129600000000001</v>
      </c>
      <c r="S820" s="19">
        <f>VLOOKUP($B820,Tabla2[],S$1,0)</f>
        <v>0.13272100000000001</v>
      </c>
      <c r="T820" s="19">
        <f>VLOOKUP($B820,Tabla2[],T$1,0)</f>
        <v>0.154279</v>
      </c>
    </row>
    <row r="821" spans="1:20" x14ac:dyDescent="0.3">
      <c r="A821" t="s">
        <v>0</v>
      </c>
      <c r="B821" t="str">
        <f>FIJO!$B823</f>
        <v>PENINSULATOTALFIJOCLASICA LIBRE 50001-1000003.0TD-</v>
      </c>
      <c r="C821" s="18" t="str">
        <f>VLOOKUP($B821,Tabla2[],3,0)</f>
        <v>TOTAL</v>
      </c>
      <c r="D821" s="18" t="str">
        <f>VLOOKUP($B821,Tabla2[],FIJO!C$1,0)</f>
        <v>PENINSULA</v>
      </c>
      <c r="E821" s="155"/>
      <c r="F821" s="18" t="str">
        <f>VLOOKUP($B821,Tabla2[],5,0)</f>
        <v>CLASICA LIBRE 50001-100000</v>
      </c>
      <c r="G821" s="18" t="str">
        <f>VLOOKUP($B821,Tabla2[],6,0)</f>
        <v>3.0TD</v>
      </c>
      <c r="H821" s="18" t="str">
        <f>VLOOKUP($B821,Tabla2[],7,0)</f>
        <v>-</v>
      </c>
      <c r="I821" s="19">
        <f>VLOOKUP($B821,Tabla2[],I$1,0)</f>
        <v>3.8308219178082192E-2</v>
      </c>
      <c r="J821" s="19">
        <f>VLOOKUP($B821,Tabla2[],J$1,0)</f>
        <v>3.260027397260274E-2</v>
      </c>
      <c r="K821" s="19">
        <f>VLOOKUP($B821,Tabla2[],K$1,0)</f>
        <v>1.0964383561643835E-2</v>
      </c>
      <c r="L821" s="19">
        <f>VLOOKUP($B821,Tabla2[],L$1,0)</f>
        <v>1.001095890410959E-2</v>
      </c>
      <c r="M821" s="19">
        <f>VLOOKUP($B821,Tabla2[],M$1,0)</f>
        <v>7.4868493150684933E-3</v>
      </c>
      <c r="N821" s="19">
        <f>VLOOKUP($B821,Tabla2[],N$1,0)</f>
        <v>5.4824657534246575E-3</v>
      </c>
      <c r="O821" s="19">
        <f>VLOOKUP($B821,Tabla2[],O$1,0)</f>
        <v>0.216867</v>
      </c>
      <c r="P821" s="19">
        <f>VLOOKUP($B821,Tabla2[],P$1,0)</f>
        <v>0.194025</v>
      </c>
      <c r="Q821" s="19">
        <f>VLOOKUP($B821,Tabla2[],Q$1,0)</f>
        <v>0.164829</v>
      </c>
      <c r="R821" s="19">
        <f>VLOOKUP($B821,Tabla2[],R$1,0)</f>
        <v>0.15004600000000001</v>
      </c>
      <c r="S821" s="19">
        <f>VLOOKUP($B821,Tabla2[],S$1,0)</f>
        <v>0.131471</v>
      </c>
      <c r="T821" s="19">
        <f>VLOOKUP($B821,Tabla2[],T$1,0)</f>
        <v>0.153029</v>
      </c>
    </row>
    <row r="822" spans="1:20" x14ac:dyDescent="0.3">
      <c r="A822" t="s">
        <v>0</v>
      </c>
      <c r="B822" t="str">
        <f>FIJO!$B824</f>
        <v>PENINSULATOTALFIJOCLASICA LIBRE UNICA &gt;1000013.0TD-</v>
      </c>
      <c r="C822" s="18" t="str">
        <f>VLOOKUP($B822,Tabla2[],3,0)</f>
        <v>TOTAL</v>
      </c>
      <c r="D822" s="18" t="str">
        <f>VLOOKUP($B822,Tabla2[],FIJO!C$1,0)</f>
        <v>PENINSULA</v>
      </c>
      <c r="E822" s="155"/>
      <c r="F822" s="18" t="str">
        <f>VLOOKUP($B822,Tabla2[],5,0)</f>
        <v>CLASICA LIBRE UNICA &gt;100001</v>
      </c>
      <c r="G822" s="18" t="str">
        <f>VLOOKUP($B822,Tabla2[],6,0)</f>
        <v>3.0TD</v>
      </c>
      <c r="H822" s="18" t="str">
        <f>VLOOKUP($B822,Tabla2[],7,0)</f>
        <v>-</v>
      </c>
      <c r="I822" s="19">
        <f>VLOOKUP($B822,Tabla2[],I$1,0)</f>
        <v>3.8308219178082192E-2</v>
      </c>
      <c r="J822" s="19">
        <f>VLOOKUP($B822,Tabla2[],J$1,0)</f>
        <v>3.260027397260274E-2</v>
      </c>
      <c r="K822" s="19">
        <f>VLOOKUP($B822,Tabla2[],K$1,0)</f>
        <v>1.0964383561643835E-2</v>
      </c>
      <c r="L822" s="19">
        <f>VLOOKUP($B822,Tabla2[],L$1,0)</f>
        <v>1.001095890410959E-2</v>
      </c>
      <c r="M822" s="19">
        <f>VLOOKUP($B822,Tabla2[],M$1,0)</f>
        <v>7.4868493150684933E-3</v>
      </c>
      <c r="N822" s="19">
        <f>VLOOKUP($B822,Tabla2[],N$1,0)</f>
        <v>5.4824657534246575E-3</v>
      </c>
      <c r="O822" s="19">
        <f>VLOOKUP($B822,Tabla2[],O$1,0)</f>
        <v>0.169209</v>
      </c>
      <c r="P822" s="19">
        <f>VLOOKUP($B822,Tabla2[],P$1,0)</f>
        <v>0.169209</v>
      </c>
      <c r="Q822" s="19">
        <f>VLOOKUP($B822,Tabla2[],Q$1,0)</f>
        <v>0.169209</v>
      </c>
      <c r="R822" s="19">
        <f>VLOOKUP($B822,Tabla2[],R$1,0)</f>
        <v>0.169209</v>
      </c>
      <c r="S822" s="19">
        <f>VLOOKUP($B822,Tabla2[],S$1,0)</f>
        <v>0.169209</v>
      </c>
      <c r="T822" s="19">
        <f>VLOOKUP($B822,Tabla2[],T$1,0)</f>
        <v>0.169209</v>
      </c>
    </row>
    <row r="823" spans="1:20" x14ac:dyDescent="0.3">
      <c r="A823" t="s">
        <v>0</v>
      </c>
      <c r="B823" t="str">
        <f>FIJO!$B825</f>
        <v>PENINSULATOTALFIJOCLASICA LIBRE UNICA 0-100003.0TD-</v>
      </c>
      <c r="C823" s="18" t="str">
        <f>VLOOKUP($B823,Tabla2[],3,0)</f>
        <v>TOTAL</v>
      </c>
      <c r="D823" s="18" t="str">
        <f>VLOOKUP($B823,Tabla2[],FIJO!C$1,0)</f>
        <v>PENINSULA</v>
      </c>
      <c r="E823" s="155"/>
      <c r="F823" s="18" t="str">
        <f>VLOOKUP($B823,Tabla2[],5,0)</f>
        <v>CLASICA LIBRE UNICA 0-10000</v>
      </c>
      <c r="G823" s="18" t="str">
        <f>VLOOKUP($B823,Tabla2[],6,0)</f>
        <v>3.0TD</v>
      </c>
      <c r="H823" s="18" t="str">
        <f>VLOOKUP($B823,Tabla2[],7,0)</f>
        <v>-</v>
      </c>
      <c r="I823" s="19">
        <f>VLOOKUP($B823,Tabla2[],I$1,0)</f>
        <v>3.8308219178082192E-2</v>
      </c>
      <c r="J823" s="19">
        <f>VLOOKUP($B823,Tabla2[],J$1,0)</f>
        <v>3.260027397260274E-2</v>
      </c>
      <c r="K823" s="19">
        <f>VLOOKUP($B823,Tabla2[],K$1,0)</f>
        <v>1.0964383561643835E-2</v>
      </c>
      <c r="L823" s="19">
        <f>VLOOKUP($B823,Tabla2[],L$1,0)</f>
        <v>1.001095890410959E-2</v>
      </c>
      <c r="M823" s="19">
        <f>VLOOKUP($B823,Tabla2[],M$1,0)</f>
        <v>7.4868493150684933E-3</v>
      </c>
      <c r="N823" s="19">
        <f>VLOOKUP($B823,Tabla2[],N$1,0)</f>
        <v>5.4824657534246575E-3</v>
      </c>
      <c r="O823" s="19">
        <f>VLOOKUP($B823,Tabla2[],O$1,0)</f>
        <v>0.173209</v>
      </c>
      <c r="P823" s="19">
        <f>VLOOKUP($B823,Tabla2[],P$1,0)</f>
        <v>0.173209</v>
      </c>
      <c r="Q823" s="19">
        <f>VLOOKUP($B823,Tabla2[],Q$1,0)</f>
        <v>0.173209</v>
      </c>
      <c r="R823" s="19">
        <f>VLOOKUP($B823,Tabla2[],R$1,0)</f>
        <v>0.173209</v>
      </c>
      <c r="S823" s="19">
        <f>VLOOKUP($B823,Tabla2[],S$1,0)</f>
        <v>0.173209</v>
      </c>
      <c r="T823" s="19">
        <f>VLOOKUP($B823,Tabla2[],T$1,0)</f>
        <v>0.173209</v>
      </c>
    </row>
    <row r="824" spans="1:20" x14ac:dyDescent="0.3">
      <c r="A824" t="s">
        <v>0</v>
      </c>
      <c r="B824" t="str">
        <f>FIJO!$B826</f>
        <v>PENINSULATOTALFIJOCLASICA LIBRE UNICA 10001-300003.0TD-</v>
      </c>
      <c r="C824" s="18" t="str">
        <f>VLOOKUP($B824,Tabla2[],3,0)</f>
        <v>TOTAL</v>
      </c>
      <c r="D824" s="18" t="str">
        <f>VLOOKUP($B824,Tabla2[],FIJO!C$1,0)</f>
        <v>PENINSULA</v>
      </c>
      <c r="E824" s="155"/>
      <c r="F824" s="18" t="str">
        <f>VLOOKUP($B824,Tabla2[],5,0)</f>
        <v>CLASICA LIBRE UNICA 10001-30000</v>
      </c>
      <c r="G824" s="18" t="str">
        <f>VLOOKUP($B824,Tabla2[],6,0)</f>
        <v>3.0TD</v>
      </c>
      <c r="H824" s="18" t="str">
        <f>VLOOKUP($B824,Tabla2[],7,0)</f>
        <v>-</v>
      </c>
      <c r="I824" s="19">
        <f>VLOOKUP($B824,Tabla2[],I$1,0)</f>
        <v>3.8308219178082192E-2</v>
      </c>
      <c r="J824" s="19">
        <f>VLOOKUP($B824,Tabla2[],J$1,0)</f>
        <v>3.260027397260274E-2</v>
      </c>
      <c r="K824" s="19">
        <f>VLOOKUP($B824,Tabla2[],K$1,0)</f>
        <v>1.0964383561643835E-2</v>
      </c>
      <c r="L824" s="19">
        <f>VLOOKUP($B824,Tabla2[],L$1,0)</f>
        <v>1.001095890410959E-2</v>
      </c>
      <c r="M824" s="19">
        <f>VLOOKUP($B824,Tabla2[],M$1,0)</f>
        <v>7.4868493150684933E-3</v>
      </c>
      <c r="N824" s="19">
        <f>VLOOKUP($B824,Tabla2[],N$1,0)</f>
        <v>5.4824657534246575E-3</v>
      </c>
      <c r="O824" s="19">
        <f>VLOOKUP($B824,Tabla2[],O$1,0)</f>
        <v>0.172709</v>
      </c>
      <c r="P824" s="19">
        <f>VLOOKUP($B824,Tabla2[],P$1,0)</f>
        <v>0.172709</v>
      </c>
      <c r="Q824" s="19">
        <f>VLOOKUP($B824,Tabla2[],Q$1,0)</f>
        <v>0.172709</v>
      </c>
      <c r="R824" s="19">
        <f>VLOOKUP($B824,Tabla2[],R$1,0)</f>
        <v>0.172709</v>
      </c>
      <c r="S824" s="19">
        <f>VLOOKUP($B824,Tabla2[],S$1,0)</f>
        <v>0.172709</v>
      </c>
      <c r="T824" s="19">
        <f>VLOOKUP($B824,Tabla2[],T$1,0)</f>
        <v>0.172709</v>
      </c>
    </row>
    <row r="825" spans="1:20" x14ac:dyDescent="0.3">
      <c r="A825" t="s">
        <v>0</v>
      </c>
      <c r="B825" t="str">
        <f>FIJO!$B827</f>
        <v>PENINSULATOTALFIJOCLASICA LIBRE UNICA 30001-500003.0TD-</v>
      </c>
      <c r="C825" s="18" t="str">
        <f>VLOOKUP($B825,Tabla2[],3,0)</f>
        <v>TOTAL</v>
      </c>
      <c r="D825" s="18" t="str">
        <f>VLOOKUP($B825,Tabla2[],FIJO!C$1,0)</f>
        <v>PENINSULA</v>
      </c>
      <c r="E825" s="155"/>
      <c r="F825" s="18" t="str">
        <f>VLOOKUP($B825,Tabla2[],5,0)</f>
        <v>CLASICA LIBRE UNICA 30001-50000</v>
      </c>
      <c r="G825" s="18" t="str">
        <f>VLOOKUP($B825,Tabla2[],6,0)</f>
        <v>3.0TD</v>
      </c>
      <c r="H825" s="18" t="str">
        <f>VLOOKUP($B825,Tabla2[],7,0)</f>
        <v>-</v>
      </c>
      <c r="I825" s="19">
        <f>VLOOKUP($B825,Tabla2[],I$1,0)</f>
        <v>3.8308219178082192E-2</v>
      </c>
      <c r="J825" s="19">
        <f>VLOOKUP($B825,Tabla2[],J$1,0)</f>
        <v>3.260027397260274E-2</v>
      </c>
      <c r="K825" s="19">
        <f>VLOOKUP($B825,Tabla2[],K$1,0)</f>
        <v>1.0964383561643835E-2</v>
      </c>
      <c r="L825" s="19">
        <f>VLOOKUP($B825,Tabla2[],L$1,0)</f>
        <v>1.001095890410959E-2</v>
      </c>
      <c r="M825" s="19">
        <f>VLOOKUP($B825,Tabla2[],M$1,0)</f>
        <v>7.4868493150684933E-3</v>
      </c>
      <c r="N825" s="19">
        <f>VLOOKUP($B825,Tabla2[],N$1,0)</f>
        <v>5.4824657534246575E-3</v>
      </c>
      <c r="O825" s="19">
        <f>VLOOKUP($B825,Tabla2[],O$1,0)</f>
        <v>0.171209</v>
      </c>
      <c r="P825" s="19">
        <f>VLOOKUP($B825,Tabla2[],P$1,0)</f>
        <v>0.171209</v>
      </c>
      <c r="Q825" s="19">
        <f>VLOOKUP($B825,Tabla2[],Q$1,0)</f>
        <v>0.171209</v>
      </c>
      <c r="R825" s="19">
        <f>VLOOKUP($B825,Tabla2[],R$1,0)</f>
        <v>0.171209</v>
      </c>
      <c r="S825" s="19">
        <f>VLOOKUP($B825,Tabla2[],S$1,0)</f>
        <v>0.171209</v>
      </c>
      <c r="T825" s="19">
        <f>VLOOKUP($B825,Tabla2[],T$1,0)</f>
        <v>0.171209</v>
      </c>
    </row>
    <row r="826" spans="1:20" x14ac:dyDescent="0.3">
      <c r="A826" t="s">
        <v>0</v>
      </c>
      <c r="B826" t="str">
        <f>FIJO!$B828</f>
        <v>PENINSULATOTALFIJOCLASICA LIBRE UNICA 50001-1000003.0TD-</v>
      </c>
      <c r="C826" s="18" t="str">
        <f>VLOOKUP($B826,Tabla2[],3,0)</f>
        <v>TOTAL</v>
      </c>
      <c r="D826" s="18" t="str">
        <f>VLOOKUP($B826,Tabla2[],FIJO!C$1,0)</f>
        <v>PENINSULA</v>
      </c>
      <c r="E826" s="155"/>
      <c r="F826" s="18" t="str">
        <f>VLOOKUP($B826,Tabla2[],5,0)</f>
        <v>CLASICA LIBRE UNICA 50001-100000</v>
      </c>
      <c r="G826" s="18" t="str">
        <f>VLOOKUP($B826,Tabla2[],6,0)</f>
        <v>3.0TD</v>
      </c>
      <c r="H826" s="18" t="str">
        <f>VLOOKUP($B826,Tabla2[],7,0)</f>
        <v>-</v>
      </c>
      <c r="I826" s="19">
        <f>VLOOKUP($B826,Tabla2[],I$1,0)</f>
        <v>3.8308219178082192E-2</v>
      </c>
      <c r="J826" s="19">
        <f>VLOOKUP($B826,Tabla2[],J$1,0)</f>
        <v>3.260027397260274E-2</v>
      </c>
      <c r="K826" s="19">
        <f>VLOOKUP($B826,Tabla2[],K$1,0)</f>
        <v>1.0964383561643835E-2</v>
      </c>
      <c r="L826" s="19">
        <f>VLOOKUP($B826,Tabla2[],L$1,0)</f>
        <v>1.001095890410959E-2</v>
      </c>
      <c r="M826" s="19">
        <f>VLOOKUP($B826,Tabla2[],M$1,0)</f>
        <v>7.4868493150684933E-3</v>
      </c>
      <c r="N826" s="19">
        <f>VLOOKUP($B826,Tabla2[],N$1,0)</f>
        <v>5.4824657534246575E-3</v>
      </c>
      <c r="O826" s="19">
        <f>VLOOKUP($B826,Tabla2[],O$1,0)</f>
        <v>0.169959</v>
      </c>
      <c r="P826" s="19">
        <f>VLOOKUP($B826,Tabla2[],P$1,0)</f>
        <v>0.169959</v>
      </c>
      <c r="Q826" s="19">
        <f>VLOOKUP($B826,Tabla2[],Q$1,0)</f>
        <v>0.169959</v>
      </c>
      <c r="R826" s="19">
        <f>VLOOKUP($B826,Tabla2[],R$1,0)</f>
        <v>0.169959</v>
      </c>
      <c r="S826" s="19">
        <f>VLOOKUP($B826,Tabla2[],S$1,0)</f>
        <v>0.169959</v>
      </c>
      <c r="T826" s="19">
        <f>VLOOKUP($B826,Tabla2[],T$1,0)</f>
        <v>0.169959</v>
      </c>
    </row>
    <row r="827" spans="1:20" x14ac:dyDescent="0.3">
      <c r="A827" t="s">
        <v>0</v>
      </c>
      <c r="B827" t="str">
        <f>FIJO!$B829</f>
        <v>PENINSULATOTALFIJOCLASICA TE13.0TD-</v>
      </c>
      <c r="C827" s="18" t="str">
        <f>VLOOKUP($B827,Tabla2[],3,0)</f>
        <v>TOTAL</v>
      </c>
      <c r="D827" s="18" t="str">
        <f>VLOOKUP($B827,Tabla2[],FIJO!C$1,0)</f>
        <v>PENINSULA</v>
      </c>
      <c r="E827" s="155"/>
      <c r="F827" s="18" t="str">
        <f>VLOOKUP($B827,Tabla2[],5,0)</f>
        <v>CLASICA TE1</v>
      </c>
      <c r="G827" s="18" t="str">
        <f>VLOOKUP($B827,Tabla2[],6,0)</f>
        <v>3.0TD</v>
      </c>
      <c r="H827" s="18" t="str">
        <f>VLOOKUP($B827,Tabla2[],7,0)</f>
        <v>-</v>
      </c>
      <c r="I827" s="19">
        <f>VLOOKUP($B827,Tabla2[],I$1,0)</f>
        <v>4.2000000000000003E-2</v>
      </c>
      <c r="J827" s="19">
        <f>VLOOKUP($B827,Tabla2[],J$1,0)</f>
        <v>3.5999999999999997E-2</v>
      </c>
      <c r="K827" s="19">
        <f>VLOOKUP($B827,Tabla2[],K$1,0)</f>
        <v>1.4999999999999999E-2</v>
      </c>
      <c r="L827" s="19">
        <f>VLOOKUP($B827,Tabla2[],L$1,0)</f>
        <v>1.4E-2</v>
      </c>
      <c r="M827" s="19">
        <f>VLOOKUP($B827,Tabla2[],M$1,0)</f>
        <v>1.0999999999999999E-2</v>
      </c>
      <c r="N827" s="19">
        <f>VLOOKUP($B827,Tabla2[],N$1,0)</f>
        <v>8.9999999999999993E-3</v>
      </c>
      <c r="O827" s="19">
        <f>VLOOKUP($B827,Tabla2[],O$1,0)</f>
        <v>0.22261700000000001</v>
      </c>
      <c r="P827" s="19">
        <f>VLOOKUP($B827,Tabla2[],P$1,0)</f>
        <v>0.19977500000000001</v>
      </c>
      <c r="Q827" s="19">
        <f>VLOOKUP($B827,Tabla2[],Q$1,0)</f>
        <v>0.17057900000000001</v>
      </c>
      <c r="R827" s="19">
        <f>VLOOKUP($B827,Tabla2[],R$1,0)</f>
        <v>0.15579599999999999</v>
      </c>
      <c r="S827" s="19">
        <f>VLOOKUP($B827,Tabla2[],S$1,0)</f>
        <v>0.13722100000000001</v>
      </c>
      <c r="T827" s="19">
        <f>VLOOKUP($B827,Tabla2[],T$1,0)</f>
        <v>0.158779</v>
      </c>
    </row>
    <row r="828" spans="1:20" x14ac:dyDescent="0.3">
      <c r="A828" t="s">
        <v>0</v>
      </c>
      <c r="B828" t="str">
        <f>FIJO!$B830</f>
        <v>PENINSULATOTALFIJOCLASICA TE1 UNICA3.0TD-</v>
      </c>
      <c r="C828" s="18" t="str">
        <f>VLOOKUP($B828,Tabla2[],3,0)</f>
        <v>TOTAL</v>
      </c>
      <c r="D828" s="18" t="str">
        <f>VLOOKUP($B828,Tabla2[],FIJO!C$1,0)</f>
        <v>PENINSULA</v>
      </c>
      <c r="E828" s="155"/>
      <c r="F828" s="18" t="str">
        <f>VLOOKUP($B828,Tabla2[],5,0)</f>
        <v>CLASICA TE1 UNICA</v>
      </c>
      <c r="G828" s="18" t="str">
        <f>VLOOKUP($B828,Tabla2[],6,0)</f>
        <v>3.0TD</v>
      </c>
      <c r="H828" s="18" t="str">
        <f>VLOOKUP($B828,Tabla2[],7,0)</f>
        <v>-</v>
      </c>
      <c r="I828" s="19">
        <f>VLOOKUP($B828,Tabla2[],I$1,0)</f>
        <v>4.2000000000000003E-2</v>
      </c>
      <c r="J828" s="19">
        <f>VLOOKUP($B828,Tabla2[],J$1,0)</f>
        <v>3.5999999999999997E-2</v>
      </c>
      <c r="K828" s="19">
        <f>VLOOKUP($B828,Tabla2[],K$1,0)</f>
        <v>1.4999999999999999E-2</v>
      </c>
      <c r="L828" s="19">
        <f>VLOOKUP($B828,Tabla2[],L$1,0)</f>
        <v>1.4E-2</v>
      </c>
      <c r="M828" s="19">
        <f>VLOOKUP($B828,Tabla2[],M$1,0)</f>
        <v>1.0999999999999999E-2</v>
      </c>
      <c r="N828" s="19">
        <f>VLOOKUP($B828,Tabla2[],N$1,0)</f>
        <v>8.9999999999999993E-3</v>
      </c>
      <c r="O828" s="19">
        <f>VLOOKUP($B828,Tabla2[],O$1,0)</f>
        <v>0.175709</v>
      </c>
      <c r="P828" s="19">
        <f>VLOOKUP($B828,Tabla2[],P$1,0)</f>
        <v>0.175709</v>
      </c>
      <c r="Q828" s="19">
        <f>VLOOKUP($B828,Tabla2[],Q$1,0)</f>
        <v>0.175709</v>
      </c>
      <c r="R828" s="19">
        <f>VLOOKUP($B828,Tabla2[],R$1,0)</f>
        <v>0.175709</v>
      </c>
      <c r="S828" s="19">
        <f>VLOOKUP($B828,Tabla2[],S$1,0)</f>
        <v>0.175709</v>
      </c>
      <c r="T828" s="19">
        <f>VLOOKUP($B828,Tabla2[],T$1,0)</f>
        <v>0.175709</v>
      </c>
    </row>
    <row r="829" spans="1:20" x14ac:dyDescent="0.3">
      <c r="A829" t="s">
        <v>0</v>
      </c>
      <c r="B829" t="str">
        <f>FIJO!$B831</f>
        <v>PENINSULATOTALFIJOCLASICA TE23.0TD-</v>
      </c>
      <c r="C829" s="18" t="str">
        <f>VLOOKUP($B829,Tabla2[],3,0)</f>
        <v>TOTAL</v>
      </c>
      <c r="D829" s="18" t="str">
        <f>VLOOKUP($B829,Tabla2[],FIJO!C$1,0)</f>
        <v>PENINSULA</v>
      </c>
      <c r="E829" s="155"/>
      <c r="F829" s="18" t="str">
        <f>VLOOKUP($B829,Tabla2[],5,0)</f>
        <v>CLASICA TE2</v>
      </c>
      <c r="G829" s="18" t="str">
        <f>VLOOKUP($B829,Tabla2[],6,0)</f>
        <v>3.0TD</v>
      </c>
      <c r="H829" s="18" t="str">
        <f>VLOOKUP($B829,Tabla2[],7,0)</f>
        <v>-</v>
      </c>
      <c r="I829" s="19">
        <f>VLOOKUP($B829,Tabla2[],I$1,0)</f>
        <v>4.3999999999999997E-2</v>
      </c>
      <c r="J829" s="19">
        <f>VLOOKUP($B829,Tabla2[],J$1,0)</f>
        <v>3.7999999999999999E-2</v>
      </c>
      <c r="K829" s="19">
        <f>VLOOKUP($B829,Tabla2[],K$1,0)</f>
        <v>1.6E-2</v>
      </c>
      <c r="L829" s="19">
        <f>VLOOKUP($B829,Tabla2[],L$1,0)</f>
        <v>1.4999999999999999E-2</v>
      </c>
      <c r="M829" s="19">
        <f>VLOOKUP($B829,Tabla2[],M$1,0)</f>
        <v>1.2999999999999999E-2</v>
      </c>
      <c r="N829" s="19">
        <f>VLOOKUP($B829,Tabla2[],N$1,0)</f>
        <v>1.0999999999999999E-2</v>
      </c>
      <c r="O829" s="19">
        <f>VLOOKUP($B829,Tabla2[],O$1,0)</f>
        <v>0.22361700000000001</v>
      </c>
      <c r="P829" s="19">
        <f>VLOOKUP($B829,Tabla2[],P$1,0)</f>
        <v>0.20077500000000001</v>
      </c>
      <c r="Q829" s="19">
        <f>VLOOKUP($B829,Tabla2[],Q$1,0)</f>
        <v>0.17157900000000001</v>
      </c>
      <c r="R829" s="19">
        <f>VLOOKUP($B829,Tabla2[],R$1,0)</f>
        <v>0.15679599999999999</v>
      </c>
      <c r="S829" s="19">
        <f>VLOOKUP($B829,Tabla2[],S$1,0)</f>
        <v>0.13822100000000001</v>
      </c>
      <c r="T829" s="19">
        <f>VLOOKUP($B829,Tabla2[],T$1,0)</f>
        <v>0.159779</v>
      </c>
    </row>
    <row r="830" spans="1:20" x14ac:dyDescent="0.3">
      <c r="A830" t="s">
        <v>0</v>
      </c>
      <c r="B830" t="str">
        <f>FIJO!$B832</f>
        <v>PENINSULATOTALFIJOCLASICA TE2 UNICA3.0TD-</v>
      </c>
      <c r="C830" s="18" t="str">
        <f>VLOOKUP($B830,Tabla2[],3,0)</f>
        <v>TOTAL</v>
      </c>
      <c r="D830" s="18" t="str">
        <f>VLOOKUP($B830,Tabla2[],FIJO!C$1,0)</f>
        <v>PENINSULA</v>
      </c>
      <c r="E830" s="155"/>
      <c r="F830" s="18" t="str">
        <f>VLOOKUP($B830,Tabla2[],5,0)</f>
        <v>CLASICA TE2 UNICA</v>
      </c>
      <c r="G830" s="18" t="str">
        <f>VLOOKUP($B830,Tabla2[],6,0)</f>
        <v>3.0TD</v>
      </c>
      <c r="H830" s="18" t="str">
        <f>VLOOKUP($B830,Tabla2[],7,0)</f>
        <v>-</v>
      </c>
      <c r="I830" s="19">
        <f>VLOOKUP($B830,Tabla2[],I$1,0)</f>
        <v>4.3999999999999997E-2</v>
      </c>
      <c r="J830" s="19">
        <f>VLOOKUP($B830,Tabla2[],J$1,0)</f>
        <v>3.7999999999999999E-2</v>
      </c>
      <c r="K830" s="19">
        <f>VLOOKUP($B830,Tabla2[],K$1,0)</f>
        <v>1.6E-2</v>
      </c>
      <c r="L830" s="19">
        <f>VLOOKUP($B830,Tabla2[],L$1,0)</f>
        <v>1.4999999999999999E-2</v>
      </c>
      <c r="M830" s="19">
        <f>VLOOKUP($B830,Tabla2[],M$1,0)</f>
        <v>1.2999999999999999E-2</v>
      </c>
      <c r="N830" s="19">
        <f>VLOOKUP($B830,Tabla2[],N$1,0)</f>
        <v>1.0999999999999999E-2</v>
      </c>
      <c r="O830" s="19">
        <f>VLOOKUP($B830,Tabla2[],O$1,0)</f>
        <v>0.176709</v>
      </c>
      <c r="P830" s="19">
        <f>VLOOKUP($B830,Tabla2[],P$1,0)</f>
        <v>0.176709</v>
      </c>
      <c r="Q830" s="19">
        <f>VLOOKUP($B830,Tabla2[],Q$1,0)</f>
        <v>0.176709</v>
      </c>
      <c r="R830" s="19">
        <f>VLOOKUP($B830,Tabla2[],R$1,0)</f>
        <v>0.176709</v>
      </c>
      <c r="S830" s="19">
        <f>VLOOKUP($B830,Tabla2[],S$1,0)</f>
        <v>0.176709</v>
      </c>
      <c r="T830" s="19">
        <f>VLOOKUP($B830,Tabla2[],T$1,0)</f>
        <v>0.176709</v>
      </c>
    </row>
    <row r="831" spans="1:20" x14ac:dyDescent="0.3">
      <c r="A831" t="s">
        <v>0</v>
      </c>
      <c r="B831" t="str">
        <f>FIJO!$B833</f>
        <v>PENINSULATOTALFIJOCLASICA TE33.0TD-</v>
      </c>
      <c r="C831" s="18" t="str">
        <f>VLOOKUP($B831,Tabla2[],3,0)</f>
        <v>TOTAL</v>
      </c>
      <c r="D831" s="18" t="str">
        <f>VLOOKUP($B831,Tabla2[],FIJO!C$1,0)</f>
        <v>PENINSULA</v>
      </c>
      <c r="E831" s="155"/>
      <c r="F831" s="18" t="str">
        <f>VLOOKUP($B831,Tabla2[],5,0)</f>
        <v>CLASICA TE3</v>
      </c>
      <c r="G831" s="18" t="str">
        <f>VLOOKUP($B831,Tabla2[],6,0)</f>
        <v>3.0TD</v>
      </c>
      <c r="H831" s="18" t="str">
        <f>VLOOKUP($B831,Tabla2[],7,0)</f>
        <v>-</v>
      </c>
      <c r="I831" s="19">
        <f>VLOOKUP($B831,Tabla2[],I$1,0)</f>
        <v>4.3999999999999997E-2</v>
      </c>
      <c r="J831" s="19">
        <f>VLOOKUP($B831,Tabla2[],J$1,0)</f>
        <v>3.9E-2</v>
      </c>
      <c r="K831" s="19">
        <f>VLOOKUP($B831,Tabla2[],K$1,0)</f>
        <v>1.7000000000000001E-2</v>
      </c>
      <c r="L831" s="19">
        <f>VLOOKUP($B831,Tabla2[],L$1,0)</f>
        <v>1.6E-2</v>
      </c>
      <c r="M831" s="19">
        <f>VLOOKUP($B831,Tabla2[],M$1,0)</f>
        <v>1.2999999999999999E-2</v>
      </c>
      <c r="N831" s="19">
        <f>VLOOKUP($B831,Tabla2[],N$1,0)</f>
        <v>1.0999999999999999E-2</v>
      </c>
      <c r="O831" s="19">
        <f>VLOOKUP($B831,Tabla2[],O$1,0)</f>
        <v>0.22561700000000001</v>
      </c>
      <c r="P831" s="19">
        <f>VLOOKUP($B831,Tabla2[],P$1,0)</f>
        <v>0.20277500000000001</v>
      </c>
      <c r="Q831" s="19">
        <f>VLOOKUP($B831,Tabla2[],Q$1,0)</f>
        <v>0.17357900000000001</v>
      </c>
      <c r="R831" s="19">
        <f>VLOOKUP($B831,Tabla2[],R$1,0)</f>
        <v>0.15879599999999999</v>
      </c>
      <c r="S831" s="19">
        <f>VLOOKUP($B831,Tabla2[],S$1,0)</f>
        <v>0.14022100000000001</v>
      </c>
      <c r="T831" s="19">
        <f>VLOOKUP($B831,Tabla2[],T$1,0)</f>
        <v>0.16177900000000001</v>
      </c>
    </row>
    <row r="832" spans="1:20" x14ac:dyDescent="0.3">
      <c r="A832" t="s">
        <v>0</v>
      </c>
      <c r="B832" t="str">
        <f>FIJO!$B834</f>
        <v>PENINSULATOTALFIJOCLASICA TE3 UNICA3.0TD-</v>
      </c>
      <c r="C832" s="18" t="str">
        <f>VLOOKUP($B832,Tabla2[],3,0)</f>
        <v>TOTAL</v>
      </c>
      <c r="D832" s="18" t="str">
        <f>VLOOKUP($B832,Tabla2[],FIJO!C$1,0)</f>
        <v>PENINSULA</v>
      </c>
      <c r="E832" s="155"/>
      <c r="F832" s="18" t="str">
        <f>VLOOKUP($B832,Tabla2[],5,0)</f>
        <v>CLASICA TE3 UNICA</v>
      </c>
      <c r="G832" s="18" t="str">
        <f>VLOOKUP($B832,Tabla2[],6,0)</f>
        <v>3.0TD</v>
      </c>
      <c r="H832" s="18" t="str">
        <f>VLOOKUP($B832,Tabla2[],7,0)</f>
        <v>-</v>
      </c>
      <c r="I832" s="19">
        <f>VLOOKUP($B832,Tabla2[],I$1,0)</f>
        <v>4.3999999999999997E-2</v>
      </c>
      <c r="J832" s="19">
        <f>VLOOKUP($B832,Tabla2[],J$1,0)</f>
        <v>3.9E-2</v>
      </c>
      <c r="K832" s="19">
        <f>VLOOKUP($B832,Tabla2[],K$1,0)</f>
        <v>1.7000000000000001E-2</v>
      </c>
      <c r="L832" s="19">
        <f>VLOOKUP($B832,Tabla2[],L$1,0)</f>
        <v>1.6E-2</v>
      </c>
      <c r="M832" s="19">
        <f>VLOOKUP($B832,Tabla2[],M$1,0)</f>
        <v>1.2999999999999999E-2</v>
      </c>
      <c r="N832" s="19">
        <f>VLOOKUP($B832,Tabla2[],N$1,0)</f>
        <v>1.0999999999999999E-2</v>
      </c>
      <c r="O832" s="19">
        <f>VLOOKUP($B832,Tabla2[],O$1,0)</f>
        <v>0.17870900000000001</v>
      </c>
      <c r="P832" s="19">
        <f>VLOOKUP($B832,Tabla2[],P$1,0)</f>
        <v>0.17870900000000001</v>
      </c>
      <c r="Q832" s="19">
        <f>VLOOKUP($B832,Tabla2[],Q$1,0)</f>
        <v>0.17870900000000001</v>
      </c>
      <c r="R832" s="19">
        <f>VLOOKUP($B832,Tabla2[],R$1,0)</f>
        <v>0.17870900000000001</v>
      </c>
      <c r="S832" s="19">
        <f>VLOOKUP($B832,Tabla2[],S$1,0)</f>
        <v>0.17870900000000001</v>
      </c>
      <c r="T832" s="19">
        <f>VLOOKUP($B832,Tabla2[],T$1,0)</f>
        <v>0.17870900000000001</v>
      </c>
    </row>
    <row r="833" spans="1:20" x14ac:dyDescent="0.3">
      <c r="A833" t="s">
        <v>0</v>
      </c>
      <c r="B833" t="str">
        <f>FIJO!$B835</f>
        <v>PENINSULATOTALFIJOCLASICA TE43.0TD-</v>
      </c>
      <c r="C833" s="18" t="str">
        <f>VLOOKUP($B833,Tabla2[],3,0)</f>
        <v>TOTAL</v>
      </c>
      <c r="D833" s="18" t="str">
        <f>VLOOKUP($B833,Tabla2[],FIJO!C$1,0)</f>
        <v>PENINSULA</v>
      </c>
      <c r="E833" s="155"/>
      <c r="F833" s="18" t="str">
        <f>VLOOKUP($B833,Tabla2[],5,0)</f>
        <v>CLASICA TE4</v>
      </c>
      <c r="G833" s="18" t="str">
        <f>VLOOKUP($B833,Tabla2[],6,0)</f>
        <v>3.0TD</v>
      </c>
      <c r="H833" s="18" t="str">
        <f>VLOOKUP($B833,Tabla2[],7,0)</f>
        <v>-</v>
      </c>
      <c r="I833" s="19">
        <f>VLOOKUP($B833,Tabla2[],I$1,0)</f>
        <v>4.7E-2</v>
      </c>
      <c r="J833" s="19">
        <f>VLOOKUP($B833,Tabla2[],J$1,0)</f>
        <v>4.2000000000000003E-2</v>
      </c>
      <c r="K833" s="19">
        <f>VLOOKUP($B833,Tabla2[],K$1,0)</f>
        <v>0.02</v>
      </c>
      <c r="L833" s="19">
        <f>VLOOKUP($B833,Tabla2[],L$1,0)</f>
        <v>1.9E-2</v>
      </c>
      <c r="M833" s="19">
        <f>VLOOKUP($B833,Tabla2[],M$1,0)</f>
        <v>1.7000000000000001E-2</v>
      </c>
      <c r="N833" s="19">
        <f>VLOOKUP($B833,Tabla2[],N$1,0)</f>
        <v>1.4999999999999999E-2</v>
      </c>
      <c r="O833" s="19">
        <f>VLOOKUP($B833,Tabla2[],O$1,0)</f>
        <v>0.23361699999999999</v>
      </c>
      <c r="P833" s="19">
        <f>VLOOKUP($B833,Tabla2[],P$1,0)</f>
        <v>0.21077499999999999</v>
      </c>
      <c r="Q833" s="19">
        <f>VLOOKUP($B833,Tabla2[],Q$1,0)</f>
        <v>0.18157899999999999</v>
      </c>
      <c r="R833" s="19">
        <f>VLOOKUP($B833,Tabla2[],R$1,0)</f>
        <v>0.166796</v>
      </c>
      <c r="S833" s="19">
        <f>VLOOKUP($B833,Tabla2[],S$1,0)</f>
        <v>0.14822099999999999</v>
      </c>
      <c r="T833" s="19">
        <f>VLOOKUP($B833,Tabla2[],T$1,0)</f>
        <v>0.16977900000000001</v>
      </c>
    </row>
    <row r="834" spans="1:20" x14ac:dyDescent="0.3">
      <c r="A834" t="s">
        <v>0</v>
      </c>
      <c r="B834" t="str">
        <f>FIJO!$B836</f>
        <v>PENINSULATOTALFIJOCLASICA TE4 UNICA3.0TD-</v>
      </c>
      <c r="C834" s="18" t="str">
        <f>VLOOKUP($B834,Tabla2[],3,0)</f>
        <v>TOTAL</v>
      </c>
      <c r="D834" s="18" t="str">
        <f>VLOOKUP($B834,Tabla2[],FIJO!C$1,0)</f>
        <v>PENINSULA</v>
      </c>
      <c r="E834" s="155"/>
      <c r="F834" s="18" t="str">
        <f>VLOOKUP($B834,Tabla2[],5,0)</f>
        <v>CLASICA TE4 UNICA</v>
      </c>
      <c r="G834" s="18" t="str">
        <f>VLOOKUP($B834,Tabla2[],6,0)</f>
        <v>3.0TD</v>
      </c>
      <c r="H834" s="18" t="str">
        <f>VLOOKUP($B834,Tabla2[],7,0)</f>
        <v>-</v>
      </c>
      <c r="I834" s="19">
        <f>VLOOKUP($B834,Tabla2[],I$1,0)</f>
        <v>4.7E-2</v>
      </c>
      <c r="J834" s="19">
        <f>VLOOKUP($B834,Tabla2[],J$1,0)</f>
        <v>4.2000000000000003E-2</v>
      </c>
      <c r="K834" s="19">
        <f>VLOOKUP($B834,Tabla2[],K$1,0)</f>
        <v>0.02</v>
      </c>
      <c r="L834" s="19">
        <f>VLOOKUP($B834,Tabla2[],L$1,0)</f>
        <v>1.9E-2</v>
      </c>
      <c r="M834" s="19">
        <f>VLOOKUP($B834,Tabla2[],M$1,0)</f>
        <v>1.7000000000000001E-2</v>
      </c>
      <c r="N834" s="19">
        <f>VLOOKUP($B834,Tabla2[],N$1,0)</f>
        <v>1.4999999999999999E-2</v>
      </c>
      <c r="O834" s="19">
        <f>VLOOKUP($B834,Tabla2[],O$1,0)</f>
        <v>0.18670900000000001</v>
      </c>
      <c r="P834" s="19">
        <f>VLOOKUP($B834,Tabla2[],P$1,0)</f>
        <v>0.18670900000000001</v>
      </c>
      <c r="Q834" s="19">
        <f>VLOOKUP($B834,Tabla2[],Q$1,0)</f>
        <v>0.18670900000000001</v>
      </c>
      <c r="R834" s="19">
        <f>VLOOKUP($B834,Tabla2[],R$1,0)</f>
        <v>0.18670900000000001</v>
      </c>
      <c r="S834" s="19">
        <f>VLOOKUP($B834,Tabla2[],S$1,0)</f>
        <v>0.18670900000000001</v>
      </c>
      <c r="T834" s="19">
        <f>VLOOKUP($B834,Tabla2[],T$1,0)</f>
        <v>0.18670900000000001</v>
      </c>
    </row>
    <row r="835" spans="1:20" x14ac:dyDescent="0.3">
      <c r="A835" t="s">
        <v>0</v>
      </c>
      <c r="B835" t="str">
        <f>FIJO!$B837</f>
        <v>PENINSULATOTALFIJOCLASICA TE53.0TD-</v>
      </c>
      <c r="C835" s="18" t="str">
        <f>VLOOKUP($B835,Tabla2[],3,0)</f>
        <v>TOTAL</v>
      </c>
      <c r="D835" s="18" t="str">
        <f>VLOOKUP($B835,Tabla2[],FIJO!C$1,0)</f>
        <v>PENINSULA</v>
      </c>
      <c r="E835" s="155"/>
      <c r="F835" s="18" t="str">
        <f>VLOOKUP($B835,Tabla2[],5,0)</f>
        <v>CLASICA TE5</v>
      </c>
      <c r="G835" s="18" t="str">
        <f>VLOOKUP($B835,Tabla2[],6,0)</f>
        <v>3.0TD</v>
      </c>
      <c r="H835" s="18" t="str">
        <f>VLOOKUP($B835,Tabla2[],7,0)</f>
        <v>-</v>
      </c>
      <c r="I835" s="19">
        <f>VLOOKUP($B835,Tabla2[],I$1,0)</f>
        <v>4.9000000000000002E-2</v>
      </c>
      <c r="J835" s="19">
        <f>VLOOKUP($B835,Tabla2[],J$1,0)</f>
        <v>4.3999999999999997E-2</v>
      </c>
      <c r="K835" s="19">
        <f>VLOOKUP($B835,Tabla2[],K$1,0)</f>
        <v>2.1999999999999999E-2</v>
      </c>
      <c r="L835" s="19">
        <f>VLOOKUP($B835,Tabla2[],L$1,0)</f>
        <v>2.1000000000000001E-2</v>
      </c>
      <c r="M835" s="19">
        <f>VLOOKUP($B835,Tabla2[],M$1,0)</f>
        <v>1.7999999999999999E-2</v>
      </c>
      <c r="N835" s="19">
        <f>VLOOKUP($B835,Tabla2[],N$1,0)</f>
        <v>1.6E-2</v>
      </c>
      <c r="O835" s="19">
        <f>VLOOKUP($B835,Tabla2[],O$1,0)</f>
        <v>0.23661699999999999</v>
      </c>
      <c r="P835" s="19">
        <f>VLOOKUP($B835,Tabla2[],P$1,0)</f>
        <v>0.21377499999999999</v>
      </c>
      <c r="Q835" s="19">
        <f>VLOOKUP($B835,Tabla2[],Q$1,0)</f>
        <v>0.18457899999999999</v>
      </c>
      <c r="R835" s="19">
        <f>VLOOKUP($B835,Tabla2[],R$1,0)</f>
        <v>0.169796</v>
      </c>
      <c r="S835" s="19">
        <f>VLOOKUP($B835,Tabla2[],S$1,0)</f>
        <v>0.15122099999999999</v>
      </c>
      <c r="T835" s="19">
        <f>VLOOKUP($B835,Tabla2[],T$1,0)</f>
        <v>0.17277899999999999</v>
      </c>
    </row>
    <row r="836" spans="1:20" x14ac:dyDescent="0.3">
      <c r="A836" t="s">
        <v>0</v>
      </c>
      <c r="B836" t="str">
        <f>FIJO!$B838</f>
        <v>PENINSULATOTALFIJOCLASICA TE5 UNICA3.0TD-</v>
      </c>
      <c r="C836" s="18" t="str">
        <f>VLOOKUP($B836,Tabla2[],3,0)</f>
        <v>TOTAL</v>
      </c>
      <c r="D836" s="18" t="str">
        <f>VLOOKUP($B836,Tabla2[],FIJO!C$1,0)</f>
        <v>PENINSULA</v>
      </c>
      <c r="E836" s="155"/>
      <c r="F836" s="18" t="str">
        <f>VLOOKUP($B836,Tabla2[],5,0)</f>
        <v>CLASICA TE5 UNICA</v>
      </c>
      <c r="G836" s="18" t="str">
        <f>VLOOKUP($B836,Tabla2[],6,0)</f>
        <v>3.0TD</v>
      </c>
      <c r="H836" s="18" t="str">
        <f>VLOOKUP($B836,Tabla2[],7,0)</f>
        <v>-</v>
      </c>
      <c r="I836" s="19">
        <f>VLOOKUP($B836,Tabla2[],I$1,0)</f>
        <v>4.9000000000000002E-2</v>
      </c>
      <c r="J836" s="19">
        <f>VLOOKUP($B836,Tabla2[],J$1,0)</f>
        <v>4.3999999999999997E-2</v>
      </c>
      <c r="K836" s="19">
        <f>VLOOKUP($B836,Tabla2[],K$1,0)</f>
        <v>2.1999999999999999E-2</v>
      </c>
      <c r="L836" s="19">
        <f>VLOOKUP($B836,Tabla2[],L$1,0)</f>
        <v>2.1000000000000001E-2</v>
      </c>
      <c r="M836" s="19">
        <f>VLOOKUP($B836,Tabla2[],M$1,0)</f>
        <v>1.7999999999999999E-2</v>
      </c>
      <c r="N836" s="19">
        <f>VLOOKUP($B836,Tabla2[],N$1,0)</f>
        <v>1.6E-2</v>
      </c>
      <c r="O836" s="19">
        <f>VLOOKUP($B836,Tabla2[],O$1,0)</f>
        <v>0.18970899999999999</v>
      </c>
      <c r="P836" s="19">
        <f>VLOOKUP($B836,Tabla2[],P$1,0)</f>
        <v>0.18970899999999999</v>
      </c>
      <c r="Q836" s="19">
        <f>VLOOKUP($B836,Tabla2[],Q$1,0)</f>
        <v>0.18970899999999999</v>
      </c>
      <c r="R836" s="19">
        <f>VLOOKUP($B836,Tabla2[],R$1,0)</f>
        <v>0.18970899999999999</v>
      </c>
      <c r="S836" s="19">
        <f>VLOOKUP($B836,Tabla2[],S$1,0)</f>
        <v>0.18970899999999999</v>
      </c>
      <c r="T836" s="19">
        <f>VLOOKUP($B836,Tabla2[],T$1,0)</f>
        <v>0.18970899999999999</v>
      </c>
    </row>
    <row r="837" spans="1:20" x14ac:dyDescent="0.3">
      <c r="B837" t="str">
        <f>FIJO!$B839</f>
        <v>PENINSULATOTALFIJOCLASICA6.1TD-</v>
      </c>
      <c r="C837" s="18" t="str">
        <f>VLOOKUP($B837,Tabla2[],3,0)</f>
        <v>TOTAL</v>
      </c>
      <c r="D837" s="18" t="str">
        <f>VLOOKUP($B837,Tabla2[],FIJO!C$1,0)</f>
        <v>PENINSULA</v>
      </c>
      <c r="E837" s="155"/>
      <c r="F837" s="18" t="str">
        <f>VLOOKUP($B837,Tabla2[],5,0)</f>
        <v>CLASICA</v>
      </c>
      <c r="G837" s="18" t="str">
        <f>VLOOKUP($B837,Tabla2[],6,0)</f>
        <v>6.1TD</v>
      </c>
      <c r="H837" s="18" t="str">
        <f>VLOOKUP($B837,Tabla2[],7,0)</f>
        <v>-</v>
      </c>
      <c r="I837" s="19">
        <f>VLOOKUP($B837,Tabla2[],I$1,0)</f>
        <v>6.2918356164383557E-2</v>
      </c>
      <c r="J837" s="19">
        <f>VLOOKUP($B837,Tabla2[],J$1,0)</f>
        <v>5.4359452054794526E-2</v>
      </c>
      <c r="K837" s="19">
        <f>VLOOKUP($B837,Tabla2[],K$1,0)</f>
        <v>2.8294794520547947E-2</v>
      </c>
      <c r="L837" s="19">
        <f>VLOOKUP($B837,Tabla2[],L$1,0)</f>
        <v>2.3453972602739726E-2</v>
      </c>
      <c r="M837" s="19">
        <f>VLOOKUP($B837,Tabla2[],M$1,0)</f>
        <v>5.2290410958904113E-3</v>
      </c>
      <c r="N837" s="19">
        <f>VLOOKUP($B837,Tabla2[],N$1,0)</f>
        <v>3.1479452054794521E-3</v>
      </c>
      <c r="O837" s="19">
        <f>VLOOKUP($B837,Tabla2[],O$1,0)</f>
        <v>0.18521000000000001</v>
      </c>
      <c r="P837" s="19">
        <f>VLOOKUP($B837,Tabla2[],P$1,0)</f>
        <v>0.165712</v>
      </c>
      <c r="Q837" s="19">
        <f>VLOOKUP($B837,Tabla2[],Q$1,0)</f>
        <v>0.14437</v>
      </c>
      <c r="R837" s="19">
        <f>VLOOKUP($B837,Tabla2[],R$1,0)</f>
        <v>0.13319900000000001</v>
      </c>
      <c r="S837" s="19">
        <f>VLOOKUP($B837,Tabla2[],S$1,0)</f>
        <v>0.115079</v>
      </c>
      <c r="T837" s="19">
        <f>VLOOKUP($B837,Tabla2[],T$1,0)</f>
        <v>0.135189</v>
      </c>
    </row>
    <row r="838" spans="1:20" x14ac:dyDescent="0.3">
      <c r="A838" t="s">
        <v>0</v>
      </c>
      <c r="B838" t="str">
        <f>FIJO!$B840</f>
        <v>PENINSULATOTALFIJOCLASICA ETOP6.1TD-</v>
      </c>
      <c r="C838" s="18" t="str">
        <f>VLOOKUP($B838,Tabla2[],3,0)</f>
        <v>TOTAL</v>
      </c>
      <c r="D838" s="18" t="str">
        <f>VLOOKUP($B838,Tabla2[],FIJO!C$1,0)</f>
        <v>PENINSULA</v>
      </c>
      <c r="E838" s="155"/>
      <c r="F838" s="18" t="str">
        <f>VLOOKUP($B838,Tabla2[],5,0)</f>
        <v>CLASICA ETOP</v>
      </c>
      <c r="G838" s="18" t="str">
        <f>VLOOKUP($B838,Tabla2[],6,0)</f>
        <v>6.1TD</v>
      </c>
      <c r="H838" s="18" t="str">
        <f>VLOOKUP($B838,Tabla2[],7,0)</f>
        <v>-</v>
      </c>
      <c r="I838" s="19">
        <f>VLOOKUP($B838,Tabla2[],I$1,0)</f>
        <v>7.3999999999999996E-2</v>
      </c>
      <c r="J838" s="19">
        <f>VLOOKUP($B838,Tabla2[],J$1,0)</f>
        <v>6.6000000000000003E-2</v>
      </c>
      <c r="K838" s="19">
        <f>VLOOKUP($B838,Tabla2[],K$1,0)</f>
        <v>0.04</v>
      </c>
      <c r="L838" s="19">
        <f>VLOOKUP($B838,Tabla2[],L$1,0)</f>
        <v>3.5000000000000003E-2</v>
      </c>
      <c r="M838" s="19">
        <f>VLOOKUP($B838,Tabla2[],M$1,0)</f>
        <v>1.7000000000000001E-2</v>
      </c>
      <c r="N838" s="19">
        <f>VLOOKUP($B838,Tabla2[],N$1,0)</f>
        <v>1.4999999999999999E-2</v>
      </c>
      <c r="O838" s="19">
        <f>VLOOKUP($B838,Tabla2[],O$1,0)</f>
        <v>0.17857799999999999</v>
      </c>
      <c r="P838" s="19">
        <f>VLOOKUP($B838,Tabla2[],P$1,0)</f>
        <v>0.15908</v>
      </c>
      <c r="Q838" s="19">
        <f>VLOOKUP($B838,Tabla2[],Q$1,0)</f>
        <v>0.137738</v>
      </c>
      <c r="R838" s="19">
        <f>VLOOKUP($B838,Tabla2[],R$1,0)</f>
        <v>0.12656700000000001</v>
      </c>
      <c r="S838" s="19">
        <f>VLOOKUP($B838,Tabla2[],S$1,0)</f>
        <v>0.108447</v>
      </c>
      <c r="T838" s="19">
        <f>VLOOKUP($B838,Tabla2[],T$1,0)</f>
        <v>0.128557</v>
      </c>
    </row>
    <row r="839" spans="1:20" x14ac:dyDescent="0.3">
      <c r="A839" t="s">
        <v>0</v>
      </c>
      <c r="B839" t="str">
        <f>FIJO!$B841</f>
        <v>PENINSULATOTALFIJOCLASICA ETOP UNICA6.1TD-</v>
      </c>
      <c r="C839" s="18" t="str">
        <f>VLOOKUP($B839,Tabla2[],3,0)</f>
        <v>TOTAL</v>
      </c>
      <c r="D839" s="18" t="str">
        <f>VLOOKUP($B839,Tabla2[],FIJO!C$1,0)</f>
        <v>PENINSULA</v>
      </c>
      <c r="E839" s="155"/>
      <c r="F839" s="18" t="str">
        <f>VLOOKUP($B839,Tabla2[],5,0)</f>
        <v>CLASICA ETOP UNICA</v>
      </c>
      <c r="G839" s="18" t="str">
        <f>VLOOKUP($B839,Tabla2[],6,0)</f>
        <v>6.1TD</v>
      </c>
      <c r="H839" s="18" t="str">
        <f>VLOOKUP($B839,Tabla2[],7,0)</f>
        <v>-</v>
      </c>
      <c r="I839" s="19">
        <f>VLOOKUP($B839,Tabla2[],I$1,0)</f>
        <v>7.3999999999999996E-2</v>
      </c>
      <c r="J839" s="19">
        <f>VLOOKUP($B839,Tabla2[],J$1,0)</f>
        <v>6.6000000000000003E-2</v>
      </c>
      <c r="K839" s="19">
        <f>VLOOKUP($B839,Tabla2[],K$1,0)</f>
        <v>0.04</v>
      </c>
      <c r="L839" s="19">
        <f>VLOOKUP($B839,Tabla2[],L$1,0)</f>
        <v>3.5000000000000003E-2</v>
      </c>
      <c r="M839" s="19">
        <f>VLOOKUP($B839,Tabla2[],M$1,0)</f>
        <v>1.7000000000000001E-2</v>
      </c>
      <c r="N839" s="19">
        <f>VLOOKUP($B839,Tabla2[],N$1,0)</f>
        <v>1.4999999999999999E-2</v>
      </c>
      <c r="O839" s="19" t="str">
        <f>VLOOKUP($B839,Tabla2[],O$1,0)</f>
        <v>-</v>
      </c>
      <c r="P839" s="19" t="str">
        <f>VLOOKUP($B839,Tabla2[],P$1,0)</f>
        <v>-</v>
      </c>
      <c r="Q839" s="19" t="str">
        <f>VLOOKUP($B839,Tabla2[],Q$1,0)</f>
        <v>-</v>
      </c>
      <c r="R839" s="19" t="str">
        <f>VLOOKUP($B839,Tabla2[],R$1,0)</f>
        <v>-</v>
      </c>
      <c r="S839" s="19" t="str">
        <f>VLOOKUP($B839,Tabla2[],S$1,0)</f>
        <v>-</v>
      </c>
      <c r="T839" s="19" t="str">
        <f>VLOOKUP($B839,Tabla2[],T$1,0)</f>
        <v>-</v>
      </c>
    </row>
    <row r="840" spans="1:20" x14ac:dyDescent="0.3">
      <c r="A840" t="s">
        <v>0</v>
      </c>
      <c r="B840" t="str">
        <f>FIJO!$B842</f>
        <v>PENINSULATOTALFIJOCLASICA LIBRE &gt;50.0016.1TD-</v>
      </c>
      <c r="C840" s="18" t="str">
        <f>VLOOKUP($B840,Tabla2[],3,0)</f>
        <v>TOTAL</v>
      </c>
      <c r="D840" s="18" t="str">
        <f>VLOOKUP($B840,Tabla2[],FIJO!C$1,0)</f>
        <v>PENINSULA</v>
      </c>
      <c r="E840" s="155"/>
      <c r="F840" s="18" t="str">
        <f>VLOOKUP($B840,Tabla2[],5,0)</f>
        <v>CLASICA LIBRE &gt;50.001</v>
      </c>
      <c r="G840" s="18" t="str">
        <f>VLOOKUP($B840,Tabla2[],6,0)</f>
        <v>6.1TD</v>
      </c>
      <c r="H840" s="18" t="str">
        <f>VLOOKUP($B840,Tabla2[],7,0)</f>
        <v>-</v>
      </c>
      <c r="I840" s="19">
        <f>VLOOKUP($B840,Tabla2[],I$1,0)</f>
        <v>6.2918356164383557E-2</v>
      </c>
      <c r="J840" s="19">
        <f>VLOOKUP($B840,Tabla2[],J$1,0)</f>
        <v>5.4359452054794526E-2</v>
      </c>
      <c r="K840" s="19">
        <f>VLOOKUP($B840,Tabla2[],K$1,0)</f>
        <v>2.8294794520547947E-2</v>
      </c>
      <c r="L840" s="19">
        <f>VLOOKUP($B840,Tabla2[],L$1,0)</f>
        <v>2.3453972602739726E-2</v>
      </c>
      <c r="M840" s="19">
        <f>VLOOKUP($B840,Tabla2[],M$1,0)</f>
        <v>5.2290410958904113E-3</v>
      </c>
      <c r="N840" s="19">
        <f>VLOOKUP($B840,Tabla2[],N$1,0)</f>
        <v>3.1479452054794521E-3</v>
      </c>
      <c r="O840" s="19">
        <f>VLOOKUP($B840,Tabla2[],O$1,0)</f>
        <v>0.17822199999999999</v>
      </c>
      <c r="P840" s="19">
        <f>VLOOKUP($B840,Tabla2[],P$1,0)</f>
        <v>0.16341800000000001</v>
      </c>
      <c r="Q840" s="19">
        <f>VLOOKUP($B840,Tabla2[],Q$1,0)</f>
        <v>0.12948599999999999</v>
      </c>
      <c r="R840" s="19">
        <f>VLOOKUP($B840,Tabla2[],R$1,0)</f>
        <v>0.118426</v>
      </c>
      <c r="S840" s="19">
        <f>VLOOKUP($B840,Tabla2[],S$1,0)</f>
        <v>0.106755</v>
      </c>
      <c r="T840" s="19">
        <f>VLOOKUP($B840,Tabla2[],T$1,0)</f>
        <v>0.12504899999999999</v>
      </c>
    </row>
    <row r="841" spans="1:20" x14ac:dyDescent="0.3">
      <c r="A841" t="s">
        <v>0</v>
      </c>
      <c r="B841" t="str">
        <f>FIJO!$B843</f>
        <v>PENINSULATOTALFIJOCLASICA LIBRE 0-50.0006.1TD-</v>
      </c>
      <c r="C841" s="18" t="str">
        <f>VLOOKUP($B841,Tabla2[],3,0)</f>
        <v>TOTAL</v>
      </c>
      <c r="D841" s="18" t="str">
        <f>VLOOKUP($B841,Tabla2[],FIJO!C$1,0)</f>
        <v>PENINSULA</v>
      </c>
      <c r="E841" s="155"/>
      <c r="F841" s="18" t="str">
        <f>VLOOKUP($B841,Tabla2[],5,0)</f>
        <v>CLASICA LIBRE 0-50.000</v>
      </c>
      <c r="G841" s="18" t="str">
        <f>VLOOKUP($B841,Tabla2[],6,0)</f>
        <v>6.1TD</v>
      </c>
      <c r="H841" s="18" t="str">
        <f>VLOOKUP($B841,Tabla2[],7,0)</f>
        <v>-</v>
      </c>
      <c r="I841" s="19">
        <f>VLOOKUP($B841,Tabla2[],I$1,0)</f>
        <v>6.2918356164383557E-2</v>
      </c>
      <c r="J841" s="19">
        <f>VLOOKUP($B841,Tabla2[],J$1,0)</f>
        <v>5.4359452054794526E-2</v>
      </c>
      <c r="K841" s="19">
        <f>VLOOKUP($B841,Tabla2[],K$1,0)</f>
        <v>2.8294794520547947E-2</v>
      </c>
      <c r="L841" s="19">
        <f>VLOOKUP($B841,Tabla2[],L$1,0)</f>
        <v>2.3453972602739726E-2</v>
      </c>
      <c r="M841" s="19">
        <f>VLOOKUP($B841,Tabla2[],M$1,0)</f>
        <v>5.2290410958904113E-3</v>
      </c>
      <c r="N841" s="19">
        <f>VLOOKUP($B841,Tabla2[],N$1,0)</f>
        <v>3.1479452054794521E-3</v>
      </c>
      <c r="O841" s="19">
        <f>VLOOKUP($B841,Tabla2[],O$1,0)</f>
        <v>0.17922199999999999</v>
      </c>
      <c r="P841" s="19">
        <f>VLOOKUP($B841,Tabla2[],P$1,0)</f>
        <v>0.16441800000000001</v>
      </c>
      <c r="Q841" s="19">
        <f>VLOOKUP($B841,Tabla2[],Q$1,0)</f>
        <v>0.13048599999999999</v>
      </c>
      <c r="R841" s="19">
        <f>VLOOKUP($B841,Tabla2[],R$1,0)</f>
        <v>0.119426</v>
      </c>
      <c r="S841" s="19">
        <f>VLOOKUP($B841,Tabla2[],S$1,0)</f>
        <v>0.107755</v>
      </c>
      <c r="T841" s="19">
        <f>VLOOKUP($B841,Tabla2[],T$1,0)</f>
        <v>0.12604899999999999</v>
      </c>
    </row>
    <row r="842" spans="1:20" x14ac:dyDescent="0.3">
      <c r="A842" t="s">
        <v>0</v>
      </c>
      <c r="B842" t="str">
        <f>FIJO!$B844</f>
        <v>PENINSULATOTALFIJOCLASICA LIBRE UNICA &gt;50.0016.1TD-</v>
      </c>
      <c r="C842" s="18" t="str">
        <f>VLOOKUP($B842,Tabla2[],3,0)</f>
        <v>TOTAL</v>
      </c>
      <c r="D842" s="18" t="str">
        <f>VLOOKUP($B842,Tabla2[],FIJO!C$1,0)</f>
        <v>PENINSULA</v>
      </c>
      <c r="E842" s="155"/>
      <c r="F842" s="18" t="str">
        <f>VLOOKUP($B842,Tabla2[],5,0)</f>
        <v>CLASICA LIBRE UNICA &gt;50.001</v>
      </c>
      <c r="G842" s="18" t="str">
        <f>VLOOKUP($B842,Tabla2[],6,0)</f>
        <v>6.1TD</v>
      </c>
      <c r="H842" s="18" t="str">
        <f>VLOOKUP($B842,Tabla2[],7,0)</f>
        <v>-</v>
      </c>
      <c r="I842" s="19">
        <f>VLOOKUP($B842,Tabla2[],I$1,0)</f>
        <v>6.2918356164383557E-2</v>
      </c>
      <c r="J842" s="19">
        <f>VLOOKUP($B842,Tabla2[],J$1,0)</f>
        <v>5.4359452054794526E-2</v>
      </c>
      <c r="K842" s="19">
        <f>VLOOKUP($B842,Tabla2[],K$1,0)</f>
        <v>2.8294794520547947E-2</v>
      </c>
      <c r="L842" s="19">
        <f>VLOOKUP($B842,Tabla2[],L$1,0)</f>
        <v>2.3453972602739726E-2</v>
      </c>
      <c r="M842" s="19">
        <f>VLOOKUP($B842,Tabla2[],M$1,0)</f>
        <v>5.2290410958904113E-3</v>
      </c>
      <c r="N842" s="19">
        <f>VLOOKUP($B842,Tabla2[],N$1,0)</f>
        <v>3.1479452054794521E-3</v>
      </c>
      <c r="O842" s="19" t="str">
        <f>VLOOKUP($B842,Tabla2[],O$1,0)</f>
        <v>-</v>
      </c>
      <c r="P842" s="19" t="str">
        <f>VLOOKUP($B842,Tabla2[],P$1,0)</f>
        <v>-</v>
      </c>
      <c r="Q842" s="19" t="str">
        <f>VLOOKUP($B842,Tabla2[],Q$1,0)</f>
        <v>-</v>
      </c>
      <c r="R842" s="19" t="str">
        <f>VLOOKUP($B842,Tabla2[],R$1,0)</f>
        <v>-</v>
      </c>
      <c r="S842" s="19" t="str">
        <f>VLOOKUP($B842,Tabla2[],S$1,0)</f>
        <v>-</v>
      </c>
      <c r="T842" s="19" t="str">
        <f>VLOOKUP($B842,Tabla2[],T$1,0)</f>
        <v>-</v>
      </c>
    </row>
    <row r="843" spans="1:20" x14ac:dyDescent="0.3">
      <c r="A843" t="s">
        <v>0</v>
      </c>
      <c r="B843" t="str">
        <f>FIJO!$B845</f>
        <v>PENINSULATOTALFIJOCLASICA LIBRE UNICA 0-50.0006.1TD-</v>
      </c>
      <c r="C843" s="18" t="str">
        <f>VLOOKUP($B843,Tabla2[],3,0)</f>
        <v>TOTAL</v>
      </c>
      <c r="D843" s="18" t="str">
        <f>VLOOKUP($B843,Tabla2[],FIJO!C$1,0)</f>
        <v>PENINSULA</v>
      </c>
      <c r="E843" s="155"/>
      <c r="F843" s="18" t="str">
        <f>VLOOKUP($B843,Tabla2[],5,0)</f>
        <v>CLASICA LIBRE UNICA 0-50.000</v>
      </c>
      <c r="G843" s="18" t="str">
        <f>VLOOKUP($B843,Tabla2[],6,0)</f>
        <v>6.1TD</v>
      </c>
      <c r="H843" s="18" t="str">
        <f>VLOOKUP($B843,Tabla2[],7,0)</f>
        <v>-</v>
      </c>
      <c r="I843" s="19">
        <f>VLOOKUP($B843,Tabla2[],I$1,0)</f>
        <v>6.2918356164383557E-2</v>
      </c>
      <c r="J843" s="19">
        <f>VLOOKUP($B843,Tabla2[],J$1,0)</f>
        <v>5.4359452054794526E-2</v>
      </c>
      <c r="K843" s="19">
        <f>VLOOKUP($B843,Tabla2[],K$1,0)</f>
        <v>2.8294794520547947E-2</v>
      </c>
      <c r="L843" s="19">
        <f>VLOOKUP($B843,Tabla2[],L$1,0)</f>
        <v>2.3453972602739726E-2</v>
      </c>
      <c r="M843" s="19">
        <f>VLOOKUP($B843,Tabla2[],M$1,0)</f>
        <v>5.2290410958904113E-3</v>
      </c>
      <c r="N843" s="19">
        <f>VLOOKUP($B843,Tabla2[],N$1,0)</f>
        <v>3.1479452054794521E-3</v>
      </c>
      <c r="O843" s="19" t="str">
        <f>VLOOKUP($B843,Tabla2[],O$1,0)</f>
        <v>-</v>
      </c>
      <c r="P843" s="19" t="str">
        <f>VLOOKUP($B843,Tabla2[],P$1,0)</f>
        <v>-</v>
      </c>
      <c r="Q843" s="19" t="str">
        <f>VLOOKUP($B843,Tabla2[],Q$1,0)</f>
        <v>-</v>
      </c>
      <c r="R843" s="19" t="str">
        <f>VLOOKUP($B843,Tabla2[],R$1,0)</f>
        <v>-</v>
      </c>
      <c r="S843" s="19" t="str">
        <f>VLOOKUP($B843,Tabla2[],S$1,0)</f>
        <v>-</v>
      </c>
      <c r="T843" s="19" t="str">
        <f>VLOOKUP($B843,Tabla2[],T$1,0)</f>
        <v>-</v>
      </c>
    </row>
    <row r="844" spans="1:20" x14ac:dyDescent="0.3">
      <c r="A844" t="s">
        <v>0</v>
      </c>
      <c r="B844" t="str">
        <f>FIJO!$B846</f>
        <v>PENINSULATOTALFIJOCLASICA TE16.1TD-</v>
      </c>
      <c r="C844" s="18" t="str">
        <f>VLOOKUP($B844,Tabla2[],3,0)</f>
        <v>TOTAL</v>
      </c>
      <c r="D844" s="18" t="str">
        <f>VLOOKUP($B844,Tabla2[],FIJO!C$1,0)</f>
        <v>PENINSULA</v>
      </c>
      <c r="E844" s="155"/>
      <c r="F844" s="18" t="str">
        <f>VLOOKUP($B844,Tabla2[],5,0)</f>
        <v>CLASICA TE1</v>
      </c>
      <c r="G844" s="18" t="str">
        <f>VLOOKUP($B844,Tabla2[],6,0)</f>
        <v>6.1TD</v>
      </c>
      <c r="H844" s="18" t="str">
        <f>VLOOKUP($B844,Tabla2[],7,0)</f>
        <v>-</v>
      </c>
      <c r="I844" s="19">
        <f>VLOOKUP($B844,Tabla2[],I$1,0)</f>
        <v>6.7000000000000004E-2</v>
      </c>
      <c r="J844" s="19">
        <f>VLOOKUP($B844,Tabla2[],J$1,0)</f>
        <v>5.8000000000000003E-2</v>
      </c>
      <c r="K844" s="19">
        <f>VLOOKUP($B844,Tabla2[],K$1,0)</f>
        <v>3.2000000000000001E-2</v>
      </c>
      <c r="L844" s="19">
        <f>VLOOKUP($B844,Tabla2[],L$1,0)</f>
        <v>2.7E-2</v>
      </c>
      <c r="M844" s="19">
        <f>VLOOKUP($B844,Tabla2[],M$1,0)</f>
        <v>8.9999999999999993E-3</v>
      </c>
      <c r="N844" s="19">
        <f>VLOOKUP($B844,Tabla2[],N$1,0)</f>
        <v>7.0000000000000001E-3</v>
      </c>
      <c r="O844" s="19">
        <f>VLOOKUP($B844,Tabla2[],O$1,0)</f>
        <v>0.19420999999999999</v>
      </c>
      <c r="P844" s="19">
        <f>VLOOKUP($B844,Tabla2[],P$1,0)</f>
        <v>0.17471200000000001</v>
      </c>
      <c r="Q844" s="19">
        <f>VLOOKUP($B844,Tabla2[],Q$1,0)</f>
        <v>0.15337000000000001</v>
      </c>
      <c r="R844" s="19">
        <f>VLOOKUP($B844,Tabla2[],R$1,0)</f>
        <v>0.14219899999999999</v>
      </c>
      <c r="S844" s="19">
        <f>VLOOKUP($B844,Tabla2[],S$1,0)</f>
        <v>0.12407899999999999</v>
      </c>
      <c r="T844" s="19">
        <f>VLOOKUP($B844,Tabla2[],T$1,0)</f>
        <v>0.14418900000000001</v>
      </c>
    </row>
    <row r="845" spans="1:20" x14ac:dyDescent="0.3">
      <c r="A845" t="s">
        <v>0</v>
      </c>
      <c r="B845" t="str">
        <f>FIJO!$B847</f>
        <v>PENINSULATOTALFIJOCLASICA TE1 UNICA6.1TD-</v>
      </c>
      <c r="C845" s="18" t="str">
        <f>VLOOKUP($B845,Tabla2[],3,0)</f>
        <v>TOTAL</v>
      </c>
      <c r="D845" s="18" t="str">
        <f>VLOOKUP($B845,Tabla2[],FIJO!C$1,0)</f>
        <v>PENINSULA</v>
      </c>
      <c r="E845" s="155"/>
      <c r="F845" s="18" t="str">
        <f>VLOOKUP($B845,Tabla2[],5,0)</f>
        <v>CLASICA TE1 UNICA</v>
      </c>
      <c r="G845" s="18" t="str">
        <f>VLOOKUP($B845,Tabla2[],6,0)</f>
        <v>6.1TD</v>
      </c>
      <c r="H845" s="18" t="str">
        <f>VLOOKUP($B845,Tabla2[],7,0)</f>
        <v>-</v>
      </c>
      <c r="I845" s="19">
        <f>VLOOKUP($B845,Tabla2[],I$1,0)</f>
        <v>6.7000000000000004E-2</v>
      </c>
      <c r="J845" s="19">
        <f>VLOOKUP($B845,Tabla2[],J$1,0)</f>
        <v>5.8000000000000003E-2</v>
      </c>
      <c r="K845" s="19">
        <f>VLOOKUP($B845,Tabla2[],K$1,0)</f>
        <v>3.2000000000000001E-2</v>
      </c>
      <c r="L845" s="19">
        <f>VLOOKUP($B845,Tabla2[],L$1,0)</f>
        <v>2.7E-2</v>
      </c>
      <c r="M845" s="19">
        <f>VLOOKUP($B845,Tabla2[],M$1,0)</f>
        <v>8.9999999999999993E-3</v>
      </c>
      <c r="N845" s="19">
        <f>VLOOKUP($B845,Tabla2[],N$1,0)</f>
        <v>7.0000000000000001E-3</v>
      </c>
      <c r="O845" s="19" t="str">
        <f>VLOOKUP($B845,Tabla2[],O$1,0)</f>
        <v>-</v>
      </c>
      <c r="P845" s="19" t="str">
        <f>VLOOKUP($B845,Tabla2[],P$1,0)</f>
        <v>-</v>
      </c>
      <c r="Q845" s="19" t="str">
        <f>VLOOKUP($B845,Tabla2[],Q$1,0)</f>
        <v>-</v>
      </c>
      <c r="R845" s="19" t="str">
        <f>VLOOKUP($B845,Tabla2[],R$1,0)</f>
        <v>-</v>
      </c>
      <c r="S845" s="19" t="str">
        <f>VLOOKUP($B845,Tabla2[],S$1,0)</f>
        <v>-</v>
      </c>
      <c r="T845" s="19" t="str">
        <f>VLOOKUP($B845,Tabla2[],T$1,0)</f>
        <v>-</v>
      </c>
    </row>
    <row r="846" spans="1:20" x14ac:dyDescent="0.3">
      <c r="A846" t="s">
        <v>0</v>
      </c>
      <c r="B846" t="str">
        <f>FIJO!$B848</f>
        <v>PENINSULATOTALFIJOCLASICA TE26.1TD-</v>
      </c>
      <c r="C846" s="18" t="str">
        <f>VLOOKUP($B846,Tabla2[],3,0)</f>
        <v>TOTAL</v>
      </c>
      <c r="D846" s="18" t="str">
        <f>VLOOKUP($B846,Tabla2[],FIJO!C$1,0)</f>
        <v>PENINSULA</v>
      </c>
      <c r="E846" s="155"/>
      <c r="F846" s="18" t="str">
        <f>VLOOKUP($B846,Tabla2[],5,0)</f>
        <v>CLASICA TE2</v>
      </c>
      <c r="G846" s="18" t="str">
        <f>VLOOKUP($B846,Tabla2[],6,0)</f>
        <v>6.1TD</v>
      </c>
      <c r="H846" s="18" t="str">
        <f>VLOOKUP($B846,Tabla2[],7,0)</f>
        <v>-</v>
      </c>
      <c r="I846" s="19">
        <f>VLOOKUP($B846,Tabla2[],I$1,0)</f>
        <v>6.8000000000000005E-2</v>
      </c>
      <c r="J846" s="19">
        <f>VLOOKUP($B846,Tabla2[],J$1,0)</f>
        <v>0.06</v>
      </c>
      <c r="K846" s="19">
        <f>VLOOKUP($B846,Tabla2[],K$1,0)</f>
        <v>3.4000000000000002E-2</v>
      </c>
      <c r="L846" s="19">
        <f>VLOOKUP($B846,Tabla2[],L$1,0)</f>
        <v>2.9000000000000001E-2</v>
      </c>
      <c r="M846" s="19">
        <f>VLOOKUP($B846,Tabla2[],M$1,0)</f>
        <v>1.0999999999999999E-2</v>
      </c>
      <c r="N846" s="19">
        <f>VLOOKUP($B846,Tabla2[],N$1,0)</f>
        <v>8.9999999999999993E-3</v>
      </c>
      <c r="O846" s="19">
        <f>VLOOKUP($B846,Tabla2[],O$1,0)</f>
        <v>0.19520999999999999</v>
      </c>
      <c r="P846" s="19">
        <f>VLOOKUP($B846,Tabla2[],P$1,0)</f>
        <v>0.17571200000000001</v>
      </c>
      <c r="Q846" s="19">
        <f>VLOOKUP($B846,Tabla2[],Q$1,0)</f>
        <v>0.15437000000000001</v>
      </c>
      <c r="R846" s="19">
        <f>VLOOKUP($B846,Tabla2[],R$1,0)</f>
        <v>0.14319899999999999</v>
      </c>
      <c r="S846" s="19">
        <f>VLOOKUP($B846,Tabla2[],S$1,0)</f>
        <v>0.125079</v>
      </c>
      <c r="T846" s="19">
        <f>VLOOKUP($B846,Tabla2[],T$1,0)</f>
        <v>0.14518900000000001</v>
      </c>
    </row>
    <row r="847" spans="1:20" x14ac:dyDescent="0.3">
      <c r="A847" t="s">
        <v>0</v>
      </c>
      <c r="B847" t="str">
        <f>FIJO!$B849</f>
        <v>PENINSULATOTALFIJOCLASICA TE2 UNICA6.1TD-</v>
      </c>
      <c r="C847" s="18" t="str">
        <f>VLOOKUP($B847,Tabla2[],3,0)</f>
        <v>TOTAL</v>
      </c>
      <c r="D847" s="18" t="str">
        <f>VLOOKUP($B847,Tabla2[],FIJO!C$1,0)</f>
        <v>PENINSULA</v>
      </c>
      <c r="E847" s="155"/>
      <c r="F847" s="18" t="str">
        <f>VLOOKUP($B847,Tabla2[],5,0)</f>
        <v>CLASICA TE2 UNICA</v>
      </c>
      <c r="G847" s="18" t="str">
        <f>VLOOKUP($B847,Tabla2[],6,0)</f>
        <v>6.1TD</v>
      </c>
      <c r="H847" s="18" t="str">
        <f>VLOOKUP($B847,Tabla2[],7,0)</f>
        <v>-</v>
      </c>
      <c r="I847" s="19">
        <f>VLOOKUP($B847,Tabla2[],I$1,0)</f>
        <v>6.8000000000000005E-2</v>
      </c>
      <c r="J847" s="19">
        <f>VLOOKUP($B847,Tabla2[],J$1,0)</f>
        <v>0.06</v>
      </c>
      <c r="K847" s="19">
        <f>VLOOKUP($B847,Tabla2[],K$1,0)</f>
        <v>3.4000000000000002E-2</v>
      </c>
      <c r="L847" s="19">
        <f>VLOOKUP($B847,Tabla2[],L$1,0)</f>
        <v>2.9000000000000001E-2</v>
      </c>
      <c r="M847" s="19">
        <f>VLOOKUP($B847,Tabla2[],M$1,0)</f>
        <v>1.0999999999999999E-2</v>
      </c>
      <c r="N847" s="19">
        <f>VLOOKUP($B847,Tabla2[],N$1,0)</f>
        <v>8.9999999999999993E-3</v>
      </c>
      <c r="O847" s="19" t="str">
        <f>VLOOKUP($B847,Tabla2[],O$1,0)</f>
        <v>-</v>
      </c>
      <c r="P847" s="19" t="str">
        <f>VLOOKUP($B847,Tabla2[],P$1,0)</f>
        <v>-</v>
      </c>
      <c r="Q847" s="19" t="str">
        <f>VLOOKUP($B847,Tabla2[],Q$1,0)</f>
        <v>-</v>
      </c>
      <c r="R847" s="19" t="str">
        <f>VLOOKUP($B847,Tabla2[],R$1,0)</f>
        <v>-</v>
      </c>
      <c r="S847" s="19" t="str">
        <f>VLOOKUP($B847,Tabla2[],S$1,0)</f>
        <v>-</v>
      </c>
      <c r="T847" s="19" t="str">
        <f>VLOOKUP($B847,Tabla2[],T$1,0)</f>
        <v>-</v>
      </c>
    </row>
    <row r="848" spans="1:20" x14ac:dyDescent="0.3">
      <c r="A848" t="s">
        <v>0</v>
      </c>
      <c r="B848" t="str">
        <f>FIJO!$B850</f>
        <v>PENINSULATOTALFIJOCLASICA TE36.1TD-</v>
      </c>
      <c r="C848" s="18" t="str">
        <f>VLOOKUP($B848,Tabla2[],3,0)</f>
        <v>TOTAL</v>
      </c>
      <c r="D848" s="18" t="str">
        <f>VLOOKUP($B848,Tabla2[],FIJO!C$1,0)</f>
        <v>PENINSULA</v>
      </c>
      <c r="E848" s="155"/>
      <c r="F848" s="18" t="str">
        <f>VLOOKUP($B848,Tabla2[],5,0)</f>
        <v>CLASICA TE3</v>
      </c>
      <c r="G848" s="18" t="str">
        <f>VLOOKUP($B848,Tabla2[],6,0)</f>
        <v>6.1TD</v>
      </c>
      <c r="H848" s="18" t="str">
        <f>VLOOKUP($B848,Tabla2[],7,0)</f>
        <v>-</v>
      </c>
      <c r="I848" s="19">
        <f>VLOOKUP($B848,Tabla2[],I$1,0)</f>
        <v>6.9000000000000006E-2</v>
      </c>
      <c r="J848" s="19">
        <f>VLOOKUP($B848,Tabla2[],J$1,0)</f>
        <v>0.06</v>
      </c>
      <c r="K848" s="19">
        <f>VLOOKUP($B848,Tabla2[],K$1,0)</f>
        <v>3.4000000000000002E-2</v>
      </c>
      <c r="L848" s="19">
        <f>VLOOKUP($B848,Tabla2[],L$1,0)</f>
        <v>2.9000000000000001E-2</v>
      </c>
      <c r="M848" s="19">
        <f>VLOOKUP($B848,Tabla2[],M$1,0)</f>
        <v>1.0999999999999999E-2</v>
      </c>
      <c r="N848" s="19">
        <f>VLOOKUP($B848,Tabla2[],N$1,0)</f>
        <v>8.9999999999999993E-3</v>
      </c>
      <c r="O848" s="19">
        <f>VLOOKUP($B848,Tabla2[],O$1,0)</f>
        <v>0.19721</v>
      </c>
      <c r="P848" s="19">
        <f>VLOOKUP($B848,Tabla2[],P$1,0)</f>
        <v>0.17771200000000001</v>
      </c>
      <c r="Q848" s="19">
        <f>VLOOKUP($B848,Tabla2[],Q$1,0)</f>
        <v>0.15637000000000001</v>
      </c>
      <c r="R848" s="19">
        <f>VLOOKUP($B848,Tabla2[],R$1,0)</f>
        <v>0.14519899999999999</v>
      </c>
      <c r="S848" s="19">
        <f>VLOOKUP($B848,Tabla2[],S$1,0)</f>
        <v>0.127079</v>
      </c>
      <c r="T848" s="19">
        <f>VLOOKUP($B848,Tabla2[],T$1,0)</f>
        <v>0.14718899999999999</v>
      </c>
    </row>
    <row r="849" spans="1:20" x14ac:dyDescent="0.3">
      <c r="A849" t="s">
        <v>0</v>
      </c>
      <c r="B849" t="str">
        <f>FIJO!$B851</f>
        <v>PENINSULATOTALFIJOCLASICA TE3 UNICA6.1TD-</v>
      </c>
      <c r="C849" s="18" t="str">
        <f>VLOOKUP($B849,Tabla2[],3,0)</f>
        <v>TOTAL</v>
      </c>
      <c r="D849" s="18" t="str">
        <f>VLOOKUP($B849,Tabla2[],FIJO!C$1,0)</f>
        <v>PENINSULA</v>
      </c>
      <c r="E849" s="155"/>
      <c r="F849" s="18" t="str">
        <f>VLOOKUP($B849,Tabla2[],5,0)</f>
        <v>CLASICA TE3 UNICA</v>
      </c>
      <c r="G849" s="18" t="str">
        <f>VLOOKUP($B849,Tabla2[],6,0)</f>
        <v>6.1TD</v>
      </c>
      <c r="H849" s="18" t="str">
        <f>VLOOKUP($B849,Tabla2[],7,0)</f>
        <v>-</v>
      </c>
      <c r="I849" s="19">
        <f>VLOOKUP($B849,Tabla2[],I$1,0)</f>
        <v>6.9000000000000006E-2</v>
      </c>
      <c r="J849" s="19">
        <f>VLOOKUP($B849,Tabla2[],J$1,0)</f>
        <v>0.06</v>
      </c>
      <c r="K849" s="19">
        <f>VLOOKUP($B849,Tabla2[],K$1,0)</f>
        <v>3.4000000000000002E-2</v>
      </c>
      <c r="L849" s="19">
        <f>VLOOKUP($B849,Tabla2[],L$1,0)</f>
        <v>2.9000000000000001E-2</v>
      </c>
      <c r="M849" s="19">
        <f>VLOOKUP($B849,Tabla2[],M$1,0)</f>
        <v>1.0999999999999999E-2</v>
      </c>
      <c r="N849" s="19">
        <f>VLOOKUP($B849,Tabla2[],N$1,0)</f>
        <v>8.9999999999999993E-3</v>
      </c>
      <c r="O849" s="19" t="str">
        <f>VLOOKUP($B849,Tabla2[],O$1,0)</f>
        <v>-</v>
      </c>
      <c r="P849" s="19" t="str">
        <f>VLOOKUP($B849,Tabla2[],P$1,0)</f>
        <v>-</v>
      </c>
      <c r="Q849" s="19" t="str">
        <f>VLOOKUP($B849,Tabla2[],Q$1,0)</f>
        <v>-</v>
      </c>
      <c r="R849" s="19" t="str">
        <f>VLOOKUP($B849,Tabla2[],R$1,0)</f>
        <v>-</v>
      </c>
      <c r="S849" s="19" t="str">
        <f>VLOOKUP($B849,Tabla2[],S$1,0)</f>
        <v>-</v>
      </c>
      <c r="T849" s="19" t="str">
        <f>VLOOKUP($B849,Tabla2[],T$1,0)</f>
        <v>-</v>
      </c>
    </row>
    <row r="850" spans="1:20" x14ac:dyDescent="0.3">
      <c r="A850" t="s">
        <v>0</v>
      </c>
      <c r="B850" t="str">
        <f>FIJO!$B852</f>
        <v>PENINSULATOTALFIJOCLASICA TE46.1TD-</v>
      </c>
      <c r="C850" s="18" t="str">
        <f>VLOOKUP($B850,Tabla2[],3,0)</f>
        <v>TOTAL</v>
      </c>
      <c r="D850" s="18" t="str">
        <f>VLOOKUP($B850,Tabla2[],FIJO!C$1,0)</f>
        <v>PENINSULA</v>
      </c>
      <c r="E850" s="155"/>
      <c r="F850" s="18" t="str">
        <f>VLOOKUP($B850,Tabla2[],5,0)</f>
        <v>CLASICA TE4</v>
      </c>
      <c r="G850" s="18" t="str">
        <f>VLOOKUP($B850,Tabla2[],6,0)</f>
        <v>6.1TD</v>
      </c>
      <c r="H850" s="18" t="str">
        <f>VLOOKUP($B850,Tabla2[],7,0)</f>
        <v>-</v>
      </c>
      <c r="I850" s="19">
        <f>VLOOKUP($B850,Tabla2[],I$1,0)</f>
        <v>7.0999999999999994E-2</v>
      </c>
      <c r="J850" s="19">
        <f>VLOOKUP($B850,Tabla2[],J$1,0)</f>
        <v>6.3E-2</v>
      </c>
      <c r="K850" s="19">
        <f>VLOOKUP($B850,Tabla2[],K$1,0)</f>
        <v>3.6999999999999998E-2</v>
      </c>
      <c r="L850" s="19">
        <f>VLOOKUP($B850,Tabla2[],L$1,0)</f>
        <v>3.2000000000000001E-2</v>
      </c>
      <c r="M850" s="19">
        <f>VLOOKUP($B850,Tabla2[],M$1,0)</f>
        <v>1.2999999999999999E-2</v>
      </c>
      <c r="N850" s="19">
        <f>VLOOKUP($B850,Tabla2[],N$1,0)</f>
        <v>1.0999999999999999E-2</v>
      </c>
      <c r="O850" s="19">
        <f>VLOOKUP($B850,Tabla2[],O$1,0)</f>
        <v>0.20321</v>
      </c>
      <c r="P850" s="19">
        <f>VLOOKUP($B850,Tabla2[],P$1,0)</f>
        <v>0.18371199999999999</v>
      </c>
      <c r="Q850" s="19">
        <f>VLOOKUP($B850,Tabla2[],Q$1,0)</f>
        <v>0.16236999999999999</v>
      </c>
      <c r="R850" s="19">
        <f>VLOOKUP($B850,Tabla2[],R$1,0)</f>
        <v>0.151199</v>
      </c>
      <c r="S850" s="19">
        <f>VLOOKUP($B850,Tabla2[],S$1,0)</f>
        <v>0.133079</v>
      </c>
      <c r="T850" s="19">
        <f>VLOOKUP($B850,Tabla2[],T$1,0)</f>
        <v>0.15318899999999999</v>
      </c>
    </row>
    <row r="851" spans="1:20" x14ac:dyDescent="0.3">
      <c r="A851" t="s">
        <v>0</v>
      </c>
      <c r="B851" t="str">
        <f>FIJO!$B853</f>
        <v>PENINSULATOTALFIJOCLASICA TE4 UNICA6.1TD-</v>
      </c>
      <c r="C851" s="18" t="str">
        <f>VLOOKUP($B851,Tabla2[],3,0)</f>
        <v>TOTAL</v>
      </c>
      <c r="D851" s="18" t="str">
        <f>VLOOKUP($B851,Tabla2[],FIJO!C$1,0)</f>
        <v>PENINSULA</v>
      </c>
      <c r="E851" s="155"/>
      <c r="F851" s="18" t="str">
        <f>VLOOKUP($B851,Tabla2[],5,0)</f>
        <v>CLASICA TE4 UNICA</v>
      </c>
      <c r="G851" s="18" t="str">
        <f>VLOOKUP($B851,Tabla2[],6,0)</f>
        <v>6.1TD</v>
      </c>
      <c r="H851" s="18" t="str">
        <f>VLOOKUP($B851,Tabla2[],7,0)</f>
        <v>-</v>
      </c>
      <c r="I851" s="19">
        <f>VLOOKUP($B851,Tabla2[],I$1,0)</f>
        <v>7.0999999999999994E-2</v>
      </c>
      <c r="J851" s="19">
        <f>VLOOKUP($B851,Tabla2[],J$1,0)</f>
        <v>6.3E-2</v>
      </c>
      <c r="K851" s="19">
        <f>VLOOKUP($B851,Tabla2[],K$1,0)</f>
        <v>3.6999999999999998E-2</v>
      </c>
      <c r="L851" s="19">
        <f>VLOOKUP($B851,Tabla2[],L$1,0)</f>
        <v>3.2000000000000001E-2</v>
      </c>
      <c r="M851" s="19">
        <f>VLOOKUP($B851,Tabla2[],M$1,0)</f>
        <v>1.2999999999999999E-2</v>
      </c>
      <c r="N851" s="19">
        <f>VLOOKUP($B851,Tabla2[],N$1,0)</f>
        <v>1.0999999999999999E-2</v>
      </c>
      <c r="O851" s="19" t="str">
        <f>VLOOKUP($B851,Tabla2[],O$1,0)</f>
        <v>-</v>
      </c>
      <c r="P851" s="19" t="str">
        <f>VLOOKUP($B851,Tabla2[],P$1,0)</f>
        <v>-</v>
      </c>
      <c r="Q851" s="19" t="str">
        <f>VLOOKUP($B851,Tabla2[],Q$1,0)</f>
        <v>-</v>
      </c>
      <c r="R851" s="19" t="str">
        <f>VLOOKUP($B851,Tabla2[],R$1,0)</f>
        <v>-</v>
      </c>
      <c r="S851" s="19" t="str">
        <f>VLOOKUP($B851,Tabla2[],S$1,0)</f>
        <v>-</v>
      </c>
      <c r="T851" s="19" t="str">
        <f>VLOOKUP($B851,Tabla2[],T$1,0)</f>
        <v>-</v>
      </c>
    </row>
    <row r="852" spans="1:20" x14ac:dyDescent="0.3">
      <c r="A852" t="s">
        <v>0</v>
      </c>
      <c r="B852" t="str">
        <f>FIJO!$B854</f>
        <v>PENINSULATOTALFIJOCLASICA TE56.1TD-</v>
      </c>
      <c r="C852" s="18" t="str">
        <f>VLOOKUP($B852,Tabla2[],3,0)</f>
        <v>TOTAL</v>
      </c>
      <c r="D852" s="18" t="str">
        <f>VLOOKUP($B852,Tabla2[],FIJO!C$1,0)</f>
        <v>PENINSULA</v>
      </c>
      <c r="E852" s="155"/>
      <c r="F852" s="18" t="str">
        <f>VLOOKUP($B852,Tabla2[],5,0)</f>
        <v>CLASICA TE5</v>
      </c>
      <c r="G852" s="18" t="str">
        <f>VLOOKUP($B852,Tabla2[],6,0)</f>
        <v>6.1TD</v>
      </c>
      <c r="H852" s="18" t="str">
        <f>VLOOKUP($B852,Tabla2[],7,0)</f>
        <v>-</v>
      </c>
      <c r="I852" s="19">
        <f>VLOOKUP($B852,Tabla2[],I$1,0)</f>
        <v>7.3999999999999996E-2</v>
      </c>
      <c r="J852" s="19">
        <f>VLOOKUP($B852,Tabla2[],J$1,0)</f>
        <v>6.5000000000000002E-2</v>
      </c>
      <c r="K852" s="19">
        <f>VLOOKUP($B852,Tabla2[],K$1,0)</f>
        <v>3.9E-2</v>
      </c>
      <c r="L852" s="19">
        <f>VLOOKUP($B852,Tabla2[],L$1,0)</f>
        <v>3.4000000000000002E-2</v>
      </c>
      <c r="M852" s="19">
        <f>VLOOKUP($B852,Tabla2[],M$1,0)</f>
        <v>1.6E-2</v>
      </c>
      <c r="N852" s="19">
        <f>VLOOKUP($B852,Tabla2[],N$1,0)</f>
        <v>1.4E-2</v>
      </c>
      <c r="O852" s="19">
        <f>VLOOKUP($B852,Tabla2[],O$1,0)</f>
        <v>0.20621</v>
      </c>
      <c r="P852" s="19">
        <f>VLOOKUP($B852,Tabla2[],P$1,0)</f>
        <v>0.18671199999999999</v>
      </c>
      <c r="Q852" s="19">
        <f>VLOOKUP($B852,Tabla2[],Q$1,0)</f>
        <v>0.16536999999999999</v>
      </c>
      <c r="R852" s="19">
        <f>VLOOKUP($B852,Tabla2[],R$1,0)</f>
        <v>0.154199</v>
      </c>
      <c r="S852" s="19">
        <f>VLOOKUP($B852,Tabla2[],S$1,0)</f>
        <v>0.13607900000000001</v>
      </c>
      <c r="T852" s="19">
        <f>VLOOKUP($B852,Tabla2[],T$1,0)</f>
        <v>0.15618899999999999</v>
      </c>
    </row>
    <row r="853" spans="1:20" x14ac:dyDescent="0.3">
      <c r="A853" t="s">
        <v>0</v>
      </c>
      <c r="B853" t="str">
        <f>FIJO!$B855</f>
        <v>PENINSULATOTALFIJOCLASICA TE5 UNICA6.1TD-</v>
      </c>
      <c r="C853" s="18" t="str">
        <f>VLOOKUP($B853,Tabla2[],3,0)</f>
        <v>TOTAL</v>
      </c>
      <c r="D853" s="18" t="str">
        <f>VLOOKUP($B853,Tabla2[],FIJO!C$1,0)</f>
        <v>PENINSULA</v>
      </c>
      <c r="E853" s="155"/>
      <c r="F853" s="18" t="str">
        <f>VLOOKUP($B853,Tabla2[],5,0)</f>
        <v>CLASICA TE5 UNICA</v>
      </c>
      <c r="G853" s="18" t="str">
        <f>VLOOKUP($B853,Tabla2[],6,0)</f>
        <v>6.1TD</v>
      </c>
      <c r="H853" s="18" t="str">
        <f>VLOOKUP($B853,Tabla2[],7,0)</f>
        <v>-</v>
      </c>
      <c r="I853" s="19">
        <f>VLOOKUP($B853,Tabla2[],I$1,0)</f>
        <v>7.3999999999999996E-2</v>
      </c>
      <c r="J853" s="19">
        <f>VLOOKUP($B853,Tabla2[],J$1,0)</f>
        <v>6.5000000000000002E-2</v>
      </c>
      <c r="K853" s="19">
        <f>VLOOKUP($B853,Tabla2[],K$1,0)</f>
        <v>3.9E-2</v>
      </c>
      <c r="L853" s="19">
        <f>VLOOKUP($B853,Tabla2[],L$1,0)</f>
        <v>3.4000000000000002E-2</v>
      </c>
      <c r="M853" s="19">
        <f>VLOOKUP($B853,Tabla2[],M$1,0)</f>
        <v>1.6E-2</v>
      </c>
      <c r="N853" s="19">
        <f>VLOOKUP($B853,Tabla2[],N$1,0)</f>
        <v>1.4E-2</v>
      </c>
      <c r="O853" s="19" t="str">
        <f>VLOOKUP($B853,Tabla2[],O$1,0)</f>
        <v>-</v>
      </c>
      <c r="P853" s="19" t="str">
        <f>VLOOKUP($B853,Tabla2[],P$1,0)</f>
        <v>-</v>
      </c>
      <c r="Q853" s="19" t="str">
        <f>VLOOKUP($B853,Tabla2[],Q$1,0)</f>
        <v>-</v>
      </c>
      <c r="R853" s="19" t="str">
        <f>VLOOKUP($B853,Tabla2[],R$1,0)</f>
        <v>-</v>
      </c>
      <c r="S853" s="19" t="str">
        <f>VLOOKUP($B853,Tabla2[],S$1,0)</f>
        <v>-</v>
      </c>
      <c r="T853" s="19" t="str">
        <f>VLOOKUP($B853,Tabla2[],T$1,0)</f>
        <v>-</v>
      </c>
    </row>
    <row r="854" spans="1:20" x14ac:dyDescent="0.3">
      <c r="A854" t="s">
        <v>0</v>
      </c>
      <c r="B854" t="str">
        <f>FIJO!$B856</f>
        <v>CANARIASTOTALFIJO CLASICA LIBRE &gt;50012.0TD-</v>
      </c>
      <c r="C854" s="18" t="str">
        <f>VLOOKUP($B854,Tabla2[],3,0)</f>
        <v>TOTAL</v>
      </c>
      <c r="D854" s="18" t="str">
        <f>VLOOKUP($B854,Tabla2[],FIJO!C$1,0)</f>
        <v>CANARIAS</v>
      </c>
      <c r="E854" s="155"/>
      <c r="F854" s="18" t="str">
        <f>VLOOKUP($B854,Tabla2[],5,0)</f>
        <v xml:space="preserve"> CLASICA LIBRE &gt;5001</v>
      </c>
      <c r="G854" s="18" t="str">
        <f>VLOOKUP($B854,Tabla2[],6,0)</f>
        <v>2.0TD</v>
      </c>
      <c r="H854" s="18" t="str">
        <f>VLOOKUP($B854,Tabla2[],7,0)</f>
        <v>-</v>
      </c>
      <c r="I854" s="19">
        <f>VLOOKUP($B854,Tabla2[],I$1,0)</f>
        <v>6.9542739726027397E-2</v>
      </c>
      <c r="J854" s="19">
        <f>VLOOKUP($B854,Tabla2[],J$1,0)</f>
        <v>6.9542739726027397E-2</v>
      </c>
      <c r="K854" s="19">
        <f>VLOOKUP($B854,Tabla2[],K$1,0)</f>
        <v>0</v>
      </c>
      <c r="L854" s="19">
        <f>VLOOKUP($B854,Tabla2[],L$1,0)</f>
        <v>0</v>
      </c>
      <c r="M854" s="19">
        <f>VLOOKUP($B854,Tabla2[],M$1,0)</f>
        <v>0</v>
      </c>
      <c r="N854" s="19">
        <f>VLOOKUP($B854,Tabla2[],N$1,0)</f>
        <v>0</v>
      </c>
      <c r="O854" s="19">
        <f>VLOOKUP($B854,Tabla2[],O$1,0)</f>
        <v>0.236987</v>
      </c>
      <c r="P854" s="19">
        <f>VLOOKUP($B854,Tabla2[],P$1,0)</f>
        <v>0.18421399999999999</v>
      </c>
      <c r="Q854" s="19">
        <f>VLOOKUP($B854,Tabla2[],Q$1,0)</f>
        <v>0.162439</v>
      </c>
      <c r="R854" s="19">
        <f>VLOOKUP($B854,Tabla2[],R$1,0)</f>
        <v>0</v>
      </c>
      <c r="S854" s="19">
        <f>VLOOKUP($B854,Tabla2[],S$1,0)</f>
        <v>0</v>
      </c>
      <c r="T854" s="19">
        <f>VLOOKUP($B854,Tabla2[],T$1,0)</f>
        <v>0</v>
      </c>
    </row>
    <row r="855" spans="1:20" x14ac:dyDescent="0.3">
      <c r="A855" t="s">
        <v>0</v>
      </c>
      <c r="B855" t="str">
        <f>FIJO!$B857</f>
        <v>CANARIASTOTALFIJO CLASICA LIBRE 0-15002.0TD-</v>
      </c>
      <c r="C855" s="18" t="str">
        <f>VLOOKUP($B855,Tabla2[],3,0)</f>
        <v>TOTAL</v>
      </c>
      <c r="D855" s="18" t="str">
        <f>VLOOKUP($B855,Tabla2[],FIJO!C$1,0)</f>
        <v>CANARIAS</v>
      </c>
      <c r="E855" s="155"/>
      <c r="F855" s="18" t="str">
        <f>VLOOKUP($B855,Tabla2[],5,0)</f>
        <v xml:space="preserve"> CLASICA LIBRE 0-1500</v>
      </c>
      <c r="G855" s="18" t="str">
        <f>VLOOKUP($B855,Tabla2[],6,0)</f>
        <v>2.0TD</v>
      </c>
      <c r="H855" s="18" t="str">
        <f>VLOOKUP($B855,Tabla2[],7,0)</f>
        <v>-</v>
      </c>
      <c r="I855" s="19">
        <f>VLOOKUP($B855,Tabla2[],I$1,0)</f>
        <v>6.9542739726027397E-2</v>
      </c>
      <c r="J855" s="19">
        <f>VLOOKUP($B855,Tabla2[],J$1,0)</f>
        <v>6.9542739726027397E-2</v>
      </c>
      <c r="K855" s="19">
        <f>VLOOKUP($B855,Tabla2[],K$1,0)</f>
        <v>0</v>
      </c>
      <c r="L855" s="19">
        <f>VLOOKUP($B855,Tabla2[],L$1,0)</f>
        <v>0</v>
      </c>
      <c r="M855" s="19">
        <f>VLOOKUP($B855,Tabla2[],M$1,0)</f>
        <v>0</v>
      </c>
      <c r="N855" s="19">
        <f>VLOOKUP($B855,Tabla2[],N$1,0)</f>
        <v>0</v>
      </c>
      <c r="O855" s="19">
        <f>VLOOKUP($B855,Tabla2[],O$1,0)</f>
        <v>0.24448700000000001</v>
      </c>
      <c r="P855" s="19">
        <f>VLOOKUP($B855,Tabla2[],P$1,0)</f>
        <v>0.191714</v>
      </c>
      <c r="Q855" s="19">
        <f>VLOOKUP($B855,Tabla2[],Q$1,0)</f>
        <v>0.16993900000000001</v>
      </c>
      <c r="R855" s="19">
        <f>VLOOKUP($B855,Tabla2[],R$1,0)</f>
        <v>0</v>
      </c>
      <c r="S855" s="19">
        <f>VLOOKUP($B855,Tabla2[],S$1,0)</f>
        <v>0</v>
      </c>
      <c r="T855" s="19">
        <f>VLOOKUP($B855,Tabla2[],T$1,0)</f>
        <v>0</v>
      </c>
    </row>
    <row r="856" spans="1:20" x14ac:dyDescent="0.3">
      <c r="A856" t="s">
        <v>0</v>
      </c>
      <c r="B856" t="str">
        <f>FIJO!$B858</f>
        <v>CANARIASTOTALFIJO CLASICA LIBRE 1501-30002.0TD-</v>
      </c>
      <c r="C856" s="18" t="str">
        <f>VLOOKUP($B856,Tabla2[],3,0)</f>
        <v>TOTAL</v>
      </c>
      <c r="D856" s="18" t="str">
        <f>VLOOKUP($B856,Tabla2[],FIJO!C$1,0)</f>
        <v>CANARIAS</v>
      </c>
      <c r="E856" s="155"/>
      <c r="F856" s="18" t="str">
        <f>VLOOKUP($B856,Tabla2[],5,0)</f>
        <v xml:space="preserve"> CLASICA LIBRE 1501-3000</v>
      </c>
      <c r="G856" s="18" t="str">
        <f>VLOOKUP($B856,Tabla2[],6,0)</f>
        <v>2.0TD</v>
      </c>
      <c r="H856" s="18" t="str">
        <f>VLOOKUP($B856,Tabla2[],7,0)</f>
        <v>-</v>
      </c>
      <c r="I856" s="19">
        <f>VLOOKUP($B856,Tabla2[],I$1,0)</f>
        <v>6.9542739726027397E-2</v>
      </c>
      <c r="J856" s="19">
        <f>VLOOKUP($B856,Tabla2[],J$1,0)</f>
        <v>6.9542739726027397E-2</v>
      </c>
      <c r="K856" s="19">
        <f>VLOOKUP($B856,Tabla2[],K$1,0)</f>
        <v>0</v>
      </c>
      <c r="L856" s="19">
        <f>VLOOKUP($B856,Tabla2[],L$1,0)</f>
        <v>0</v>
      </c>
      <c r="M856" s="19">
        <f>VLOOKUP($B856,Tabla2[],M$1,0)</f>
        <v>0</v>
      </c>
      <c r="N856" s="19">
        <f>VLOOKUP($B856,Tabla2[],N$1,0)</f>
        <v>0</v>
      </c>
      <c r="O856" s="19">
        <f>VLOOKUP($B856,Tabla2[],O$1,0)</f>
        <v>0.24248700000000001</v>
      </c>
      <c r="P856" s="19">
        <f>VLOOKUP($B856,Tabla2[],P$1,0)</f>
        <v>0.18971399999999999</v>
      </c>
      <c r="Q856" s="19">
        <f>VLOOKUP($B856,Tabla2[],Q$1,0)</f>
        <v>0.167939</v>
      </c>
      <c r="R856" s="19">
        <f>VLOOKUP($B856,Tabla2[],R$1,0)</f>
        <v>0</v>
      </c>
      <c r="S856" s="19">
        <f>VLOOKUP($B856,Tabla2[],S$1,0)</f>
        <v>0</v>
      </c>
      <c r="T856" s="19">
        <f>VLOOKUP($B856,Tabla2[],T$1,0)</f>
        <v>0</v>
      </c>
    </row>
    <row r="857" spans="1:20" x14ac:dyDescent="0.3">
      <c r="A857" t="s">
        <v>0</v>
      </c>
      <c r="B857" t="str">
        <f>FIJO!$B859</f>
        <v>CANARIASTOTALFIJO CLASICA LIBRE 3001-50002.0TD-</v>
      </c>
      <c r="C857" s="18" t="str">
        <f>VLOOKUP($B857,Tabla2[],3,0)</f>
        <v>TOTAL</v>
      </c>
      <c r="D857" s="18" t="str">
        <f>VLOOKUP($B857,Tabla2[],FIJO!C$1,0)</f>
        <v>CANARIAS</v>
      </c>
      <c r="E857" s="155"/>
      <c r="F857" s="18" t="str">
        <f>VLOOKUP($B857,Tabla2[],5,0)</f>
        <v xml:space="preserve"> CLASICA LIBRE 3001-5000</v>
      </c>
      <c r="G857" s="18" t="str">
        <f>VLOOKUP($B857,Tabla2[],6,0)</f>
        <v>2.0TD</v>
      </c>
      <c r="H857" s="18" t="str">
        <f>VLOOKUP($B857,Tabla2[],7,0)</f>
        <v>-</v>
      </c>
      <c r="I857" s="19">
        <f>VLOOKUP($B857,Tabla2[],I$1,0)</f>
        <v>6.9542739726027397E-2</v>
      </c>
      <c r="J857" s="19">
        <f>VLOOKUP($B857,Tabla2[],J$1,0)</f>
        <v>6.9542739726027397E-2</v>
      </c>
      <c r="K857" s="19">
        <f>VLOOKUP($B857,Tabla2[],K$1,0)</f>
        <v>0</v>
      </c>
      <c r="L857" s="19">
        <f>VLOOKUP($B857,Tabla2[],L$1,0)</f>
        <v>0</v>
      </c>
      <c r="M857" s="19">
        <f>VLOOKUP($B857,Tabla2[],M$1,0)</f>
        <v>0</v>
      </c>
      <c r="N857" s="19">
        <f>VLOOKUP($B857,Tabla2[],N$1,0)</f>
        <v>0</v>
      </c>
      <c r="O857" s="19">
        <f>VLOOKUP($B857,Tabla2[],O$1,0)</f>
        <v>0.236987</v>
      </c>
      <c r="P857" s="19">
        <f>VLOOKUP($B857,Tabla2[],P$1,0)</f>
        <v>0.18421399999999999</v>
      </c>
      <c r="Q857" s="19">
        <f>VLOOKUP($B857,Tabla2[],Q$1,0)</f>
        <v>0.162439</v>
      </c>
      <c r="R857" s="19">
        <f>VLOOKUP($B857,Tabla2[],R$1,0)</f>
        <v>0</v>
      </c>
      <c r="S857" s="19">
        <f>VLOOKUP($B857,Tabla2[],S$1,0)</f>
        <v>0</v>
      </c>
      <c r="T857" s="19">
        <f>VLOOKUP($B857,Tabla2[],T$1,0)</f>
        <v>0</v>
      </c>
    </row>
    <row r="858" spans="1:20" x14ac:dyDescent="0.3">
      <c r="A858" t="s">
        <v>0</v>
      </c>
      <c r="B858" t="str">
        <f>FIJO!$B860</f>
        <v>CANARIASTOTALFIJO CLASICA SNP2.0TD-</v>
      </c>
      <c r="C858" s="18" t="str">
        <f>VLOOKUP($B858,Tabla2[],3,0)</f>
        <v>TOTAL</v>
      </c>
      <c r="D858" s="18" t="str">
        <f>VLOOKUP($B858,Tabla2[],FIJO!C$1,0)</f>
        <v>CANARIAS</v>
      </c>
      <c r="E858" s="155"/>
      <c r="F858" s="18" t="str">
        <f>VLOOKUP($B858,Tabla2[],5,0)</f>
        <v xml:space="preserve"> CLASICA SNP</v>
      </c>
      <c r="G858" s="18" t="str">
        <f>VLOOKUP($B858,Tabla2[],6,0)</f>
        <v>2.0TD</v>
      </c>
      <c r="H858" s="18" t="str">
        <f>VLOOKUP($B858,Tabla2[],7,0)</f>
        <v>-</v>
      </c>
      <c r="I858" s="19">
        <f>VLOOKUP($B858,Tabla2[],I$1,0)</f>
        <v>6.9542739726027397E-2</v>
      </c>
      <c r="J858" s="19">
        <f>VLOOKUP($B858,Tabla2[],J$1,0)</f>
        <v>3.6786301369863012E-3</v>
      </c>
      <c r="K858" s="19">
        <f>VLOOKUP($B858,Tabla2[],K$1,0)</f>
        <v>0</v>
      </c>
      <c r="L858" s="19">
        <f>VLOOKUP($B858,Tabla2[],L$1,0)</f>
        <v>0</v>
      </c>
      <c r="M858" s="19">
        <f>VLOOKUP($B858,Tabla2[],M$1,0)</f>
        <v>0</v>
      </c>
      <c r="N858" s="19">
        <f>VLOOKUP($B858,Tabla2[],N$1,0)</f>
        <v>0</v>
      </c>
      <c r="O858" s="19">
        <f>VLOOKUP($B858,Tabla2[],O$1,0)</f>
        <v>0.230487</v>
      </c>
      <c r="P858" s="19">
        <f>VLOOKUP($B858,Tabla2[],P$1,0)</f>
        <v>0.17771400000000001</v>
      </c>
      <c r="Q858" s="19">
        <f>VLOOKUP($B858,Tabla2[],Q$1,0)</f>
        <v>0.15593899999999999</v>
      </c>
      <c r="R858" s="19">
        <f>VLOOKUP($B858,Tabla2[],R$1,0)</f>
        <v>0</v>
      </c>
      <c r="S858" s="19">
        <f>VLOOKUP($B858,Tabla2[],S$1,0)</f>
        <v>0</v>
      </c>
      <c r="T858" s="19">
        <f>VLOOKUP($B858,Tabla2[],T$1,0)</f>
        <v>0</v>
      </c>
    </row>
    <row r="859" spans="1:20" x14ac:dyDescent="0.3">
      <c r="A859" t="s">
        <v>0</v>
      </c>
      <c r="B859" t="str">
        <f>FIJO!$B861</f>
        <v>CANARIASTOTALFIJO CLASICA SNP TE32.0TD-</v>
      </c>
      <c r="C859" s="18" t="str">
        <f>VLOOKUP($B859,Tabla2[],3,0)</f>
        <v>TOTAL</v>
      </c>
      <c r="D859" s="18" t="str">
        <f>VLOOKUP($B859,Tabla2[],FIJO!C$1,0)</f>
        <v>CANARIAS</v>
      </c>
      <c r="E859" s="155"/>
      <c r="F859" s="18" t="str">
        <f>VLOOKUP($B859,Tabla2[],5,0)</f>
        <v xml:space="preserve"> CLASICA SNP TE3</v>
      </c>
      <c r="G859" s="18" t="str">
        <f>VLOOKUP($B859,Tabla2[],6,0)</f>
        <v>2.0TD</v>
      </c>
      <c r="H859" s="18" t="str">
        <f>VLOOKUP($B859,Tabla2[],7,0)</f>
        <v>-</v>
      </c>
      <c r="I859" s="19">
        <f>VLOOKUP($B859,Tabla2[],I$1,0)</f>
        <v>8.8999999999999996E-2</v>
      </c>
      <c r="J859" s="19">
        <f>VLOOKUP($B859,Tabla2[],J$1,0)</f>
        <v>2.3E-2</v>
      </c>
      <c r="K859" s="19">
        <f>VLOOKUP($B859,Tabla2[],K$1,0)</f>
        <v>0</v>
      </c>
      <c r="L859" s="19">
        <f>VLOOKUP($B859,Tabla2[],L$1,0)</f>
        <v>0</v>
      </c>
      <c r="M859" s="19">
        <f>VLOOKUP($B859,Tabla2[],M$1,0)</f>
        <v>0</v>
      </c>
      <c r="N859" s="19">
        <f>VLOOKUP($B859,Tabla2[],N$1,0)</f>
        <v>0</v>
      </c>
      <c r="O859" s="19">
        <f>VLOOKUP($B859,Tabla2[],O$1,0)</f>
        <v>0.24448700000000001</v>
      </c>
      <c r="P859" s="19">
        <f>VLOOKUP($B859,Tabla2[],P$1,0)</f>
        <v>0.191714</v>
      </c>
      <c r="Q859" s="19">
        <f>VLOOKUP($B859,Tabla2[],Q$1,0)</f>
        <v>0.16993900000000001</v>
      </c>
      <c r="R859" s="19">
        <f>VLOOKUP($B859,Tabla2[],R$1,0)</f>
        <v>0</v>
      </c>
      <c r="S859" s="19">
        <f>VLOOKUP($B859,Tabla2[],S$1,0)</f>
        <v>0</v>
      </c>
      <c r="T859" s="19">
        <f>VLOOKUP($B859,Tabla2[],T$1,0)</f>
        <v>0</v>
      </c>
    </row>
    <row r="860" spans="1:20" x14ac:dyDescent="0.3">
      <c r="A860" t="s">
        <v>0</v>
      </c>
      <c r="B860" t="str">
        <f>FIJO!$B862</f>
        <v>CANARIASTOTALFIJO CLASICA LIBRE &gt;1000013.0TD-</v>
      </c>
      <c r="C860" s="18" t="str">
        <f>VLOOKUP($B860,Tabla2[],3,0)</f>
        <v>TOTAL</v>
      </c>
      <c r="D860" s="18" t="str">
        <f>VLOOKUP($B860,Tabla2[],FIJO!C$1,0)</f>
        <v>CANARIAS</v>
      </c>
      <c r="E860" s="155"/>
      <c r="F860" s="18" t="str">
        <f>VLOOKUP($B860,Tabla2[],5,0)</f>
        <v xml:space="preserve"> CLASICA LIBRE &gt;100001</v>
      </c>
      <c r="G860" s="18" t="str">
        <f>VLOOKUP($B860,Tabla2[],6,0)</f>
        <v>3.0TD</v>
      </c>
      <c r="H860" s="18" t="str">
        <f>VLOOKUP($B860,Tabla2[],7,0)</f>
        <v>-</v>
      </c>
      <c r="I860" s="19">
        <f>VLOOKUP($B860,Tabla2[],I$1,0)</f>
        <v>3.8308219178082192E-2</v>
      </c>
      <c r="J860" s="19">
        <f>VLOOKUP($B860,Tabla2[],J$1,0)</f>
        <v>3.260027397260274E-2</v>
      </c>
      <c r="K860" s="19">
        <f>VLOOKUP($B860,Tabla2[],K$1,0)</f>
        <v>1.0964383561643835E-2</v>
      </c>
      <c r="L860" s="19">
        <f>VLOOKUP($B860,Tabla2[],L$1,0)</f>
        <v>1.001095890410959E-2</v>
      </c>
      <c r="M860" s="19">
        <f>VLOOKUP($B860,Tabla2[],M$1,0)</f>
        <v>7.4868493150684933E-3</v>
      </c>
      <c r="N860" s="19">
        <f>VLOOKUP($B860,Tabla2[],N$1,0)</f>
        <v>5.4824657534246575E-3</v>
      </c>
      <c r="O860" s="19">
        <f>VLOOKUP($B860,Tabla2[],O$1,0)</f>
        <v>0.19845499999999999</v>
      </c>
      <c r="P860" s="19">
        <f>VLOOKUP($B860,Tabla2[],P$1,0)</f>
        <v>0.20253099999999999</v>
      </c>
      <c r="Q860" s="19">
        <f>VLOOKUP($B860,Tabla2[],Q$1,0)</f>
        <v>0.17250599999999999</v>
      </c>
      <c r="R860" s="19">
        <f>VLOOKUP($B860,Tabla2[],R$1,0)</f>
        <v>0.15226200000000001</v>
      </c>
      <c r="S860" s="19">
        <f>VLOOKUP($B860,Tabla2[],S$1,0)</f>
        <v>0.134126</v>
      </c>
      <c r="T860" s="19">
        <f>VLOOKUP($B860,Tabla2[],T$1,0)</f>
        <v>0.15488299999999999</v>
      </c>
    </row>
    <row r="861" spans="1:20" x14ac:dyDescent="0.3">
      <c r="A861" t="s">
        <v>0</v>
      </c>
      <c r="B861" t="str">
        <f>FIJO!$B863</f>
        <v>CANARIASTOTALFIJO CLASICA LIBRE 0-100003.0TD-</v>
      </c>
      <c r="C861" s="18" t="str">
        <f>VLOOKUP($B861,Tabla2[],3,0)</f>
        <v>TOTAL</v>
      </c>
      <c r="D861" s="18" t="str">
        <f>VLOOKUP($B861,Tabla2[],FIJO!C$1,0)</f>
        <v>CANARIAS</v>
      </c>
      <c r="E861" s="155"/>
      <c r="F861" s="18" t="str">
        <f>VLOOKUP($B861,Tabla2[],5,0)</f>
        <v xml:space="preserve"> CLASICA LIBRE 0-10000</v>
      </c>
      <c r="G861" s="18" t="str">
        <f>VLOOKUP($B861,Tabla2[],6,0)</f>
        <v>3.0TD</v>
      </c>
      <c r="H861" s="18" t="str">
        <f>VLOOKUP($B861,Tabla2[],7,0)</f>
        <v>-</v>
      </c>
      <c r="I861" s="19">
        <f>VLOOKUP($B861,Tabla2[],I$1,0)</f>
        <v>3.8308219178082192E-2</v>
      </c>
      <c r="J861" s="19">
        <f>VLOOKUP($B861,Tabla2[],J$1,0)</f>
        <v>3.260027397260274E-2</v>
      </c>
      <c r="K861" s="19">
        <f>VLOOKUP($B861,Tabla2[],K$1,0)</f>
        <v>1.0964383561643835E-2</v>
      </c>
      <c r="L861" s="19">
        <f>VLOOKUP($B861,Tabla2[],L$1,0)</f>
        <v>1.001095890410959E-2</v>
      </c>
      <c r="M861" s="19">
        <f>VLOOKUP($B861,Tabla2[],M$1,0)</f>
        <v>7.4868493150684933E-3</v>
      </c>
      <c r="N861" s="19">
        <f>VLOOKUP($B861,Tabla2[],N$1,0)</f>
        <v>5.4824657534246575E-3</v>
      </c>
      <c r="O861" s="19">
        <f>VLOOKUP($B861,Tabla2[],O$1,0)</f>
        <v>0.202455</v>
      </c>
      <c r="P861" s="19">
        <f>VLOOKUP($B861,Tabla2[],P$1,0)</f>
        <v>0.20653099999999999</v>
      </c>
      <c r="Q861" s="19">
        <f>VLOOKUP($B861,Tabla2[],Q$1,0)</f>
        <v>0.176506</v>
      </c>
      <c r="R861" s="19">
        <f>VLOOKUP($B861,Tabla2[],R$1,0)</f>
        <v>0.15626200000000001</v>
      </c>
      <c r="S861" s="19">
        <f>VLOOKUP($B861,Tabla2[],S$1,0)</f>
        <v>0.138126</v>
      </c>
      <c r="T861" s="19">
        <f>VLOOKUP($B861,Tabla2[],T$1,0)</f>
        <v>0.158883</v>
      </c>
    </row>
    <row r="862" spans="1:20" x14ac:dyDescent="0.3">
      <c r="A862" t="s">
        <v>0</v>
      </c>
      <c r="B862" t="str">
        <f>FIJO!$B864</f>
        <v>CANARIASTOTALFIJO CLASICA LIBRE 10001-300003.0TD-</v>
      </c>
      <c r="C862" s="18" t="str">
        <f>VLOOKUP($B862,Tabla2[],3,0)</f>
        <v>TOTAL</v>
      </c>
      <c r="D862" s="18" t="str">
        <f>VLOOKUP($B862,Tabla2[],FIJO!C$1,0)</f>
        <v>CANARIAS</v>
      </c>
      <c r="E862" s="155"/>
      <c r="F862" s="18" t="str">
        <f>VLOOKUP($B862,Tabla2[],5,0)</f>
        <v xml:space="preserve"> CLASICA LIBRE 10001-30000</v>
      </c>
      <c r="G862" s="18" t="str">
        <f>VLOOKUP($B862,Tabla2[],6,0)</f>
        <v>3.0TD</v>
      </c>
      <c r="H862" s="18" t="str">
        <f>VLOOKUP($B862,Tabla2[],7,0)</f>
        <v>-</v>
      </c>
      <c r="I862" s="19">
        <f>VLOOKUP($B862,Tabla2[],I$1,0)</f>
        <v>3.8308219178082192E-2</v>
      </c>
      <c r="J862" s="19">
        <f>VLOOKUP($B862,Tabla2[],J$1,0)</f>
        <v>3.260027397260274E-2</v>
      </c>
      <c r="K862" s="19">
        <f>VLOOKUP($B862,Tabla2[],K$1,0)</f>
        <v>1.0964383561643835E-2</v>
      </c>
      <c r="L862" s="19">
        <f>VLOOKUP($B862,Tabla2[],L$1,0)</f>
        <v>1.001095890410959E-2</v>
      </c>
      <c r="M862" s="19">
        <f>VLOOKUP($B862,Tabla2[],M$1,0)</f>
        <v>7.4868493150684933E-3</v>
      </c>
      <c r="N862" s="19">
        <f>VLOOKUP($B862,Tabla2[],N$1,0)</f>
        <v>5.4824657534246575E-3</v>
      </c>
      <c r="O862" s="19">
        <f>VLOOKUP($B862,Tabla2[],O$1,0)</f>
        <v>0.201955</v>
      </c>
      <c r="P862" s="19">
        <f>VLOOKUP($B862,Tabla2[],P$1,0)</f>
        <v>0.20603099999999999</v>
      </c>
      <c r="Q862" s="19">
        <f>VLOOKUP($B862,Tabla2[],Q$1,0)</f>
        <v>0.176006</v>
      </c>
      <c r="R862" s="19">
        <f>VLOOKUP($B862,Tabla2[],R$1,0)</f>
        <v>0.15576200000000001</v>
      </c>
      <c r="S862" s="19">
        <f>VLOOKUP($B862,Tabla2[],S$1,0)</f>
        <v>0.137626</v>
      </c>
      <c r="T862" s="19">
        <f>VLOOKUP($B862,Tabla2[],T$1,0)</f>
        <v>0.158383</v>
      </c>
    </row>
    <row r="863" spans="1:20" x14ac:dyDescent="0.3">
      <c r="A863" t="s">
        <v>0</v>
      </c>
      <c r="B863" t="str">
        <f>FIJO!$B865</f>
        <v>CANARIASTOTALFIJO CLASICA LIBRE 30001-500003.0TD-</v>
      </c>
      <c r="C863" s="18" t="str">
        <f>VLOOKUP($B863,Tabla2[],3,0)</f>
        <v>TOTAL</v>
      </c>
      <c r="D863" s="18" t="str">
        <f>VLOOKUP($B863,Tabla2[],FIJO!C$1,0)</f>
        <v>CANARIAS</v>
      </c>
      <c r="E863" s="155"/>
      <c r="F863" s="18" t="str">
        <f>VLOOKUP($B863,Tabla2[],5,0)</f>
        <v xml:space="preserve"> CLASICA LIBRE 30001-50000</v>
      </c>
      <c r="G863" s="18" t="str">
        <f>VLOOKUP($B863,Tabla2[],6,0)</f>
        <v>3.0TD</v>
      </c>
      <c r="H863" s="18" t="str">
        <f>VLOOKUP($B863,Tabla2[],7,0)</f>
        <v>-</v>
      </c>
      <c r="I863" s="19">
        <f>VLOOKUP($B863,Tabla2[],I$1,0)</f>
        <v>3.8308219178082192E-2</v>
      </c>
      <c r="J863" s="19">
        <f>VLOOKUP($B863,Tabla2[],J$1,0)</f>
        <v>3.260027397260274E-2</v>
      </c>
      <c r="K863" s="19">
        <f>VLOOKUP($B863,Tabla2[],K$1,0)</f>
        <v>1.0964383561643835E-2</v>
      </c>
      <c r="L863" s="19">
        <f>VLOOKUP($B863,Tabla2[],L$1,0)</f>
        <v>1.001095890410959E-2</v>
      </c>
      <c r="M863" s="19">
        <f>VLOOKUP($B863,Tabla2[],M$1,0)</f>
        <v>7.4868493150684933E-3</v>
      </c>
      <c r="N863" s="19">
        <f>VLOOKUP($B863,Tabla2[],N$1,0)</f>
        <v>5.4824657534246575E-3</v>
      </c>
      <c r="O863" s="19">
        <f>VLOOKUP($B863,Tabla2[],O$1,0)</f>
        <v>0.20045499999999999</v>
      </c>
      <c r="P863" s="19">
        <f>VLOOKUP($B863,Tabla2[],P$1,0)</f>
        <v>0.20453099999999999</v>
      </c>
      <c r="Q863" s="19">
        <f>VLOOKUP($B863,Tabla2[],Q$1,0)</f>
        <v>0.17450599999999999</v>
      </c>
      <c r="R863" s="19">
        <f>VLOOKUP($B863,Tabla2[],R$1,0)</f>
        <v>0.15426200000000001</v>
      </c>
      <c r="S863" s="19">
        <f>VLOOKUP($B863,Tabla2[],S$1,0)</f>
        <v>0.136126</v>
      </c>
      <c r="T863" s="19">
        <f>VLOOKUP($B863,Tabla2[],T$1,0)</f>
        <v>0.15688299999999999</v>
      </c>
    </row>
    <row r="864" spans="1:20" x14ac:dyDescent="0.3">
      <c r="A864" t="s">
        <v>0</v>
      </c>
      <c r="B864" t="str">
        <f>FIJO!$B866</f>
        <v>CANARIASTOTALFIJO CLASICA LIBRE 50001-1000003.0TD-</v>
      </c>
      <c r="C864" s="18" t="str">
        <f>VLOOKUP($B864,Tabla2[],3,0)</f>
        <v>TOTAL</v>
      </c>
      <c r="D864" s="18" t="str">
        <f>VLOOKUP($B864,Tabla2[],FIJO!C$1,0)</f>
        <v>CANARIAS</v>
      </c>
      <c r="E864" s="155"/>
      <c r="F864" s="18" t="str">
        <f>VLOOKUP($B864,Tabla2[],5,0)</f>
        <v xml:space="preserve"> CLASICA LIBRE 50001-100000</v>
      </c>
      <c r="G864" s="18" t="str">
        <f>VLOOKUP($B864,Tabla2[],6,0)</f>
        <v>3.0TD</v>
      </c>
      <c r="H864" s="18" t="str">
        <f>VLOOKUP($B864,Tabla2[],7,0)</f>
        <v>-</v>
      </c>
      <c r="I864" s="19">
        <f>VLOOKUP($B864,Tabla2[],I$1,0)</f>
        <v>3.8308219178082192E-2</v>
      </c>
      <c r="J864" s="19">
        <f>VLOOKUP($B864,Tabla2[],J$1,0)</f>
        <v>3.260027397260274E-2</v>
      </c>
      <c r="K864" s="19">
        <f>VLOOKUP($B864,Tabla2[],K$1,0)</f>
        <v>1.0964383561643835E-2</v>
      </c>
      <c r="L864" s="19">
        <f>VLOOKUP($B864,Tabla2[],L$1,0)</f>
        <v>1.001095890410959E-2</v>
      </c>
      <c r="M864" s="19">
        <f>VLOOKUP($B864,Tabla2[],M$1,0)</f>
        <v>7.4868493150684933E-3</v>
      </c>
      <c r="N864" s="19">
        <f>VLOOKUP($B864,Tabla2[],N$1,0)</f>
        <v>5.4824657534246575E-3</v>
      </c>
      <c r="O864" s="19">
        <f>VLOOKUP($B864,Tabla2[],O$1,0)</f>
        <v>0.19920499999999999</v>
      </c>
      <c r="P864" s="19">
        <f>VLOOKUP($B864,Tabla2[],P$1,0)</f>
        <v>0.20328099999999999</v>
      </c>
      <c r="Q864" s="19">
        <f>VLOOKUP($B864,Tabla2[],Q$1,0)</f>
        <v>0.17325599999999999</v>
      </c>
      <c r="R864" s="19">
        <f>VLOOKUP($B864,Tabla2[],R$1,0)</f>
        <v>0.15301200000000001</v>
      </c>
      <c r="S864" s="19">
        <f>VLOOKUP($B864,Tabla2[],S$1,0)</f>
        <v>0.134876</v>
      </c>
      <c r="T864" s="19">
        <f>VLOOKUP($B864,Tabla2[],T$1,0)</f>
        <v>0.15563299999999999</v>
      </c>
    </row>
    <row r="865" spans="1:20" x14ac:dyDescent="0.3">
      <c r="A865" t="s">
        <v>0</v>
      </c>
      <c r="B865" t="str">
        <f>FIJO!$B867</f>
        <v>CANARIASTOTALFIJO CLASICA SNP3.0TD-</v>
      </c>
      <c r="C865" s="18" t="str">
        <f>VLOOKUP($B865,Tabla2[],3,0)</f>
        <v>TOTAL</v>
      </c>
      <c r="D865" s="18" t="str">
        <f>VLOOKUP($B865,Tabla2[],FIJO!C$1,0)</f>
        <v>CANARIAS</v>
      </c>
      <c r="E865" s="155"/>
      <c r="F865" s="18" t="str">
        <f>VLOOKUP($B865,Tabla2[],5,0)</f>
        <v xml:space="preserve"> CLASICA SNP</v>
      </c>
      <c r="G865" s="18" t="str">
        <f>VLOOKUP($B865,Tabla2[],6,0)</f>
        <v>3.0TD</v>
      </c>
      <c r="H865" s="18" t="str">
        <f>VLOOKUP($B865,Tabla2[],7,0)</f>
        <v>-</v>
      </c>
      <c r="I865" s="19">
        <f>VLOOKUP($B865,Tabla2[],I$1,0)</f>
        <v>3.8308219178082192E-2</v>
      </c>
      <c r="J865" s="19">
        <f>VLOOKUP($B865,Tabla2[],J$1,0)</f>
        <v>3.260027397260274E-2</v>
      </c>
      <c r="K865" s="19">
        <f>VLOOKUP($B865,Tabla2[],K$1,0)</f>
        <v>1.0964383561643835E-2</v>
      </c>
      <c r="L865" s="19">
        <f>VLOOKUP($B865,Tabla2[],L$1,0)</f>
        <v>1.001095890410959E-2</v>
      </c>
      <c r="M865" s="19">
        <f>VLOOKUP($B865,Tabla2[],M$1,0)</f>
        <v>7.4868493150684933E-3</v>
      </c>
      <c r="N865" s="19">
        <f>VLOOKUP($B865,Tabla2[],N$1,0)</f>
        <v>5.4824657534246575E-3</v>
      </c>
      <c r="O865" s="19">
        <f>VLOOKUP($B865,Tabla2[],O$1,0)</f>
        <v>0.19595499999999999</v>
      </c>
      <c r="P865" s="19">
        <f>VLOOKUP($B865,Tabla2[],P$1,0)</f>
        <v>0.20003099999999999</v>
      </c>
      <c r="Q865" s="19">
        <f>VLOOKUP($B865,Tabla2[],Q$1,0)</f>
        <v>0.17000599999999999</v>
      </c>
      <c r="R865" s="19">
        <f>VLOOKUP($B865,Tabla2[],R$1,0)</f>
        <v>0.14976200000000001</v>
      </c>
      <c r="S865" s="19">
        <f>VLOOKUP($B865,Tabla2[],S$1,0)</f>
        <v>0.13162599999999999</v>
      </c>
      <c r="T865" s="19">
        <f>VLOOKUP($B865,Tabla2[],T$1,0)</f>
        <v>0.15238299999999999</v>
      </c>
    </row>
    <row r="866" spans="1:20" x14ac:dyDescent="0.3">
      <c r="A866" t="s">
        <v>0</v>
      </c>
      <c r="B866" t="str">
        <f>FIJO!$B868</f>
        <v>CANARIASTOTALFIJO CLASICA SNP TE33.0TD-</v>
      </c>
      <c r="C866" s="18" t="str">
        <f>VLOOKUP($B866,Tabla2[],3,0)</f>
        <v>TOTAL</v>
      </c>
      <c r="D866" s="18" t="str">
        <f>VLOOKUP($B866,Tabla2[],FIJO!C$1,0)</f>
        <v>CANARIAS</v>
      </c>
      <c r="E866" s="155"/>
      <c r="F866" s="18" t="str">
        <f>VLOOKUP($B866,Tabla2[],5,0)</f>
        <v xml:space="preserve"> CLASICA SNP TE3</v>
      </c>
      <c r="G866" s="18" t="str">
        <f>VLOOKUP($B866,Tabla2[],6,0)</f>
        <v>3.0TD</v>
      </c>
      <c r="H866" s="18" t="str">
        <f>VLOOKUP($B866,Tabla2[],7,0)</f>
        <v>-</v>
      </c>
      <c r="I866" s="19">
        <f>VLOOKUP($B866,Tabla2[],I$1,0)</f>
        <v>4.3999999999999997E-2</v>
      </c>
      <c r="J866" s="19">
        <f>VLOOKUP($B866,Tabla2[],J$1,0)</f>
        <v>3.9E-2</v>
      </c>
      <c r="K866" s="19">
        <f>VLOOKUP($B866,Tabla2[],K$1,0)</f>
        <v>1.7000000000000001E-2</v>
      </c>
      <c r="L866" s="19">
        <f>VLOOKUP($B866,Tabla2[],L$1,0)</f>
        <v>1.6E-2</v>
      </c>
      <c r="M866" s="19">
        <f>VLOOKUP($B866,Tabla2[],M$1,0)</f>
        <v>1.2999999999999999E-2</v>
      </c>
      <c r="N866" s="19">
        <f>VLOOKUP($B866,Tabla2[],N$1,0)</f>
        <v>1.0999999999999999E-2</v>
      </c>
      <c r="O866" s="19">
        <f>VLOOKUP($B866,Tabla2[],O$1,0)</f>
        <v>0.207955</v>
      </c>
      <c r="P866" s="19">
        <f>VLOOKUP($B866,Tabla2[],P$1,0)</f>
        <v>0.212031</v>
      </c>
      <c r="Q866" s="19">
        <f>VLOOKUP($B866,Tabla2[],Q$1,0)</f>
        <v>0.182006</v>
      </c>
      <c r="R866" s="19">
        <f>VLOOKUP($B866,Tabla2[],R$1,0)</f>
        <v>0.16176199999999999</v>
      </c>
      <c r="S866" s="19">
        <f>VLOOKUP($B866,Tabla2[],S$1,0)</f>
        <v>0.143626</v>
      </c>
      <c r="T866" s="19">
        <f>VLOOKUP($B866,Tabla2[],T$1,0)</f>
        <v>0.164383</v>
      </c>
    </row>
    <row r="867" spans="1:20" x14ac:dyDescent="0.3">
      <c r="A867" t="s">
        <v>0</v>
      </c>
      <c r="B867" t="str">
        <f>FIJO!$B869</f>
        <v>CANARIASTOTALFIJO CLASICA LIBRE &gt;50.0016.1TD-</v>
      </c>
      <c r="C867" s="18" t="str">
        <f>VLOOKUP($B867,Tabla2[],3,0)</f>
        <v>TOTAL</v>
      </c>
      <c r="D867" s="18" t="str">
        <f>VLOOKUP($B867,Tabla2[],FIJO!C$1,0)</f>
        <v>CANARIAS</v>
      </c>
      <c r="E867" s="155"/>
      <c r="F867" s="18" t="str">
        <f>VLOOKUP($B867,Tabla2[],5,0)</f>
        <v xml:space="preserve"> CLASICA LIBRE &gt;50.001</v>
      </c>
      <c r="G867" s="18" t="str">
        <f>VLOOKUP($B867,Tabla2[],6,0)</f>
        <v>6.1TD</v>
      </c>
      <c r="H867" s="18" t="str">
        <f>VLOOKUP($B867,Tabla2[],7,0)</f>
        <v>-</v>
      </c>
      <c r="I867" s="19">
        <f>VLOOKUP($B867,Tabla2[],I$1,0)</f>
        <v>6.2918356164383557E-2</v>
      </c>
      <c r="J867" s="19">
        <f>VLOOKUP($B867,Tabla2[],J$1,0)</f>
        <v>5.4359452054794526E-2</v>
      </c>
      <c r="K867" s="19">
        <f>VLOOKUP($B867,Tabla2[],K$1,0)</f>
        <v>2.8294794520547947E-2</v>
      </c>
      <c r="L867" s="19">
        <f>VLOOKUP($B867,Tabla2[],L$1,0)</f>
        <v>2.3453972602739726E-2</v>
      </c>
      <c r="M867" s="19">
        <f>VLOOKUP($B867,Tabla2[],M$1,0)</f>
        <v>5.2290410958904113E-3</v>
      </c>
      <c r="N867" s="19">
        <f>VLOOKUP($B867,Tabla2[],N$1,0)</f>
        <v>3.1479452054794521E-3</v>
      </c>
      <c r="O867" s="19">
        <f>VLOOKUP($B867,Tabla2[],O$1,0)</f>
        <v>0.173072</v>
      </c>
      <c r="P867" s="19">
        <f>VLOOKUP($B867,Tabla2[],P$1,0)</f>
        <v>0.17627100000000001</v>
      </c>
      <c r="Q867" s="19">
        <f>VLOOKUP($B867,Tabla2[],Q$1,0)</f>
        <v>0.153918</v>
      </c>
      <c r="R867" s="19">
        <f>VLOOKUP($B867,Tabla2[],R$1,0)</f>
        <v>0.13699800000000001</v>
      </c>
      <c r="S867" s="19">
        <f>VLOOKUP($B867,Tabla2[],S$1,0)</f>
        <v>0.12092</v>
      </c>
      <c r="T867" s="19">
        <f>VLOOKUP($B867,Tabla2[],T$1,0)</f>
        <v>0.13947599999999999</v>
      </c>
    </row>
    <row r="868" spans="1:20" x14ac:dyDescent="0.3">
      <c r="A868" t="s">
        <v>0</v>
      </c>
      <c r="B868" t="str">
        <f>FIJO!$B870</f>
        <v>CANARIASTOTALFIJO CLASICA LIBRE 0-50.0006.1TD-</v>
      </c>
      <c r="C868" s="18" t="str">
        <f>VLOOKUP($B868,Tabla2[],3,0)</f>
        <v>TOTAL</v>
      </c>
      <c r="D868" s="18" t="str">
        <f>VLOOKUP($B868,Tabla2[],FIJO!C$1,0)</f>
        <v>CANARIAS</v>
      </c>
      <c r="E868" s="155"/>
      <c r="F868" s="18" t="str">
        <f>VLOOKUP($B868,Tabla2[],5,0)</f>
        <v xml:space="preserve"> CLASICA LIBRE 0-50.000</v>
      </c>
      <c r="G868" s="18" t="str">
        <f>VLOOKUP($B868,Tabla2[],6,0)</f>
        <v>6.1TD</v>
      </c>
      <c r="H868" s="18" t="str">
        <f>VLOOKUP($B868,Tabla2[],7,0)</f>
        <v>-</v>
      </c>
      <c r="I868" s="19">
        <f>VLOOKUP($B868,Tabla2[],I$1,0)</f>
        <v>6.2918356164383557E-2</v>
      </c>
      <c r="J868" s="19">
        <f>VLOOKUP($B868,Tabla2[],J$1,0)</f>
        <v>5.4359452054794526E-2</v>
      </c>
      <c r="K868" s="19">
        <f>VLOOKUP($B868,Tabla2[],K$1,0)</f>
        <v>2.8294794520547947E-2</v>
      </c>
      <c r="L868" s="19">
        <f>VLOOKUP($B868,Tabla2[],L$1,0)</f>
        <v>2.3453972602739726E-2</v>
      </c>
      <c r="M868" s="19">
        <f>VLOOKUP($B868,Tabla2[],M$1,0)</f>
        <v>5.2290410958904113E-3</v>
      </c>
      <c r="N868" s="19">
        <f>VLOOKUP($B868,Tabla2[],N$1,0)</f>
        <v>3.1479452054794521E-3</v>
      </c>
      <c r="O868" s="19">
        <f>VLOOKUP($B868,Tabla2[],O$1,0)</f>
        <v>0.174072</v>
      </c>
      <c r="P868" s="19">
        <f>VLOOKUP($B868,Tabla2[],P$1,0)</f>
        <v>0.17727100000000001</v>
      </c>
      <c r="Q868" s="19">
        <f>VLOOKUP($B868,Tabla2[],Q$1,0)</f>
        <v>0.154918</v>
      </c>
      <c r="R868" s="19">
        <f>VLOOKUP($B868,Tabla2[],R$1,0)</f>
        <v>0.13799800000000001</v>
      </c>
      <c r="S868" s="19">
        <f>VLOOKUP($B868,Tabla2[],S$1,0)</f>
        <v>0.12192</v>
      </c>
      <c r="T868" s="19">
        <f>VLOOKUP($B868,Tabla2[],T$1,0)</f>
        <v>0.14047599999999999</v>
      </c>
    </row>
    <row r="869" spans="1:20" x14ac:dyDescent="0.3">
      <c r="A869" t="s">
        <v>0</v>
      </c>
      <c r="B869" t="str">
        <f>FIJO!$B871</f>
        <v>CANARIASTOTALFIJO CLASICA SNP6.1TD-</v>
      </c>
      <c r="C869" s="18" t="str">
        <f>VLOOKUP($B869,Tabla2[],3,0)</f>
        <v>TOTAL</v>
      </c>
      <c r="D869" s="18" t="str">
        <f>VLOOKUP($B869,Tabla2[],FIJO!C$1,0)</f>
        <v>CANARIAS</v>
      </c>
      <c r="E869" s="155"/>
      <c r="F869" s="18" t="str">
        <f>VLOOKUP($B869,Tabla2[],5,0)</f>
        <v xml:space="preserve"> CLASICA SNP</v>
      </c>
      <c r="G869" s="18" t="str">
        <f>VLOOKUP($B869,Tabla2[],6,0)</f>
        <v>6.1TD</v>
      </c>
      <c r="H869" s="18" t="str">
        <f>VLOOKUP($B869,Tabla2[],7,0)</f>
        <v>-</v>
      </c>
      <c r="I869" s="19">
        <f>VLOOKUP($B869,Tabla2[],I$1,0)</f>
        <v>6.2918356164383557E-2</v>
      </c>
      <c r="J869" s="19">
        <f>VLOOKUP($B869,Tabla2[],J$1,0)</f>
        <v>5.4359452054794526E-2</v>
      </c>
      <c r="K869" s="19">
        <f>VLOOKUP($B869,Tabla2[],K$1,0)</f>
        <v>2.8294794520547947E-2</v>
      </c>
      <c r="L869" s="19">
        <f>VLOOKUP($B869,Tabla2[],L$1,0)</f>
        <v>2.3453972602739726E-2</v>
      </c>
      <c r="M869" s="19">
        <f>VLOOKUP($B869,Tabla2[],M$1,0)</f>
        <v>5.2290410958904113E-3</v>
      </c>
      <c r="N869" s="19">
        <f>VLOOKUP($B869,Tabla2[],N$1,0)</f>
        <v>3.1479452054794521E-3</v>
      </c>
      <c r="O869" s="19">
        <f>VLOOKUP($B869,Tabla2[],O$1,0)</f>
        <v>0.171072</v>
      </c>
      <c r="P869" s="19">
        <f>VLOOKUP($B869,Tabla2[],P$1,0)</f>
        <v>0.17427100000000001</v>
      </c>
      <c r="Q869" s="19">
        <f>VLOOKUP($B869,Tabla2[],Q$1,0)</f>
        <v>0.151918</v>
      </c>
      <c r="R869" s="19">
        <f>VLOOKUP($B869,Tabla2[],R$1,0)</f>
        <v>0.13499800000000001</v>
      </c>
      <c r="S869" s="19">
        <f>VLOOKUP($B869,Tabla2[],S$1,0)</f>
        <v>0.11892</v>
      </c>
      <c r="T869" s="19">
        <f>VLOOKUP($B869,Tabla2[],T$1,0)</f>
        <v>0.13747599999999999</v>
      </c>
    </row>
    <row r="870" spans="1:20" x14ac:dyDescent="0.3">
      <c r="A870" t="s">
        <v>0</v>
      </c>
      <c r="B870" t="str">
        <f>FIJO!$B872</f>
        <v>CANARIASTOTALFIJO CLASICA SNP TE36.1TD-</v>
      </c>
      <c r="C870" s="18" t="str">
        <f>VLOOKUP($B870,Tabla2[],3,0)</f>
        <v>TOTAL</v>
      </c>
      <c r="D870" s="18" t="str">
        <f>VLOOKUP($B870,Tabla2[],FIJO!C$1,0)</f>
        <v>CANARIAS</v>
      </c>
      <c r="E870" s="155"/>
      <c r="F870" s="18" t="str">
        <f>VLOOKUP($B870,Tabla2[],5,0)</f>
        <v xml:space="preserve"> CLASICA SNP TE3</v>
      </c>
      <c r="G870" s="18" t="str">
        <f>VLOOKUP($B870,Tabla2[],6,0)</f>
        <v>6.1TD</v>
      </c>
      <c r="H870" s="18" t="str">
        <f>VLOOKUP($B870,Tabla2[],7,0)</f>
        <v>-</v>
      </c>
      <c r="I870" s="19">
        <f>VLOOKUP($B870,Tabla2[],I$1,0)</f>
        <v>6.9000000000000006E-2</v>
      </c>
      <c r="J870" s="19">
        <f>VLOOKUP($B870,Tabla2[],J$1,0)</f>
        <v>0.06</v>
      </c>
      <c r="K870" s="19">
        <f>VLOOKUP($B870,Tabla2[],K$1,0)</f>
        <v>3.4000000000000002E-2</v>
      </c>
      <c r="L870" s="19">
        <f>VLOOKUP($B870,Tabla2[],L$1,0)</f>
        <v>2.9000000000000001E-2</v>
      </c>
      <c r="M870" s="19">
        <f>VLOOKUP($B870,Tabla2[],M$1,0)</f>
        <v>1.0999999999999999E-2</v>
      </c>
      <c r="N870" s="19">
        <f>VLOOKUP($B870,Tabla2[],N$1,0)</f>
        <v>8.9999999999999993E-3</v>
      </c>
      <c r="O870" s="19">
        <f>VLOOKUP($B870,Tabla2[],O$1,0)</f>
        <v>0.18307200000000001</v>
      </c>
      <c r="P870" s="19">
        <f>VLOOKUP($B870,Tabla2[],P$1,0)</f>
        <v>0.18627099999999999</v>
      </c>
      <c r="Q870" s="19">
        <f>VLOOKUP($B870,Tabla2[],Q$1,0)</f>
        <v>0.16391800000000001</v>
      </c>
      <c r="R870" s="19">
        <f>VLOOKUP($B870,Tabla2[],R$1,0)</f>
        <v>0.14699799999999999</v>
      </c>
      <c r="S870" s="19">
        <f>VLOOKUP($B870,Tabla2[],S$1,0)</f>
        <v>0.13092000000000001</v>
      </c>
      <c r="T870" s="19">
        <f>VLOOKUP($B870,Tabla2[],T$1,0)</f>
        <v>0.149476</v>
      </c>
    </row>
    <row r="871" spans="1:20" x14ac:dyDescent="0.3">
      <c r="A871" t="s">
        <v>0</v>
      </c>
      <c r="B871" t="str">
        <f>FIJO!$B873</f>
        <v>BALEARESTOTALFIJO CLASICA LIBRE &gt;50012.0TD-</v>
      </c>
      <c r="C871" s="18" t="str">
        <f>VLOOKUP($B871,Tabla2[],3,0)</f>
        <v>TOTAL</v>
      </c>
      <c r="D871" s="18" t="str">
        <f>VLOOKUP($B871,Tabla2[],FIJO!C$1,0)</f>
        <v>BALEARES</v>
      </c>
      <c r="E871" s="155"/>
      <c r="F871" s="18" t="str">
        <f>VLOOKUP($B871,Tabla2[],5,0)</f>
        <v xml:space="preserve"> CLASICA LIBRE &gt;5001</v>
      </c>
      <c r="G871" s="18" t="str">
        <f>VLOOKUP($B871,Tabla2[],6,0)</f>
        <v>2.0TD</v>
      </c>
      <c r="H871" s="18" t="str">
        <f>VLOOKUP($B871,Tabla2[],7,0)</f>
        <v>-</v>
      </c>
      <c r="I871" s="19">
        <f>VLOOKUP($B871,Tabla2[],I$1,0)</f>
        <v>6.9542739726027397E-2</v>
      </c>
      <c r="J871" s="19">
        <f>VLOOKUP($B871,Tabla2[],J$1,0)</f>
        <v>6.9542739726027397E-2</v>
      </c>
      <c r="K871" s="19">
        <f>VLOOKUP($B871,Tabla2[],K$1,0)</f>
        <v>0</v>
      </c>
      <c r="L871" s="19">
        <f>VLOOKUP($B871,Tabla2[],L$1,0)</f>
        <v>0</v>
      </c>
      <c r="M871" s="19">
        <f>VLOOKUP($B871,Tabla2[],M$1,0)</f>
        <v>0</v>
      </c>
      <c r="N871" s="19">
        <f>VLOOKUP($B871,Tabla2[],N$1,0)</f>
        <v>0</v>
      </c>
      <c r="O871" s="19">
        <f>VLOOKUP($B871,Tabla2[],O$1,0)</f>
        <v>0.236987</v>
      </c>
      <c r="P871" s="19">
        <f>VLOOKUP($B871,Tabla2[],P$1,0)</f>
        <v>0.18421399999999999</v>
      </c>
      <c r="Q871" s="19">
        <f>VLOOKUP($B871,Tabla2[],Q$1,0)</f>
        <v>0.162439</v>
      </c>
      <c r="R871" s="19" t="str">
        <f>VLOOKUP($B871,Tabla2[],R$1,0)</f>
        <v>―</v>
      </c>
      <c r="S871" s="19">
        <f>VLOOKUP($B871,Tabla2[],S$1,0)</f>
        <v>0</v>
      </c>
      <c r="T871" s="19">
        <f>VLOOKUP($B871,Tabla2[],T$1,0)</f>
        <v>0</v>
      </c>
    </row>
    <row r="872" spans="1:20" x14ac:dyDescent="0.3">
      <c r="A872" t="s">
        <v>0</v>
      </c>
      <c r="B872" t="str">
        <f>FIJO!$B874</f>
        <v>BALEARESTOTALFIJO CLASICA LIBRE 0-15002.0TD-</v>
      </c>
      <c r="C872" s="18" t="str">
        <f>VLOOKUP($B872,Tabla2[],3,0)</f>
        <v>TOTAL</v>
      </c>
      <c r="D872" s="18" t="str">
        <f>VLOOKUP($B872,Tabla2[],FIJO!C$1,0)</f>
        <v>BALEARES</v>
      </c>
      <c r="E872" s="155"/>
      <c r="F872" s="18" t="str">
        <f>VLOOKUP($B872,Tabla2[],5,0)</f>
        <v xml:space="preserve"> CLASICA LIBRE 0-1500</v>
      </c>
      <c r="G872" s="18" t="str">
        <f>VLOOKUP($B872,Tabla2[],6,0)</f>
        <v>2.0TD</v>
      </c>
      <c r="H872" s="18" t="str">
        <f>VLOOKUP($B872,Tabla2[],7,0)</f>
        <v>-</v>
      </c>
      <c r="I872" s="19">
        <f>VLOOKUP($B872,Tabla2[],I$1,0)</f>
        <v>6.9542739726027397E-2</v>
      </c>
      <c r="J872" s="19">
        <f>VLOOKUP($B872,Tabla2[],J$1,0)</f>
        <v>6.9542739726027397E-2</v>
      </c>
      <c r="K872" s="19">
        <f>VLOOKUP($B872,Tabla2[],K$1,0)</f>
        <v>0</v>
      </c>
      <c r="L872" s="19">
        <f>VLOOKUP($B872,Tabla2[],L$1,0)</f>
        <v>0</v>
      </c>
      <c r="M872" s="19">
        <f>VLOOKUP($B872,Tabla2[],M$1,0)</f>
        <v>0</v>
      </c>
      <c r="N872" s="19">
        <f>VLOOKUP($B872,Tabla2[],N$1,0)</f>
        <v>0</v>
      </c>
      <c r="O872" s="19">
        <f>VLOOKUP($B872,Tabla2[],O$1,0)</f>
        <v>0.24448700000000001</v>
      </c>
      <c r="P872" s="19">
        <f>VLOOKUP($B872,Tabla2[],P$1,0)</f>
        <v>0.191714</v>
      </c>
      <c r="Q872" s="19">
        <f>VLOOKUP($B872,Tabla2[],Q$1,0)</f>
        <v>0.16993900000000001</v>
      </c>
      <c r="R872" s="19">
        <f>VLOOKUP($B872,Tabla2[],R$1,0)</f>
        <v>0</v>
      </c>
      <c r="S872" s="19">
        <f>VLOOKUP($B872,Tabla2[],S$1,0)</f>
        <v>0</v>
      </c>
      <c r="T872" s="19">
        <f>VLOOKUP($B872,Tabla2[],T$1,0)</f>
        <v>0</v>
      </c>
    </row>
    <row r="873" spans="1:20" x14ac:dyDescent="0.3">
      <c r="A873" t="s">
        <v>0</v>
      </c>
      <c r="B873" t="str">
        <f>FIJO!$B875</f>
        <v>BALEARESTOTALFIJO CLASICA LIBRE 1501-30002.0TD-</v>
      </c>
      <c r="C873" s="18" t="str">
        <f>VLOOKUP($B873,Tabla2[],3,0)</f>
        <v>TOTAL</v>
      </c>
      <c r="D873" s="18" t="str">
        <f>VLOOKUP($B873,Tabla2[],FIJO!C$1,0)</f>
        <v>BALEARES</v>
      </c>
      <c r="E873" s="155"/>
      <c r="F873" s="18" t="str">
        <f>VLOOKUP($B873,Tabla2[],5,0)</f>
        <v xml:space="preserve"> CLASICA LIBRE 1501-3000</v>
      </c>
      <c r="G873" s="18" t="str">
        <f>VLOOKUP($B873,Tabla2[],6,0)</f>
        <v>2.0TD</v>
      </c>
      <c r="H873" s="18" t="str">
        <f>VLOOKUP($B873,Tabla2[],7,0)</f>
        <v>-</v>
      </c>
      <c r="I873" s="19">
        <f>VLOOKUP($B873,Tabla2[],I$1,0)</f>
        <v>6.9542739726027397E-2</v>
      </c>
      <c r="J873" s="19">
        <f>VLOOKUP($B873,Tabla2[],J$1,0)</f>
        <v>6.9542739726027397E-2</v>
      </c>
      <c r="K873" s="19">
        <f>VLOOKUP($B873,Tabla2[],K$1,0)</f>
        <v>0</v>
      </c>
      <c r="L873" s="19">
        <f>VLOOKUP($B873,Tabla2[],L$1,0)</f>
        <v>0</v>
      </c>
      <c r="M873" s="19">
        <f>VLOOKUP($B873,Tabla2[],M$1,0)</f>
        <v>0</v>
      </c>
      <c r="N873" s="19">
        <f>VLOOKUP($B873,Tabla2[],N$1,0)</f>
        <v>0</v>
      </c>
      <c r="O873" s="19">
        <f>VLOOKUP($B873,Tabla2[],O$1,0)</f>
        <v>0.24248700000000001</v>
      </c>
      <c r="P873" s="19">
        <f>VLOOKUP($B873,Tabla2[],P$1,0)</f>
        <v>0.18971399999999999</v>
      </c>
      <c r="Q873" s="19">
        <f>VLOOKUP($B873,Tabla2[],Q$1,0)</f>
        <v>0.167939</v>
      </c>
      <c r="R873" s="19">
        <f>VLOOKUP($B873,Tabla2[],R$1,0)</f>
        <v>0</v>
      </c>
      <c r="S873" s="19">
        <f>VLOOKUP($B873,Tabla2[],S$1,0)</f>
        <v>0</v>
      </c>
      <c r="T873" s="19">
        <f>VLOOKUP($B873,Tabla2[],T$1,0)</f>
        <v>0</v>
      </c>
    </row>
    <row r="874" spans="1:20" x14ac:dyDescent="0.3">
      <c r="A874" t="s">
        <v>0</v>
      </c>
      <c r="B874" t="str">
        <f>FIJO!$B876</f>
        <v>BALEARESTOTALFIJO CLASICA LIBRE 3001-50002.0TD-</v>
      </c>
      <c r="C874" s="18" t="str">
        <f>VLOOKUP($B874,Tabla2[],3,0)</f>
        <v>TOTAL</v>
      </c>
      <c r="D874" s="18" t="str">
        <f>VLOOKUP($B874,Tabla2[],FIJO!C$1,0)</f>
        <v>BALEARES</v>
      </c>
      <c r="E874" s="155"/>
      <c r="F874" s="18" t="str">
        <f>VLOOKUP($B874,Tabla2[],5,0)</f>
        <v xml:space="preserve"> CLASICA LIBRE 3001-5000</v>
      </c>
      <c r="G874" s="18" t="str">
        <f>VLOOKUP($B874,Tabla2[],6,0)</f>
        <v>2.0TD</v>
      </c>
      <c r="H874" s="18" t="str">
        <f>VLOOKUP($B874,Tabla2[],7,0)</f>
        <v>-</v>
      </c>
      <c r="I874" s="19">
        <f>VLOOKUP($B874,Tabla2[],I$1,0)</f>
        <v>6.9542739726027397E-2</v>
      </c>
      <c r="J874" s="19">
        <f>VLOOKUP($B874,Tabla2[],J$1,0)</f>
        <v>6.9542739726027397E-2</v>
      </c>
      <c r="K874" s="19">
        <f>VLOOKUP($B874,Tabla2[],K$1,0)</f>
        <v>0</v>
      </c>
      <c r="L874" s="19">
        <f>VLOOKUP($B874,Tabla2[],L$1,0)</f>
        <v>0</v>
      </c>
      <c r="M874" s="19">
        <f>VLOOKUP($B874,Tabla2[],M$1,0)</f>
        <v>0</v>
      </c>
      <c r="N874" s="19">
        <f>VLOOKUP($B874,Tabla2[],N$1,0)</f>
        <v>0</v>
      </c>
      <c r="O874" s="19">
        <f>VLOOKUP($B874,Tabla2[],O$1,0)</f>
        <v>0.236987</v>
      </c>
      <c r="P874" s="19">
        <f>VLOOKUP($B874,Tabla2[],P$1,0)</f>
        <v>0.18421399999999999</v>
      </c>
      <c r="Q874" s="19">
        <f>VLOOKUP($B874,Tabla2[],Q$1,0)</f>
        <v>0.162439</v>
      </c>
      <c r="R874" s="19">
        <f>VLOOKUP($B874,Tabla2[],R$1,0)</f>
        <v>0</v>
      </c>
      <c r="S874" s="19">
        <f>VLOOKUP($B874,Tabla2[],S$1,0)</f>
        <v>0</v>
      </c>
      <c r="T874" s="19">
        <f>VLOOKUP($B874,Tabla2[],T$1,0)</f>
        <v>0</v>
      </c>
    </row>
    <row r="875" spans="1:20" x14ac:dyDescent="0.3">
      <c r="A875" t="s">
        <v>0</v>
      </c>
      <c r="B875" t="str">
        <f>FIJO!$B877</f>
        <v>BALEARESTOTALFIJO CLASICA SNP2.0TD-</v>
      </c>
      <c r="C875" s="18" t="str">
        <f>VLOOKUP($B875,Tabla2[],3,0)</f>
        <v>TOTAL</v>
      </c>
      <c r="D875" s="18" t="str">
        <f>VLOOKUP($B875,Tabla2[],FIJO!C$1,0)</f>
        <v>BALEARES</v>
      </c>
      <c r="E875" s="155"/>
      <c r="F875" s="18" t="str">
        <f>VLOOKUP($B875,Tabla2[],5,0)</f>
        <v xml:space="preserve"> CLASICA SNP</v>
      </c>
      <c r="G875" s="18" t="str">
        <f>VLOOKUP($B875,Tabla2[],6,0)</f>
        <v>2.0TD</v>
      </c>
      <c r="H875" s="18" t="str">
        <f>VLOOKUP($B875,Tabla2[],7,0)</f>
        <v>-</v>
      </c>
      <c r="I875" s="19">
        <f>VLOOKUP($B875,Tabla2[],I$1,0)</f>
        <v>6.9542739726027397E-2</v>
      </c>
      <c r="J875" s="19">
        <f>VLOOKUP($B875,Tabla2[],J$1,0)</f>
        <v>3.6786301369863012E-3</v>
      </c>
      <c r="K875" s="19">
        <f>VLOOKUP($B875,Tabla2[],K$1,0)</f>
        <v>0</v>
      </c>
      <c r="L875" s="19">
        <f>VLOOKUP($B875,Tabla2[],L$1,0)</f>
        <v>0</v>
      </c>
      <c r="M875" s="19">
        <f>VLOOKUP($B875,Tabla2[],M$1,0)</f>
        <v>0</v>
      </c>
      <c r="N875" s="19">
        <f>VLOOKUP($B875,Tabla2[],N$1,0)</f>
        <v>0</v>
      </c>
      <c r="O875" s="19">
        <f>VLOOKUP($B875,Tabla2[],O$1,0)</f>
        <v>0.230487</v>
      </c>
      <c r="P875" s="19">
        <f>VLOOKUP($B875,Tabla2[],P$1,0)</f>
        <v>0.17771400000000001</v>
      </c>
      <c r="Q875" s="19">
        <f>VLOOKUP($B875,Tabla2[],Q$1,0)</f>
        <v>0.15593899999999999</v>
      </c>
      <c r="R875" s="19">
        <f>VLOOKUP($B875,Tabla2[],R$1,0)</f>
        <v>0</v>
      </c>
      <c r="S875" s="19">
        <f>VLOOKUP($B875,Tabla2[],S$1,0)</f>
        <v>0</v>
      </c>
      <c r="T875" s="19">
        <f>VLOOKUP($B875,Tabla2[],T$1,0)</f>
        <v>0</v>
      </c>
    </row>
    <row r="876" spans="1:20" x14ac:dyDescent="0.3">
      <c r="A876" t="s">
        <v>0</v>
      </c>
      <c r="B876" t="str">
        <f>FIJO!$B878</f>
        <v>BALEARESTOTALFIJO CLASICA SNP TE32.0TD-</v>
      </c>
      <c r="C876" s="18" t="str">
        <f>VLOOKUP($B876,Tabla2[],3,0)</f>
        <v>TOTAL</v>
      </c>
      <c r="D876" s="18" t="str">
        <f>VLOOKUP($B876,Tabla2[],FIJO!C$1,0)</f>
        <v>BALEARES</v>
      </c>
      <c r="E876" s="155"/>
      <c r="F876" s="18" t="str">
        <f>VLOOKUP($B876,Tabla2[],5,0)</f>
        <v xml:space="preserve"> CLASICA SNP TE3</v>
      </c>
      <c r="G876" s="18" t="str">
        <f>VLOOKUP($B876,Tabla2[],6,0)</f>
        <v>2.0TD</v>
      </c>
      <c r="H876" s="18" t="str">
        <f>VLOOKUP($B876,Tabla2[],7,0)</f>
        <v>-</v>
      </c>
      <c r="I876" s="19">
        <f>VLOOKUP($B876,Tabla2[],I$1,0)</f>
        <v>8.8999999999999996E-2</v>
      </c>
      <c r="J876" s="19">
        <f>VLOOKUP($B876,Tabla2[],J$1,0)</f>
        <v>2.3E-2</v>
      </c>
      <c r="K876" s="19">
        <f>VLOOKUP($B876,Tabla2[],K$1,0)</f>
        <v>0</v>
      </c>
      <c r="L876" s="19">
        <f>VLOOKUP($B876,Tabla2[],L$1,0)</f>
        <v>0</v>
      </c>
      <c r="M876" s="19">
        <f>VLOOKUP($B876,Tabla2[],M$1,0)</f>
        <v>0</v>
      </c>
      <c r="N876" s="19">
        <f>VLOOKUP($B876,Tabla2[],N$1,0)</f>
        <v>0</v>
      </c>
      <c r="O876" s="19">
        <f>VLOOKUP($B876,Tabla2[],O$1,0)</f>
        <v>0.24448700000000001</v>
      </c>
      <c r="P876" s="19">
        <f>VLOOKUP($B876,Tabla2[],P$1,0)</f>
        <v>0.191714</v>
      </c>
      <c r="Q876" s="19">
        <f>VLOOKUP($B876,Tabla2[],Q$1,0)</f>
        <v>0.16993900000000001</v>
      </c>
      <c r="R876" s="19">
        <f>VLOOKUP($B876,Tabla2[],R$1,0)</f>
        <v>0</v>
      </c>
      <c r="S876" s="19">
        <f>VLOOKUP($B876,Tabla2[],S$1,0)</f>
        <v>0</v>
      </c>
      <c r="T876" s="19">
        <f>VLOOKUP($B876,Tabla2[],T$1,0)</f>
        <v>0</v>
      </c>
    </row>
    <row r="877" spans="1:20" x14ac:dyDescent="0.3">
      <c r="A877" t="s">
        <v>0</v>
      </c>
      <c r="B877" t="str">
        <f>FIJO!$B879</f>
        <v>BALEARESTOTALFIJO CLASICA LIBRE &gt;1000013.0TD-</v>
      </c>
      <c r="C877" s="18" t="str">
        <f>VLOOKUP($B877,Tabla2[],3,0)</f>
        <v>TOTAL</v>
      </c>
      <c r="D877" s="18" t="str">
        <f>VLOOKUP($B877,Tabla2[],FIJO!C$1,0)</f>
        <v>BALEARES</v>
      </c>
      <c r="E877" s="155"/>
      <c r="F877" s="18" t="str">
        <f>VLOOKUP($B877,Tabla2[],5,0)</f>
        <v xml:space="preserve"> CLASICA LIBRE &gt;100001</v>
      </c>
      <c r="G877" s="18" t="str">
        <f>VLOOKUP($B877,Tabla2[],6,0)</f>
        <v>3.0TD</v>
      </c>
      <c r="H877" s="18" t="str">
        <f>VLOOKUP($B877,Tabla2[],7,0)</f>
        <v>-</v>
      </c>
      <c r="I877" s="19">
        <f>VLOOKUP($B877,Tabla2[],I$1,0)</f>
        <v>3.8308219178082192E-2</v>
      </c>
      <c r="J877" s="19">
        <f>VLOOKUP($B877,Tabla2[],J$1,0)</f>
        <v>3.260027397260274E-2</v>
      </c>
      <c r="K877" s="19">
        <f>VLOOKUP($B877,Tabla2[],K$1,0)</f>
        <v>1.0964383561643835E-2</v>
      </c>
      <c r="L877" s="19">
        <f>VLOOKUP($B877,Tabla2[],L$1,0)</f>
        <v>1.001095890410959E-2</v>
      </c>
      <c r="M877" s="19">
        <f>VLOOKUP($B877,Tabla2[],M$1,0)</f>
        <v>7.4868493150684933E-3</v>
      </c>
      <c r="N877" s="19">
        <f>VLOOKUP($B877,Tabla2[],N$1,0)</f>
        <v>5.4824657534246575E-3</v>
      </c>
      <c r="O877" s="19">
        <f>VLOOKUP($B877,Tabla2[],O$1,0)</f>
        <v>0.19339899999999999</v>
      </c>
      <c r="P877" s="19">
        <f>VLOOKUP($B877,Tabla2[],P$1,0)</f>
        <v>0.181251</v>
      </c>
      <c r="Q877" s="19">
        <f>VLOOKUP($B877,Tabla2[],Q$1,0)</f>
        <v>0.18035499999999999</v>
      </c>
      <c r="R877" s="19">
        <f>VLOOKUP($B877,Tabla2[],R$1,0)</f>
        <v>0.16483300000000001</v>
      </c>
      <c r="S877" s="19">
        <f>VLOOKUP($B877,Tabla2[],S$1,0)</f>
        <v>0.14449699999999999</v>
      </c>
      <c r="T877" s="19">
        <f>VLOOKUP($B877,Tabla2[],T$1,0)</f>
        <v>0.15488299999999999</v>
      </c>
    </row>
    <row r="878" spans="1:20" x14ac:dyDescent="0.3">
      <c r="A878" t="s">
        <v>0</v>
      </c>
      <c r="B878" t="str">
        <f>FIJO!$B880</f>
        <v>BALEARESTOTALFIJO CLASICA LIBRE 0-100003.0TD-</v>
      </c>
      <c r="C878" s="18" t="str">
        <f>VLOOKUP($B878,Tabla2[],3,0)</f>
        <v>TOTAL</v>
      </c>
      <c r="D878" s="18" t="str">
        <f>VLOOKUP($B878,Tabla2[],FIJO!C$1,0)</f>
        <v>BALEARES</v>
      </c>
      <c r="E878" s="155"/>
      <c r="F878" s="18" t="str">
        <f>VLOOKUP($B878,Tabla2[],5,0)</f>
        <v xml:space="preserve"> CLASICA LIBRE 0-10000</v>
      </c>
      <c r="G878" s="18" t="str">
        <f>VLOOKUP($B878,Tabla2[],6,0)</f>
        <v>3.0TD</v>
      </c>
      <c r="H878" s="18" t="str">
        <f>VLOOKUP($B878,Tabla2[],7,0)</f>
        <v>-</v>
      </c>
      <c r="I878" s="19">
        <f>VLOOKUP($B878,Tabla2[],I$1,0)</f>
        <v>3.8308219178082192E-2</v>
      </c>
      <c r="J878" s="19">
        <f>VLOOKUP($B878,Tabla2[],J$1,0)</f>
        <v>3.260027397260274E-2</v>
      </c>
      <c r="K878" s="19">
        <f>VLOOKUP($B878,Tabla2[],K$1,0)</f>
        <v>1.0964383561643835E-2</v>
      </c>
      <c r="L878" s="19">
        <f>VLOOKUP($B878,Tabla2[],L$1,0)</f>
        <v>1.001095890410959E-2</v>
      </c>
      <c r="M878" s="19">
        <f>VLOOKUP($B878,Tabla2[],M$1,0)</f>
        <v>7.4868493150684933E-3</v>
      </c>
      <c r="N878" s="19">
        <f>VLOOKUP($B878,Tabla2[],N$1,0)</f>
        <v>5.4824657534246575E-3</v>
      </c>
      <c r="O878" s="19">
        <f>VLOOKUP($B878,Tabla2[],O$1,0)</f>
        <v>0.19739899999999999</v>
      </c>
      <c r="P878" s="19">
        <f>VLOOKUP($B878,Tabla2[],P$1,0)</f>
        <v>0.185251</v>
      </c>
      <c r="Q878" s="19">
        <f>VLOOKUP($B878,Tabla2[],Q$1,0)</f>
        <v>0.18435499999999999</v>
      </c>
      <c r="R878" s="19">
        <f>VLOOKUP($B878,Tabla2[],R$1,0)</f>
        <v>0.16883300000000001</v>
      </c>
      <c r="S878" s="19">
        <f>VLOOKUP($B878,Tabla2[],S$1,0)</f>
        <v>0.14849699999999999</v>
      </c>
      <c r="T878" s="19">
        <f>VLOOKUP($B878,Tabla2[],T$1,0)</f>
        <v>0.158883</v>
      </c>
    </row>
    <row r="879" spans="1:20" x14ac:dyDescent="0.3">
      <c r="A879" t="s">
        <v>0</v>
      </c>
      <c r="B879" t="str">
        <f>FIJO!$B881</f>
        <v>BALEARESTOTALFIJO CLASICA LIBRE 10001-300003.0TD-</v>
      </c>
      <c r="C879" s="18" t="str">
        <f>VLOOKUP($B879,Tabla2[],3,0)</f>
        <v>TOTAL</v>
      </c>
      <c r="D879" s="18" t="str">
        <f>VLOOKUP($B879,Tabla2[],FIJO!C$1,0)</f>
        <v>BALEARES</v>
      </c>
      <c r="E879" s="155"/>
      <c r="F879" s="18" t="str">
        <f>VLOOKUP($B879,Tabla2[],5,0)</f>
        <v xml:space="preserve"> CLASICA LIBRE 10001-30000</v>
      </c>
      <c r="G879" s="18" t="str">
        <f>VLOOKUP($B879,Tabla2[],6,0)</f>
        <v>3.0TD</v>
      </c>
      <c r="H879" s="18" t="str">
        <f>VLOOKUP($B879,Tabla2[],7,0)</f>
        <v>-</v>
      </c>
      <c r="I879" s="19">
        <f>VLOOKUP($B879,Tabla2[],I$1,0)</f>
        <v>3.8308219178082192E-2</v>
      </c>
      <c r="J879" s="19">
        <f>VLOOKUP($B879,Tabla2[],J$1,0)</f>
        <v>3.260027397260274E-2</v>
      </c>
      <c r="K879" s="19">
        <f>VLOOKUP($B879,Tabla2[],K$1,0)</f>
        <v>1.0964383561643835E-2</v>
      </c>
      <c r="L879" s="19">
        <f>VLOOKUP($B879,Tabla2[],L$1,0)</f>
        <v>1.001095890410959E-2</v>
      </c>
      <c r="M879" s="19">
        <f>VLOOKUP($B879,Tabla2[],M$1,0)</f>
        <v>7.4868493150684933E-3</v>
      </c>
      <c r="N879" s="19">
        <f>VLOOKUP($B879,Tabla2[],N$1,0)</f>
        <v>5.4824657534246575E-3</v>
      </c>
      <c r="O879" s="19">
        <f>VLOOKUP($B879,Tabla2[],O$1,0)</f>
        <v>0.19689899999999999</v>
      </c>
      <c r="P879" s="19">
        <f>VLOOKUP($B879,Tabla2[],P$1,0)</f>
        <v>0.184751</v>
      </c>
      <c r="Q879" s="19">
        <f>VLOOKUP($B879,Tabla2[],Q$1,0)</f>
        <v>0.18385499999999999</v>
      </c>
      <c r="R879" s="19">
        <f>VLOOKUP($B879,Tabla2[],R$1,0)</f>
        <v>0.16833300000000001</v>
      </c>
      <c r="S879" s="19">
        <f>VLOOKUP($B879,Tabla2[],S$1,0)</f>
        <v>0.14799699999999999</v>
      </c>
      <c r="T879" s="19">
        <f>VLOOKUP($B879,Tabla2[],T$1,0)</f>
        <v>0.158383</v>
      </c>
    </row>
    <row r="880" spans="1:20" x14ac:dyDescent="0.3">
      <c r="A880" t="s">
        <v>0</v>
      </c>
      <c r="B880" t="str">
        <f>FIJO!$B882</f>
        <v>BALEARESTOTALFIJO CLASICA LIBRE 30001-500003.0TD-</v>
      </c>
      <c r="C880" s="18" t="str">
        <f>VLOOKUP($B880,Tabla2[],3,0)</f>
        <v>TOTAL</v>
      </c>
      <c r="D880" s="18" t="str">
        <f>VLOOKUP($B880,Tabla2[],FIJO!C$1,0)</f>
        <v>BALEARES</v>
      </c>
      <c r="E880" s="155"/>
      <c r="F880" s="18" t="str">
        <f>VLOOKUP($B880,Tabla2[],5,0)</f>
        <v xml:space="preserve"> CLASICA LIBRE 30001-50000</v>
      </c>
      <c r="G880" s="18" t="str">
        <f>VLOOKUP($B880,Tabla2[],6,0)</f>
        <v>3.0TD</v>
      </c>
      <c r="H880" s="18" t="str">
        <f>VLOOKUP($B880,Tabla2[],7,0)</f>
        <v>-</v>
      </c>
      <c r="I880" s="19">
        <f>VLOOKUP($B880,Tabla2[],I$1,0)</f>
        <v>3.8308219178082192E-2</v>
      </c>
      <c r="J880" s="19">
        <f>VLOOKUP($B880,Tabla2[],J$1,0)</f>
        <v>3.260027397260274E-2</v>
      </c>
      <c r="K880" s="19">
        <f>VLOOKUP($B880,Tabla2[],K$1,0)</f>
        <v>1.0964383561643835E-2</v>
      </c>
      <c r="L880" s="19">
        <f>VLOOKUP($B880,Tabla2[],L$1,0)</f>
        <v>1.001095890410959E-2</v>
      </c>
      <c r="M880" s="19">
        <f>VLOOKUP($B880,Tabla2[],M$1,0)</f>
        <v>7.4868493150684933E-3</v>
      </c>
      <c r="N880" s="19">
        <f>VLOOKUP($B880,Tabla2[],N$1,0)</f>
        <v>5.4824657534246575E-3</v>
      </c>
      <c r="O880" s="19">
        <f>VLOOKUP($B880,Tabla2[],O$1,0)</f>
        <v>0.19539899999999999</v>
      </c>
      <c r="P880" s="19">
        <f>VLOOKUP($B880,Tabla2[],P$1,0)</f>
        <v>0.183251</v>
      </c>
      <c r="Q880" s="19">
        <f>VLOOKUP($B880,Tabla2[],Q$1,0)</f>
        <v>0.18235499999999999</v>
      </c>
      <c r="R880" s="19">
        <f>VLOOKUP($B880,Tabla2[],R$1,0)</f>
        <v>0.16683300000000001</v>
      </c>
      <c r="S880" s="19">
        <f>VLOOKUP($B880,Tabla2[],S$1,0)</f>
        <v>0.14649699999999999</v>
      </c>
      <c r="T880" s="19">
        <f>VLOOKUP($B880,Tabla2[],T$1,0)</f>
        <v>0.15688299999999999</v>
      </c>
    </row>
    <row r="881" spans="1:20" x14ac:dyDescent="0.3">
      <c r="A881" t="s">
        <v>0</v>
      </c>
      <c r="B881" t="str">
        <f>FIJO!$B883</f>
        <v>BALEARESTOTALFIJO CLASICA LIBRE 50001-1000003.0TD-</v>
      </c>
      <c r="C881" s="18" t="str">
        <f>VLOOKUP($B881,Tabla2[],3,0)</f>
        <v>TOTAL</v>
      </c>
      <c r="D881" s="18" t="str">
        <f>VLOOKUP($B881,Tabla2[],FIJO!C$1,0)</f>
        <v>BALEARES</v>
      </c>
      <c r="E881" s="155"/>
      <c r="F881" s="18" t="str">
        <f>VLOOKUP($B881,Tabla2[],5,0)</f>
        <v xml:space="preserve"> CLASICA LIBRE 50001-100000</v>
      </c>
      <c r="G881" s="18" t="str">
        <f>VLOOKUP($B881,Tabla2[],6,0)</f>
        <v>3.0TD</v>
      </c>
      <c r="H881" s="18" t="str">
        <f>VLOOKUP($B881,Tabla2[],7,0)</f>
        <v>-</v>
      </c>
      <c r="I881" s="19">
        <f>VLOOKUP($B881,Tabla2[],I$1,0)</f>
        <v>3.8308219178082192E-2</v>
      </c>
      <c r="J881" s="19">
        <f>VLOOKUP($B881,Tabla2[],J$1,0)</f>
        <v>3.260027397260274E-2</v>
      </c>
      <c r="K881" s="19">
        <f>VLOOKUP($B881,Tabla2[],K$1,0)</f>
        <v>1.0964383561643835E-2</v>
      </c>
      <c r="L881" s="19">
        <f>VLOOKUP($B881,Tabla2[],L$1,0)</f>
        <v>1.001095890410959E-2</v>
      </c>
      <c r="M881" s="19">
        <f>VLOOKUP($B881,Tabla2[],M$1,0)</f>
        <v>7.4868493150684933E-3</v>
      </c>
      <c r="N881" s="19">
        <f>VLOOKUP($B881,Tabla2[],N$1,0)</f>
        <v>5.4824657534246575E-3</v>
      </c>
      <c r="O881" s="19">
        <f>VLOOKUP($B881,Tabla2[],O$1,0)</f>
        <v>0.19414899999999999</v>
      </c>
      <c r="P881" s="19">
        <f>VLOOKUP($B881,Tabla2[],P$1,0)</f>
        <v>0.182001</v>
      </c>
      <c r="Q881" s="19">
        <f>VLOOKUP($B881,Tabla2[],Q$1,0)</f>
        <v>0.18110499999999999</v>
      </c>
      <c r="R881" s="19">
        <f>VLOOKUP($B881,Tabla2[],R$1,0)</f>
        <v>0.16558300000000001</v>
      </c>
      <c r="S881" s="19">
        <f>VLOOKUP($B881,Tabla2[],S$1,0)</f>
        <v>0.14524699999999999</v>
      </c>
      <c r="T881" s="19">
        <f>VLOOKUP($B881,Tabla2[],T$1,0)</f>
        <v>0.15563299999999999</v>
      </c>
    </row>
    <row r="882" spans="1:20" x14ac:dyDescent="0.3">
      <c r="A882" t="s">
        <v>0</v>
      </c>
      <c r="B882" t="str">
        <f>FIJO!$B884</f>
        <v>BALEARESTOTALFIJO CLASICA SNP3.0TD-</v>
      </c>
      <c r="C882" s="18" t="str">
        <f>VLOOKUP($B882,Tabla2[],3,0)</f>
        <v>TOTAL</v>
      </c>
      <c r="D882" s="18" t="str">
        <f>VLOOKUP($B882,Tabla2[],FIJO!C$1,0)</f>
        <v>BALEARES</v>
      </c>
      <c r="E882" s="155"/>
      <c r="F882" s="18" t="str">
        <f>VLOOKUP($B882,Tabla2[],5,0)</f>
        <v xml:space="preserve"> CLASICA SNP</v>
      </c>
      <c r="G882" s="18" t="str">
        <f>VLOOKUP($B882,Tabla2[],6,0)</f>
        <v>3.0TD</v>
      </c>
      <c r="H882" s="18" t="str">
        <f>VLOOKUP($B882,Tabla2[],7,0)</f>
        <v>-</v>
      </c>
      <c r="I882" s="19">
        <f>VLOOKUP($B882,Tabla2[],I$1,0)</f>
        <v>3.8308219178082192E-2</v>
      </c>
      <c r="J882" s="19">
        <f>VLOOKUP($B882,Tabla2[],J$1,0)</f>
        <v>3.260027397260274E-2</v>
      </c>
      <c r="K882" s="19">
        <f>VLOOKUP($B882,Tabla2[],K$1,0)</f>
        <v>1.0964383561643835E-2</v>
      </c>
      <c r="L882" s="19">
        <f>VLOOKUP($B882,Tabla2[],L$1,0)</f>
        <v>1.001095890410959E-2</v>
      </c>
      <c r="M882" s="19">
        <f>VLOOKUP($B882,Tabla2[],M$1,0)</f>
        <v>7.4868493150684933E-3</v>
      </c>
      <c r="N882" s="19">
        <f>VLOOKUP($B882,Tabla2[],N$1,0)</f>
        <v>5.4824657534246575E-3</v>
      </c>
      <c r="O882" s="19">
        <f>VLOOKUP($B882,Tabla2[],O$1,0)</f>
        <v>0.19089900000000001</v>
      </c>
      <c r="P882" s="19">
        <f>VLOOKUP($B882,Tabla2[],P$1,0)</f>
        <v>0.17875099999999999</v>
      </c>
      <c r="Q882" s="19">
        <f>VLOOKUP($B882,Tabla2[],Q$1,0)</f>
        <v>0.17785500000000001</v>
      </c>
      <c r="R882" s="19">
        <f>VLOOKUP($B882,Tabla2[],R$1,0)</f>
        <v>0.16233300000000001</v>
      </c>
      <c r="S882" s="19">
        <f>VLOOKUP($B882,Tabla2[],S$1,0)</f>
        <v>0.14199700000000001</v>
      </c>
      <c r="T882" s="19">
        <f>VLOOKUP($B882,Tabla2[],T$1,0)</f>
        <v>0.15238299999999999</v>
      </c>
    </row>
    <row r="883" spans="1:20" x14ac:dyDescent="0.3">
      <c r="A883" t="s">
        <v>0</v>
      </c>
      <c r="B883" t="str">
        <f>FIJO!$B885</f>
        <v>BALEARESTOTALFIJO CLASICA SNP TE33.0TD-</v>
      </c>
      <c r="C883" s="18" t="str">
        <f>VLOOKUP($B883,Tabla2[],3,0)</f>
        <v>TOTAL</v>
      </c>
      <c r="D883" s="18" t="str">
        <f>VLOOKUP($B883,Tabla2[],FIJO!C$1,0)</f>
        <v>BALEARES</v>
      </c>
      <c r="E883" s="155"/>
      <c r="F883" s="18" t="str">
        <f>VLOOKUP($B883,Tabla2[],5,0)</f>
        <v xml:space="preserve"> CLASICA SNP TE3</v>
      </c>
      <c r="G883" s="18" t="str">
        <f>VLOOKUP($B883,Tabla2[],6,0)</f>
        <v>3.0TD</v>
      </c>
      <c r="H883" s="18" t="str">
        <f>VLOOKUP($B883,Tabla2[],7,0)</f>
        <v>-</v>
      </c>
      <c r="I883" s="19">
        <f>VLOOKUP($B883,Tabla2[],I$1,0)</f>
        <v>4.3999999999999997E-2</v>
      </c>
      <c r="J883" s="19">
        <f>VLOOKUP($B883,Tabla2[],J$1,0)</f>
        <v>3.9E-2</v>
      </c>
      <c r="K883" s="19">
        <f>VLOOKUP($B883,Tabla2[],K$1,0)</f>
        <v>1.7000000000000001E-2</v>
      </c>
      <c r="L883" s="19">
        <f>VLOOKUP($B883,Tabla2[],L$1,0)</f>
        <v>1.6E-2</v>
      </c>
      <c r="M883" s="19">
        <f>VLOOKUP($B883,Tabla2[],M$1,0)</f>
        <v>1.2999999999999999E-2</v>
      </c>
      <c r="N883" s="19">
        <f>VLOOKUP($B883,Tabla2[],N$1,0)</f>
        <v>1.0999999999999999E-2</v>
      </c>
      <c r="O883" s="19">
        <f>VLOOKUP($B883,Tabla2[],O$1,0)</f>
        <v>0.202899</v>
      </c>
      <c r="P883" s="19">
        <f>VLOOKUP($B883,Tabla2[],P$1,0)</f>
        <v>0.190751</v>
      </c>
      <c r="Q883" s="19">
        <f>VLOOKUP($B883,Tabla2[],Q$1,0)</f>
        <v>0.189855</v>
      </c>
      <c r="R883" s="19">
        <f>VLOOKUP($B883,Tabla2[],R$1,0)</f>
        <v>0.17433299999999999</v>
      </c>
      <c r="S883" s="19">
        <f>VLOOKUP($B883,Tabla2[],S$1,0)</f>
        <v>0.153997</v>
      </c>
      <c r="T883" s="19">
        <f>VLOOKUP($B883,Tabla2[],T$1,0)</f>
        <v>0.164383</v>
      </c>
    </row>
    <row r="884" spans="1:20" x14ac:dyDescent="0.3">
      <c r="A884" t="s">
        <v>0</v>
      </c>
      <c r="B884" t="str">
        <f>FIJO!$B886</f>
        <v>BALEARESTOTALFIJO CLASICA LIBRE &gt;50.0016.1TD-</v>
      </c>
      <c r="C884" s="18" t="str">
        <f>VLOOKUP($B884,Tabla2[],3,0)</f>
        <v>TOTAL</v>
      </c>
      <c r="D884" s="18" t="str">
        <f>VLOOKUP($B884,Tabla2[],FIJO!C$1,0)</f>
        <v>BALEARES</v>
      </c>
      <c r="E884" s="155"/>
      <c r="F884" s="18" t="str">
        <f>VLOOKUP($B884,Tabla2[],5,0)</f>
        <v xml:space="preserve"> CLASICA LIBRE &gt;50.001</v>
      </c>
      <c r="G884" s="18" t="str">
        <f>VLOOKUP($B884,Tabla2[],6,0)</f>
        <v>6.1TD</v>
      </c>
      <c r="H884" s="18" t="str">
        <f>VLOOKUP($B884,Tabla2[],7,0)</f>
        <v>-</v>
      </c>
      <c r="I884" s="19">
        <f>VLOOKUP($B884,Tabla2[],I$1,0)</f>
        <v>6.2918356164383557E-2</v>
      </c>
      <c r="J884" s="19">
        <f>VLOOKUP($B884,Tabla2[],J$1,0)</f>
        <v>5.4359452054794526E-2</v>
      </c>
      <c r="K884" s="19">
        <f>VLOOKUP($B884,Tabla2[],K$1,0)</f>
        <v>2.8294794520547947E-2</v>
      </c>
      <c r="L884" s="19">
        <f>VLOOKUP($B884,Tabla2[],L$1,0)</f>
        <v>2.3453972602739726E-2</v>
      </c>
      <c r="M884" s="19">
        <f>VLOOKUP($B884,Tabla2[],M$1,0)</f>
        <v>5.2290410958904113E-3</v>
      </c>
      <c r="N884" s="19">
        <f>VLOOKUP($B884,Tabla2[],N$1,0)</f>
        <v>3.1479452054794521E-3</v>
      </c>
      <c r="O884" s="19">
        <f>VLOOKUP($B884,Tabla2[],O$1,0)</f>
        <v>0.16872400000000001</v>
      </c>
      <c r="P884" s="19">
        <f>VLOOKUP($B884,Tabla2[],P$1,0)</f>
        <v>0.15864800000000001</v>
      </c>
      <c r="Q884" s="19">
        <f>VLOOKUP($B884,Tabla2[],Q$1,0)</f>
        <v>0.15976699999999999</v>
      </c>
      <c r="R884" s="19">
        <f>VLOOKUP($B884,Tabla2[],R$1,0)</f>
        <v>0.148012</v>
      </c>
      <c r="S884" s="19">
        <f>VLOOKUP($B884,Tabla2[],S$1,0)</f>
        <v>0.12976099999999999</v>
      </c>
      <c r="T884" s="19">
        <f>VLOOKUP($B884,Tabla2[],T$1,0)</f>
        <v>0.13947599999999999</v>
      </c>
    </row>
    <row r="885" spans="1:20" x14ac:dyDescent="0.3">
      <c r="A885" t="s">
        <v>0</v>
      </c>
      <c r="B885" t="str">
        <f>FIJO!$B887</f>
        <v>BALEARESTOTALFIJO CLASICA LIBRE 0-50.0006.1TD-</v>
      </c>
      <c r="C885" s="18" t="str">
        <f>VLOOKUP($B885,Tabla2[],3,0)</f>
        <v>TOTAL</v>
      </c>
      <c r="D885" s="18" t="str">
        <f>VLOOKUP($B885,Tabla2[],FIJO!C$1,0)</f>
        <v>BALEARES</v>
      </c>
      <c r="E885" s="155"/>
      <c r="F885" s="18" t="str">
        <f>VLOOKUP($B885,Tabla2[],5,0)</f>
        <v xml:space="preserve"> CLASICA LIBRE 0-50.000</v>
      </c>
      <c r="G885" s="18" t="str">
        <f>VLOOKUP($B885,Tabla2[],6,0)</f>
        <v>6.1TD</v>
      </c>
      <c r="H885" s="18" t="str">
        <f>VLOOKUP($B885,Tabla2[],7,0)</f>
        <v>-</v>
      </c>
      <c r="I885" s="19">
        <f>VLOOKUP($B885,Tabla2[],I$1,0)</f>
        <v>6.2918356164383557E-2</v>
      </c>
      <c r="J885" s="19">
        <f>VLOOKUP($B885,Tabla2[],J$1,0)</f>
        <v>5.4359452054794526E-2</v>
      </c>
      <c r="K885" s="19">
        <f>VLOOKUP($B885,Tabla2[],K$1,0)</f>
        <v>2.8294794520547947E-2</v>
      </c>
      <c r="L885" s="19">
        <f>VLOOKUP($B885,Tabla2[],L$1,0)</f>
        <v>2.3453972602739726E-2</v>
      </c>
      <c r="M885" s="19">
        <f>VLOOKUP($B885,Tabla2[],M$1,0)</f>
        <v>5.2290410958904113E-3</v>
      </c>
      <c r="N885" s="19">
        <f>VLOOKUP($B885,Tabla2[],N$1,0)</f>
        <v>3.1479452054794521E-3</v>
      </c>
      <c r="O885" s="19">
        <f>VLOOKUP($B885,Tabla2[],O$1,0)</f>
        <v>0.16972400000000001</v>
      </c>
      <c r="P885" s="19">
        <f>VLOOKUP($B885,Tabla2[],P$1,0)</f>
        <v>0.15964800000000001</v>
      </c>
      <c r="Q885" s="19">
        <f>VLOOKUP($B885,Tabla2[],Q$1,0)</f>
        <v>0.16076699999999999</v>
      </c>
      <c r="R885" s="19">
        <f>VLOOKUP($B885,Tabla2[],R$1,0)</f>
        <v>0.14901200000000001</v>
      </c>
      <c r="S885" s="19">
        <f>VLOOKUP($B885,Tabla2[],S$1,0)</f>
        <v>0.13076099999999999</v>
      </c>
      <c r="T885" s="19">
        <f>VLOOKUP($B885,Tabla2[],T$1,0)</f>
        <v>0.14047599999999999</v>
      </c>
    </row>
    <row r="886" spans="1:20" x14ac:dyDescent="0.3">
      <c r="A886" t="s">
        <v>0</v>
      </c>
      <c r="B886" t="str">
        <f>FIJO!$B888</f>
        <v>BALEARESTOTALFIJO CLASICA SNP6.1TD-</v>
      </c>
      <c r="C886" s="18" t="str">
        <f>VLOOKUP($B886,Tabla2[],3,0)</f>
        <v>TOTAL</v>
      </c>
      <c r="D886" s="18" t="str">
        <f>VLOOKUP($B886,Tabla2[],FIJO!C$1,0)</f>
        <v>BALEARES</v>
      </c>
      <c r="E886" s="155"/>
      <c r="F886" s="18" t="str">
        <f>VLOOKUP($B886,Tabla2[],5,0)</f>
        <v xml:space="preserve"> CLASICA SNP</v>
      </c>
      <c r="G886" s="18" t="str">
        <f>VLOOKUP($B886,Tabla2[],6,0)</f>
        <v>6.1TD</v>
      </c>
      <c r="H886" s="18" t="str">
        <f>VLOOKUP($B886,Tabla2[],7,0)</f>
        <v>-</v>
      </c>
      <c r="I886" s="19">
        <f>VLOOKUP($B886,Tabla2[],I$1,0)</f>
        <v>6.2918356164383557E-2</v>
      </c>
      <c r="J886" s="19">
        <f>VLOOKUP($B886,Tabla2[],J$1,0)</f>
        <v>5.4359452054794526E-2</v>
      </c>
      <c r="K886" s="19">
        <f>VLOOKUP($B886,Tabla2[],K$1,0)</f>
        <v>2.8294794520547947E-2</v>
      </c>
      <c r="L886" s="19">
        <f>VLOOKUP($B886,Tabla2[],L$1,0)</f>
        <v>2.3453972602739726E-2</v>
      </c>
      <c r="M886" s="19">
        <f>VLOOKUP($B886,Tabla2[],M$1,0)</f>
        <v>5.2290410958904113E-3</v>
      </c>
      <c r="N886" s="19">
        <f>VLOOKUP($B886,Tabla2[],N$1,0)</f>
        <v>3.1479452054794521E-3</v>
      </c>
      <c r="O886" s="19">
        <f>VLOOKUP($B886,Tabla2[],O$1,0)</f>
        <v>0.16672400000000001</v>
      </c>
      <c r="P886" s="19">
        <f>VLOOKUP($B886,Tabla2[],P$1,0)</f>
        <v>0.15664800000000001</v>
      </c>
      <c r="Q886" s="19">
        <f>VLOOKUP($B886,Tabla2[],Q$1,0)</f>
        <v>0.15776699999999999</v>
      </c>
      <c r="R886" s="19">
        <f>VLOOKUP($B886,Tabla2[],R$1,0)</f>
        <v>0.146012</v>
      </c>
      <c r="S886" s="19">
        <f>VLOOKUP($B886,Tabla2[],S$1,0)</f>
        <v>0.12776100000000001</v>
      </c>
      <c r="T886" s="19">
        <f>VLOOKUP($B886,Tabla2[],T$1,0)</f>
        <v>0.13747599999999999</v>
      </c>
    </row>
    <row r="887" spans="1:20" x14ac:dyDescent="0.3">
      <c r="A887" t="s">
        <v>0</v>
      </c>
      <c r="B887" t="str">
        <f>FIJO!$B889</f>
        <v>BALEARESTOTALFIJO CLASICA SNP TE36.1TD-</v>
      </c>
      <c r="C887" s="18" t="str">
        <f>VLOOKUP($B887,Tabla2[],3,0)</f>
        <v>TOTAL</v>
      </c>
      <c r="D887" s="18" t="str">
        <f>VLOOKUP($B887,Tabla2[],FIJO!C$1,0)</f>
        <v>BALEARES</v>
      </c>
      <c r="E887" s="155"/>
      <c r="F887" s="18" t="str">
        <f>VLOOKUP($B887,Tabla2[],5,0)</f>
        <v xml:space="preserve"> CLASICA SNP TE3</v>
      </c>
      <c r="G887" s="18" t="str">
        <f>VLOOKUP($B887,Tabla2[],6,0)</f>
        <v>6.1TD</v>
      </c>
      <c r="H887" s="18" t="str">
        <f>VLOOKUP($B887,Tabla2[],7,0)</f>
        <v>-</v>
      </c>
      <c r="I887" s="19">
        <f>VLOOKUP($B887,Tabla2[],I$1,0)</f>
        <v>6.9000000000000006E-2</v>
      </c>
      <c r="J887" s="19">
        <f>VLOOKUP($B887,Tabla2[],J$1,0)</f>
        <v>0.06</v>
      </c>
      <c r="K887" s="19">
        <f>VLOOKUP($B887,Tabla2[],K$1,0)</f>
        <v>3.4000000000000002E-2</v>
      </c>
      <c r="L887" s="19">
        <f>VLOOKUP($B887,Tabla2[],L$1,0)</f>
        <v>2.9000000000000001E-2</v>
      </c>
      <c r="M887" s="19">
        <f>VLOOKUP($B887,Tabla2[],M$1,0)</f>
        <v>1.0999999999999999E-2</v>
      </c>
      <c r="N887" s="19">
        <f>VLOOKUP($B887,Tabla2[],N$1,0)</f>
        <v>8.9999999999999993E-3</v>
      </c>
      <c r="O887" s="19">
        <f>VLOOKUP($B887,Tabla2[],O$1,0)</f>
        <v>0.17872399999999999</v>
      </c>
      <c r="P887" s="19">
        <f>VLOOKUP($B887,Tabla2[],P$1,0)</f>
        <v>0.16864799999999999</v>
      </c>
      <c r="Q887" s="19">
        <f>VLOOKUP($B887,Tabla2[],Q$1,0)</f>
        <v>0.169767</v>
      </c>
      <c r="R887" s="19">
        <f>VLOOKUP($B887,Tabla2[],R$1,0)</f>
        <v>0.15801200000000001</v>
      </c>
      <c r="S887" s="19">
        <f>VLOOKUP($B887,Tabla2[],S$1,0)</f>
        <v>0.139761</v>
      </c>
      <c r="T887" s="19">
        <f>VLOOKUP($B887,Tabla2[],T$1,0)</f>
        <v>0.149476</v>
      </c>
    </row>
    <row r="888" spans="1:20" x14ac:dyDescent="0.3">
      <c r="A888" t="s">
        <v>0</v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</row>
    <row r="889" spans="1:20" x14ac:dyDescent="0.3">
      <c r="A889" t="s">
        <v>0</v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</row>
    <row r="890" spans="1:20" x14ac:dyDescent="0.3">
      <c r="A890" t="s">
        <v>0</v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</row>
    <row r="891" spans="1:20" x14ac:dyDescent="0.3">
      <c r="A891" t="s">
        <v>0</v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</row>
    <row r="892" spans="1:20" x14ac:dyDescent="0.3">
      <c r="A892" t="s">
        <v>0</v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</row>
    <row r="893" spans="1:20" x14ac:dyDescent="0.3">
      <c r="A893" t="s">
        <v>0</v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</row>
    <row r="894" spans="1:20" x14ac:dyDescent="0.3">
      <c r="A894" t="s">
        <v>0</v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</row>
    <row r="895" spans="1:20" x14ac:dyDescent="0.3">
      <c r="A895" t="s">
        <v>0</v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</row>
    <row r="896" spans="1:20" x14ac:dyDescent="0.3">
      <c r="A896" t="s">
        <v>0</v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</row>
    <row r="897" spans="1:20" x14ac:dyDescent="0.3">
      <c r="A897" t="s">
        <v>0</v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</row>
    <row r="898" spans="1:20" x14ac:dyDescent="0.3">
      <c r="A898" t="s">
        <v>0</v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</row>
    <row r="899" spans="1:20" x14ac:dyDescent="0.3">
      <c r="A899" t="s">
        <v>0</v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</row>
    <row r="900" spans="1:20" x14ac:dyDescent="0.3">
      <c r="A900" t="s">
        <v>0</v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</row>
    <row r="901" spans="1:20" x14ac:dyDescent="0.3">
      <c r="A901" t="s">
        <v>0</v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</row>
    <row r="902" spans="1:20" x14ac:dyDescent="0.3">
      <c r="A902" t="s">
        <v>0</v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</row>
    <row r="903" spans="1:20" x14ac:dyDescent="0.3">
      <c r="A903" t="s">
        <v>0</v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</row>
    <row r="904" spans="1:20" x14ac:dyDescent="0.3">
      <c r="A904" t="s">
        <v>0</v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</row>
    <row r="905" spans="1:20" x14ac:dyDescent="0.3">
      <c r="A905" t="s">
        <v>0</v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</row>
    <row r="906" spans="1:20" x14ac:dyDescent="0.3">
      <c r="A906" t="s">
        <v>0</v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</row>
    <row r="907" spans="1:20" x14ac:dyDescent="0.3"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</row>
    <row r="908" spans="1:20" x14ac:dyDescent="0.3">
      <c r="A908" t="s">
        <v>0</v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</row>
    <row r="909" spans="1:20" x14ac:dyDescent="0.3">
      <c r="A909" t="s">
        <v>0</v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</row>
    <row r="910" spans="1:20" x14ac:dyDescent="0.3">
      <c r="A910" t="s">
        <v>0</v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</row>
    <row r="911" spans="1:20" x14ac:dyDescent="0.3">
      <c r="A911" t="s">
        <v>0</v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</row>
    <row r="912" spans="1:20" x14ac:dyDescent="0.3">
      <c r="A912" t="s">
        <v>0</v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</row>
    <row r="913" spans="1:20" x14ac:dyDescent="0.3">
      <c r="A913" t="s">
        <v>0</v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</row>
    <row r="914" spans="1:20" x14ac:dyDescent="0.3">
      <c r="A914" t="s">
        <v>0</v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</row>
    <row r="915" spans="1:20" x14ac:dyDescent="0.3">
      <c r="A915" t="s">
        <v>0</v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</row>
    <row r="916" spans="1:20" x14ac:dyDescent="0.3">
      <c r="A916" t="s">
        <v>0</v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</row>
    <row r="917" spans="1:20" x14ac:dyDescent="0.3">
      <c r="A917" t="s">
        <v>0</v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</row>
    <row r="918" spans="1:20" x14ac:dyDescent="0.3">
      <c r="A918" t="s">
        <v>0</v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</row>
    <row r="919" spans="1:20" x14ac:dyDescent="0.3">
      <c r="A919" t="s">
        <v>0</v>
      </c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</row>
    <row r="920" spans="1:20" x14ac:dyDescent="0.3">
      <c r="A920" t="s">
        <v>0</v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</row>
    <row r="921" spans="1:20" x14ac:dyDescent="0.3">
      <c r="A921" t="s">
        <v>0</v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</row>
    <row r="922" spans="1:20" x14ac:dyDescent="0.3">
      <c r="A922" t="s">
        <v>0</v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</row>
    <row r="923" spans="1:20" x14ac:dyDescent="0.3">
      <c r="A923" t="s">
        <v>0</v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</row>
    <row r="924" spans="1:20" x14ac:dyDescent="0.3">
      <c r="A924" t="s">
        <v>0</v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</row>
    <row r="925" spans="1:20" x14ac:dyDescent="0.3">
      <c r="A925" t="s">
        <v>0</v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</row>
    <row r="926" spans="1:20" x14ac:dyDescent="0.3">
      <c r="A926" t="s">
        <v>0</v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</row>
    <row r="927" spans="1:20" x14ac:dyDescent="0.3">
      <c r="A927" t="s">
        <v>0</v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</row>
    <row r="928" spans="1:20" x14ac:dyDescent="0.3">
      <c r="A928" t="s">
        <v>0</v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</row>
    <row r="929" spans="1:20" x14ac:dyDescent="0.3">
      <c r="A929" t="s">
        <v>0</v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</row>
    <row r="930" spans="1:20" x14ac:dyDescent="0.3">
      <c r="A930" t="s">
        <v>0</v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</row>
    <row r="931" spans="1:20" x14ac:dyDescent="0.3">
      <c r="A931" t="s">
        <v>0</v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</row>
    <row r="932" spans="1:20" x14ac:dyDescent="0.3">
      <c r="A932" t="s">
        <v>0</v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</row>
    <row r="933" spans="1:20" x14ac:dyDescent="0.3">
      <c r="A933" t="s">
        <v>0</v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</row>
    <row r="934" spans="1:20" x14ac:dyDescent="0.3">
      <c r="A934" t="s">
        <v>0</v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</row>
    <row r="935" spans="1:20" x14ac:dyDescent="0.3">
      <c r="A935" t="s">
        <v>0</v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</row>
    <row r="936" spans="1:20" x14ac:dyDescent="0.3">
      <c r="A936" t="s">
        <v>0</v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</row>
    <row r="937" spans="1:20" x14ac:dyDescent="0.3">
      <c r="A937" t="s">
        <v>0</v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</row>
    <row r="938" spans="1:20" x14ac:dyDescent="0.3">
      <c r="A938" t="s">
        <v>0</v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</row>
    <row r="939" spans="1:20" x14ac:dyDescent="0.3">
      <c r="A939" t="s">
        <v>0</v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</row>
    <row r="940" spans="1:20" x14ac:dyDescent="0.3">
      <c r="A940" t="s">
        <v>0</v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</row>
    <row r="941" spans="1:20" x14ac:dyDescent="0.3">
      <c r="A941" t="s">
        <v>0</v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</row>
    <row r="942" spans="1:20" x14ac:dyDescent="0.3">
      <c r="A942" t="s">
        <v>0</v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</row>
    <row r="943" spans="1:20" x14ac:dyDescent="0.3">
      <c r="A943" t="s">
        <v>0</v>
      </c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</row>
    <row r="944" spans="1:20" x14ac:dyDescent="0.3">
      <c r="A944" t="s">
        <v>0</v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</row>
    <row r="945" spans="1:20" x14ac:dyDescent="0.3">
      <c r="A945" t="s">
        <v>0</v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</row>
    <row r="946" spans="1:20" x14ac:dyDescent="0.3">
      <c r="A946" t="s">
        <v>0</v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</row>
    <row r="947" spans="1:20" x14ac:dyDescent="0.3">
      <c r="A947" t="s">
        <v>0</v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</row>
    <row r="948" spans="1:20" x14ac:dyDescent="0.3">
      <c r="A948" t="s">
        <v>0</v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</row>
    <row r="949" spans="1:20" x14ac:dyDescent="0.3">
      <c r="A949" t="s">
        <v>0</v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</row>
    <row r="950" spans="1:20" x14ac:dyDescent="0.3">
      <c r="A950" t="s">
        <v>0</v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</row>
    <row r="951" spans="1:20" x14ac:dyDescent="0.3">
      <c r="A951" t="s">
        <v>0</v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</row>
    <row r="952" spans="1:20" x14ac:dyDescent="0.3">
      <c r="A952" t="s">
        <v>0</v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</row>
    <row r="953" spans="1:20" x14ac:dyDescent="0.3">
      <c r="A953" t="s">
        <v>0</v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</row>
    <row r="954" spans="1:20" x14ac:dyDescent="0.3">
      <c r="A954" t="s">
        <v>0</v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</row>
    <row r="955" spans="1:20" x14ac:dyDescent="0.3">
      <c r="A955" t="s">
        <v>0</v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</row>
    <row r="956" spans="1:20" x14ac:dyDescent="0.3">
      <c r="A956" t="s">
        <v>0</v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</row>
    <row r="957" spans="1:20" x14ac:dyDescent="0.3">
      <c r="A957" t="s">
        <v>0</v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</row>
    <row r="958" spans="1:20" x14ac:dyDescent="0.3">
      <c r="A958" t="s">
        <v>0</v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</row>
    <row r="959" spans="1:20" x14ac:dyDescent="0.3">
      <c r="A959" t="s">
        <v>0</v>
      </c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</row>
    <row r="960" spans="1:20" x14ac:dyDescent="0.3">
      <c r="A960" t="s">
        <v>0</v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</row>
    <row r="961" spans="1:20" x14ac:dyDescent="0.3">
      <c r="A961" t="s">
        <v>0</v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</row>
    <row r="962" spans="1:20" x14ac:dyDescent="0.3">
      <c r="A962" t="s">
        <v>0</v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</row>
    <row r="963" spans="1:20" x14ac:dyDescent="0.3">
      <c r="A963" t="s">
        <v>0</v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</row>
    <row r="964" spans="1:20" x14ac:dyDescent="0.3">
      <c r="A964" t="s">
        <v>0</v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</row>
    <row r="965" spans="1:20" x14ac:dyDescent="0.3">
      <c r="A965" t="s">
        <v>0</v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</row>
    <row r="966" spans="1:20" x14ac:dyDescent="0.3">
      <c r="A966" t="s">
        <v>0</v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</row>
    <row r="967" spans="1:20" x14ac:dyDescent="0.3">
      <c r="A967" t="s">
        <v>0</v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</row>
    <row r="968" spans="1:20" x14ac:dyDescent="0.3">
      <c r="A968" t="s">
        <v>0</v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</row>
    <row r="969" spans="1:20" x14ac:dyDescent="0.3">
      <c r="A969" t="s">
        <v>0</v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</row>
    <row r="970" spans="1:20" x14ac:dyDescent="0.3">
      <c r="A970" t="s">
        <v>0</v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</row>
    <row r="971" spans="1:20" x14ac:dyDescent="0.3">
      <c r="A971" t="s">
        <v>0</v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</row>
    <row r="972" spans="1:20" x14ac:dyDescent="0.3">
      <c r="A972" t="s">
        <v>0</v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</row>
    <row r="973" spans="1:20" x14ac:dyDescent="0.3">
      <c r="A973" t="s">
        <v>0</v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</row>
    <row r="974" spans="1:20" x14ac:dyDescent="0.3">
      <c r="A974" t="s">
        <v>0</v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</row>
    <row r="975" spans="1:20" x14ac:dyDescent="0.3">
      <c r="A975" t="s">
        <v>0</v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</row>
    <row r="976" spans="1:20" x14ac:dyDescent="0.3">
      <c r="A976" t="s">
        <v>0</v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</row>
    <row r="977" spans="1:20" x14ac:dyDescent="0.3"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</row>
    <row r="978" spans="1:20" x14ac:dyDescent="0.3">
      <c r="A978" t="s">
        <v>0</v>
      </c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</row>
    <row r="979" spans="1:20" x14ac:dyDescent="0.3">
      <c r="A979" t="s">
        <v>0</v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</row>
    <row r="980" spans="1:20" x14ac:dyDescent="0.3">
      <c r="A980" t="s">
        <v>0</v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</row>
    <row r="981" spans="1:20" x14ac:dyDescent="0.3">
      <c r="A981" t="s">
        <v>0</v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</row>
    <row r="982" spans="1:20" x14ac:dyDescent="0.3">
      <c r="A982" t="s">
        <v>0</v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</row>
    <row r="983" spans="1:20" x14ac:dyDescent="0.3">
      <c r="A983" t="s">
        <v>0</v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</row>
    <row r="984" spans="1:20" x14ac:dyDescent="0.3">
      <c r="A984" t="s">
        <v>0</v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</row>
    <row r="985" spans="1:20" x14ac:dyDescent="0.3">
      <c r="A985" t="s">
        <v>0</v>
      </c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</row>
    <row r="986" spans="1:20" x14ac:dyDescent="0.3">
      <c r="A986" t="s">
        <v>0</v>
      </c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</row>
    <row r="987" spans="1:20" x14ac:dyDescent="0.3">
      <c r="A987" t="s">
        <v>0</v>
      </c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</row>
    <row r="988" spans="1:20" x14ac:dyDescent="0.3">
      <c r="A988" t="s">
        <v>0</v>
      </c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</row>
    <row r="989" spans="1:20" x14ac:dyDescent="0.3">
      <c r="A989" t="s">
        <v>0</v>
      </c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</row>
    <row r="990" spans="1:20" x14ac:dyDescent="0.3">
      <c r="A990" t="s">
        <v>0</v>
      </c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</row>
    <row r="991" spans="1:20" x14ac:dyDescent="0.3">
      <c r="A991" t="s">
        <v>0</v>
      </c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</row>
    <row r="992" spans="1:20" x14ac:dyDescent="0.3">
      <c r="A992" t="s">
        <v>0</v>
      </c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</row>
    <row r="993" spans="1:20" x14ac:dyDescent="0.3">
      <c r="A993" t="s">
        <v>0</v>
      </c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</row>
    <row r="994" spans="1:20" x14ac:dyDescent="0.3">
      <c r="A994" t="s">
        <v>0</v>
      </c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</row>
    <row r="995" spans="1:20" x14ac:dyDescent="0.3">
      <c r="A995" t="s">
        <v>0</v>
      </c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</row>
    <row r="996" spans="1:20" x14ac:dyDescent="0.3">
      <c r="A996" t="s">
        <v>0</v>
      </c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</row>
    <row r="997" spans="1:20" x14ac:dyDescent="0.3">
      <c r="A997" t="s">
        <v>0</v>
      </c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</row>
    <row r="998" spans="1:20" x14ac:dyDescent="0.3">
      <c r="A998" t="s">
        <v>0</v>
      </c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</row>
    <row r="999" spans="1:20" x14ac:dyDescent="0.3">
      <c r="A999" t="s">
        <v>0</v>
      </c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</row>
    <row r="1000" spans="1:20" x14ac:dyDescent="0.3">
      <c r="A1000" t="s">
        <v>0</v>
      </c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</row>
    <row r="1001" spans="1:20" x14ac:dyDescent="0.3">
      <c r="A1001" t="s">
        <v>0</v>
      </c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</row>
    <row r="1002" spans="1:20" x14ac:dyDescent="0.3">
      <c r="A1002" t="s">
        <v>0</v>
      </c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</row>
    <row r="1003" spans="1:20" x14ac:dyDescent="0.3">
      <c r="A1003" t="s">
        <v>0</v>
      </c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</row>
    <row r="1004" spans="1:20" x14ac:dyDescent="0.3">
      <c r="A1004" t="s">
        <v>0</v>
      </c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</row>
    <row r="1005" spans="1:20" x14ac:dyDescent="0.3">
      <c r="A1005" t="s">
        <v>0</v>
      </c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</row>
    <row r="1006" spans="1:20" x14ac:dyDescent="0.3">
      <c r="A1006" t="s">
        <v>0</v>
      </c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</row>
    <row r="1007" spans="1:20" x14ac:dyDescent="0.3">
      <c r="A1007" t="s">
        <v>0</v>
      </c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</row>
    <row r="1008" spans="1:20" x14ac:dyDescent="0.3">
      <c r="A1008" t="s">
        <v>0</v>
      </c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</row>
    <row r="1009" spans="1:20" x14ac:dyDescent="0.3">
      <c r="A1009" t="s">
        <v>0</v>
      </c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</row>
    <row r="1010" spans="1:20" x14ac:dyDescent="0.3">
      <c r="A1010" t="s">
        <v>0</v>
      </c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</row>
    <row r="1011" spans="1:20" x14ac:dyDescent="0.3">
      <c r="A1011" t="s">
        <v>0</v>
      </c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</row>
    <row r="1012" spans="1:20" x14ac:dyDescent="0.3">
      <c r="A1012" t="s">
        <v>0</v>
      </c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</row>
    <row r="1013" spans="1:20" x14ac:dyDescent="0.3">
      <c r="A1013" t="s">
        <v>0</v>
      </c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</row>
    <row r="1014" spans="1:20" x14ac:dyDescent="0.3">
      <c r="A1014" t="s">
        <v>0</v>
      </c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</row>
    <row r="1015" spans="1:20" x14ac:dyDescent="0.3">
      <c r="A1015" t="s">
        <v>0</v>
      </c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</row>
    <row r="1016" spans="1:20" x14ac:dyDescent="0.3">
      <c r="A1016" t="s">
        <v>0</v>
      </c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</row>
    <row r="1017" spans="1:20" x14ac:dyDescent="0.3">
      <c r="A1017" t="s">
        <v>0</v>
      </c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</row>
    <row r="1018" spans="1:20" x14ac:dyDescent="0.3">
      <c r="A1018" t="s">
        <v>0</v>
      </c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</row>
    <row r="1019" spans="1:20" x14ac:dyDescent="0.3">
      <c r="A1019" t="s">
        <v>0</v>
      </c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</row>
    <row r="1020" spans="1:20" x14ac:dyDescent="0.3">
      <c r="A1020" t="s">
        <v>0</v>
      </c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</row>
    <row r="1021" spans="1:20" x14ac:dyDescent="0.3">
      <c r="A1021" t="s">
        <v>0</v>
      </c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</row>
    <row r="1022" spans="1:20" x14ac:dyDescent="0.3">
      <c r="A1022" t="s">
        <v>0</v>
      </c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</row>
    <row r="1023" spans="1:20" x14ac:dyDescent="0.3">
      <c r="A1023" t="s">
        <v>0</v>
      </c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</row>
    <row r="1024" spans="1:20" x14ac:dyDescent="0.3">
      <c r="A1024" t="s">
        <v>0</v>
      </c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</row>
    <row r="1025" spans="1:20" x14ac:dyDescent="0.3">
      <c r="A1025" t="s">
        <v>0</v>
      </c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</row>
    <row r="1026" spans="1:20" x14ac:dyDescent="0.3">
      <c r="A1026" t="s">
        <v>0</v>
      </c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</row>
    <row r="1027" spans="1:20" x14ac:dyDescent="0.3">
      <c r="A1027" t="s">
        <v>0</v>
      </c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</row>
    <row r="1028" spans="1:20" x14ac:dyDescent="0.3">
      <c r="A1028" t="s">
        <v>0</v>
      </c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</row>
    <row r="1029" spans="1:20" x14ac:dyDescent="0.3">
      <c r="A1029" t="s">
        <v>0</v>
      </c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</row>
    <row r="1030" spans="1:20" x14ac:dyDescent="0.3">
      <c r="A1030" t="s">
        <v>0</v>
      </c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</row>
    <row r="1031" spans="1:20" x14ac:dyDescent="0.3">
      <c r="A1031" t="s">
        <v>0</v>
      </c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</row>
    <row r="1032" spans="1:20" x14ac:dyDescent="0.3">
      <c r="A1032" t="s">
        <v>0</v>
      </c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</row>
    <row r="1033" spans="1:20" x14ac:dyDescent="0.3">
      <c r="A1033" t="s">
        <v>0</v>
      </c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</row>
    <row r="1034" spans="1:20" x14ac:dyDescent="0.3">
      <c r="A1034" t="s">
        <v>0</v>
      </c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</row>
    <row r="1035" spans="1:20" x14ac:dyDescent="0.3">
      <c r="A1035" t="s">
        <v>0</v>
      </c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</row>
    <row r="1036" spans="1:20" x14ac:dyDescent="0.3">
      <c r="A1036" t="s">
        <v>0</v>
      </c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</row>
    <row r="1037" spans="1:20" x14ac:dyDescent="0.3">
      <c r="A1037" t="s">
        <v>0</v>
      </c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</row>
    <row r="1038" spans="1:20" x14ac:dyDescent="0.3">
      <c r="A1038" t="s">
        <v>0</v>
      </c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</row>
    <row r="1039" spans="1:20" x14ac:dyDescent="0.3">
      <c r="A1039" t="s">
        <v>0</v>
      </c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</row>
    <row r="1040" spans="1:20" x14ac:dyDescent="0.3">
      <c r="A1040" t="s">
        <v>0</v>
      </c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</row>
    <row r="1041" spans="1:20" x14ac:dyDescent="0.3">
      <c r="A1041" t="s">
        <v>0</v>
      </c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</row>
    <row r="1042" spans="1:20" x14ac:dyDescent="0.3">
      <c r="A1042" t="s">
        <v>0</v>
      </c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</row>
    <row r="1043" spans="1:20" x14ac:dyDescent="0.3">
      <c r="A1043" t="s">
        <v>0</v>
      </c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</row>
    <row r="1044" spans="1:20" x14ac:dyDescent="0.3">
      <c r="A1044" t="s">
        <v>0</v>
      </c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</row>
    <row r="1045" spans="1:20" x14ac:dyDescent="0.3">
      <c r="A1045" t="s">
        <v>0</v>
      </c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</row>
    <row r="1046" spans="1:20" x14ac:dyDescent="0.3">
      <c r="A1046" t="s">
        <v>0</v>
      </c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</row>
    <row r="1047" spans="1:20" x14ac:dyDescent="0.3"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</row>
    <row r="1048" spans="1:20" x14ac:dyDescent="0.3">
      <c r="A1048" t="s">
        <v>0</v>
      </c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</row>
    <row r="1049" spans="1:20" x14ac:dyDescent="0.3">
      <c r="A1049" t="s">
        <v>0</v>
      </c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</row>
    <row r="1050" spans="1:20" x14ac:dyDescent="0.3">
      <c r="A1050" t="s">
        <v>0</v>
      </c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</row>
    <row r="1051" spans="1:20" x14ac:dyDescent="0.3">
      <c r="A1051" t="s">
        <v>0</v>
      </c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</row>
    <row r="1052" spans="1:20" x14ac:dyDescent="0.3">
      <c r="A1052" t="s">
        <v>0</v>
      </c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</row>
    <row r="1053" spans="1:20" x14ac:dyDescent="0.3">
      <c r="A1053" t="s">
        <v>0</v>
      </c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</row>
    <row r="1054" spans="1:20" x14ac:dyDescent="0.3">
      <c r="A1054" t="s">
        <v>0</v>
      </c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</row>
    <row r="1055" spans="1:20" x14ac:dyDescent="0.3">
      <c r="A1055" t="s">
        <v>0</v>
      </c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</row>
    <row r="1056" spans="1:20" x14ac:dyDescent="0.3">
      <c r="A1056" t="s">
        <v>0</v>
      </c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</row>
    <row r="1057" spans="1:20" x14ac:dyDescent="0.3">
      <c r="A1057" t="s">
        <v>0</v>
      </c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</row>
    <row r="1058" spans="1:20" x14ac:dyDescent="0.3">
      <c r="A1058" t="s">
        <v>0</v>
      </c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</row>
    <row r="1059" spans="1:20" x14ac:dyDescent="0.3">
      <c r="A1059" t="s">
        <v>0</v>
      </c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</row>
    <row r="1060" spans="1:20" x14ac:dyDescent="0.3">
      <c r="A1060" t="s">
        <v>0</v>
      </c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</row>
    <row r="1061" spans="1:20" x14ac:dyDescent="0.3">
      <c r="A1061" t="s">
        <v>0</v>
      </c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</row>
    <row r="1062" spans="1:20" x14ac:dyDescent="0.3">
      <c r="A1062" t="s">
        <v>0</v>
      </c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</row>
    <row r="1063" spans="1:20" x14ac:dyDescent="0.3">
      <c r="A1063" t="s">
        <v>0</v>
      </c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</row>
    <row r="1064" spans="1:20" x14ac:dyDescent="0.3">
      <c r="A1064" t="s">
        <v>0</v>
      </c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</row>
    <row r="1065" spans="1:20" x14ac:dyDescent="0.3">
      <c r="A1065" t="s">
        <v>0</v>
      </c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</row>
    <row r="1066" spans="1:20" x14ac:dyDescent="0.3">
      <c r="A1066" t="s">
        <v>0</v>
      </c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</row>
    <row r="1067" spans="1:20" x14ac:dyDescent="0.3">
      <c r="A1067" t="s">
        <v>0</v>
      </c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</row>
    <row r="1068" spans="1:20" x14ac:dyDescent="0.3">
      <c r="A1068" t="s">
        <v>0</v>
      </c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</row>
    <row r="1069" spans="1:20" x14ac:dyDescent="0.3">
      <c r="A1069" t="s">
        <v>0</v>
      </c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</row>
    <row r="1070" spans="1:20" x14ac:dyDescent="0.3">
      <c r="A1070" t="s">
        <v>0</v>
      </c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</row>
    <row r="1071" spans="1:20" x14ac:dyDescent="0.3">
      <c r="A1071" t="s">
        <v>0</v>
      </c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</row>
    <row r="1072" spans="1:20" x14ac:dyDescent="0.3">
      <c r="A1072" t="s">
        <v>0</v>
      </c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</row>
    <row r="1073" spans="1:20" x14ac:dyDescent="0.3">
      <c r="A1073" t="s">
        <v>0</v>
      </c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</row>
    <row r="1074" spans="1:20" x14ac:dyDescent="0.3">
      <c r="A1074" t="s">
        <v>0</v>
      </c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</row>
    <row r="1075" spans="1:20" x14ac:dyDescent="0.3">
      <c r="A1075" t="s">
        <v>0</v>
      </c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</row>
    <row r="1076" spans="1:20" x14ac:dyDescent="0.3">
      <c r="A1076" t="s">
        <v>0</v>
      </c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</row>
    <row r="1077" spans="1:20" x14ac:dyDescent="0.3">
      <c r="A1077" t="s">
        <v>0</v>
      </c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</row>
    <row r="1078" spans="1:20" x14ac:dyDescent="0.3">
      <c r="A1078" t="s">
        <v>0</v>
      </c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</row>
    <row r="1079" spans="1:20" x14ac:dyDescent="0.3">
      <c r="A1079" t="s">
        <v>0</v>
      </c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</row>
    <row r="1080" spans="1:20" x14ac:dyDescent="0.3">
      <c r="A1080" t="s">
        <v>0</v>
      </c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</row>
    <row r="1081" spans="1:20" x14ac:dyDescent="0.3">
      <c r="A1081" t="s">
        <v>0</v>
      </c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</row>
    <row r="1082" spans="1:20" x14ac:dyDescent="0.3">
      <c r="A1082" t="s">
        <v>0</v>
      </c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</row>
    <row r="1083" spans="1:20" x14ac:dyDescent="0.3">
      <c r="A1083" t="s">
        <v>0</v>
      </c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</row>
    <row r="1084" spans="1:20" x14ac:dyDescent="0.3">
      <c r="A1084" t="s">
        <v>0</v>
      </c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</row>
    <row r="1085" spans="1:20" x14ac:dyDescent="0.3">
      <c r="A1085" t="s">
        <v>0</v>
      </c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</row>
    <row r="1086" spans="1:20" x14ac:dyDescent="0.3">
      <c r="A1086" t="s">
        <v>0</v>
      </c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</row>
    <row r="1087" spans="1:20" x14ac:dyDescent="0.3">
      <c r="A1087" t="s">
        <v>0</v>
      </c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</row>
    <row r="1088" spans="1:20" x14ac:dyDescent="0.3">
      <c r="A1088" t="s">
        <v>0</v>
      </c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</row>
    <row r="1089" spans="1:20" x14ac:dyDescent="0.3">
      <c r="A1089" t="s">
        <v>0</v>
      </c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</row>
    <row r="1090" spans="1:20" x14ac:dyDescent="0.3">
      <c r="A1090" t="s">
        <v>0</v>
      </c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</row>
    <row r="1091" spans="1:20" x14ac:dyDescent="0.3">
      <c r="A1091" t="s">
        <v>0</v>
      </c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</row>
    <row r="1092" spans="1:20" x14ac:dyDescent="0.3">
      <c r="A1092" t="s">
        <v>0</v>
      </c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</row>
    <row r="1093" spans="1:20" x14ac:dyDescent="0.3">
      <c r="A1093" t="s">
        <v>0</v>
      </c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</row>
    <row r="1094" spans="1:20" x14ac:dyDescent="0.3">
      <c r="A1094" t="s">
        <v>0</v>
      </c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</row>
    <row r="1095" spans="1:20" x14ac:dyDescent="0.3">
      <c r="A1095" t="s">
        <v>0</v>
      </c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</row>
    <row r="1096" spans="1:20" x14ac:dyDescent="0.3">
      <c r="A1096" t="s">
        <v>0</v>
      </c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</row>
    <row r="1097" spans="1:20" x14ac:dyDescent="0.3">
      <c r="A1097" t="s">
        <v>0</v>
      </c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</row>
    <row r="1098" spans="1:20" x14ac:dyDescent="0.3">
      <c r="A1098" t="s">
        <v>0</v>
      </c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</row>
    <row r="1099" spans="1:20" x14ac:dyDescent="0.3">
      <c r="A1099" t="s">
        <v>0</v>
      </c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</row>
    <row r="1100" spans="1:20" x14ac:dyDescent="0.3">
      <c r="A1100" t="s">
        <v>0</v>
      </c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</row>
    <row r="1101" spans="1:20" x14ac:dyDescent="0.3">
      <c r="A1101" t="s">
        <v>0</v>
      </c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</row>
    <row r="1102" spans="1:20" x14ac:dyDescent="0.3">
      <c r="A1102" t="s">
        <v>0</v>
      </c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</row>
    <row r="1103" spans="1:20" x14ac:dyDescent="0.3">
      <c r="A1103" t="s">
        <v>0</v>
      </c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</row>
    <row r="1104" spans="1:20" x14ac:dyDescent="0.3">
      <c r="A1104" t="s">
        <v>0</v>
      </c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</row>
    <row r="1105" spans="1:20" x14ac:dyDescent="0.3">
      <c r="A1105" t="s">
        <v>0</v>
      </c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</row>
    <row r="1106" spans="1:20" x14ac:dyDescent="0.3">
      <c r="A1106" t="s">
        <v>0</v>
      </c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</row>
    <row r="1107" spans="1:20" x14ac:dyDescent="0.3">
      <c r="A1107" t="s">
        <v>0</v>
      </c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</row>
    <row r="1108" spans="1:20" x14ac:dyDescent="0.3">
      <c r="A1108" t="s">
        <v>0</v>
      </c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</row>
    <row r="1109" spans="1:20" x14ac:dyDescent="0.3">
      <c r="A1109" t="s">
        <v>0</v>
      </c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</row>
    <row r="1110" spans="1:20" x14ac:dyDescent="0.3">
      <c r="A1110" t="s">
        <v>0</v>
      </c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</row>
    <row r="1111" spans="1:20" x14ac:dyDescent="0.3">
      <c r="A1111" t="s">
        <v>0</v>
      </c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</row>
    <row r="1112" spans="1:20" x14ac:dyDescent="0.3">
      <c r="A1112" t="s">
        <v>0</v>
      </c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</row>
    <row r="1113" spans="1:20" x14ac:dyDescent="0.3">
      <c r="A1113" t="s">
        <v>0</v>
      </c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</row>
    <row r="1114" spans="1:20" x14ac:dyDescent="0.3">
      <c r="A1114" t="s">
        <v>0</v>
      </c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</row>
    <row r="1115" spans="1:20" x14ac:dyDescent="0.3">
      <c r="A1115" t="s">
        <v>0</v>
      </c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</row>
    <row r="1116" spans="1:20" x14ac:dyDescent="0.3">
      <c r="A1116" t="s">
        <v>0</v>
      </c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</row>
    <row r="1117" spans="1:20" x14ac:dyDescent="0.3"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</row>
    <row r="1118" spans="1:20" x14ac:dyDescent="0.3">
      <c r="A1118" t="s">
        <v>0</v>
      </c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</row>
    <row r="1119" spans="1:20" x14ac:dyDescent="0.3">
      <c r="A1119" t="s">
        <v>0</v>
      </c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</row>
    <row r="1120" spans="1:20" x14ac:dyDescent="0.3">
      <c r="A1120" t="s">
        <v>0</v>
      </c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</row>
    <row r="1121" spans="1:20" x14ac:dyDescent="0.3">
      <c r="A1121" t="s">
        <v>0</v>
      </c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</row>
    <row r="1122" spans="1:20" x14ac:dyDescent="0.3">
      <c r="A1122" t="s">
        <v>0</v>
      </c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</row>
    <row r="1123" spans="1:20" x14ac:dyDescent="0.3">
      <c r="A1123" t="s">
        <v>0</v>
      </c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</row>
    <row r="1124" spans="1:20" x14ac:dyDescent="0.3">
      <c r="A1124" t="s">
        <v>0</v>
      </c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</row>
    <row r="1125" spans="1:20" x14ac:dyDescent="0.3">
      <c r="A1125" t="s">
        <v>0</v>
      </c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</row>
    <row r="1126" spans="1:20" x14ac:dyDescent="0.3">
      <c r="A1126" t="s">
        <v>0</v>
      </c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</row>
    <row r="1127" spans="1:20" x14ac:dyDescent="0.3">
      <c r="A1127" t="s">
        <v>0</v>
      </c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</row>
    <row r="1128" spans="1:20" x14ac:dyDescent="0.3">
      <c r="A1128" t="s">
        <v>0</v>
      </c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</row>
    <row r="1129" spans="1:20" x14ac:dyDescent="0.3">
      <c r="A1129" t="s">
        <v>0</v>
      </c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</row>
    <row r="1130" spans="1:20" x14ac:dyDescent="0.3">
      <c r="A1130" t="s">
        <v>0</v>
      </c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</row>
    <row r="1131" spans="1:20" x14ac:dyDescent="0.3">
      <c r="A1131" t="s">
        <v>0</v>
      </c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</row>
    <row r="1132" spans="1:20" x14ac:dyDescent="0.3">
      <c r="A1132" t="s">
        <v>0</v>
      </c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</row>
    <row r="1133" spans="1:20" x14ac:dyDescent="0.3">
      <c r="A1133" t="s">
        <v>0</v>
      </c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</row>
    <row r="1134" spans="1:20" x14ac:dyDescent="0.3">
      <c r="A1134" t="s">
        <v>0</v>
      </c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</row>
    <row r="1135" spans="1:20" x14ac:dyDescent="0.3">
      <c r="A1135" t="s">
        <v>0</v>
      </c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</row>
    <row r="1136" spans="1:20" x14ac:dyDescent="0.3">
      <c r="A1136" t="s">
        <v>0</v>
      </c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</row>
    <row r="1137" spans="1:20" x14ac:dyDescent="0.3">
      <c r="A1137" t="s">
        <v>0</v>
      </c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</row>
    <row r="1138" spans="1:20" x14ac:dyDescent="0.3">
      <c r="A1138" t="s">
        <v>0</v>
      </c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</row>
    <row r="1139" spans="1:20" x14ac:dyDescent="0.3">
      <c r="A1139" t="s">
        <v>0</v>
      </c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</row>
    <row r="1140" spans="1:20" x14ac:dyDescent="0.3">
      <c r="A1140" t="s">
        <v>0</v>
      </c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</row>
    <row r="1141" spans="1:20" x14ac:dyDescent="0.3">
      <c r="A1141" t="s">
        <v>0</v>
      </c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</row>
    <row r="1142" spans="1:20" x14ac:dyDescent="0.3">
      <c r="A1142" t="s">
        <v>0</v>
      </c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</row>
    <row r="1143" spans="1:20" x14ac:dyDescent="0.3">
      <c r="A1143" t="s">
        <v>0</v>
      </c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</row>
    <row r="1144" spans="1:20" x14ac:dyDescent="0.3">
      <c r="A1144" t="s">
        <v>0</v>
      </c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</row>
    <row r="1145" spans="1:20" x14ac:dyDescent="0.3">
      <c r="A1145" t="s">
        <v>0</v>
      </c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</row>
    <row r="1146" spans="1:20" x14ac:dyDescent="0.3">
      <c r="A1146" t="s">
        <v>0</v>
      </c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</row>
    <row r="1147" spans="1:20" x14ac:dyDescent="0.3">
      <c r="A1147" t="s">
        <v>0</v>
      </c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</row>
    <row r="1148" spans="1:20" x14ac:dyDescent="0.3">
      <c r="A1148" t="s">
        <v>0</v>
      </c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</row>
    <row r="1149" spans="1:20" x14ac:dyDescent="0.3">
      <c r="A1149" t="s">
        <v>0</v>
      </c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</row>
    <row r="1150" spans="1:20" x14ac:dyDescent="0.3">
      <c r="A1150" t="s">
        <v>0</v>
      </c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</row>
    <row r="1151" spans="1:20" x14ac:dyDescent="0.3">
      <c r="A1151" t="s">
        <v>0</v>
      </c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</row>
    <row r="1152" spans="1:20" x14ac:dyDescent="0.3">
      <c r="A1152" t="s">
        <v>0</v>
      </c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</row>
    <row r="1153" spans="1:20" x14ac:dyDescent="0.3">
      <c r="A1153" t="s">
        <v>0</v>
      </c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</row>
    <row r="1154" spans="1:20" x14ac:dyDescent="0.3">
      <c r="A1154" t="s">
        <v>0</v>
      </c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</row>
    <row r="1155" spans="1:20" x14ac:dyDescent="0.3">
      <c r="A1155" t="s">
        <v>0</v>
      </c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</row>
    <row r="1156" spans="1:20" x14ac:dyDescent="0.3">
      <c r="A1156" t="s">
        <v>0</v>
      </c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</row>
    <row r="1157" spans="1:20" x14ac:dyDescent="0.3">
      <c r="A1157" t="s">
        <v>0</v>
      </c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</row>
    <row r="1158" spans="1:20" x14ac:dyDescent="0.3">
      <c r="A1158" t="s">
        <v>0</v>
      </c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</row>
    <row r="1159" spans="1:20" x14ac:dyDescent="0.3">
      <c r="A1159" t="s">
        <v>0</v>
      </c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</row>
    <row r="1160" spans="1:20" x14ac:dyDescent="0.3">
      <c r="A1160" t="s">
        <v>0</v>
      </c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</row>
    <row r="1161" spans="1:20" x14ac:dyDescent="0.3">
      <c r="A1161" t="s">
        <v>0</v>
      </c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</row>
    <row r="1162" spans="1:20" x14ac:dyDescent="0.3">
      <c r="A1162" t="s">
        <v>0</v>
      </c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</row>
    <row r="1163" spans="1:20" x14ac:dyDescent="0.3">
      <c r="A1163" t="s">
        <v>0</v>
      </c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</row>
    <row r="1164" spans="1:20" x14ac:dyDescent="0.3">
      <c r="A1164" t="s">
        <v>0</v>
      </c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</row>
    <row r="1165" spans="1:20" x14ac:dyDescent="0.3">
      <c r="A1165" t="s">
        <v>0</v>
      </c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</row>
    <row r="1166" spans="1:20" x14ac:dyDescent="0.3">
      <c r="A1166" t="s">
        <v>0</v>
      </c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</row>
    <row r="1167" spans="1:20" x14ac:dyDescent="0.3">
      <c r="A1167" t="s">
        <v>0</v>
      </c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</row>
    <row r="1168" spans="1:20" x14ac:dyDescent="0.3">
      <c r="A1168" t="s">
        <v>0</v>
      </c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</row>
    <row r="1169" spans="1:20" x14ac:dyDescent="0.3">
      <c r="A1169" t="s">
        <v>0</v>
      </c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</row>
    <row r="1170" spans="1:20" x14ac:dyDescent="0.3">
      <c r="A1170" t="s">
        <v>0</v>
      </c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</row>
    <row r="1171" spans="1:20" x14ac:dyDescent="0.3">
      <c r="A1171" t="s">
        <v>0</v>
      </c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</row>
    <row r="1172" spans="1:20" x14ac:dyDescent="0.3">
      <c r="A1172" t="s">
        <v>0</v>
      </c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</row>
    <row r="1173" spans="1:20" x14ac:dyDescent="0.3">
      <c r="A1173" t="s">
        <v>0</v>
      </c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</row>
    <row r="1174" spans="1:20" x14ac:dyDescent="0.3">
      <c r="A1174" t="s">
        <v>0</v>
      </c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</row>
    <row r="1175" spans="1:20" x14ac:dyDescent="0.3">
      <c r="A1175" t="s">
        <v>0</v>
      </c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</row>
    <row r="1176" spans="1:20" x14ac:dyDescent="0.3">
      <c r="A1176" t="s">
        <v>0</v>
      </c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</row>
    <row r="1177" spans="1:20" x14ac:dyDescent="0.3">
      <c r="A1177" t="s">
        <v>0</v>
      </c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</row>
    <row r="1178" spans="1:20" x14ac:dyDescent="0.3">
      <c r="A1178" t="s">
        <v>0</v>
      </c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</row>
    <row r="1179" spans="1:20" x14ac:dyDescent="0.3">
      <c r="A1179" t="s">
        <v>0</v>
      </c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</row>
    <row r="1180" spans="1:20" x14ac:dyDescent="0.3">
      <c r="A1180" t="s">
        <v>0</v>
      </c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</row>
    <row r="1181" spans="1:20" x14ac:dyDescent="0.3">
      <c r="A1181" t="s">
        <v>0</v>
      </c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</row>
    <row r="1182" spans="1:20" x14ac:dyDescent="0.3">
      <c r="A1182" t="s">
        <v>0</v>
      </c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</row>
    <row r="1183" spans="1:20" x14ac:dyDescent="0.3">
      <c r="A1183" t="s">
        <v>0</v>
      </c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</row>
    <row r="1184" spans="1:20" x14ac:dyDescent="0.3">
      <c r="A1184" t="s">
        <v>0</v>
      </c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</row>
    <row r="1185" spans="1:20" x14ac:dyDescent="0.3">
      <c r="A1185" t="s">
        <v>0</v>
      </c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</row>
    <row r="1186" spans="1:20" x14ac:dyDescent="0.3">
      <c r="A1186" t="s">
        <v>0</v>
      </c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</row>
    <row r="1187" spans="1:20" x14ac:dyDescent="0.3"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</row>
    <row r="1188" spans="1:20" x14ac:dyDescent="0.3">
      <c r="A1188" t="s">
        <v>0</v>
      </c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</row>
    <row r="1189" spans="1:20" x14ac:dyDescent="0.3">
      <c r="A1189" t="s">
        <v>0</v>
      </c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</row>
    <row r="1190" spans="1:20" x14ac:dyDescent="0.3">
      <c r="A1190" t="s">
        <v>0</v>
      </c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</row>
    <row r="1191" spans="1:20" x14ac:dyDescent="0.3">
      <c r="A1191" t="s">
        <v>0</v>
      </c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</row>
    <row r="1192" spans="1:20" x14ac:dyDescent="0.3">
      <c r="A1192" t="s">
        <v>0</v>
      </c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</row>
    <row r="1193" spans="1:20" x14ac:dyDescent="0.3">
      <c r="A1193" t="s">
        <v>0</v>
      </c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</row>
    <row r="1194" spans="1:20" x14ac:dyDescent="0.3">
      <c r="A1194" t="s">
        <v>0</v>
      </c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</row>
    <row r="1195" spans="1:20" x14ac:dyDescent="0.3">
      <c r="A1195" t="s">
        <v>0</v>
      </c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</row>
    <row r="1196" spans="1:20" x14ac:dyDescent="0.3">
      <c r="A1196" t="s">
        <v>0</v>
      </c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</row>
    <row r="1197" spans="1:20" x14ac:dyDescent="0.3">
      <c r="A1197" t="s">
        <v>0</v>
      </c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</row>
    <row r="1198" spans="1:20" x14ac:dyDescent="0.3">
      <c r="A1198" t="s">
        <v>0</v>
      </c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</row>
    <row r="1199" spans="1:20" x14ac:dyDescent="0.3">
      <c r="A1199" t="s">
        <v>0</v>
      </c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</row>
    <row r="1200" spans="1:20" x14ac:dyDescent="0.3">
      <c r="A1200" t="s">
        <v>0</v>
      </c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</row>
    <row r="1201" spans="1:20" x14ac:dyDescent="0.3">
      <c r="A1201" t="s">
        <v>0</v>
      </c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</row>
    <row r="1202" spans="1:20" x14ac:dyDescent="0.3">
      <c r="A1202" t="s">
        <v>0</v>
      </c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</row>
    <row r="1203" spans="1:20" x14ac:dyDescent="0.3">
      <c r="A1203" t="s">
        <v>0</v>
      </c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</row>
    <row r="1204" spans="1:20" x14ac:dyDescent="0.3">
      <c r="A1204" t="s">
        <v>0</v>
      </c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</row>
    <row r="1205" spans="1:20" x14ac:dyDescent="0.3">
      <c r="A1205" t="s">
        <v>0</v>
      </c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</row>
    <row r="1206" spans="1:20" x14ac:dyDescent="0.3">
      <c r="A1206" t="s">
        <v>0</v>
      </c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</row>
    <row r="1207" spans="1:20" x14ac:dyDescent="0.3">
      <c r="A1207" t="s">
        <v>0</v>
      </c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</row>
    <row r="1208" spans="1:20" x14ac:dyDescent="0.3">
      <c r="A1208" t="s">
        <v>0</v>
      </c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</row>
    <row r="1209" spans="1:20" x14ac:dyDescent="0.3">
      <c r="A1209" t="s">
        <v>0</v>
      </c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</row>
    <row r="1210" spans="1:20" x14ac:dyDescent="0.3">
      <c r="A1210" t="s">
        <v>0</v>
      </c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</row>
    <row r="1211" spans="1:20" x14ac:dyDescent="0.3">
      <c r="A1211" t="s">
        <v>0</v>
      </c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</row>
    <row r="1212" spans="1:20" x14ac:dyDescent="0.3">
      <c r="A1212" t="s">
        <v>0</v>
      </c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</row>
    <row r="1213" spans="1:20" x14ac:dyDescent="0.3">
      <c r="A1213" t="s">
        <v>0</v>
      </c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</row>
    <row r="1214" spans="1:20" x14ac:dyDescent="0.3">
      <c r="A1214" t="s">
        <v>0</v>
      </c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</row>
    <row r="1215" spans="1:20" x14ac:dyDescent="0.3">
      <c r="A1215" t="s">
        <v>0</v>
      </c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</row>
    <row r="1216" spans="1:20" x14ac:dyDescent="0.3">
      <c r="A1216" t="s">
        <v>0</v>
      </c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</row>
    <row r="1217" spans="1:20" x14ac:dyDescent="0.3">
      <c r="A1217" t="s">
        <v>0</v>
      </c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</row>
    <row r="1218" spans="1:20" x14ac:dyDescent="0.3">
      <c r="A1218" t="s">
        <v>0</v>
      </c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</row>
    <row r="1219" spans="1:20" x14ac:dyDescent="0.3">
      <c r="A1219" t="s">
        <v>0</v>
      </c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</row>
    <row r="1220" spans="1:20" x14ac:dyDescent="0.3">
      <c r="A1220" t="s">
        <v>0</v>
      </c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</row>
    <row r="1221" spans="1:20" x14ac:dyDescent="0.3">
      <c r="A1221" t="s">
        <v>0</v>
      </c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</row>
    <row r="1222" spans="1:20" x14ac:dyDescent="0.3">
      <c r="A1222" t="s">
        <v>0</v>
      </c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</row>
    <row r="1223" spans="1:20" x14ac:dyDescent="0.3">
      <c r="A1223" t="s">
        <v>0</v>
      </c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</row>
    <row r="1224" spans="1:20" x14ac:dyDescent="0.3">
      <c r="A1224" t="s">
        <v>0</v>
      </c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</row>
    <row r="1225" spans="1:20" x14ac:dyDescent="0.3">
      <c r="A1225" t="s">
        <v>0</v>
      </c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</row>
    <row r="1226" spans="1:20" x14ac:dyDescent="0.3">
      <c r="A1226" t="s">
        <v>0</v>
      </c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</row>
    <row r="1227" spans="1:20" x14ac:dyDescent="0.3">
      <c r="A1227" t="s">
        <v>0</v>
      </c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</row>
    <row r="1228" spans="1:20" x14ac:dyDescent="0.3">
      <c r="A1228" t="s">
        <v>0</v>
      </c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</row>
    <row r="1229" spans="1:20" x14ac:dyDescent="0.3">
      <c r="A1229" t="s">
        <v>0</v>
      </c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</row>
    <row r="1230" spans="1:20" x14ac:dyDescent="0.3">
      <c r="A1230" t="s">
        <v>0</v>
      </c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</row>
    <row r="1231" spans="1:20" x14ac:dyDescent="0.3">
      <c r="A1231" t="s">
        <v>0</v>
      </c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</row>
    <row r="1232" spans="1:20" x14ac:dyDescent="0.3">
      <c r="A1232" t="s">
        <v>0</v>
      </c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</row>
    <row r="1233" spans="1:20" x14ac:dyDescent="0.3">
      <c r="A1233" t="s">
        <v>0</v>
      </c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</row>
    <row r="1234" spans="1:20" x14ac:dyDescent="0.3">
      <c r="A1234" t="s">
        <v>0</v>
      </c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</row>
    <row r="1235" spans="1:20" x14ac:dyDescent="0.3">
      <c r="A1235" t="s">
        <v>0</v>
      </c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</row>
    <row r="1236" spans="1:20" x14ac:dyDescent="0.3">
      <c r="A1236" t="s">
        <v>0</v>
      </c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</row>
    <row r="1237" spans="1:20" x14ac:dyDescent="0.3">
      <c r="A1237" t="s">
        <v>0</v>
      </c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</row>
    <row r="1238" spans="1:20" x14ac:dyDescent="0.3">
      <c r="A1238" t="s">
        <v>0</v>
      </c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</row>
    <row r="1239" spans="1:20" x14ac:dyDescent="0.3">
      <c r="A1239" t="s">
        <v>0</v>
      </c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</row>
    <row r="1240" spans="1:20" x14ac:dyDescent="0.3">
      <c r="A1240" t="s">
        <v>0</v>
      </c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</row>
    <row r="1241" spans="1:20" x14ac:dyDescent="0.3">
      <c r="A1241" t="s">
        <v>0</v>
      </c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</row>
    <row r="1242" spans="1:20" x14ac:dyDescent="0.3">
      <c r="A1242" t="s">
        <v>0</v>
      </c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</row>
    <row r="1243" spans="1:20" x14ac:dyDescent="0.3">
      <c r="A1243" t="s">
        <v>0</v>
      </c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</row>
    <row r="1244" spans="1:20" x14ac:dyDescent="0.3">
      <c r="A1244" t="s">
        <v>0</v>
      </c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</row>
    <row r="1245" spans="1:20" x14ac:dyDescent="0.3">
      <c r="A1245" t="s">
        <v>0</v>
      </c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</row>
    <row r="1246" spans="1:20" x14ac:dyDescent="0.3">
      <c r="A1246" t="s">
        <v>0</v>
      </c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</row>
    <row r="1247" spans="1:20" x14ac:dyDescent="0.3">
      <c r="A1247" t="s">
        <v>0</v>
      </c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</row>
    <row r="1248" spans="1:20" x14ac:dyDescent="0.3">
      <c r="A1248" t="s">
        <v>0</v>
      </c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</row>
    <row r="1249" spans="1:20" x14ac:dyDescent="0.3">
      <c r="A1249" t="s">
        <v>0</v>
      </c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</row>
    <row r="1250" spans="1:20" x14ac:dyDescent="0.3">
      <c r="A1250" t="s">
        <v>0</v>
      </c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</row>
    <row r="1251" spans="1:20" x14ac:dyDescent="0.3">
      <c r="A1251" t="s">
        <v>0</v>
      </c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</row>
    <row r="1252" spans="1:20" x14ac:dyDescent="0.3">
      <c r="A1252" t="s">
        <v>0</v>
      </c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</row>
    <row r="1253" spans="1:20" x14ac:dyDescent="0.3">
      <c r="A1253" t="s">
        <v>0</v>
      </c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</row>
    <row r="1254" spans="1:20" x14ac:dyDescent="0.3">
      <c r="A1254" t="s">
        <v>0</v>
      </c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</row>
    <row r="1255" spans="1:20" x14ac:dyDescent="0.3">
      <c r="A1255" t="s">
        <v>0</v>
      </c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</row>
    <row r="1256" spans="1:20" x14ac:dyDescent="0.3">
      <c r="A1256" t="s">
        <v>0</v>
      </c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</row>
    <row r="1257" spans="1:20" x14ac:dyDescent="0.3"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</row>
    <row r="1258" spans="1:20" x14ac:dyDescent="0.3"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</row>
    <row r="1259" spans="1:20" x14ac:dyDescent="0.3"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</row>
    <row r="1260" spans="1:20" x14ac:dyDescent="0.3"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</row>
    <row r="1261" spans="1:20" x14ac:dyDescent="0.3"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</row>
    <row r="1262" spans="1:20" x14ac:dyDescent="0.3"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</row>
    <row r="1263" spans="1:20" x14ac:dyDescent="0.3"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</row>
    <row r="1264" spans="1:20" x14ac:dyDescent="0.3"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</row>
    <row r="1265" spans="9:20" x14ac:dyDescent="0.3"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</row>
    <row r="1266" spans="9:20" x14ac:dyDescent="0.3"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</row>
    <row r="1267" spans="9:20" x14ac:dyDescent="0.3"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</row>
    <row r="1268" spans="9:20" x14ac:dyDescent="0.3"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</row>
    <row r="1269" spans="9:20" x14ac:dyDescent="0.3"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</row>
    <row r="1270" spans="9:20" x14ac:dyDescent="0.3"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</row>
    <row r="1271" spans="9:20" x14ac:dyDescent="0.3"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</row>
    <row r="1272" spans="9:20" x14ac:dyDescent="0.3"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</row>
    <row r="1273" spans="9:20" x14ac:dyDescent="0.3"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</row>
    <row r="1274" spans="9:20" x14ac:dyDescent="0.3"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</row>
    <row r="1275" spans="9:20" x14ac:dyDescent="0.3"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</row>
    <row r="1276" spans="9:20" x14ac:dyDescent="0.3"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</row>
    <row r="1277" spans="9:20" x14ac:dyDescent="0.3"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</row>
    <row r="1278" spans="9:20" x14ac:dyDescent="0.3"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</row>
    <row r="1279" spans="9:20" x14ac:dyDescent="0.3"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</row>
    <row r="1280" spans="9:20" x14ac:dyDescent="0.3"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</row>
    <row r="1281" spans="9:20" x14ac:dyDescent="0.3"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</row>
    <row r="1282" spans="9:20" x14ac:dyDescent="0.3"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</row>
    <row r="1283" spans="9:20" x14ac:dyDescent="0.3"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</row>
    <row r="1284" spans="9:20" x14ac:dyDescent="0.3"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</row>
    <row r="1285" spans="9:20" x14ac:dyDescent="0.3"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</row>
    <row r="1286" spans="9:20" x14ac:dyDescent="0.3"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</row>
    <row r="1287" spans="9:20" x14ac:dyDescent="0.3"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</row>
    <row r="1288" spans="9:20" x14ac:dyDescent="0.3"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</row>
    <row r="1289" spans="9:20" x14ac:dyDescent="0.3"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</row>
    <row r="1290" spans="9:20" x14ac:dyDescent="0.3"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</row>
    <row r="1291" spans="9:20" x14ac:dyDescent="0.3"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</row>
    <row r="1292" spans="9:20" x14ac:dyDescent="0.3"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</row>
    <row r="1293" spans="9:20" x14ac:dyDescent="0.3"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</row>
    <row r="1294" spans="9:20" x14ac:dyDescent="0.3"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</row>
    <row r="1295" spans="9:20" x14ac:dyDescent="0.3"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</row>
    <row r="1296" spans="9:20" x14ac:dyDescent="0.3"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</row>
    <row r="1297" spans="9:20" x14ac:dyDescent="0.3"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</row>
    <row r="1298" spans="9:20" x14ac:dyDescent="0.3"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</row>
    <row r="1299" spans="9:20" x14ac:dyDescent="0.3"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</row>
    <row r="1300" spans="9:20" x14ac:dyDescent="0.3"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</row>
    <row r="1301" spans="9:20" x14ac:dyDescent="0.3"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</row>
    <row r="1302" spans="9:20" x14ac:dyDescent="0.3"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</row>
    <row r="1303" spans="9:20" x14ac:dyDescent="0.3"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</row>
    <row r="1304" spans="9:20" x14ac:dyDescent="0.3"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</row>
    <row r="1305" spans="9:20" x14ac:dyDescent="0.3"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</row>
    <row r="1306" spans="9:20" x14ac:dyDescent="0.3"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</row>
    <row r="1307" spans="9:20" x14ac:dyDescent="0.3"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</row>
    <row r="1308" spans="9:20" x14ac:dyDescent="0.3"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</row>
    <row r="1309" spans="9:20" x14ac:dyDescent="0.3"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</row>
    <row r="1310" spans="9:20" x14ac:dyDescent="0.3"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</row>
    <row r="1311" spans="9:20" x14ac:dyDescent="0.3"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</row>
    <row r="1312" spans="9:20" x14ac:dyDescent="0.3"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</row>
    <row r="1313" spans="9:20" x14ac:dyDescent="0.3"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</row>
    <row r="1314" spans="9:20" x14ac:dyDescent="0.3"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</row>
    <row r="1315" spans="9:20" x14ac:dyDescent="0.3"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</row>
    <row r="1316" spans="9:20" x14ac:dyDescent="0.3"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</row>
    <row r="1317" spans="9:20" x14ac:dyDescent="0.3"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</row>
    <row r="1318" spans="9:20" x14ac:dyDescent="0.3"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</row>
    <row r="1319" spans="9:20" x14ac:dyDescent="0.3"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</row>
    <row r="1320" spans="9:20" x14ac:dyDescent="0.3"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</row>
    <row r="1321" spans="9:20" x14ac:dyDescent="0.3"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</row>
    <row r="1322" spans="9:20" x14ac:dyDescent="0.3"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</row>
    <row r="1323" spans="9:20" x14ac:dyDescent="0.3"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</row>
    <row r="1324" spans="9:20" x14ac:dyDescent="0.3"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</row>
    <row r="1325" spans="9:20" x14ac:dyDescent="0.3"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</row>
    <row r="1326" spans="9:20" x14ac:dyDescent="0.3"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</row>
    <row r="1327" spans="9:20" x14ac:dyDescent="0.3"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</row>
    <row r="1328" spans="9:20" x14ac:dyDescent="0.3"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</row>
    <row r="1329" spans="9:20" x14ac:dyDescent="0.3"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</row>
    <row r="1330" spans="9:20" x14ac:dyDescent="0.3"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</row>
    <row r="1331" spans="9:20" x14ac:dyDescent="0.3"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</row>
    <row r="1332" spans="9:20" x14ac:dyDescent="0.3"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</row>
    <row r="1333" spans="9:20" x14ac:dyDescent="0.3"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</row>
    <row r="1334" spans="9:20" x14ac:dyDescent="0.3"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</row>
    <row r="1335" spans="9:20" x14ac:dyDescent="0.3"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</row>
    <row r="1336" spans="9:20" x14ac:dyDescent="0.3"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</row>
    <row r="1337" spans="9:20" x14ac:dyDescent="0.3"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</row>
    <row r="1338" spans="9:20" x14ac:dyDescent="0.3"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</row>
    <row r="1339" spans="9:20" x14ac:dyDescent="0.3"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</row>
    <row r="1340" spans="9:20" x14ac:dyDescent="0.3"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</row>
    <row r="1341" spans="9:20" x14ac:dyDescent="0.3"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</row>
    <row r="1342" spans="9:20" x14ac:dyDescent="0.3"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</row>
    <row r="1343" spans="9:20" x14ac:dyDescent="0.3"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</row>
    <row r="1344" spans="9:20" x14ac:dyDescent="0.3"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</row>
    <row r="1345" spans="9:20" x14ac:dyDescent="0.3"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</row>
    <row r="1346" spans="9:20" x14ac:dyDescent="0.3"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</row>
    <row r="1347" spans="9:20" x14ac:dyDescent="0.3"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</row>
    <row r="1348" spans="9:20" x14ac:dyDescent="0.3"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</row>
    <row r="1349" spans="9:20" x14ac:dyDescent="0.3"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</row>
    <row r="1350" spans="9:20" x14ac:dyDescent="0.3"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</row>
    <row r="1351" spans="9:20" x14ac:dyDescent="0.3"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</row>
    <row r="1352" spans="9:20" x14ac:dyDescent="0.3"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</row>
    <row r="1353" spans="9:20" x14ac:dyDescent="0.3"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</row>
    <row r="1354" spans="9:20" x14ac:dyDescent="0.3"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</row>
    <row r="1355" spans="9:20" x14ac:dyDescent="0.3"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</row>
    <row r="1356" spans="9:20" x14ac:dyDescent="0.3"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</row>
    <row r="1357" spans="9:20" x14ac:dyDescent="0.3"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</row>
    <row r="1358" spans="9:20" x14ac:dyDescent="0.3"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</row>
    <row r="1359" spans="9:20" x14ac:dyDescent="0.3"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</row>
    <row r="1360" spans="9:20" x14ac:dyDescent="0.3"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</row>
    <row r="1361" spans="9:20" x14ac:dyDescent="0.3"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</row>
    <row r="1362" spans="9:20" x14ac:dyDescent="0.3"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</row>
    <row r="1363" spans="9:20" x14ac:dyDescent="0.3"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</row>
    <row r="1364" spans="9:20" x14ac:dyDescent="0.3"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</row>
    <row r="1365" spans="9:20" x14ac:dyDescent="0.3"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</row>
    <row r="1366" spans="9:20" x14ac:dyDescent="0.3"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</row>
    <row r="1367" spans="9:20" x14ac:dyDescent="0.3"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</row>
    <row r="1368" spans="9:20" x14ac:dyDescent="0.3"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</row>
    <row r="1369" spans="9:20" x14ac:dyDescent="0.3"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</row>
    <row r="1370" spans="9:20" x14ac:dyDescent="0.3"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</row>
    <row r="1371" spans="9:20" x14ac:dyDescent="0.3"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</row>
    <row r="1372" spans="9:20" x14ac:dyDescent="0.3"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</row>
    <row r="1373" spans="9:20" x14ac:dyDescent="0.3"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</row>
    <row r="1374" spans="9:20" x14ac:dyDescent="0.3"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</row>
    <row r="1375" spans="9:20" x14ac:dyDescent="0.3"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</row>
    <row r="1376" spans="9:20" x14ac:dyDescent="0.3"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</row>
    <row r="1377" spans="9:20" x14ac:dyDescent="0.3"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</row>
    <row r="1378" spans="9:20" x14ac:dyDescent="0.3"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</row>
    <row r="1379" spans="9:20" x14ac:dyDescent="0.3"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</row>
    <row r="1380" spans="9:20" x14ac:dyDescent="0.3"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</row>
    <row r="1381" spans="9:20" x14ac:dyDescent="0.3"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</row>
    <row r="1382" spans="9:20" x14ac:dyDescent="0.3"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</row>
    <row r="1383" spans="9:20" x14ac:dyDescent="0.3"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</row>
    <row r="1384" spans="9:20" x14ac:dyDescent="0.3"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</row>
    <row r="1385" spans="9:20" x14ac:dyDescent="0.3"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</row>
    <row r="1386" spans="9:20" x14ac:dyDescent="0.3"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</row>
    <row r="1387" spans="9:20" x14ac:dyDescent="0.3"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</row>
    <row r="1388" spans="9:20" x14ac:dyDescent="0.3"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</row>
    <row r="1389" spans="9:20" x14ac:dyDescent="0.3"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</row>
    <row r="1390" spans="9:20" x14ac:dyDescent="0.3"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</row>
    <row r="1391" spans="9:20" x14ac:dyDescent="0.3"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</row>
    <row r="1392" spans="9:20" x14ac:dyDescent="0.3"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</row>
    <row r="1393" spans="9:20" x14ac:dyDescent="0.3"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</row>
    <row r="1394" spans="9:20" x14ac:dyDescent="0.3"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</row>
    <row r="1395" spans="9:20" x14ac:dyDescent="0.3"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</row>
    <row r="1396" spans="9:20" x14ac:dyDescent="0.3"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</row>
    <row r="1397" spans="9:20" x14ac:dyDescent="0.3"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</row>
    <row r="1398" spans="9:20" x14ac:dyDescent="0.3"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</row>
    <row r="1399" spans="9:20" x14ac:dyDescent="0.3"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</row>
    <row r="1400" spans="9:20" x14ac:dyDescent="0.3"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</row>
    <row r="1401" spans="9:20" x14ac:dyDescent="0.3"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</row>
    <row r="1402" spans="9:20" x14ac:dyDescent="0.3"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</row>
    <row r="1403" spans="9:20" x14ac:dyDescent="0.3"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</row>
    <row r="1404" spans="9:20" x14ac:dyDescent="0.3"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</row>
    <row r="1405" spans="9:20" x14ac:dyDescent="0.3"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</row>
    <row r="1406" spans="9:20" x14ac:dyDescent="0.3"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</row>
    <row r="1407" spans="9:20" x14ac:dyDescent="0.3"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</row>
    <row r="1408" spans="9:20" x14ac:dyDescent="0.3"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</row>
    <row r="1409" spans="9:20" x14ac:dyDescent="0.3"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</row>
    <row r="1410" spans="9:20" x14ac:dyDescent="0.3"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</row>
    <row r="1411" spans="9:20" x14ac:dyDescent="0.3"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</row>
    <row r="1412" spans="9:20" x14ac:dyDescent="0.3"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</row>
    <row r="1413" spans="9:20" x14ac:dyDescent="0.3"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</row>
    <row r="1414" spans="9:20" x14ac:dyDescent="0.3"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</row>
    <row r="1415" spans="9:20" x14ac:dyDescent="0.3"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</row>
    <row r="1416" spans="9:20" x14ac:dyDescent="0.3"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</row>
  </sheetData>
  <mergeCells count="13">
    <mergeCell ref="E793:E887"/>
    <mergeCell ref="E586:E594"/>
    <mergeCell ref="E595:E684"/>
    <mergeCell ref="E685:E690"/>
    <mergeCell ref="E691:E744"/>
    <mergeCell ref="E745:E772"/>
    <mergeCell ref="E773:E792"/>
    <mergeCell ref="E559:E585"/>
    <mergeCell ref="I2:N2"/>
    <mergeCell ref="O2:T2"/>
    <mergeCell ref="E4:E87"/>
    <mergeCell ref="E88:E429"/>
    <mergeCell ref="E430:E558"/>
  </mergeCells>
  <pageMargins left="0.70866141732283472" right="0.70866141732283472" top="0.74803149606299213" bottom="0.74803149606299213" header="0.31496062992125984" footer="0.31496062992125984"/>
  <pageSetup paperSize="9" scale="49" fitToHeight="0" orientation="landscape" r:id="rId1"/>
  <headerFooter>
    <oddHeader>&amp;R&amp;D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F92D3-5034-4342-8BE9-16FA83E75077}">
  <dimension ref="B2:X9673"/>
  <sheetViews>
    <sheetView showGridLines="0" showRowColHeaders="0" workbookViewId="0">
      <selection activeCell="A2" sqref="A2"/>
    </sheetView>
  </sheetViews>
  <sheetFormatPr defaultColWidth="9.109375" defaultRowHeight="19.5" customHeight="1" x14ac:dyDescent="0.3"/>
  <cols>
    <col min="1" max="1" width="9.109375" style="24"/>
    <col min="2" max="2" width="12.5546875" style="24" bestFit="1" customWidth="1"/>
    <col min="3" max="3" width="11.109375" style="24" bestFit="1" customWidth="1"/>
    <col min="4" max="4" width="8.33203125" style="24" bestFit="1" customWidth="1"/>
    <col min="5" max="5" width="10.5546875" style="24" bestFit="1" customWidth="1"/>
    <col min="6" max="6" width="15.109375" style="24" customWidth="1"/>
    <col min="7" max="12" width="11.5546875" style="24" bestFit="1" customWidth="1"/>
    <col min="13" max="13" width="9.109375" style="24"/>
    <col min="14" max="14" width="9.6640625" style="24" customWidth="1"/>
    <col min="15" max="15" width="9.109375" style="24"/>
    <col min="16" max="16" width="11.88671875" style="24" customWidth="1"/>
    <col min="17" max="17" width="14.88671875" style="24" customWidth="1"/>
    <col min="18" max="18" width="8.5546875" style="24" customWidth="1"/>
    <col min="19" max="19" width="9.5546875" style="24" bestFit="1" customWidth="1"/>
    <col min="20" max="24" width="9.88671875" style="24" bestFit="1" customWidth="1"/>
    <col min="25" max="16384" width="9.109375" style="24"/>
  </cols>
  <sheetData>
    <row r="2" spans="2:24" ht="19.5" customHeight="1" x14ac:dyDescent="0.3">
      <c r="B2" s="158" t="s">
        <v>15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N2" s="158" t="s">
        <v>16</v>
      </c>
      <c r="O2" s="158"/>
      <c r="P2" s="158"/>
      <c r="Q2" s="158"/>
      <c r="R2" s="158"/>
      <c r="S2" s="158"/>
      <c r="T2" s="158"/>
      <c r="U2" s="158"/>
      <c r="V2" s="158"/>
      <c r="W2" s="158"/>
      <c r="X2" s="158"/>
    </row>
    <row r="4" spans="2:24" ht="19.5" customHeight="1" x14ac:dyDescent="0.3">
      <c r="B4" s="68" t="s">
        <v>5</v>
      </c>
      <c r="C4" s="64" t="s">
        <v>17</v>
      </c>
      <c r="D4" s="68" t="s">
        <v>4</v>
      </c>
      <c r="E4" s="66" t="s">
        <v>18</v>
      </c>
      <c r="F4" s="66" t="s">
        <v>19</v>
      </c>
      <c r="G4" s="65" t="s">
        <v>20</v>
      </c>
      <c r="H4" s="64" t="s">
        <v>21</v>
      </c>
      <c r="I4" s="64" t="s">
        <v>22</v>
      </c>
      <c r="J4" s="64" t="s">
        <v>23</v>
      </c>
      <c r="K4" s="64" t="s">
        <v>13</v>
      </c>
      <c r="L4" s="67" t="s">
        <v>24</v>
      </c>
      <c r="N4" s="64" t="s">
        <v>5</v>
      </c>
      <c r="O4" s="64" t="s">
        <v>4</v>
      </c>
      <c r="P4" s="64" t="s">
        <v>25</v>
      </c>
      <c r="Q4" s="64" t="s">
        <v>26</v>
      </c>
      <c r="R4" s="64" t="s">
        <v>17</v>
      </c>
      <c r="S4" s="64" t="s">
        <v>9</v>
      </c>
      <c r="T4" s="64" t="s">
        <v>10</v>
      </c>
      <c r="U4" s="64" t="s">
        <v>11</v>
      </c>
      <c r="V4" s="64" t="s">
        <v>12</v>
      </c>
      <c r="W4" s="64" t="s">
        <v>13</v>
      </c>
      <c r="X4" s="64" t="s">
        <v>14</v>
      </c>
    </row>
    <row r="5" spans="2:24" ht="19.5" customHeight="1" x14ac:dyDescent="0.3">
      <c r="B5" s="32" t="s">
        <v>27</v>
      </c>
      <c r="C5" s="30" t="s">
        <v>28</v>
      </c>
      <c r="D5" s="30" t="s">
        <v>29</v>
      </c>
      <c r="E5" s="29">
        <v>45078</v>
      </c>
      <c r="F5" s="28" t="s">
        <v>30</v>
      </c>
      <c r="G5" s="26">
        <v>0.21276718636</v>
      </c>
      <c r="H5" s="26">
        <v>0.16597451895999998</v>
      </c>
      <c r="I5" s="26">
        <v>0.14278076509999998</v>
      </c>
      <c r="J5" s="26">
        <v>0</v>
      </c>
      <c r="K5" s="26">
        <v>0</v>
      </c>
      <c r="L5" s="26">
        <v>0</v>
      </c>
      <c r="N5" s="20" t="s">
        <v>27</v>
      </c>
      <c r="O5" s="21" t="s">
        <v>29</v>
      </c>
      <c r="P5" s="20" t="s">
        <v>31</v>
      </c>
      <c r="Q5" s="20" t="s">
        <v>32</v>
      </c>
      <c r="R5" s="20" t="s">
        <v>28</v>
      </c>
      <c r="S5" s="22">
        <v>8.8120657534246569E-2</v>
      </c>
      <c r="T5" s="23">
        <v>1.9570219178082191E-2</v>
      </c>
      <c r="U5" s="23">
        <v>0</v>
      </c>
      <c r="V5" s="23">
        <v>0</v>
      </c>
      <c r="W5" s="23">
        <v>0</v>
      </c>
      <c r="X5" s="23">
        <v>0</v>
      </c>
    </row>
    <row r="6" spans="2:24" ht="19.5" customHeight="1" x14ac:dyDescent="0.3">
      <c r="B6" s="32" t="s">
        <v>27</v>
      </c>
      <c r="C6" s="30" t="s">
        <v>28</v>
      </c>
      <c r="D6" s="30" t="s">
        <v>29</v>
      </c>
      <c r="E6" s="29">
        <v>45047</v>
      </c>
      <c r="F6" s="28" t="s">
        <v>30</v>
      </c>
      <c r="G6" s="26">
        <v>0.19059738178000002</v>
      </c>
      <c r="H6" s="26">
        <v>0.14370351658000002</v>
      </c>
      <c r="I6" s="26">
        <v>0.12005536955000001</v>
      </c>
      <c r="J6" s="26">
        <v>0</v>
      </c>
      <c r="K6" s="26">
        <v>0</v>
      </c>
      <c r="L6" s="26">
        <v>0</v>
      </c>
      <c r="N6" s="20" t="s">
        <v>27</v>
      </c>
      <c r="O6" s="21" t="s">
        <v>29</v>
      </c>
      <c r="P6" s="20" t="s">
        <v>31</v>
      </c>
      <c r="Q6" s="20" t="s">
        <v>32</v>
      </c>
      <c r="R6" s="20" t="s">
        <v>33</v>
      </c>
      <c r="S6" s="22">
        <v>5.6000273972602745E-2</v>
      </c>
      <c r="T6" s="23">
        <v>4.6924136986301372E-2</v>
      </c>
      <c r="U6" s="23">
        <v>3.0474684931506849E-2</v>
      </c>
      <c r="V6" s="23">
        <v>2.8047917808219181E-2</v>
      </c>
      <c r="W6" s="23">
        <v>2.3445424657534245E-2</v>
      </c>
      <c r="X6" s="23">
        <v>2.1316520547945205E-2</v>
      </c>
    </row>
    <row r="7" spans="2:24" ht="19.5" customHeight="1" x14ac:dyDescent="0.3">
      <c r="B7" s="32" t="s">
        <v>27</v>
      </c>
      <c r="C7" s="30" t="s">
        <v>28</v>
      </c>
      <c r="D7" s="30" t="s">
        <v>29</v>
      </c>
      <c r="E7" s="29">
        <v>45017</v>
      </c>
      <c r="F7" s="28" t="s">
        <v>30</v>
      </c>
      <c r="G7" s="26">
        <v>0.19003164514000001</v>
      </c>
      <c r="H7" s="26">
        <v>0.14313519754000001</v>
      </c>
      <c r="I7" s="26">
        <v>0.11947545515000002</v>
      </c>
      <c r="J7" s="26">
        <v>0</v>
      </c>
      <c r="K7" s="26">
        <v>0</v>
      </c>
      <c r="L7" s="26">
        <v>0</v>
      </c>
      <c r="N7" s="20" t="s">
        <v>27</v>
      </c>
      <c r="O7" s="21" t="s">
        <v>29</v>
      </c>
      <c r="P7" s="20" t="s">
        <v>31</v>
      </c>
      <c r="Q7" s="20" t="s">
        <v>32</v>
      </c>
      <c r="R7" s="20" t="s">
        <v>34</v>
      </c>
      <c r="S7" s="22">
        <v>7.7855095890410966E-2</v>
      </c>
      <c r="T7" s="23">
        <v>7.2248821917808209E-2</v>
      </c>
      <c r="U7" s="23">
        <v>4.7885315068493153E-2</v>
      </c>
      <c r="V7" s="23">
        <v>4.1247835616438355E-2</v>
      </c>
      <c r="W7" s="23">
        <v>2.1896219178082193E-2</v>
      </c>
      <c r="X7" s="23">
        <v>1.9685671232876713E-2</v>
      </c>
    </row>
    <row r="8" spans="2:24" ht="19.5" customHeight="1" x14ac:dyDescent="0.3">
      <c r="B8" s="32" t="s">
        <v>27</v>
      </c>
      <c r="C8" s="30" t="s">
        <v>28</v>
      </c>
      <c r="D8" s="30" t="s">
        <v>29</v>
      </c>
      <c r="E8" s="29">
        <v>44986</v>
      </c>
      <c r="F8" s="28" t="s">
        <v>30</v>
      </c>
      <c r="G8" s="26">
        <v>0.20874809898000002</v>
      </c>
      <c r="H8" s="26">
        <v>0.16193708577999999</v>
      </c>
      <c r="I8" s="26">
        <v>0.13866095654999999</v>
      </c>
      <c r="J8" s="26">
        <v>0</v>
      </c>
      <c r="K8" s="26">
        <v>0</v>
      </c>
      <c r="L8" s="26">
        <v>0</v>
      </c>
      <c r="N8" s="20" t="s">
        <v>27</v>
      </c>
      <c r="O8" s="21" t="s">
        <v>29</v>
      </c>
      <c r="P8" s="20" t="s">
        <v>31</v>
      </c>
      <c r="Q8" s="20" t="s">
        <v>32</v>
      </c>
      <c r="R8" s="20" t="s">
        <v>35</v>
      </c>
      <c r="S8" s="22">
        <v>6.0269534246575336E-2</v>
      </c>
      <c r="T8" s="23">
        <v>5.6977863013698629E-2</v>
      </c>
      <c r="U8" s="23">
        <v>3.7051178082191778E-2</v>
      </c>
      <c r="V8" s="23">
        <v>3.5406849315068496E-2</v>
      </c>
      <c r="W8" s="23">
        <v>1.9981287671232875E-2</v>
      </c>
      <c r="X8" s="23">
        <v>1.8683178082191779E-2</v>
      </c>
    </row>
    <row r="9" spans="2:24" ht="19.5" customHeight="1" x14ac:dyDescent="0.3">
      <c r="B9" s="32" t="s">
        <v>27</v>
      </c>
      <c r="C9" s="30" t="s">
        <v>28</v>
      </c>
      <c r="D9" s="30" t="s">
        <v>29</v>
      </c>
      <c r="E9" s="29">
        <v>44958</v>
      </c>
      <c r="F9" s="28" t="s">
        <v>30</v>
      </c>
      <c r="G9" s="26">
        <v>0.26044228446000001</v>
      </c>
      <c r="H9" s="26">
        <v>0.21386723806000002</v>
      </c>
      <c r="I9" s="26">
        <v>0.19165063485</v>
      </c>
      <c r="J9" s="26">
        <v>0</v>
      </c>
      <c r="K9" s="26">
        <v>0</v>
      </c>
      <c r="L9" s="26">
        <v>0</v>
      </c>
      <c r="N9" s="20" t="s">
        <v>27</v>
      </c>
      <c r="O9" s="21" t="s">
        <v>29</v>
      </c>
      <c r="P9" s="20" t="s">
        <v>31</v>
      </c>
      <c r="Q9" s="20" t="s">
        <v>36</v>
      </c>
      <c r="R9" s="20" t="s">
        <v>28</v>
      </c>
      <c r="S9" s="22">
        <v>8.2641205479452057E-2</v>
      </c>
      <c r="T9" s="23">
        <v>1.4090767123287672E-2</v>
      </c>
      <c r="U9" s="23">
        <v>0</v>
      </c>
      <c r="V9" s="23">
        <v>0</v>
      </c>
      <c r="W9" s="23">
        <v>0</v>
      </c>
      <c r="X9" s="23">
        <v>0</v>
      </c>
    </row>
    <row r="10" spans="2:24" ht="19.5" customHeight="1" x14ac:dyDescent="0.3">
      <c r="B10" s="32" t="s">
        <v>27</v>
      </c>
      <c r="C10" s="30" t="s">
        <v>28</v>
      </c>
      <c r="D10" s="30" t="s">
        <v>29</v>
      </c>
      <c r="E10" s="29">
        <v>44927</v>
      </c>
      <c r="F10" s="28" t="s">
        <v>30</v>
      </c>
      <c r="G10" s="26">
        <v>0.1851050219</v>
      </c>
      <c r="H10" s="26">
        <v>0.13818608590000001</v>
      </c>
      <c r="I10" s="26">
        <v>0.11442536725000002</v>
      </c>
      <c r="J10" s="26">
        <v>0</v>
      </c>
      <c r="K10" s="26">
        <v>0</v>
      </c>
      <c r="L10" s="26">
        <v>0</v>
      </c>
      <c r="N10" s="20" t="s">
        <v>27</v>
      </c>
      <c r="O10" s="21" t="s">
        <v>29</v>
      </c>
      <c r="P10" s="20" t="s">
        <v>31</v>
      </c>
      <c r="Q10" s="20" t="s">
        <v>36</v>
      </c>
      <c r="R10" s="20" t="s">
        <v>33</v>
      </c>
      <c r="S10" s="22">
        <v>5.0520821917808219E-2</v>
      </c>
      <c r="T10" s="23">
        <v>4.1444684931506846E-2</v>
      </c>
      <c r="U10" s="23">
        <v>2.499523287671233E-2</v>
      </c>
      <c r="V10" s="23">
        <v>2.2568465753424659E-2</v>
      </c>
      <c r="W10" s="23">
        <v>1.7965972602739726E-2</v>
      </c>
      <c r="X10" s="23">
        <v>1.5837068493150683E-2</v>
      </c>
    </row>
    <row r="11" spans="2:24" ht="19.5" customHeight="1" x14ac:dyDescent="0.3">
      <c r="B11" s="32" t="s">
        <v>27</v>
      </c>
      <c r="C11" s="30" t="s">
        <v>28</v>
      </c>
      <c r="D11" s="30" t="s">
        <v>29</v>
      </c>
      <c r="E11" s="29">
        <v>44896</v>
      </c>
      <c r="F11" s="28" t="s">
        <v>30</v>
      </c>
      <c r="G11" s="26">
        <v>0.21739915510000002</v>
      </c>
      <c r="H11" s="26">
        <v>0.17062763110000001</v>
      </c>
      <c r="I11" s="26">
        <v>0.14752881425000003</v>
      </c>
      <c r="J11" s="26">
        <v>0</v>
      </c>
      <c r="K11" s="26">
        <v>0</v>
      </c>
      <c r="L11" s="26">
        <v>0</v>
      </c>
      <c r="N11" s="20" t="s">
        <v>27</v>
      </c>
      <c r="O11" s="21" t="s">
        <v>29</v>
      </c>
      <c r="P11" s="20" t="s">
        <v>31</v>
      </c>
      <c r="Q11" s="20" t="s">
        <v>36</v>
      </c>
      <c r="R11" s="20" t="s">
        <v>34</v>
      </c>
      <c r="S11" s="22">
        <v>7.2375643835616441E-2</v>
      </c>
      <c r="T11" s="23">
        <v>6.6769369863013697E-2</v>
      </c>
      <c r="U11" s="23">
        <v>4.2405863013698628E-2</v>
      </c>
      <c r="V11" s="23">
        <v>3.5768383561643836E-2</v>
      </c>
      <c r="W11" s="23">
        <v>1.6416767123287671E-2</v>
      </c>
      <c r="X11" s="23">
        <v>1.4206219178082192E-2</v>
      </c>
    </row>
    <row r="12" spans="2:24" ht="19.5" customHeight="1" x14ac:dyDescent="0.3">
      <c r="B12" s="32" t="s">
        <v>27</v>
      </c>
      <c r="C12" s="30" t="s">
        <v>28</v>
      </c>
      <c r="D12" s="30" t="s">
        <v>29</v>
      </c>
      <c r="E12" s="29">
        <v>44866</v>
      </c>
      <c r="F12" s="28" t="s">
        <v>30</v>
      </c>
      <c r="G12" s="26">
        <v>0.23933323608000001</v>
      </c>
      <c r="H12" s="26">
        <v>0.19266183388000002</v>
      </c>
      <c r="I12" s="26">
        <v>0.17001257880000001</v>
      </c>
      <c r="J12" s="26">
        <v>0</v>
      </c>
      <c r="K12" s="26">
        <v>0</v>
      </c>
      <c r="L12" s="26">
        <v>0</v>
      </c>
      <c r="N12" s="20" t="s">
        <v>27</v>
      </c>
      <c r="O12" s="21" t="s">
        <v>29</v>
      </c>
      <c r="P12" s="20" t="s">
        <v>31</v>
      </c>
      <c r="Q12" s="20" t="s">
        <v>36</v>
      </c>
      <c r="R12" s="20" t="s">
        <v>35</v>
      </c>
      <c r="S12" s="22">
        <v>5.4790082191780817E-2</v>
      </c>
      <c r="T12" s="23">
        <v>5.149841095890411E-2</v>
      </c>
      <c r="U12" s="23">
        <v>3.1571726027397259E-2</v>
      </c>
      <c r="V12" s="23">
        <v>2.9927397260273974E-2</v>
      </c>
      <c r="W12" s="23">
        <v>1.4501835616438356E-2</v>
      </c>
      <c r="X12" s="23">
        <v>1.3203726027397259E-2</v>
      </c>
    </row>
    <row r="13" spans="2:24" ht="19.5" customHeight="1" x14ac:dyDescent="0.3">
      <c r="B13" s="32" t="s">
        <v>27</v>
      </c>
      <c r="C13" s="30" t="s">
        <v>28</v>
      </c>
      <c r="D13" s="30" t="s">
        <v>29</v>
      </c>
      <c r="E13" s="29">
        <v>44835</v>
      </c>
      <c r="F13" s="28" t="s">
        <v>30</v>
      </c>
      <c r="G13" s="26">
        <v>0.25306413577999998</v>
      </c>
      <c r="H13" s="26">
        <v>0.20645541058</v>
      </c>
      <c r="I13" s="26">
        <v>0.18408758454999999</v>
      </c>
      <c r="J13" s="26">
        <v>0</v>
      </c>
      <c r="K13" s="26">
        <v>0</v>
      </c>
      <c r="L13" s="26">
        <v>0</v>
      </c>
      <c r="N13" s="20" t="s">
        <v>27</v>
      </c>
      <c r="O13" s="21" t="s">
        <v>29</v>
      </c>
      <c r="P13" s="20" t="s">
        <v>31</v>
      </c>
      <c r="Q13" s="20" t="s">
        <v>37</v>
      </c>
      <c r="R13" s="20" t="s">
        <v>28</v>
      </c>
      <c r="S13" s="22">
        <v>7.1682301369863019E-2</v>
      </c>
      <c r="T13" s="23">
        <v>3.1318630136986303E-3</v>
      </c>
      <c r="U13" s="23">
        <v>0</v>
      </c>
      <c r="V13" s="23">
        <v>0</v>
      </c>
      <c r="W13" s="23">
        <v>0</v>
      </c>
      <c r="X13" s="23">
        <v>0</v>
      </c>
    </row>
    <row r="14" spans="2:24" ht="19.5" customHeight="1" x14ac:dyDescent="0.3">
      <c r="B14" s="32" t="s">
        <v>27</v>
      </c>
      <c r="C14" s="30" t="s">
        <v>28</v>
      </c>
      <c r="D14" s="30" t="s">
        <v>29</v>
      </c>
      <c r="E14" s="29">
        <v>44805</v>
      </c>
      <c r="F14" s="28" t="s">
        <v>30</v>
      </c>
      <c r="G14" s="26">
        <v>0.26499733425999999</v>
      </c>
      <c r="H14" s="26">
        <v>0.21846090986</v>
      </c>
      <c r="I14" s="26">
        <v>0.19641772585</v>
      </c>
      <c r="J14" s="26">
        <v>0</v>
      </c>
      <c r="K14" s="26">
        <v>0</v>
      </c>
      <c r="L14" s="26">
        <v>0</v>
      </c>
      <c r="N14" s="20" t="s">
        <v>27</v>
      </c>
      <c r="O14" s="21" t="s">
        <v>29</v>
      </c>
      <c r="P14" s="20" t="s">
        <v>31</v>
      </c>
      <c r="Q14" s="20" t="s">
        <v>37</v>
      </c>
      <c r="R14" s="20" t="s">
        <v>33</v>
      </c>
      <c r="S14" s="22">
        <v>3.9561917808219174E-2</v>
      </c>
      <c r="T14" s="23">
        <v>3.0485780821917809E-2</v>
      </c>
      <c r="U14" s="23">
        <v>1.4036328767123287E-2</v>
      </c>
      <c r="V14" s="23">
        <v>1.1609561643835618E-2</v>
      </c>
      <c r="W14" s="23">
        <v>7.0070684931506852E-3</v>
      </c>
      <c r="X14" s="23">
        <v>4.8781643835616433E-3</v>
      </c>
    </row>
    <row r="15" spans="2:24" ht="19.5" customHeight="1" x14ac:dyDescent="0.3">
      <c r="B15" s="32" t="s">
        <v>27</v>
      </c>
      <c r="C15" s="30" t="s">
        <v>28</v>
      </c>
      <c r="D15" s="30" t="s">
        <v>29</v>
      </c>
      <c r="E15" s="29">
        <v>44774</v>
      </c>
      <c r="F15" s="28" t="s">
        <v>30</v>
      </c>
      <c r="G15" s="26">
        <v>0.28128583501999999</v>
      </c>
      <c r="H15" s="26">
        <v>0.23482376222000001</v>
      </c>
      <c r="I15" s="26">
        <v>0.21311442795000002</v>
      </c>
      <c r="J15" s="26">
        <v>0</v>
      </c>
      <c r="K15" s="26">
        <v>0</v>
      </c>
      <c r="L15" s="26">
        <v>0</v>
      </c>
      <c r="N15" s="20" t="s">
        <v>27</v>
      </c>
      <c r="O15" s="21" t="s">
        <v>29</v>
      </c>
      <c r="P15" s="20" t="s">
        <v>31</v>
      </c>
      <c r="Q15" s="20" t="s">
        <v>37</v>
      </c>
      <c r="R15" s="20" t="s">
        <v>34</v>
      </c>
      <c r="S15" s="22">
        <v>6.1416739726027403E-2</v>
      </c>
      <c r="T15" s="23">
        <v>5.5810465753424653E-2</v>
      </c>
      <c r="U15" s="23">
        <v>3.144695890410959E-2</v>
      </c>
      <c r="V15" s="23">
        <v>2.4809479452054795E-2</v>
      </c>
      <c r="W15" s="23">
        <v>5.4578630136986302E-3</v>
      </c>
      <c r="X15" s="23">
        <v>3.247315068493151E-3</v>
      </c>
    </row>
    <row r="16" spans="2:24" ht="19.5" customHeight="1" x14ac:dyDescent="0.3">
      <c r="B16" s="32" t="s">
        <v>27</v>
      </c>
      <c r="C16" s="30" t="s">
        <v>28</v>
      </c>
      <c r="D16" s="30" t="s">
        <v>29</v>
      </c>
      <c r="E16" s="29">
        <v>44743</v>
      </c>
      <c r="F16" s="28" t="s">
        <v>30</v>
      </c>
      <c r="G16" s="26">
        <v>0.26687133687999998</v>
      </c>
      <c r="H16" s="26">
        <v>0.22034346668000004</v>
      </c>
      <c r="I16" s="26">
        <v>0.19833869230000001</v>
      </c>
      <c r="J16" s="26">
        <v>0</v>
      </c>
      <c r="K16" s="26">
        <v>0</v>
      </c>
      <c r="L16" s="26">
        <v>0</v>
      </c>
      <c r="N16" s="20" t="s">
        <v>27</v>
      </c>
      <c r="O16" s="21" t="s">
        <v>29</v>
      </c>
      <c r="P16" s="20" t="s">
        <v>31</v>
      </c>
      <c r="Q16" s="20" t="s">
        <v>37</v>
      </c>
      <c r="R16" s="20" t="s">
        <v>35</v>
      </c>
      <c r="S16" s="22">
        <v>4.383117808219178E-2</v>
      </c>
      <c r="T16" s="23">
        <v>4.0539506849315066E-2</v>
      </c>
      <c r="U16" s="23">
        <v>2.0612821917808218E-2</v>
      </c>
      <c r="V16" s="23">
        <v>1.8968493150684929E-2</v>
      </c>
      <c r="W16" s="23">
        <v>3.5429315068493147E-3</v>
      </c>
      <c r="X16" s="23">
        <v>2.2448219178082193E-3</v>
      </c>
    </row>
    <row r="17" spans="2:24" ht="19.5" customHeight="1" x14ac:dyDescent="0.3">
      <c r="B17" s="32" t="s">
        <v>27</v>
      </c>
      <c r="C17" s="30" t="s">
        <v>28</v>
      </c>
      <c r="D17" s="30" t="s">
        <v>29</v>
      </c>
      <c r="E17" s="29">
        <v>44713</v>
      </c>
      <c r="F17" s="28" t="s">
        <v>30</v>
      </c>
      <c r="G17" s="26">
        <v>0.29865866433999999</v>
      </c>
      <c r="H17" s="26">
        <v>0.25227589274000001</v>
      </c>
      <c r="I17" s="26">
        <v>0.23092263265000001</v>
      </c>
      <c r="J17" s="26">
        <v>0</v>
      </c>
      <c r="K17" s="26">
        <v>0</v>
      </c>
      <c r="L17" s="26">
        <v>0</v>
      </c>
      <c r="N17" s="20" t="s">
        <v>27</v>
      </c>
      <c r="O17" s="21" t="s">
        <v>29</v>
      </c>
      <c r="P17" s="20" t="s">
        <v>31</v>
      </c>
      <c r="Q17" s="20" t="s">
        <v>38</v>
      </c>
      <c r="R17" s="20" t="s">
        <v>28</v>
      </c>
      <c r="S17" s="22">
        <v>7.7161753424657531E-2</v>
      </c>
      <c r="T17" s="23">
        <v>8.6113150684931517E-3</v>
      </c>
      <c r="U17" s="23">
        <v>0</v>
      </c>
      <c r="V17" s="23">
        <v>0</v>
      </c>
      <c r="W17" s="23">
        <v>0</v>
      </c>
      <c r="X17" s="23">
        <v>0</v>
      </c>
    </row>
    <row r="18" spans="2:24" ht="19.5" customHeight="1" x14ac:dyDescent="0.3">
      <c r="B18" s="32" t="s">
        <v>27</v>
      </c>
      <c r="C18" s="30" t="s">
        <v>28</v>
      </c>
      <c r="D18" s="30" t="s">
        <v>29</v>
      </c>
      <c r="E18" s="29">
        <v>44682</v>
      </c>
      <c r="F18" s="28" t="s">
        <v>30</v>
      </c>
      <c r="G18" s="26">
        <v>0.31928447933999998</v>
      </c>
      <c r="H18" s="26">
        <v>0.27299585774000001</v>
      </c>
      <c r="I18" s="26">
        <v>0.25206534515000001</v>
      </c>
      <c r="J18" s="26">
        <v>0</v>
      </c>
      <c r="K18" s="26">
        <v>0</v>
      </c>
      <c r="L18" s="26">
        <v>0</v>
      </c>
      <c r="N18" s="20" t="s">
        <v>27</v>
      </c>
      <c r="O18" s="21" t="s">
        <v>29</v>
      </c>
      <c r="P18" s="20" t="s">
        <v>31</v>
      </c>
      <c r="Q18" s="20" t="s">
        <v>38</v>
      </c>
      <c r="R18" s="20" t="s">
        <v>33</v>
      </c>
      <c r="S18" s="22">
        <v>4.50413698630137E-2</v>
      </c>
      <c r="T18" s="23">
        <v>3.5965232876712327E-2</v>
      </c>
      <c r="U18" s="23">
        <v>1.9515780821917808E-2</v>
      </c>
      <c r="V18" s="23">
        <v>1.7089013698630137E-2</v>
      </c>
      <c r="W18" s="23">
        <v>1.2486520547945204E-2</v>
      </c>
      <c r="X18" s="23">
        <v>1.0357616438356164E-2</v>
      </c>
    </row>
    <row r="19" spans="2:24" ht="19.5" customHeight="1" x14ac:dyDescent="0.3">
      <c r="B19" s="32" t="s">
        <v>27</v>
      </c>
      <c r="C19" s="30" t="s">
        <v>28</v>
      </c>
      <c r="D19" s="30" t="s">
        <v>29</v>
      </c>
      <c r="E19" s="29">
        <v>44652</v>
      </c>
      <c r="F19" s="28" t="s">
        <v>30</v>
      </c>
      <c r="G19" s="26">
        <v>0.32445861236000001</v>
      </c>
      <c r="H19" s="26">
        <v>0.27819360896000006</v>
      </c>
      <c r="I19" s="26">
        <v>0.25736914560000007</v>
      </c>
      <c r="J19" s="26">
        <v>0</v>
      </c>
      <c r="K19" s="26">
        <v>0</v>
      </c>
      <c r="L19" s="26">
        <v>0</v>
      </c>
      <c r="N19" s="20" t="s">
        <v>27</v>
      </c>
      <c r="O19" s="21" t="s">
        <v>29</v>
      </c>
      <c r="P19" s="20" t="s">
        <v>31</v>
      </c>
      <c r="Q19" s="20" t="s">
        <v>38</v>
      </c>
      <c r="R19" s="20" t="s">
        <v>34</v>
      </c>
      <c r="S19" s="22">
        <v>6.6896191780821915E-2</v>
      </c>
      <c r="T19" s="23">
        <v>6.1289917808219171E-2</v>
      </c>
      <c r="U19" s="23">
        <v>3.6926410958904109E-2</v>
      </c>
      <c r="V19" s="23">
        <v>3.0288931506849314E-2</v>
      </c>
      <c r="W19" s="23">
        <v>1.093731506849315E-2</v>
      </c>
      <c r="X19" s="23">
        <v>8.7267671232876716E-3</v>
      </c>
    </row>
    <row r="20" spans="2:24" ht="19.5" customHeight="1" x14ac:dyDescent="0.3">
      <c r="B20" s="32" t="s">
        <v>27</v>
      </c>
      <c r="C20" s="30" t="s">
        <v>28</v>
      </c>
      <c r="D20" s="30" t="s">
        <v>29</v>
      </c>
      <c r="E20" s="29">
        <v>44621</v>
      </c>
      <c r="F20" s="28" t="s">
        <v>30</v>
      </c>
      <c r="G20" s="26">
        <v>0.43263217239999996</v>
      </c>
      <c r="H20" s="26">
        <v>0.38686094539999999</v>
      </c>
      <c r="I20" s="26">
        <v>0.36825361150000002</v>
      </c>
      <c r="J20" s="26">
        <v>0</v>
      </c>
      <c r="K20" s="26">
        <v>0</v>
      </c>
      <c r="L20" s="26"/>
      <c r="N20" s="20" t="s">
        <v>27</v>
      </c>
      <c r="O20" s="21" t="s">
        <v>29</v>
      </c>
      <c r="P20" s="20" t="s">
        <v>31</v>
      </c>
      <c r="Q20" s="20" t="s">
        <v>38</v>
      </c>
      <c r="R20" s="20" t="s">
        <v>35</v>
      </c>
      <c r="S20" s="22">
        <v>4.9310630136986291E-2</v>
      </c>
      <c r="T20" s="23">
        <v>4.6018958904109591E-2</v>
      </c>
      <c r="U20" s="23">
        <v>2.6092273972602737E-2</v>
      </c>
      <c r="V20" s="23">
        <v>2.4447945205479455E-2</v>
      </c>
      <c r="W20" s="23">
        <v>9.0223835616438357E-3</v>
      </c>
      <c r="X20" s="23">
        <v>7.7242739726027399E-3</v>
      </c>
    </row>
    <row r="21" spans="2:24" ht="19.5" customHeight="1" x14ac:dyDescent="0.3">
      <c r="B21" s="32" t="s">
        <v>27</v>
      </c>
      <c r="C21" s="30" t="s">
        <v>28</v>
      </c>
      <c r="D21" s="30" t="s">
        <v>29</v>
      </c>
      <c r="E21" s="29">
        <v>44593</v>
      </c>
      <c r="F21" s="28" t="s">
        <v>30</v>
      </c>
      <c r="G21" s="26">
        <v>0.33471258896</v>
      </c>
      <c r="H21" s="26">
        <v>0.28849439156000001</v>
      </c>
      <c r="I21" s="26">
        <v>0.26788009410000002</v>
      </c>
      <c r="J21" s="26">
        <v>0</v>
      </c>
      <c r="K21" s="26">
        <v>0</v>
      </c>
      <c r="L21" s="26">
        <v>0</v>
      </c>
      <c r="N21" s="20" t="s">
        <v>27</v>
      </c>
      <c r="O21" s="21" t="s">
        <v>29</v>
      </c>
      <c r="P21" s="20" t="s">
        <v>31</v>
      </c>
      <c r="Q21" s="20" t="s">
        <v>39</v>
      </c>
      <c r="R21" s="20" t="s">
        <v>28</v>
      </c>
      <c r="S21" s="22">
        <v>7.1682301369863019E-2</v>
      </c>
      <c r="T21" s="23">
        <v>3.1318630136986303E-3</v>
      </c>
      <c r="U21" s="23">
        <v>0</v>
      </c>
      <c r="V21" s="23">
        <v>0</v>
      </c>
      <c r="W21" s="23">
        <v>0</v>
      </c>
      <c r="X21" s="23">
        <v>0</v>
      </c>
    </row>
    <row r="22" spans="2:24" ht="19.5" customHeight="1" x14ac:dyDescent="0.3">
      <c r="B22" s="32" t="s">
        <v>27</v>
      </c>
      <c r="C22" s="30" t="s">
        <v>28</v>
      </c>
      <c r="D22" s="30" t="s">
        <v>29</v>
      </c>
      <c r="E22" s="29">
        <v>44562</v>
      </c>
      <c r="F22" s="28" t="s">
        <v>30</v>
      </c>
      <c r="G22" s="26">
        <v>0.33648051596</v>
      </c>
      <c r="H22" s="26">
        <v>0.29027038856000004</v>
      </c>
      <c r="I22" s="26">
        <v>0.26969232660000003</v>
      </c>
      <c r="J22" s="26">
        <v>0</v>
      </c>
      <c r="K22" s="26">
        <v>0</v>
      </c>
      <c r="L22" s="26">
        <v>0</v>
      </c>
      <c r="N22" s="20" t="s">
        <v>27</v>
      </c>
      <c r="O22" s="21" t="s">
        <v>29</v>
      </c>
      <c r="P22" s="20" t="s">
        <v>31</v>
      </c>
      <c r="Q22" s="20" t="s">
        <v>39</v>
      </c>
      <c r="R22" s="20" t="s">
        <v>33</v>
      </c>
      <c r="S22" s="22">
        <v>3.9561917808219174E-2</v>
      </c>
      <c r="T22" s="23">
        <v>3.0485780821917809E-2</v>
      </c>
      <c r="U22" s="23">
        <v>1.4036328767123287E-2</v>
      </c>
      <c r="V22" s="23">
        <v>1.1609561643835618E-2</v>
      </c>
      <c r="W22" s="23">
        <v>7.0070684931506852E-3</v>
      </c>
      <c r="X22" s="23">
        <v>4.8781643835616433E-3</v>
      </c>
    </row>
    <row r="23" spans="2:24" ht="19.5" customHeight="1" x14ac:dyDescent="0.3">
      <c r="B23" s="73" t="s">
        <v>27</v>
      </c>
      <c r="C23" s="69" t="s">
        <v>28</v>
      </c>
      <c r="D23" s="69" t="s">
        <v>29</v>
      </c>
      <c r="E23" s="70">
        <v>45108</v>
      </c>
      <c r="F23" s="71" t="s">
        <v>30</v>
      </c>
      <c r="G23" s="72">
        <v>0.20976170999999999</v>
      </c>
      <c r="H23" s="72">
        <v>0.16295531999999999</v>
      </c>
      <c r="I23" s="72">
        <v>0.13969997000000001</v>
      </c>
      <c r="J23" s="72">
        <v>0</v>
      </c>
      <c r="K23" s="72">
        <v>0</v>
      </c>
      <c r="L23" s="72">
        <v>0</v>
      </c>
      <c r="N23" s="20" t="s">
        <v>27</v>
      </c>
      <c r="O23" s="21" t="s">
        <v>29</v>
      </c>
      <c r="P23" s="20" t="s">
        <v>31</v>
      </c>
      <c r="Q23" s="20" t="s">
        <v>39</v>
      </c>
      <c r="R23" s="20" t="s">
        <v>34</v>
      </c>
      <c r="S23" s="22">
        <v>6.1416739726027403E-2</v>
      </c>
      <c r="T23" s="23">
        <v>5.5810465753424653E-2</v>
      </c>
      <c r="U23" s="23">
        <v>3.144695890410959E-2</v>
      </c>
      <c r="V23" s="23">
        <v>2.4809479452054795E-2</v>
      </c>
      <c r="W23" s="23">
        <v>5.4578630136986302E-3</v>
      </c>
      <c r="X23" s="23">
        <v>3.247315068493151E-3</v>
      </c>
    </row>
    <row r="24" spans="2:24" ht="19.5" customHeight="1" x14ac:dyDescent="0.3">
      <c r="B24" s="32" t="s">
        <v>27</v>
      </c>
      <c r="C24" s="30" t="s">
        <v>28</v>
      </c>
      <c r="D24" s="30" t="s">
        <v>29</v>
      </c>
      <c r="E24" s="29">
        <v>45078</v>
      </c>
      <c r="F24" s="28" t="s">
        <v>40</v>
      </c>
      <c r="G24" s="26">
        <v>0.23205218636</v>
      </c>
      <c r="H24" s="26">
        <v>0.18525951895999998</v>
      </c>
      <c r="I24" s="26">
        <v>0.16206576509999998</v>
      </c>
      <c r="J24" s="26">
        <v>0</v>
      </c>
      <c r="K24" s="26">
        <v>0</v>
      </c>
      <c r="L24" s="26">
        <v>0</v>
      </c>
      <c r="N24" s="20" t="s">
        <v>27</v>
      </c>
      <c r="O24" s="21" t="s">
        <v>29</v>
      </c>
      <c r="P24" s="20" t="s">
        <v>31</v>
      </c>
      <c r="Q24" s="20" t="s">
        <v>39</v>
      </c>
      <c r="R24" s="20" t="s">
        <v>35</v>
      </c>
      <c r="S24" s="22">
        <v>4.383117808219178E-2</v>
      </c>
      <c r="T24" s="23">
        <v>4.0539506849315066E-2</v>
      </c>
      <c r="U24" s="23">
        <v>2.0612821917808218E-2</v>
      </c>
      <c r="V24" s="23">
        <v>1.8968493150684929E-2</v>
      </c>
      <c r="W24" s="23">
        <v>3.5429315068493147E-3</v>
      </c>
      <c r="X24" s="23">
        <v>2.2448219178082193E-3</v>
      </c>
    </row>
    <row r="25" spans="2:24" ht="19.5" customHeight="1" x14ac:dyDescent="0.3">
      <c r="B25" s="32" t="s">
        <v>27</v>
      </c>
      <c r="C25" s="30" t="s">
        <v>28</v>
      </c>
      <c r="D25" s="30" t="s">
        <v>29</v>
      </c>
      <c r="E25" s="29">
        <v>45047</v>
      </c>
      <c r="F25" s="28" t="s">
        <v>40</v>
      </c>
      <c r="G25" s="26">
        <v>0.20988238178000002</v>
      </c>
      <c r="H25" s="26">
        <v>0.16298851657999999</v>
      </c>
      <c r="I25" s="26">
        <v>0.13934036955000001</v>
      </c>
      <c r="J25" s="26">
        <v>0</v>
      </c>
      <c r="K25" s="26">
        <v>0</v>
      </c>
      <c r="L25" s="26">
        <v>0</v>
      </c>
      <c r="N25" s="20" t="s">
        <v>27</v>
      </c>
      <c r="O25" s="21" t="s">
        <v>29</v>
      </c>
      <c r="P25" s="20" t="s">
        <v>31</v>
      </c>
      <c r="Q25" s="20" t="s">
        <v>41</v>
      </c>
      <c r="R25" s="20" t="s">
        <v>28</v>
      </c>
      <c r="S25" s="22">
        <v>7.4422027397260268E-2</v>
      </c>
      <c r="T25" s="23">
        <v>5.8715890410958906E-3</v>
      </c>
      <c r="U25" s="23">
        <v>0</v>
      </c>
      <c r="V25" s="23">
        <v>0</v>
      </c>
      <c r="W25" s="23">
        <v>0</v>
      </c>
      <c r="X25" s="23">
        <v>0</v>
      </c>
    </row>
    <row r="26" spans="2:24" ht="19.5" customHeight="1" x14ac:dyDescent="0.3">
      <c r="B26" s="32" t="s">
        <v>27</v>
      </c>
      <c r="C26" s="30" t="s">
        <v>28</v>
      </c>
      <c r="D26" s="30" t="s">
        <v>29</v>
      </c>
      <c r="E26" s="29">
        <v>45017</v>
      </c>
      <c r="F26" s="28" t="s">
        <v>40</v>
      </c>
      <c r="G26" s="26">
        <v>0.20931664514000001</v>
      </c>
      <c r="H26" s="26">
        <v>0.16242019753999998</v>
      </c>
      <c r="I26" s="26">
        <v>0.13876045515000002</v>
      </c>
      <c r="J26" s="26">
        <v>0</v>
      </c>
      <c r="K26" s="26">
        <v>0</v>
      </c>
      <c r="L26" s="26">
        <v>0</v>
      </c>
      <c r="N26" s="20" t="s">
        <v>27</v>
      </c>
      <c r="O26" s="21" t="s">
        <v>29</v>
      </c>
      <c r="P26" s="20" t="s">
        <v>31</v>
      </c>
      <c r="Q26" s="20" t="s">
        <v>41</v>
      </c>
      <c r="R26" s="20" t="s">
        <v>33</v>
      </c>
      <c r="S26" s="22">
        <v>4.2301643835616437E-2</v>
      </c>
      <c r="T26" s="23">
        <v>3.3225506849315065E-2</v>
      </c>
      <c r="U26" s="23">
        <v>1.6776054794520549E-2</v>
      </c>
      <c r="V26" s="23">
        <v>1.4349287671232877E-2</v>
      </c>
      <c r="W26" s="23">
        <v>9.7467945205479464E-3</v>
      </c>
      <c r="X26" s="23">
        <v>7.6178904109589036E-3</v>
      </c>
    </row>
    <row r="27" spans="2:24" ht="19.5" customHeight="1" x14ac:dyDescent="0.3">
      <c r="B27" s="32" t="s">
        <v>27</v>
      </c>
      <c r="C27" s="30" t="s">
        <v>28</v>
      </c>
      <c r="D27" s="30" t="s">
        <v>29</v>
      </c>
      <c r="E27" s="29">
        <v>44986</v>
      </c>
      <c r="F27" s="28" t="s">
        <v>40</v>
      </c>
      <c r="G27" s="26">
        <v>0.22803309898000002</v>
      </c>
      <c r="H27" s="26">
        <v>0.18122208577999999</v>
      </c>
      <c r="I27" s="26">
        <v>0.15794595654999999</v>
      </c>
      <c r="J27" s="26">
        <v>0</v>
      </c>
      <c r="K27" s="26">
        <v>0</v>
      </c>
      <c r="L27" s="26">
        <v>0</v>
      </c>
      <c r="N27" s="20" t="s">
        <v>27</v>
      </c>
      <c r="O27" s="21" t="s">
        <v>29</v>
      </c>
      <c r="P27" s="20" t="s">
        <v>31</v>
      </c>
      <c r="Q27" s="20" t="s">
        <v>41</v>
      </c>
      <c r="R27" s="20" t="s">
        <v>34</v>
      </c>
      <c r="S27" s="22">
        <v>6.4156465753424666E-2</v>
      </c>
      <c r="T27" s="23">
        <v>5.8550191780821915E-2</v>
      </c>
      <c r="U27" s="23">
        <v>3.4186684931506846E-2</v>
      </c>
      <c r="V27" s="23">
        <v>2.7549205479452055E-2</v>
      </c>
      <c r="W27" s="23">
        <v>8.1975890410958905E-3</v>
      </c>
      <c r="X27" s="23">
        <v>5.9870410958904113E-3</v>
      </c>
    </row>
    <row r="28" spans="2:24" ht="19.5" customHeight="1" x14ac:dyDescent="0.3">
      <c r="B28" s="32" t="s">
        <v>27</v>
      </c>
      <c r="C28" s="30" t="s">
        <v>28</v>
      </c>
      <c r="D28" s="30" t="s">
        <v>29</v>
      </c>
      <c r="E28" s="29">
        <v>44958</v>
      </c>
      <c r="F28" s="28" t="s">
        <v>40</v>
      </c>
      <c r="G28" s="26">
        <v>0.27972728446</v>
      </c>
      <c r="H28" s="26">
        <v>0.23315223806000002</v>
      </c>
      <c r="I28" s="26">
        <v>0.21093563485</v>
      </c>
      <c r="J28" s="26">
        <v>0</v>
      </c>
      <c r="K28" s="26">
        <v>0</v>
      </c>
      <c r="L28" s="26">
        <v>0</v>
      </c>
      <c r="N28" s="20" t="s">
        <v>27</v>
      </c>
      <c r="O28" s="21" t="s">
        <v>29</v>
      </c>
      <c r="P28" s="20" t="s">
        <v>31</v>
      </c>
      <c r="Q28" s="20" t="s">
        <v>41</v>
      </c>
      <c r="R28" s="20" t="s">
        <v>35</v>
      </c>
      <c r="S28" s="22">
        <v>4.6570904109589036E-2</v>
      </c>
      <c r="T28" s="23">
        <v>4.3279232876712329E-2</v>
      </c>
      <c r="U28" s="23">
        <v>2.3352547945205478E-2</v>
      </c>
      <c r="V28" s="23">
        <v>2.1708219178082192E-2</v>
      </c>
      <c r="W28" s="23">
        <v>6.2826575342465754E-3</v>
      </c>
      <c r="X28" s="23">
        <v>4.9845479452054796E-3</v>
      </c>
    </row>
    <row r="29" spans="2:24" ht="19.5" customHeight="1" x14ac:dyDescent="0.3">
      <c r="B29" s="32" t="s">
        <v>27</v>
      </c>
      <c r="C29" s="30" t="s">
        <v>28</v>
      </c>
      <c r="D29" s="30" t="s">
        <v>29</v>
      </c>
      <c r="E29" s="29">
        <v>44927</v>
      </c>
      <c r="F29" s="28" t="s">
        <v>40</v>
      </c>
      <c r="G29" s="26">
        <v>0.2043900219</v>
      </c>
      <c r="H29" s="26">
        <v>0.15747108589999997</v>
      </c>
      <c r="I29" s="26">
        <v>0.13371036725000002</v>
      </c>
      <c r="J29" s="26">
        <v>0</v>
      </c>
      <c r="K29" s="26">
        <v>0</v>
      </c>
      <c r="L29" s="26">
        <v>0</v>
      </c>
      <c r="N29" s="20" t="s">
        <v>27</v>
      </c>
      <c r="O29" s="21" t="s">
        <v>29</v>
      </c>
      <c r="P29" s="20" t="s">
        <v>31</v>
      </c>
      <c r="Q29" s="20" t="s">
        <v>42</v>
      </c>
      <c r="R29" s="20" t="s">
        <v>28</v>
      </c>
      <c r="S29" s="22">
        <v>7.1682191780821927E-2</v>
      </c>
      <c r="T29" s="23">
        <v>3.1318630136986303E-3</v>
      </c>
      <c r="U29" s="23">
        <v>0</v>
      </c>
      <c r="V29" s="23">
        <v>0</v>
      </c>
      <c r="W29" s="23">
        <v>0</v>
      </c>
      <c r="X29" s="23">
        <v>0</v>
      </c>
    </row>
    <row r="30" spans="2:24" ht="19.5" customHeight="1" x14ac:dyDescent="0.3">
      <c r="B30" s="32" t="s">
        <v>27</v>
      </c>
      <c r="C30" s="30" t="s">
        <v>28</v>
      </c>
      <c r="D30" s="30" t="s">
        <v>29</v>
      </c>
      <c r="E30" s="29">
        <v>44896</v>
      </c>
      <c r="F30" s="28" t="s">
        <v>40</v>
      </c>
      <c r="G30" s="26">
        <v>0.23668415510000002</v>
      </c>
      <c r="H30" s="26">
        <v>0.18991263110000001</v>
      </c>
      <c r="I30" s="26">
        <v>0.16681381425000003</v>
      </c>
      <c r="J30" s="26">
        <v>0</v>
      </c>
      <c r="K30" s="26">
        <v>0</v>
      </c>
      <c r="L30" s="26">
        <v>0</v>
      </c>
      <c r="N30" s="20" t="s">
        <v>27</v>
      </c>
      <c r="O30" s="21" t="s">
        <v>29</v>
      </c>
      <c r="P30" s="20" t="s">
        <v>31</v>
      </c>
      <c r="Q30" s="20" t="s">
        <v>42</v>
      </c>
      <c r="R30" s="20" t="s">
        <v>33</v>
      </c>
      <c r="S30" s="22">
        <v>3.9561917808219174E-2</v>
      </c>
      <c r="T30" s="23">
        <v>3.0485780821917809E-2</v>
      </c>
      <c r="U30" s="23">
        <v>1.4036328767123287E-2</v>
      </c>
      <c r="V30" s="23">
        <v>1.1609561643835618E-2</v>
      </c>
      <c r="W30" s="23">
        <v>7.0070684931506852E-3</v>
      </c>
      <c r="X30" s="23">
        <v>4.8781643835616433E-3</v>
      </c>
    </row>
    <row r="31" spans="2:24" ht="19.5" customHeight="1" x14ac:dyDescent="0.3">
      <c r="B31" s="32" t="s">
        <v>27</v>
      </c>
      <c r="C31" s="30" t="s">
        <v>28</v>
      </c>
      <c r="D31" s="30" t="s">
        <v>29</v>
      </c>
      <c r="E31" s="29">
        <v>44866</v>
      </c>
      <c r="F31" s="28" t="s">
        <v>40</v>
      </c>
      <c r="G31" s="26">
        <v>0.25861823608000001</v>
      </c>
      <c r="H31" s="26">
        <v>0.21194683387999999</v>
      </c>
      <c r="I31" s="26">
        <v>0.1892975788</v>
      </c>
      <c r="J31" s="26">
        <v>0</v>
      </c>
      <c r="K31" s="26">
        <v>0</v>
      </c>
      <c r="L31" s="26">
        <v>0</v>
      </c>
      <c r="N31" s="20" t="s">
        <v>27</v>
      </c>
      <c r="O31" s="21" t="s">
        <v>29</v>
      </c>
      <c r="P31" s="20" t="s">
        <v>31</v>
      </c>
      <c r="Q31" s="20" t="s">
        <v>42</v>
      </c>
      <c r="R31" s="20" t="s">
        <v>34</v>
      </c>
      <c r="S31" s="22">
        <v>6.1416739726027403E-2</v>
      </c>
      <c r="T31" s="23">
        <v>5.5810465753424653E-2</v>
      </c>
      <c r="U31" s="23">
        <v>3.144695890410959E-2</v>
      </c>
      <c r="V31" s="23">
        <v>2.4809479452054795E-2</v>
      </c>
      <c r="W31" s="23">
        <v>5.4578630136986302E-3</v>
      </c>
      <c r="X31" s="23">
        <v>3.247315068493151E-3</v>
      </c>
    </row>
    <row r="32" spans="2:24" ht="19.5" customHeight="1" x14ac:dyDescent="0.3">
      <c r="B32" s="32" t="s">
        <v>27</v>
      </c>
      <c r="C32" s="30" t="s">
        <v>28</v>
      </c>
      <c r="D32" s="30" t="s">
        <v>29</v>
      </c>
      <c r="E32" s="29">
        <v>44835</v>
      </c>
      <c r="F32" s="28" t="s">
        <v>40</v>
      </c>
      <c r="G32" s="26">
        <v>0.27234913577999997</v>
      </c>
      <c r="H32" s="26">
        <v>0.22574041057999999</v>
      </c>
      <c r="I32" s="26">
        <v>0.20337258454999999</v>
      </c>
      <c r="J32" s="26">
        <v>0</v>
      </c>
      <c r="K32" s="26">
        <v>0</v>
      </c>
      <c r="L32" s="26">
        <v>0</v>
      </c>
      <c r="N32" s="20" t="s">
        <v>27</v>
      </c>
      <c r="O32" s="21" t="s">
        <v>29</v>
      </c>
      <c r="P32" s="20" t="s">
        <v>31</v>
      </c>
      <c r="Q32" s="20" t="s">
        <v>42</v>
      </c>
      <c r="R32" s="20" t="s">
        <v>35</v>
      </c>
      <c r="S32" s="22">
        <v>4.383117808219178E-2</v>
      </c>
      <c r="T32" s="23">
        <v>4.0539506849315066E-2</v>
      </c>
      <c r="U32" s="23">
        <v>2.0612821917808218E-2</v>
      </c>
      <c r="V32" s="23">
        <v>1.8968493150684929E-2</v>
      </c>
      <c r="W32" s="23">
        <v>3.5429315068493147E-3</v>
      </c>
      <c r="X32" s="23">
        <v>2.2448219178082193E-3</v>
      </c>
    </row>
    <row r="33" spans="2:24" ht="19.5" customHeight="1" x14ac:dyDescent="0.3">
      <c r="B33" s="32" t="s">
        <v>27</v>
      </c>
      <c r="C33" s="30" t="s">
        <v>28</v>
      </c>
      <c r="D33" s="30" t="s">
        <v>29</v>
      </c>
      <c r="E33" s="29">
        <v>44805</v>
      </c>
      <c r="F33" s="28" t="s">
        <v>40</v>
      </c>
      <c r="G33" s="26">
        <v>0.28428233425999999</v>
      </c>
      <c r="H33" s="26">
        <v>0.23774590986000002</v>
      </c>
      <c r="I33" s="26">
        <v>0.21570272585</v>
      </c>
      <c r="J33" s="26">
        <v>0</v>
      </c>
      <c r="K33" s="26">
        <v>0</v>
      </c>
      <c r="L33" s="26">
        <v>0</v>
      </c>
      <c r="N33" s="20" t="s">
        <v>27</v>
      </c>
      <c r="O33" s="21" t="s">
        <v>43</v>
      </c>
      <c r="P33" s="20" t="s">
        <v>31</v>
      </c>
      <c r="Q33" s="20" t="s">
        <v>44</v>
      </c>
      <c r="R33" s="20" t="s">
        <v>28</v>
      </c>
      <c r="S33" s="22">
        <v>7.1803000000000006E-2</v>
      </c>
      <c r="T33" s="23">
        <v>5.5279999999999999E-3</v>
      </c>
      <c r="U33" s="23">
        <v>0</v>
      </c>
      <c r="V33" s="23">
        <v>0</v>
      </c>
      <c r="W33" s="23">
        <v>0</v>
      </c>
      <c r="X33" s="23">
        <v>0</v>
      </c>
    </row>
    <row r="34" spans="2:24" ht="19.5" customHeight="1" x14ac:dyDescent="0.3">
      <c r="B34" s="32" t="s">
        <v>27</v>
      </c>
      <c r="C34" s="30" t="s">
        <v>28</v>
      </c>
      <c r="D34" s="30" t="s">
        <v>29</v>
      </c>
      <c r="E34" s="29">
        <v>44774</v>
      </c>
      <c r="F34" s="28" t="s">
        <v>40</v>
      </c>
      <c r="G34" s="26">
        <v>0.30057083501999998</v>
      </c>
      <c r="H34" s="26">
        <v>0.25410876222000001</v>
      </c>
      <c r="I34" s="26">
        <v>0.23239942795000001</v>
      </c>
      <c r="J34" s="26">
        <v>0</v>
      </c>
      <c r="K34" s="26">
        <v>0</v>
      </c>
      <c r="L34" s="26">
        <v>0</v>
      </c>
      <c r="N34" s="20" t="s">
        <v>27</v>
      </c>
      <c r="O34" s="21" t="s">
        <v>43</v>
      </c>
      <c r="P34" s="20" t="s">
        <v>31</v>
      </c>
      <c r="Q34" s="20" t="s">
        <v>44</v>
      </c>
      <c r="R34" s="20" t="s">
        <v>33</v>
      </c>
      <c r="S34" s="22">
        <v>3.8308000000000002E-2</v>
      </c>
      <c r="T34" s="23">
        <v>3.2599999999999997E-2</v>
      </c>
      <c r="U34" s="23">
        <v>1.09654E-2</v>
      </c>
      <c r="V34" s="23">
        <v>1.0011000000000001E-2</v>
      </c>
      <c r="W34" s="23">
        <v>7.4869999999999997E-3</v>
      </c>
      <c r="X34" s="23">
        <v>5.483E-3</v>
      </c>
    </row>
    <row r="35" spans="2:24" ht="19.5" customHeight="1" x14ac:dyDescent="0.3">
      <c r="B35" s="32" t="s">
        <v>27</v>
      </c>
      <c r="C35" s="30" t="s">
        <v>28</v>
      </c>
      <c r="D35" s="30" t="s">
        <v>29</v>
      </c>
      <c r="E35" s="29">
        <v>44743</v>
      </c>
      <c r="F35" s="28" t="s">
        <v>40</v>
      </c>
      <c r="G35" s="26">
        <v>0.28615633687999997</v>
      </c>
      <c r="H35" s="26">
        <v>0.23962846668000004</v>
      </c>
      <c r="I35" s="26">
        <v>0.2176236923</v>
      </c>
      <c r="J35" s="26">
        <v>0</v>
      </c>
      <c r="K35" s="26">
        <v>0</v>
      </c>
      <c r="L35" s="26">
        <v>0</v>
      </c>
      <c r="N35" s="20" t="s">
        <v>27</v>
      </c>
      <c r="O35" s="21" t="s">
        <v>43</v>
      </c>
      <c r="P35" s="20" t="s">
        <v>31</v>
      </c>
      <c r="Q35" s="20" t="s">
        <v>44</v>
      </c>
      <c r="R35" s="20" t="s">
        <v>34</v>
      </c>
      <c r="S35" s="22">
        <v>6.2918000000000002E-2</v>
      </c>
      <c r="T35" s="23">
        <v>5.4358999999999998E-2</v>
      </c>
      <c r="U35" s="23">
        <v>2.8295000000000001E-2</v>
      </c>
      <c r="V35" s="23">
        <v>2.3453999999999999E-2</v>
      </c>
      <c r="W35" s="23">
        <v>5.2290000000000001E-3</v>
      </c>
      <c r="X35" s="23">
        <v>3.1480000000000002E-3</v>
      </c>
    </row>
    <row r="36" spans="2:24" ht="19.5" customHeight="1" x14ac:dyDescent="0.3">
      <c r="B36" s="32" t="s">
        <v>27</v>
      </c>
      <c r="C36" s="30" t="s">
        <v>28</v>
      </c>
      <c r="D36" s="30" t="s">
        <v>29</v>
      </c>
      <c r="E36" s="29">
        <v>44713</v>
      </c>
      <c r="F36" s="28" t="s">
        <v>40</v>
      </c>
      <c r="G36" s="26">
        <v>0.31794366433999999</v>
      </c>
      <c r="H36" s="26">
        <v>0.27156089274000006</v>
      </c>
      <c r="I36" s="26">
        <v>0.25020763265000001</v>
      </c>
      <c r="J36" s="26">
        <v>0</v>
      </c>
      <c r="K36" s="26">
        <v>0</v>
      </c>
      <c r="L36" s="26">
        <v>0</v>
      </c>
      <c r="N36" s="20" t="s">
        <v>27</v>
      </c>
      <c r="O36" s="21" t="s">
        <v>43</v>
      </c>
      <c r="P36" s="20" t="s">
        <v>31</v>
      </c>
      <c r="Q36" s="20" t="s">
        <v>44</v>
      </c>
      <c r="R36" s="20" t="s">
        <v>35</v>
      </c>
      <c r="S36" s="22">
        <v>4.3360000000000003E-2</v>
      </c>
      <c r="T36" s="23">
        <v>4.0164999999999999E-2</v>
      </c>
      <c r="U36" s="23">
        <v>1.7108000000000002E-2</v>
      </c>
      <c r="V36" s="23">
        <v>1.3475000000000001E-2</v>
      </c>
      <c r="W36" s="23">
        <v>3.2810000000000001E-3</v>
      </c>
      <c r="X36" s="23">
        <v>2.0590000000000001E-3</v>
      </c>
    </row>
    <row r="37" spans="2:24" ht="19.5" customHeight="1" x14ac:dyDescent="0.3">
      <c r="B37" s="32" t="s">
        <v>27</v>
      </c>
      <c r="C37" s="30" t="s">
        <v>28</v>
      </c>
      <c r="D37" s="30" t="s">
        <v>29</v>
      </c>
      <c r="E37" s="29">
        <v>44682</v>
      </c>
      <c r="F37" s="28" t="s">
        <v>40</v>
      </c>
      <c r="G37" s="26">
        <v>0.33856947933999998</v>
      </c>
      <c r="H37" s="26">
        <v>0.29228085774000001</v>
      </c>
      <c r="I37" s="26">
        <v>0.27135034515000001</v>
      </c>
      <c r="J37" s="26">
        <v>0</v>
      </c>
      <c r="K37" s="26">
        <v>0</v>
      </c>
      <c r="L37" s="26">
        <v>0</v>
      </c>
      <c r="N37" s="20" t="s">
        <v>27</v>
      </c>
      <c r="O37" s="21" t="s">
        <v>43</v>
      </c>
      <c r="P37" s="20" t="s">
        <v>31</v>
      </c>
      <c r="Q37" s="20" t="s">
        <v>45</v>
      </c>
      <c r="R37" s="20" t="s">
        <v>28</v>
      </c>
      <c r="S37" s="22">
        <v>8.1597000000000003E-2</v>
      </c>
      <c r="T37" s="23">
        <v>1.3542E-2</v>
      </c>
      <c r="U37" s="23">
        <v>0</v>
      </c>
      <c r="V37" s="23">
        <v>0</v>
      </c>
      <c r="W37" s="23">
        <v>0</v>
      </c>
      <c r="X37" s="23">
        <v>0</v>
      </c>
    </row>
    <row r="38" spans="2:24" ht="19.5" customHeight="1" x14ac:dyDescent="0.3">
      <c r="B38" s="32" t="s">
        <v>27</v>
      </c>
      <c r="C38" s="30" t="s">
        <v>28</v>
      </c>
      <c r="D38" s="30" t="s">
        <v>29</v>
      </c>
      <c r="E38" s="29">
        <v>44652</v>
      </c>
      <c r="F38" s="28" t="s">
        <v>40</v>
      </c>
      <c r="G38" s="26">
        <v>0.34374361236000006</v>
      </c>
      <c r="H38" s="26">
        <v>0.29747860896000006</v>
      </c>
      <c r="I38" s="26">
        <v>0.27665414560000007</v>
      </c>
      <c r="J38" s="26">
        <v>0</v>
      </c>
      <c r="K38" s="26">
        <v>0</v>
      </c>
      <c r="L38" s="26">
        <v>0</v>
      </c>
      <c r="N38" s="20" t="s">
        <v>27</v>
      </c>
      <c r="O38" s="21" t="s">
        <v>43</v>
      </c>
      <c r="P38" s="20" t="s">
        <v>31</v>
      </c>
      <c r="Q38" s="20" t="s">
        <v>45</v>
      </c>
      <c r="R38" s="20" t="s">
        <v>33</v>
      </c>
      <c r="S38" s="22">
        <v>3.8308000000000002E-2</v>
      </c>
      <c r="T38" s="23">
        <v>3.2599999999999997E-2</v>
      </c>
      <c r="U38" s="23">
        <v>2.1238E-2</v>
      </c>
      <c r="V38" s="23">
        <v>2.0285000000000001E-2</v>
      </c>
      <c r="W38" s="23">
        <v>1.7760999999999999E-2</v>
      </c>
      <c r="X38" s="23">
        <v>1.5757E-2</v>
      </c>
    </row>
    <row r="39" spans="2:24" ht="19.5" customHeight="1" x14ac:dyDescent="0.3">
      <c r="B39" s="32" t="s">
        <v>27</v>
      </c>
      <c r="C39" s="30" t="s">
        <v>28</v>
      </c>
      <c r="D39" s="30" t="s">
        <v>29</v>
      </c>
      <c r="E39" s="29">
        <v>44621</v>
      </c>
      <c r="F39" s="28" t="s">
        <v>40</v>
      </c>
      <c r="G39" s="26">
        <v>0.45191717239999996</v>
      </c>
      <c r="H39" s="26">
        <v>0.40614594540000004</v>
      </c>
      <c r="I39" s="26">
        <v>0.38753861150000002</v>
      </c>
      <c r="J39" s="26">
        <v>0</v>
      </c>
      <c r="K39" s="26">
        <v>0</v>
      </c>
      <c r="L39" s="26"/>
      <c r="N39" s="20" t="s">
        <v>27</v>
      </c>
      <c r="O39" s="21" t="s">
        <v>43</v>
      </c>
      <c r="P39" s="20" t="s">
        <v>31</v>
      </c>
      <c r="Q39" s="20" t="s">
        <v>45</v>
      </c>
      <c r="R39" s="20" t="s">
        <v>34</v>
      </c>
      <c r="S39" s="22">
        <v>6.2918000000000002E-2</v>
      </c>
      <c r="T39" s="23">
        <v>5.4358999999999998E-2</v>
      </c>
      <c r="U39" s="23">
        <v>3.6513999999999998E-2</v>
      </c>
      <c r="V39" s="23">
        <v>3.1673E-2</v>
      </c>
      <c r="W39" s="23">
        <v>1.3448E-2</v>
      </c>
      <c r="X39" s="23">
        <v>1.1367E-2</v>
      </c>
    </row>
    <row r="40" spans="2:24" ht="19.5" customHeight="1" x14ac:dyDescent="0.3">
      <c r="B40" s="32" t="s">
        <v>27</v>
      </c>
      <c r="C40" s="30" t="s">
        <v>28</v>
      </c>
      <c r="D40" s="30" t="s">
        <v>29</v>
      </c>
      <c r="E40" s="29">
        <v>44593</v>
      </c>
      <c r="F40" s="28" t="s">
        <v>40</v>
      </c>
      <c r="G40" s="26">
        <v>0.35399758896</v>
      </c>
      <c r="H40" s="26">
        <v>0.30777939156</v>
      </c>
      <c r="I40" s="26">
        <v>0.28716509410000002</v>
      </c>
      <c r="J40" s="26">
        <v>0</v>
      </c>
      <c r="K40" s="26">
        <v>0</v>
      </c>
      <c r="L40" s="26">
        <v>0</v>
      </c>
      <c r="N40" s="20" t="s">
        <v>27</v>
      </c>
      <c r="O40" s="21" t="s">
        <v>43</v>
      </c>
      <c r="P40" s="20" t="s">
        <v>31</v>
      </c>
      <c r="Q40" s="20" t="s">
        <v>45</v>
      </c>
      <c r="R40" s="20" t="s">
        <v>35</v>
      </c>
      <c r="S40" s="22">
        <v>4.3360000000000003E-2</v>
      </c>
      <c r="T40" s="23">
        <v>4.0164999999999999E-2</v>
      </c>
      <c r="U40" s="23">
        <v>2.5326999999999999E-2</v>
      </c>
      <c r="V40" s="23">
        <v>2.1694000000000001E-2</v>
      </c>
      <c r="W40" s="23">
        <v>1.1501000000000001E-2</v>
      </c>
      <c r="X40" s="23">
        <v>1.0279E-2</v>
      </c>
    </row>
    <row r="41" spans="2:24" ht="19.5" customHeight="1" x14ac:dyDescent="0.3">
      <c r="B41" s="32" t="s">
        <v>27</v>
      </c>
      <c r="C41" s="30" t="s">
        <v>28</v>
      </c>
      <c r="D41" s="30" t="s">
        <v>29</v>
      </c>
      <c r="E41" s="29">
        <v>44562</v>
      </c>
      <c r="F41" s="28" t="s">
        <v>40</v>
      </c>
      <c r="G41" s="26">
        <v>0.35576551596</v>
      </c>
      <c r="H41" s="26">
        <v>0.30955538856000003</v>
      </c>
      <c r="I41" s="26">
        <v>0.28897732660000003</v>
      </c>
      <c r="J41" s="26">
        <v>0</v>
      </c>
      <c r="K41" s="26">
        <v>0</v>
      </c>
      <c r="L41" s="26">
        <v>0</v>
      </c>
      <c r="N41" s="20" t="s">
        <v>27</v>
      </c>
      <c r="O41" s="21" t="s">
        <v>43</v>
      </c>
      <c r="P41" s="20" t="s">
        <v>31</v>
      </c>
      <c r="Q41" s="20" t="s">
        <v>46</v>
      </c>
      <c r="R41" s="20" t="s">
        <v>28</v>
      </c>
      <c r="S41" s="22">
        <v>9.2145000000000005E-2</v>
      </c>
      <c r="T41" s="23">
        <v>2.2172000000000001E-2</v>
      </c>
      <c r="U41" s="23">
        <v>0</v>
      </c>
      <c r="V41" s="23">
        <v>0</v>
      </c>
      <c r="W41" s="23">
        <v>0</v>
      </c>
      <c r="X41" s="23">
        <v>0</v>
      </c>
    </row>
    <row r="42" spans="2:24" ht="19.5" customHeight="1" x14ac:dyDescent="0.3">
      <c r="B42" s="73" t="s">
        <v>27</v>
      </c>
      <c r="C42" s="69" t="s">
        <v>28</v>
      </c>
      <c r="D42" s="69" t="s">
        <v>29</v>
      </c>
      <c r="E42" s="70">
        <v>45108</v>
      </c>
      <c r="F42" s="71" t="s">
        <v>40</v>
      </c>
      <c r="G42" s="72">
        <v>0.22904670999999999</v>
      </c>
      <c r="H42" s="72">
        <v>0.18224032000000001</v>
      </c>
      <c r="I42" s="72">
        <v>0.15898497</v>
      </c>
      <c r="J42" s="72">
        <v>0</v>
      </c>
      <c r="K42" s="72">
        <v>0</v>
      </c>
      <c r="L42" s="72">
        <v>0</v>
      </c>
      <c r="N42" s="20" t="s">
        <v>27</v>
      </c>
      <c r="O42" s="21" t="s">
        <v>43</v>
      </c>
      <c r="P42" s="20" t="s">
        <v>31</v>
      </c>
      <c r="Q42" s="20" t="s">
        <v>46</v>
      </c>
      <c r="R42" s="20" t="s">
        <v>33</v>
      </c>
      <c r="S42" s="22">
        <v>3.8308000000000002E-2</v>
      </c>
      <c r="T42" s="23">
        <v>3.2599999999999997E-2</v>
      </c>
      <c r="U42" s="23">
        <v>3.5622000000000001E-2</v>
      </c>
      <c r="V42" s="23">
        <v>3.4667999999999997E-2</v>
      </c>
      <c r="W42" s="23">
        <v>3.2143999999999999E-2</v>
      </c>
      <c r="X42" s="23">
        <v>3.014E-2</v>
      </c>
    </row>
    <row r="43" spans="2:24" ht="19.5" customHeight="1" x14ac:dyDescent="0.3">
      <c r="B43" s="32" t="s">
        <v>27</v>
      </c>
      <c r="C43" s="30" t="s">
        <v>28</v>
      </c>
      <c r="D43" s="30" t="s">
        <v>29</v>
      </c>
      <c r="E43" s="29">
        <v>45078</v>
      </c>
      <c r="F43" s="28" t="s">
        <v>47</v>
      </c>
      <c r="G43" s="26">
        <v>0.23205218636</v>
      </c>
      <c r="H43" s="26">
        <v>0.18525951895999998</v>
      </c>
      <c r="I43" s="26">
        <v>0.16206576509999998</v>
      </c>
      <c r="J43" s="26">
        <v>0</v>
      </c>
      <c r="K43" s="26">
        <v>0</v>
      </c>
      <c r="L43" s="26">
        <v>0</v>
      </c>
      <c r="N43" s="20" t="s">
        <v>27</v>
      </c>
      <c r="O43" s="21" t="s">
        <v>43</v>
      </c>
      <c r="P43" s="20" t="s">
        <v>31</v>
      </c>
      <c r="Q43" s="20" t="s">
        <v>46</v>
      </c>
      <c r="R43" s="20" t="s">
        <v>34</v>
      </c>
      <c r="S43" s="22">
        <v>6.2918000000000002E-2</v>
      </c>
      <c r="T43" s="23">
        <v>5.4358999999999998E-2</v>
      </c>
      <c r="U43" s="23">
        <v>4.3706000000000002E-2</v>
      </c>
      <c r="V43" s="23">
        <v>3.8864999999999997E-2</v>
      </c>
      <c r="W43" s="23">
        <v>2.0639999999999999E-2</v>
      </c>
      <c r="X43" s="23">
        <v>1.8558999999999999E-2</v>
      </c>
    </row>
    <row r="44" spans="2:24" ht="19.5" customHeight="1" x14ac:dyDescent="0.3">
      <c r="B44" s="32" t="s">
        <v>27</v>
      </c>
      <c r="C44" s="30" t="s">
        <v>28</v>
      </c>
      <c r="D44" s="30" t="s">
        <v>29</v>
      </c>
      <c r="E44" s="29">
        <v>45047</v>
      </c>
      <c r="F44" s="28" t="s">
        <v>47</v>
      </c>
      <c r="G44" s="26">
        <v>0.20988238178000002</v>
      </c>
      <c r="H44" s="26">
        <v>0.16298851657999999</v>
      </c>
      <c r="I44" s="26">
        <v>0.13934036955000001</v>
      </c>
      <c r="J44" s="26">
        <v>0</v>
      </c>
      <c r="K44" s="26">
        <v>0</v>
      </c>
      <c r="L44" s="26">
        <v>0</v>
      </c>
      <c r="N44" s="20" t="s">
        <v>27</v>
      </c>
      <c r="O44" s="21" t="s">
        <v>43</v>
      </c>
      <c r="P44" s="20" t="s">
        <v>31</v>
      </c>
      <c r="Q44" s="20" t="s">
        <v>46</v>
      </c>
      <c r="R44" s="20" t="s">
        <v>35</v>
      </c>
      <c r="S44" s="22">
        <v>4.3360000000000003E-2</v>
      </c>
      <c r="T44" s="23">
        <v>4.0164999999999999E-2</v>
      </c>
      <c r="U44" s="23">
        <v>3.2518999999999999E-2</v>
      </c>
      <c r="V44" s="23">
        <v>2.8885999999999998E-2</v>
      </c>
      <c r="W44" s="23">
        <v>1.8692E-2</v>
      </c>
      <c r="X44" s="23">
        <v>1.7469999999999999E-2</v>
      </c>
    </row>
    <row r="45" spans="2:24" ht="19.5" customHeight="1" x14ac:dyDescent="0.3">
      <c r="B45" s="32" t="s">
        <v>27</v>
      </c>
      <c r="C45" s="30" t="s">
        <v>28</v>
      </c>
      <c r="D45" s="30" t="s">
        <v>29</v>
      </c>
      <c r="E45" s="29">
        <v>45017</v>
      </c>
      <c r="F45" s="28" t="s">
        <v>47</v>
      </c>
      <c r="G45" s="26">
        <v>0.20931664514000001</v>
      </c>
      <c r="H45" s="26">
        <v>0.16242019753999998</v>
      </c>
      <c r="I45" s="26">
        <v>0.13876045515000002</v>
      </c>
      <c r="J45" s="26">
        <v>0</v>
      </c>
      <c r="K45" s="26">
        <v>0</v>
      </c>
      <c r="L45" s="26">
        <v>0</v>
      </c>
      <c r="N45" s="20" t="s">
        <v>27</v>
      </c>
      <c r="O45" s="21" t="s">
        <v>48</v>
      </c>
      <c r="P45" s="20" t="s">
        <v>31</v>
      </c>
      <c r="Q45" s="20" t="s">
        <v>49</v>
      </c>
      <c r="R45" s="20" t="s">
        <v>33</v>
      </c>
      <c r="S45" s="22">
        <v>3.0127999999999999E-2</v>
      </c>
      <c r="T45" s="23">
        <v>2.5967E-2</v>
      </c>
      <c r="U45" s="23">
        <v>1.0626E-2</v>
      </c>
      <c r="V45" s="23">
        <v>8.1620000000000009E-3</v>
      </c>
      <c r="W45" s="23">
        <v>3.4859999999999999E-3</v>
      </c>
      <c r="X45" s="23">
        <v>3.2980000000000002E-3</v>
      </c>
    </row>
    <row r="46" spans="2:24" ht="19.5" customHeight="1" x14ac:dyDescent="0.3">
      <c r="B46" s="32" t="s">
        <v>27</v>
      </c>
      <c r="C46" s="30" t="s">
        <v>28</v>
      </c>
      <c r="D46" s="30" t="s">
        <v>29</v>
      </c>
      <c r="E46" s="29">
        <v>44986</v>
      </c>
      <c r="F46" s="28" t="s">
        <v>47</v>
      </c>
      <c r="G46" s="26">
        <v>0.22803309898000002</v>
      </c>
      <c r="H46" s="26">
        <v>0.18122208577999999</v>
      </c>
      <c r="I46" s="26">
        <v>0.15794595654999999</v>
      </c>
      <c r="J46" s="26">
        <v>0</v>
      </c>
      <c r="K46" s="26">
        <v>0</v>
      </c>
      <c r="L46" s="26">
        <v>0</v>
      </c>
      <c r="N46" s="20" t="s">
        <v>27</v>
      </c>
      <c r="O46" s="21" t="s">
        <v>48</v>
      </c>
      <c r="P46" s="20" t="s">
        <v>31</v>
      </c>
      <c r="Q46" s="20" t="s">
        <v>49</v>
      </c>
      <c r="R46" s="20" t="s">
        <v>34</v>
      </c>
      <c r="S46" s="22">
        <v>5.9200999999999997E-2</v>
      </c>
      <c r="T46" s="23">
        <v>5.8703999999999999E-2</v>
      </c>
      <c r="U46" s="23">
        <v>3.1953000000000002E-2</v>
      </c>
      <c r="V46" s="23">
        <v>2.4240999999999999E-2</v>
      </c>
      <c r="W46" s="23">
        <v>1.897E-3</v>
      </c>
      <c r="X46" s="23">
        <v>1.701E-3</v>
      </c>
    </row>
    <row r="47" spans="2:24" ht="19.5" customHeight="1" x14ac:dyDescent="0.3">
      <c r="B47" s="32" t="s">
        <v>27</v>
      </c>
      <c r="C47" s="30" t="s">
        <v>28</v>
      </c>
      <c r="D47" s="30" t="s">
        <v>29</v>
      </c>
      <c r="E47" s="29">
        <v>44958</v>
      </c>
      <c r="F47" s="28" t="s">
        <v>47</v>
      </c>
      <c r="G47" s="26">
        <v>0.27972728446</v>
      </c>
      <c r="H47" s="26">
        <v>0.23315223806000002</v>
      </c>
      <c r="I47" s="26">
        <v>0.21093563485</v>
      </c>
      <c r="J47" s="26">
        <v>0</v>
      </c>
      <c r="K47" s="26">
        <v>0</v>
      </c>
      <c r="L47" s="26">
        <v>0</v>
      </c>
      <c r="N47" s="20" t="s">
        <v>27</v>
      </c>
      <c r="O47" s="21" t="s">
        <v>48</v>
      </c>
      <c r="P47" s="20" t="s">
        <v>31</v>
      </c>
      <c r="Q47" s="20" t="s">
        <v>49</v>
      </c>
      <c r="R47" s="20" t="s">
        <v>35</v>
      </c>
      <c r="S47" s="22">
        <v>5.679E-2</v>
      </c>
      <c r="T47" s="23">
        <v>4.9324E-2</v>
      </c>
      <c r="U47" s="23">
        <v>2.5940999999999999E-2</v>
      </c>
      <c r="V47" s="23">
        <v>2.3941E-2</v>
      </c>
      <c r="W47" s="23">
        <v>6.6930000000000002E-3</v>
      </c>
      <c r="X47" s="23">
        <v>3.7490000000000002E-3</v>
      </c>
    </row>
    <row r="48" spans="2:24" ht="19.5" customHeight="1" x14ac:dyDescent="0.3">
      <c r="B48" s="32" t="s">
        <v>27</v>
      </c>
      <c r="C48" s="30" t="s">
        <v>28</v>
      </c>
      <c r="D48" s="30" t="s">
        <v>29</v>
      </c>
      <c r="E48" s="29">
        <v>44927</v>
      </c>
      <c r="F48" s="28" t="s">
        <v>47</v>
      </c>
      <c r="G48" s="26">
        <v>0.2043900219</v>
      </c>
      <c r="H48" s="26">
        <v>0.15747108589999997</v>
      </c>
      <c r="I48" s="26">
        <v>0.13371036725000002</v>
      </c>
      <c r="J48" s="26">
        <v>0</v>
      </c>
      <c r="K48" s="26">
        <v>0</v>
      </c>
      <c r="L48" s="26">
        <v>0</v>
      </c>
      <c r="N48" s="20" t="s">
        <v>27</v>
      </c>
      <c r="O48" s="21" t="s">
        <v>48</v>
      </c>
      <c r="P48" s="20" t="s">
        <v>31</v>
      </c>
      <c r="Q48" s="20" t="s">
        <v>49</v>
      </c>
      <c r="R48" s="20" t="s">
        <v>50</v>
      </c>
      <c r="S48" s="22">
        <v>4.3607E-2</v>
      </c>
      <c r="T48" s="23">
        <v>3.7628000000000002E-2</v>
      </c>
      <c r="U48" s="23">
        <v>2.1666999999999999E-2</v>
      </c>
      <c r="V48" s="23">
        <v>1.4474000000000001E-2</v>
      </c>
      <c r="W48" s="23">
        <v>6.2919999999999998E-3</v>
      </c>
      <c r="X48" s="23">
        <v>3.9350000000000001E-3</v>
      </c>
    </row>
    <row r="49" spans="2:24" ht="19.5" customHeight="1" x14ac:dyDescent="0.3">
      <c r="B49" s="32" t="s">
        <v>27</v>
      </c>
      <c r="C49" s="30" t="s">
        <v>28</v>
      </c>
      <c r="D49" s="30" t="s">
        <v>29</v>
      </c>
      <c r="E49" s="29">
        <v>44896</v>
      </c>
      <c r="F49" s="28" t="s">
        <v>47</v>
      </c>
      <c r="G49" s="26">
        <v>0.23668415510000002</v>
      </c>
      <c r="H49" s="26">
        <v>0.18991263110000001</v>
      </c>
      <c r="I49" s="26">
        <v>0.16681381425000003</v>
      </c>
      <c r="J49" s="26">
        <v>0</v>
      </c>
      <c r="K49" s="26">
        <v>0</v>
      </c>
      <c r="L49" s="26">
        <v>0</v>
      </c>
      <c r="N49" s="20" t="s">
        <v>27</v>
      </c>
      <c r="O49" s="21" t="s">
        <v>48</v>
      </c>
      <c r="P49" s="20" t="s">
        <v>31</v>
      </c>
      <c r="Q49" s="20" t="s">
        <v>49</v>
      </c>
      <c r="R49" s="20" t="s">
        <v>51</v>
      </c>
      <c r="S49" s="22">
        <v>3.8871000000000003E-2</v>
      </c>
      <c r="T49" s="23">
        <v>2.8235E-2</v>
      </c>
      <c r="U49" s="23">
        <v>1.43E-2</v>
      </c>
      <c r="V49" s="23">
        <v>1.1361E-2</v>
      </c>
      <c r="W49" s="23">
        <v>3.8509999999999998E-3</v>
      </c>
      <c r="X49" s="23">
        <v>2.6979999999999999E-3</v>
      </c>
    </row>
    <row r="50" spans="2:24" ht="19.5" customHeight="1" x14ac:dyDescent="0.3">
      <c r="B50" s="32" t="s">
        <v>27</v>
      </c>
      <c r="C50" s="30" t="s">
        <v>28</v>
      </c>
      <c r="D50" s="30" t="s">
        <v>29</v>
      </c>
      <c r="E50" s="29">
        <v>44866</v>
      </c>
      <c r="F50" s="28" t="s">
        <v>47</v>
      </c>
      <c r="G50" s="26">
        <v>0.25861823608000001</v>
      </c>
      <c r="H50" s="26">
        <v>0.21194683387999999</v>
      </c>
      <c r="I50" s="26">
        <v>0.1892975788</v>
      </c>
      <c r="J50" s="26">
        <v>0</v>
      </c>
      <c r="K50" s="26">
        <v>0</v>
      </c>
      <c r="L50" s="26">
        <v>0</v>
      </c>
      <c r="N50" s="20" t="s">
        <v>27</v>
      </c>
      <c r="O50" s="21" t="s">
        <v>48</v>
      </c>
      <c r="P50" s="20" t="s">
        <v>31</v>
      </c>
      <c r="Q50" s="20" t="s">
        <v>52</v>
      </c>
      <c r="R50" s="20" t="s">
        <v>28</v>
      </c>
      <c r="S50" s="22">
        <v>6.5072000000000005E-2</v>
      </c>
      <c r="T50" s="23">
        <v>2.6830000000000001E-3</v>
      </c>
      <c r="U50" s="23">
        <v>0</v>
      </c>
      <c r="V50" s="23">
        <v>0</v>
      </c>
      <c r="W50" s="23">
        <v>0</v>
      </c>
      <c r="X50" s="23">
        <v>0</v>
      </c>
    </row>
    <row r="51" spans="2:24" ht="19.5" customHeight="1" x14ac:dyDescent="0.3">
      <c r="B51" s="32" t="s">
        <v>27</v>
      </c>
      <c r="C51" s="30" t="s">
        <v>28</v>
      </c>
      <c r="D51" s="30" t="s">
        <v>29</v>
      </c>
      <c r="E51" s="29">
        <v>44835</v>
      </c>
      <c r="F51" s="28" t="s">
        <v>47</v>
      </c>
      <c r="G51" s="26">
        <v>0.27234913577999997</v>
      </c>
      <c r="H51" s="26">
        <v>0.22574041057999999</v>
      </c>
      <c r="I51" s="26">
        <v>0.20337258454999999</v>
      </c>
      <c r="J51" s="26">
        <v>0</v>
      </c>
      <c r="K51" s="26">
        <v>0</v>
      </c>
      <c r="L51" s="26">
        <v>0</v>
      </c>
      <c r="N51" s="20" t="s">
        <v>27</v>
      </c>
      <c r="O51" s="21" t="s">
        <v>48</v>
      </c>
      <c r="P51" s="20" t="s">
        <v>31</v>
      </c>
      <c r="Q51" s="20" t="s">
        <v>53</v>
      </c>
      <c r="R51" s="20" t="s">
        <v>28</v>
      </c>
      <c r="S51" s="22">
        <v>6.5072000000000005E-2</v>
      </c>
      <c r="T51" s="23">
        <v>2.6830000000000001E-3</v>
      </c>
      <c r="U51" s="23">
        <v>0</v>
      </c>
      <c r="V51" s="23">
        <v>0</v>
      </c>
      <c r="W51" s="23">
        <v>0</v>
      </c>
      <c r="X51" s="23">
        <v>0</v>
      </c>
    </row>
    <row r="52" spans="2:24" ht="19.5" customHeight="1" x14ac:dyDescent="0.3">
      <c r="B52" s="32" t="s">
        <v>27</v>
      </c>
      <c r="C52" s="30" t="s">
        <v>28</v>
      </c>
      <c r="D52" s="30" t="s">
        <v>29</v>
      </c>
      <c r="E52" s="29">
        <v>44805</v>
      </c>
      <c r="F52" s="28" t="s">
        <v>47</v>
      </c>
      <c r="G52" s="26">
        <v>0.28428233425999999</v>
      </c>
      <c r="H52" s="26">
        <v>0.23774590986000002</v>
      </c>
      <c r="I52" s="26">
        <v>0.21570272585</v>
      </c>
      <c r="J52" s="26">
        <v>0</v>
      </c>
      <c r="K52" s="26">
        <v>0</v>
      </c>
      <c r="L52" s="26">
        <v>0</v>
      </c>
      <c r="N52" s="20" t="s">
        <v>54</v>
      </c>
      <c r="O52" s="21" t="s">
        <v>29</v>
      </c>
      <c r="P52" s="20" t="s">
        <v>31</v>
      </c>
      <c r="Q52" s="20" t="s">
        <v>32</v>
      </c>
      <c r="R52" s="20" t="s">
        <v>28</v>
      </c>
      <c r="S52" s="22">
        <v>8.8120657534246569E-2</v>
      </c>
      <c r="T52" s="23">
        <v>1.9570219178082191E-2</v>
      </c>
      <c r="U52" s="23">
        <v>0</v>
      </c>
      <c r="V52" s="23">
        <v>0</v>
      </c>
      <c r="W52" s="23">
        <v>0</v>
      </c>
      <c r="X52" s="23">
        <v>0</v>
      </c>
    </row>
    <row r="53" spans="2:24" ht="19.5" customHeight="1" x14ac:dyDescent="0.3">
      <c r="B53" s="32" t="s">
        <v>27</v>
      </c>
      <c r="C53" s="30" t="s">
        <v>28</v>
      </c>
      <c r="D53" s="30" t="s">
        <v>29</v>
      </c>
      <c r="E53" s="29">
        <v>44774</v>
      </c>
      <c r="F53" s="28" t="s">
        <v>47</v>
      </c>
      <c r="G53" s="26">
        <v>0.30057083501999998</v>
      </c>
      <c r="H53" s="26">
        <v>0.25410876222000001</v>
      </c>
      <c r="I53" s="26">
        <v>0.23239942795000001</v>
      </c>
      <c r="J53" s="26">
        <v>0</v>
      </c>
      <c r="K53" s="26">
        <v>0</v>
      </c>
      <c r="L53" s="26">
        <v>0</v>
      </c>
      <c r="N53" s="20" t="s">
        <v>54</v>
      </c>
      <c r="O53" s="21" t="s">
        <v>29</v>
      </c>
      <c r="P53" s="20" t="s">
        <v>31</v>
      </c>
      <c r="Q53" s="20" t="s">
        <v>32</v>
      </c>
      <c r="R53" s="20" t="s">
        <v>33</v>
      </c>
      <c r="S53" s="22">
        <v>5.6000273972602745E-2</v>
      </c>
      <c r="T53" s="23">
        <v>4.6924136986301372E-2</v>
      </c>
      <c r="U53" s="23">
        <v>3.0474684931506849E-2</v>
      </c>
      <c r="V53" s="23">
        <v>2.8047917808219181E-2</v>
      </c>
      <c r="W53" s="23">
        <v>2.3445424657534245E-2</v>
      </c>
      <c r="X53" s="23">
        <v>2.1316520547945205E-2</v>
      </c>
    </row>
    <row r="54" spans="2:24" ht="19.5" customHeight="1" x14ac:dyDescent="0.3">
      <c r="B54" s="32" t="s">
        <v>27</v>
      </c>
      <c r="C54" s="30" t="s">
        <v>28</v>
      </c>
      <c r="D54" s="30" t="s">
        <v>29</v>
      </c>
      <c r="E54" s="29">
        <v>44743</v>
      </c>
      <c r="F54" s="28" t="s">
        <v>47</v>
      </c>
      <c r="G54" s="26">
        <v>0.28615633687999997</v>
      </c>
      <c r="H54" s="26">
        <v>0.23962846668000004</v>
      </c>
      <c r="I54" s="26">
        <v>0.2176236923</v>
      </c>
      <c r="J54" s="26">
        <v>0</v>
      </c>
      <c r="K54" s="26">
        <v>0</v>
      </c>
      <c r="L54" s="26">
        <v>0</v>
      </c>
      <c r="N54" s="20" t="s">
        <v>54</v>
      </c>
      <c r="O54" s="21" t="s">
        <v>29</v>
      </c>
      <c r="P54" s="20" t="s">
        <v>31</v>
      </c>
      <c r="Q54" s="20" t="s">
        <v>32</v>
      </c>
      <c r="R54" s="20" t="s">
        <v>34</v>
      </c>
      <c r="S54" s="22">
        <v>7.7855095890410966E-2</v>
      </c>
      <c r="T54" s="23">
        <v>7.2248821917808209E-2</v>
      </c>
      <c r="U54" s="23">
        <v>4.7885315068493153E-2</v>
      </c>
      <c r="V54" s="23">
        <v>4.1247835616438355E-2</v>
      </c>
      <c r="W54" s="23">
        <v>2.1896219178082193E-2</v>
      </c>
      <c r="X54" s="23">
        <v>1.9685671232876713E-2</v>
      </c>
    </row>
    <row r="55" spans="2:24" ht="19.5" customHeight="1" x14ac:dyDescent="0.3">
      <c r="B55" s="32" t="s">
        <v>27</v>
      </c>
      <c r="C55" s="30" t="s">
        <v>28</v>
      </c>
      <c r="D55" s="30" t="s">
        <v>29</v>
      </c>
      <c r="E55" s="29">
        <v>44713</v>
      </c>
      <c r="F55" s="28" t="s">
        <v>47</v>
      </c>
      <c r="G55" s="26">
        <v>0.31794366433999999</v>
      </c>
      <c r="H55" s="26">
        <v>0.27156089274000006</v>
      </c>
      <c r="I55" s="26">
        <v>0.25020763265000001</v>
      </c>
      <c r="J55" s="26">
        <v>0</v>
      </c>
      <c r="K55" s="26">
        <v>0</v>
      </c>
      <c r="L55" s="26">
        <v>0</v>
      </c>
      <c r="N55" s="20" t="s">
        <v>54</v>
      </c>
      <c r="O55" s="21" t="s">
        <v>29</v>
      </c>
      <c r="P55" s="20" t="s">
        <v>31</v>
      </c>
      <c r="Q55" s="20" t="s">
        <v>32</v>
      </c>
      <c r="R55" s="20" t="s">
        <v>35</v>
      </c>
      <c r="S55" s="22">
        <v>6.0269534246575336E-2</v>
      </c>
      <c r="T55" s="23">
        <v>5.6977863013698629E-2</v>
      </c>
      <c r="U55" s="23">
        <v>3.7051178082191778E-2</v>
      </c>
      <c r="V55" s="23">
        <v>3.5406849315068496E-2</v>
      </c>
      <c r="W55" s="23">
        <v>1.9981287671232875E-2</v>
      </c>
      <c r="X55" s="23">
        <v>1.8683178082191779E-2</v>
      </c>
    </row>
    <row r="56" spans="2:24" ht="19.5" customHeight="1" x14ac:dyDescent="0.3">
      <c r="B56" s="32" t="s">
        <v>27</v>
      </c>
      <c r="C56" s="30" t="s">
        <v>28</v>
      </c>
      <c r="D56" s="30" t="s">
        <v>29</v>
      </c>
      <c r="E56" s="29">
        <v>44682</v>
      </c>
      <c r="F56" s="28" t="s">
        <v>47</v>
      </c>
      <c r="G56" s="26">
        <v>0.33856947933999998</v>
      </c>
      <c r="H56" s="26">
        <v>0.29228085774000001</v>
      </c>
      <c r="I56" s="26">
        <v>0.27135034515000001</v>
      </c>
      <c r="J56" s="26">
        <v>0</v>
      </c>
      <c r="K56" s="26">
        <v>0</v>
      </c>
      <c r="L56" s="26">
        <v>0</v>
      </c>
      <c r="N56" s="20" t="s">
        <v>54</v>
      </c>
      <c r="O56" s="21" t="s">
        <v>29</v>
      </c>
      <c r="P56" s="20" t="s">
        <v>31</v>
      </c>
      <c r="Q56" s="20" t="s">
        <v>36</v>
      </c>
      <c r="R56" s="20" t="s">
        <v>28</v>
      </c>
      <c r="S56" s="22">
        <v>8.2641205479452057E-2</v>
      </c>
      <c r="T56" s="23">
        <v>1.4090767123287672E-2</v>
      </c>
      <c r="U56" s="23">
        <v>0</v>
      </c>
      <c r="V56" s="23">
        <v>0</v>
      </c>
      <c r="W56" s="23">
        <v>0</v>
      </c>
      <c r="X56" s="23">
        <v>0</v>
      </c>
    </row>
    <row r="57" spans="2:24" ht="19.5" customHeight="1" x14ac:dyDescent="0.3">
      <c r="B57" s="32" t="s">
        <v>27</v>
      </c>
      <c r="C57" s="30" t="s">
        <v>28</v>
      </c>
      <c r="D57" s="30" t="s">
        <v>29</v>
      </c>
      <c r="E57" s="29">
        <v>44652</v>
      </c>
      <c r="F57" s="28" t="s">
        <v>47</v>
      </c>
      <c r="G57" s="26">
        <v>0.34374361236000006</v>
      </c>
      <c r="H57" s="26">
        <v>0.29747860896000006</v>
      </c>
      <c r="I57" s="26">
        <v>0.27665414560000007</v>
      </c>
      <c r="J57" s="26">
        <v>0</v>
      </c>
      <c r="K57" s="26">
        <v>0</v>
      </c>
      <c r="L57" s="26">
        <v>0</v>
      </c>
      <c r="N57" s="20" t="s">
        <v>54</v>
      </c>
      <c r="O57" s="21" t="s">
        <v>29</v>
      </c>
      <c r="P57" s="20" t="s">
        <v>31</v>
      </c>
      <c r="Q57" s="20" t="s">
        <v>36</v>
      </c>
      <c r="R57" s="20" t="s">
        <v>33</v>
      </c>
      <c r="S57" s="22">
        <v>5.0520821917808219E-2</v>
      </c>
      <c r="T57" s="23">
        <v>4.1444684931506846E-2</v>
      </c>
      <c r="U57" s="23">
        <v>2.499523287671233E-2</v>
      </c>
      <c r="V57" s="23">
        <v>2.2568465753424659E-2</v>
      </c>
      <c r="W57" s="23">
        <v>1.7965972602739726E-2</v>
      </c>
      <c r="X57" s="23">
        <v>1.5837068493150683E-2</v>
      </c>
    </row>
    <row r="58" spans="2:24" ht="19.5" customHeight="1" x14ac:dyDescent="0.3">
      <c r="B58" s="32" t="s">
        <v>27</v>
      </c>
      <c r="C58" s="30" t="s">
        <v>28</v>
      </c>
      <c r="D58" s="30" t="s">
        <v>29</v>
      </c>
      <c r="E58" s="29">
        <v>44621</v>
      </c>
      <c r="F58" s="28" t="s">
        <v>47</v>
      </c>
      <c r="G58" s="26">
        <v>0.45191717239999996</v>
      </c>
      <c r="H58" s="26">
        <v>0.40614594540000004</v>
      </c>
      <c r="I58" s="26">
        <v>0.38753861150000002</v>
      </c>
      <c r="J58" s="26">
        <v>0</v>
      </c>
      <c r="K58" s="26">
        <v>0</v>
      </c>
      <c r="L58" s="26"/>
      <c r="N58" s="20" t="s">
        <v>54</v>
      </c>
      <c r="O58" s="21" t="s">
        <v>29</v>
      </c>
      <c r="P58" s="20" t="s">
        <v>31</v>
      </c>
      <c r="Q58" s="20" t="s">
        <v>36</v>
      </c>
      <c r="R58" s="20" t="s">
        <v>34</v>
      </c>
      <c r="S58" s="22">
        <v>7.2375643835616441E-2</v>
      </c>
      <c r="T58" s="23">
        <v>6.6769369863013697E-2</v>
      </c>
      <c r="U58" s="23">
        <v>4.2405863013698628E-2</v>
      </c>
      <c r="V58" s="23">
        <v>3.5768383561643836E-2</v>
      </c>
      <c r="W58" s="23">
        <v>1.6416767123287671E-2</v>
      </c>
      <c r="X58" s="23">
        <v>1.4206219178082192E-2</v>
      </c>
    </row>
    <row r="59" spans="2:24" ht="19.5" customHeight="1" x14ac:dyDescent="0.3">
      <c r="B59" s="32" t="s">
        <v>27</v>
      </c>
      <c r="C59" s="30" t="s">
        <v>28</v>
      </c>
      <c r="D59" s="30" t="s">
        <v>29</v>
      </c>
      <c r="E59" s="29">
        <v>44593</v>
      </c>
      <c r="F59" s="28" t="s">
        <v>47</v>
      </c>
      <c r="G59" s="26">
        <v>0.35399758896</v>
      </c>
      <c r="H59" s="26">
        <v>0.30777939156</v>
      </c>
      <c r="I59" s="26">
        <v>0.28716509410000002</v>
      </c>
      <c r="J59" s="26">
        <v>0</v>
      </c>
      <c r="K59" s="26">
        <v>0</v>
      </c>
      <c r="L59" s="26">
        <v>0</v>
      </c>
      <c r="N59" s="20" t="s">
        <v>54</v>
      </c>
      <c r="O59" s="21" t="s">
        <v>29</v>
      </c>
      <c r="P59" s="20" t="s">
        <v>31</v>
      </c>
      <c r="Q59" s="20" t="s">
        <v>36</v>
      </c>
      <c r="R59" s="20" t="s">
        <v>35</v>
      </c>
      <c r="S59" s="22">
        <v>5.4790082191780817E-2</v>
      </c>
      <c r="T59" s="23">
        <v>5.149841095890411E-2</v>
      </c>
      <c r="U59" s="23">
        <v>3.1571726027397259E-2</v>
      </c>
      <c r="V59" s="23">
        <v>2.9927397260273974E-2</v>
      </c>
      <c r="W59" s="23">
        <v>1.4501835616438356E-2</v>
      </c>
      <c r="X59" s="23">
        <v>1.3203726027397259E-2</v>
      </c>
    </row>
    <row r="60" spans="2:24" ht="19.5" customHeight="1" x14ac:dyDescent="0.3">
      <c r="B60" s="32" t="s">
        <v>27</v>
      </c>
      <c r="C60" s="30" t="s">
        <v>28</v>
      </c>
      <c r="D60" s="30" t="s">
        <v>29</v>
      </c>
      <c r="E60" s="29">
        <v>44562</v>
      </c>
      <c r="F60" s="28" t="s">
        <v>47</v>
      </c>
      <c r="G60" s="26">
        <v>0.35576551596</v>
      </c>
      <c r="H60" s="26">
        <v>0.30955538856000003</v>
      </c>
      <c r="I60" s="26">
        <v>0.28897732660000003</v>
      </c>
      <c r="J60" s="26">
        <v>0</v>
      </c>
      <c r="K60" s="26">
        <v>0</v>
      </c>
      <c r="L60" s="26">
        <v>0</v>
      </c>
      <c r="N60" s="20" t="s">
        <v>54</v>
      </c>
      <c r="O60" s="21" t="s">
        <v>29</v>
      </c>
      <c r="P60" s="20" t="s">
        <v>31</v>
      </c>
      <c r="Q60" s="20" t="s">
        <v>37</v>
      </c>
      <c r="R60" s="20" t="s">
        <v>28</v>
      </c>
      <c r="S60" s="22">
        <v>7.1682301369863019E-2</v>
      </c>
      <c r="T60" s="23">
        <v>3.1318630136986303E-3</v>
      </c>
      <c r="U60" s="23">
        <v>0</v>
      </c>
      <c r="V60" s="23">
        <v>0</v>
      </c>
      <c r="W60" s="23">
        <v>0</v>
      </c>
      <c r="X60" s="23">
        <v>0</v>
      </c>
    </row>
    <row r="61" spans="2:24" ht="19.5" customHeight="1" x14ac:dyDescent="0.3">
      <c r="B61" s="73" t="s">
        <v>27</v>
      </c>
      <c r="C61" s="69" t="s">
        <v>28</v>
      </c>
      <c r="D61" s="69" t="s">
        <v>29</v>
      </c>
      <c r="E61" s="70">
        <v>45108</v>
      </c>
      <c r="F61" s="71" t="s">
        <v>47</v>
      </c>
      <c r="G61" s="72">
        <v>0.22904670999999999</v>
      </c>
      <c r="H61" s="72">
        <v>0.18224032000000001</v>
      </c>
      <c r="I61" s="72">
        <v>0.15898497</v>
      </c>
      <c r="J61" s="72">
        <v>0</v>
      </c>
      <c r="K61" s="72">
        <v>0</v>
      </c>
      <c r="L61" s="72">
        <v>0</v>
      </c>
      <c r="N61" s="20" t="s">
        <v>54</v>
      </c>
      <c r="O61" s="21" t="s">
        <v>29</v>
      </c>
      <c r="P61" s="20" t="s">
        <v>31</v>
      </c>
      <c r="Q61" s="20" t="s">
        <v>37</v>
      </c>
      <c r="R61" s="20" t="s">
        <v>33</v>
      </c>
      <c r="S61" s="22">
        <v>3.9561917808219174E-2</v>
      </c>
      <c r="T61" s="23">
        <v>3.0485780821917809E-2</v>
      </c>
      <c r="U61" s="23">
        <v>1.4036328767123287E-2</v>
      </c>
      <c r="V61" s="23">
        <v>1.1609561643835618E-2</v>
      </c>
      <c r="W61" s="23">
        <v>7.0070684931506852E-3</v>
      </c>
      <c r="X61" s="23">
        <v>4.8781643835616433E-3</v>
      </c>
    </row>
    <row r="62" spans="2:24" ht="19.5" customHeight="1" x14ac:dyDescent="0.3">
      <c r="B62" s="32" t="s">
        <v>27</v>
      </c>
      <c r="C62" s="30" t="s">
        <v>28</v>
      </c>
      <c r="D62" s="30" t="s">
        <v>29</v>
      </c>
      <c r="E62" s="29">
        <v>45078</v>
      </c>
      <c r="F62" s="28" t="s">
        <v>55</v>
      </c>
      <c r="G62" s="26">
        <v>0.22190218636</v>
      </c>
      <c r="H62" s="26">
        <v>0.17510951895999999</v>
      </c>
      <c r="I62" s="26">
        <v>0.15191576509999999</v>
      </c>
      <c r="J62" s="26">
        <v>0</v>
      </c>
      <c r="K62" s="26">
        <v>0</v>
      </c>
      <c r="L62" s="26">
        <v>0</v>
      </c>
      <c r="N62" s="20" t="s">
        <v>54</v>
      </c>
      <c r="O62" s="21" t="s">
        <v>29</v>
      </c>
      <c r="P62" s="20" t="s">
        <v>31</v>
      </c>
      <c r="Q62" s="20" t="s">
        <v>37</v>
      </c>
      <c r="R62" s="20" t="s">
        <v>34</v>
      </c>
      <c r="S62" s="22">
        <v>6.1416739726027403E-2</v>
      </c>
      <c r="T62" s="23">
        <v>5.5810465753424653E-2</v>
      </c>
      <c r="U62" s="23">
        <v>3.144695890410959E-2</v>
      </c>
      <c r="V62" s="23">
        <v>2.4809479452054795E-2</v>
      </c>
      <c r="W62" s="23">
        <v>5.4578630136986302E-3</v>
      </c>
      <c r="X62" s="23">
        <v>3.247315068493151E-3</v>
      </c>
    </row>
    <row r="63" spans="2:24" ht="19.5" customHeight="1" x14ac:dyDescent="0.3">
      <c r="B63" s="32" t="s">
        <v>27</v>
      </c>
      <c r="C63" s="30" t="s">
        <v>28</v>
      </c>
      <c r="D63" s="30" t="s">
        <v>29</v>
      </c>
      <c r="E63" s="29">
        <v>45047</v>
      </c>
      <c r="F63" s="28" t="s">
        <v>55</v>
      </c>
      <c r="G63" s="26">
        <v>0.19973238178000002</v>
      </c>
      <c r="H63" s="26">
        <v>0.15283851658</v>
      </c>
      <c r="I63" s="26">
        <v>0.12919036955000002</v>
      </c>
      <c r="J63" s="26">
        <v>0</v>
      </c>
      <c r="K63" s="26">
        <v>0</v>
      </c>
      <c r="L63" s="26">
        <v>0</v>
      </c>
      <c r="N63" s="20" t="s">
        <v>54</v>
      </c>
      <c r="O63" s="21" t="s">
        <v>29</v>
      </c>
      <c r="P63" s="20" t="s">
        <v>31</v>
      </c>
      <c r="Q63" s="20" t="s">
        <v>37</v>
      </c>
      <c r="R63" s="20" t="s">
        <v>35</v>
      </c>
      <c r="S63" s="22">
        <v>4.383117808219178E-2</v>
      </c>
      <c r="T63" s="23">
        <v>4.0539506849315066E-2</v>
      </c>
      <c r="U63" s="23">
        <v>2.0612821917808218E-2</v>
      </c>
      <c r="V63" s="23">
        <v>1.8968493150684929E-2</v>
      </c>
      <c r="W63" s="23">
        <v>3.5429315068493147E-3</v>
      </c>
      <c r="X63" s="23">
        <v>2.2448219178082193E-3</v>
      </c>
    </row>
    <row r="64" spans="2:24" ht="19.5" customHeight="1" x14ac:dyDescent="0.3">
      <c r="B64" s="32" t="s">
        <v>27</v>
      </c>
      <c r="C64" s="30" t="s">
        <v>28</v>
      </c>
      <c r="D64" s="30" t="s">
        <v>29</v>
      </c>
      <c r="E64" s="29">
        <v>45017</v>
      </c>
      <c r="F64" s="28" t="s">
        <v>55</v>
      </c>
      <c r="G64" s="26">
        <v>0.19916664514000001</v>
      </c>
      <c r="H64" s="26">
        <v>0.15227019753999999</v>
      </c>
      <c r="I64" s="26">
        <v>0.12861045515000002</v>
      </c>
      <c r="J64" s="26">
        <v>0</v>
      </c>
      <c r="K64" s="26">
        <v>0</v>
      </c>
      <c r="L64" s="26">
        <v>0</v>
      </c>
      <c r="N64" s="20" t="s">
        <v>54</v>
      </c>
      <c r="O64" s="21" t="s">
        <v>29</v>
      </c>
      <c r="P64" s="20" t="s">
        <v>31</v>
      </c>
      <c r="Q64" s="20" t="s">
        <v>38</v>
      </c>
      <c r="R64" s="20" t="s">
        <v>28</v>
      </c>
      <c r="S64" s="22">
        <v>7.7161753424657531E-2</v>
      </c>
      <c r="T64" s="23">
        <v>8.6113150684931517E-3</v>
      </c>
      <c r="U64" s="23">
        <v>0</v>
      </c>
      <c r="V64" s="23">
        <v>0</v>
      </c>
      <c r="W64" s="23">
        <v>0</v>
      </c>
      <c r="X64" s="23">
        <v>0</v>
      </c>
    </row>
    <row r="65" spans="2:24" ht="19.5" customHeight="1" x14ac:dyDescent="0.3">
      <c r="B65" s="32" t="s">
        <v>27</v>
      </c>
      <c r="C65" s="30" t="s">
        <v>28</v>
      </c>
      <c r="D65" s="30" t="s">
        <v>29</v>
      </c>
      <c r="E65" s="29">
        <v>44986</v>
      </c>
      <c r="F65" s="28" t="s">
        <v>55</v>
      </c>
      <c r="G65" s="26">
        <v>0.21788309898000002</v>
      </c>
      <c r="H65" s="26">
        <v>0.17107208577999999</v>
      </c>
      <c r="I65" s="26">
        <v>0.14779595655</v>
      </c>
      <c r="J65" s="26">
        <v>0</v>
      </c>
      <c r="K65" s="26">
        <v>0</v>
      </c>
      <c r="L65" s="26">
        <v>0</v>
      </c>
      <c r="N65" s="20" t="s">
        <v>54</v>
      </c>
      <c r="O65" s="21" t="s">
        <v>29</v>
      </c>
      <c r="P65" s="20" t="s">
        <v>31</v>
      </c>
      <c r="Q65" s="20" t="s">
        <v>38</v>
      </c>
      <c r="R65" s="20" t="s">
        <v>33</v>
      </c>
      <c r="S65" s="22">
        <v>4.50413698630137E-2</v>
      </c>
      <c r="T65" s="23">
        <v>3.5965232876712327E-2</v>
      </c>
      <c r="U65" s="23">
        <v>1.9515780821917808E-2</v>
      </c>
      <c r="V65" s="23">
        <v>1.7089013698630137E-2</v>
      </c>
      <c r="W65" s="23">
        <v>1.2486520547945204E-2</v>
      </c>
      <c r="X65" s="23">
        <v>1.0357616438356164E-2</v>
      </c>
    </row>
    <row r="66" spans="2:24" ht="19.5" customHeight="1" x14ac:dyDescent="0.3">
      <c r="B66" s="32" t="s">
        <v>27</v>
      </c>
      <c r="C66" s="30" t="s">
        <v>28</v>
      </c>
      <c r="D66" s="30" t="s">
        <v>29</v>
      </c>
      <c r="E66" s="29">
        <v>44958</v>
      </c>
      <c r="F66" s="28" t="s">
        <v>55</v>
      </c>
      <c r="G66" s="26">
        <v>0.26957728446000001</v>
      </c>
      <c r="H66" s="26">
        <v>0.22300223806000002</v>
      </c>
      <c r="I66" s="26">
        <v>0.20078563485000001</v>
      </c>
      <c r="J66" s="26">
        <v>0</v>
      </c>
      <c r="K66" s="26">
        <v>0</v>
      </c>
      <c r="L66" s="26">
        <v>0</v>
      </c>
      <c r="N66" s="20" t="s">
        <v>54</v>
      </c>
      <c r="O66" s="21" t="s">
        <v>29</v>
      </c>
      <c r="P66" s="20" t="s">
        <v>31</v>
      </c>
      <c r="Q66" s="20" t="s">
        <v>38</v>
      </c>
      <c r="R66" s="20" t="s">
        <v>34</v>
      </c>
      <c r="S66" s="22">
        <v>6.6896191780821915E-2</v>
      </c>
      <c r="T66" s="23">
        <v>6.1289917808219171E-2</v>
      </c>
      <c r="U66" s="23">
        <v>3.6926410958904109E-2</v>
      </c>
      <c r="V66" s="23">
        <v>3.0288931506849314E-2</v>
      </c>
      <c r="W66" s="23">
        <v>1.093731506849315E-2</v>
      </c>
      <c r="X66" s="23">
        <v>8.7267671232876716E-3</v>
      </c>
    </row>
    <row r="67" spans="2:24" ht="19.5" customHeight="1" x14ac:dyDescent="0.3">
      <c r="B67" s="32" t="s">
        <v>27</v>
      </c>
      <c r="C67" s="30" t="s">
        <v>28</v>
      </c>
      <c r="D67" s="30" t="s">
        <v>29</v>
      </c>
      <c r="E67" s="29">
        <v>44927</v>
      </c>
      <c r="F67" s="28" t="s">
        <v>55</v>
      </c>
      <c r="G67" s="26">
        <v>0.1942400219</v>
      </c>
      <c r="H67" s="26">
        <v>0.14732108589999998</v>
      </c>
      <c r="I67" s="26">
        <v>0.12356036725000001</v>
      </c>
      <c r="J67" s="26">
        <v>0</v>
      </c>
      <c r="K67" s="26">
        <v>0</v>
      </c>
      <c r="L67" s="26">
        <v>0</v>
      </c>
      <c r="N67" s="20" t="s">
        <v>54</v>
      </c>
      <c r="O67" s="21" t="s">
        <v>29</v>
      </c>
      <c r="P67" s="20" t="s">
        <v>31</v>
      </c>
      <c r="Q67" s="20" t="s">
        <v>38</v>
      </c>
      <c r="R67" s="20" t="s">
        <v>35</v>
      </c>
      <c r="S67" s="22">
        <v>4.9310630136986291E-2</v>
      </c>
      <c r="T67" s="23">
        <v>4.6018958904109591E-2</v>
      </c>
      <c r="U67" s="23">
        <v>2.6092273972602737E-2</v>
      </c>
      <c r="V67" s="23">
        <v>2.4447945205479455E-2</v>
      </c>
      <c r="W67" s="23">
        <v>9.0223835616438357E-3</v>
      </c>
      <c r="X67" s="23">
        <v>7.7242739726027399E-3</v>
      </c>
    </row>
    <row r="68" spans="2:24" ht="19.5" customHeight="1" x14ac:dyDescent="0.3">
      <c r="B68" s="32" t="s">
        <v>27</v>
      </c>
      <c r="C68" s="30" t="s">
        <v>28</v>
      </c>
      <c r="D68" s="30" t="s">
        <v>29</v>
      </c>
      <c r="E68" s="29">
        <v>44896</v>
      </c>
      <c r="F68" s="28" t="s">
        <v>55</v>
      </c>
      <c r="G68" s="26">
        <v>0.22653415510000002</v>
      </c>
      <c r="H68" s="26">
        <v>0.17976263110000001</v>
      </c>
      <c r="I68" s="26">
        <v>0.15666381425000003</v>
      </c>
      <c r="J68" s="26">
        <v>0</v>
      </c>
      <c r="K68" s="26">
        <v>0</v>
      </c>
      <c r="L68" s="26">
        <v>0</v>
      </c>
      <c r="N68" s="20" t="s">
        <v>54</v>
      </c>
      <c r="O68" s="21" t="s">
        <v>29</v>
      </c>
      <c r="P68" s="20" t="s">
        <v>31</v>
      </c>
      <c r="Q68" s="20" t="s">
        <v>39</v>
      </c>
      <c r="R68" s="20" t="s">
        <v>28</v>
      </c>
      <c r="S68" s="22">
        <v>7.1682301369863019E-2</v>
      </c>
      <c r="T68" s="23">
        <v>3.1318630136986303E-3</v>
      </c>
      <c r="U68" s="23">
        <v>0</v>
      </c>
      <c r="V68" s="23">
        <v>0</v>
      </c>
      <c r="W68" s="23">
        <v>0</v>
      </c>
      <c r="X68" s="23">
        <v>0</v>
      </c>
    </row>
    <row r="69" spans="2:24" ht="19.5" customHeight="1" x14ac:dyDescent="0.3">
      <c r="B69" s="32" t="s">
        <v>27</v>
      </c>
      <c r="C69" s="30" t="s">
        <v>28</v>
      </c>
      <c r="D69" s="30" t="s">
        <v>29</v>
      </c>
      <c r="E69" s="29">
        <v>44866</v>
      </c>
      <c r="F69" s="28" t="s">
        <v>55</v>
      </c>
      <c r="G69" s="26">
        <v>0.24846823608000002</v>
      </c>
      <c r="H69" s="26">
        <v>0.20179683388</v>
      </c>
      <c r="I69" s="26">
        <v>0.17914757880000001</v>
      </c>
      <c r="J69" s="26">
        <v>0</v>
      </c>
      <c r="K69" s="26">
        <v>0</v>
      </c>
      <c r="L69" s="26">
        <v>0</v>
      </c>
      <c r="N69" s="20" t="s">
        <v>54</v>
      </c>
      <c r="O69" s="21" t="s">
        <v>29</v>
      </c>
      <c r="P69" s="20" t="s">
        <v>31</v>
      </c>
      <c r="Q69" s="20" t="s">
        <v>39</v>
      </c>
      <c r="R69" s="20" t="s">
        <v>33</v>
      </c>
      <c r="S69" s="22">
        <v>3.9561917808219174E-2</v>
      </c>
      <c r="T69" s="23">
        <v>3.0485780821917809E-2</v>
      </c>
      <c r="U69" s="23">
        <v>1.4036328767123287E-2</v>
      </c>
      <c r="V69" s="23">
        <v>1.1609561643835618E-2</v>
      </c>
      <c r="W69" s="23">
        <v>7.0070684931506852E-3</v>
      </c>
      <c r="X69" s="23">
        <v>4.8781643835616433E-3</v>
      </c>
    </row>
    <row r="70" spans="2:24" ht="19.5" customHeight="1" x14ac:dyDescent="0.3">
      <c r="B70" s="32" t="s">
        <v>27</v>
      </c>
      <c r="C70" s="30" t="s">
        <v>28</v>
      </c>
      <c r="D70" s="30" t="s">
        <v>29</v>
      </c>
      <c r="E70" s="29">
        <v>44835</v>
      </c>
      <c r="F70" s="28" t="s">
        <v>55</v>
      </c>
      <c r="G70" s="26">
        <v>0.26219913577999998</v>
      </c>
      <c r="H70" s="26">
        <v>0.21559041058</v>
      </c>
      <c r="I70" s="26">
        <v>0.19322258454999999</v>
      </c>
      <c r="J70" s="26">
        <v>0</v>
      </c>
      <c r="K70" s="26">
        <v>0</v>
      </c>
      <c r="L70" s="26">
        <v>0</v>
      </c>
      <c r="N70" s="20" t="s">
        <v>54</v>
      </c>
      <c r="O70" s="21" t="s">
        <v>29</v>
      </c>
      <c r="P70" s="20" t="s">
        <v>31</v>
      </c>
      <c r="Q70" s="20" t="s">
        <v>39</v>
      </c>
      <c r="R70" s="20" t="s">
        <v>34</v>
      </c>
      <c r="S70" s="22">
        <v>6.1416739726027403E-2</v>
      </c>
      <c r="T70" s="23">
        <v>5.5810465753424653E-2</v>
      </c>
      <c r="U70" s="23">
        <v>3.144695890410959E-2</v>
      </c>
      <c r="V70" s="23">
        <v>2.4809479452054795E-2</v>
      </c>
      <c r="W70" s="23">
        <v>5.4578630136986302E-3</v>
      </c>
      <c r="X70" s="23">
        <v>3.247315068493151E-3</v>
      </c>
    </row>
    <row r="71" spans="2:24" ht="19.5" customHeight="1" x14ac:dyDescent="0.3">
      <c r="B71" s="32" t="s">
        <v>27</v>
      </c>
      <c r="C71" s="30" t="s">
        <v>28</v>
      </c>
      <c r="D71" s="30" t="s">
        <v>29</v>
      </c>
      <c r="E71" s="29">
        <v>44805</v>
      </c>
      <c r="F71" s="28" t="s">
        <v>55</v>
      </c>
      <c r="G71" s="26">
        <v>0.27413233426</v>
      </c>
      <c r="H71" s="26">
        <v>0.22759590986</v>
      </c>
      <c r="I71" s="26">
        <v>0.20555272585000001</v>
      </c>
      <c r="J71" s="26">
        <v>0</v>
      </c>
      <c r="K71" s="26">
        <v>0</v>
      </c>
      <c r="L71" s="26">
        <v>0</v>
      </c>
      <c r="N71" s="20" t="s">
        <v>54</v>
      </c>
      <c r="O71" s="21" t="s">
        <v>29</v>
      </c>
      <c r="P71" s="20" t="s">
        <v>31</v>
      </c>
      <c r="Q71" s="20" t="s">
        <v>39</v>
      </c>
      <c r="R71" s="20" t="s">
        <v>35</v>
      </c>
      <c r="S71" s="22">
        <v>4.383117808219178E-2</v>
      </c>
      <c r="T71" s="23">
        <v>4.0539506849315066E-2</v>
      </c>
      <c r="U71" s="23">
        <v>2.0612821917808218E-2</v>
      </c>
      <c r="V71" s="23">
        <v>1.8968493150684929E-2</v>
      </c>
      <c r="W71" s="23">
        <v>3.5429315068493147E-3</v>
      </c>
      <c r="X71" s="23">
        <v>2.2448219178082193E-3</v>
      </c>
    </row>
    <row r="72" spans="2:24" ht="19.5" customHeight="1" x14ac:dyDescent="0.3">
      <c r="B72" s="32" t="s">
        <v>27</v>
      </c>
      <c r="C72" s="30" t="s">
        <v>28</v>
      </c>
      <c r="D72" s="30" t="s">
        <v>29</v>
      </c>
      <c r="E72" s="29">
        <v>44774</v>
      </c>
      <c r="F72" s="28" t="s">
        <v>55</v>
      </c>
      <c r="G72" s="26">
        <v>0.29042083501999999</v>
      </c>
      <c r="H72" s="26">
        <v>0.24395876222000001</v>
      </c>
      <c r="I72" s="26">
        <v>0.22224942794999999</v>
      </c>
      <c r="J72" s="26">
        <v>0</v>
      </c>
      <c r="K72" s="26">
        <v>0</v>
      </c>
      <c r="L72" s="26">
        <v>0</v>
      </c>
      <c r="N72" s="20" t="s">
        <v>54</v>
      </c>
      <c r="O72" s="21" t="s">
        <v>29</v>
      </c>
      <c r="P72" s="20" t="s">
        <v>31</v>
      </c>
      <c r="Q72" s="20" t="s">
        <v>41</v>
      </c>
      <c r="R72" s="20" t="s">
        <v>28</v>
      </c>
      <c r="S72" s="22">
        <v>7.4422027397260268E-2</v>
      </c>
      <c r="T72" s="23">
        <v>5.8715890410958906E-3</v>
      </c>
      <c r="U72" s="23">
        <v>0</v>
      </c>
      <c r="V72" s="23">
        <v>0</v>
      </c>
      <c r="W72" s="23">
        <v>0</v>
      </c>
      <c r="X72" s="23">
        <v>0</v>
      </c>
    </row>
    <row r="73" spans="2:24" ht="19.5" customHeight="1" x14ac:dyDescent="0.3">
      <c r="B73" s="32" t="s">
        <v>27</v>
      </c>
      <c r="C73" s="30" t="s">
        <v>28</v>
      </c>
      <c r="D73" s="30" t="s">
        <v>29</v>
      </c>
      <c r="E73" s="29">
        <v>44743</v>
      </c>
      <c r="F73" s="28" t="s">
        <v>55</v>
      </c>
      <c r="G73" s="26">
        <v>0.27600633687999998</v>
      </c>
      <c r="H73" s="26">
        <v>0.22947846668000002</v>
      </c>
      <c r="I73" s="26">
        <v>0.20747369230000001</v>
      </c>
      <c r="J73" s="26">
        <v>0</v>
      </c>
      <c r="K73" s="26">
        <v>0</v>
      </c>
      <c r="L73" s="26">
        <v>0</v>
      </c>
      <c r="N73" s="20" t="s">
        <v>54</v>
      </c>
      <c r="O73" s="21" t="s">
        <v>29</v>
      </c>
      <c r="P73" s="20" t="s">
        <v>31</v>
      </c>
      <c r="Q73" s="20" t="s">
        <v>41</v>
      </c>
      <c r="R73" s="20" t="s">
        <v>33</v>
      </c>
      <c r="S73" s="22">
        <v>4.2301643835616437E-2</v>
      </c>
      <c r="T73" s="23">
        <v>3.3225506849315065E-2</v>
      </c>
      <c r="U73" s="23">
        <v>1.6776054794520549E-2</v>
      </c>
      <c r="V73" s="23">
        <v>1.4349287671232877E-2</v>
      </c>
      <c r="W73" s="23">
        <v>9.7467945205479464E-3</v>
      </c>
      <c r="X73" s="23">
        <v>7.6178904109589036E-3</v>
      </c>
    </row>
    <row r="74" spans="2:24" ht="19.5" customHeight="1" x14ac:dyDescent="0.3">
      <c r="B74" s="32" t="s">
        <v>27</v>
      </c>
      <c r="C74" s="30" t="s">
        <v>28</v>
      </c>
      <c r="D74" s="30" t="s">
        <v>29</v>
      </c>
      <c r="E74" s="29">
        <v>44713</v>
      </c>
      <c r="F74" s="28" t="s">
        <v>55</v>
      </c>
      <c r="G74" s="26">
        <v>0.30779366433999999</v>
      </c>
      <c r="H74" s="26">
        <v>0.26141089274000001</v>
      </c>
      <c r="I74" s="26">
        <v>0.24005763265000002</v>
      </c>
      <c r="J74" s="26">
        <v>0</v>
      </c>
      <c r="K74" s="26">
        <v>0</v>
      </c>
      <c r="L74" s="26">
        <v>0</v>
      </c>
      <c r="N74" s="20" t="s">
        <v>54</v>
      </c>
      <c r="O74" s="21" t="s">
        <v>29</v>
      </c>
      <c r="P74" s="20" t="s">
        <v>31</v>
      </c>
      <c r="Q74" s="20" t="s">
        <v>41</v>
      </c>
      <c r="R74" s="20" t="s">
        <v>34</v>
      </c>
      <c r="S74" s="22">
        <v>6.4156465753424666E-2</v>
      </c>
      <c r="T74" s="23">
        <v>5.8550191780821915E-2</v>
      </c>
      <c r="U74" s="23">
        <v>3.4186684931506846E-2</v>
      </c>
      <c r="V74" s="23">
        <v>2.7549205479452055E-2</v>
      </c>
      <c r="W74" s="23">
        <v>8.1975890410958905E-3</v>
      </c>
      <c r="X74" s="23">
        <v>5.9870410958904113E-3</v>
      </c>
    </row>
    <row r="75" spans="2:24" ht="19.5" customHeight="1" x14ac:dyDescent="0.3">
      <c r="B75" s="32" t="s">
        <v>27</v>
      </c>
      <c r="C75" s="30" t="s">
        <v>28</v>
      </c>
      <c r="D75" s="30" t="s">
        <v>29</v>
      </c>
      <c r="E75" s="29">
        <v>44682</v>
      </c>
      <c r="F75" s="28" t="s">
        <v>55</v>
      </c>
      <c r="G75" s="26">
        <v>0.32841947933999999</v>
      </c>
      <c r="H75" s="26">
        <v>0.28213085774000002</v>
      </c>
      <c r="I75" s="26">
        <v>0.26120034515000001</v>
      </c>
      <c r="J75" s="26">
        <v>0</v>
      </c>
      <c r="K75" s="26">
        <v>0</v>
      </c>
      <c r="L75" s="26">
        <v>0</v>
      </c>
      <c r="N75" s="20" t="s">
        <v>54</v>
      </c>
      <c r="O75" s="21" t="s">
        <v>29</v>
      </c>
      <c r="P75" s="20" t="s">
        <v>31</v>
      </c>
      <c r="Q75" s="20" t="s">
        <v>41</v>
      </c>
      <c r="R75" s="20" t="s">
        <v>35</v>
      </c>
      <c r="S75" s="22">
        <v>4.6570904109589036E-2</v>
      </c>
      <c r="T75" s="23">
        <v>4.3279232876712329E-2</v>
      </c>
      <c r="U75" s="23">
        <v>2.3352547945205478E-2</v>
      </c>
      <c r="V75" s="23">
        <v>2.1708219178082192E-2</v>
      </c>
      <c r="W75" s="23">
        <v>6.2826575342465754E-3</v>
      </c>
      <c r="X75" s="23">
        <v>4.9845479452054796E-3</v>
      </c>
    </row>
    <row r="76" spans="2:24" ht="19.5" customHeight="1" x14ac:dyDescent="0.3">
      <c r="B76" s="32" t="s">
        <v>27</v>
      </c>
      <c r="C76" s="30" t="s">
        <v>28</v>
      </c>
      <c r="D76" s="30" t="s">
        <v>29</v>
      </c>
      <c r="E76" s="29">
        <v>44652</v>
      </c>
      <c r="F76" s="28" t="s">
        <v>55</v>
      </c>
      <c r="G76" s="26">
        <v>0.33359361236000001</v>
      </c>
      <c r="H76" s="26">
        <v>0.28732860896000006</v>
      </c>
      <c r="I76" s="26">
        <v>0.26650414560000008</v>
      </c>
      <c r="J76" s="26">
        <v>0</v>
      </c>
      <c r="K76" s="26">
        <v>0</v>
      </c>
      <c r="L76" s="26">
        <v>0</v>
      </c>
      <c r="N76" s="20" t="s">
        <v>54</v>
      </c>
      <c r="O76" s="21" t="s">
        <v>29</v>
      </c>
      <c r="P76" s="20" t="s">
        <v>31</v>
      </c>
      <c r="Q76" s="20" t="s">
        <v>42</v>
      </c>
      <c r="R76" s="20" t="s">
        <v>28</v>
      </c>
      <c r="S76" s="22">
        <v>7.1682301369863019E-2</v>
      </c>
      <c r="T76" s="23">
        <v>3.1318630136986303E-3</v>
      </c>
      <c r="U76" s="23">
        <v>0</v>
      </c>
      <c r="V76" s="23">
        <v>0</v>
      </c>
      <c r="W76" s="23">
        <v>0</v>
      </c>
      <c r="X76" s="23">
        <v>0</v>
      </c>
    </row>
    <row r="77" spans="2:24" ht="19.5" customHeight="1" x14ac:dyDescent="0.3">
      <c r="B77" s="32" t="s">
        <v>27</v>
      </c>
      <c r="C77" s="30" t="s">
        <v>28</v>
      </c>
      <c r="D77" s="30" t="s">
        <v>29</v>
      </c>
      <c r="E77" s="29">
        <v>44621</v>
      </c>
      <c r="F77" s="28" t="s">
        <v>55</v>
      </c>
      <c r="G77" s="26">
        <v>0.44176717239999996</v>
      </c>
      <c r="H77" s="26">
        <v>0.39599594539999999</v>
      </c>
      <c r="I77" s="26">
        <v>0.37738861150000003</v>
      </c>
      <c r="J77" s="26">
        <v>0</v>
      </c>
      <c r="K77" s="26">
        <v>0</v>
      </c>
      <c r="L77" s="26"/>
      <c r="N77" s="20" t="s">
        <v>54</v>
      </c>
      <c r="O77" s="21" t="s">
        <v>29</v>
      </c>
      <c r="P77" s="20" t="s">
        <v>31</v>
      </c>
      <c r="Q77" s="20" t="s">
        <v>42</v>
      </c>
      <c r="R77" s="20" t="s">
        <v>33</v>
      </c>
      <c r="S77" s="22">
        <v>3.9561917808219174E-2</v>
      </c>
      <c r="T77" s="23">
        <v>3.0485780821917809E-2</v>
      </c>
      <c r="U77" s="23">
        <v>1.4036328767123287E-2</v>
      </c>
      <c r="V77" s="23">
        <v>1.1609561643835618E-2</v>
      </c>
      <c r="W77" s="23">
        <v>7.0070684931506852E-3</v>
      </c>
      <c r="X77" s="23">
        <v>4.8781643835616433E-3</v>
      </c>
    </row>
    <row r="78" spans="2:24" ht="19.5" customHeight="1" x14ac:dyDescent="0.3">
      <c r="B78" s="32" t="s">
        <v>27</v>
      </c>
      <c r="C78" s="30" t="s">
        <v>28</v>
      </c>
      <c r="D78" s="30" t="s">
        <v>29</v>
      </c>
      <c r="E78" s="29">
        <v>44593</v>
      </c>
      <c r="F78" s="28" t="s">
        <v>55</v>
      </c>
      <c r="G78" s="26">
        <v>0.34384758896000001</v>
      </c>
      <c r="H78" s="26">
        <v>0.29762939156000001</v>
      </c>
      <c r="I78" s="26">
        <v>0.27701509410000003</v>
      </c>
      <c r="J78" s="26">
        <v>0</v>
      </c>
      <c r="K78" s="26">
        <v>0</v>
      </c>
      <c r="L78" s="26">
        <v>0</v>
      </c>
      <c r="N78" s="20" t="s">
        <v>54</v>
      </c>
      <c r="O78" s="21" t="s">
        <v>29</v>
      </c>
      <c r="P78" s="20" t="s">
        <v>31</v>
      </c>
      <c r="Q78" s="20" t="s">
        <v>42</v>
      </c>
      <c r="R78" s="20" t="s">
        <v>34</v>
      </c>
      <c r="S78" s="22">
        <v>6.1416739726027403E-2</v>
      </c>
      <c r="T78" s="23">
        <v>5.5810465753424653E-2</v>
      </c>
      <c r="U78" s="23">
        <v>3.144695890410959E-2</v>
      </c>
      <c r="V78" s="23">
        <v>2.4809479452054795E-2</v>
      </c>
      <c r="W78" s="23">
        <v>5.4578630136986302E-3</v>
      </c>
      <c r="X78" s="23">
        <v>3.247315068493151E-3</v>
      </c>
    </row>
    <row r="79" spans="2:24" ht="19.5" customHeight="1" x14ac:dyDescent="0.3">
      <c r="B79" s="32" t="s">
        <v>27</v>
      </c>
      <c r="C79" s="30" t="s">
        <v>28</v>
      </c>
      <c r="D79" s="30" t="s">
        <v>29</v>
      </c>
      <c r="E79" s="29">
        <v>44562</v>
      </c>
      <c r="F79" s="28" t="s">
        <v>55</v>
      </c>
      <c r="G79" s="26">
        <v>0.34561551596000001</v>
      </c>
      <c r="H79" s="26">
        <v>0.29940538856000004</v>
      </c>
      <c r="I79" s="26">
        <v>0.27882732660000004</v>
      </c>
      <c r="J79" s="26">
        <v>0</v>
      </c>
      <c r="K79" s="26">
        <v>0</v>
      </c>
      <c r="L79" s="26">
        <v>0</v>
      </c>
      <c r="N79" s="20" t="s">
        <v>54</v>
      </c>
      <c r="O79" s="21" t="s">
        <v>29</v>
      </c>
      <c r="P79" s="20" t="s">
        <v>31</v>
      </c>
      <c r="Q79" s="20" t="s">
        <v>42</v>
      </c>
      <c r="R79" s="20" t="s">
        <v>35</v>
      </c>
      <c r="S79" s="22">
        <v>4.383117808219178E-2</v>
      </c>
      <c r="T79" s="23">
        <v>4.0539506849315066E-2</v>
      </c>
      <c r="U79" s="23">
        <v>2.0612821917808218E-2</v>
      </c>
      <c r="V79" s="23">
        <v>1.8968493150684929E-2</v>
      </c>
      <c r="W79" s="23">
        <v>3.5429315068493147E-3</v>
      </c>
      <c r="X79" s="23">
        <v>2.2448219178082193E-3</v>
      </c>
    </row>
    <row r="80" spans="2:24" ht="19.5" customHeight="1" x14ac:dyDescent="0.3">
      <c r="B80" s="73" t="s">
        <v>27</v>
      </c>
      <c r="C80" s="69" t="s">
        <v>28</v>
      </c>
      <c r="D80" s="69" t="s">
        <v>29</v>
      </c>
      <c r="E80" s="70">
        <v>45108</v>
      </c>
      <c r="F80" s="71" t="s">
        <v>55</v>
      </c>
      <c r="G80" s="72">
        <v>0.21889670999999999</v>
      </c>
      <c r="H80" s="72">
        <v>0.17209031999999999</v>
      </c>
      <c r="I80" s="72">
        <v>0.14883497000000001</v>
      </c>
      <c r="J80" s="72">
        <v>0</v>
      </c>
      <c r="K80" s="72">
        <v>0</v>
      </c>
      <c r="L80" s="72">
        <v>0</v>
      </c>
      <c r="N80" s="20" t="s">
        <v>54</v>
      </c>
      <c r="O80" s="21" t="s">
        <v>43</v>
      </c>
      <c r="P80" s="20" t="s">
        <v>31</v>
      </c>
      <c r="Q80" s="20" t="s">
        <v>44</v>
      </c>
      <c r="R80" s="20" t="s">
        <v>28</v>
      </c>
      <c r="S80" s="22">
        <v>7.1803000000000006E-2</v>
      </c>
      <c r="T80" s="23">
        <v>5.5279999999999999E-3</v>
      </c>
      <c r="U80" s="23">
        <v>0</v>
      </c>
      <c r="V80" s="23">
        <v>0</v>
      </c>
      <c r="W80" s="23">
        <v>0</v>
      </c>
      <c r="X80" s="23">
        <v>0</v>
      </c>
    </row>
    <row r="81" spans="2:24" ht="19.5" customHeight="1" x14ac:dyDescent="0.3">
      <c r="B81" s="32" t="s">
        <v>27</v>
      </c>
      <c r="C81" s="30" t="s">
        <v>28</v>
      </c>
      <c r="D81" s="30" t="s">
        <v>29</v>
      </c>
      <c r="E81" s="29">
        <v>45078</v>
      </c>
      <c r="F81" s="28" t="s">
        <v>56</v>
      </c>
      <c r="G81" s="26">
        <v>0.22190218636</v>
      </c>
      <c r="H81" s="26">
        <v>0.17510951895999999</v>
      </c>
      <c r="I81" s="26">
        <v>0.15191576509999999</v>
      </c>
      <c r="J81" s="26">
        <v>0</v>
      </c>
      <c r="K81" s="26">
        <v>0</v>
      </c>
      <c r="L81" s="26">
        <v>0</v>
      </c>
      <c r="N81" s="20" t="s">
        <v>54</v>
      </c>
      <c r="O81" s="21" t="s">
        <v>43</v>
      </c>
      <c r="P81" s="20" t="s">
        <v>31</v>
      </c>
      <c r="Q81" s="20" t="s">
        <v>44</v>
      </c>
      <c r="R81" s="20" t="s">
        <v>33</v>
      </c>
      <c r="S81" s="22">
        <v>3.8308000000000002E-2</v>
      </c>
      <c r="T81" s="23">
        <v>3.2599999999999997E-2</v>
      </c>
      <c r="U81" s="23">
        <v>1.09654E-2</v>
      </c>
      <c r="V81" s="23">
        <v>1.0011000000000001E-2</v>
      </c>
      <c r="W81" s="23">
        <v>7.4869999999999997E-3</v>
      </c>
      <c r="X81" s="23">
        <v>5.483E-3</v>
      </c>
    </row>
    <row r="82" spans="2:24" ht="19.5" customHeight="1" x14ac:dyDescent="0.3">
      <c r="B82" s="32" t="s">
        <v>27</v>
      </c>
      <c r="C82" s="30" t="s">
        <v>28</v>
      </c>
      <c r="D82" s="30" t="s">
        <v>29</v>
      </c>
      <c r="E82" s="29">
        <v>45047</v>
      </c>
      <c r="F82" s="28" t="s">
        <v>56</v>
      </c>
      <c r="G82" s="26">
        <v>0.19973238178000002</v>
      </c>
      <c r="H82" s="26">
        <v>0.15283851658</v>
      </c>
      <c r="I82" s="26">
        <v>0.12919036955000002</v>
      </c>
      <c r="J82" s="26">
        <v>0</v>
      </c>
      <c r="K82" s="26">
        <v>0</v>
      </c>
      <c r="L82" s="26">
        <v>0</v>
      </c>
      <c r="N82" s="20" t="s">
        <v>54</v>
      </c>
      <c r="O82" s="21" t="s">
        <v>43</v>
      </c>
      <c r="P82" s="20" t="s">
        <v>31</v>
      </c>
      <c r="Q82" s="20" t="s">
        <v>44</v>
      </c>
      <c r="R82" s="20" t="s">
        <v>34</v>
      </c>
      <c r="S82" s="22">
        <v>6.2918000000000002E-2</v>
      </c>
      <c r="T82" s="23">
        <v>5.4358999999999998E-2</v>
      </c>
      <c r="U82" s="23">
        <v>2.8295000000000001E-2</v>
      </c>
      <c r="V82" s="23">
        <v>2.3453999999999999E-2</v>
      </c>
      <c r="W82" s="23">
        <v>5.2290000000000001E-3</v>
      </c>
      <c r="X82" s="23">
        <v>3.1480000000000002E-3</v>
      </c>
    </row>
    <row r="83" spans="2:24" ht="19.5" customHeight="1" x14ac:dyDescent="0.3">
      <c r="B83" s="32" t="s">
        <v>27</v>
      </c>
      <c r="C83" s="30" t="s">
        <v>28</v>
      </c>
      <c r="D83" s="30" t="s">
        <v>29</v>
      </c>
      <c r="E83" s="29">
        <v>45017</v>
      </c>
      <c r="F83" s="28" t="s">
        <v>56</v>
      </c>
      <c r="G83" s="26">
        <v>0.19916664514000001</v>
      </c>
      <c r="H83" s="26">
        <v>0.15227019753999999</v>
      </c>
      <c r="I83" s="26">
        <v>0.12861045515000002</v>
      </c>
      <c r="J83" s="26">
        <v>0</v>
      </c>
      <c r="K83" s="26">
        <v>0</v>
      </c>
      <c r="L83" s="26">
        <v>0</v>
      </c>
      <c r="N83" s="20" t="s">
        <v>54</v>
      </c>
      <c r="O83" s="21" t="s">
        <v>43</v>
      </c>
      <c r="P83" s="20" t="s">
        <v>31</v>
      </c>
      <c r="Q83" s="20" t="s">
        <v>44</v>
      </c>
      <c r="R83" s="20" t="s">
        <v>35</v>
      </c>
      <c r="S83" s="22">
        <v>4.3360000000000003E-2</v>
      </c>
      <c r="T83" s="23">
        <v>4.0164999999999999E-2</v>
      </c>
      <c r="U83" s="23">
        <v>1.7108000000000002E-2</v>
      </c>
      <c r="V83" s="23">
        <v>1.3475000000000001E-2</v>
      </c>
      <c r="W83" s="23">
        <v>3.2810000000000001E-3</v>
      </c>
      <c r="X83" s="23">
        <v>2.0590000000000001E-3</v>
      </c>
    </row>
    <row r="84" spans="2:24" ht="19.5" customHeight="1" x14ac:dyDescent="0.3">
      <c r="B84" s="32" t="s">
        <v>27</v>
      </c>
      <c r="C84" s="30" t="s">
        <v>28</v>
      </c>
      <c r="D84" s="30" t="s">
        <v>29</v>
      </c>
      <c r="E84" s="29">
        <v>44986</v>
      </c>
      <c r="F84" s="28" t="s">
        <v>56</v>
      </c>
      <c r="G84" s="26">
        <v>0.21788309898000002</v>
      </c>
      <c r="H84" s="26">
        <v>0.17107208577999999</v>
      </c>
      <c r="I84" s="26">
        <v>0.14779595655</v>
      </c>
      <c r="J84" s="26">
        <v>0</v>
      </c>
      <c r="K84" s="26">
        <v>0</v>
      </c>
      <c r="L84" s="26">
        <v>0</v>
      </c>
      <c r="N84" s="20" t="s">
        <v>54</v>
      </c>
      <c r="O84" s="21" t="s">
        <v>43</v>
      </c>
      <c r="P84" s="20" t="s">
        <v>31</v>
      </c>
      <c r="Q84" s="20" t="s">
        <v>45</v>
      </c>
      <c r="R84" s="20" t="s">
        <v>28</v>
      </c>
      <c r="S84" s="22">
        <v>8.1597000000000003E-2</v>
      </c>
      <c r="T84" s="23">
        <v>1.3542E-2</v>
      </c>
      <c r="U84" s="23">
        <v>0</v>
      </c>
      <c r="V84" s="23">
        <v>0</v>
      </c>
      <c r="W84" s="23">
        <v>0</v>
      </c>
      <c r="X84" s="23">
        <v>0</v>
      </c>
    </row>
    <row r="85" spans="2:24" ht="19.5" customHeight="1" x14ac:dyDescent="0.3">
      <c r="B85" s="32" t="s">
        <v>27</v>
      </c>
      <c r="C85" s="30" t="s">
        <v>28</v>
      </c>
      <c r="D85" s="30" t="s">
        <v>29</v>
      </c>
      <c r="E85" s="29">
        <v>44958</v>
      </c>
      <c r="F85" s="28" t="s">
        <v>56</v>
      </c>
      <c r="G85" s="26">
        <v>0.26957728446000001</v>
      </c>
      <c r="H85" s="26">
        <v>0.22300223806000002</v>
      </c>
      <c r="I85" s="26">
        <v>0.20078563485000001</v>
      </c>
      <c r="J85" s="26">
        <v>0</v>
      </c>
      <c r="K85" s="26">
        <v>0</v>
      </c>
      <c r="L85" s="26">
        <v>0</v>
      </c>
      <c r="N85" s="20" t="s">
        <v>54</v>
      </c>
      <c r="O85" s="21" t="s">
        <v>43</v>
      </c>
      <c r="P85" s="20" t="s">
        <v>31</v>
      </c>
      <c r="Q85" s="20" t="s">
        <v>45</v>
      </c>
      <c r="R85" s="20" t="s">
        <v>33</v>
      </c>
      <c r="S85" s="22">
        <v>3.8308000000000002E-2</v>
      </c>
      <c r="T85" s="23">
        <v>3.2599999999999997E-2</v>
      </c>
      <c r="U85" s="23">
        <v>2.1238E-2</v>
      </c>
      <c r="V85" s="23">
        <v>2.0285000000000001E-2</v>
      </c>
      <c r="W85" s="23">
        <v>1.7760999999999999E-2</v>
      </c>
      <c r="X85" s="23">
        <v>1.5757E-2</v>
      </c>
    </row>
    <row r="86" spans="2:24" ht="19.5" customHeight="1" x14ac:dyDescent="0.3">
      <c r="B86" s="32" t="s">
        <v>27</v>
      </c>
      <c r="C86" s="30" t="s">
        <v>28</v>
      </c>
      <c r="D86" s="30" t="s">
        <v>29</v>
      </c>
      <c r="E86" s="29">
        <v>44927</v>
      </c>
      <c r="F86" s="28" t="s">
        <v>56</v>
      </c>
      <c r="G86" s="26">
        <v>0.1942400219</v>
      </c>
      <c r="H86" s="26">
        <v>0.14732108589999998</v>
      </c>
      <c r="I86" s="26">
        <v>0.12356036725000001</v>
      </c>
      <c r="J86" s="26">
        <v>0</v>
      </c>
      <c r="K86" s="26">
        <v>0</v>
      </c>
      <c r="L86" s="26">
        <v>0</v>
      </c>
      <c r="N86" s="20" t="s">
        <v>54</v>
      </c>
      <c r="O86" s="21" t="s">
        <v>43</v>
      </c>
      <c r="P86" s="20" t="s">
        <v>31</v>
      </c>
      <c r="Q86" s="20" t="s">
        <v>45</v>
      </c>
      <c r="R86" s="20" t="s">
        <v>34</v>
      </c>
      <c r="S86" s="22">
        <v>6.2918000000000002E-2</v>
      </c>
      <c r="T86" s="23">
        <v>5.4358999999999998E-2</v>
      </c>
      <c r="U86" s="23">
        <v>3.6513999999999998E-2</v>
      </c>
      <c r="V86" s="23">
        <v>3.1673E-2</v>
      </c>
      <c r="W86" s="23">
        <v>1.3448E-2</v>
      </c>
      <c r="X86" s="23">
        <v>1.1367E-2</v>
      </c>
    </row>
    <row r="87" spans="2:24" ht="19.5" customHeight="1" x14ac:dyDescent="0.3">
      <c r="B87" s="32" t="s">
        <v>27</v>
      </c>
      <c r="C87" s="30" t="s">
        <v>28</v>
      </c>
      <c r="D87" s="30" t="s">
        <v>29</v>
      </c>
      <c r="E87" s="29">
        <v>44896</v>
      </c>
      <c r="F87" s="28" t="s">
        <v>56</v>
      </c>
      <c r="G87" s="26">
        <v>0.22653415510000002</v>
      </c>
      <c r="H87" s="26">
        <v>0.17976263110000001</v>
      </c>
      <c r="I87" s="26">
        <v>0.15666381425000003</v>
      </c>
      <c r="J87" s="26">
        <v>0</v>
      </c>
      <c r="K87" s="26">
        <v>0</v>
      </c>
      <c r="L87" s="26">
        <v>0</v>
      </c>
      <c r="N87" s="20" t="s">
        <v>54</v>
      </c>
      <c r="O87" s="21" t="s">
        <v>43</v>
      </c>
      <c r="P87" s="20" t="s">
        <v>31</v>
      </c>
      <c r="Q87" s="20" t="s">
        <v>45</v>
      </c>
      <c r="R87" s="20" t="s">
        <v>35</v>
      </c>
      <c r="S87" s="22">
        <v>4.3360000000000003E-2</v>
      </c>
      <c r="T87" s="23">
        <v>4.0164999999999999E-2</v>
      </c>
      <c r="U87" s="23">
        <v>2.5326999999999999E-2</v>
      </c>
      <c r="V87" s="23">
        <v>2.1694000000000001E-2</v>
      </c>
      <c r="W87" s="23">
        <v>1.1501000000000001E-2</v>
      </c>
      <c r="X87" s="23">
        <v>1.0279E-2</v>
      </c>
    </row>
    <row r="88" spans="2:24" ht="19.5" customHeight="1" x14ac:dyDescent="0.3">
      <c r="B88" s="32" t="s">
        <v>27</v>
      </c>
      <c r="C88" s="30" t="s">
        <v>28</v>
      </c>
      <c r="D88" s="30" t="s">
        <v>29</v>
      </c>
      <c r="E88" s="29">
        <v>44866</v>
      </c>
      <c r="F88" s="28" t="s">
        <v>56</v>
      </c>
      <c r="G88" s="26">
        <v>0.24846823608000002</v>
      </c>
      <c r="H88" s="26">
        <v>0.20179683388</v>
      </c>
      <c r="I88" s="26">
        <v>0.17914757880000001</v>
      </c>
      <c r="J88" s="26">
        <v>0</v>
      </c>
      <c r="K88" s="26">
        <v>0</v>
      </c>
      <c r="L88" s="26">
        <v>0</v>
      </c>
      <c r="N88" s="20" t="s">
        <v>54</v>
      </c>
      <c r="O88" s="21" t="s">
        <v>43</v>
      </c>
      <c r="P88" s="20" t="s">
        <v>31</v>
      </c>
      <c r="Q88" s="20" t="s">
        <v>46</v>
      </c>
      <c r="R88" s="20" t="s">
        <v>28</v>
      </c>
      <c r="S88" s="22">
        <v>9.2145000000000005E-2</v>
      </c>
      <c r="T88" s="23">
        <v>2.2172000000000001E-2</v>
      </c>
      <c r="U88" s="23">
        <v>0</v>
      </c>
      <c r="V88" s="23">
        <v>0</v>
      </c>
      <c r="W88" s="23">
        <v>0</v>
      </c>
      <c r="X88" s="23">
        <v>0</v>
      </c>
    </row>
    <row r="89" spans="2:24" ht="19.5" customHeight="1" x14ac:dyDescent="0.3">
      <c r="B89" s="32" t="s">
        <v>27</v>
      </c>
      <c r="C89" s="30" t="s">
        <v>28</v>
      </c>
      <c r="D89" s="30" t="s">
        <v>29</v>
      </c>
      <c r="E89" s="29">
        <v>44835</v>
      </c>
      <c r="F89" s="28" t="s">
        <v>56</v>
      </c>
      <c r="G89" s="26">
        <v>0.26219913577999998</v>
      </c>
      <c r="H89" s="26">
        <v>0.21559041058</v>
      </c>
      <c r="I89" s="26">
        <v>0.19322258454999999</v>
      </c>
      <c r="J89" s="26">
        <v>0</v>
      </c>
      <c r="K89" s="26">
        <v>0</v>
      </c>
      <c r="L89" s="26">
        <v>0</v>
      </c>
      <c r="N89" s="20" t="s">
        <v>54</v>
      </c>
      <c r="O89" s="21" t="s">
        <v>43</v>
      </c>
      <c r="P89" s="20" t="s">
        <v>31</v>
      </c>
      <c r="Q89" s="20" t="s">
        <v>46</v>
      </c>
      <c r="R89" s="20" t="s">
        <v>33</v>
      </c>
      <c r="S89" s="22">
        <v>3.8308000000000002E-2</v>
      </c>
      <c r="T89" s="23">
        <v>3.2599999999999997E-2</v>
      </c>
      <c r="U89" s="23">
        <v>3.5622000000000001E-2</v>
      </c>
      <c r="V89" s="23">
        <v>3.4667999999999997E-2</v>
      </c>
      <c r="W89" s="23">
        <v>3.2143999999999999E-2</v>
      </c>
      <c r="X89" s="23">
        <v>3.014E-2</v>
      </c>
    </row>
    <row r="90" spans="2:24" ht="19.5" customHeight="1" x14ac:dyDescent="0.3">
      <c r="B90" s="32" t="s">
        <v>27</v>
      </c>
      <c r="C90" s="30" t="s">
        <v>28</v>
      </c>
      <c r="D90" s="30" t="s">
        <v>29</v>
      </c>
      <c r="E90" s="29">
        <v>44805</v>
      </c>
      <c r="F90" s="28" t="s">
        <v>56</v>
      </c>
      <c r="G90" s="26">
        <v>0.27413233426</v>
      </c>
      <c r="H90" s="26">
        <v>0.22759590986</v>
      </c>
      <c r="I90" s="26">
        <v>0.20555272585000001</v>
      </c>
      <c r="J90" s="26">
        <v>0</v>
      </c>
      <c r="K90" s="26">
        <v>0</v>
      </c>
      <c r="L90" s="26">
        <v>0</v>
      </c>
      <c r="N90" s="20" t="s">
        <v>54</v>
      </c>
      <c r="O90" s="21" t="s">
        <v>43</v>
      </c>
      <c r="P90" s="20" t="s">
        <v>31</v>
      </c>
      <c r="Q90" s="20" t="s">
        <v>46</v>
      </c>
      <c r="R90" s="20" t="s">
        <v>34</v>
      </c>
      <c r="S90" s="22">
        <v>6.2918000000000002E-2</v>
      </c>
      <c r="T90" s="23">
        <v>5.4358999999999998E-2</v>
      </c>
      <c r="U90" s="23">
        <v>4.3706000000000002E-2</v>
      </c>
      <c r="V90" s="23">
        <v>3.8864999999999997E-2</v>
      </c>
      <c r="W90" s="23">
        <v>2.0639999999999999E-2</v>
      </c>
      <c r="X90" s="23">
        <v>1.8558999999999999E-2</v>
      </c>
    </row>
    <row r="91" spans="2:24" ht="19.5" customHeight="1" x14ac:dyDescent="0.3">
      <c r="B91" s="32" t="s">
        <v>27</v>
      </c>
      <c r="C91" s="30" t="s">
        <v>28</v>
      </c>
      <c r="D91" s="30" t="s">
        <v>29</v>
      </c>
      <c r="E91" s="29">
        <v>44774</v>
      </c>
      <c r="F91" s="28" t="s">
        <v>56</v>
      </c>
      <c r="G91" s="26">
        <v>0.29042083501999999</v>
      </c>
      <c r="H91" s="26">
        <v>0.24395876222000001</v>
      </c>
      <c r="I91" s="26">
        <v>0.22224942794999999</v>
      </c>
      <c r="J91" s="26">
        <v>0</v>
      </c>
      <c r="K91" s="26">
        <v>0</v>
      </c>
      <c r="L91" s="26">
        <v>0</v>
      </c>
      <c r="N91" s="20" t="s">
        <v>54</v>
      </c>
      <c r="O91" s="21" t="s">
        <v>43</v>
      </c>
      <c r="P91" s="20" t="s">
        <v>31</v>
      </c>
      <c r="Q91" s="20" t="s">
        <v>46</v>
      </c>
      <c r="R91" s="20" t="s">
        <v>35</v>
      </c>
      <c r="S91" s="22">
        <v>4.3360000000000003E-2</v>
      </c>
      <c r="T91" s="23">
        <v>4.0164999999999999E-2</v>
      </c>
      <c r="U91" s="23">
        <v>3.2518999999999999E-2</v>
      </c>
      <c r="V91" s="23">
        <v>2.8885999999999998E-2</v>
      </c>
      <c r="W91" s="23">
        <v>1.8692E-2</v>
      </c>
      <c r="X91" s="23">
        <v>1.7469999999999999E-2</v>
      </c>
    </row>
    <row r="92" spans="2:24" ht="19.5" customHeight="1" x14ac:dyDescent="0.3">
      <c r="B92" s="32" t="s">
        <v>27</v>
      </c>
      <c r="C92" s="30" t="s">
        <v>28</v>
      </c>
      <c r="D92" s="30" t="s">
        <v>29</v>
      </c>
      <c r="E92" s="29">
        <v>44743</v>
      </c>
      <c r="F92" s="28" t="s">
        <v>56</v>
      </c>
      <c r="G92" s="26">
        <v>0.27600633687999998</v>
      </c>
      <c r="H92" s="26">
        <v>0.22947846668000002</v>
      </c>
      <c r="I92" s="26">
        <v>0.20747369230000001</v>
      </c>
      <c r="J92" s="26">
        <v>0</v>
      </c>
      <c r="K92" s="26">
        <v>0</v>
      </c>
      <c r="L92" s="26">
        <v>0</v>
      </c>
      <c r="N92" s="20" t="s">
        <v>54</v>
      </c>
      <c r="O92" s="21" t="s">
        <v>48</v>
      </c>
      <c r="P92" s="20" t="s">
        <v>31</v>
      </c>
      <c r="Q92" s="20" t="s">
        <v>49</v>
      </c>
      <c r="R92" s="20" t="s">
        <v>33</v>
      </c>
      <c r="S92" s="22">
        <v>3.0127999999999999E-2</v>
      </c>
      <c r="T92" s="23">
        <v>2.5967E-2</v>
      </c>
      <c r="U92" s="23">
        <v>1.0626E-2</v>
      </c>
      <c r="V92" s="23">
        <v>8.1620000000000009E-3</v>
      </c>
      <c r="W92" s="23">
        <v>3.4859999999999999E-3</v>
      </c>
      <c r="X92" s="23">
        <v>3.2980000000000002E-3</v>
      </c>
    </row>
    <row r="93" spans="2:24" ht="19.5" customHeight="1" x14ac:dyDescent="0.3">
      <c r="B93" s="32" t="s">
        <v>27</v>
      </c>
      <c r="C93" s="30" t="s">
        <v>28</v>
      </c>
      <c r="D93" s="30" t="s">
        <v>29</v>
      </c>
      <c r="E93" s="29">
        <v>44713</v>
      </c>
      <c r="F93" s="28" t="s">
        <v>56</v>
      </c>
      <c r="G93" s="26">
        <v>0.30779366433999999</v>
      </c>
      <c r="H93" s="26">
        <v>0.26141089274000001</v>
      </c>
      <c r="I93" s="26">
        <v>0.24005763265000002</v>
      </c>
      <c r="J93" s="26">
        <v>0</v>
      </c>
      <c r="K93" s="26">
        <v>0</v>
      </c>
      <c r="L93" s="26">
        <v>0</v>
      </c>
      <c r="N93" s="20" t="s">
        <v>54</v>
      </c>
      <c r="O93" s="21" t="s">
        <v>48</v>
      </c>
      <c r="P93" s="20" t="s">
        <v>31</v>
      </c>
      <c r="Q93" s="20" t="s">
        <v>49</v>
      </c>
      <c r="R93" s="20" t="s">
        <v>34</v>
      </c>
      <c r="S93" s="22">
        <v>5.9200999999999997E-2</v>
      </c>
      <c r="T93" s="23">
        <v>5.8703999999999999E-2</v>
      </c>
      <c r="U93" s="23">
        <v>3.1953000000000002E-2</v>
      </c>
      <c r="V93" s="23">
        <v>2.4240999999999999E-2</v>
      </c>
      <c r="W93" s="23">
        <v>1.897E-3</v>
      </c>
      <c r="X93" s="23">
        <v>1.701E-3</v>
      </c>
    </row>
    <row r="94" spans="2:24" ht="19.5" customHeight="1" x14ac:dyDescent="0.3">
      <c r="B94" s="32" t="s">
        <v>27</v>
      </c>
      <c r="C94" s="30" t="s">
        <v>28</v>
      </c>
      <c r="D94" s="30" t="s">
        <v>29</v>
      </c>
      <c r="E94" s="29">
        <v>44682</v>
      </c>
      <c r="F94" s="28" t="s">
        <v>56</v>
      </c>
      <c r="G94" s="26">
        <v>0.32841947933999999</v>
      </c>
      <c r="H94" s="26">
        <v>0.28213085774000002</v>
      </c>
      <c r="I94" s="26">
        <v>0.26120034515000001</v>
      </c>
      <c r="J94" s="26">
        <v>0</v>
      </c>
      <c r="K94" s="26">
        <v>0</v>
      </c>
      <c r="L94" s="26">
        <v>0</v>
      </c>
      <c r="N94" s="20" t="s">
        <v>54</v>
      </c>
      <c r="O94" s="21" t="s">
        <v>48</v>
      </c>
      <c r="P94" s="20" t="s">
        <v>31</v>
      </c>
      <c r="Q94" s="20" t="s">
        <v>49</v>
      </c>
      <c r="R94" s="20" t="s">
        <v>35</v>
      </c>
      <c r="S94" s="22">
        <v>5.679E-2</v>
      </c>
      <c r="T94" s="23">
        <v>4.9324E-2</v>
      </c>
      <c r="U94" s="23">
        <v>2.5940999999999999E-2</v>
      </c>
      <c r="V94" s="23">
        <v>2.3941E-2</v>
      </c>
      <c r="W94" s="23">
        <v>6.6930000000000002E-3</v>
      </c>
      <c r="X94" s="23">
        <v>3.7490000000000002E-3</v>
      </c>
    </row>
    <row r="95" spans="2:24" ht="19.5" customHeight="1" x14ac:dyDescent="0.3">
      <c r="B95" s="32" t="s">
        <v>27</v>
      </c>
      <c r="C95" s="30" t="s">
        <v>28</v>
      </c>
      <c r="D95" s="30" t="s">
        <v>29</v>
      </c>
      <c r="E95" s="29">
        <v>44652</v>
      </c>
      <c r="F95" s="28" t="s">
        <v>56</v>
      </c>
      <c r="G95" s="26">
        <v>0.33359361236000001</v>
      </c>
      <c r="H95" s="26">
        <v>0.28732860896000006</v>
      </c>
      <c r="I95" s="26">
        <v>0.26650414560000008</v>
      </c>
      <c r="J95" s="26">
        <v>0</v>
      </c>
      <c r="K95" s="26">
        <v>0</v>
      </c>
      <c r="L95" s="26">
        <v>0</v>
      </c>
      <c r="N95" s="20" t="s">
        <v>54</v>
      </c>
      <c r="O95" s="21" t="s">
        <v>48</v>
      </c>
      <c r="P95" s="20" t="s">
        <v>31</v>
      </c>
      <c r="Q95" s="20" t="s">
        <v>49</v>
      </c>
      <c r="R95" s="20" t="s">
        <v>50</v>
      </c>
      <c r="S95" s="22">
        <v>4.3607E-2</v>
      </c>
      <c r="T95" s="23">
        <v>3.7628000000000002E-2</v>
      </c>
      <c r="U95" s="23">
        <v>2.1666999999999999E-2</v>
      </c>
      <c r="V95" s="23">
        <v>1.4474000000000001E-2</v>
      </c>
      <c r="W95" s="23">
        <v>6.2919999999999998E-3</v>
      </c>
      <c r="X95" s="23">
        <v>3.9350000000000001E-3</v>
      </c>
    </row>
    <row r="96" spans="2:24" ht="19.5" customHeight="1" x14ac:dyDescent="0.3">
      <c r="B96" s="32" t="s">
        <v>27</v>
      </c>
      <c r="C96" s="30" t="s">
        <v>28</v>
      </c>
      <c r="D96" s="30" t="s">
        <v>29</v>
      </c>
      <c r="E96" s="29">
        <v>44621</v>
      </c>
      <c r="F96" s="28" t="s">
        <v>56</v>
      </c>
      <c r="G96" s="26">
        <v>0.44176717239999996</v>
      </c>
      <c r="H96" s="26">
        <v>0.39599594539999999</v>
      </c>
      <c r="I96" s="26">
        <v>0.37738861150000003</v>
      </c>
      <c r="J96" s="26">
        <v>0</v>
      </c>
      <c r="K96" s="26">
        <v>0</v>
      </c>
      <c r="L96" s="26"/>
      <c r="N96" s="20" t="s">
        <v>54</v>
      </c>
      <c r="O96" s="21" t="s">
        <v>48</v>
      </c>
      <c r="P96" s="20" t="s">
        <v>31</v>
      </c>
      <c r="Q96" s="20" t="s">
        <v>49</v>
      </c>
      <c r="R96" s="20" t="s">
        <v>51</v>
      </c>
      <c r="S96" s="22">
        <v>3.8871000000000003E-2</v>
      </c>
      <c r="T96" s="23">
        <v>2.8235E-2</v>
      </c>
      <c r="U96" s="23">
        <v>1.43E-2</v>
      </c>
      <c r="V96" s="23">
        <v>1.1361E-2</v>
      </c>
      <c r="W96" s="23">
        <v>3.8509999999999998E-3</v>
      </c>
      <c r="X96" s="23">
        <v>2.6979999999999999E-3</v>
      </c>
    </row>
    <row r="97" spans="2:24" ht="19.5" customHeight="1" x14ac:dyDescent="0.3">
      <c r="B97" s="32" t="s">
        <v>27</v>
      </c>
      <c r="C97" s="30" t="s">
        <v>28</v>
      </c>
      <c r="D97" s="30" t="s">
        <v>29</v>
      </c>
      <c r="E97" s="29">
        <v>44593</v>
      </c>
      <c r="F97" s="28" t="s">
        <v>56</v>
      </c>
      <c r="G97" s="26">
        <v>0.34384758896000001</v>
      </c>
      <c r="H97" s="26">
        <v>0.29762939156000001</v>
      </c>
      <c r="I97" s="26">
        <v>0.27701509410000003</v>
      </c>
      <c r="J97" s="26">
        <v>0</v>
      </c>
      <c r="K97" s="26">
        <v>0</v>
      </c>
      <c r="L97" s="26">
        <v>0</v>
      </c>
      <c r="N97" s="20" t="s">
        <v>54</v>
      </c>
      <c r="O97" s="21" t="s">
        <v>48</v>
      </c>
      <c r="P97" s="20" t="s">
        <v>31</v>
      </c>
      <c r="Q97" s="20" t="s">
        <v>52</v>
      </c>
      <c r="R97" s="20" t="s">
        <v>28</v>
      </c>
      <c r="S97" s="22">
        <v>6.5072000000000005E-2</v>
      </c>
      <c r="T97" s="23">
        <v>2.6830000000000001E-3</v>
      </c>
      <c r="U97" s="23">
        <v>0</v>
      </c>
      <c r="V97" s="23">
        <v>0</v>
      </c>
      <c r="W97" s="23">
        <v>0</v>
      </c>
      <c r="X97" s="23">
        <v>0</v>
      </c>
    </row>
    <row r="98" spans="2:24" ht="19.5" customHeight="1" x14ac:dyDescent="0.3">
      <c r="B98" s="32" t="s">
        <v>27</v>
      </c>
      <c r="C98" s="30" t="s">
        <v>28</v>
      </c>
      <c r="D98" s="30" t="s">
        <v>29</v>
      </c>
      <c r="E98" s="29">
        <v>44562</v>
      </c>
      <c r="F98" s="28" t="s">
        <v>56</v>
      </c>
      <c r="G98" s="26">
        <v>0.34561551596000001</v>
      </c>
      <c r="H98" s="26">
        <v>0.29940538856000004</v>
      </c>
      <c r="I98" s="26">
        <v>0.27882732660000004</v>
      </c>
      <c r="J98" s="26">
        <v>0</v>
      </c>
      <c r="K98" s="26">
        <v>0</v>
      </c>
      <c r="L98" s="26">
        <v>0</v>
      </c>
      <c r="N98" s="20" t="s">
        <v>54</v>
      </c>
      <c r="O98" s="21" t="s">
        <v>48</v>
      </c>
      <c r="P98" s="20" t="s">
        <v>31</v>
      </c>
      <c r="Q98" s="20" t="s">
        <v>53</v>
      </c>
      <c r="R98" s="20" t="s">
        <v>28</v>
      </c>
      <c r="S98" s="22">
        <v>6.5072000000000005E-2</v>
      </c>
      <c r="T98" s="23">
        <v>2.6830000000000001E-3</v>
      </c>
      <c r="U98" s="23">
        <v>0</v>
      </c>
      <c r="V98" s="23">
        <v>0</v>
      </c>
      <c r="W98" s="23">
        <v>0</v>
      </c>
      <c r="X98" s="23">
        <v>0</v>
      </c>
    </row>
    <row r="99" spans="2:24" ht="19.5" customHeight="1" x14ac:dyDescent="0.3">
      <c r="B99" s="73" t="s">
        <v>27</v>
      </c>
      <c r="C99" s="69" t="s">
        <v>28</v>
      </c>
      <c r="D99" s="69" t="s">
        <v>29</v>
      </c>
      <c r="E99" s="70">
        <v>45108</v>
      </c>
      <c r="F99" s="71" t="s">
        <v>56</v>
      </c>
      <c r="G99" s="72">
        <v>0.21889670999999999</v>
      </c>
      <c r="H99" s="72">
        <v>0.17209031999999999</v>
      </c>
      <c r="I99" s="72">
        <v>0.14883497000000001</v>
      </c>
      <c r="J99" s="72">
        <v>0</v>
      </c>
      <c r="K99" s="72">
        <v>0</v>
      </c>
      <c r="L99" s="72">
        <v>0</v>
      </c>
      <c r="N99" s="20" t="s">
        <v>57</v>
      </c>
      <c r="O99" s="21" t="s">
        <v>29</v>
      </c>
      <c r="P99" s="20" t="s">
        <v>31</v>
      </c>
      <c r="Q99" s="20" t="s">
        <v>32</v>
      </c>
      <c r="R99" s="20" t="s">
        <v>28</v>
      </c>
      <c r="S99" s="22">
        <v>8.8120657534246569E-2</v>
      </c>
      <c r="T99" s="23">
        <v>1.9570219178082191E-2</v>
      </c>
      <c r="U99" s="23">
        <v>0</v>
      </c>
      <c r="V99" s="23">
        <v>0</v>
      </c>
      <c r="W99" s="23">
        <v>0</v>
      </c>
      <c r="X99" s="23">
        <v>0</v>
      </c>
    </row>
    <row r="100" spans="2:24" ht="19.5" customHeight="1" x14ac:dyDescent="0.3">
      <c r="B100" s="32" t="s">
        <v>27</v>
      </c>
      <c r="C100" s="30" t="s">
        <v>28</v>
      </c>
      <c r="D100" s="30" t="s">
        <v>29</v>
      </c>
      <c r="E100" s="29">
        <v>45078</v>
      </c>
      <c r="F100" s="28" t="s">
        <v>58</v>
      </c>
      <c r="G100" s="26">
        <v>0.21479718636</v>
      </c>
      <c r="H100" s="26">
        <v>0.16800451895999999</v>
      </c>
      <c r="I100" s="26">
        <v>0.14481076509999999</v>
      </c>
      <c r="J100" s="26">
        <v>0</v>
      </c>
      <c r="K100" s="26">
        <v>0</v>
      </c>
      <c r="L100" s="26">
        <v>0</v>
      </c>
      <c r="N100" s="20" t="s">
        <v>57</v>
      </c>
      <c r="O100" s="21" t="s">
        <v>29</v>
      </c>
      <c r="P100" s="20" t="s">
        <v>31</v>
      </c>
      <c r="Q100" s="20" t="s">
        <v>32</v>
      </c>
      <c r="R100" s="20" t="s">
        <v>33</v>
      </c>
      <c r="S100" s="22">
        <v>5.6000273972602745E-2</v>
      </c>
      <c r="T100" s="23">
        <v>4.6924136986301372E-2</v>
      </c>
      <c r="U100" s="23">
        <v>3.0474684931506849E-2</v>
      </c>
      <c r="V100" s="23">
        <v>2.8047917808219178E-2</v>
      </c>
      <c r="W100" s="23">
        <v>2.3445424657534245E-2</v>
      </c>
      <c r="X100" s="23">
        <v>2.1316520547945205E-2</v>
      </c>
    </row>
    <row r="101" spans="2:24" ht="19.5" customHeight="1" x14ac:dyDescent="0.3">
      <c r="B101" s="32" t="s">
        <v>27</v>
      </c>
      <c r="C101" s="30" t="s">
        <v>28</v>
      </c>
      <c r="D101" s="30" t="s">
        <v>29</v>
      </c>
      <c r="E101" s="29">
        <v>45047</v>
      </c>
      <c r="F101" s="28" t="s">
        <v>58</v>
      </c>
      <c r="G101" s="26">
        <v>0.19262738178</v>
      </c>
      <c r="H101" s="26">
        <v>0.14573351658</v>
      </c>
      <c r="I101" s="26">
        <v>0.12208536955000002</v>
      </c>
      <c r="J101" s="26">
        <v>0</v>
      </c>
      <c r="K101" s="26">
        <v>0</v>
      </c>
      <c r="L101" s="26">
        <v>0</v>
      </c>
      <c r="N101" s="20" t="s">
        <v>57</v>
      </c>
      <c r="O101" s="21" t="s">
        <v>29</v>
      </c>
      <c r="P101" s="20" t="s">
        <v>31</v>
      </c>
      <c r="Q101" s="20" t="s">
        <v>32</v>
      </c>
      <c r="R101" s="20" t="s">
        <v>34</v>
      </c>
      <c r="S101" s="22">
        <v>7.7855095890410966E-2</v>
      </c>
      <c r="T101" s="23">
        <v>7.2248821917808209E-2</v>
      </c>
      <c r="U101" s="23">
        <v>4.7885315068493153E-2</v>
      </c>
      <c r="V101" s="23">
        <v>4.1247835616438355E-2</v>
      </c>
      <c r="W101" s="23">
        <v>2.1896219178082193E-2</v>
      </c>
      <c r="X101" s="23">
        <v>1.9685671232876713E-2</v>
      </c>
    </row>
    <row r="102" spans="2:24" ht="19.5" customHeight="1" x14ac:dyDescent="0.3">
      <c r="B102" s="32" t="s">
        <v>27</v>
      </c>
      <c r="C102" s="30" t="s">
        <v>28</v>
      </c>
      <c r="D102" s="30" t="s">
        <v>29</v>
      </c>
      <c r="E102" s="29">
        <v>45017</v>
      </c>
      <c r="F102" s="28" t="s">
        <v>58</v>
      </c>
      <c r="G102" s="26">
        <v>0.19206164514000001</v>
      </c>
      <c r="H102" s="26">
        <v>0.14516519754000001</v>
      </c>
      <c r="I102" s="26">
        <v>0.12150545515000002</v>
      </c>
      <c r="J102" s="26">
        <v>0</v>
      </c>
      <c r="K102" s="26">
        <v>0</v>
      </c>
      <c r="L102" s="26">
        <v>0</v>
      </c>
      <c r="N102" s="20" t="s">
        <v>57</v>
      </c>
      <c r="O102" s="21" t="s">
        <v>29</v>
      </c>
      <c r="P102" s="20" t="s">
        <v>31</v>
      </c>
      <c r="Q102" s="20" t="s">
        <v>32</v>
      </c>
      <c r="R102" s="20" t="s">
        <v>35</v>
      </c>
      <c r="S102" s="22">
        <v>6.0269534246575343E-2</v>
      </c>
      <c r="T102" s="23">
        <v>5.6977863013698629E-2</v>
      </c>
      <c r="U102" s="23">
        <v>3.7051178082191785E-2</v>
      </c>
      <c r="V102" s="23">
        <v>3.5406849315068496E-2</v>
      </c>
      <c r="W102" s="23">
        <v>1.9981287671232875E-2</v>
      </c>
      <c r="X102" s="23">
        <v>1.8683178082191779E-2</v>
      </c>
    </row>
    <row r="103" spans="2:24" ht="19.5" customHeight="1" x14ac:dyDescent="0.3">
      <c r="B103" s="32" t="s">
        <v>27</v>
      </c>
      <c r="C103" s="30" t="s">
        <v>28</v>
      </c>
      <c r="D103" s="30" t="s">
        <v>29</v>
      </c>
      <c r="E103" s="29">
        <v>44986</v>
      </c>
      <c r="F103" s="28" t="s">
        <v>58</v>
      </c>
      <c r="G103" s="26">
        <v>0.21077809897999999</v>
      </c>
      <c r="H103" s="26">
        <v>0.16396708577999999</v>
      </c>
      <c r="I103" s="26">
        <v>0.14069095655</v>
      </c>
      <c r="J103" s="26">
        <v>0</v>
      </c>
      <c r="K103" s="26">
        <v>0</v>
      </c>
      <c r="L103" s="26">
        <v>0</v>
      </c>
      <c r="N103" s="20" t="s">
        <v>57</v>
      </c>
      <c r="O103" s="21" t="s">
        <v>29</v>
      </c>
      <c r="P103" s="20" t="s">
        <v>31</v>
      </c>
      <c r="Q103" s="20" t="s">
        <v>36</v>
      </c>
      <c r="R103" s="20" t="s">
        <v>28</v>
      </c>
      <c r="S103" s="22">
        <v>8.2641205479452057E-2</v>
      </c>
      <c r="T103" s="23">
        <v>1.4090767123287672E-2</v>
      </c>
      <c r="U103" s="23">
        <v>0</v>
      </c>
      <c r="V103" s="23">
        <v>0</v>
      </c>
      <c r="W103" s="23">
        <v>0</v>
      </c>
      <c r="X103" s="23">
        <v>0</v>
      </c>
    </row>
    <row r="104" spans="2:24" ht="19.5" customHeight="1" x14ac:dyDescent="0.3">
      <c r="B104" s="32" t="s">
        <v>27</v>
      </c>
      <c r="C104" s="30" t="s">
        <v>28</v>
      </c>
      <c r="D104" s="30" t="s">
        <v>29</v>
      </c>
      <c r="E104" s="29">
        <v>44958</v>
      </c>
      <c r="F104" s="28" t="s">
        <v>58</v>
      </c>
      <c r="G104" s="26">
        <v>0.26247228445999998</v>
      </c>
      <c r="H104" s="26">
        <v>0.21589723806000002</v>
      </c>
      <c r="I104" s="26">
        <v>0.19368063485000001</v>
      </c>
      <c r="J104" s="26">
        <v>0</v>
      </c>
      <c r="K104" s="26">
        <v>0</v>
      </c>
      <c r="L104" s="26">
        <v>0</v>
      </c>
      <c r="N104" s="20" t="s">
        <v>57</v>
      </c>
      <c r="O104" s="21" t="s">
        <v>29</v>
      </c>
      <c r="P104" s="20" t="s">
        <v>31</v>
      </c>
      <c r="Q104" s="20" t="s">
        <v>36</v>
      </c>
      <c r="R104" s="20" t="s">
        <v>33</v>
      </c>
      <c r="S104" s="22">
        <v>5.0520821917808219E-2</v>
      </c>
      <c r="T104" s="23">
        <v>4.1444684931506846E-2</v>
      </c>
      <c r="U104" s="23">
        <v>2.499523287671233E-2</v>
      </c>
      <c r="V104" s="23">
        <v>2.2568465753424655E-2</v>
      </c>
      <c r="W104" s="23">
        <v>1.7965972602739726E-2</v>
      </c>
      <c r="X104" s="23">
        <v>1.5837068493150683E-2</v>
      </c>
    </row>
    <row r="105" spans="2:24" ht="19.5" customHeight="1" x14ac:dyDescent="0.3">
      <c r="B105" s="32" t="s">
        <v>27</v>
      </c>
      <c r="C105" s="30" t="s">
        <v>28</v>
      </c>
      <c r="D105" s="30" t="s">
        <v>29</v>
      </c>
      <c r="E105" s="29">
        <v>44927</v>
      </c>
      <c r="F105" s="28" t="s">
        <v>58</v>
      </c>
      <c r="G105" s="26">
        <v>0.1871350219</v>
      </c>
      <c r="H105" s="26">
        <v>0.14021608590000001</v>
      </c>
      <c r="I105" s="26">
        <v>0.11645536725000002</v>
      </c>
      <c r="J105" s="26">
        <v>0</v>
      </c>
      <c r="K105" s="26">
        <v>0</v>
      </c>
      <c r="L105" s="26">
        <v>0</v>
      </c>
      <c r="N105" s="20" t="s">
        <v>57</v>
      </c>
      <c r="O105" s="21" t="s">
        <v>29</v>
      </c>
      <c r="P105" s="20" t="s">
        <v>31</v>
      </c>
      <c r="Q105" s="20" t="s">
        <v>36</v>
      </c>
      <c r="R105" s="20" t="s">
        <v>34</v>
      </c>
      <c r="S105" s="22">
        <v>7.2375643835616441E-2</v>
      </c>
      <c r="T105" s="23">
        <v>6.6769369863013697E-2</v>
      </c>
      <c r="U105" s="23">
        <v>4.2405863013698628E-2</v>
      </c>
      <c r="V105" s="23">
        <v>3.5768383561643836E-2</v>
      </c>
      <c r="W105" s="23">
        <v>1.6416767123287671E-2</v>
      </c>
      <c r="X105" s="23">
        <v>1.4206219178082192E-2</v>
      </c>
    </row>
    <row r="106" spans="2:24" ht="19.5" customHeight="1" x14ac:dyDescent="0.3">
      <c r="B106" s="32" t="s">
        <v>27</v>
      </c>
      <c r="C106" s="30" t="s">
        <v>28</v>
      </c>
      <c r="D106" s="30" t="s">
        <v>29</v>
      </c>
      <c r="E106" s="29">
        <v>44896</v>
      </c>
      <c r="F106" s="28" t="s">
        <v>58</v>
      </c>
      <c r="G106" s="26">
        <v>0.2194291551</v>
      </c>
      <c r="H106" s="26">
        <v>0.17265763110000001</v>
      </c>
      <c r="I106" s="26">
        <v>0.14955881425000003</v>
      </c>
      <c r="J106" s="26">
        <v>0</v>
      </c>
      <c r="K106" s="26">
        <v>0</v>
      </c>
      <c r="L106" s="26">
        <v>0</v>
      </c>
      <c r="N106" s="20" t="s">
        <v>57</v>
      </c>
      <c r="O106" s="21" t="s">
        <v>29</v>
      </c>
      <c r="P106" s="20" t="s">
        <v>31</v>
      </c>
      <c r="Q106" s="20" t="s">
        <v>36</v>
      </c>
      <c r="R106" s="20" t="s">
        <v>35</v>
      </c>
      <c r="S106" s="22">
        <v>5.4790082191780824E-2</v>
      </c>
      <c r="T106" s="23">
        <v>5.149841095890411E-2</v>
      </c>
      <c r="U106" s="23">
        <v>3.1571726027397259E-2</v>
      </c>
      <c r="V106" s="23">
        <v>2.9927397260273974E-2</v>
      </c>
      <c r="W106" s="23">
        <v>1.4501835616438356E-2</v>
      </c>
      <c r="X106" s="23">
        <v>1.3203726027397259E-2</v>
      </c>
    </row>
    <row r="107" spans="2:24" ht="19.5" customHeight="1" x14ac:dyDescent="0.3">
      <c r="B107" s="32" t="s">
        <v>27</v>
      </c>
      <c r="C107" s="30" t="s">
        <v>28</v>
      </c>
      <c r="D107" s="30" t="s">
        <v>29</v>
      </c>
      <c r="E107" s="29">
        <v>44866</v>
      </c>
      <c r="F107" s="28" t="s">
        <v>58</v>
      </c>
      <c r="G107" s="26">
        <v>0.24136323607999999</v>
      </c>
      <c r="H107" s="26">
        <v>0.19469183388</v>
      </c>
      <c r="I107" s="26">
        <v>0.17204257880000001</v>
      </c>
      <c r="J107" s="26">
        <v>0</v>
      </c>
      <c r="K107" s="26">
        <v>0</v>
      </c>
      <c r="L107" s="26">
        <v>0</v>
      </c>
      <c r="N107" s="20" t="s">
        <v>57</v>
      </c>
      <c r="O107" s="21" t="s">
        <v>29</v>
      </c>
      <c r="P107" s="20" t="s">
        <v>31</v>
      </c>
      <c r="Q107" s="20" t="s">
        <v>37</v>
      </c>
      <c r="R107" s="20" t="s">
        <v>28</v>
      </c>
      <c r="S107" s="22">
        <v>7.1682301369863019E-2</v>
      </c>
      <c r="T107" s="23">
        <v>3.1318630136986303E-3</v>
      </c>
      <c r="U107" s="23">
        <v>0</v>
      </c>
      <c r="V107" s="23">
        <v>0</v>
      </c>
      <c r="W107" s="23">
        <v>0</v>
      </c>
      <c r="X107" s="23">
        <v>0</v>
      </c>
    </row>
    <row r="108" spans="2:24" ht="19.5" customHeight="1" x14ac:dyDescent="0.3">
      <c r="B108" s="32" t="s">
        <v>27</v>
      </c>
      <c r="C108" s="30" t="s">
        <v>28</v>
      </c>
      <c r="D108" s="30" t="s">
        <v>29</v>
      </c>
      <c r="E108" s="29">
        <v>44835</v>
      </c>
      <c r="F108" s="28" t="s">
        <v>58</v>
      </c>
      <c r="G108" s="26">
        <v>0.25509413578000001</v>
      </c>
      <c r="H108" s="26">
        <v>0.20848541058</v>
      </c>
      <c r="I108" s="26">
        <v>0.18611758454999999</v>
      </c>
      <c r="J108" s="26">
        <v>0</v>
      </c>
      <c r="K108" s="26">
        <v>0</v>
      </c>
      <c r="L108" s="26">
        <v>0</v>
      </c>
      <c r="N108" s="20" t="s">
        <v>57</v>
      </c>
      <c r="O108" s="21" t="s">
        <v>29</v>
      </c>
      <c r="P108" s="20" t="s">
        <v>31</v>
      </c>
      <c r="Q108" s="20" t="s">
        <v>37</v>
      </c>
      <c r="R108" s="20" t="s">
        <v>33</v>
      </c>
      <c r="S108" s="22">
        <v>3.9561917808219174E-2</v>
      </c>
      <c r="T108" s="23">
        <v>3.0485780821917809E-2</v>
      </c>
      <c r="U108" s="23">
        <v>1.4036328767123287E-2</v>
      </c>
      <c r="V108" s="23">
        <v>1.1609561643835618E-2</v>
      </c>
      <c r="W108" s="23">
        <v>7.0070684931506852E-3</v>
      </c>
      <c r="X108" s="23">
        <v>4.8781643835616433E-3</v>
      </c>
    </row>
    <row r="109" spans="2:24" ht="19.5" customHeight="1" x14ac:dyDescent="0.3">
      <c r="B109" s="32" t="s">
        <v>27</v>
      </c>
      <c r="C109" s="30" t="s">
        <v>28</v>
      </c>
      <c r="D109" s="30" t="s">
        <v>29</v>
      </c>
      <c r="E109" s="29">
        <v>44805</v>
      </c>
      <c r="F109" s="28" t="s">
        <v>58</v>
      </c>
      <c r="G109" s="26">
        <v>0.26702733425999997</v>
      </c>
      <c r="H109" s="26">
        <v>0.22049090986000003</v>
      </c>
      <c r="I109" s="26">
        <v>0.19844772585000001</v>
      </c>
      <c r="J109" s="26">
        <v>0</v>
      </c>
      <c r="K109" s="26">
        <v>0</v>
      </c>
      <c r="L109" s="26">
        <v>0</v>
      </c>
      <c r="N109" s="20" t="s">
        <v>57</v>
      </c>
      <c r="O109" s="21" t="s">
        <v>29</v>
      </c>
      <c r="P109" s="20" t="s">
        <v>31</v>
      </c>
      <c r="Q109" s="20" t="s">
        <v>37</v>
      </c>
      <c r="R109" s="20" t="s">
        <v>34</v>
      </c>
      <c r="S109" s="22">
        <v>6.1416739726027403E-2</v>
      </c>
      <c r="T109" s="23">
        <v>5.5810465753424653E-2</v>
      </c>
      <c r="U109" s="23">
        <v>3.144695890410959E-2</v>
      </c>
      <c r="V109" s="23">
        <v>2.4809479452054795E-2</v>
      </c>
      <c r="W109" s="23">
        <v>5.4578630136986302E-3</v>
      </c>
      <c r="X109" s="23">
        <v>3.247315068493151E-3</v>
      </c>
    </row>
    <row r="110" spans="2:24" ht="19.5" customHeight="1" x14ac:dyDescent="0.3">
      <c r="B110" s="32" t="s">
        <v>27</v>
      </c>
      <c r="C110" s="30" t="s">
        <v>28</v>
      </c>
      <c r="D110" s="30" t="s">
        <v>29</v>
      </c>
      <c r="E110" s="29">
        <v>44774</v>
      </c>
      <c r="F110" s="28" t="s">
        <v>58</v>
      </c>
      <c r="G110" s="26">
        <v>0.28331583501999996</v>
      </c>
      <c r="H110" s="26">
        <v>0.23685376222000004</v>
      </c>
      <c r="I110" s="26">
        <v>0.21514442794999999</v>
      </c>
      <c r="J110" s="26">
        <v>0</v>
      </c>
      <c r="K110" s="26">
        <v>0</v>
      </c>
      <c r="L110" s="26">
        <v>0</v>
      </c>
      <c r="N110" s="20" t="s">
        <v>57</v>
      </c>
      <c r="O110" s="21" t="s">
        <v>29</v>
      </c>
      <c r="P110" s="20" t="s">
        <v>31</v>
      </c>
      <c r="Q110" s="20" t="s">
        <v>37</v>
      </c>
      <c r="R110" s="20" t="s">
        <v>35</v>
      </c>
      <c r="S110" s="22">
        <v>4.383117808219178E-2</v>
      </c>
      <c r="T110" s="23">
        <v>4.0539506849315066E-2</v>
      </c>
      <c r="U110" s="23">
        <v>2.0612821917808218E-2</v>
      </c>
      <c r="V110" s="23">
        <v>1.8968493150684929E-2</v>
      </c>
      <c r="W110" s="23">
        <v>3.5429315068493147E-3</v>
      </c>
      <c r="X110" s="23">
        <v>2.2448219178082193E-3</v>
      </c>
    </row>
    <row r="111" spans="2:24" ht="19.5" customHeight="1" x14ac:dyDescent="0.3">
      <c r="B111" s="32" t="s">
        <v>27</v>
      </c>
      <c r="C111" s="30" t="s">
        <v>28</v>
      </c>
      <c r="D111" s="30" t="s">
        <v>29</v>
      </c>
      <c r="E111" s="29">
        <v>44743</v>
      </c>
      <c r="F111" s="28" t="s">
        <v>58</v>
      </c>
      <c r="G111" s="26">
        <v>0.26890133688000001</v>
      </c>
      <c r="H111" s="26">
        <v>0.22237346668000002</v>
      </c>
      <c r="I111" s="26">
        <v>0.20036869230000001</v>
      </c>
      <c r="J111" s="26">
        <v>0</v>
      </c>
      <c r="K111" s="26">
        <v>0</v>
      </c>
      <c r="L111" s="26">
        <v>0</v>
      </c>
      <c r="N111" s="20" t="s">
        <v>57</v>
      </c>
      <c r="O111" s="21" t="s">
        <v>29</v>
      </c>
      <c r="P111" s="20" t="s">
        <v>31</v>
      </c>
      <c r="Q111" s="20" t="s">
        <v>38</v>
      </c>
      <c r="R111" s="20" t="s">
        <v>28</v>
      </c>
      <c r="S111" s="22">
        <v>7.7161753424657531E-2</v>
      </c>
      <c r="T111" s="23">
        <v>8.6113150684931517E-3</v>
      </c>
      <c r="U111" s="23">
        <v>0</v>
      </c>
      <c r="V111" s="23">
        <v>0</v>
      </c>
      <c r="W111" s="23">
        <v>0</v>
      </c>
      <c r="X111" s="23">
        <v>0</v>
      </c>
    </row>
    <row r="112" spans="2:24" ht="19.5" customHeight="1" x14ac:dyDescent="0.3">
      <c r="B112" s="32" t="s">
        <v>27</v>
      </c>
      <c r="C112" s="30" t="s">
        <v>28</v>
      </c>
      <c r="D112" s="30" t="s">
        <v>29</v>
      </c>
      <c r="E112" s="29">
        <v>44713</v>
      </c>
      <c r="F112" s="28" t="s">
        <v>58</v>
      </c>
      <c r="G112" s="26">
        <v>0.30068866433999997</v>
      </c>
      <c r="H112" s="26">
        <v>0.25430589274000004</v>
      </c>
      <c r="I112" s="26">
        <v>0.23295263265000002</v>
      </c>
      <c r="J112" s="26">
        <v>0</v>
      </c>
      <c r="K112" s="26">
        <v>0</v>
      </c>
      <c r="L112" s="26">
        <v>0</v>
      </c>
      <c r="N112" s="20" t="s">
        <v>57</v>
      </c>
      <c r="O112" s="21" t="s">
        <v>29</v>
      </c>
      <c r="P112" s="20" t="s">
        <v>31</v>
      </c>
      <c r="Q112" s="20" t="s">
        <v>38</v>
      </c>
      <c r="R112" s="20" t="s">
        <v>33</v>
      </c>
      <c r="S112" s="22">
        <v>4.50413698630137E-2</v>
      </c>
      <c r="T112" s="23">
        <v>3.5965232876712327E-2</v>
      </c>
      <c r="U112" s="23">
        <v>1.9515780821917808E-2</v>
      </c>
      <c r="V112" s="23">
        <v>1.7089013698630137E-2</v>
      </c>
      <c r="W112" s="23">
        <v>1.2486520547945204E-2</v>
      </c>
      <c r="X112" s="23">
        <v>1.0357616438356166E-2</v>
      </c>
    </row>
    <row r="113" spans="2:24" ht="19.5" customHeight="1" x14ac:dyDescent="0.3">
      <c r="B113" s="32" t="s">
        <v>27</v>
      </c>
      <c r="C113" s="30" t="s">
        <v>28</v>
      </c>
      <c r="D113" s="30" t="s">
        <v>29</v>
      </c>
      <c r="E113" s="29">
        <v>44682</v>
      </c>
      <c r="F113" s="28" t="s">
        <v>58</v>
      </c>
      <c r="G113" s="26">
        <v>0.32131447933999996</v>
      </c>
      <c r="H113" s="26">
        <v>0.27502585773999999</v>
      </c>
      <c r="I113" s="26">
        <v>0.25409534514999998</v>
      </c>
      <c r="J113" s="26">
        <v>0</v>
      </c>
      <c r="K113" s="26">
        <v>0</v>
      </c>
      <c r="L113" s="26">
        <v>0</v>
      </c>
      <c r="N113" s="20" t="s">
        <v>57</v>
      </c>
      <c r="O113" s="21" t="s">
        <v>29</v>
      </c>
      <c r="P113" s="20" t="s">
        <v>31</v>
      </c>
      <c r="Q113" s="20" t="s">
        <v>38</v>
      </c>
      <c r="R113" s="20" t="s">
        <v>34</v>
      </c>
      <c r="S113" s="22">
        <v>6.6896191780821915E-2</v>
      </c>
      <c r="T113" s="23">
        <v>6.1289917808219171E-2</v>
      </c>
      <c r="U113" s="23">
        <v>3.6926410958904109E-2</v>
      </c>
      <c r="V113" s="23">
        <v>3.0288931506849314E-2</v>
      </c>
      <c r="W113" s="23">
        <v>1.093731506849315E-2</v>
      </c>
      <c r="X113" s="23">
        <v>8.7267671232876716E-3</v>
      </c>
    </row>
    <row r="114" spans="2:24" ht="19.5" customHeight="1" x14ac:dyDescent="0.3">
      <c r="B114" s="32" t="s">
        <v>27</v>
      </c>
      <c r="C114" s="30" t="s">
        <v>28</v>
      </c>
      <c r="D114" s="30" t="s">
        <v>29</v>
      </c>
      <c r="E114" s="29">
        <v>44652</v>
      </c>
      <c r="F114" s="28" t="s">
        <v>58</v>
      </c>
      <c r="G114" s="26">
        <v>0.32648861236000004</v>
      </c>
      <c r="H114" s="26">
        <v>0.28022360896000004</v>
      </c>
      <c r="I114" s="26">
        <v>0.25939914560000005</v>
      </c>
      <c r="J114" s="26">
        <v>0</v>
      </c>
      <c r="K114" s="26">
        <v>0</v>
      </c>
      <c r="L114" s="26">
        <v>0</v>
      </c>
      <c r="N114" s="20" t="s">
        <v>57</v>
      </c>
      <c r="O114" s="21" t="s">
        <v>29</v>
      </c>
      <c r="P114" s="20" t="s">
        <v>31</v>
      </c>
      <c r="Q114" s="20" t="s">
        <v>38</v>
      </c>
      <c r="R114" s="20" t="s">
        <v>35</v>
      </c>
      <c r="S114" s="22">
        <v>4.9310630136986305E-2</v>
      </c>
      <c r="T114" s="23">
        <v>4.6018684931506848E-2</v>
      </c>
      <c r="U114" s="23">
        <v>2.6092273972602741E-2</v>
      </c>
      <c r="V114" s="23">
        <v>2.4447945205479455E-2</v>
      </c>
      <c r="W114" s="23">
        <v>9.0223835616438357E-3</v>
      </c>
      <c r="X114" s="23">
        <v>7.7242739726027399E-3</v>
      </c>
    </row>
    <row r="115" spans="2:24" ht="19.5" customHeight="1" x14ac:dyDescent="0.3">
      <c r="B115" s="32" t="s">
        <v>27</v>
      </c>
      <c r="C115" s="30" t="s">
        <v>28</v>
      </c>
      <c r="D115" s="30" t="s">
        <v>29</v>
      </c>
      <c r="E115" s="29">
        <v>44621</v>
      </c>
      <c r="F115" s="28" t="s">
        <v>58</v>
      </c>
      <c r="G115" s="26">
        <v>0.43466217239999994</v>
      </c>
      <c r="H115" s="26">
        <v>0.38889094540000002</v>
      </c>
      <c r="I115" s="26">
        <v>0.37028361150000005</v>
      </c>
      <c r="J115" s="26">
        <v>0</v>
      </c>
      <c r="K115" s="26">
        <v>0</v>
      </c>
      <c r="L115" s="26"/>
      <c r="N115" s="20" t="s">
        <v>57</v>
      </c>
      <c r="O115" s="21" t="s">
        <v>29</v>
      </c>
      <c r="P115" s="20" t="s">
        <v>31</v>
      </c>
      <c r="Q115" s="20" t="s">
        <v>39</v>
      </c>
      <c r="R115" s="20" t="s">
        <v>28</v>
      </c>
      <c r="S115" s="22">
        <v>7.1682301369863019E-2</v>
      </c>
      <c r="T115" s="23">
        <v>3.1318630136986303E-3</v>
      </c>
      <c r="U115" s="23">
        <v>0</v>
      </c>
      <c r="V115" s="23">
        <v>0</v>
      </c>
      <c r="W115" s="23">
        <v>0</v>
      </c>
      <c r="X115" s="23">
        <v>0</v>
      </c>
    </row>
    <row r="116" spans="2:24" ht="19.5" customHeight="1" x14ac:dyDescent="0.3">
      <c r="B116" s="32" t="s">
        <v>27</v>
      </c>
      <c r="C116" s="30" t="s">
        <v>28</v>
      </c>
      <c r="D116" s="30" t="s">
        <v>29</v>
      </c>
      <c r="E116" s="29">
        <v>44593</v>
      </c>
      <c r="F116" s="28" t="s">
        <v>58</v>
      </c>
      <c r="G116" s="26">
        <v>0.33674258895999998</v>
      </c>
      <c r="H116" s="26">
        <v>0.29052439156000004</v>
      </c>
      <c r="I116" s="26">
        <v>0.26991009410000005</v>
      </c>
      <c r="J116" s="26">
        <v>0</v>
      </c>
      <c r="K116" s="26">
        <v>0</v>
      </c>
      <c r="L116" s="26">
        <v>0</v>
      </c>
      <c r="N116" s="20" t="s">
        <v>57</v>
      </c>
      <c r="O116" s="21" t="s">
        <v>29</v>
      </c>
      <c r="P116" s="20" t="s">
        <v>31</v>
      </c>
      <c r="Q116" s="20" t="s">
        <v>39</v>
      </c>
      <c r="R116" s="20" t="s">
        <v>33</v>
      </c>
      <c r="S116" s="22">
        <v>3.9561917808219174E-2</v>
      </c>
      <c r="T116" s="23">
        <v>3.0485780821917809E-2</v>
      </c>
      <c r="U116" s="23">
        <v>1.4036328767123287E-2</v>
      </c>
      <c r="V116" s="23">
        <v>1.1609561643835618E-2</v>
      </c>
      <c r="W116" s="23">
        <v>7.0070684931506852E-3</v>
      </c>
      <c r="X116" s="23">
        <v>4.8781643835616433E-3</v>
      </c>
    </row>
    <row r="117" spans="2:24" ht="19.5" customHeight="1" x14ac:dyDescent="0.3">
      <c r="B117" s="32" t="s">
        <v>27</v>
      </c>
      <c r="C117" s="30" t="s">
        <v>28</v>
      </c>
      <c r="D117" s="30" t="s">
        <v>29</v>
      </c>
      <c r="E117" s="29">
        <v>44562</v>
      </c>
      <c r="F117" s="28" t="s">
        <v>58</v>
      </c>
      <c r="G117" s="26">
        <v>0.33851051595999998</v>
      </c>
      <c r="H117" s="26">
        <v>0.29230038856000001</v>
      </c>
      <c r="I117" s="26">
        <v>0.27172232660000001</v>
      </c>
      <c r="J117" s="26">
        <v>0</v>
      </c>
      <c r="K117" s="26">
        <v>0</v>
      </c>
      <c r="L117" s="26">
        <v>0</v>
      </c>
      <c r="N117" s="20" t="s">
        <v>57</v>
      </c>
      <c r="O117" s="21" t="s">
        <v>29</v>
      </c>
      <c r="P117" s="20" t="s">
        <v>31</v>
      </c>
      <c r="Q117" s="20" t="s">
        <v>39</v>
      </c>
      <c r="R117" s="20" t="s">
        <v>34</v>
      </c>
      <c r="S117" s="22">
        <v>6.1416739726027403E-2</v>
      </c>
      <c r="T117" s="23">
        <v>5.5810465753424653E-2</v>
      </c>
      <c r="U117" s="23">
        <v>3.144695890410959E-2</v>
      </c>
      <c r="V117" s="23">
        <v>2.4809479452054795E-2</v>
      </c>
      <c r="W117" s="23">
        <v>5.4578630136986302E-3</v>
      </c>
      <c r="X117" s="23">
        <v>3.247315068493151E-3</v>
      </c>
    </row>
    <row r="118" spans="2:24" ht="19.5" customHeight="1" x14ac:dyDescent="0.3">
      <c r="B118" s="32" t="s">
        <v>27</v>
      </c>
      <c r="C118" s="30" t="s">
        <v>28</v>
      </c>
      <c r="D118" s="30" t="s">
        <v>29</v>
      </c>
      <c r="E118" s="29">
        <v>44743</v>
      </c>
      <c r="F118" s="28" t="s">
        <v>58</v>
      </c>
      <c r="G118" s="26">
        <v>0.26890133688000001</v>
      </c>
      <c r="H118" s="26">
        <v>0.22237346668000002</v>
      </c>
      <c r="I118" s="26">
        <v>0.20036869230000001</v>
      </c>
      <c r="J118" s="26">
        <v>0</v>
      </c>
      <c r="K118" s="26">
        <v>0</v>
      </c>
      <c r="L118" s="26">
        <v>0</v>
      </c>
      <c r="N118" s="20" t="s">
        <v>57</v>
      </c>
      <c r="O118" s="21" t="s">
        <v>29</v>
      </c>
      <c r="P118" s="20" t="s">
        <v>31</v>
      </c>
      <c r="Q118" s="20" t="s">
        <v>39</v>
      </c>
      <c r="R118" s="20" t="s">
        <v>35</v>
      </c>
      <c r="S118" s="22">
        <v>4.3818630136986302E-2</v>
      </c>
      <c r="T118" s="23">
        <v>4.0539506849315066E-2</v>
      </c>
      <c r="U118" s="23">
        <v>2.0612821917808218E-2</v>
      </c>
      <c r="V118" s="23">
        <v>1.8968493150684929E-2</v>
      </c>
      <c r="W118" s="23">
        <v>3.5429315068493147E-3</v>
      </c>
      <c r="X118" s="23">
        <v>2.2448219178082193E-3</v>
      </c>
    </row>
    <row r="119" spans="2:24" ht="19.5" customHeight="1" x14ac:dyDescent="0.3">
      <c r="B119" s="31" t="s">
        <v>27</v>
      </c>
      <c r="C119" s="30" t="s">
        <v>28</v>
      </c>
      <c r="D119" s="30" t="s">
        <v>29</v>
      </c>
      <c r="E119" s="29">
        <v>44713</v>
      </c>
      <c r="F119" s="28" t="s">
        <v>58</v>
      </c>
      <c r="G119" s="26">
        <v>0.30068866433999997</v>
      </c>
      <c r="H119" s="26">
        <v>0.25430589274000004</v>
      </c>
      <c r="I119" s="26">
        <v>0.23295263265000002</v>
      </c>
      <c r="J119" s="26">
        <v>0</v>
      </c>
      <c r="K119" s="26">
        <v>0</v>
      </c>
      <c r="L119" s="26">
        <v>0</v>
      </c>
      <c r="N119" s="20" t="s">
        <v>57</v>
      </c>
      <c r="O119" s="21" t="s">
        <v>29</v>
      </c>
      <c r="P119" s="20" t="s">
        <v>31</v>
      </c>
      <c r="Q119" s="20" t="s">
        <v>41</v>
      </c>
      <c r="R119" s="20" t="s">
        <v>28</v>
      </c>
      <c r="S119" s="22">
        <v>7.4422027397260268E-2</v>
      </c>
      <c r="T119" s="23">
        <v>5.8715890410958906E-3</v>
      </c>
      <c r="U119" s="23">
        <v>0</v>
      </c>
      <c r="V119" s="23">
        <v>0</v>
      </c>
      <c r="W119" s="23">
        <v>0</v>
      </c>
      <c r="X119" s="23">
        <v>0</v>
      </c>
    </row>
    <row r="120" spans="2:24" ht="19.5" customHeight="1" x14ac:dyDescent="0.3">
      <c r="B120" s="32" t="s">
        <v>27</v>
      </c>
      <c r="C120" s="30" t="s">
        <v>28</v>
      </c>
      <c r="D120" s="30" t="s">
        <v>29</v>
      </c>
      <c r="E120" s="29">
        <v>44682</v>
      </c>
      <c r="F120" s="28" t="s">
        <v>58</v>
      </c>
      <c r="G120" s="26">
        <v>0.32131447933999996</v>
      </c>
      <c r="H120" s="26">
        <v>0.27502585773999999</v>
      </c>
      <c r="I120" s="26">
        <v>0.25409534514999998</v>
      </c>
      <c r="J120" s="26">
        <v>0</v>
      </c>
      <c r="K120" s="26">
        <v>0</v>
      </c>
      <c r="L120" s="26">
        <v>0</v>
      </c>
      <c r="N120" s="20" t="s">
        <v>57</v>
      </c>
      <c r="O120" s="21" t="s">
        <v>29</v>
      </c>
      <c r="P120" s="20" t="s">
        <v>31</v>
      </c>
      <c r="Q120" s="20" t="s">
        <v>41</v>
      </c>
      <c r="R120" s="20" t="s">
        <v>33</v>
      </c>
      <c r="S120" s="22">
        <v>4.2301643835616437E-2</v>
      </c>
      <c r="T120" s="23">
        <v>3.3225506849315065E-2</v>
      </c>
      <c r="U120" s="23">
        <v>1.6776054794520549E-2</v>
      </c>
      <c r="V120" s="23">
        <v>1.4349287671232877E-2</v>
      </c>
      <c r="W120" s="23">
        <v>9.7467945205479464E-3</v>
      </c>
      <c r="X120" s="23">
        <v>7.6178904109589045E-3</v>
      </c>
    </row>
    <row r="121" spans="2:24" ht="19.5" customHeight="1" x14ac:dyDescent="0.3">
      <c r="B121" s="31" t="s">
        <v>27</v>
      </c>
      <c r="C121" s="30" t="s">
        <v>28</v>
      </c>
      <c r="D121" s="30" t="s">
        <v>29</v>
      </c>
      <c r="E121" s="29">
        <v>44652</v>
      </c>
      <c r="F121" s="28" t="s">
        <v>58</v>
      </c>
      <c r="G121" s="26">
        <v>0.32648861236000004</v>
      </c>
      <c r="H121" s="26">
        <v>0.28022360896000004</v>
      </c>
      <c r="I121" s="26">
        <v>0.25939914560000005</v>
      </c>
      <c r="J121" s="26">
        <v>0</v>
      </c>
      <c r="K121" s="26">
        <v>0</v>
      </c>
      <c r="L121" s="26">
        <v>0</v>
      </c>
      <c r="N121" s="20" t="s">
        <v>57</v>
      </c>
      <c r="O121" s="21" t="s">
        <v>29</v>
      </c>
      <c r="P121" s="20" t="s">
        <v>31</v>
      </c>
      <c r="Q121" s="20" t="s">
        <v>41</v>
      </c>
      <c r="R121" s="20" t="s">
        <v>34</v>
      </c>
      <c r="S121" s="22">
        <v>6.4156465753424666E-2</v>
      </c>
      <c r="T121" s="23">
        <v>5.8550191780821915E-2</v>
      </c>
      <c r="U121" s="23">
        <v>3.4186684931506846E-2</v>
      </c>
      <c r="V121" s="23">
        <v>2.7549205479452055E-2</v>
      </c>
      <c r="W121" s="23">
        <v>8.1975890410958905E-3</v>
      </c>
      <c r="X121" s="23">
        <v>5.9870410958904113E-3</v>
      </c>
    </row>
    <row r="122" spans="2:24" ht="19.5" customHeight="1" x14ac:dyDescent="0.3">
      <c r="B122" s="33" t="s">
        <v>27</v>
      </c>
      <c r="C122" s="30" t="s">
        <v>28</v>
      </c>
      <c r="D122" s="30" t="s">
        <v>29</v>
      </c>
      <c r="E122" s="29">
        <v>44621</v>
      </c>
      <c r="F122" s="28" t="s">
        <v>58</v>
      </c>
      <c r="G122" s="26">
        <v>0.43466217239999994</v>
      </c>
      <c r="H122" s="26">
        <v>0.38889094540000002</v>
      </c>
      <c r="I122" s="26">
        <v>0.37028361150000005</v>
      </c>
      <c r="J122" s="26">
        <v>0</v>
      </c>
      <c r="K122" s="26">
        <v>0</v>
      </c>
      <c r="L122" s="26"/>
      <c r="N122" s="20" t="s">
        <v>57</v>
      </c>
      <c r="O122" s="21" t="s">
        <v>29</v>
      </c>
      <c r="P122" s="20" t="s">
        <v>31</v>
      </c>
      <c r="Q122" s="20" t="s">
        <v>41</v>
      </c>
      <c r="R122" s="20" t="s">
        <v>35</v>
      </c>
      <c r="S122" s="22">
        <v>4.6570904109589042E-2</v>
      </c>
      <c r="T122" s="23">
        <v>4.3279232876712329E-2</v>
      </c>
      <c r="U122" s="23">
        <v>2.3352547945205481E-2</v>
      </c>
      <c r="V122" s="23">
        <v>2.1708219178082192E-2</v>
      </c>
      <c r="W122" s="23">
        <v>6.2826575342465754E-3</v>
      </c>
      <c r="X122" s="23">
        <v>4.9845479452054796E-3</v>
      </c>
    </row>
    <row r="123" spans="2:24" ht="19.5" customHeight="1" x14ac:dyDescent="0.3">
      <c r="B123" s="31" t="s">
        <v>27</v>
      </c>
      <c r="C123" s="30" t="s">
        <v>28</v>
      </c>
      <c r="D123" s="30" t="s">
        <v>29</v>
      </c>
      <c r="E123" s="29">
        <v>44593</v>
      </c>
      <c r="F123" s="28" t="s">
        <v>58</v>
      </c>
      <c r="G123" s="26">
        <v>0.33674258895999998</v>
      </c>
      <c r="H123" s="26">
        <v>0.29052439156000004</v>
      </c>
      <c r="I123" s="26">
        <v>0.26991009410000005</v>
      </c>
      <c r="J123" s="26">
        <v>0</v>
      </c>
      <c r="K123" s="26">
        <v>0</v>
      </c>
      <c r="L123" s="26">
        <v>0</v>
      </c>
      <c r="N123" s="20" t="s">
        <v>57</v>
      </c>
      <c r="O123" s="21" t="s">
        <v>29</v>
      </c>
      <c r="P123" s="20" t="s">
        <v>31</v>
      </c>
      <c r="Q123" s="20" t="s">
        <v>42</v>
      </c>
      <c r="R123" s="20" t="s">
        <v>28</v>
      </c>
      <c r="S123" s="22">
        <v>7.1682191780821927E-2</v>
      </c>
      <c r="T123" s="23">
        <v>3.1318630136986303E-3</v>
      </c>
      <c r="U123" s="23">
        <v>0</v>
      </c>
      <c r="V123" s="23">
        <v>0</v>
      </c>
      <c r="W123" s="23">
        <v>0</v>
      </c>
      <c r="X123" s="23">
        <v>0</v>
      </c>
    </row>
    <row r="124" spans="2:24" ht="19.5" customHeight="1" x14ac:dyDescent="0.3">
      <c r="B124" s="31" t="s">
        <v>27</v>
      </c>
      <c r="C124" s="30" t="s">
        <v>28</v>
      </c>
      <c r="D124" s="30" t="s">
        <v>29</v>
      </c>
      <c r="E124" s="29">
        <v>44562</v>
      </c>
      <c r="F124" s="28" t="s">
        <v>58</v>
      </c>
      <c r="G124" s="26">
        <v>0.33851051595999998</v>
      </c>
      <c r="H124" s="26">
        <v>0.29230038856000001</v>
      </c>
      <c r="I124" s="26">
        <v>0.27172232660000001</v>
      </c>
      <c r="J124" s="26">
        <v>0</v>
      </c>
      <c r="K124" s="26">
        <v>0</v>
      </c>
      <c r="L124" s="26">
        <v>0</v>
      </c>
      <c r="N124" s="20" t="s">
        <v>57</v>
      </c>
      <c r="O124" s="21" t="s">
        <v>29</v>
      </c>
      <c r="P124" s="20" t="s">
        <v>31</v>
      </c>
      <c r="Q124" s="20" t="s">
        <v>42</v>
      </c>
      <c r="R124" s="20" t="s">
        <v>33</v>
      </c>
      <c r="S124" s="22">
        <v>3.9561917808219174E-2</v>
      </c>
      <c r="T124" s="23">
        <v>3.0485780821917809E-2</v>
      </c>
      <c r="U124" s="23">
        <v>1.4036328767123287E-2</v>
      </c>
      <c r="V124" s="23">
        <v>1.1609561643835618E-2</v>
      </c>
      <c r="W124" s="23">
        <v>7.0070684931506852E-3</v>
      </c>
      <c r="X124" s="23">
        <v>4.8781643835616433E-3</v>
      </c>
    </row>
    <row r="125" spans="2:24" ht="19.5" customHeight="1" x14ac:dyDescent="0.3">
      <c r="B125" s="73" t="s">
        <v>27</v>
      </c>
      <c r="C125" s="69" t="s">
        <v>28</v>
      </c>
      <c r="D125" s="69" t="s">
        <v>29</v>
      </c>
      <c r="E125" s="70">
        <v>45108</v>
      </c>
      <c r="F125" s="71" t="s">
        <v>58</v>
      </c>
      <c r="G125" s="72">
        <v>0.21179170999999999</v>
      </c>
      <c r="H125" s="72">
        <v>0.16498531999999999</v>
      </c>
      <c r="I125" s="72">
        <v>0.14172997000000001</v>
      </c>
      <c r="J125" s="72">
        <v>0</v>
      </c>
      <c r="K125" s="72">
        <v>0</v>
      </c>
      <c r="L125" s="72">
        <v>0</v>
      </c>
      <c r="N125" s="20" t="s">
        <v>57</v>
      </c>
      <c r="O125" s="21" t="s">
        <v>29</v>
      </c>
      <c r="P125" s="20" t="s">
        <v>31</v>
      </c>
      <c r="Q125" s="20" t="s">
        <v>42</v>
      </c>
      <c r="R125" s="20" t="s">
        <v>34</v>
      </c>
      <c r="S125" s="22">
        <v>6.1416739726027403E-2</v>
      </c>
      <c r="T125" s="23">
        <v>5.5810465753424653E-2</v>
      </c>
      <c r="U125" s="23">
        <v>3.144695890410959E-2</v>
      </c>
      <c r="V125" s="23">
        <v>2.4809479452054795E-2</v>
      </c>
      <c r="W125" s="23">
        <v>5.4578630136986302E-3</v>
      </c>
      <c r="X125" s="23">
        <v>3.247315068493151E-3</v>
      </c>
    </row>
    <row r="126" spans="2:24" ht="19.5" customHeight="1" x14ac:dyDescent="0.3">
      <c r="B126" s="32" t="s">
        <v>27</v>
      </c>
      <c r="C126" s="30" t="s">
        <v>28</v>
      </c>
      <c r="D126" s="30" t="s">
        <v>29</v>
      </c>
      <c r="E126" s="29">
        <v>45078</v>
      </c>
      <c r="F126" s="28" t="s">
        <v>59</v>
      </c>
      <c r="G126" s="26">
        <v>0.21479718636</v>
      </c>
      <c r="H126" s="26">
        <v>0.16800451895999999</v>
      </c>
      <c r="I126" s="26">
        <v>0.14481076509999999</v>
      </c>
      <c r="J126" s="26">
        <v>0</v>
      </c>
      <c r="K126" s="26">
        <v>0</v>
      </c>
      <c r="L126" s="26">
        <v>0</v>
      </c>
      <c r="N126" s="20" t="s">
        <v>57</v>
      </c>
      <c r="O126" s="21" t="s">
        <v>29</v>
      </c>
      <c r="P126" s="20" t="s">
        <v>31</v>
      </c>
      <c r="Q126" s="20" t="s">
        <v>42</v>
      </c>
      <c r="R126" s="20" t="s">
        <v>35</v>
      </c>
      <c r="S126" s="22">
        <v>4.3818630136986302E-2</v>
      </c>
      <c r="T126" s="23">
        <v>4.0539506849315066E-2</v>
      </c>
      <c r="U126" s="23">
        <v>2.0612821917808218E-2</v>
      </c>
      <c r="V126" s="23">
        <v>1.8968493150684929E-2</v>
      </c>
      <c r="W126" s="23">
        <v>3.5429315068493147E-3</v>
      </c>
      <c r="X126" s="23">
        <v>2.2448219178082193E-3</v>
      </c>
    </row>
    <row r="127" spans="2:24" ht="19.5" customHeight="1" x14ac:dyDescent="0.3">
      <c r="B127" s="32" t="s">
        <v>27</v>
      </c>
      <c r="C127" s="30" t="s">
        <v>28</v>
      </c>
      <c r="D127" s="30" t="s">
        <v>29</v>
      </c>
      <c r="E127" s="29">
        <v>45047</v>
      </c>
      <c r="F127" s="28" t="s">
        <v>59</v>
      </c>
      <c r="G127" s="26">
        <v>0.19262738178</v>
      </c>
      <c r="H127" s="26">
        <v>0.14573351658</v>
      </c>
      <c r="I127" s="26">
        <v>0.12208536955000002</v>
      </c>
      <c r="J127" s="26">
        <v>0</v>
      </c>
      <c r="K127" s="26">
        <v>0</v>
      </c>
      <c r="L127" s="26">
        <v>0</v>
      </c>
      <c r="N127" s="20" t="s">
        <v>57</v>
      </c>
      <c r="O127" s="21" t="s">
        <v>43</v>
      </c>
      <c r="P127" s="20" t="s">
        <v>31</v>
      </c>
      <c r="Q127" s="20" t="s">
        <v>44</v>
      </c>
      <c r="R127" s="20" t="s">
        <v>28</v>
      </c>
      <c r="S127" s="22">
        <v>7.1803000000000006E-2</v>
      </c>
      <c r="T127" s="23">
        <v>5.5279999999999999E-3</v>
      </c>
      <c r="U127" s="23">
        <v>0</v>
      </c>
      <c r="V127" s="23">
        <v>0</v>
      </c>
      <c r="W127" s="23">
        <v>0</v>
      </c>
      <c r="X127" s="23">
        <v>0</v>
      </c>
    </row>
    <row r="128" spans="2:24" ht="19.5" customHeight="1" x14ac:dyDescent="0.3">
      <c r="B128" s="32" t="s">
        <v>27</v>
      </c>
      <c r="C128" s="30" t="s">
        <v>28</v>
      </c>
      <c r="D128" s="30" t="s">
        <v>29</v>
      </c>
      <c r="E128" s="29">
        <v>45017</v>
      </c>
      <c r="F128" s="28" t="s">
        <v>59</v>
      </c>
      <c r="G128" s="26">
        <v>0.19206164514000001</v>
      </c>
      <c r="H128" s="26">
        <v>0.14516519754000001</v>
      </c>
      <c r="I128" s="26">
        <v>0.12150545515000002</v>
      </c>
      <c r="J128" s="26">
        <v>0</v>
      </c>
      <c r="K128" s="26">
        <v>0</v>
      </c>
      <c r="L128" s="26">
        <v>0</v>
      </c>
      <c r="N128" s="20" t="s">
        <v>57</v>
      </c>
      <c r="O128" s="21" t="s">
        <v>43</v>
      </c>
      <c r="P128" s="20" t="s">
        <v>31</v>
      </c>
      <c r="Q128" s="20" t="s">
        <v>44</v>
      </c>
      <c r="R128" s="20" t="s">
        <v>33</v>
      </c>
      <c r="S128" s="22">
        <v>3.8308000000000002E-2</v>
      </c>
      <c r="T128" s="23">
        <v>3.2599999999999997E-2</v>
      </c>
      <c r="U128" s="23">
        <v>1.09654E-2</v>
      </c>
      <c r="V128" s="23">
        <v>1.0011000000000001E-2</v>
      </c>
      <c r="W128" s="23">
        <v>7.4869999999999997E-3</v>
      </c>
      <c r="X128" s="23">
        <v>5.483E-3</v>
      </c>
    </row>
    <row r="129" spans="2:24" ht="19.5" customHeight="1" x14ac:dyDescent="0.3">
      <c r="B129" s="32" t="s">
        <v>27</v>
      </c>
      <c r="C129" s="30" t="s">
        <v>28</v>
      </c>
      <c r="D129" s="30" t="s">
        <v>29</v>
      </c>
      <c r="E129" s="29">
        <v>44986</v>
      </c>
      <c r="F129" s="28" t="s">
        <v>59</v>
      </c>
      <c r="G129" s="26">
        <v>0.21077809897999999</v>
      </c>
      <c r="H129" s="26">
        <v>0.16396708577999999</v>
      </c>
      <c r="I129" s="26">
        <v>0.14069095655</v>
      </c>
      <c r="J129" s="26">
        <v>0</v>
      </c>
      <c r="K129" s="26">
        <v>0</v>
      </c>
      <c r="L129" s="26">
        <v>0</v>
      </c>
      <c r="N129" s="20" t="s">
        <v>57</v>
      </c>
      <c r="O129" s="21" t="s">
        <v>43</v>
      </c>
      <c r="P129" s="20" t="s">
        <v>31</v>
      </c>
      <c r="Q129" s="20" t="s">
        <v>44</v>
      </c>
      <c r="R129" s="20" t="s">
        <v>34</v>
      </c>
      <c r="S129" s="22">
        <v>6.2918000000000002E-2</v>
      </c>
      <c r="T129" s="23">
        <v>5.4358999999999998E-2</v>
      </c>
      <c r="U129" s="23">
        <v>2.8295000000000001E-2</v>
      </c>
      <c r="V129" s="23">
        <v>2.3453999999999999E-2</v>
      </c>
      <c r="W129" s="23">
        <v>5.2290000000000001E-3</v>
      </c>
      <c r="X129" s="23">
        <v>3.1480000000000002E-3</v>
      </c>
    </row>
    <row r="130" spans="2:24" ht="19.5" customHeight="1" x14ac:dyDescent="0.3">
      <c r="B130" s="32" t="s">
        <v>27</v>
      </c>
      <c r="C130" s="30" t="s">
        <v>28</v>
      </c>
      <c r="D130" s="30" t="s">
        <v>29</v>
      </c>
      <c r="E130" s="29">
        <v>44958</v>
      </c>
      <c r="F130" s="28" t="s">
        <v>59</v>
      </c>
      <c r="G130" s="26">
        <v>0.26247228445999998</v>
      </c>
      <c r="H130" s="26">
        <v>0.21589723806000002</v>
      </c>
      <c r="I130" s="26">
        <v>0.19368063485000001</v>
      </c>
      <c r="J130" s="26">
        <v>0</v>
      </c>
      <c r="K130" s="26">
        <v>0</v>
      </c>
      <c r="L130" s="26">
        <v>0</v>
      </c>
      <c r="N130" s="20" t="s">
        <v>57</v>
      </c>
      <c r="O130" s="21" t="s">
        <v>43</v>
      </c>
      <c r="P130" s="20" t="s">
        <v>31</v>
      </c>
      <c r="Q130" s="20" t="s">
        <v>44</v>
      </c>
      <c r="R130" s="20" t="s">
        <v>35</v>
      </c>
      <c r="S130" s="22">
        <v>4.3360000000000003E-2</v>
      </c>
      <c r="T130" s="23">
        <v>4.0164999999999999E-2</v>
      </c>
      <c r="U130" s="23">
        <v>1.7108000000000002E-2</v>
      </c>
      <c r="V130" s="23">
        <v>1.3475000000000001E-2</v>
      </c>
      <c r="W130" s="23">
        <v>3.2810000000000001E-3</v>
      </c>
      <c r="X130" s="23">
        <v>2.0590000000000001E-3</v>
      </c>
    </row>
    <row r="131" spans="2:24" ht="19.5" customHeight="1" x14ac:dyDescent="0.3">
      <c r="B131" s="32" t="s">
        <v>27</v>
      </c>
      <c r="C131" s="30" t="s">
        <v>28</v>
      </c>
      <c r="D131" s="30" t="s">
        <v>29</v>
      </c>
      <c r="E131" s="29">
        <v>44927</v>
      </c>
      <c r="F131" s="28" t="s">
        <v>59</v>
      </c>
      <c r="G131" s="26">
        <v>0.1871350219</v>
      </c>
      <c r="H131" s="26">
        <v>0.14021608590000001</v>
      </c>
      <c r="I131" s="26">
        <v>0.11645536725000002</v>
      </c>
      <c r="J131" s="26">
        <v>0</v>
      </c>
      <c r="K131" s="26">
        <v>0</v>
      </c>
      <c r="L131" s="26">
        <v>0</v>
      </c>
      <c r="N131" s="20" t="s">
        <v>57</v>
      </c>
      <c r="O131" s="21" t="s">
        <v>43</v>
      </c>
      <c r="P131" s="20" t="s">
        <v>31</v>
      </c>
      <c r="Q131" s="20" t="s">
        <v>45</v>
      </c>
      <c r="R131" s="20" t="s">
        <v>28</v>
      </c>
      <c r="S131" s="22">
        <v>8.1597000000000003E-2</v>
      </c>
      <c r="T131" s="23">
        <v>1.3542E-2</v>
      </c>
      <c r="U131" s="23">
        <v>0</v>
      </c>
      <c r="V131" s="23">
        <v>0</v>
      </c>
      <c r="W131" s="23">
        <v>0</v>
      </c>
      <c r="X131" s="23">
        <v>0</v>
      </c>
    </row>
    <row r="132" spans="2:24" ht="19.5" customHeight="1" x14ac:dyDescent="0.3">
      <c r="B132" s="32" t="s">
        <v>27</v>
      </c>
      <c r="C132" s="30" t="s">
        <v>28</v>
      </c>
      <c r="D132" s="30" t="s">
        <v>29</v>
      </c>
      <c r="E132" s="29">
        <v>44896</v>
      </c>
      <c r="F132" s="28" t="s">
        <v>59</v>
      </c>
      <c r="G132" s="26">
        <v>0.2194291551</v>
      </c>
      <c r="H132" s="26">
        <v>0.17265763110000001</v>
      </c>
      <c r="I132" s="26">
        <v>0.14955881425000003</v>
      </c>
      <c r="J132" s="26">
        <v>0</v>
      </c>
      <c r="K132" s="26">
        <v>0</v>
      </c>
      <c r="L132" s="26">
        <v>0</v>
      </c>
      <c r="N132" s="20" t="s">
        <v>57</v>
      </c>
      <c r="O132" s="21" t="s">
        <v>43</v>
      </c>
      <c r="P132" s="20" t="s">
        <v>31</v>
      </c>
      <c r="Q132" s="20" t="s">
        <v>45</v>
      </c>
      <c r="R132" s="20" t="s">
        <v>33</v>
      </c>
      <c r="S132" s="22">
        <v>3.8308000000000002E-2</v>
      </c>
      <c r="T132" s="23">
        <v>3.2599999999999997E-2</v>
      </c>
      <c r="U132" s="23">
        <v>2.1238E-2</v>
      </c>
      <c r="V132" s="23">
        <v>2.0285000000000001E-2</v>
      </c>
      <c r="W132" s="23">
        <v>1.7760999999999999E-2</v>
      </c>
      <c r="X132" s="23">
        <v>1.5757E-2</v>
      </c>
    </row>
    <row r="133" spans="2:24" ht="19.5" customHeight="1" x14ac:dyDescent="0.3">
      <c r="B133" s="32" t="s">
        <v>27</v>
      </c>
      <c r="C133" s="30" t="s">
        <v>28</v>
      </c>
      <c r="D133" s="30" t="s">
        <v>29</v>
      </c>
      <c r="E133" s="29">
        <v>44866</v>
      </c>
      <c r="F133" s="28" t="s">
        <v>59</v>
      </c>
      <c r="G133" s="26">
        <v>0.24136323607999999</v>
      </c>
      <c r="H133" s="26">
        <v>0.19469183388</v>
      </c>
      <c r="I133" s="26">
        <v>0.17204257880000001</v>
      </c>
      <c r="J133" s="26">
        <v>0</v>
      </c>
      <c r="K133" s="26">
        <v>0</v>
      </c>
      <c r="L133" s="26">
        <v>0</v>
      </c>
      <c r="N133" s="20" t="s">
        <v>57</v>
      </c>
      <c r="O133" s="21" t="s">
        <v>43</v>
      </c>
      <c r="P133" s="20" t="s">
        <v>31</v>
      </c>
      <c r="Q133" s="20" t="s">
        <v>45</v>
      </c>
      <c r="R133" s="20" t="s">
        <v>34</v>
      </c>
      <c r="S133" s="22">
        <v>6.2918000000000002E-2</v>
      </c>
      <c r="T133" s="23">
        <v>5.4358999999999998E-2</v>
      </c>
      <c r="U133" s="23">
        <v>3.6513999999999998E-2</v>
      </c>
      <c r="V133" s="23">
        <v>3.1673E-2</v>
      </c>
      <c r="W133" s="23">
        <v>1.3448E-2</v>
      </c>
      <c r="X133" s="23">
        <v>1.1367E-2</v>
      </c>
    </row>
    <row r="134" spans="2:24" ht="19.5" customHeight="1" x14ac:dyDescent="0.3">
      <c r="B134" s="32" t="s">
        <v>27</v>
      </c>
      <c r="C134" s="30" t="s">
        <v>28</v>
      </c>
      <c r="D134" s="30" t="s">
        <v>29</v>
      </c>
      <c r="E134" s="29">
        <v>44835</v>
      </c>
      <c r="F134" s="28" t="s">
        <v>59</v>
      </c>
      <c r="G134" s="26">
        <v>0.25509413578000001</v>
      </c>
      <c r="H134" s="26">
        <v>0.20848541058</v>
      </c>
      <c r="I134" s="26">
        <v>0.18611758454999999</v>
      </c>
      <c r="J134" s="26">
        <v>0</v>
      </c>
      <c r="K134" s="26">
        <v>0</v>
      </c>
      <c r="L134" s="26">
        <v>0</v>
      </c>
      <c r="N134" s="20" t="s">
        <v>57</v>
      </c>
      <c r="O134" s="21" t="s">
        <v>43</v>
      </c>
      <c r="P134" s="20" t="s">
        <v>31</v>
      </c>
      <c r="Q134" s="20" t="s">
        <v>45</v>
      </c>
      <c r="R134" s="20" t="s">
        <v>35</v>
      </c>
      <c r="S134" s="22">
        <v>4.3360000000000003E-2</v>
      </c>
      <c r="T134" s="23">
        <v>4.0164999999999999E-2</v>
      </c>
      <c r="U134" s="23">
        <v>2.5326999999999999E-2</v>
      </c>
      <c r="V134" s="23">
        <v>2.1694000000000001E-2</v>
      </c>
      <c r="W134" s="23">
        <v>1.1501000000000001E-2</v>
      </c>
      <c r="X134" s="23">
        <v>1.0279E-2</v>
      </c>
    </row>
    <row r="135" spans="2:24" ht="19.5" customHeight="1" x14ac:dyDescent="0.3">
      <c r="B135" s="32" t="s">
        <v>27</v>
      </c>
      <c r="C135" s="30" t="s">
        <v>28</v>
      </c>
      <c r="D135" s="30" t="s">
        <v>29</v>
      </c>
      <c r="E135" s="29">
        <v>44805</v>
      </c>
      <c r="F135" s="28" t="s">
        <v>59</v>
      </c>
      <c r="G135" s="26">
        <v>0.26702733425999997</v>
      </c>
      <c r="H135" s="26">
        <v>0.22049090986000003</v>
      </c>
      <c r="I135" s="26">
        <v>0.19844772585000001</v>
      </c>
      <c r="J135" s="26">
        <v>0</v>
      </c>
      <c r="K135" s="26">
        <v>0</v>
      </c>
      <c r="L135" s="26">
        <v>0</v>
      </c>
      <c r="N135" s="20" t="s">
        <v>57</v>
      </c>
      <c r="O135" s="21" t="s">
        <v>43</v>
      </c>
      <c r="P135" s="20" t="s">
        <v>31</v>
      </c>
      <c r="Q135" s="20" t="s">
        <v>46</v>
      </c>
      <c r="R135" s="20" t="s">
        <v>28</v>
      </c>
      <c r="S135" s="22">
        <v>9.2145000000000005E-2</v>
      </c>
      <c r="T135" s="23">
        <v>2.2172000000000001E-2</v>
      </c>
      <c r="U135" s="23">
        <v>0</v>
      </c>
      <c r="V135" s="23">
        <v>0</v>
      </c>
      <c r="W135" s="23">
        <v>0</v>
      </c>
      <c r="X135" s="23">
        <v>0</v>
      </c>
    </row>
    <row r="136" spans="2:24" ht="19.5" customHeight="1" x14ac:dyDescent="0.3">
      <c r="B136" s="32" t="s">
        <v>27</v>
      </c>
      <c r="C136" s="30" t="s">
        <v>28</v>
      </c>
      <c r="D136" s="30" t="s">
        <v>29</v>
      </c>
      <c r="E136" s="29">
        <v>44774</v>
      </c>
      <c r="F136" s="28" t="s">
        <v>59</v>
      </c>
      <c r="G136" s="26">
        <v>0.28331583501999996</v>
      </c>
      <c r="H136" s="26">
        <v>0.23685376222000004</v>
      </c>
      <c r="I136" s="26">
        <v>0.21514442794999999</v>
      </c>
      <c r="J136" s="26">
        <v>0</v>
      </c>
      <c r="K136" s="26">
        <v>0</v>
      </c>
      <c r="L136" s="26">
        <v>0</v>
      </c>
      <c r="N136" s="20" t="s">
        <v>57</v>
      </c>
      <c r="O136" s="21" t="s">
        <v>43</v>
      </c>
      <c r="P136" s="20" t="s">
        <v>31</v>
      </c>
      <c r="Q136" s="20" t="s">
        <v>46</v>
      </c>
      <c r="R136" s="20" t="s">
        <v>33</v>
      </c>
      <c r="S136" s="22">
        <v>3.8308000000000002E-2</v>
      </c>
      <c r="T136" s="23">
        <v>3.2599999999999997E-2</v>
      </c>
      <c r="U136" s="23">
        <v>3.5622000000000001E-2</v>
      </c>
      <c r="V136" s="23">
        <v>3.4667999999999997E-2</v>
      </c>
      <c r="W136" s="23">
        <v>3.2143999999999999E-2</v>
      </c>
      <c r="X136" s="23">
        <v>3.014E-2</v>
      </c>
    </row>
    <row r="137" spans="2:24" ht="19.5" customHeight="1" x14ac:dyDescent="0.3">
      <c r="B137" s="32" t="s">
        <v>27</v>
      </c>
      <c r="C137" s="30" t="s">
        <v>28</v>
      </c>
      <c r="D137" s="30" t="s">
        <v>29</v>
      </c>
      <c r="E137" s="29">
        <v>44743</v>
      </c>
      <c r="F137" s="28" t="s">
        <v>59</v>
      </c>
      <c r="G137" s="26">
        <v>0.26890133688000001</v>
      </c>
      <c r="H137" s="26">
        <v>0.22237346668000002</v>
      </c>
      <c r="I137" s="26">
        <v>0.20036869230000001</v>
      </c>
      <c r="J137" s="26">
        <v>0</v>
      </c>
      <c r="K137" s="26">
        <v>0</v>
      </c>
      <c r="L137" s="26">
        <v>0</v>
      </c>
      <c r="N137" s="20" t="s">
        <v>57</v>
      </c>
      <c r="O137" s="21" t="s">
        <v>43</v>
      </c>
      <c r="P137" s="20" t="s">
        <v>31</v>
      </c>
      <c r="Q137" s="20" t="s">
        <v>46</v>
      </c>
      <c r="R137" s="20" t="s">
        <v>34</v>
      </c>
      <c r="S137" s="22">
        <v>6.2918000000000002E-2</v>
      </c>
      <c r="T137" s="23">
        <v>5.4358999999999998E-2</v>
      </c>
      <c r="U137" s="23">
        <v>4.3706000000000002E-2</v>
      </c>
      <c r="V137" s="23">
        <v>3.8864999999999997E-2</v>
      </c>
      <c r="W137" s="23">
        <v>2.0639999999999999E-2</v>
      </c>
      <c r="X137" s="23">
        <v>1.8558999999999999E-2</v>
      </c>
    </row>
    <row r="138" spans="2:24" ht="19.5" customHeight="1" x14ac:dyDescent="0.3">
      <c r="B138" s="32" t="s">
        <v>27</v>
      </c>
      <c r="C138" s="30" t="s">
        <v>28</v>
      </c>
      <c r="D138" s="30" t="s">
        <v>29</v>
      </c>
      <c r="E138" s="29">
        <v>44713</v>
      </c>
      <c r="F138" s="28" t="s">
        <v>59</v>
      </c>
      <c r="G138" s="26">
        <v>0.30068866433999997</v>
      </c>
      <c r="H138" s="26">
        <v>0.25430589274000004</v>
      </c>
      <c r="I138" s="26">
        <v>0.23295263265000002</v>
      </c>
      <c r="J138" s="26">
        <v>0</v>
      </c>
      <c r="K138" s="26">
        <v>0</v>
      </c>
      <c r="L138" s="26">
        <v>0</v>
      </c>
      <c r="N138" s="20" t="s">
        <v>57</v>
      </c>
      <c r="O138" s="21" t="s">
        <v>43</v>
      </c>
      <c r="P138" s="20" t="s">
        <v>31</v>
      </c>
      <c r="Q138" s="20" t="s">
        <v>46</v>
      </c>
      <c r="R138" s="20" t="s">
        <v>35</v>
      </c>
      <c r="S138" s="22">
        <v>4.3360000000000003E-2</v>
      </c>
      <c r="T138" s="23">
        <v>4.0164999999999999E-2</v>
      </c>
      <c r="U138" s="23">
        <v>3.2518999999999999E-2</v>
      </c>
      <c r="V138" s="23">
        <v>2.8885999999999998E-2</v>
      </c>
      <c r="W138" s="23">
        <v>1.8692E-2</v>
      </c>
      <c r="X138" s="23">
        <v>1.7469999999999999E-2</v>
      </c>
    </row>
    <row r="139" spans="2:24" ht="19.5" customHeight="1" x14ac:dyDescent="0.3">
      <c r="B139" s="32" t="s">
        <v>27</v>
      </c>
      <c r="C139" s="30" t="s">
        <v>28</v>
      </c>
      <c r="D139" s="30" t="s">
        <v>29</v>
      </c>
      <c r="E139" s="29">
        <v>44682</v>
      </c>
      <c r="F139" s="28" t="s">
        <v>59</v>
      </c>
      <c r="G139" s="26">
        <v>0.32131447933999996</v>
      </c>
      <c r="H139" s="26">
        <v>0.27502585773999999</v>
      </c>
      <c r="I139" s="26">
        <v>0.25409534514999998</v>
      </c>
      <c r="J139" s="26">
        <v>0</v>
      </c>
      <c r="K139" s="26">
        <v>0</v>
      </c>
      <c r="L139" s="26">
        <v>0</v>
      </c>
      <c r="N139" s="20" t="s">
        <v>57</v>
      </c>
      <c r="O139" s="21" t="s">
        <v>60</v>
      </c>
      <c r="P139" s="20" t="s">
        <v>31</v>
      </c>
      <c r="Q139" s="20" t="s">
        <v>61</v>
      </c>
      <c r="R139" s="20" t="s">
        <v>28</v>
      </c>
      <c r="S139" s="22">
        <v>6.95426164383562E-2</v>
      </c>
      <c r="T139" s="23">
        <v>3.6786657534246575E-3</v>
      </c>
      <c r="U139" s="23">
        <v>0</v>
      </c>
      <c r="V139" s="23">
        <v>0</v>
      </c>
      <c r="W139" s="23">
        <v>0</v>
      </c>
      <c r="X139" s="23">
        <v>0</v>
      </c>
    </row>
    <row r="140" spans="2:24" ht="19.5" customHeight="1" x14ac:dyDescent="0.3">
      <c r="B140" s="32" t="s">
        <v>27</v>
      </c>
      <c r="C140" s="30" t="s">
        <v>28</v>
      </c>
      <c r="D140" s="30" t="s">
        <v>29</v>
      </c>
      <c r="E140" s="29">
        <v>44652</v>
      </c>
      <c r="F140" s="28" t="s">
        <v>59</v>
      </c>
      <c r="G140" s="26">
        <v>0.32648861236000004</v>
      </c>
      <c r="H140" s="26">
        <v>0.28022360896000004</v>
      </c>
      <c r="I140" s="26">
        <v>0.25939914560000005</v>
      </c>
      <c r="J140" s="26">
        <v>0</v>
      </c>
      <c r="K140" s="26">
        <v>0</v>
      </c>
      <c r="L140" s="26">
        <v>0</v>
      </c>
      <c r="N140" s="20" t="s">
        <v>57</v>
      </c>
      <c r="O140" s="21" t="s">
        <v>60</v>
      </c>
      <c r="P140" s="20" t="s">
        <v>31</v>
      </c>
      <c r="Q140" s="20" t="s">
        <v>61</v>
      </c>
      <c r="R140" s="20" t="s">
        <v>33</v>
      </c>
      <c r="S140" s="22">
        <v>3.8308243835616436E-2</v>
      </c>
      <c r="T140" s="23">
        <v>3.2599999999999997E-2</v>
      </c>
      <c r="U140" s="23">
        <v>1.0964506849315069E-2</v>
      </c>
      <c r="V140" s="23">
        <v>1.0011000000000001E-2</v>
      </c>
      <c r="W140" s="23">
        <v>7.486868493150685E-3</v>
      </c>
      <c r="X140" s="23">
        <v>5.4819999999999999E-3</v>
      </c>
    </row>
    <row r="141" spans="2:24" ht="19.5" customHeight="1" x14ac:dyDescent="0.3">
      <c r="B141" s="32" t="s">
        <v>27</v>
      </c>
      <c r="C141" s="30" t="s">
        <v>28</v>
      </c>
      <c r="D141" s="30" t="s">
        <v>29</v>
      </c>
      <c r="E141" s="29">
        <v>44621</v>
      </c>
      <c r="F141" s="28" t="s">
        <v>59</v>
      </c>
      <c r="G141" s="26">
        <v>0.43466217239999994</v>
      </c>
      <c r="H141" s="26">
        <v>0.38889094540000002</v>
      </c>
      <c r="I141" s="26">
        <v>0.37028361150000005</v>
      </c>
      <c r="J141" s="26">
        <v>0</v>
      </c>
      <c r="K141" s="26">
        <v>0</v>
      </c>
      <c r="L141" s="26"/>
      <c r="N141" s="20" t="s">
        <v>57</v>
      </c>
      <c r="O141" s="21" t="s">
        <v>60</v>
      </c>
      <c r="P141" s="20" t="s">
        <v>31</v>
      </c>
      <c r="Q141" s="20" t="s">
        <v>61</v>
      </c>
      <c r="R141" s="20" t="s">
        <v>34</v>
      </c>
      <c r="S141" s="22">
        <v>6.291839726027397E-2</v>
      </c>
      <c r="T141" s="23">
        <v>5.4359391780821914E-2</v>
      </c>
      <c r="U141" s="23">
        <v>2.8294745205479453E-2</v>
      </c>
      <c r="V141" s="23">
        <v>2.3453868493150686E-2</v>
      </c>
      <c r="W141" s="23">
        <v>5.2289945205479457E-3</v>
      </c>
      <c r="X141" s="23">
        <v>3.1478301369863011E-3</v>
      </c>
    </row>
    <row r="142" spans="2:24" ht="19.5" customHeight="1" x14ac:dyDescent="0.3">
      <c r="B142" s="32" t="s">
        <v>27</v>
      </c>
      <c r="C142" s="30" t="s">
        <v>28</v>
      </c>
      <c r="D142" s="30" t="s">
        <v>29</v>
      </c>
      <c r="E142" s="29">
        <v>44593</v>
      </c>
      <c r="F142" s="28" t="s">
        <v>59</v>
      </c>
      <c r="G142" s="26">
        <v>0.33674258895999998</v>
      </c>
      <c r="H142" s="26">
        <v>0.29052439156000004</v>
      </c>
      <c r="I142" s="26">
        <v>0.26991009410000005</v>
      </c>
      <c r="J142" s="26">
        <v>0</v>
      </c>
      <c r="K142" s="26">
        <v>0</v>
      </c>
      <c r="L142" s="26">
        <v>0</v>
      </c>
      <c r="N142" s="20" t="s">
        <v>57</v>
      </c>
      <c r="O142" s="21" t="s">
        <v>60</v>
      </c>
      <c r="P142" s="20" t="s">
        <v>31</v>
      </c>
      <c r="Q142" s="20" t="s">
        <v>61</v>
      </c>
      <c r="R142" s="20" t="s">
        <v>35</v>
      </c>
      <c r="S142" s="22">
        <v>4.3359964383561642E-2</v>
      </c>
      <c r="T142" s="23">
        <v>4.0165328767123289E-2</v>
      </c>
      <c r="U142" s="23">
        <v>1.7107808219178084E-2</v>
      </c>
      <c r="V142" s="23">
        <v>1.3475093150684932E-2</v>
      </c>
      <c r="W142" s="23">
        <v>3.2814547945205484E-3</v>
      </c>
      <c r="X142" s="23">
        <v>2.0593232876712328E-3</v>
      </c>
    </row>
    <row r="143" spans="2:24" ht="19.5" customHeight="1" x14ac:dyDescent="0.3">
      <c r="B143" s="32" t="s">
        <v>27</v>
      </c>
      <c r="C143" s="30" t="s">
        <v>28</v>
      </c>
      <c r="D143" s="30" t="s">
        <v>29</v>
      </c>
      <c r="E143" s="29">
        <v>44562</v>
      </c>
      <c r="F143" s="28" t="s">
        <v>59</v>
      </c>
      <c r="G143" s="26">
        <v>0.33851051595999998</v>
      </c>
      <c r="H143" s="26">
        <v>0.29230038856000001</v>
      </c>
      <c r="I143" s="26">
        <v>0.27172232660000001</v>
      </c>
      <c r="J143" s="26">
        <v>0</v>
      </c>
      <c r="K143" s="26">
        <v>0</v>
      </c>
      <c r="L143" s="26">
        <v>0</v>
      </c>
      <c r="N143" s="20" t="s">
        <v>57</v>
      </c>
      <c r="O143" s="21" t="s">
        <v>60</v>
      </c>
      <c r="P143" s="20" t="s">
        <v>31</v>
      </c>
      <c r="Q143" s="20" t="s">
        <v>62</v>
      </c>
      <c r="R143" s="20" t="s">
        <v>28</v>
      </c>
      <c r="S143" s="22">
        <v>9.1460424657534289E-2</v>
      </c>
      <c r="T143" s="23">
        <v>2.5596473972602739E-2</v>
      </c>
      <c r="U143" s="23">
        <v>0</v>
      </c>
      <c r="V143" s="23">
        <v>0</v>
      </c>
      <c r="W143" s="23">
        <v>0</v>
      </c>
      <c r="X143" s="23">
        <v>0</v>
      </c>
    </row>
    <row r="144" spans="2:24" ht="19.5" customHeight="1" x14ac:dyDescent="0.3">
      <c r="B144" s="33" t="s">
        <v>27</v>
      </c>
      <c r="C144" s="30" t="s">
        <v>28</v>
      </c>
      <c r="D144" s="30" t="s">
        <v>29</v>
      </c>
      <c r="E144" s="29">
        <v>45078</v>
      </c>
      <c r="F144" s="28" t="s">
        <v>59</v>
      </c>
      <c r="G144" s="26">
        <v>0.21479718636</v>
      </c>
      <c r="H144" s="26">
        <v>0.16800451895999999</v>
      </c>
      <c r="I144" s="26">
        <v>0.14481076509999999</v>
      </c>
      <c r="J144" s="26">
        <v>0</v>
      </c>
      <c r="K144" s="26">
        <v>0</v>
      </c>
      <c r="L144" s="26">
        <v>0</v>
      </c>
      <c r="N144" s="20" t="s">
        <v>57</v>
      </c>
      <c r="O144" s="21" t="s">
        <v>60</v>
      </c>
      <c r="P144" s="20" t="s">
        <v>31</v>
      </c>
      <c r="Q144" s="20" t="s">
        <v>62</v>
      </c>
      <c r="R144" s="20" t="s">
        <v>33</v>
      </c>
      <c r="S144" s="22">
        <v>5.5431531506849312E-2</v>
      </c>
      <c r="T144" s="23">
        <v>5.0346638356164382E-2</v>
      </c>
      <c r="U144" s="23">
        <v>2.8087794520547944E-2</v>
      </c>
      <c r="V144" s="23">
        <v>2.8087794520547976E-2</v>
      </c>
      <c r="W144" s="23">
        <v>2.461015616438356E-2</v>
      </c>
      <c r="X144" s="23">
        <v>2.2605852054794519E-2</v>
      </c>
    </row>
    <row r="145" spans="2:24" ht="19.5" customHeight="1" x14ac:dyDescent="0.3">
      <c r="B145" s="31" t="s">
        <v>27</v>
      </c>
      <c r="C145" s="30" t="s">
        <v>28</v>
      </c>
      <c r="D145" s="30" t="s">
        <v>29</v>
      </c>
      <c r="E145" s="29">
        <v>45047</v>
      </c>
      <c r="F145" s="28" t="s">
        <v>59</v>
      </c>
      <c r="G145" s="26">
        <v>0.19262738178</v>
      </c>
      <c r="H145" s="26">
        <v>0.14573351658</v>
      </c>
      <c r="I145" s="26">
        <v>0.12208536955000002</v>
      </c>
      <c r="J145" s="26">
        <v>0</v>
      </c>
      <c r="K145" s="26">
        <v>0</v>
      </c>
      <c r="L145" s="26">
        <v>0</v>
      </c>
      <c r="N145" s="20" t="s">
        <v>57</v>
      </c>
      <c r="O145" s="21" t="s">
        <v>60</v>
      </c>
      <c r="P145" s="20" t="s">
        <v>31</v>
      </c>
      <c r="Q145" s="20" t="s">
        <v>62</v>
      </c>
      <c r="R145" s="20" t="s">
        <v>34</v>
      </c>
      <c r="S145" s="22">
        <v>7.4781410958904102E-2</v>
      </c>
      <c r="T145" s="23">
        <v>6.6222405479452046E-2</v>
      </c>
      <c r="U145" s="23">
        <v>4.0157758904109588E-2</v>
      </c>
      <c r="V145" s="23">
        <v>3.5316882191780821E-2</v>
      </c>
      <c r="W145" s="23">
        <v>1.7092008219178084E-2</v>
      </c>
      <c r="X145" s="23">
        <v>1.5010843835616438E-2</v>
      </c>
    </row>
    <row r="146" spans="2:24" ht="19.5" customHeight="1" x14ac:dyDescent="0.3">
      <c r="B146" s="32" t="s">
        <v>27</v>
      </c>
      <c r="C146" s="30" t="s">
        <v>28</v>
      </c>
      <c r="D146" s="30" t="s">
        <v>29</v>
      </c>
      <c r="E146" s="29">
        <v>45017</v>
      </c>
      <c r="F146" s="28" t="s">
        <v>59</v>
      </c>
      <c r="G146" s="26">
        <v>0.19206164514000001</v>
      </c>
      <c r="H146" s="26">
        <v>0.14516519754000001</v>
      </c>
      <c r="I146" s="26">
        <v>0.12150545515000002</v>
      </c>
      <c r="J146" s="26">
        <v>0</v>
      </c>
      <c r="K146" s="26">
        <v>0</v>
      </c>
      <c r="L146" s="26">
        <v>0</v>
      </c>
      <c r="N146" s="20" t="s">
        <v>57</v>
      </c>
      <c r="O146" s="21" t="s">
        <v>60</v>
      </c>
      <c r="P146" s="20" t="s">
        <v>31</v>
      </c>
      <c r="Q146" s="20" t="s">
        <v>62</v>
      </c>
      <c r="R146" s="20" t="s">
        <v>35</v>
      </c>
      <c r="S146" s="22">
        <v>5.522297808219178E-2</v>
      </c>
      <c r="T146" s="23">
        <v>5.2028342465753427E-2</v>
      </c>
      <c r="U146" s="23">
        <v>2.8970821917808219E-2</v>
      </c>
      <c r="V146" s="23">
        <v>2.5338106849315069E-2</v>
      </c>
      <c r="W146" s="23">
        <v>1.5144468493150685E-2</v>
      </c>
      <c r="X146" s="23">
        <v>1.3922336986301369E-2</v>
      </c>
    </row>
    <row r="147" spans="2:24" ht="19.5" customHeight="1" x14ac:dyDescent="0.3">
      <c r="B147" s="31" t="s">
        <v>27</v>
      </c>
      <c r="C147" s="30" t="s">
        <v>28</v>
      </c>
      <c r="D147" s="30" t="s">
        <v>29</v>
      </c>
      <c r="E147" s="29">
        <v>44986</v>
      </c>
      <c r="F147" s="28" t="s">
        <v>59</v>
      </c>
      <c r="G147" s="26">
        <v>0.21077809897999999</v>
      </c>
      <c r="H147" s="26">
        <v>0.16396708577999999</v>
      </c>
      <c r="I147" s="26">
        <v>0.14069095655</v>
      </c>
      <c r="J147" s="26">
        <v>0</v>
      </c>
      <c r="K147" s="26">
        <v>0</v>
      </c>
      <c r="L147" s="26">
        <v>0</v>
      </c>
      <c r="N147" s="20" t="s">
        <v>57</v>
      </c>
      <c r="O147" s="21" t="s">
        <v>60</v>
      </c>
      <c r="P147" s="20" t="s">
        <v>31</v>
      </c>
      <c r="Q147" s="20" t="s">
        <v>63</v>
      </c>
      <c r="R147" s="20" t="s">
        <v>28</v>
      </c>
      <c r="S147" s="22">
        <v>7.5542616438356205E-2</v>
      </c>
      <c r="T147" s="23">
        <v>9.6786657534246572E-3</v>
      </c>
      <c r="U147" s="23">
        <v>0</v>
      </c>
      <c r="V147" s="23">
        <v>0</v>
      </c>
      <c r="W147" s="23">
        <v>0</v>
      </c>
      <c r="X147" s="23">
        <v>0</v>
      </c>
    </row>
    <row r="148" spans="2:24" ht="19.5" customHeight="1" x14ac:dyDescent="0.3">
      <c r="B148" s="32" t="s">
        <v>27</v>
      </c>
      <c r="C148" s="30" t="s">
        <v>28</v>
      </c>
      <c r="D148" s="30" t="s">
        <v>29</v>
      </c>
      <c r="E148" s="29">
        <v>44958</v>
      </c>
      <c r="F148" s="28" t="s">
        <v>59</v>
      </c>
      <c r="G148" s="26">
        <v>0.26247228445999998</v>
      </c>
      <c r="H148" s="26">
        <v>0.21589723806000002</v>
      </c>
      <c r="I148" s="26">
        <v>0.19368063485000001</v>
      </c>
      <c r="J148" s="26">
        <v>0</v>
      </c>
      <c r="K148" s="26">
        <v>0</v>
      </c>
      <c r="L148" s="26">
        <v>0</v>
      </c>
      <c r="N148" s="20" t="s">
        <v>57</v>
      </c>
      <c r="O148" s="21" t="s">
        <v>60</v>
      </c>
      <c r="P148" s="20" t="s">
        <v>31</v>
      </c>
      <c r="Q148" s="20" t="s">
        <v>63</v>
      </c>
      <c r="R148" s="20" t="s">
        <v>33</v>
      </c>
      <c r="S148" s="22">
        <v>4.2869887671232877E-2</v>
      </c>
      <c r="T148" s="23">
        <v>3.7784994520547947E-2</v>
      </c>
      <c r="U148" s="23">
        <v>1.5526150684931506E-2</v>
      </c>
      <c r="V148" s="23">
        <v>1.5526150684931538E-2</v>
      </c>
      <c r="W148" s="23">
        <v>1.2048512328767124E-2</v>
      </c>
      <c r="X148" s="23">
        <v>1.0044208219178081E-2</v>
      </c>
    </row>
    <row r="149" spans="2:24" ht="19.5" customHeight="1" x14ac:dyDescent="0.3">
      <c r="B149" s="33" t="s">
        <v>27</v>
      </c>
      <c r="C149" s="30" t="s">
        <v>28</v>
      </c>
      <c r="D149" s="30" t="s">
        <v>29</v>
      </c>
      <c r="E149" s="29">
        <v>44927</v>
      </c>
      <c r="F149" s="28" t="s">
        <v>59</v>
      </c>
      <c r="G149" s="26">
        <v>0.1871350219</v>
      </c>
      <c r="H149" s="26">
        <v>0.14021608590000001</v>
      </c>
      <c r="I149" s="26">
        <v>0.11645536725000002</v>
      </c>
      <c r="J149" s="26">
        <v>0</v>
      </c>
      <c r="K149" s="26">
        <v>0</v>
      </c>
      <c r="L149" s="26">
        <v>0</v>
      </c>
      <c r="N149" s="20" t="s">
        <v>57</v>
      </c>
      <c r="O149" s="21" t="s">
        <v>60</v>
      </c>
      <c r="P149" s="20" t="s">
        <v>31</v>
      </c>
      <c r="Q149" s="20" t="s">
        <v>63</v>
      </c>
      <c r="R149" s="20" t="s">
        <v>34</v>
      </c>
      <c r="S149" s="22">
        <v>6.6849904109589034E-2</v>
      </c>
      <c r="T149" s="23">
        <v>5.8290898630136985E-2</v>
      </c>
      <c r="U149" s="23">
        <v>3.222625205479452E-2</v>
      </c>
      <c r="V149" s="23">
        <v>2.7385375342465754E-2</v>
      </c>
      <c r="W149" s="23">
        <v>9.1605013698630132E-3</v>
      </c>
      <c r="X149" s="23">
        <v>7.079336986301369E-3</v>
      </c>
    </row>
    <row r="150" spans="2:24" ht="19.5" customHeight="1" x14ac:dyDescent="0.3">
      <c r="B150" s="31" t="s">
        <v>27</v>
      </c>
      <c r="C150" s="30" t="s">
        <v>28</v>
      </c>
      <c r="D150" s="30" t="s">
        <v>29</v>
      </c>
      <c r="E150" s="29">
        <v>44896</v>
      </c>
      <c r="F150" s="28" t="s">
        <v>59</v>
      </c>
      <c r="G150" s="26">
        <v>0.2194291551</v>
      </c>
      <c r="H150" s="26">
        <v>0.17265763110000001</v>
      </c>
      <c r="I150" s="26">
        <v>0.14955881425000003</v>
      </c>
      <c r="J150" s="26">
        <v>0</v>
      </c>
      <c r="K150" s="26">
        <v>0</v>
      </c>
      <c r="L150" s="26">
        <v>0</v>
      </c>
      <c r="N150" s="20" t="s">
        <v>57</v>
      </c>
      <c r="O150" s="21" t="s">
        <v>60</v>
      </c>
      <c r="P150" s="20" t="s">
        <v>31</v>
      </c>
      <c r="Q150" s="20" t="s">
        <v>63</v>
      </c>
      <c r="R150" s="20" t="s">
        <v>35</v>
      </c>
      <c r="S150" s="22">
        <v>4.7291471232876713E-2</v>
      </c>
      <c r="T150" s="23">
        <v>4.409683561643836E-2</v>
      </c>
      <c r="U150" s="23">
        <v>2.1039315068493152E-2</v>
      </c>
      <c r="V150" s="23">
        <v>1.7406600000000001E-2</v>
      </c>
      <c r="W150" s="23">
        <v>7.2129616438356171E-3</v>
      </c>
      <c r="X150" s="23">
        <v>5.9908301369863016E-3</v>
      </c>
    </row>
    <row r="151" spans="2:24" ht="19.5" customHeight="1" x14ac:dyDescent="0.3">
      <c r="B151" s="31" t="s">
        <v>27</v>
      </c>
      <c r="C151" s="30" t="s">
        <v>28</v>
      </c>
      <c r="D151" s="30" t="s">
        <v>29</v>
      </c>
      <c r="E151" s="29">
        <v>44866</v>
      </c>
      <c r="F151" s="28" t="s">
        <v>59</v>
      </c>
      <c r="G151" s="26">
        <v>0.24136323607999999</v>
      </c>
      <c r="H151" s="26">
        <v>0.19469183388</v>
      </c>
      <c r="I151" s="26">
        <v>0.17204257880000001</v>
      </c>
      <c r="J151" s="26">
        <v>0</v>
      </c>
      <c r="K151" s="26">
        <v>0</v>
      </c>
      <c r="L151" s="26">
        <v>0</v>
      </c>
      <c r="N151" s="20" t="s">
        <v>57</v>
      </c>
      <c r="O151" s="21" t="s">
        <v>60</v>
      </c>
      <c r="P151" s="20" t="s">
        <v>31</v>
      </c>
      <c r="Q151" s="20" t="s">
        <v>64</v>
      </c>
      <c r="R151" s="20" t="s">
        <v>28</v>
      </c>
      <c r="S151" s="22">
        <v>8.1542616438356197E-2</v>
      </c>
      <c r="T151" s="23">
        <v>1.5678665753424657E-2</v>
      </c>
      <c r="U151" s="23">
        <v>0</v>
      </c>
      <c r="V151" s="23">
        <v>0</v>
      </c>
      <c r="W151" s="23">
        <v>0</v>
      </c>
      <c r="X151" s="23">
        <v>0</v>
      </c>
    </row>
    <row r="152" spans="2:24" ht="19.5" customHeight="1" x14ac:dyDescent="0.3">
      <c r="B152" s="33" t="s">
        <v>27</v>
      </c>
      <c r="C152" s="30" t="s">
        <v>28</v>
      </c>
      <c r="D152" s="30" t="s">
        <v>29</v>
      </c>
      <c r="E152" s="29">
        <v>44835</v>
      </c>
      <c r="F152" s="28" t="s">
        <v>59</v>
      </c>
      <c r="G152" s="26">
        <v>0.25509413578000001</v>
      </c>
      <c r="H152" s="26">
        <v>0.20848541058</v>
      </c>
      <c r="I152" s="26">
        <v>0.18611758454999999</v>
      </c>
      <c r="J152" s="26">
        <v>0</v>
      </c>
      <c r="K152" s="26">
        <v>0</v>
      </c>
      <c r="L152" s="26">
        <v>0</v>
      </c>
      <c r="N152" s="20" t="s">
        <v>57</v>
      </c>
      <c r="O152" s="21" t="s">
        <v>60</v>
      </c>
      <c r="P152" s="20" t="s">
        <v>31</v>
      </c>
      <c r="Q152" s="20" t="s">
        <v>64</v>
      </c>
      <c r="R152" s="20" t="s">
        <v>33</v>
      </c>
      <c r="S152" s="22">
        <v>4.7431531506849312E-2</v>
      </c>
      <c r="T152" s="23">
        <v>4.2346638356164382E-2</v>
      </c>
      <c r="U152" s="23">
        <v>2.0087794520547944E-2</v>
      </c>
      <c r="V152" s="23">
        <v>2.0087794520547979E-2</v>
      </c>
      <c r="W152" s="23">
        <v>1.6610156164383563E-2</v>
      </c>
      <c r="X152" s="23">
        <v>1.460585205479452E-2</v>
      </c>
    </row>
    <row r="153" spans="2:24" ht="19.5" customHeight="1" x14ac:dyDescent="0.3">
      <c r="B153" s="31" t="s">
        <v>27</v>
      </c>
      <c r="C153" s="30" t="s">
        <v>28</v>
      </c>
      <c r="D153" s="30" t="s">
        <v>29</v>
      </c>
      <c r="E153" s="29">
        <v>44805</v>
      </c>
      <c r="F153" s="28" t="s">
        <v>59</v>
      </c>
      <c r="G153" s="26">
        <v>0.26702733425999997</v>
      </c>
      <c r="H153" s="26">
        <v>0.22049090986000003</v>
      </c>
      <c r="I153" s="26">
        <v>0.19844772585000001</v>
      </c>
      <c r="J153" s="26">
        <v>0</v>
      </c>
      <c r="K153" s="26">
        <v>0</v>
      </c>
      <c r="L153" s="26">
        <v>0</v>
      </c>
      <c r="N153" s="20" t="s">
        <v>57</v>
      </c>
      <c r="O153" s="21" t="s">
        <v>60</v>
      </c>
      <c r="P153" s="20" t="s">
        <v>31</v>
      </c>
      <c r="Q153" s="20" t="s">
        <v>64</v>
      </c>
      <c r="R153" s="20" t="s">
        <v>34</v>
      </c>
      <c r="S153" s="22">
        <v>7.0781410958904112E-2</v>
      </c>
      <c r="T153" s="23">
        <v>6.2222405479452049E-2</v>
      </c>
      <c r="U153" s="23">
        <v>3.6157758904109591E-2</v>
      </c>
      <c r="V153" s="23">
        <v>3.1316882191780825E-2</v>
      </c>
      <c r="W153" s="23">
        <v>1.3092008219178082E-2</v>
      </c>
      <c r="X153" s="23">
        <v>1.1010843835616438E-2</v>
      </c>
    </row>
    <row r="154" spans="2:24" ht="19.5" customHeight="1" x14ac:dyDescent="0.3">
      <c r="B154" s="33" t="s">
        <v>27</v>
      </c>
      <c r="C154" s="30" t="s">
        <v>28</v>
      </c>
      <c r="D154" s="30" t="s">
        <v>29</v>
      </c>
      <c r="E154" s="29">
        <v>44774</v>
      </c>
      <c r="F154" s="28" t="s">
        <v>59</v>
      </c>
      <c r="G154" s="26">
        <v>0.28331583501999996</v>
      </c>
      <c r="H154" s="26">
        <v>0.23685376222000004</v>
      </c>
      <c r="I154" s="26">
        <v>0.21514442794999999</v>
      </c>
      <c r="J154" s="26">
        <v>0</v>
      </c>
      <c r="K154" s="26">
        <v>0</v>
      </c>
      <c r="L154" s="26">
        <v>0</v>
      </c>
      <c r="N154" s="20" t="s">
        <v>57</v>
      </c>
      <c r="O154" s="21" t="s">
        <v>60</v>
      </c>
      <c r="P154" s="20" t="s">
        <v>31</v>
      </c>
      <c r="Q154" s="20" t="s">
        <v>64</v>
      </c>
      <c r="R154" s="20" t="s">
        <v>35</v>
      </c>
      <c r="S154" s="22">
        <v>5.1222978082191777E-2</v>
      </c>
      <c r="T154" s="23">
        <v>4.8028342465753424E-2</v>
      </c>
      <c r="U154" s="23">
        <v>2.4970821917808222E-2</v>
      </c>
      <c r="V154" s="23">
        <v>2.1338106849315069E-2</v>
      </c>
      <c r="W154" s="23">
        <v>1.1144468493150685E-2</v>
      </c>
      <c r="X154" s="23">
        <v>9.9223369863013691E-3</v>
      </c>
    </row>
    <row r="155" spans="2:24" ht="19.5" customHeight="1" x14ac:dyDescent="0.3">
      <c r="B155" s="33" t="s">
        <v>27</v>
      </c>
      <c r="C155" s="30" t="s">
        <v>28</v>
      </c>
      <c r="D155" s="30" t="s">
        <v>29</v>
      </c>
      <c r="E155" s="29">
        <v>44743</v>
      </c>
      <c r="F155" s="28" t="s">
        <v>59</v>
      </c>
      <c r="G155" s="26">
        <v>0.26890133688000001</v>
      </c>
      <c r="H155" s="26">
        <v>0.22237346668000002</v>
      </c>
      <c r="I155" s="26">
        <v>0.20036869230000001</v>
      </c>
      <c r="J155" s="26">
        <v>0</v>
      </c>
      <c r="K155" s="26">
        <v>0</v>
      </c>
      <c r="L155" s="26">
        <v>0</v>
      </c>
      <c r="N155" s="20" t="s">
        <v>57</v>
      </c>
      <c r="O155" s="21" t="s">
        <v>60</v>
      </c>
      <c r="P155" s="20" t="s">
        <v>31</v>
      </c>
      <c r="Q155" s="20" t="s">
        <v>65</v>
      </c>
      <c r="R155" s="20" t="s">
        <v>28</v>
      </c>
      <c r="S155" s="22">
        <v>9.4885082191780851E-2</v>
      </c>
      <c r="T155" s="23">
        <v>2.9021131506849315E-2</v>
      </c>
      <c r="U155" s="23">
        <v>0</v>
      </c>
      <c r="V155" s="23">
        <v>0</v>
      </c>
      <c r="W155" s="23">
        <v>0</v>
      </c>
      <c r="X155" s="23">
        <v>0</v>
      </c>
    </row>
    <row r="156" spans="2:24" ht="19.5" customHeight="1" x14ac:dyDescent="0.3">
      <c r="B156" s="31" t="s">
        <v>27</v>
      </c>
      <c r="C156" s="30" t="s">
        <v>28</v>
      </c>
      <c r="D156" s="30" t="s">
        <v>29</v>
      </c>
      <c r="E156" s="29">
        <v>44713</v>
      </c>
      <c r="F156" s="28" t="s">
        <v>59</v>
      </c>
      <c r="G156" s="26">
        <v>0.30068866433999997</v>
      </c>
      <c r="H156" s="26">
        <v>0.25430589274000004</v>
      </c>
      <c r="I156" s="26">
        <v>0.23295263265000002</v>
      </c>
      <c r="J156" s="26">
        <v>0</v>
      </c>
      <c r="K156" s="26">
        <v>0</v>
      </c>
      <c r="L156" s="26">
        <v>0</v>
      </c>
      <c r="N156" s="20" t="s">
        <v>57</v>
      </c>
      <c r="O156" s="21" t="s">
        <v>60</v>
      </c>
      <c r="P156" s="20" t="s">
        <v>31</v>
      </c>
      <c r="Q156" s="20" t="s">
        <v>65</v>
      </c>
      <c r="R156" s="20" t="s">
        <v>33</v>
      </c>
      <c r="S156" s="22">
        <v>5.8856189041095887E-2</v>
      </c>
      <c r="T156" s="23">
        <v>5.3771295890410957E-2</v>
      </c>
      <c r="U156" s="23">
        <v>3.1512452054794519E-2</v>
      </c>
      <c r="V156" s="23">
        <v>3.1512452054794554E-2</v>
      </c>
      <c r="W156" s="23">
        <v>2.8034813698630135E-2</v>
      </c>
      <c r="X156" s="23">
        <v>2.6030509589041094E-2</v>
      </c>
    </row>
    <row r="157" spans="2:24" ht="19.5" customHeight="1" x14ac:dyDescent="0.3">
      <c r="B157" s="32" t="s">
        <v>27</v>
      </c>
      <c r="C157" s="30" t="s">
        <v>28</v>
      </c>
      <c r="D157" s="30" t="s">
        <v>29</v>
      </c>
      <c r="E157" s="29">
        <v>44682</v>
      </c>
      <c r="F157" s="28" t="s">
        <v>59</v>
      </c>
      <c r="G157" s="26">
        <v>0.32131447933999996</v>
      </c>
      <c r="H157" s="26">
        <v>0.27502585773999999</v>
      </c>
      <c r="I157" s="26">
        <v>0.25409534514999998</v>
      </c>
      <c r="J157" s="26">
        <v>0</v>
      </c>
      <c r="K157" s="26">
        <v>0</v>
      </c>
      <c r="L157" s="26">
        <v>0</v>
      </c>
      <c r="N157" s="20" t="s">
        <v>57</v>
      </c>
      <c r="O157" s="21" t="s">
        <v>60</v>
      </c>
      <c r="P157" s="20" t="s">
        <v>31</v>
      </c>
      <c r="Q157" s="20" t="s">
        <v>65</v>
      </c>
      <c r="R157" s="20" t="s">
        <v>34</v>
      </c>
      <c r="S157" s="22">
        <v>7.8206068493150677E-2</v>
      </c>
      <c r="T157" s="23">
        <v>6.9647063013698621E-2</v>
      </c>
      <c r="U157" s="23">
        <v>4.3582416438356163E-2</v>
      </c>
      <c r="V157" s="23">
        <v>3.8741539726027396E-2</v>
      </c>
      <c r="W157" s="23">
        <v>2.0516665753424659E-2</v>
      </c>
      <c r="X157" s="23">
        <v>1.8435501369863012E-2</v>
      </c>
    </row>
    <row r="158" spans="2:24" ht="19.5" customHeight="1" x14ac:dyDescent="0.3">
      <c r="B158" s="31" t="s">
        <v>27</v>
      </c>
      <c r="C158" s="30" t="s">
        <v>28</v>
      </c>
      <c r="D158" s="30" t="s">
        <v>29</v>
      </c>
      <c r="E158" s="29">
        <v>44652</v>
      </c>
      <c r="F158" s="28" t="s">
        <v>59</v>
      </c>
      <c r="G158" s="26">
        <v>0.32648861236000004</v>
      </c>
      <c r="H158" s="26">
        <v>0.28022360896000004</v>
      </c>
      <c r="I158" s="26">
        <v>0.25939914560000005</v>
      </c>
      <c r="J158" s="26">
        <v>0</v>
      </c>
      <c r="K158" s="26">
        <v>0</v>
      </c>
      <c r="L158" s="26">
        <v>0</v>
      </c>
      <c r="N158" s="20" t="s">
        <v>57</v>
      </c>
      <c r="O158" s="21" t="s">
        <v>60</v>
      </c>
      <c r="P158" s="20" t="s">
        <v>31</v>
      </c>
      <c r="Q158" s="20" t="s">
        <v>65</v>
      </c>
      <c r="R158" s="20" t="s">
        <v>35</v>
      </c>
      <c r="S158" s="22">
        <v>5.8647635616438355E-2</v>
      </c>
      <c r="T158" s="23">
        <v>5.5453000000000002E-2</v>
      </c>
      <c r="U158" s="23">
        <v>3.2395479452054794E-2</v>
      </c>
      <c r="V158" s="23">
        <v>2.8762764383561644E-2</v>
      </c>
      <c r="W158" s="23">
        <v>1.856912602739726E-2</v>
      </c>
      <c r="X158" s="23">
        <v>1.7346994520547946E-2</v>
      </c>
    </row>
    <row r="159" spans="2:24" ht="19.5" customHeight="1" x14ac:dyDescent="0.3">
      <c r="B159" s="33" t="s">
        <v>27</v>
      </c>
      <c r="C159" s="30" t="s">
        <v>28</v>
      </c>
      <c r="D159" s="30" t="s">
        <v>29</v>
      </c>
      <c r="E159" s="29">
        <v>44621</v>
      </c>
      <c r="F159" s="28" t="s">
        <v>59</v>
      </c>
      <c r="G159" s="26">
        <v>0.43466217239999994</v>
      </c>
      <c r="H159" s="26">
        <v>0.38889094540000002</v>
      </c>
      <c r="I159" s="26">
        <v>0.37028361150000005</v>
      </c>
      <c r="J159" s="26">
        <v>0</v>
      </c>
      <c r="K159" s="26">
        <v>0</v>
      </c>
      <c r="L159" s="26"/>
      <c r="N159" s="20" t="s">
        <v>57</v>
      </c>
      <c r="O159" s="21" t="s">
        <v>66</v>
      </c>
      <c r="P159" s="20" t="s">
        <v>31</v>
      </c>
      <c r="Q159" s="20" t="s">
        <v>67</v>
      </c>
      <c r="R159" s="20" t="s">
        <v>28</v>
      </c>
      <c r="S159" s="22">
        <v>6.7127000000000006E-2</v>
      </c>
      <c r="T159" s="23">
        <v>4.7369999999999999E-3</v>
      </c>
      <c r="U159" s="23">
        <v>0</v>
      </c>
      <c r="V159" s="23">
        <v>0</v>
      </c>
      <c r="W159" s="23">
        <v>0</v>
      </c>
      <c r="X159" s="23">
        <v>0</v>
      </c>
    </row>
    <row r="160" spans="2:24" ht="19.5" customHeight="1" x14ac:dyDescent="0.3">
      <c r="B160" s="33" t="s">
        <v>27</v>
      </c>
      <c r="C160" s="30" t="s">
        <v>28</v>
      </c>
      <c r="D160" s="30" t="s">
        <v>29</v>
      </c>
      <c r="E160" s="29">
        <v>44593</v>
      </c>
      <c r="F160" s="28" t="s">
        <v>59</v>
      </c>
      <c r="G160" s="26">
        <v>0.33674258895999998</v>
      </c>
      <c r="H160" s="26">
        <v>0.29052439156000004</v>
      </c>
      <c r="I160" s="26">
        <v>0.26991009410000005</v>
      </c>
      <c r="J160" s="26">
        <v>0</v>
      </c>
      <c r="K160" s="26">
        <v>0</v>
      </c>
      <c r="L160" s="26">
        <v>0</v>
      </c>
      <c r="N160" s="20" t="s">
        <v>57</v>
      </c>
      <c r="O160" s="21" t="s">
        <v>66</v>
      </c>
      <c r="P160" s="20" t="s">
        <v>31</v>
      </c>
      <c r="Q160" s="20" t="s">
        <v>67</v>
      </c>
      <c r="R160" s="20" t="s">
        <v>33</v>
      </c>
      <c r="S160" s="22">
        <v>3.0127999999999999E-2</v>
      </c>
      <c r="T160" s="23">
        <v>2.5968000000000001E-2</v>
      </c>
      <c r="U160" s="23">
        <v>1.1653E-2</v>
      </c>
      <c r="V160" s="23">
        <v>9.1900000000000003E-3</v>
      </c>
      <c r="W160" s="23">
        <v>4.5129999999999997E-3</v>
      </c>
      <c r="X160" s="23">
        <v>4.3249999999999999E-3</v>
      </c>
    </row>
    <row r="161" spans="2:24" ht="19.5" customHeight="1" x14ac:dyDescent="0.3">
      <c r="B161" s="31" t="s">
        <v>27</v>
      </c>
      <c r="C161" s="30" t="s">
        <v>28</v>
      </c>
      <c r="D161" s="30" t="s">
        <v>29</v>
      </c>
      <c r="E161" s="29">
        <v>44562</v>
      </c>
      <c r="F161" s="28" t="s">
        <v>59</v>
      </c>
      <c r="G161" s="26">
        <v>0.33851051595999998</v>
      </c>
      <c r="H161" s="26">
        <v>0.29230038856000001</v>
      </c>
      <c r="I161" s="26">
        <v>0.27172232660000001</v>
      </c>
      <c r="J161" s="26">
        <v>0</v>
      </c>
      <c r="K161" s="26">
        <v>0</v>
      </c>
      <c r="L161" s="26">
        <v>0</v>
      </c>
      <c r="N161" s="20" t="s">
        <v>57</v>
      </c>
      <c r="O161" s="21" t="s">
        <v>66</v>
      </c>
      <c r="P161" s="20" t="s">
        <v>31</v>
      </c>
      <c r="Q161" s="20" t="s">
        <v>68</v>
      </c>
      <c r="R161" s="20" t="s">
        <v>28</v>
      </c>
      <c r="S161" s="22">
        <v>7.1922E-2</v>
      </c>
      <c r="T161" s="23">
        <v>9.5320000000000005E-3</v>
      </c>
      <c r="U161" s="23">
        <v>0</v>
      </c>
      <c r="V161" s="23">
        <v>0</v>
      </c>
      <c r="W161" s="23">
        <v>0</v>
      </c>
      <c r="X161" s="23">
        <v>0</v>
      </c>
    </row>
    <row r="162" spans="2:24" ht="19.5" customHeight="1" x14ac:dyDescent="0.3">
      <c r="B162" s="73" t="s">
        <v>27</v>
      </c>
      <c r="C162" s="69" t="s">
        <v>28</v>
      </c>
      <c r="D162" s="69" t="s">
        <v>29</v>
      </c>
      <c r="E162" s="70">
        <v>45108</v>
      </c>
      <c r="F162" s="71" t="s">
        <v>59</v>
      </c>
      <c r="G162" s="72">
        <v>0.21179170999999999</v>
      </c>
      <c r="H162" s="72">
        <v>0.16498531999999999</v>
      </c>
      <c r="I162" s="72">
        <v>0.14172997000000001</v>
      </c>
      <c r="J162" s="72">
        <v>0</v>
      </c>
      <c r="K162" s="72">
        <v>0</v>
      </c>
      <c r="L162" s="72">
        <v>0</v>
      </c>
      <c r="N162" s="20" t="s">
        <v>57</v>
      </c>
      <c r="O162" s="21" t="s">
        <v>66</v>
      </c>
      <c r="P162" s="20" t="s">
        <v>31</v>
      </c>
      <c r="Q162" s="20" t="s">
        <v>68</v>
      </c>
      <c r="R162" s="20" t="s">
        <v>33</v>
      </c>
      <c r="S162" s="22">
        <v>3.0127999999999999E-2</v>
      </c>
      <c r="T162" s="23">
        <v>2.5968000000000001E-2</v>
      </c>
      <c r="U162" s="23">
        <v>1.405E-2</v>
      </c>
      <c r="V162" s="23">
        <v>1.1587E-2</v>
      </c>
      <c r="W162" s="23">
        <v>6.9109999999999996E-3</v>
      </c>
      <c r="X162" s="23">
        <v>6.7219999999999997E-3</v>
      </c>
    </row>
    <row r="163" spans="2:24" ht="19.5" customHeight="1" x14ac:dyDescent="0.3">
      <c r="B163" s="32" t="s">
        <v>27</v>
      </c>
      <c r="C163" s="30" t="s">
        <v>28</v>
      </c>
      <c r="D163" s="30" t="s">
        <v>43</v>
      </c>
      <c r="E163" s="29">
        <v>45078</v>
      </c>
      <c r="F163" s="28">
        <v>10</v>
      </c>
      <c r="G163" s="26">
        <v>0.25449899999999998</v>
      </c>
      <c r="H163" s="26">
        <v>0.19795499999999999</v>
      </c>
      <c r="I163" s="26">
        <v>0.14679300000000001</v>
      </c>
      <c r="J163" s="26">
        <v>0</v>
      </c>
      <c r="K163" s="26">
        <v>0</v>
      </c>
      <c r="L163" s="26">
        <v>0</v>
      </c>
      <c r="N163" s="20" t="s">
        <v>57</v>
      </c>
      <c r="O163" s="21" t="s">
        <v>66</v>
      </c>
      <c r="P163" s="20" t="s">
        <v>31</v>
      </c>
      <c r="Q163" s="20" t="s">
        <v>69</v>
      </c>
      <c r="R163" s="20" t="s">
        <v>28</v>
      </c>
      <c r="S163" s="22">
        <v>7.8770999999999994E-2</v>
      </c>
      <c r="T163" s="23">
        <v>1.6381E-2</v>
      </c>
      <c r="U163" s="23">
        <v>0</v>
      </c>
      <c r="V163" s="23">
        <v>0</v>
      </c>
      <c r="W163" s="23">
        <v>0</v>
      </c>
      <c r="X163" s="23">
        <v>0</v>
      </c>
    </row>
    <row r="164" spans="2:24" ht="19.5" customHeight="1" x14ac:dyDescent="0.3">
      <c r="B164" s="32" t="s">
        <v>27</v>
      </c>
      <c r="C164" s="30" t="s">
        <v>28</v>
      </c>
      <c r="D164" s="30" t="s">
        <v>43</v>
      </c>
      <c r="E164" s="29">
        <v>45047</v>
      </c>
      <c r="F164" s="28">
        <v>10</v>
      </c>
      <c r="G164" s="26">
        <v>0.23577600000000001</v>
      </c>
      <c r="H164" s="26">
        <v>0.18499199999999999</v>
      </c>
      <c r="I164" s="26">
        <v>0.128718</v>
      </c>
      <c r="J164" s="26">
        <v>0</v>
      </c>
      <c r="K164" s="26">
        <v>0</v>
      </c>
      <c r="L164" s="26">
        <v>0</v>
      </c>
      <c r="N164" s="20" t="s">
        <v>57</v>
      </c>
      <c r="O164" s="21" t="s">
        <v>66</v>
      </c>
      <c r="P164" s="20" t="s">
        <v>31</v>
      </c>
      <c r="Q164" s="20" t="s">
        <v>69</v>
      </c>
      <c r="R164" s="20" t="s">
        <v>33</v>
      </c>
      <c r="S164" s="22">
        <v>3.0127999999999999E-2</v>
      </c>
      <c r="T164" s="23">
        <v>2.5968000000000001E-2</v>
      </c>
      <c r="U164" s="23">
        <v>1.7475000000000001E-2</v>
      </c>
      <c r="V164" s="23">
        <v>1.5011999999999999E-2</v>
      </c>
      <c r="W164" s="23">
        <v>1.0335E-2</v>
      </c>
      <c r="X164" s="23">
        <v>1.0147E-2</v>
      </c>
    </row>
    <row r="165" spans="2:24" ht="19.5" customHeight="1" x14ac:dyDescent="0.3">
      <c r="B165" s="32" t="s">
        <v>27</v>
      </c>
      <c r="C165" s="30" t="s">
        <v>28</v>
      </c>
      <c r="D165" s="30" t="s">
        <v>43</v>
      </c>
      <c r="E165" s="29">
        <v>45017</v>
      </c>
      <c r="F165" s="28">
        <v>10</v>
      </c>
      <c r="G165" s="26">
        <v>0.26122600000000001</v>
      </c>
      <c r="H165" s="26">
        <v>0.20879400000000001</v>
      </c>
      <c r="I165" s="26">
        <v>0.138706</v>
      </c>
      <c r="J165" s="26">
        <v>0</v>
      </c>
      <c r="K165" s="26">
        <v>0</v>
      </c>
      <c r="L165" s="26">
        <v>0</v>
      </c>
      <c r="N165" s="20" t="s">
        <v>57</v>
      </c>
      <c r="O165" s="21" t="s">
        <v>70</v>
      </c>
      <c r="P165" s="20" t="s">
        <v>31</v>
      </c>
      <c r="Q165" s="20" t="s">
        <v>67</v>
      </c>
      <c r="R165" s="20" t="s">
        <v>28</v>
      </c>
      <c r="S165" s="22">
        <v>6.7127000000000006E-2</v>
      </c>
      <c r="T165" s="23">
        <v>4.7369999999999999E-3</v>
      </c>
      <c r="U165" s="23">
        <v>0</v>
      </c>
      <c r="V165" s="23">
        <v>0</v>
      </c>
      <c r="W165" s="23">
        <v>0</v>
      </c>
      <c r="X165" s="23">
        <v>0</v>
      </c>
    </row>
    <row r="166" spans="2:24" ht="19.5" customHeight="1" x14ac:dyDescent="0.3">
      <c r="B166" s="32" t="s">
        <v>27</v>
      </c>
      <c r="C166" s="30" t="s">
        <v>28</v>
      </c>
      <c r="D166" s="30" t="s">
        <v>43</v>
      </c>
      <c r="E166" s="29">
        <v>44986</v>
      </c>
      <c r="F166" s="28">
        <v>10</v>
      </c>
      <c r="G166" s="26">
        <v>0.222076</v>
      </c>
      <c r="H166" s="26">
        <v>0.17036899999999999</v>
      </c>
      <c r="I166" s="26">
        <v>0.13674700000000001</v>
      </c>
      <c r="J166" s="26">
        <v>0</v>
      </c>
      <c r="K166" s="26">
        <v>0</v>
      </c>
      <c r="L166" s="26">
        <v>0</v>
      </c>
      <c r="N166" s="20" t="s">
        <v>57</v>
      </c>
      <c r="O166" s="21" t="s">
        <v>70</v>
      </c>
      <c r="P166" s="20" t="s">
        <v>31</v>
      </c>
      <c r="Q166" s="20" t="s">
        <v>67</v>
      </c>
      <c r="R166" s="20" t="s">
        <v>33</v>
      </c>
      <c r="S166" s="22">
        <v>3.0127999999999999E-2</v>
      </c>
      <c r="T166" s="23">
        <v>2.5968000000000001E-2</v>
      </c>
      <c r="U166" s="23">
        <v>1.1653E-2</v>
      </c>
      <c r="V166" s="23">
        <v>9.1900000000000003E-3</v>
      </c>
      <c r="W166" s="23">
        <v>4.5129999999999997E-3</v>
      </c>
      <c r="X166" s="23">
        <v>4.3249999999999999E-3</v>
      </c>
    </row>
    <row r="167" spans="2:24" ht="19.5" customHeight="1" x14ac:dyDescent="0.3">
      <c r="B167" s="32" t="s">
        <v>27</v>
      </c>
      <c r="C167" s="30" t="s">
        <v>28</v>
      </c>
      <c r="D167" s="30" t="s">
        <v>43</v>
      </c>
      <c r="E167" s="29">
        <v>44927</v>
      </c>
      <c r="F167" s="28">
        <v>10</v>
      </c>
      <c r="G167" s="26">
        <v>0.251027</v>
      </c>
      <c r="H167" s="26">
        <v>0.19664699999999999</v>
      </c>
      <c r="I167" s="26">
        <v>0.12701200000000001</v>
      </c>
      <c r="J167" s="26">
        <v>0</v>
      </c>
      <c r="K167" s="26">
        <v>0</v>
      </c>
      <c r="L167" s="26">
        <v>0</v>
      </c>
      <c r="N167" s="20" t="s">
        <v>57</v>
      </c>
      <c r="O167" s="21" t="s">
        <v>70</v>
      </c>
      <c r="P167" s="20" t="s">
        <v>31</v>
      </c>
      <c r="Q167" s="20" t="s">
        <v>68</v>
      </c>
      <c r="R167" s="20" t="s">
        <v>28</v>
      </c>
      <c r="S167" s="22">
        <v>7.1922E-2</v>
      </c>
      <c r="T167" s="23">
        <v>9.5320000000000005E-3</v>
      </c>
      <c r="U167" s="23">
        <v>0</v>
      </c>
      <c r="V167" s="23">
        <v>0</v>
      </c>
      <c r="W167" s="23">
        <v>0</v>
      </c>
      <c r="X167" s="23">
        <v>0</v>
      </c>
    </row>
    <row r="168" spans="2:24" ht="19.5" customHeight="1" x14ac:dyDescent="0.3">
      <c r="B168" s="32" t="s">
        <v>27</v>
      </c>
      <c r="C168" s="30" t="s">
        <v>28</v>
      </c>
      <c r="D168" s="30" t="s">
        <v>43</v>
      </c>
      <c r="E168" s="29">
        <v>44896</v>
      </c>
      <c r="F168" s="28">
        <v>10</v>
      </c>
      <c r="G168" s="26">
        <v>0.23522899999999999</v>
      </c>
      <c r="H168" s="26">
        <v>0.17951</v>
      </c>
      <c r="I168" s="26">
        <v>0.183</v>
      </c>
      <c r="J168" s="26">
        <v>0</v>
      </c>
      <c r="K168" s="26">
        <v>0</v>
      </c>
      <c r="L168" s="26">
        <v>0</v>
      </c>
      <c r="N168" s="20" t="s">
        <v>57</v>
      </c>
      <c r="O168" s="21" t="s">
        <v>70</v>
      </c>
      <c r="P168" s="20" t="s">
        <v>31</v>
      </c>
      <c r="Q168" s="20" t="s">
        <v>68</v>
      </c>
      <c r="R168" s="20" t="s">
        <v>33</v>
      </c>
      <c r="S168" s="22">
        <v>3.0127999999999999E-2</v>
      </c>
      <c r="T168" s="23">
        <v>2.5968000000000001E-2</v>
      </c>
      <c r="U168" s="23">
        <v>1.405E-2</v>
      </c>
      <c r="V168" s="23">
        <v>1.1587E-2</v>
      </c>
      <c r="W168" s="23">
        <v>6.9109999999999996E-3</v>
      </c>
      <c r="X168" s="23">
        <v>6.7219999999999997E-3</v>
      </c>
    </row>
    <row r="169" spans="2:24" ht="19.5" customHeight="1" x14ac:dyDescent="0.3">
      <c r="B169" s="32" t="s">
        <v>27</v>
      </c>
      <c r="C169" s="30" t="s">
        <v>28</v>
      </c>
      <c r="D169" s="30" t="s">
        <v>43</v>
      </c>
      <c r="E169" s="29">
        <v>44866</v>
      </c>
      <c r="F169" s="28">
        <v>10</v>
      </c>
      <c r="G169" s="26">
        <v>0.29772300000000002</v>
      </c>
      <c r="H169" s="26">
        <v>0.24429600000000001</v>
      </c>
      <c r="I169" s="26">
        <v>0.197877</v>
      </c>
      <c r="J169" s="26">
        <v>0</v>
      </c>
      <c r="K169" s="26">
        <v>0</v>
      </c>
      <c r="L169" s="26">
        <v>0</v>
      </c>
      <c r="N169" s="20" t="s">
        <v>57</v>
      </c>
      <c r="O169" s="21" t="s">
        <v>70</v>
      </c>
      <c r="P169" s="20" t="s">
        <v>31</v>
      </c>
      <c r="Q169" s="20" t="s">
        <v>69</v>
      </c>
      <c r="R169" s="20" t="s">
        <v>28</v>
      </c>
      <c r="S169" s="22">
        <v>7.8770999999999994E-2</v>
      </c>
      <c r="T169" s="23">
        <v>1.6381E-2</v>
      </c>
      <c r="U169" s="23">
        <v>0</v>
      </c>
      <c r="V169" s="23">
        <v>0</v>
      </c>
      <c r="W169" s="23">
        <v>0</v>
      </c>
      <c r="X169" s="23">
        <v>0</v>
      </c>
    </row>
    <row r="170" spans="2:24" ht="19.5" customHeight="1" x14ac:dyDescent="0.3">
      <c r="B170" s="32" t="s">
        <v>27</v>
      </c>
      <c r="C170" s="30" t="s">
        <v>28</v>
      </c>
      <c r="D170" s="30" t="s">
        <v>43</v>
      </c>
      <c r="E170" s="29">
        <v>44835</v>
      </c>
      <c r="F170" s="28">
        <v>10</v>
      </c>
      <c r="G170" s="26">
        <v>0.32966299999999998</v>
      </c>
      <c r="H170" s="26">
        <v>0.26999000000000001</v>
      </c>
      <c r="I170" s="26">
        <v>0.20627699999999999</v>
      </c>
      <c r="J170" s="26">
        <v>0</v>
      </c>
      <c r="K170" s="26">
        <v>0</v>
      </c>
      <c r="L170" s="26">
        <v>0</v>
      </c>
      <c r="N170" s="20" t="s">
        <v>57</v>
      </c>
      <c r="O170" s="21" t="s">
        <v>70</v>
      </c>
      <c r="P170" s="20" t="s">
        <v>31</v>
      </c>
      <c r="Q170" s="20" t="s">
        <v>69</v>
      </c>
      <c r="R170" s="20" t="s">
        <v>33</v>
      </c>
      <c r="S170" s="22">
        <v>3.0127999999999999E-2</v>
      </c>
      <c r="T170" s="23">
        <v>2.5968000000000001E-2</v>
      </c>
      <c r="U170" s="23">
        <v>1.7475000000000001E-2</v>
      </c>
      <c r="V170" s="23">
        <v>1.5011999999999999E-2</v>
      </c>
      <c r="W170" s="23">
        <v>1.0335E-2</v>
      </c>
      <c r="X170" s="23">
        <v>1.0147E-2</v>
      </c>
    </row>
    <row r="171" spans="2:24" ht="19.5" customHeight="1" x14ac:dyDescent="0.3">
      <c r="B171" s="32" t="s">
        <v>27</v>
      </c>
      <c r="C171" s="30" t="s">
        <v>28</v>
      </c>
      <c r="D171" s="30" t="s">
        <v>43</v>
      </c>
      <c r="E171" s="29">
        <v>44805</v>
      </c>
      <c r="F171" s="28">
        <v>10</v>
      </c>
      <c r="G171" s="26">
        <v>0.34741899999999998</v>
      </c>
      <c r="H171" s="26">
        <v>0.282559</v>
      </c>
      <c r="I171" s="26">
        <v>0.20526</v>
      </c>
      <c r="J171" s="26">
        <v>0</v>
      </c>
      <c r="K171" s="26">
        <v>0</v>
      </c>
      <c r="L171" s="26">
        <v>0</v>
      </c>
      <c r="N171" s="20" t="s">
        <v>57</v>
      </c>
      <c r="O171" s="21" t="s">
        <v>71</v>
      </c>
      <c r="P171" s="20" t="s">
        <v>31</v>
      </c>
      <c r="Q171" s="20" t="s">
        <v>72</v>
      </c>
      <c r="R171" s="20" t="s">
        <v>28</v>
      </c>
      <c r="S171" s="22">
        <v>9.0884000000000006E-2</v>
      </c>
      <c r="T171" s="23">
        <v>1.0751668493150684E-2</v>
      </c>
      <c r="U171" s="23">
        <v>0</v>
      </c>
      <c r="V171" s="23">
        <v>0</v>
      </c>
      <c r="W171" s="23">
        <v>0</v>
      </c>
      <c r="X171" s="23">
        <v>0</v>
      </c>
    </row>
    <row r="172" spans="2:24" ht="19.5" customHeight="1" x14ac:dyDescent="0.3">
      <c r="B172" s="32" t="s">
        <v>27</v>
      </c>
      <c r="C172" s="30" t="s">
        <v>28</v>
      </c>
      <c r="D172" s="30" t="s">
        <v>43</v>
      </c>
      <c r="E172" s="29">
        <v>44774</v>
      </c>
      <c r="F172" s="28">
        <v>10</v>
      </c>
      <c r="G172" s="26">
        <v>0.36086299999999999</v>
      </c>
      <c r="H172" s="26">
        <v>0.30619600000000002</v>
      </c>
      <c r="I172" s="26">
        <v>0.23724000000000001</v>
      </c>
      <c r="J172" s="26">
        <v>0</v>
      </c>
      <c r="K172" s="26">
        <v>0</v>
      </c>
      <c r="L172" s="26">
        <v>0</v>
      </c>
      <c r="N172" s="20" t="s">
        <v>57</v>
      </c>
      <c r="O172" s="21" t="s">
        <v>71</v>
      </c>
      <c r="P172" s="20" t="s">
        <v>31</v>
      </c>
      <c r="Q172" s="20" t="s">
        <v>72</v>
      </c>
      <c r="R172" s="20" t="s">
        <v>33</v>
      </c>
      <c r="S172" s="22">
        <v>5.9626442922374435E-2</v>
      </c>
      <c r="T172" s="23">
        <v>4.3694755251141554E-2</v>
      </c>
      <c r="U172" s="23">
        <v>2.5128905936073056E-2</v>
      </c>
      <c r="V172" s="23">
        <v>2.2665341552511414E-2</v>
      </c>
      <c r="W172" s="23">
        <v>1.7989160730593604E-2</v>
      </c>
      <c r="X172" s="23">
        <v>1.3160711415525113E-2</v>
      </c>
    </row>
    <row r="173" spans="2:24" ht="19.5" customHeight="1" x14ac:dyDescent="0.3">
      <c r="B173" s="32" t="s">
        <v>27</v>
      </c>
      <c r="C173" s="30" t="s">
        <v>28</v>
      </c>
      <c r="D173" s="30" t="s">
        <v>43</v>
      </c>
      <c r="E173" s="29">
        <v>44743</v>
      </c>
      <c r="F173" s="28">
        <v>10</v>
      </c>
      <c r="G173" s="26">
        <v>0.32915499999999998</v>
      </c>
      <c r="H173" s="26">
        <v>0.27143899999999999</v>
      </c>
      <c r="I173" s="26">
        <v>0.210311</v>
      </c>
      <c r="J173" s="26">
        <v>0</v>
      </c>
      <c r="K173" s="26">
        <v>0</v>
      </c>
      <c r="L173" s="26">
        <v>0</v>
      </c>
      <c r="N173" s="20" t="s">
        <v>57</v>
      </c>
      <c r="O173" s="21" t="s">
        <v>71</v>
      </c>
      <c r="P173" s="20" t="s">
        <v>31</v>
      </c>
      <c r="Q173" s="20" t="s">
        <v>72</v>
      </c>
      <c r="R173" s="20" t="s">
        <v>34</v>
      </c>
      <c r="S173" s="22">
        <v>9.5075237442922372E-2</v>
      </c>
      <c r="T173" s="23">
        <v>8.2359922374429226E-2</v>
      </c>
      <c r="U173" s="23">
        <v>5.2262508675799089E-2</v>
      </c>
      <c r="V173" s="23">
        <v>4.4551001826484027E-2</v>
      </c>
      <c r="W173" s="23">
        <v>2.2206374429223744E-2</v>
      </c>
      <c r="X173" s="23">
        <v>1.7192766210045663E-2</v>
      </c>
    </row>
    <row r="174" spans="2:24" ht="19.5" customHeight="1" x14ac:dyDescent="0.3">
      <c r="B174" s="32" t="s">
        <v>27</v>
      </c>
      <c r="C174" s="30" t="s">
        <v>28</v>
      </c>
      <c r="D174" s="30" t="s">
        <v>43</v>
      </c>
      <c r="E174" s="29">
        <v>44713</v>
      </c>
      <c r="F174" s="28">
        <v>10</v>
      </c>
      <c r="G174" s="26">
        <v>0.39530399999999999</v>
      </c>
      <c r="H174" s="26">
        <v>0.33873700000000001</v>
      </c>
      <c r="I174" s="26">
        <v>0.25642100000000001</v>
      </c>
      <c r="J174" s="26">
        <v>0</v>
      </c>
      <c r="K174" s="26">
        <v>0</v>
      </c>
      <c r="L174" s="26">
        <v>0</v>
      </c>
      <c r="N174" s="20" t="s">
        <v>57</v>
      </c>
      <c r="O174" s="21" t="s">
        <v>71</v>
      </c>
      <c r="P174" s="20" t="s">
        <v>31</v>
      </c>
      <c r="Q174" s="20" t="s">
        <v>72</v>
      </c>
      <c r="R174" s="20" t="s">
        <v>35</v>
      </c>
      <c r="S174" s="22">
        <v>6.8205242922374426E-2</v>
      </c>
      <c r="T174" s="23">
        <v>6.0739560730593611E-2</v>
      </c>
      <c r="U174" s="23">
        <v>3.7356673059360725E-2</v>
      </c>
      <c r="V174" s="23">
        <v>3.5143862100456627E-2</v>
      </c>
      <c r="W174" s="23">
        <v>1.8108442922374429E-2</v>
      </c>
      <c r="X174" s="23">
        <v>1.5164281278538813E-2</v>
      </c>
    </row>
    <row r="175" spans="2:24" ht="19.5" customHeight="1" x14ac:dyDescent="0.3">
      <c r="B175" s="32" t="s">
        <v>27</v>
      </c>
      <c r="C175" s="30" t="s">
        <v>28</v>
      </c>
      <c r="D175" s="30" t="s">
        <v>43</v>
      </c>
      <c r="E175" s="29">
        <v>44682</v>
      </c>
      <c r="F175" s="28">
        <v>10</v>
      </c>
      <c r="G175" s="26">
        <v>0.411051</v>
      </c>
      <c r="H175" s="26">
        <v>0.34797899999999998</v>
      </c>
      <c r="I175" s="26">
        <v>0.27444400000000002</v>
      </c>
      <c r="J175" s="26">
        <v>0</v>
      </c>
      <c r="K175" s="26">
        <v>0</v>
      </c>
      <c r="L175" s="26">
        <v>0</v>
      </c>
      <c r="N175" s="20" t="s">
        <v>57</v>
      </c>
      <c r="O175" s="21" t="s">
        <v>71</v>
      </c>
      <c r="P175" s="20" t="s">
        <v>31</v>
      </c>
      <c r="Q175" s="20" t="s">
        <v>73</v>
      </c>
      <c r="R175" s="20" t="s">
        <v>28</v>
      </c>
      <c r="S175" s="22">
        <v>8.4034684931506856E-2</v>
      </c>
      <c r="T175" s="23">
        <v>3.9023534246575339E-3</v>
      </c>
      <c r="U175" s="23">
        <v>0</v>
      </c>
      <c r="V175" s="23">
        <v>0</v>
      </c>
      <c r="W175" s="23">
        <v>0</v>
      </c>
      <c r="X175" s="23">
        <v>0</v>
      </c>
    </row>
    <row r="176" spans="2:24" ht="19.5" customHeight="1" x14ac:dyDescent="0.3">
      <c r="B176" s="32" t="s">
        <v>27</v>
      </c>
      <c r="C176" s="30" t="s">
        <v>28</v>
      </c>
      <c r="D176" s="30" t="s">
        <v>43</v>
      </c>
      <c r="E176" s="29">
        <v>44652</v>
      </c>
      <c r="F176" s="28">
        <v>10</v>
      </c>
      <c r="G176" s="26">
        <v>0.41500199999999998</v>
      </c>
      <c r="H176" s="26">
        <v>0.34775499999999998</v>
      </c>
      <c r="I176" s="26">
        <v>0.27667599999999998</v>
      </c>
      <c r="J176" s="26">
        <v>0</v>
      </c>
      <c r="K176" s="26">
        <v>0</v>
      </c>
      <c r="L176" s="26">
        <v>0</v>
      </c>
      <c r="N176" s="20" t="s">
        <v>57</v>
      </c>
      <c r="O176" s="21" t="s">
        <v>71</v>
      </c>
      <c r="P176" s="20" t="s">
        <v>31</v>
      </c>
      <c r="Q176" s="20" t="s">
        <v>73</v>
      </c>
      <c r="R176" s="20" t="s">
        <v>33</v>
      </c>
      <c r="S176" s="22">
        <v>5.3690369863013697E-2</v>
      </c>
      <c r="T176" s="23">
        <v>3.7758682191780822E-2</v>
      </c>
      <c r="U176" s="23">
        <v>1.9192832876712328E-2</v>
      </c>
      <c r="V176" s="23">
        <v>1.6729268493150685E-2</v>
      </c>
      <c r="W176" s="23">
        <v>1.2053087671232875E-2</v>
      </c>
      <c r="X176" s="23">
        <v>7.2246383561643829E-3</v>
      </c>
    </row>
    <row r="177" spans="2:24" ht="19.5" customHeight="1" x14ac:dyDescent="0.3">
      <c r="B177" s="32" t="s">
        <v>27</v>
      </c>
      <c r="C177" s="30" t="s">
        <v>28</v>
      </c>
      <c r="D177" s="30" t="s">
        <v>43</v>
      </c>
      <c r="E177" s="29">
        <v>44621</v>
      </c>
      <c r="F177" s="28">
        <v>10</v>
      </c>
      <c r="G177" s="26">
        <v>0.57770699999999997</v>
      </c>
      <c r="H177" s="26">
        <v>0.46989300000000001</v>
      </c>
      <c r="I177" s="26">
        <v>0.37284600000000001</v>
      </c>
      <c r="J177" s="26">
        <v>0</v>
      </c>
      <c r="K177" s="26">
        <v>0</v>
      </c>
      <c r="L177" s="26">
        <v>0</v>
      </c>
      <c r="N177" s="20" t="s">
        <v>57</v>
      </c>
      <c r="O177" s="21" t="s">
        <v>71</v>
      </c>
      <c r="P177" s="20" t="s">
        <v>31</v>
      </c>
      <c r="Q177" s="20" t="s">
        <v>73</v>
      </c>
      <c r="R177" s="20" t="s">
        <v>34</v>
      </c>
      <c r="S177" s="22">
        <v>8.3659712328767122E-2</v>
      </c>
      <c r="T177" s="23">
        <v>7.0944397260273961E-2</v>
      </c>
      <c r="U177" s="23">
        <v>4.0846983561643839E-2</v>
      </c>
      <c r="V177" s="23">
        <v>3.3135476712328769E-2</v>
      </c>
      <c r="W177" s="23">
        <v>1.0790849315068494E-2</v>
      </c>
      <c r="X177" s="23">
        <v>5.7772410958904117E-3</v>
      </c>
    </row>
    <row r="178" spans="2:24" ht="19.5" customHeight="1" x14ac:dyDescent="0.3">
      <c r="B178" s="32" t="s">
        <v>27</v>
      </c>
      <c r="C178" s="30" t="s">
        <v>28</v>
      </c>
      <c r="D178" s="30" t="s">
        <v>43</v>
      </c>
      <c r="E178" s="29">
        <v>44593</v>
      </c>
      <c r="F178" s="28">
        <v>10</v>
      </c>
      <c r="G178" s="26">
        <v>0.44506699999999999</v>
      </c>
      <c r="H178" s="26">
        <v>0.34429399999999999</v>
      </c>
      <c r="I178" s="26">
        <v>0.27428000000000002</v>
      </c>
      <c r="J178" s="26">
        <v>0</v>
      </c>
      <c r="K178" s="26">
        <v>0</v>
      </c>
      <c r="L178" s="26">
        <v>0</v>
      </c>
      <c r="N178" s="20" t="s">
        <v>57</v>
      </c>
      <c r="O178" s="21" t="s">
        <v>71</v>
      </c>
      <c r="P178" s="20" t="s">
        <v>31</v>
      </c>
      <c r="Q178" s="20" t="s">
        <v>73</v>
      </c>
      <c r="R178" s="20" t="s">
        <v>35</v>
      </c>
      <c r="S178" s="22">
        <v>5.6789717808219176E-2</v>
      </c>
      <c r="T178" s="23">
        <v>4.9324035616438354E-2</v>
      </c>
      <c r="U178" s="23">
        <v>2.5941147945205478E-2</v>
      </c>
      <c r="V178" s="23">
        <v>2.372833698630137E-2</v>
      </c>
      <c r="W178" s="23">
        <v>6.692917808219177E-3</v>
      </c>
      <c r="X178" s="23">
        <v>3.7487561643835617E-3</v>
      </c>
    </row>
    <row r="179" spans="2:24" ht="19.5" customHeight="1" x14ac:dyDescent="0.3">
      <c r="B179" s="32" t="s">
        <v>27</v>
      </c>
      <c r="C179" s="30" t="s">
        <v>28</v>
      </c>
      <c r="D179" s="30" t="s">
        <v>43</v>
      </c>
      <c r="E179" s="29">
        <v>44562</v>
      </c>
      <c r="F179" s="28">
        <v>10</v>
      </c>
      <c r="G179" s="26">
        <v>0.45033000000000001</v>
      </c>
      <c r="H179" s="26">
        <v>0.35270400000000002</v>
      </c>
      <c r="I179" s="26">
        <v>0.28485100000000002</v>
      </c>
      <c r="J179" s="26">
        <v>0</v>
      </c>
      <c r="K179" s="26">
        <v>0</v>
      </c>
      <c r="L179" s="26">
        <v>0</v>
      </c>
      <c r="N179" s="20" t="s">
        <v>57</v>
      </c>
      <c r="O179" s="21" t="s">
        <v>71</v>
      </c>
      <c r="P179" s="20" t="s">
        <v>31</v>
      </c>
      <c r="Q179" s="20" t="s">
        <v>74</v>
      </c>
      <c r="R179" s="20" t="s">
        <v>28</v>
      </c>
      <c r="S179" s="22">
        <v>9.0884000000000006E-2</v>
      </c>
      <c r="T179" s="23">
        <v>1.0751668493150684E-2</v>
      </c>
      <c r="U179" s="23">
        <v>0</v>
      </c>
      <c r="V179" s="23">
        <v>0</v>
      </c>
      <c r="W179" s="23">
        <v>0</v>
      </c>
      <c r="X179" s="23">
        <v>0</v>
      </c>
    </row>
    <row r="180" spans="2:24" ht="19.5" customHeight="1" x14ac:dyDescent="0.3">
      <c r="B180" s="31" t="s">
        <v>27</v>
      </c>
      <c r="C180" s="30" t="s">
        <v>28</v>
      </c>
      <c r="D180" s="30" t="s">
        <v>43</v>
      </c>
      <c r="E180" s="29">
        <v>44743</v>
      </c>
      <c r="F180" s="28">
        <v>10</v>
      </c>
      <c r="G180" s="26">
        <v>0.32915499999999998</v>
      </c>
      <c r="H180" s="26">
        <v>0.27143899999999999</v>
      </c>
      <c r="I180" s="26">
        <v>0.210311</v>
      </c>
      <c r="J180" s="26">
        <v>0</v>
      </c>
      <c r="K180" s="26">
        <v>0</v>
      </c>
      <c r="L180" s="26">
        <v>0</v>
      </c>
      <c r="N180" s="20" t="s">
        <v>57</v>
      </c>
      <c r="O180" s="21" t="s">
        <v>71</v>
      </c>
      <c r="P180" s="20" t="s">
        <v>31</v>
      </c>
      <c r="Q180" s="20" t="s">
        <v>74</v>
      </c>
      <c r="R180" s="20" t="s">
        <v>33</v>
      </c>
      <c r="S180" s="22">
        <v>5.9626442922374435E-2</v>
      </c>
      <c r="T180" s="23">
        <v>4.3694755251141554E-2</v>
      </c>
      <c r="U180" s="23">
        <v>2.5128905936073056E-2</v>
      </c>
      <c r="V180" s="23">
        <v>2.2665341552511414E-2</v>
      </c>
      <c r="W180" s="23">
        <v>1.7989160730593604E-2</v>
      </c>
      <c r="X180" s="23">
        <v>1.3160711415525113E-2</v>
      </c>
    </row>
    <row r="181" spans="2:24" ht="19.5" customHeight="1" x14ac:dyDescent="0.3">
      <c r="B181" s="33" t="s">
        <v>27</v>
      </c>
      <c r="C181" s="30" t="s">
        <v>28</v>
      </c>
      <c r="D181" s="30" t="s">
        <v>43</v>
      </c>
      <c r="E181" s="29">
        <v>44774</v>
      </c>
      <c r="F181" s="28">
        <v>10</v>
      </c>
      <c r="G181" s="26">
        <v>0.36086299999999999</v>
      </c>
      <c r="H181" s="26">
        <v>0.30619600000000002</v>
      </c>
      <c r="I181" s="26">
        <v>0.23724000000000001</v>
      </c>
      <c r="J181" s="26">
        <v>0</v>
      </c>
      <c r="K181" s="26">
        <v>0</v>
      </c>
      <c r="L181" s="26">
        <v>0</v>
      </c>
      <c r="N181" s="20" t="s">
        <v>57</v>
      </c>
      <c r="O181" s="21" t="s">
        <v>71</v>
      </c>
      <c r="P181" s="20" t="s">
        <v>31</v>
      </c>
      <c r="Q181" s="20" t="s">
        <v>74</v>
      </c>
      <c r="R181" s="20" t="s">
        <v>34</v>
      </c>
      <c r="S181" s="22">
        <v>9.5075237442922372E-2</v>
      </c>
      <c r="T181" s="23">
        <v>8.2359922374429226E-2</v>
      </c>
      <c r="U181" s="23">
        <v>5.2262508675799089E-2</v>
      </c>
      <c r="V181" s="23">
        <v>4.4551001826484027E-2</v>
      </c>
      <c r="W181" s="23">
        <v>2.2206374429223744E-2</v>
      </c>
      <c r="X181" s="23">
        <v>1.7192766210045663E-2</v>
      </c>
    </row>
    <row r="182" spans="2:24" ht="19.5" customHeight="1" x14ac:dyDescent="0.3">
      <c r="B182" s="33" t="s">
        <v>27</v>
      </c>
      <c r="C182" s="30" t="s">
        <v>28</v>
      </c>
      <c r="D182" s="30" t="s">
        <v>43</v>
      </c>
      <c r="E182" s="29">
        <v>44713</v>
      </c>
      <c r="F182" s="28">
        <v>10</v>
      </c>
      <c r="G182" s="26">
        <v>0.39530399999999999</v>
      </c>
      <c r="H182" s="26">
        <v>0.33873700000000001</v>
      </c>
      <c r="I182" s="26">
        <v>0.25642100000000001</v>
      </c>
      <c r="J182" s="26">
        <v>0</v>
      </c>
      <c r="K182" s="26">
        <v>0</v>
      </c>
      <c r="L182" s="26">
        <v>0</v>
      </c>
      <c r="N182" s="20" t="s">
        <v>57</v>
      </c>
      <c r="O182" s="21" t="s">
        <v>71</v>
      </c>
      <c r="P182" s="20" t="s">
        <v>31</v>
      </c>
      <c r="Q182" s="20" t="s">
        <v>74</v>
      </c>
      <c r="R182" s="20" t="s">
        <v>35</v>
      </c>
      <c r="S182" s="22">
        <v>6.8205242922374426E-2</v>
      </c>
      <c r="T182" s="23">
        <v>6.0739560730593611E-2</v>
      </c>
      <c r="U182" s="23">
        <v>3.7356673059360725E-2</v>
      </c>
      <c r="V182" s="23">
        <v>3.5143862100456627E-2</v>
      </c>
      <c r="W182" s="23">
        <v>1.8108442922374429E-2</v>
      </c>
      <c r="X182" s="23">
        <v>1.5164281278538813E-2</v>
      </c>
    </row>
    <row r="183" spans="2:24" ht="19.5" customHeight="1" x14ac:dyDescent="0.3">
      <c r="B183" s="33" t="s">
        <v>27</v>
      </c>
      <c r="C183" s="30" t="s">
        <v>28</v>
      </c>
      <c r="D183" s="30" t="s">
        <v>43</v>
      </c>
      <c r="E183" s="29">
        <v>44682</v>
      </c>
      <c r="F183" s="28">
        <v>10</v>
      </c>
      <c r="G183" s="26">
        <v>0.411051</v>
      </c>
      <c r="H183" s="26">
        <v>0.34797899999999998</v>
      </c>
      <c r="I183" s="26">
        <v>0.27444400000000002</v>
      </c>
      <c r="J183" s="26">
        <v>0</v>
      </c>
      <c r="K183" s="26">
        <v>0</v>
      </c>
      <c r="L183" s="26">
        <v>0</v>
      </c>
      <c r="N183" s="20" t="s">
        <v>57</v>
      </c>
      <c r="O183" s="21" t="s">
        <v>71</v>
      </c>
      <c r="P183" s="20" t="s">
        <v>31</v>
      </c>
      <c r="Q183" s="20" t="s">
        <v>75</v>
      </c>
      <c r="R183" s="20" t="s">
        <v>28</v>
      </c>
      <c r="S183" s="22">
        <v>9.3623726027397255E-2</v>
      </c>
      <c r="T183" s="23">
        <v>1.3491394520547945E-2</v>
      </c>
      <c r="U183" s="23">
        <v>0</v>
      </c>
      <c r="V183" s="23">
        <v>0</v>
      </c>
      <c r="W183" s="23">
        <v>0</v>
      </c>
      <c r="X183" s="23">
        <v>0</v>
      </c>
    </row>
    <row r="184" spans="2:24" ht="19.5" customHeight="1" x14ac:dyDescent="0.3">
      <c r="B184" s="31" t="s">
        <v>27</v>
      </c>
      <c r="C184" s="30" t="s">
        <v>28</v>
      </c>
      <c r="D184" s="30" t="s">
        <v>43</v>
      </c>
      <c r="E184" s="29">
        <v>44652</v>
      </c>
      <c r="F184" s="28">
        <v>10</v>
      </c>
      <c r="G184" s="26">
        <v>0.41500199999999998</v>
      </c>
      <c r="H184" s="26">
        <v>0.34775499999999998</v>
      </c>
      <c r="I184" s="26">
        <v>0.27667599999999998</v>
      </c>
      <c r="J184" s="26">
        <v>0</v>
      </c>
      <c r="K184" s="26">
        <v>0</v>
      </c>
      <c r="L184" s="26">
        <v>0</v>
      </c>
      <c r="N184" s="20" t="s">
        <v>57</v>
      </c>
      <c r="O184" s="21" t="s">
        <v>71</v>
      </c>
      <c r="P184" s="20" t="s">
        <v>31</v>
      </c>
      <c r="Q184" s="20" t="s">
        <v>75</v>
      </c>
      <c r="R184" s="20" t="s">
        <v>33</v>
      </c>
      <c r="S184" s="22">
        <v>5.6886716894977173E-2</v>
      </c>
      <c r="T184" s="23">
        <v>4.0955029223744291E-2</v>
      </c>
      <c r="U184" s="23">
        <v>2.2389179908675796E-2</v>
      </c>
      <c r="V184" s="23">
        <v>1.9925615525114154E-2</v>
      </c>
      <c r="W184" s="23">
        <v>1.5249434703196346E-2</v>
      </c>
      <c r="X184" s="23">
        <v>1.0420985388127853E-2</v>
      </c>
    </row>
    <row r="185" spans="2:24" ht="19.5" customHeight="1" x14ac:dyDescent="0.3">
      <c r="B185" s="31" t="s">
        <v>27</v>
      </c>
      <c r="C185" s="30" t="s">
        <v>28</v>
      </c>
      <c r="D185" s="30" t="s">
        <v>43</v>
      </c>
      <c r="E185" s="29">
        <v>44593</v>
      </c>
      <c r="F185" s="28">
        <v>10</v>
      </c>
      <c r="G185" s="26">
        <v>0.44506699999999999</v>
      </c>
      <c r="H185" s="26">
        <v>0.34429399999999999</v>
      </c>
      <c r="I185" s="26">
        <v>0.27428000000000002</v>
      </c>
      <c r="J185" s="26">
        <v>0</v>
      </c>
      <c r="K185" s="26">
        <v>0</v>
      </c>
      <c r="L185" s="26">
        <v>0</v>
      </c>
      <c r="N185" s="20" t="s">
        <v>57</v>
      </c>
      <c r="O185" s="21" t="s">
        <v>71</v>
      </c>
      <c r="P185" s="20" t="s">
        <v>31</v>
      </c>
      <c r="Q185" s="20" t="s">
        <v>75</v>
      </c>
      <c r="R185" s="20" t="s">
        <v>34</v>
      </c>
      <c r="S185" s="22">
        <v>8.3659712328767122E-2</v>
      </c>
      <c r="T185" s="23">
        <v>7.0944397260273961E-2</v>
      </c>
      <c r="U185" s="23">
        <v>4.0846983561643839E-2</v>
      </c>
      <c r="V185" s="23">
        <v>3.3135476712328769E-2</v>
      </c>
      <c r="W185" s="23">
        <v>1.0790849315068494E-2</v>
      </c>
      <c r="X185" s="23">
        <v>5.7772410958904117E-3</v>
      </c>
    </row>
    <row r="186" spans="2:24" ht="19.5" customHeight="1" x14ac:dyDescent="0.3">
      <c r="B186" s="31" t="s">
        <v>27</v>
      </c>
      <c r="C186" s="30" t="s">
        <v>28</v>
      </c>
      <c r="D186" s="30" t="s">
        <v>43</v>
      </c>
      <c r="E186" s="29">
        <v>44562</v>
      </c>
      <c r="F186" s="28">
        <v>10</v>
      </c>
      <c r="G186" s="26">
        <v>0.45033000000000001</v>
      </c>
      <c r="H186" s="26">
        <v>0.35270400000000002</v>
      </c>
      <c r="I186" s="26">
        <v>0.28485100000000002</v>
      </c>
      <c r="J186" s="26">
        <v>0</v>
      </c>
      <c r="K186" s="26">
        <v>0</v>
      </c>
      <c r="L186" s="26">
        <v>0</v>
      </c>
      <c r="N186" s="20" t="s">
        <v>57</v>
      </c>
      <c r="O186" s="21" t="s">
        <v>71</v>
      </c>
      <c r="P186" s="20" t="s">
        <v>31</v>
      </c>
      <c r="Q186" s="20" t="s">
        <v>75</v>
      </c>
      <c r="R186" s="20" t="s">
        <v>35</v>
      </c>
      <c r="S186" s="22">
        <v>5.6789717808219176E-2</v>
      </c>
      <c r="T186" s="23">
        <v>4.9324035616438354E-2</v>
      </c>
      <c r="U186" s="23">
        <v>2.5941147945205478E-2</v>
      </c>
      <c r="V186" s="23">
        <v>2.372833698630137E-2</v>
      </c>
      <c r="W186" s="23">
        <v>6.692917808219177E-3</v>
      </c>
      <c r="X186" s="23">
        <v>3.7487561643835617E-3</v>
      </c>
    </row>
    <row r="187" spans="2:24" ht="19.5" customHeight="1" x14ac:dyDescent="0.3">
      <c r="B187" s="32" t="s">
        <v>27</v>
      </c>
      <c r="C187" s="30" t="s">
        <v>28</v>
      </c>
      <c r="D187" s="30" t="s">
        <v>43</v>
      </c>
      <c r="E187" s="29">
        <v>44621</v>
      </c>
      <c r="F187" s="28">
        <v>10</v>
      </c>
      <c r="G187" s="26">
        <v>0.57770699999999997</v>
      </c>
      <c r="H187" s="26">
        <v>0.46989300000000001</v>
      </c>
      <c r="I187" s="26">
        <v>0.37284600000000001</v>
      </c>
      <c r="J187" s="26">
        <v>0</v>
      </c>
      <c r="K187" s="26">
        <v>0</v>
      </c>
      <c r="L187" s="26">
        <v>0</v>
      </c>
      <c r="N187" s="20" t="s">
        <v>57</v>
      </c>
      <c r="O187" s="21" t="s">
        <v>71</v>
      </c>
      <c r="P187" s="20" t="s">
        <v>31</v>
      </c>
      <c r="Q187" s="20" t="s">
        <v>76</v>
      </c>
      <c r="R187" s="20" t="s">
        <v>28</v>
      </c>
      <c r="S187" s="22">
        <v>8.9514136986301368E-2</v>
      </c>
      <c r="T187" s="23">
        <v>9.3818054794520545E-3</v>
      </c>
      <c r="U187" s="23">
        <v>0</v>
      </c>
      <c r="V187" s="23">
        <v>0</v>
      </c>
      <c r="W187" s="23">
        <v>0</v>
      </c>
      <c r="X187" s="23">
        <v>0</v>
      </c>
    </row>
    <row r="188" spans="2:24" ht="19.5" customHeight="1" x14ac:dyDescent="0.3">
      <c r="B188" s="32" t="s">
        <v>27</v>
      </c>
      <c r="C188" s="30" t="s">
        <v>28</v>
      </c>
      <c r="D188" s="30" t="s">
        <v>43</v>
      </c>
      <c r="E188" s="29">
        <v>45108</v>
      </c>
      <c r="F188" s="28">
        <v>10</v>
      </c>
      <c r="G188" s="26">
        <v>0.25801400000000002</v>
      </c>
      <c r="H188" s="26">
        <v>0.20422799999999999</v>
      </c>
      <c r="I188" s="26">
        <v>0.14497499999999999</v>
      </c>
      <c r="J188" s="26">
        <v>0</v>
      </c>
      <c r="K188" s="26">
        <v>0</v>
      </c>
      <c r="L188" s="26">
        <v>0</v>
      </c>
      <c r="N188" s="20" t="s">
        <v>57</v>
      </c>
      <c r="O188" s="21" t="s">
        <v>71</v>
      </c>
      <c r="P188" s="20" t="s">
        <v>31</v>
      </c>
      <c r="Q188" s="20" t="s">
        <v>76</v>
      </c>
      <c r="R188" s="20" t="s">
        <v>33</v>
      </c>
      <c r="S188" s="22">
        <v>5.8256579908675804E-2</v>
      </c>
      <c r="T188" s="23">
        <v>4.2324892237442922E-2</v>
      </c>
      <c r="U188" s="23">
        <v>2.3759042922374424E-2</v>
      </c>
      <c r="V188" s="23">
        <v>2.1295478538812786E-2</v>
      </c>
      <c r="W188" s="23">
        <v>1.6619297716894976E-2</v>
      </c>
      <c r="X188" s="23">
        <v>1.1790848401826483E-2</v>
      </c>
    </row>
    <row r="189" spans="2:24" ht="19.5" customHeight="1" x14ac:dyDescent="0.3">
      <c r="B189" s="32" t="s">
        <v>27</v>
      </c>
      <c r="C189" s="30" t="s">
        <v>28</v>
      </c>
      <c r="D189" s="30" t="s">
        <v>43</v>
      </c>
      <c r="E189" s="29">
        <v>45078</v>
      </c>
      <c r="F189" s="28">
        <v>15</v>
      </c>
      <c r="G189" s="26">
        <v>0.25949899999999998</v>
      </c>
      <c r="H189" s="26">
        <v>0.202955</v>
      </c>
      <c r="I189" s="26">
        <v>0.15179300000000001</v>
      </c>
      <c r="J189" s="26">
        <v>0</v>
      </c>
      <c r="K189" s="26">
        <v>0</v>
      </c>
      <c r="L189" s="26">
        <v>0</v>
      </c>
      <c r="N189" s="20" t="s">
        <v>57</v>
      </c>
      <c r="O189" s="21" t="s">
        <v>71</v>
      </c>
      <c r="P189" s="20" t="s">
        <v>31</v>
      </c>
      <c r="Q189" s="20" t="s">
        <v>76</v>
      </c>
      <c r="R189" s="20" t="s">
        <v>34</v>
      </c>
      <c r="S189" s="22">
        <v>9.2335511415525109E-2</v>
      </c>
      <c r="T189" s="23">
        <v>7.9620196347031963E-2</v>
      </c>
      <c r="U189" s="23">
        <v>4.9522782648401827E-2</v>
      </c>
      <c r="V189" s="23">
        <v>4.1811275799086757E-2</v>
      </c>
      <c r="W189" s="23">
        <v>1.9466648401826485E-2</v>
      </c>
      <c r="X189" s="23">
        <v>1.4453040182648402E-2</v>
      </c>
    </row>
    <row r="190" spans="2:24" ht="19.5" customHeight="1" x14ac:dyDescent="0.3">
      <c r="B190" s="32" t="s">
        <v>27</v>
      </c>
      <c r="C190" s="30" t="s">
        <v>28</v>
      </c>
      <c r="D190" s="30" t="s">
        <v>43</v>
      </c>
      <c r="E190" s="29">
        <v>45047</v>
      </c>
      <c r="F190" s="28">
        <v>15</v>
      </c>
      <c r="G190" s="26">
        <v>0.24077599999999999</v>
      </c>
      <c r="H190" s="26">
        <v>0.18999199999999999</v>
      </c>
      <c r="I190" s="26">
        <v>0.133718</v>
      </c>
      <c r="J190" s="26">
        <v>0</v>
      </c>
      <c r="K190" s="26">
        <v>0</v>
      </c>
      <c r="L190" s="26">
        <v>0</v>
      </c>
      <c r="N190" s="20" t="s">
        <v>57</v>
      </c>
      <c r="O190" s="21" t="s">
        <v>71</v>
      </c>
      <c r="P190" s="20" t="s">
        <v>31</v>
      </c>
      <c r="Q190" s="20" t="s">
        <v>76</v>
      </c>
      <c r="R190" s="20" t="s">
        <v>35</v>
      </c>
      <c r="S190" s="22">
        <v>6.5465516894977177E-2</v>
      </c>
      <c r="T190" s="23">
        <v>5.7999834703196348E-2</v>
      </c>
      <c r="U190" s="23">
        <v>3.4616947031963469E-2</v>
      </c>
      <c r="V190" s="23">
        <v>3.2404136073059357E-2</v>
      </c>
      <c r="W190" s="23">
        <v>1.5368716894977168E-2</v>
      </c>
      <c r="X190" s="23">
        <v>1.2424555251141554E-2</v>
      </c>
    </row>
    <row r="191" spans="2:24" ht="19.5" customHeight="1" x14ac:dyDescent="0.3">
      <c r="B191" s="32" t="s">
        <v>27</v>
      </c>
      <c r="C191" s="30" t="s">
        <v>28</v>
      </c>
      <c r="D191" s="30" t="s">
        <v>43</v>
      </c>
      <c r="E191" s="29">
        <v>45017</v>
      </c>
      <c r="F191" s="28">
        <v>15</v>
      </c>
      <c r="G191" s="26">
        <v>0.26622600000000002</v>
      </c>
      <c r="H191" s="26">
        <v>0.21379400000000001</v>
      </c>
      <c r="I191" s="26">
        <v>0.143706</v>
      </c>
      <c r="J191" s="26">
        <v>0</v>
      </c>
      <c r="K191" s="26">
        <v>0</v>
      </c>
      <c r="L191" s="26">
        <v>0</v>
      </c>
      <c r="N191" s="20" t="s">
        <v>57</v>
      </c>
      <c r="O191" s="21" t="s">
        <v>71</v>
      </c>
      <c r="P191" s="20" t="s">
        <v>31</v>
      </c>
      <c r="Q191" s="20" t="s">
        <v>77</v>
      </c>
      <c r="R191" s="20" t="s">
        <v>28</v>
      </c>
      <c r="S191" s="22">
        <v>9.0884000000000006E-2</v>
      </c>
      <c r="T191" s="23">
        <v>1.0751668493150684E-2</v>
      </c>
      <c r="U191" s="23">
        <v>0</v>
      </c>
      <c r="V191" s="23">
        <v>0</v>
      </c>
      <c r="W191" s="23">
        <v>0</v>
      </c>
      <c r="X191" s="23">
        <v>0</v>
      </c>
    </row>
    <row r="192" spans="2:24" ht="19.5" customHeight="1" x14ac:dyDescent="0.3">
      <c r="B192" s="32" t="s">
        <v>27</v>
      </c>
      <c r="C192" s="30" t="s">
        <v>28</v>
      </c>
      <c r="D192" s="30" t="s">
        <v>43</v>
      </c>
      <c r="E192" s="29">
        <v>44986</v>
      </c>
      <c r="F192" s="28">
        <v>15</v>
      </c>
      <c r="G192" s="26">
        <v>0.227076</v>
      </c>
      <c r="H192" s="26">
        <v>0.175369</v>
      </c>
      <c r="I192" s="26">
        <v>0.14174700000000001</v>
      </c>
      <c r="J192" s="26">
        <v>0</v>
      </c>
      <c r="K192" s="26">
        <v>0</v>
      </c>
      <c r="L192" s="26">
        <v>0</v>
      </c>
      <c r="N192" s="20" t="s">
        <v>57</v>
      </c>
      <c r="O192" s="21" t="s">
        <v>71</v>
      </c>
      <c r="P192" s="20" t="s">
        <v>31</v>
      </c>
      <c r="Q192" s="20" t="s">
        <v>77</v>
      </c>
      <c r="R192" s="20" t="s">
        <v>33</v>
      </c>
      <c r="S192" s="22">
        <v>5.9626442922374435E-2</v>
      </c>
      <c r="T192" s="23">
        <v>4.3694755251141554E-2</v>
      </c>
      <c r="U192" s="23">
        <v>2.5128905936073056E-2</v>
      </c>
      <c r="V192" s="23">
        <v>2.2665341552511414E-2</v>
      </c>
      <c r="W192" s="23">
        <v>1.7989160730593604E-2</v>
      </c>
      <c r="X192" s="23">
        <v>1.3160711415525113E-2</v>
      </c>
    </row>
    <row r="193" spans="2:24" ht="19.5" customHeight="1" x14ac:dyDescent="0.3">
      <c r="B193" s="32" t="s">
        <v>27</v>
      </c>
      <c r="C193" s="30" t="s">
        <v>28</v>
      </c>
      <c r="D193" s="30" t="s">
        <v>43</v>
      </c>
      <c r="E193" s="29">
        <v>44927</v>
      </c>
      <c r="F193" s="28">
        <v>15</v>
      </c>
      <c r="G193" s="26">
        <v>0.256027</v>
      </c>
      <c r="H193" s="26">
        <v>0.20164699999999999</v>
      </c>
      <c r="I193" s="26">
        <v>0.13201199999999999</v>
      </c>
      <c r="J193" s="26">
        <v>0</v>
      </c>
      <c r="K193" s="26">
        <v>0</v>
      </c>
      <c r="L193" s="26">
        <v>0</v>
      </c>
      <c r="N193" s="20" t="s">
        <v>57</v>
      </c>
      <c r="O193" s="21" t="s">
        <v>71</v>
      </c>
      <c r="P193" s="20" t="s">
        <v>31</v>
      </c>
      <c r="Q193" s="20" t="s">
        <v>77</v>
      </c>
      <c r="R193" s="20" t="s">
        <v>34</v>
      </c>
      <c r="S193" s="22">
        <v>9.5075237442922372E-2</v>
      </c>
      <c r="T193" s="23">
        <v>8.2359922374429226E-2</v>
      </c>
      <c r="U193" s="23">
        <v>5.2262508675799089E-2</v>
      </c>
      <c r="V193" s="23">
        <v>4.4551001826484027E-2</v>
      </c>
      <c r="W193" s="23">
        <v>2.2206374429223744E-2</v>
      </c>
      <c r="X193" s="23">
        <v>1.7192766210045663E-2</v>
      </c>
    </row>
    <row r="194" spans="2:24" ht="19.5" customHeight="1" x14ac:dyDescent="0.3">
      <c r="B194" s="32" t="s">
        <v>27</v>
      </c>
      <c r="C194" s="30" t="s">
        <v>28</v>
      </c>
      <c r="D194" s="30" t="s">
        <v>43</v>
      </c>
      <c r="E194" s="29">
        <v>44896</v>
      </c>
      <c r="F194" s="28">
        <v>15</v>
      </c>
      <c r="G194" s="26">
        <v>0.240229</v>
      </c>
      <c r="H194" s="26">
        <v>0.18451000000000001</v>
      </c>
      <c r="I194" s="26">
        <v>0.188</v>
      </c>
      <c r="J194" s="26">
        <v>0</v>
      </c>
      <c r="K194" s="26">
        <v>0</v>
      </c>
      <c r="L194" s="26">
        <v>0</v>
      </c>
      <c r="N194" s="20" t="s">
        <v>57</v>
      </c>
      <c r="O194" s="21" t="s">
        <v>71</v>
      </c>
      <c r="P194" s="20" t="s">
        <v>31</v>
      </c>
      <c r="Q194" s="20" t="s">
        <v>77</v>
      </c>
      <c r="R194" s="20" t="s">
        <v>35</v>
      </c>
      <c r="S194" s="22">
        <v>6.8205242922374426E-2</v>
      </c>
      <c r="T194" s="23">
        <v>6.0739560730593611E-2</v>
      </c>
      <c r="U194" s="23">
        <v>3.7356673059360725E-2</v>
      </c>
      <c r="V194" s="23">
        <v>3.5143862100456627E-2</v>
      </c>
      <c r="W194" s="23">
        <v>1.8108442922374429E-2</v>
      </c>
      <c r="X194" s="23">
        <v>1.5164281278538813E-2</v>
      </c>
    </row>
    <row r="195" spans="2:24" ht="19.5" customHeight="1" x14ac:dyDescent="0.3">
      <c r="B195" s="32" t="s">
        <v>27</v>
      </c>
      <c r="C195" s="30" t="s">
        <v>28</v>
      </c>
      <c r="D195" s="30" t="s">
        <v>43</v>
      </c>
      <c r="E195" s="29">
        <v>44866</v>
      </c>
      <c r="F195" s="28">
        <v>15</v>
      </c>
      <c r="G195" s="26">
        <v>0.30272300000000002</v>
      </c>
      <c r="H195" s="26">
        <v>0.24929599999999999</v>
      </c>
      <c r="I195" s="26">
        <v>0.202877</v>
      </c>
      <c r="J195" s="26">
        <v>0</v>
      </c>
      <c r="K195" s="26">
        <v>0</v>
      </c>
      <c r="L195" s="26">
        <v>0</v>
      </c>
      <c r="N195" s="20" t="s">
        <v>57</v>
      </c>
      <c r="O195" s="21" t="s">
        <v>71</v>
      </c>
      <c r="P195" s="20" t="s">
        <v>31</v>
      </c>
      <c r="Q195" s="20" t="s">
        <v>78</v>
      </c>
      <c r="R195" s="20" t="s">
        <v>28</v>
      </c>
      <c r="S195" s="22">
        <v>9.6226465753424667E-2</v>
      </c>
      <c r="T195" s="23">
        <v>1.6094134246575343E-2</v>
      </c>
      <c r="U195" s="23">
        <v>0</v>
      </c>
      <c r="V195" s="23">
        <v>0</v>
      </c>
      <c r="W195" s="23">
        <v>0</v>
      </c>
      <c r="X195" s="23">
        <v>0</v>
      </c>
    </row>
    <row r="196" spans="2:24" ht="19.5" customHeight="1" x14ac:dyDescent="0.3">
      <c r="B196" s="32" t="s">
        <v>27</v>
      </c>
      <c r="C196" s="30" t="s">
        <v>28</v>
      </c>
      <c r="D196" s="30" t="s">
        <v>43</v>
      </c>
      <c r="E196" s="29">
        <v>44835</v>
      </c>
      <c r="F196" s="28">
        <v>15</v>
      </c>
      <c r="G196" s="26">
        <v>0.33466299999999999</v>
      </c>
      <c r="H196" s="26">
        <v>0.27499000000000001</v>
      </c>
      <c r="I196" s="26">
        <v>0.21127699999999999</v>
      </c>
      <c r="J196" s="26">
        <v>0</v>
      </c>
      <c r="K196" s="26">
        <v>0</v>
      </c>
      <c r="L196" s="26">
        <v>0</v>
      </c>
      <c r="N196" s="20" t="s">
        <v>57</v>
      </c>
      <c r="O196" s="21" t="s">
        <v>71</v>
      </c>
      <c r="P196" s="20" t="s">
        <v>31</v>
      </c>
      <c r="Q196" s="20" t="s">
        <v>78</v>
      </c>
      <c r="R196" s="20" t="s">
        <v>33</v>
      </c>
      <c r="S196" s="22">
        <v>5.7571648401826485E-2</v>
      </c>
      <c r="T196" s="23">
        <v>4.1639960730593603E-2</v>
      </c>
      <c r="U196" s="23">
        <v>2.3074111415525112E-2</v>
      </c>
      <c r="V196" s="23">
        <v>2.061054703196347E-2</v>
      </c>
      <c r="W196" s="23">
        <v>1.593436621004566E-2</v>
      </c>
      <c r="X196" s="23">
        <v>1.1105916894977169E-2</v>
      </c>
    </row>
    <row r="197" spans="2:24" ht="19.5" customHeight="1" x14ac:dyDescent="0.3">
      <c r="B197" s="32" t="s">
        <v>27</v>
      </c>
      <c r="C197" s="30" t="s">
        <v>28</v>
      </c>
      <c r="D197" s="30" t="s">
        <v>43</v>
      </c>
      <c r="E197" s="29">
        <v>44805</v>
      </c>
      <c r="F197" s="28">
        <v>15</v>
      </c>
      <c r="G197" s="26">
        <v>0.35241899999999998</v>
      </c>
      <c r="H197" s="26">
        <v>0.28755900000000001</v>
      </c>
      <c r="I197" s="26">
        <v>0.21026</v>
      </c>
      <c r="J197" s="26">
        <v>0</v>
      </c>
      <c r="K197" s="26">
        <v>0</v>
      </c>
      <c r="L197" s="26">
        <v>0</v>
      </c>
      <c r="N197" s="20" t="s">
        <v>57</v>
      </c>
      <c r="O197" s="21" t="s">
        <v>71</v>
      </c>
      <c r="P197" s="20" t="s">
        <v>31</v>
      </c>
      <c r="Q197" s="20" t="s">
        <v>78</v>
      </c>
      <c r="R197" s="20" t="s">
        <v>34</v>
      </c>
      <c r="S197" s="22">
        <v>8.3659712328767122E-2</v>
      </c>
      <c r="T197" s="23">
        <v>7.0944397260273961E-2</v>
      </c>
      <c r="U197" s="23">
        <v>4.0846983561643839E-2</v>
      </c>
      <c r="V197" s="23">
        <v>3.3135476712328769E-2</v>
      </c>
      <c r="W197" s="23">
        <v>1.0790849315068494E-2</v>
      </c>
      <c r="X197" s="23">
        <v>5.7772410958904117E-3</v>
      </c>
    </row>
    <row r="198" spans="2:24" ht="19.5" customHeight="1" x14ac:dyDescent="0.3">
      <c r="B198" s="32" t="s">
        <v>27</v>
      </c>
      <c r="C198" s="30" t="s">
        <v>28</v>
      </c>
      <c r="D198" s="30" t="s">
        <v>43</v>
      </c>
      <c r="E198" s="29">
        <v>44774</v>
      </c>
      <c r="F198" s="28">
        <v>15</v>
      </c>
      <c r="G198" s="26">
        <v>0.36586299999999999</v>
      </c>
      <c r="H198" s="26">
        <v>0.31119599999999997</v>
      </c>
      <c r="I198" s="26">
        <v>0.24224000000000001</v>
      </c>
      <c r="J198" s="26">
        <v>0</v>
      </c>
      <c r="K198" s="26">
        <v>0</v>
      </c>
      <c r="L198" s="26">
        <v>0</v>
      </c>
      <c r="N198" s="20" t="s">
        <v>57</v>
      </c>
      <c r="O198" s="21" t="s">
        <v>71</v>
      </c>
      <c r="P198" s="20" t="s">
        <v>31</v>
      </c>
      <c r="Q198" s="20" t="s">
        <v>78</v>
      </c>
      <c r="R198" s="20" t="s">
        <v>35</v>
      </c>
      <c r="S198" s="22">
        <v>5.6789717808219176E-2</v>
      </c>
      <c r="T198" s="23">
        <v>4.9324035616438354E-2</v>
      </c>
      <c r="U198" s="23">
        <v>2.5941147945205478E-2</v>
      </c>
      <c r="V198" s="23">
        <v>2.372833698630137E-2</v>
      </c>
      <c r="W198" s="23">
        <v>6.692917808219177E-3</v>
      </c>
      <c r="X198" s="23">
        <v>3.7487561643835617E-3</v>
      </c>
    </row>
    <row r="199" spans="2:24" ht="19.5" customHeight="1" x14ac:dyDescent="0.3">
      <c r="B199" s="32" t="s">
        <v>27</v>
      </c>
      <c r="C199" s="30" t="s">
        <v>28</v>
      </c>
      <c r="D199" s="30" t="s">
        <v>43</v>
      </c>
      <c r="E199" s="29">
        <v>44743</v>
      </c>
      <c r="F199" s="28">
        <v>15</v>
      </c>
      <c r="G199" s="26">
        <v>0.33415499999999998</v>
      </c>
      <c r="H199" s="26">
        <v>0.27643899999999999</v>
      </c>
      <c r="I199" s="26">
        <v>0.215311</v>
      </c>
      <c r="J199" s="26">
        <v>0</v>
      </c>
      <c r="K199" s="26">
        <v>0</v>
      </c>
      <c r="L199" s="26">
        <v>0</v>
      </c>
      <c r="N199" s="20" t="s">
        <v>57</v>
      </c>
      <c r="O199" s="21" t="s">
        <v>79</v>
      </c>
      <c r="P199" s="20" t="s">
        <v>31</v>
      </c>
      <c r="Q199" s="20" t="s">
        <v>80</v>
      </c>
      <c r="R199" s="20" t="s">
        <v>28</v>
      </c>
      <c r="S199" s="22">
        <v>6.9540000000000005E-2</v>
      </c>
      <c r="T199" s="23">
        <v>3.6700000000000001E-3</v>
      </c>
      <c r="U199" s="23">
        <v>0</v>
      </c>
      <c r="V199" s="23">
        <v>0</v>
      </c>
      <c r="W199" s="23">
        <v>0</v>
      </c>
      <c r="X199" s="23">
        <v>0</v>
      </c>
    </row>
    <row r="200" spans="2:24" ht="19.5" customHeight="1" x14ac:dyDescent="0.3">
      <c r="B200" s="32" t="s">
        <v>27</v>
      </c>
      <c r="C200" s="30" t="s">
        <v>28</v>
      </c>
      <c r="D200" s="30" t="s">
        <v>43</v>
      </c>
      <c r="E200" s="29">
        <v>44713</v>
      </c>
      <c r="F200" s="28">
        <v>15</v>
      </c>
      <c r="G200" s="26">
        <v>0.40030399999999999</v>
      </c>
      <c r="H200" s="26">
        <v>0.34373700000000001</v>
      </c>
      <c r="I200" s="26">
        <v>0.26142100000000001</v>
      </c>
      <c r="J200" s="26">
        <v>0</v>
      </c>
      <c r="K200" s="26">
        <v>0</v>
      </c>
      <c r="L200" s="26">
        <v>0</v>
      </c>
      <c r="N200" s="20" t="s">
        <v>57</v>
      </c>
      <c r="O200" s="21" t="s">
        <v>48</v>
      </c>
      <c r="P200" s="20" t="s">
        <v>31</v>
      </c>
      <c r="Q200" s="20" t="s">
        <v>81</v>
      </c>
      <c r="R200" s="20" t="s">
        <v>28</v>
      </c>
      <c r="S200" s="22">
        <v>6.5072000000000005E-2</v>
      </c>
      <c r="T200" s="23">
        <v>2.6830000000000001E-3</v>
      </c>
      <c r="U200" s="23">
        <v>0</v>
      </c>
      <c r="V200" s="23">
        <v>0</v>
      </c>
      <c r="W200" s="23">
        <v>0</v>
      </c>
      <c r="X200" s="23">
        <v>0</v>
      </c>
    </row>
    <row r="201" spans="2:24" ht="19.5" customHeight="1" x14ac:dyDescent="0.3">
      <c r="B201" s="32" t="s">
        <v>27</v>
      </c>
      <c r="C201" s="30" t="s">
        <v>28</v>
      </c>
      <c r="D201" s="30" t="s">
        <v>43</v>
      </c>
      <c r="E201" s="29">
        <v>44682</v>
      </c>
      <c r="F201" s="28">
        <v>15</v>
      </c>
      <c r="G201" s="26">
        <v>0.416051</v>
      </c>
      <c r="H201" s="26">
        <v>0.35297899999999999</v>
      </c>
      <c r="I201" s="26">
        <v>0.27944400000000003</v>
      </c>
      <c r="J201" s="26">
        <v>0</v>
      </c>
      <c r="K201" s="26">
        <v>0</v>
      </c>
      <c r="L201" s="26">
        <v>0</v>
      </c>
      <c r="N201" s="20" t="s">
        <v>57</v>
      </c>
      <c r="O201" s="21" t="s">
        <v>48</v>
      </c>
      <c r="P201" s="20" t="s">
        <v>31</v>
      </c>
      <c r="Q201" s="20" t="s">
        <v>81</v>
      </c>
      <c r="R201" s="20" t="s">
        <v>33</v>
      </c>
      <c r="S201" s="22">
        <v>3.0127999999999999E-2</v>
      </c>
      <c r="T201" s="23">
        <v>2.5967E-2</v>
      </c>
      <c r="U201" s="23">
        <v>1.0626E-2</v>
      </c>
      <c r="V201" s="23">
        <v>8.1620000000000009E-3</v>
      </c>
      <c r="W201" s="23">
        <v>3.4859999999999999E-3</v>
      </c>
      <c r="X201" s="23">
        <v>3.2980000000000002E-3</v>
      </c>
    </row>
    <row r="202" spans="2:24" ht="19.5" customHeight="1" x14ac:dyDescent="0.3">
      <c r="B202" s="32" t="s">
        <v>27</v>
      </c>
      <c r="C202" s="30" t="s">
        <v>28</v>
      </c>
      <c r="D202" s="30" t="s">
        <v>43</v>
      </c>
      <c r="E202" s="29">
        <v>44652</v>
      </c>
      <c r="F202" s="28">
        <v>15</v>
      </c>
      <c r="G202" s="26">
        <v>0.42000199999999999</v>
      </c>
      <c r="H202" s="26">
        <v>0.35275499999999999</v>
      </c>
      <c r="I202" s="26">
        <v>0.28167599999999998</v>
      </c>
      <c r="J202" s="26">
        <v>0</v>
      </c>
      <c r="K202" s="26">
        <v>0</v>
      </c>
      <c r="L202" s="26">
        <v>0</v>
      </c>
      <c r="N202" s="20" t="s">
        <v>57</v>
      </c>
      <c r="O202" s="21" t="s">
        <v>48</v>
      </c>
      <c r="P202" s="20" t="s">
        <v>31</v>
      </c>
      <c r="Q202" s="20" t="s">
        <v>81</v>
      </c>
      <c r="R202" s="20" t="s">
        <v>34</v>
      </c>
      <c r="S202" s="22">
        <v>5.9200999999999997E-2</v>
      </c>
      <c r="T202" s="23">
        <v>5.8703999999999999E-2</v>
      </c>
      <c r="U202" s="23">
        <v>3.1953000000000002E-2</v>
      </c>
      <c r="V202" s="23">
        <v>2.4240999999999999E-2</v>
      </c>
      <c r="W202" s="23">
        <v>1.897E-3</v>
      </c>
      <c r="X202" s="23">
        <v>1.701E-3</v>
      </c>
    </row>
    <row r="203" spans="2:24" ht="19.5" customHeight="1" x14ac:dyDescent="0.3">
      <c r="B203" s="32" t="s">
        <v>27</v>
      </c>
      <c r="C203" s="30" t="s">
        <v>28</v>
      </c>
      <c r="D203" s="30" t="s">
        <v>43</v>
      </c>
      <c r="E203" s="29">
        <v>44621</v>
      </c>
      <c r="F203" s="28">
        <v>15</v>
      </c>
      <c r="G203" s="26">
        <v>0.58270699999999997</v>
      </c>
      <c r="H203" s="26">
        <v>0.47489300000000001</v>
      </c>
      <c r="I203" s="26">
        <v>0.37784600000000002</v>
      </c>
      <c r="J203" s="26">
        <v>0</v>
      </c>
      <c r="K203" s="26">
        <v>0</v>
      </c>
      <c r="L203" s="26">
        <v>0</v>
      </c>
      <c r="N203" s="20" t="s">
        <v>57</v>
      </c>
      <c r="O203" s="21" t="s">
        <v>82</v>
      </c>
      <c r="P203" s="20" t="s">
        <v>31</v>
      </c>
      <c r="Q203" s="20" t="s">
        <v>83</v>
      </c>
      <c r="R203" s="20" t="s">
        <v>28</v>
      </c>
      <c r="S203" s="22">
        <v>6.9542616000000002E-2</v>
      </c>
      <c r="T203" s="23">
        <v>3.6786599999999998E-3</v>
      </c>
      <c r="U203" s="23">
        <v>0</v>
      </c>
      <c r="V203" s="23">
        <v>0</v>
      </c>
      <c r="W203" s="23">
        <v>0</v>
      </c>
      <c r="X203" s="23">
        <v>0</v>
      </c>
    </row>
    <row r="204" spans="2:24" ht="19.5" customHeight="1" x14ac:dyDescent="0.3">
      <c r="B204" s="32" t="s">
        <v>27</v>
      </c>
      <c r="C204" s="30" t="s">
        <v>28</v>
      </c>
      <c r="D204" s="30" t="s">
        <v>43</v>
      </c>
      <c r="E204" s="29">
        <v>44593</v>
      </c>
      <c r="F204" s="28">
        <v>15</v>
      </c>
      <c r="G204" s="26">
        <v>0.45006699999999999</v>
      </c>
      <c r="H204" s="26">
        <v>0.34929399999999999</v>
      </c>
      <c r="I204" s="26">
        <v>0.27927999999999997</v>
      </c>
      <c r="J204" s="26">
        <v>0</v>
      </c>
      <c r="K204" s="26">
        <v>0</v>
      </c>
      <c r="L204" s="26">
        <v>0</v>
      </c>
      <c r="N204" s="20" t="s">
        <v>57</v>
      </c>
      <c r="O204" s="21" t="s">
        <v>82</v>
      </c>
      <c r="P204" s="20" t="s">
        <v>31</v>
      </c>
      <c r="Q204" s="20" t="s">
        <v>83</v>
      </c>
      <c r="R204" s="20" t="s">
        <v>33</v>
      </c>
      <c r="S204" s="22">
        <v>3.8308243999999998E-2</v>
      </c>
      <c r="T204" s="23">
        <v>3.2600203000000001E-2</v>
      </c>
      <c r="U204" s="23">
        <v>1.0964507E-2</v>
      </c>
      <c r="V204" s="23">
        <v>1.0010885000000001E-2</v>
      </c>
      <c r="W204" s="23">
        <v>7.4868679999999998E-3</v>
      </c>
      <c r="X204" s="23">
        <v>5.4825639999999997E-3</v>
      </c>
    </row>
    <row r="205" spans="2:24" ht="19.5" customHeight="1" x14ac:dyDescent="0.3">
      <c r="B205" s="32" t="s">
        <v>27</v>
      </c>
      <c r="C205" s="30" t="s">
        <v>28</v>
      </c>
      <c r="D205" s="30" t="s">
        <v>43</v>
      </c>
      <c r="E205" s="29">
        <v>44562</v>
      </c>
      <c r="F205" s="28">
        <v>15</v>
      </c>
      <c r="G205" s="26">
        <v>0.45533000000000001</v>
      </c>
      <c r="H205" s="26">
        <v>0.35770400000000002</v>
      </c>
      <c r="I205" s="26">
        <v>0.28985100000000003</v>
      </c>
      <c r="J205" s="26">
        <v>0</v>
      </c>
      <c r="K205" s="26">
        <v>0</v>
      </c>
      <c r="L205" s="26">
        <v>0</v>
      </c>
      <c r="N205" s="20" t="s">
        <v>57</v>
      </c>
      <c r="O205" s="21" t="s">
        <v>82</v>
      </c>
      <c r="P205" s="20" t="s">
        <v>31</v>
      </c>
      <c r="Q205" s="20" t="s">
        <v>83</v>
      </c>
      <c r="R205" s="20" t="s">
        <v>34</v>
      </c>
      <c r="S205" s="22">
        <v>6.2918397000000001E-2</v>
      </c>
      <c r="T205" s="23">
        <v>5.4359391999999999E-2</v>
      </c>
      <c r="U205" s="23">
        <v>2.8294745E-2</v>
      </c>
      <c r="V205" s="23">
        <v>2.3453867999999999E-2</v>
      </c>
      <c r="W205" s="23">
        <v>5.2289950000000002E-3</v>
      </c>
      <c r="X205" s="23">
        <v>3.1478299999999999E-3</v>
      </c>
    </row>
    <row r="206" spans="2:24" ht="19.5" customHeight="1" x14ac:dyDescent="0.3">
      <c r="B206" s="31" t="s">
        <v>27</v>
      </c>
      <c r="C206" s="30" t="s">
        <v>28</v>
      </c>
      <c r="D206" s="30" t="s">
        <v>43</v>
      </c>
      <c r="E206" s="29">
        <v>44743</v>
      </c>
      <c r="F206" s="28">
        <v>15</v>
      </c>
      <c r="G206" s="26">
        <v>0.33415499999999998</v>
      </c>
      <c r="H206" s="26">
        <v>0.27643899999999999</v>
      </c>
      <c r="I206" s="26">
        <v>0.215311</v>
      </c>
      <c r="J206" s="26">
        <v>0</v>
      </c>
      <c r="K206" s="26">
        <v>0</v>
      </c>
      <c r="L206" s="26">
        <v>0</v>
      </c>
      <c r="N206" s="20" t="s">
        <v>57</v>
      </c>
      <c r="O206" s="21" t="s">
        <v>82</v>
      </c>
      <c r="P206" s="20" t="s">
        <v>31</v>
      </c>
      <c r="Q206" s="20" t="s">
        <v>84</v>
      </c>
      <c r="R206" s="20" t="s">
        <v>28</v>
      </c>
      <c r="S206" s="22">
        <v>6.9542616000000002E-2</v>
      </c>
      <c r="T206" s="23">
        <v>3.6786599999999998E-3</v>
      </c>
      <c r="U206" s="23">
        <v>0</v>
      </c>
      <c r="V206" s="23">
        <v>0</v>
      </c>
      <c r="W206" s="23">
        <v>0</v>
      </c>
      <c r="X206" s="23">
        <v>0</v>
      </c>
    </row>
    <row r="207" spans="2:24" ht="19.5" customHeight="1" x14ac:dyDescent="0.3">
      <c r="B207" s="31" t="s">
        <v>27</v>
      </c>
      <c r="C207" s="30" t="s">
        <v>28</v>
      </c>
      <c r="D207" s="30" t="s">
        <v>43</v>
      </c>
      <c r="E207" s="29">
        <v>44774</v>
      </c>
      <c r="F207" s="28">
        <v>15</v>
      </c>
      <c r="G207" s="26">
        <v>0.36586299999999999</v>
      </c>
      <c r="H207" s="26">
        <v>0.31119599999999997</v>
      </c>
      <c r="I207" s="26">
        <v>0.24224000000000001</v>
      </c>
      <c r="J207" s="26">
        <v>0</v>
      </c>
      <c r="K207" s="26">
        <v>0</v>
      </c>
      <c r="L207" s="26">
        <v>0</v>
      </c>
      <c r="N207" s="20" t="s">
        <v>57</v>
      </c>
      <c r="O207" s="21" t="s">
        <v>82</v>
      </c>
      <c r="P207" s="20" t="s">
        <v>31</v>
      </c>
      <c r="Q207" s="20" t="s">
        <v>84</v>
      </c>
      <c r="R207" s="20" t="s">
        <v>33</v>
      </c>
      <c r="S207" s="22">
        <v>3.8308243999999998E-2</v>
      </c>
      <c r="T207" s="23">
        <v>3.2600203000000001E-2</v>
      </c>
      <c r="U207" s="23">
        <v>1.0964507E-2</v>
      </c>
      <c r="V207" s="23">
        <v>1.0010885000000001E-2</v>
      </c>
      <c r="W207" s="23">
        <v>7.4868679999999998E-3</v>
      </c>
      <c r="X207" s="23">
        <v>5.4825639999999997E-3</v>
      </c>
    </row>
    <row r="208" spans="2:24" ht="19.5" customHeight="1" x14ac:dyDescent="0.3">
      <c r="B208" s="33" t="s">
        <v>27</v>
      </c>
      <c r="C208" s="30" t="s">
        <v>28</v>
      </c>
      <c r="D208" s="30" t="s">
        <v>43</v>
      </c>
      <c r="E208" s="29">
        <v>44713</v>
      </c>
      <c r="F208" s="28">
        <v>15</v>
      </c>
      <c r="G208" s="26">
        <v>0.40030399999999999</v>
      </c>
      <c r="H208" s="26">
        <v>0.34373700000000001</v>
      </c>
      <c r="I208" s="26">
        <v>0.26142100000000001</v>
      </c>
      <c r="J208" s="26">
        <v>0</v>
      </c>
      <c r="K208" s="26">
        <v>0</v>
      </c>
      <c r="L208" s="26">
        <v>0</v>
      </c>
      <c r="N208" s="20" t="s">
        <v>57</v>
      </c>
      <c r="O208" s="21" t="s">
        <v>82</v>
      </c>
      <c r="P208" s="20" t="s">
        <v>31</v>
      </c>
      <c r="Q208" s="20" t="s">
        <v>84</v>
      </c>
      <c r="R208" s="20" t="s">
        <v>34</v>
      </c>
      <c r="S208" s="22">
        <v>6.2918397000000001E-2</v>
      </c>
      <c r="T208" s="23">
        <v>5.4359391999999999E-2</v>
      </c>
      <c r="U208" s="23">
        <v>2.8294745E-2</v>
      </c>
      <c r="V208" s="23">
        <v>2.3453867999999999E-2</v>
      </c>
      <c r="W208" s="23">
        <v>5.2289950000000002E-3</v>
      </c>
      <c r="X208" s="23">
        <v>3.1478299999999999E-3</v>
      </c>
    </row>
    <row r="209" spans="2:24" ht="19.5" customHeight="1" x14ac:dyDescent="0.3">
      <c r="B209" s="31" t="s">
        <v>27</v>
      </c>
      <c r="C209" s="30" t="s">
        <v>28</v>
      </c>
      <c r="D209" s="30" t="s">
        <v>43</v>
      </c>
      <c r="E209" s="29">
        <v>44682</v>
      </c>
      <c r="F209" s="28">
        <v>15</v>
      </c>
      <c r="G209" s="26">
        <v>0.416051</v>
      </c>
      <c r="H209" s="26">
        <v>0.35297899999999999</v>
      </c>
      <c r="I209" s="26">
        <v>0.27944400000000003</v>
      </c>
      <c r="J209" s="26">
        <v>0</v>
      </c>
      <c r="K209" s="26">
        <v>0</v>
      </c>
      <c r="L209" s="26">
        <v>0</v>
      </c>
      <c r="N209" s="20" t="s">
        <v>57</v>
      </c>
      <c r="O209" s="21" t="s">
        <v>82</v>
      </c>
      <c r="P209" s="20" t="s">
        <v>31</v>
      </c>
      <c r="Q209" s="20" t="s">
        <v>85</v>
      </c>
      <c r="R209" s="20" t="s">
        <v>28</v>
      </c>
      <c r="S209" s="22">
        <v>6.9542616000000002E-2</v>
      </c>
      <c r="T209" s="23">
        <v>3.6786599999999998E-3</v>
      </c>
      <c r="U209" s="23">
        <v>0</v>
      </c>
      <c r="V209" s="23">
        <v>0</v>
      </c>
      <c r="W209" s="23">
        <v>0</v>
      </c>
      <c r="X209" s="23">
        <v>0</v>
      </c>
    </row>
    <row r="210" spans="2:24" ht="19.5" customHeight="1" x14ac:dyDescent="0.3">
      <c r="B210" s="31" t="s">
        <v>27</v>
      </c>
      <c r="C210" s="30" t="s">
        <v>28</v>
      </c>
      <c r="D210" s="30" t="s">
        <v>43</v>
      </c>
      <c r="E210" s="29">
        <v>44652</v>
      </c>
      <c r="F210" s="28">
        <v>15</v>
      </c>
      <c r="G210" s="26">
        <v>0.42000199999999999</v>
      </c>
      <c r="H210" s="26">
        <v>0.35275499999999999</v>
      </c>
      <c r="I210" s="26">
        <v>0.28167599999999998</v>
      </c>
      <c r="J210" s="26">
        <v>0</v>
      </c>
      <c r="K210" s="26">
        <v>0</v>
      </c>
      <c r="L210" s="26">
        <v>0</v>
      </c>
      <c r="N210" s="20" t="s">
        <v>57</v>
      </c>
      <c r="O210" s="21" t="s">
        <v>82</v>
      </c>
      <c r="P210" s="20" t="s">
        <v>31</v>
      </c>
      <c r="Q210" s="20" t="s">
        <v>85</v>
      </c>
      <c r="R210" s="20" t="s">
        <v>33</v>
      </c>
      <c r="S210" s="22">
        <v>3.8308243999999998E-2</v>
      </c>
      <c r="T210" s="23">
        <v>3.2600203000000001E-2</v>
      </c>
      <c r="U210" s="23">
        <v>1.0964507E-2</v>
      </c>
      <c r="V210" s="23">
        <v>1.0010885000000001E-2</v>
      </c>
      <c r="W210" s="23">
        <v>7.4868679999999998E-3</v>
      </c>
      <c r="X210" s="23">
        <v>5.4825639999999997E-3</v>
      </c>
    </row>
    <row r="211" spans="2:24" ht="19.5" customHeight="1" x14ac:dyDescent="0.3">
      <c r="B211" s="31" t="s">
        <v>27</v>
      </c>
      <c r="C211" s="30" t="s">
        <v>28</v>
      </c>
      <c r="D211" s="30" t="s">
        <v>43</v>
      </c>
      <c r="E211" s="29">
        <v>44593</v>
      </c>
      <c r="F211" s="28">
        <v>15</v>
      </c>
      <c r="G211" s="26">
        <v>0.45006699999999999</v>
      </c>
      <c r="H211" s="26">
        <v>0.34929399999999999</v>
      </c>
      <c r="I211" s="26">
        <v>0.27927999999999997</v>
      </c>
      <c r="J211" s="26">
        <v>0</v>
      </c>
      <c r="K211" s="26">
        <v>0</v>
      </c>
      <c r="L211" s="26">
        <v>0</v>
      </c>
      <c r="N211" s="20" t="s">
        <v>57</v>
      </c>
      <c r="O211" s="21" t="s">
        <v>82</v>
      </c>
      <c r="P211" s="20" t="s">
        <v>31</v>
      </c>
      <c r="Q211" s="20" t="s">
        <v>85</v>
      </c>
      <c r="R211" s="20" t="s">
        <v>34</v>
      </c>
      <c r="S211" s="22">
        <v>6.2918397000000001E-2</v>
      </c>
      <c r="T211" s="23">
        <v>5.4359391999999999E-2</v>
      </c>
      <c r="U211" s="23">
        <v>2.8294745E-2</v>
      </c>
      <c r="V211" s="23">
        <v>2.3453867999999999E-2</v>
      </c>
      <c r="W211" s="23">
        <v>5.2289950000000002E-3</v>
      </c>
      <c r="X211" s="23">
        <v>3.1478299999999999E-3</v>
      </c>
    </row>
    <row r="212" spans="2:24" ht="19.5" customHeight="1" x14ac:dyDescent="0.3">
      <c r="B212" s="31" t="s">
        <v>27</v>
      </c>
      <c r="C212" s="30" t="s">
        <v>28</v>
      </c>
      <c r="D212" s="30" t="s">
        <v>43</v>
      </c>
      <c r="E212" s="29">
        <v>44562</v>
      </c>
      <c r="F212" s="28">
        <v>15</v>
      </c>
      <c r="G212" s="26">
        <v>0.45533000000000001</v>
      </c>
      <c r="H212" s="26">
        <v>0.35770400000000002</v>
      </c>
      <c r="I212" s="26">
        <v>0.28985100000000003</v>
      </c>
      <c r="J212" s="26">
        <v>0</v>
      </c>
      <c r="K212" s="26">
        <v>0</v>
      </c>
      <c r="L212" s="26">
        <v>0</v>
      </c>
      <c r="N212" s="20" t="s">
        <v>57</v>
      </c>
      <c r="O212" s="21" t="s">
        <v>82</v>
      </c>
      <c r="P212" s="20" t="s">
        <v>31</v>
      </c>
      <c r="Q212" s="20" t="s">
        <v>86</v>
      </c>
      <c r="R212" s="20" t="s">
        <v>28</v>
      </c>
      <c r="S212" s="22">
        <v>8.8035767000000001E-2</v>
      </c>
      <c r="T212" s="23">
        <v>2.2171816E-2</v>
      </c>
      <c r="U212" s="23">
        <v>0</v>
      </c>
      <c r="V212" s="23">
        <v>0</v>
      </c>
      <c r="W212" s="23">
        <v>0</v>
      </c>
      <c r="X212" s="23">
        <v>0</v>
      </c>
    </row>
    <row r="213" spans="2:24" ht="19.5" customHeight="1" x14ac:dyDescent="0.3">
      <c r="B213" s="32" t="s">
        <v>27</v>
      </c>
      <c r="C213" s="30" t="s">
        <v>28</v>
      </c>
      <c r="D213" s="30" t="s">
        <v>43</v>
      </c>
      <c r="E213" s="29">
        <v>44621</v>
      </c>
      <c r="F213" s="28">
        <v>15</v>
      </c>
      <c r="G213" s="26">
        <v>0.58270699999999997</v>
      </c>
      <c r="H213" s="26">
        <v>0.47489300000000001</v>
      </c>
      <c r="I213" s="26">
        <v>0.37784600000000002</v>
      </c>
      <c r="J213" s="26">
        <v>0</v>
      </c>
      <c r="K213" s="26">
        <v>0</v>
      </c>
      <c r="L213" s="26">
        <v>0</v>
      </c>
      <c r="N213" s="20" t="s">
        <v>57</v>
      </c>
      <c r="O213" s="21" t="s">
        <v>82</v>
      </c>
      <c r="P213" s="20" t="s">
        <v>31</v>
      </c>
      <c r="Q213" s="20" t="s">
        <v>86</v>
      </c>
      <c r="R213" s="20" t="s">
        <v>33</v>
      </c>
      <c r="S213" s="22">
        <v>5.2006874000000002E-2</v>
      </c>
      <c r="T213" s="23">
        <v>4.6298832999999998E-2</v>
      </c>
      <c r="U213" s="23">
        <v>2.4663137000000002E-2</v>
      </c>
      <c r="V213" s="23">
        <v>2.3709515E-2</v>
      </c>
      <c r="W213" s="23">
        <v>2.1185499E-2</v>
      </c>
      <c r="X213" s="23">
        <v>1.9181195000000002E-2</v>
      </c>
    </row>
    <row r="214" spans="2:24" ht="19.5" customHeight="1" x14ac:dyDescent="0.3">
      <c r="B214" s="32" t="s">
        <v>27</v>
      </c>
      <c r="C214" s="30" t="s">
        <v>28</v>
      </c>
      <c r="D214" s="30" t="s">
        <v>43</v>
      </c>
      <c r="E214" s="29">
        <v>45108</v>
      </c>
      <c r="F214" s="28">
        <v>15</v>
      </c>
      <c r="G214" s="26">
        <v>0.26301400000000003</v>
      </c>
      <c r="H214" s="26">
        <v>0.209228</v>
      </c>
      <c r="I214" s="26">
        <v>0.149975</v>
      </c>
      <c r="J214" s="26">
        <v>0</v>
      </c>
      <c r="K214" s="26">
        <v>0</v>
      </c>
      <c r="L214" s="26">
        <v>0</v>
      </c>
      <c r="N214" s="20" t="s">
        <v>57</v>
      </c>
      <c r="O214" s="21" t="s">
        <v>82</v>
      </c>
      <c r="P214" s="20" t="s">
        <v>31</v>
      </c>
      <c r="Q214" s="20" t="s">
        <v>86</v>
      </c>
      <c r="R214" s="20" t="s">
        <v>34</v>
      </c>
      <c r="S214" s="22">
        <v>7.1356752999999995E-2</v>
      </c>
      <c r="T214" s="23">
        <v>6.2797748E-2</v>
      </c>
      <c r="U214" s="23">
        <v>3.6733100999999997E-2</v>
      </c>
      <c r="V214" s="23">
        <v>3.1892225000000003E-2</v>
      </c>
      <c r="W214" s="23">
        <v>1.3667350999999999E-2</v>
      </c>
      <c r="X214" s="23">
        <v>1.1586186E-2</v>
      </c>
    </row>
    <row r="215" spans="2:24" ht="19.5" customHeight="1" x14ac:dyDescent="0.3">
      <c r="B215" s="32" t="s">
        <v>27</v>
      </c>
      <c r="C215" s="30" t="s">
        <v>28</v>
      </c>
      <c r="D215" s="30" t="s">
        <v>43</v>
      </c>
      <c r="E215" s="29">
        <v>45078</v>
      </c>
      <c r="F215" s="28">
        <v>20</v>
      </c>
      <c r="G215" s="26">
        <v>0.26449899999999998</v>
      </c>
      <c r="H215" s="26">
        <v>0.207955</v>
      </c>
      <c r="I215" s="26">
        <v>0.15679299999999999</v>
      </c>
      <c r="J215" s="26">
        <v>0</v>
      </c>
      <c r="K215" s="26">
        <v>0</v>
      </c>
      <c r="L215" s="26">
        <v>0</v>
      </c>
      <c r="N215" s="20" t="s">
        <v>57</v>
      </c>
      <c r="O215" s="21" t="s">
        <v>82</v>
      </c>
      <c r="P215" s="20" t="s">
        <v>31</v>
      </c>
      <c r="Q215" s="20" t="s">
        <v>87</v>
      </c>
      <c r="R215" s="20" t="s">
        <v>28</v>
      </c>
      <c r="S215" s="22">
        <v>8.8035767000000001E-2</v>
      </c>
      <c r="T215" s="23">
        <v>2.2171816E-2</v>
      </c>
      <c r="U215" s="23">
        <v>0</v>
      </c>
      <c r="V215" s="23">
        <v>0</v>
      </c>
      <c r="W215" s="23">
        <v>0</v>
      </c>
      <c r="X215" s="23">
        <v>0</v>
      </c>
    </row>
    <row r="216" spans="2:24" ht="19.5" customHeight="1" x14ac:dyDescent="0.3">
      <c r="B216" s="32" t="s">
        <v>27</v>
      </c>
      <c r="C216" s="30" t="s">
        <v>28</v>
      </c>
      <c r="D216" s="30" t="s">
        <v>43</v>
      </c>
      <c r="E216" s="29">
        <v>45047</v>
      </c>
      <c r="F216" s="28">
        <v>20</v>
      </c>
      <c r="G216" s="26">
        <v>0.24577599999999999</v>
      </c>
      <c r="H216" s="26">
        <v>0.194992</v>
      </c>
      <c r="I216" s="26">
        <v>0.13871800000000001</v>
      </c>
      <c r="J216" s="26">
        <v>0</v>
      </c>
      <c r="K216" s="26">
        <v>0</v>
      </c>
      <c r="L216" s="26">
        <v>0</v>
      </c>
      <c r="N216" s="20" t="s">
        <v>57</v>
      </c>
      <c r="O216" s="21" t="s">
        <v>82</v>
      </c>
      <c r="P216" s="20" t="s">
        <v>31</v>
      </c>
      <c r="Q216" s="20" t="s">
        <v>87</v>
      </c>
      <c r="R216" s="20" t="s">
        <v>33</v>
      </c>
      <c r="S216" s="22">
        <v>5.2006874000000002E-2</v>
      </c>
      <c r="T216" s="23">
        <v>4.6298832999999998E-2</v>
      </c>
      <c r="U216" s="23">
        <v>2.4663137000000002E-2</v>
      </c>
      <c r="V216" s="23">
        <v>2.3709515E-2</v>
      </c>
      <c r="W216" s="23">
        <v>2.1185499E-2</v>
      </c>
      <c r="X216" s="23">
        <v>1.9181195000000002E-2</v>
      </c>
    </row>
    <row r="217" spans="2:24" ht="19.5" customHeight="1" x14ac:dyDescent="0.3">
      <c r="B217" s="32" t="s">
        <v>27</v>
      </c>
      <c r="C217" s="30" t="s">
        <v>28</v>
      </c>
      <c r="D217" s="30" t="s">
        <v>43</v>
      </c>
      <c r="E217" s="29">
        <v>45017</v>
      </c>
      <c r="F217" s="28">
        <v>20</v>
      </c>
      <c r="G217" s="26">
        <v>0.27122600000000002</v>
      </c>
      <c r="H217" s="26">
        <v>0.21879399999999999</v>
      </c>
      <c r="I217" s="26">
        <v>0.148706</v>
      </c>
      <c r="J217" s="26">
        <v>0</v>
      </c>
      <c r="K217" s="26">
        <v>0</v>
      </c>
      <c r="L217" s="26">
        <v>0</v>
      </c>
      <c r="N217" s="20" t="s">
        <v>57</v>
      </c>
      <c r="O217" s="21" t="s">
        <v>82</v>
      </c>
      <c r="P217" s="20" t="s">
        <v>31</v>
      </c>
      <c r="Q217" s="20" t="s">
        <v>87</v>
      </c>
      <c r="R217" s="20" t="s">
        <v>34</v>
      </c>
      <c r="S217" s="22">
        <v>7.1356752999999995E-2</v>
      </c>
      <c r="T217" s="23">
        <v>6.2797748E-2</v>
      </c>
      <c r="U217" s="23">
        <v>3.6733100999999997E-2</v>
      </c>
      <c r="V217" s="23">
        <v>3.1892225000000003E-2</v>
      </c>
      <c r="W217" s="23">
        <v>1.3667350999999999E-2</v>
      </c>
      <c r="X217" s="23">
        <v>1.1586186E-2</v>
      </c>
    </row>
    <row r="218" spans="2:24" ht="19.5" customHeight="1" x14ac:dyDescent="0.3">
      <c r="B218" s="32" t="s">
        <v>27</v>
      </c>
      <c r="C218" s="30" t="s">
        <v>28</v>
      </c>
      <c r="D218" s="30" t="s">
        <v>43</v>
      </c>
      <c r="E218" s="29">
        <v>44986</v>
      </c>
      <c r="F218" s="28">
        <v>20</v>
      </c>
      <c r="G218" s="26">
        <v>0.232076</v>
      </c>
      <c r="H218" s="26">
        <v>0.180369</v>
      </c>
      <c r="I218" s="26">
        <v>0.14674699999999999</v>
      </c>
      <c r="J218" s="26">
        <v>0</v>
      </c>
      <c r="K218" s="26">
        <v>0</v>
      </c>
      <c r="L218" s="26">
        <v>0</v>
      </c>
      <c r="N218" s="20" t="s">
        <v>57</v>
      </c>
      <c r="O218" s="21" t="s">
        <v>82</v>
      </c>
      <c r="P218" s="20" t="s">
        <v>31</v>
      </c>
      <c r="Q218" s="20" t="s">
        <v>88</v>
      </c>
      <c r="R218" s="20" t="s">
        <v>28</v>
      </c>
      <c r="S218" s="22">
        <v>8.8035767000000001E-2</v>
      </c>
      <c r="T218" s="23">
        <v>2.2171816E-2</v>
      </c>
      <c r="U218" s="23">
        <v>0</v>
      </c>
      <c r="V218" s="23">
        <v>0</v>
      </c>
      <c r="W218" s="23">
        <v>0</v>
      </c>
      <c r="X218" s="23">
        <v>0</v>
      </c>
    </row>
    <row r="219" spans="2:24" ht="19.5" customHeight="1" x14ac:dyDescent="0.3">
      <c r="B219" s="32" t="s">
        <v>27</v>
      </c>
      <c r="C219" s="30" t="s">
        <v>28</v>
      </c>
      <c r="D219" s="30" t="s">
        <v>43</v>
      </c>
      <c r="E219" s="29">
        <v>44927</v>
      </c>
      <c r="F219" s="28">
        <v>20</v>
      </c>
      <c r="G219" s="26">
        <v>0.26102700000000001</v>
      </c>
      <c r="H219" s="26">
        <v>0.206647</v>
      </c>
      <c r="I219" s="26">
        <v>0.13701199999999999</v>
      </c>
      <c r="J219" s="26">
        <v>0</v>
      </c>
      <c r="K219" s="26">
        <v>0</v>
      </c>
      <c r="L219" s="26">
        <v>0</v>
      </c>
      <c r="N219" s="20" t="s">
        <v>57</v>
      </c>
      <c r="O219" s="21" t="s">
        <v>82</v>
      </c>
      <c r="P219" s="20" t="s">
        <v>31</v>
      </c>
      <c r="Q219" s="20" t="s">
        <v>88</v>
      </c>
      <c r="R219" s="20" t="s">
        <v>33</v>
      </c>
      <c r="S219" s="22">
        <v>5.2006874000000002E-2</v>
      </c>
      <c r="T219" s="23">
        <v>4.6298832999999998E-2</v>
      </c>
      <c r="U219" s="23">
        <v>2.4663137000000002E-2</v>
      </c>
      <c r="V219" s="23">
        <v>2.3709515E-2</v>
      </c>
      <c r="W219" s="23">
        <v>2.1185499E-2</v>
      </c>
      <c r="X219" s="23">
        <v>1.9181195000000002E-2</v>
      </c>
    </row>
    <row r="220" spans="2:24" ht="19.5" customHeight="1" x14ac:dyDescent="0.3">
      <c r="B220" s="32" t="s">
        <v>27</v>
      </c>
      <c r="C220" s="30" t="s">
        <v>28</v>
      </c>
      <c r="D220" s="30" t="s">
        <v>43</v>
      </c>
      <c r="E220" s="29">
        <v>44896</v>
      </c>
      <c r="F220" s="28">
        <v>20</v>
      </c>
      <c r="G220" s="26">
        <v>0.245229</v>
      </c>
      <c r="H220" s="26">
        <v>0.18951000000000001</v>
      </c>
      <c r="I220" s="26">
        <v>0.193</v>
      </c>
      <c r="J220" s="26">
        <v>0</v>
      </c>
      <c r="K220" s="26">
        <v>0</v>
      </c>
      <c r="L220" s="26">
        <v>0</v>
      </c>
      <c r="N220" s="20" t="s">
        <v>57</v>
      </c>
      <c r="O220" s="21" t="s">
        <v>82</v>
      </c>
      <c r="P220" s="20" t="s">
        <v>31</v>
      </c>
      <c r="Q220" s="20" t="s">
        <v>88</v>
      </c>
      <c r="R220" s="20" t="s">
        <v>34</v>
      </c>
      <c r="S220" s="22">
        <v>7.1356752999999995E-2</v>
      </c>
      <c r="T220" s="23">
        <v>6.2797748E-2</v>
      </c>
      <c r="U220" s="23">
        <v>3.6733100999999997E-2</v>
      </c>
      <c r="V220" s="23">
        <v>3.1892225000000003E-2</v>
      </c>
      <c r="W220" s="23">
        <v>1.3667350999999999E-2</v>
      </c>
      <c r="X220" s="23">
        <v>1.1586186E-2</v>
      </c>
    </row>
    <row r="221" spans="2:24" ht="19.5" customHeight="1" x14ac:dyDescent="0.3">
      <c r="B221" s="32" t="s">
        <v>27</v>
      </c>
      <c r="C221" s="30" t="s">
        <v>28</v>
      </c>
      <c r="D221" s="30" t="s">
        <v>43</v>
      </c>
      <c r="E221" s="29">
        <v>44866</v>
      </c>
      <c r="F221" s="28">
        <v>20</v>
      </c>
      <c r="G221" s="26">
        <v>0.30772300000000002</v>
      </c>
      <c r="H221" s="26">
        <v>0.25429600000000002</v>
      </c>
      <c r="I221" s="26">
        <v>0.20787700000000001</v>
      </c>
      <c r="J221" s="26">
        <v>0</v>
      </c>
      <c r="K221" s="26">
        <v>0</v>
      </c>
      <c r="L221" s="26">
        <v>0</v>
      </c>
      <c r="N221" s="20" t="s">
        <v>57</v>
      </c>
      <c r="O221" s="21" t="s">
        <v>82</v>
      </c>
      <c r="P221" s="20" t="s">
        <v>31</v>
      </c>
      <c r="Q221" s="20" t="s">
        <v>89</v>
      </c>
      <c r="R221" s="20" t="s">
        <v>28</v>
      </c>
      <c r="S221" s="22">
        <v>7.8117959000000001E-2</v>
      </c>
      <c r="T221" s="23">
        <v>1.2254008E-2</v>
      </c>
      <c r="U221" s="23">
        <v>0</v>
      </c>
      <c r="V221" s="23">
        <v>0</v>
      </c>
      <c r="W221" s="23">
        <v>0</v>
      </c>
      <c r="X221" s="23">
        <v>0</v>
      </c>
    </row>
    <row r="222" spans="2:24" ht="19.5" customHeight="1" x14ac:dyDescent="0.3">
      <c r="B222" s="32" t="s">
        <v>27</v>
      </c>
      <c r="C222" s="30" t="s">
        <v>28</v>
      </c>
      <c r="D222" s="30" t="s">
        <v>43</v>
      </c>
      <c r="E222" s="29">
        <v>44835</v>
      </c>
      <c r="F222" s="28">
        <v>20</v>
      </c>
      <c r="G222" s="26">
        <v>0.33966299999999999</v>
      </c>
      <c r="H222" s="26">
        <v>0.27999000000000002</v>
      </c>
      <c r="I222" s="26">
        <v>0.216277</v>
      </c>
      <c r="J222" s="26">
        <v>0</v>
      </c>
      <c r="K222" s="26">
        <v>0</v>
      </c>
      <c r="L222" s="26">
        <v>0</v>
      </c>
      <c r="N222" s="20" t="s">
        <v>57</v>
      </c>
      <c r="O222" s="21" t="s">
        <v>82</v>
      </c>
      <c r="P222" s="20" t="s">
        <v>31</v>
      </c>
      <c r="Q222" s="20" t="s">
        <v>89</v>
      </c>
      <c r="R222" s="20" t="s">
        <v>33</v>
      </c>
      <c r="S222" s="22">
        <v>4.4006874000000001E-2</v>
      </c>
      <c r="T222" s="23">
        <v>3.8298832999999997E-2</v>
      </c>
      <c r="U222" s="23">
        <v>1.6663137000000001E-2</v>
      </c>
      <c r="V222" s="23">
        <v>1.5709515E-2</v>
      </c>
      <c r="W222" s="23">
        <v>1.3185499E-2</v>
      </c>
      <c r="X222" s="23">
        <v>1.1181195E-2</v>
      </c>
    </row>
    <row r="223" spans="2:24" ht="19.5" customHeight="1" x14ac:dyDescent="0.3">
      <c r="B223" s="32" t="s">
        <v>27</v>
      </c>
      <c r="C223" s="30" t="s">
        <v>28</v>
      </c>
      <c r="D223" s="30" t="s">
        <v>43</v>
      </c>
      <c r="E223" s="29">
        <v>44805</v>
      </c>
      <c r="F223" s="28">
        <v>20</v>
      </c>
      <c r="G223" s="26">
        <v>0.35741899999999999</v>
      </c>
      <c r="H223" s="26">
        <v>0.29255900000000001</v>
      </c>
      <c r="I223" s="26">
        <v>0.21526000000000001</v>
      </c>
      <c r="J223" s="26">
        <v>0</v>
      </c>
      <c r="K223" s="26">
        <v>0</v>
      </c>
      <c r="L223" s="26">
        <v>0</v>
      </c>
      <c r="N223" s="20" t="s">
        <v>57</v>
      </c>
      <c r="O223" s="21" t="s">
        <v>82</v>
      </c>
      <c r="P223" s="20" t="s">
        <v>31</v>
      </c>
      <c r="Q223" s="20" t="s">
        <v>89</v>
      </c>
      <c r="R223" s="20" t="s">
        <v>34</v>
      </c>
      <c r="S223" s="22">
        <v>6.7493739999999997E-2</v>
      </c>
      <c r="T223" s="23">
        <v>5.8934734000000003E-2</v>
      </c>
      <c r="U223" s="23">
        <v>3.2870087999999999E-2</v>
      </c>
      <c r="V223" s="23">
        <v>2.8029210999999998E-2</v>
      </c>
      <c r="W223" s="23">
        <v>9.8043369999999998E-3</v>
      </c>
      <c r="X223" s="23">
        <v>7.7231729999999998E-3</v>
      </c>
    </row>
    <row r="224" spans="2:24" ht="19.5" customHeight="1" x14ac:dyDescent="0.3">
      <c r="B224" s="32" t="s">
        <v>27</v>
      </c>
      <c r="C224" s="30" t="s">
        <v>28</v>
      </c>
      <c r="D224" s="30" t="s">
        <v>43</v>
      </c>
      <c r="E224" s="29">
        <v>44774</v>
      </c>
      <c r="F224" s="28">
        <v>20</v>
      </c>
      <c r="G224" s="26">
        <v>0.370863</v>
      </c>
      <c r="H224" s="26">
        <v>0.31619599999999998</v>
      </c>
      <c r="I224" s="26">
        <v>0.24723999999999999</v>
      </c>
      <c r="J224" s="26">
        <v>0</v>
      </c>
      <c r="K224" s="26">
        <v>0</v>
      </c>
      <c r="L224" s="26">
        <v>0</v>
      </c>
      <c r="N224" s="20" t="s">
        <v>57</v>
      </c>
      <c r="O224" s="21" t="s">
        <v>82</v>
      </c>
      <c r="P224" s="20" t="s">
        <v>31</v>
      </c>
      <c r="Q224" s="20" t="s">
        <v>90</v>
      </c>
      <c r="R224" s="20" t="s">
        <v>28</v>
      </c>
      <c r="S224" s="22">
        <v>7.8117959000000001E-2</v>
      </c>
      <c r="T224" s="23">
        <v>1.2254008E-2</v>
      </c>
      <c r="U224" s="23">
        <v>0</v>
      </c>
      <c r="V224" s="23">
        <v>0</v>
      </c>
      <c r="W224" s="23">
        <v>0</v>
      </c>
      <c r="X224" s="23">
        <v>0</v>
      </c>
    </row>
    <row r="225" spans="2:24" ht="19.5" customHeight="1" x14ac:dyDescent="0.3">
      <c r="B225" s="32" t="s">
        <v>27</v>
      </c>
      <c r="C225" s="30" t="s">
        <v>28</v>
      </c>
      <c r="D225" s="30" t="s">
        <v>43</v>
      </c>
      <c r="E225" s="29">
        <v>44743</v>
      </c>
      <c r="F225" s="28">
        <v>20</v>
      </c>
      <c r="G225" s="26">
        <v>0.33915499999999998</v>
      </c>
      <c r="H225" s="26">
        <v>0.28143899999999999</v>
      </c>
      <c r="I225" s="26">
        <v>0.22031100000000001</v>
      </c>
      <c r="J225" s="26">
        <v>0</v>
      </c>
      <c r="K225" s="26">
        <v>0</v>
      </c>
      <c r="L225" s="26">
        <v>0</v>
      </c>
      <c r="N225" s="20" t="s">
        <v>57</v>
      </c>
      <c r="O225" s="21" t="s">
        <v>82</v>
      </c>
      <c r="P225" s="20" t="s">
        <v>31</v>
      </c>
      <c r="Q225" s="20" t="s">
        <v>90</v>
      </c>
      <c r="R225" s="20" t="s">
        <v>33</v>
      </c>
      <c r="S225" s="22">
        <v>4.4006874000000001E-2</v>
      </c>
      <c r="T225" s="23">
        <v>3.8298832999999997E-2</v>
      </c>
      <c r="U225" s="23">
        <v>1.6663137000000001E-2</v>
      </c>
      <c r="V225" s="23">
        <v>1.5709515E-2</v>
      </c>
      <c r="W225" s="23">
        <v>1.3185499E-2</v>
      </c>
      <c r="X225" s="23">
        <v>1.1181195E-2</v>
      </c>
    </row>
    <row r="226" spans="2:24" ht="19.5" customHeight="1" x14ac:dyDescent="0.3">
      <c r="B226" s="32" t="s">
        <v>27</v>
      </c>
      <c r="C226" s="30" t="s">
        <v>28</v>
      </c>
      <c r="D226" s="30" t="s">
        <v>43</v>
      </c>
      <c r="E226" s="29">
        <v>44713</v>
      </c>
      <c r="F226" s="28">
        <v>20</v>
      </c>
      <c r="G226" s="26">
        <v>0.405304</v>
      </c>
      <c r="H226" s="26">
        <v>0.34873700000000002</v>
      </c>
      <c r="I226" s="26">
        <v>0.26642100000000002</v>
      </c>
      <c r="J226" s="26">
        <v>0</v>
      </c>
      <c r="K226" s="26">
        <v>0</v>
      </c>
      <c r="L226" s="26">
        <v>0</v>
      </c>
      <c r="N226" s="20" t="s">
        <v>57</v>
      </c>
      <c r="O226" s="21" t="s">
        <v>82</v>
      </c>
      <c r="P226" s="20" t="s">
        <v>31</v>
      </c>
      <c r="Q226" s="20" t="s">
        <v>90</v>
      </c>
      <c r="R226" s="20" t="s">
        <v>34</v>
      </c>
      <c r="S226" s="22">
        <v>6.7493739999999997E-2</v>
      </c>
      <c r="T226" s="23">
        <v>5.8934734000000003E-2</v>
      </c>
      <c r="U226" s="23">
        <v>3.2870087999999999E-2</v>
      </c>
      <c r="V226" s="23">
        <v>2.8029210999999998E-2</v>
      </c>
      <c r="W226" s="23">
        <v>9.8043369999999998E-3</v>
      </c>
      <c r="X226" s="23">
        <v>7.7231729999999998E-3</v>
      </c>
    </row>
    <row r="227" spans="2:24" ht="19.5" customHeight="1" x14ac:dyDescent="0.3">
      <c r="B227" s="32" t="s">
        <v>27</v>
      </c>
      <c r="C227" s="30" t="s">
        <v>28</v>
      </c>
      <c r="D227" s="30" t="s">
        <v>43</v>
      </c>
      <c r="E227" s="29">
        <v>44682</v>
      </c>
      <c r="F227" s="28">
        <v>20</v>
      </c>
      <c r="G227" s="26">
        <v>0.42105100000000001</v>
      </c>
      <c r="H227" s="26">
        <v>0.35797899999999999</v>
      </c>
      <c r="I227" s="26">
        <v>0.28444399999999997</v>
      </c>
      <c r="J227" s="26">
        <v>0</v>
      </c>
      <c r="K227" s="26">
        <v>0</v>
      </c>
      <c r="L227" s="26">
        <v>0</v>
      </c>
      <c r="N227" s="20" t="s">
        <v>57</v>
      </c>
      <c r="O227" s="21" t="s">
        <v>82</v>
      </c>
      <c r="P227" s="20" t="s">
        <v>31</v>
      </c>
      <c r="Q227" s="20" t="s">
        <v>91</v>
      </c>
      <c r="R227" s="20" t="s">
        <v>28</v>
      </c>
      <c r="S227" s="22">
        <v>7.8117959000000001E-2</v>
      </c>
      <c r="T227" s="23">
        <v>1.2254008E-2</v>
      </c>
      <c r="U227" s="23">
        <v>0</v>
      </c>
      <c r="V227" s="23">
        <v>0</v>
      </c>
      <c r="W227" s="23">
        <v>0</v>
      </c>
      <c r="X227" s="23">
        <v>0</v>
      </c>
    </row>
    <row r="228" spans="2:24" ht="19.5" customHeight="1" x14ac:dyDescent="0.3">
      <c r="B228" s="32" t="s">
        <v>27</v>
      </c>
      <c r="C228" s="30" t="s">
        <v>28</v>
      </c>
      <c r="D228" s="30" t="s">
        <v>43</v>
      </c>
      <c r="E228" s="29">
        <v>44652</v>
      </c>
      <c r="F228" s="28">
        <v>20</v>
      </c>
      <c r="G228" s="26">
        <v>0.42500199999999999</v>
      </c>
      <c r="H228" s="26">
        <v>0.35775499999999999</v>
      </c>
      <c r="I228" s="26">
        <v>0.28667599999999999</v>
      </c>
      <c r="J228" s="26">
        <v>0</v>
      </c>
      <c r="K228" s="26">
        <v>0</v>
      </c>
      <c r="L228" s="26">
        <v>0</v>
      </c>
      <c r="N228" s="20" t="s">
        <v>57</v>
      </c>
      <c r="O228" s="21" t="s">
        <v>82</v>
      </c>
      <c r="P228" s="20" t="s">
        <v>31</v>
      </c>
      <c r="Q228" s="20" t="s">
        <v>91</v>
      </c>
      <c r="R228" s="20" t="s">
        <v>33</v>
      </c>
      <c r="S228" s="22">
        <v>4.4006874000000001E-2</v>
      </c>
      <c r="T228" s="23">
        <v>3.8298832999999997E-2</v>
      </c>
      <c r="U228" s="23">
        <v>1.6663137000000001E-2</v>
      </c>
      <c r="V228" s="23">
        <v>1.5709515E-2</v>
      </c>
      <c r="W228" s="23">
        <v>1.3185499E-2</v>
      </c>
      <c r="X228" s="23">
        <v>1.1181195E-2</v>
      </c>
    </row>
    <row r="229" spans="2:24" ht="19.5" customHeight="1" x14ac:dyDescent="0.3">
      <c r="B229" s="32" t="s">
        <v>27</v>
      </c>
      <c r="C229" s="30" t="s">
        <v>28</v>
      </c>
      <c r="D229" s="30" t="s">
        <v>43</v>
      </c>
      <c r="E229" s="29">
        <v>44621</v>
      </c>
      <c r="F229" s="28">
        <v>20</v>
      </c>
      <c r="G229" s="26">
        <v>0.58770699999999998</v>
      </c>
      <c r="H229" s="26">
        <v>0.47989300000000001</v>
      </c>
      <c r="I229" s="26">
        <v>0.38284600000000002</v>
      </c>
      <c r="J229" s="26">
        <v>0</v>
      </c>
      <c r="K229" s="26">
        <v>0</v>
      </c>
      <c r="L229" s="26">
        <v>0</v>
      </c>
      <c r="N229" s="20" t="s">
        <v>57</v>
      </c>
      <c r="O229" s="21" t="s">
        <v>82</v>
      </c>
      <c r="P229" s="20" t="s">
        <v>31</v>
      </c>
      <c r="Q229" s="20" t="s">
        <v>91</v>
      </c>
      <c r="R229" s="20" t="s">
        <v>34</v>
      </c>
      <c r="S229" s="22">
        <v>6.7493739999999997E-2</v>
      </c>
      <c r="T229" s="23">
        <v>5.8934734000000003E-2</v>
      </c>
      <c r="U229" s="23">
        <v>3.2870087999999999E-2</v>
      </c>
      <c r="V229" s="23">
        <v>2.8029210999999998E-2</v>
      </c>
      <c r="W229" s="23">
        <v>9.8043369999999998E-3</v>
      </c>
      <c r="X229" s="23">
        <v>7.7231729999999998E-3</v>
      </c>
    </row>
    <row r="230" spans="2:24" ht="19.5" customHeight="1" x14ac:dyDescent="0.3">
      <c r="B230" s="32" t="s">
        <v>27</v>
      </c>
      <c r="C230" s="30" t="s">
        <v>28</v>
      </c>
      <c r="D230" s="30" t="s">
        <v>43</v>
      </c>
      <c r="E230" s="29">
        <v>44593</v>
      </c>
      <c r="F230" s="28">
        <v>20</v>
      </c>
      <c r="G230" s="26">
        <v>0.455067</v>
      </c>
      <c r="H230" s="26">
        <v>0.354294</v>
      </c>
      <c r="I230" s="26">
        <v>0.28427999999999998</v>
      </c>
      <c r="J230" s="26">
        <v>0</v>
      </c>
      <c r="K230" s="26">
        <v>0</v>
      </c>
      <c r="L230" s="26">
        <v>0</v>
      </c>
      <c r="N230" s="20" t="s">
        <v>57</v>
      </c>
      <c r="O230" s="21" t="s">
        <v>92</v>
      </c>
      <c r="P230" s="20" t="s">
        <v>31</v>
      </c>
      <c r="Q230" s="20" t="s">
        <v>93</v>
      </c>
      <c r="R230" s="20" t="s">
        <v>28</v>
      </c>
      <c r="S230" s="22">
        <v>8.2641000000000006E-2</v>
      </c>
      <c r="T230" s="23">
        <v>3.0529000000000001E-2</v>
      </c>
      <c r="U230" s="23">
        <v>0</v>
      </c>
      <c r="V230" s="23">
        <v>0</v>
      </c>
      <c r="W230" s="23">
        <v>0</v>
      </c>
      <c r="X230" s="23">
        <v>0</v>
      </c>
    </row>
    <row r="231" spans="2:24" ht="19.5" customHeight="1" x14ac:dyDescent="0.3">
      <c r="B231" s="32" t="s">
        <v>27</v>
      </c>
      <c r="C231" s="30" t="s">
        <v>28</v>
      </c>
      <c r="D231" s="30" t="s">
        <v>43</v>
      </c>
      <c r="E231" s="29">
        <v>44562</v>
      </c>
      <c r="F231" s="28">
        <v>20</v>
      </c>
      <c r="G231" s="26">
        <v>0.46033000000000002</v>
      </c>
      <c r="H231" s="26">
        <v>0.36270400000000003</v>
      </c>
      <c r="I231" s="26">
        <v>0.29485099999999997</v>
      </c>
      <c r="J231" s="26">
        <v>0</v>
      </c>
      <c r="K231" s="26">
        <v>0</v>
      </c>
      <c r="L231" s="26">
        <v>0</v>
      </c>
      <c r="N231" s="20" t="s">
        <v>57</v>
      </c>
      <c r="O231" s="21" t="s">
        <v>92</v>
      </c>
      <c r="P231" s="20" t="s">
        <v>31</v>
      </c>
      <c r="Q231" s="20" t="s">
        <v>93</v>
      </c>
      <c r="R231" s="20" t="s">
        <v>33</v>
      </c>
      <c r="S231" s="22">
        <v>4.7780999999999997E-2</v>
      </c>
      <c r="T231" s="23">
        <v>3.8705000000000003E-2</v>
      </c>
      <c r="U231" s="23">
        <v>2.2256000000000001E-2</v>
      </c>
      <c r="V231" s="23">
        <v>1.9828999999999999E-2</v>
      </c>
      <c r="W231" s="23">
        <v>1.5226E-2</v>
      </c>
      <c r="X231" s="23">
        <v>1.3096999999999999E-2</v>
      </c>
    </row>
    <row r="232" spans="2:24" ht="19.5" customHeight="1" x14ac:dyDescent="0.3">
      <c r="B232" s="31" t="s">
        <v>27</v>
      </c>
      <c r="C232" s="30" t="s">
        <v>28</v>
      </c>
      <c r="D232" s="30" t="s">
        <v>43</v>
      </c>
      <c r="E232" s="29">
        <v>44743</v>
      </c>
      <c r="F232" s="28">
        <v>20</v>
      </c>
      <c r="G232" s="26">
        <v>0.33915499999999998</v>
      </c>
      <c r="H232" s="26">
        <v>0.28143899999999999</v>
      </c>
      <c r="I232" s="26">
        <v>0.22031100000000001</v>
      </c>
      <c r="J232" s="26">
        <v>0</v>
      </c>
      <c r="K232" s="26">
        <v>0</v>
      </c>
      <c r="L232" s="26">
        <v>0</v>
      </c>
      <c r="N232" s="20" t="s">
        <v>57</v>
      </c>
      <c r="O232" s="21" t="s">
        <v>92</v>
      </c>
      <c r="P232" s="20" t="s">
        <v>31</v>
      </c>
      <c r="Q232" s="20" t="s">
        <v>93</v>
      </c>
      <c r="R232" s="20" t="s">
        <v>34</v>
      </c>
      <c r="S232" s="22">
        <v>6.9636000000000003E-2</v>
      </c>
      <c r="T232" s="23">
        <v>6.4030000000000004E-2</v>
      </c>
      <c r="U232" s="23">
        <v>3.9666E-2</v>
      </c>
      <c r="V232" s="23">
        <v>3.3029000000000003E-2</v>
      </c>
      <c r="W232" s="23">
        <v>1.3677E-2</v>
      </c>
      <c r="X232" s="23">
        <v>1.1466E-2</v>
      </c>
    </row>
    <row r="233" spans="2:24" ht="19.5" customHeight="1" x14ac:dyDescent="0.3">
      <c r="B233" s="33" t="s">
        <v>27</v>
      </c>
      <c r="C233" s="30" t="s">
        <v>28</v>
      </c>
      <c r="D233" s="30" t="s">
        <v>43</v>
      </c>
      <c r="E233" s="29">
        <v>44774</v>
      </c>
      <c r="F233" s="28">
        <v>20</v>
      </c>
      <c r="G233" s="26">
        <v>0.370863</v>
      </c>
      <c r="H233" s="26">
        <v>0.31619599999999998</v>
      </c>
      <c r="I233" s="26">
        <v>0.24723999999999999</v>
      </c>
      <c r="J233" s="26">
        <v>0</v>
      </c>
      <c r="K233" s="26">
        <v>0</v>
      </c>
      <c r="L233" s="26">
        <v>0</v>
      </c>
      <c r="N233" s="20" t="s">
        <v>57</v>
      </c>
      <c r="O233" s="21" t="s">
        <v>92</v>
      </c>
      <c r="P233" s="20" t="s">
        <v>31</v>
      </c>
      <c r="Q233" s="20" t="s">
        <v>94</v>
      </c>
      <c r="R233" s="20" t="s">
        <v>28</v>
      </c>
      <c r="S233" s="22">
        <v>7.1681999999999996E-2</v>
      </c>
      <c r="T233" s="23">
        <v>1.4090999999999999E-2</v>
      </c>
      <c r="U233" s="23">
        <v>0</v>
      </c>
      <c r="V233" s="23">
        <v>0</v>
      </c>
      <c r="W233" s="23">
        <v>0</v>
      </c>
      <c r="X233" s="23">
        <v>0</v>
      </c>
    </row>
    <row r="234" spans="2:24" ht="19.5" customHeight="1" x14ac:dyDescent="0.3">
      <c r="B234" s="31" t="s">
        <v>27</v>
      </c>
      <c r="C234" s="30" t="s">
        <v>28</v>
      </c>
      <c r="D234" s="30" t="s">
        <v>43</v>
      </c>
      <c r="E234" s="29">
        <v>44713</v>
      </c>
      <c r="F234" s="28">
        <v>20</v>
      </c>
      <c r="G234" s="26">
        <v>0.405304</v>
      </c>
      <c r="H234" s="26">
        <v>0.34873700000000002</v>
      </c>
      <c r="I234" s="26">
        <v>0.26642100000000002</v>
      </c>
      <c r="J234" s="26">
        <v>0</v>
      </c>
      <c r="K234" s="26">
        <v>0</v>
      </c>
      <c r="L234" s="26">
        <v>0</v>
      </c>
      <c r="N234" s="20" t="s">
        <v>57</v>
      </c>
      <c r="O234" s="21" t="s">
        <v>92</v>
      </c>
      <c r="P234" s="20" t="s">
        <v>31</v>
      </c>
      <c r="Q234" s="20" t="s">
        <v>94</v>
      </c>
      <c r="R234" s="20" t="s">
        <v>33</v>
      </c>
      <c r="S234" s="22">
        <v>3.9562E-2</v>
      </c>
      <c r="T234" s="23">
        <v>3.0485999999999999E-2</v>
      </c>
      <c r="U234" s="23">
        <v>1.4036E-2</v>
      </c>
      <c r="V234" s="23">
        <v>1.1610000000000001E-2</v>
      </c>
      <c r="W234" s="23">
        <v>7.0070000000000002E-3</v>
      </c>
      <c r="X234" s="23">
        <v>4.8780000000000004E-3</v>
      </c>
    </row>
    <row r="235" spans="2:24" ht="19.5" customHeight="1" x14ac:dyDescent="0.3">
      <c r="B235" s="31" t="s">
        <v>27</v>
      </c>
      <c r="C235" s="30" t="s">
        <v>28</v>
      </c>
      <c r="D235" s="30" t="s">
        <v>43</v>
      </c>
      <c r="E235" s="29">
        <v>44682</v>
      </c>
      <c r="F235" s="28">
        <v>20</v>
      </c>
      <c r="G235" s="26">
        <v>0.42105100000000001</v>
      </c>
      <c r="H235" s="26">
        <v>0.35797899999999999</v>
      </c>
      <c r="I235" s="26">
        <v>0.28444399999999997</v>
      </c>
      <c r="J235" s="26">
        <v>0</v>
      </c>
      <c r="K235" s="26">
        <v>0</v>
      </c>
      <c r="L235" s="26">
        <v>0</v>
      </c>
      <c r="N235" s="20" t="s">
        <v>57</v>
      </c>
      <c r="O235" s="21" t="s">
        <v>92</v>
      </c>
      <c r="P235" s="20" t="s">
        <v>31</v>
      </c>
      <c r="Q235" s="20" t="s">
        <v>94</v>
      </c>
      <c r="R235" s="20" t="s">
        <v>34</v>
      </c>
      <c r="S235" s="22">
        <v>6.1416999999999999E-2</v>
      </c>
      <c r="T235" s="23">
        <v>5.5809999999999998E-2</v>
      </c>
      <c r="U235" s="23">
        <v>3.1447000000000003E-2</v>
      </c>
      <c r="V235" s="23">
        <v>2.4809000000000001E-2</v>
      </c>
      <c r="W235" s="23">
        <v>5.4580000000000002E-3</v>
      </c>
      <c r="X235" s="23">
        <v>3.2469999999999999E-3</v>
      </c>
    </row>
    <row r="236" spans="2:24" ht="19.5" customHeight="1" x14ac:dyDescent="0.3">
      <c r="B236" s="32" t="s">
        <v>27</v>
      </c>
      <c r="C236" s="30" t="s">
        <v>28</v>
      </c>
      <c r="D236" s="30" t="s">
        <v>43</v>
      </c>
      <c r="E236" s="29">
        <v>44652</v>
      </c>
      <c r="F236" s="28">
        <v>20</v>
      </c>
      <c r="G236" s="26">
        <v>0.42500199999999999</v>
      </c>
      <c r="H236" s="26">
        <v>0.35775499999999999</v>
      </c>
      <c r="I236" s="26">
        <v>0.28667599999999999</v>
      </c>
      <c r="J236" s="26">
        <v>0</v>
      </c>
      <c r="K236" s="26">
        <v>0</v>
      </c>
      <c r="L236" s="26">
        <v>0</v>
      </c>
      <c r="N236" s="20" t="s">
        <v>57</v>
      </c>
      <c r="O236" s="21" t="s">
        <v>92</v>
      </c>
      <c r="P236" s="20" t="s">
        <v>31</v>
      </c>
      <c r="Q236" s="20" t="s">
        <v>95</v>
      </c>
      <c r="R236" s="20" t="s">
        <v>28</v>
      </c>
      <c r="S236" s="22">
        <v>7.1681999999999996E-2</v>
      </c>
      <c r="T236" s="23">
        <v>1.4090999999999999E-2</v>
      </c>
      <c r="U236" s="23">
        <v>0</v>
      </c>
      <c r="V236" s="23">
        <v>0</v>
      </c>
      <c r="W236" s="23">
        <v>0</v>
      </c>
      <c r="X236" s="23">
        <v>0</v>
      </c>
    </row>
    <row r="237" spans="2:24" ht="19.5" customHeight="1" x14ac:dyDescent="0.3">
      <c r="B237" s="31" t="s">
        <v>27</v>
      </c>
      <c r="C237" s="30" t="s">
        <v>28</v>
      </c>
      <c r="D237" s="30" t="s">
        <v>43</v>
      </c>
      <c r="E237" s="29">
        <v>44593</v>
      </c>
      <c r="F237" s="28">
        <v>20</v>
      </c>
      <c r="G237" s="26">
        <v>0.455067</v>
      </c>
      <c r="H237" s="26">
        <v>0.354294</v>
      </c>
      <c r="I237" s="26">
        <v>0.28427999999999998</v>
      </c>
      <c r="J237" s="26">
        <v>0</v>
      </c>
      <c r="K237" s="26">
        <v>0</v>
      </c>
      <c r="L237" s="26">
        <v>0</v>
      </c>
      <c r="N237" s="20" t="s">
        <v>57</v>
      </c>
      <c r="O237" s="21" t="s">
        <v>92</v>
      </c>
      <c r="P237" s="20" t="s">
        <v>31</v>
      </c>
      <c r="Q237" s="20" t="s">
        <v>95</v>
      </c>
      <c r="R237" s="20" t="s">
        <v>33</v>
      </c>
      <c r="S237" s="22">
        <v>3.9562E-2</v>
      </c>
      <c r="T237" s="23">
        <v>3.0485999999999999E-2</v>
      </c>
      <c r="U237" s="23">
        <v>1.4036E-2</v>
      </c>
      <c r="V237" s="23">
        <v>1.9828999999999999E-2</v>
      </c>
      <c r="W237" s="23">
        <v>1.5226E-2</v>
      </c>
      <c r="X237" s="23">
        <v>1.3096999999999999E-2</v>
      </c>
    </row>
    <row r="238" spans="2:24" ht="19.5" customHeight="1" x14ac:dyDescent="0.3">
      <c r="B238" s="31" t="s">
        <v>27</v>
      </c>
      <c r="C238" s="30" t="s">
        <v>28</v>
      </c>
      <c r="D238" s="30" t="s">
        <v>43</v>
      </c>
      <c r="E238" s="29">
        <v>44562</v>
      </c>
      <c r="F238" s="28">
        <v>20</v>
      </c>
      <c r="G238" s="26">
        <v>0.46033000000000002</v>
      </c>
      <c r="H238" s="26">
        <v>0.36270400000000003</v>
      </c>
      <c r="I238" s="26">
        <v>0.29485099999999997</v>
      </c>
      <c r="J238" s="26">
        <v>0</v>
      </c>
      <c r="K238" s="26">
        <v>0</v>
      </c>
      <c r="L238" s="26">
        <v>0</v>
      </c>
      <c r="N238" s="20" t="s">
        <v>57</v>
      </c>
      <c r="O238" s="21" t="s">
        <v>92</v>
      </c>
      <c r="P238" s="20" t="s">
        <v>31</v>
      </c>
      <c r="Q238" s="20" t="s">
        <v>95</v>
      </c>
      <c r="R238" s="20" t="s">
        <v>34</v>
      </c>
      <c r="S238" s="22">
        <v>6.9636000000000003E-2</v>
      </c>
      <c r="T238" s="23">
        <v>6.4030000000000004E-2</v>
      </c>
      <c r="U238" s="23">
        <v>3.9666E-2</v>
      </c>
      <c r="V238" s="23">
        <v>3.3029000000000003E-2</v>
      </c>
      <c r="W238" s="23">
        <v>1.3677E-2</v>
      </c>
      <c r="X238" s="23">
        <v>1.1466E-2</v>
      </c>
    </row>
    <row r="239" spans="2:24" ht="19.5" customHeight="1" x14ac:dyDescent="0.3">
      <c r="B239" s="32" t="s">
        <v>27</v>
      </c>
      <c r="C239" s="30" t="s">
        <v>28</v>
      </c>
      <c r="D239" s="30" t="s">
        <v>43</v>
      </c>
      <c r="E239" s="29">
        <v>44621</v>
      </c>
      <c r="F239" s="28">
        <v>20</v>
      </c>
      <c r="G239" s="26">
        <v>0.58770699999999998</v>
      </c>
      <c r="H239" s="26">
        <v>0.47989300000000001</v>
      </c>
      <c r="I239" s="26">
        <v>0.38284600000000002</v>
      </c>
      <c r="J239" s="26">
        <v>0</v>
      </c>
      <c r="K239" s="26">
        <v>0</v>
      </c>
      <c r="L239" s="26">
        <v>0</v>
      </c>
      <c r="N239" s="20" t="s">
        <v>57</v>
      </c>
      <c r="O239" s="21" t="s">
        <v>92</v>
      </c>
      <c r="P239" s="20" t="s">
        <v>31</v>
      </c>
      <c r="Q239" s="20" t="s">
        <v>96</v>
      </c>
      <c r="R239" s="20" t="s">
        <v>28</v>
      </c>
      <c r="S239" s="22">
        <v>8.2641000000000006E-2</v>
      </c>
      <c r="T239" s="23">
        <v>3.0529000000000001E-2</v>
      </c>
      <c r="U239" s="23">
        <v>0</v>
      </c>
      <c r="V239" s="23">
        <v>0</v>
      </c>
      <c r="W239" s="23">
        <v>0</v>
      </c>
      <c r="X239" s="23">
        <v>0</v>
      </c>
    </row>
    <row r="240" spans="2:24" ht="19.5" customHeight="1" x14ac:dyDescent="0.3">
      <c r="B240" s="32" t="s">
        <v>27</v>
      </c>
      <c r="C240" s="30" t="s">
        <v>28</v>
      </c>
      <c r="D240" s="30" t="s">
        <v>43</v>
      </c>
      <c r="E240" s="29">
        <v>45108</v>
      </c>
      <c r="F240" s="28">
        <v>20</v>
      </c>
      <c r="G240" s="26">
        <v>0.26801399999999997</v>
      </c>
      <c r="H240" s="26">
        <v>0.214228</v>
      </c>
      <c r="I240" s="26">
        <v>0.154975</v>
      </c>
      <c r="J240" s="26">
        <v>0</v>
      </c>
      <c r="K240" s="26">
        <v>0</v>
      </c>
      <c r="L240" s="26">
        <v>0</v>
      </c>
      <c r="N240" s="20" t="s">
        <v>57</v>
      </c>
      <c r="O240" s="21" t="s">
        <v>92</v>
      </c>
      <c r="P240" s="20" t="s">
        <v>31</v>
      </c>
      <c r="Q240" s="20" t="s">
        <v>96</v>
      </c>
      <c r="R240" s="20" t="s">
        <v>33</v>
      </c>
      <c r="S240" s="22">
        <v>4.7780999999999997E-2</v>
      </c>
      <c r="T240" s="23">
        <v>3.8705000000000003E-2</v>
      </c>
      <c r="U240" s="23">
        <v>2.2256000000000001E-2</v>
      </c>
      <c r="V240" s="23">
        <v>1.9828999999999999E-2</v>
      </c>
      <c r="W240" s="23">
        <v>1.5226E-2</v>
      </c>
      <c r="X240" s="23">
        <v>1.3096999999999999E-2</v>
      </c>
    </row>
    <row r="241" spans="2:24" ht="19.5" customHeight="1" x14ac:dyDescent="0.3">
      <c r="B241" s="32" t="s">
        <v>27</v>
      </c>
      <c r="C241" s="30" t="s">
        <v>28</v>
      </c>
      <c r="D241" s="30" t="s">
        <v>43</v>
      </c>
      <c r="E241" s="29">
        <v>45078</v>
      </c>
      <c r="F241" s="28">
        <v>25</v>
      </c>
      <c r="G241" s="26">
        <v>0.26949899999999999</v>
      </c>
      <c r="H241" s="26">
        <v>0.21295500000000001</v>
      </c>
      <c r="I241" s="26">
        <v>0.16179299999999999</v>
      </c>
      <c r="J241" s="26">
        <v>0</v>
      </c>
      <c r="K241" s="26">
        <v>0</v>
      </c>
      <c r="L241" s="26">
        <v>0</v>
      </c>
      <c r="N241" s="20" t="s">
        <v>57</v>
      </c>
      <c r="O241" s="21" t="s">
        <v>92</v>
      </c>
      <c r="P241" s="20" t="s">
        <v>31</v>
      </c>
      <c r="Q241" s="20" t="s">
        <v>96</v>
      </c>
      <c r="R241" s="20" t="s">
        <v>34</v>
      </c>
      <c r="S241" s="22">
        <v>6.9636000000000003E-2</v>
      </c>
      <c r="T241" s="23">
        <v>6.4030000000000004E-2</v>
      </c>
      <c r="U241" s="23">
        <v>3.9666E-2</v>
      </c>
      <c r="V241" s="23">
        <v>3.3029000000000003E-2</v>
      </c>
      <c r="W241" s="23">
        <v>1.3677E-2</v>
      </c>
      <c r="X241" s="23">
        <v>1.1466E-2</v>
      </c>
    </row>
    <row r="242" spans="2:24" ht="19.5" customHeight="1" x14ac:dyDescent="0.3">
      <c r="B242" s="32" t="s">
        <v>27</v>
      </c>
      <c r="C242" s="30" t="s">
        <v>28</v>
      </c>
      <c r="D242" s="30" t="s">
        <v>43</v>
      </c>
      <c r="E242" s="29">
        <v>45047</v>
      </c>
      <c r="F242" s="28">
        <v>25</v>
      </c>
      <c r="G242" s="26">
        <v>0.250776</v>
      </c>
      <c r="H242" s="26">
        <v>0.199992</v>
      </c>
      <c r="I242" s="26">
        <v>0.14371800000000001</v>
      </c>
      <c r="J242" s="26">
        <v>0</v>
      </c>
      <c r="K242" s="26">
        <v>0</v>
      </c>
      <c r="L242" s="26">
        <v>0</v>
      </c>
      <c r="N242" s="76" t="s">
        <v>57</v>
      </c>
      <c r="O242" s="77" t="s">
        <v>75</v>
      </c>
      <c r="P242" s="76" t="s">
        <v>31</v>
      </c>
      <c r="Q242" s="76" t="s">
        <v>97</v>
      </c>
      <c r="R242" s="20" t="s">
        <v>28</v>
      </c>
      <c r="S242" s="80">
        <v>6.9542999999999994E-2</v>
      </c>
      <c r="T242" s="81">
        <v>3.679E-3</v>
      </c>
      <c r="U242" s="81">
        <v>0</v>
      </c>
      <c r="V242" s="81">
        <v>0</v>
      </c>
      <c r="W242" s="81">
        <v>0</v>
      </c>
      <c r="X242" s="82">
        <v>0</v>
      </c>
    </row>
    <row r="243" spans="2:24" ht="19.5" customHeight="1" x14ac:dyDescent="0.3">
      <c r="B243" s="32" t="s">
        <v>27</v>
      </c>
      <c r="C243" s="30" t="s">
        <v>28</v>
      </c>
      <c r="D243" s="30" t="s">
        <v>43</v>
      </c>
      <c r="E243" s="29">
        <v>45017</v>
      </c>
      <c r="F243" s="28">
        <v>25</v>
      </c>
      <c r="G243" s="26">
        <v>0.27622600000000003</v>
      </c>
      <c r="H243" s="26">
        <v>0.22379399999999999</v>
      </c>
      <c r="I243" s="26">
        <v>0.15370600000000001</v>
      </c>
      <c r="J243" s="26">
        <v>0</v>
      </c>
      <c r="K243" s="26">
        <v>0</v>
      </c>
      <c r="L243" s="26">
        <v>0</v>
      </c>
      <c r="N243" s="76" t="s">
        <v>57</v>
      </c>
      <c r="O243" s="77" t="s">
        <v>75</v>
      </c>
      <c r="P243" s="76" t="s">
        <v>31</v>
      </c>
      <c r="Q243" s="76" t="s">
        <v>97</v>
      </c>
      <c r="R243" s="20" t="s">
        <v>33</v>
      </c>
      <c r="S243" s="80">
        <v>3.8308000000000002E-2</v>
      </c>
      <c r="T243" s="81">
        <v>3.2599999999999997E-2</v>
      </c>
      <c r="U243" s="81">
        <v>1.0965000000000001E-2</v>
      </c>
      <c r="V243" s="81">
        <v>1.0011000000000001E-2</v>
      </c>
      <c r="W243" s="81">
        <v>7.4869999999999997E-3</v>
      </c>
      <c r="X243" s="82">
        <v>5.483E-3</v>
      </c>
    </row>
    <row r="244" spans="2:24" ht="19.5" customHeight="1" x14ac:dyDescent="0.3">
      <c r="B244" s="32" t="s">
        <v>27</v>
      </c>
      <c r="C244" s="30" t="s">
        <v>28</v>
      </c>
      <c r="D244" s="30" t="s">
        <v>43</v>
      </c>
      <c r="E244" s="29">
        <v>44986</v>
      </c>
      <c r="F244" s="28">
        <v>25</v>
      </c>
      <c r="G244" s="26">
        <v>0.23707600000000001</v>
      </c>
      <c r="H244" s="26">
        <v>0.18536900000000001</v>
      </c>
      <c r="I244" s="26">
        <v>0.15174699999999999</v>
      </c>
      <c r="J244" s="26">
        <v>0</v>
      </c>
      <c r="K244" s="26">
        <v>0</v>
      </c>
      <c r="L244" s="26">
        <v>0</v>
      </c>
      <c r="N244" s="76" t="s">
        <v>57</v>
      </c>
      <c r="O244" s="77" t="s">
        <v>75</v>
      </c>
      <c r="P244" s="76" t="s">
        <v>31</v>
      </c>
      <c r="Q244" s="76" t="s">
        <v>97</v>
      </c>
      <c r="R244" s="20" t="s">
        <v>34</v>
      </c>
      <c r="S244" s="80">
        <v>6.2918000000000002E-2</v>
      </c>
      <c r="T244" s="81">
        <v>5.4358999999999998E-2</v>
      </c>
      <c r="U244" s="81">
        <v>2.8295000000000001E-2</v>
      </c>
      <c r="V244" s="81">
        <v>2.3453999999999999E-2</v>
      </c>
      <c r="W244" s="81">
        <v>5.2290000000000001E-3</v>
      </c>
      <c r="X244" s="82">
        <v>3.1480000000000002E-3</v>
      </c>
    </row>
    <row r="245" spans="2:24" ht="19.5" customHeight="1" x14ac:dyDescent="0.3">
      <c r="B245" s="32" t="s">
        <v>27</v>
      </c>
      <c r="C245" s="30" t="s">
        <v>28</v>
      </c>
      <c r="D245" s="30" t="s">
        <v>43</v>
      </c>
      <c r="E245" s="29">
        <v>44927</v>
      </c>
      <c r="F245" s="28">
        <v>25</v>
      </c>
      <c r="G245" s="26">
        <v>0.26602700000000001</v>
      </c>
      <c r="H245" s="26">
        <v>0.211647</v>
      </c>
      <c r="I245" s="26">
        <v>0.142012</v>
      </c>
      <c r="J245" s="26">
        <v>0</v>
      </c>
      <c r="K245" s="26">
        <v>0</v>
      </c>
      <c r="L245" s="26">
        <v>0</v>
      </c>
      <c r="N245" s="76" t="s">
        <v>57</v>
      </c>
      <c r="O245" s="77" t="s">
        <v>75</v>
      </c>
      <c r="P245" s="76" t="s">
        <v>31</v>
      </c>
      <c r="Q245" s="76" t="s">
        <v>97</v>
      </c>
      <c r="R245" s="76" t="s">
        <v>35</v>
      </c>
      <c r="S245" s="80">
        <v>4.3360000000000003E-2</v>
      </c>
      <c r="T245" s="81">
        <v>4.0164999999999999E-2</v>
      </c>
      <c r="U245" s="81">
        <v>1.7108000000000002E-2</v>
      </c>
      <c r="V245" s="81">
        <v>1.3475000000000001E-2</v>
      </c>
      <c r="W245" s="81">
        <v>3.2810000000000001E-3</v>
      </c>
      <c r="X245" s="82">
        <v>2.0590000000000001E-3</v>
      </c>
    </row>
    <row r="246" spans="2:24" ht="19.5" customHeight="1" x14ac:dyDescent="0.3">
      <c r="B246" s="32" t="s">
        <v>27</v>
      </c>
      <c r="C246" s="30" t="s">
        <v>28</v>
      </c>
      <c r="D246" s="30" t="s">
        <v>43</v>
      </c>
      <c r="E246" s="29">
        <v>44896</v>
      </c>
      <c r="F246" s="28">
        <v>25</v>
      </c>
      <c r="G246" s="26">
        <v>0.25022899999999998</v>
      </c>
      <c r="H246" s="26">
        <v>0.19450999999999999</v>
      </c>
      <c r="I246" s="26">
        <v>0.19800000000000001</v>
      </c>
      <c r="J246" s="26">
        <v>0</v>
      </c>
      <c r="K246" s="26">
        <v>0</v>
      </c>
      <c r="L246" s="26">
        <v>0</v>
      </c>
      <c r="N246" s="76" t="s">
        <v>57</v>
      </c>
      <c r="O246" s="77" t="s">
        <v>75</v>
      </c>
      <c r="P246" s="76" t="s">
        <v>31</v>
      </c>
      <c r="Q246" s="76" t="s">
        <v>97</v>
      </c>
      <c r="R246" s="76" t="s">
        <v>50</v>
      </c>
      <c r="S246" s="80">
        <v>3.2037000000000003E-2</v>
      </c>
      <c r="T246" s="81">
        <v>2.8434999999999998E-2</v>
      </c>
      <c r="U246" s="81">
        <v>1.4947999999999999E-2</v>
      </c>
      <c r="V246" s="81">
        <v>1.1646999999999999E-2</v>
      </c>
      <c r="W246" s="81">
        <v>3.1410000000000001E-3</v>
      </c>
      <c r="X246" s="82">
        <v>2.1619999999999999E-3</v>
      </c>
    </row>
    <row r="247" spans="2:24" ht="19.5" customHeight="1" x14ac:dyDescent="0.3">
      <c r="B247" s="32" t="s">
        <v>27</v>
      </c>
      <c r="C247" s="30" t="s">
        <v>28</v>
      </c>
      <c r="D247" s="30" t="s">
        <v>43</v>
      </c>
      <c r="E247" s="29">
        <v>44866</v>
      </c>
      <c r="F247" s="28">
        <v>25</v>
      </c>
      <c r="G247" s="26">
        <v>0.31272299999999997</v>
      </c>
      <c r="H247" s="26">
        <v>0.25929600000000003</v>
      </c>
      <c r="I247" s="26">
        <v>0.21287700000000001</v>
      </c>
      <c r="J247" s="26">
        <v>0</v>
      </c>
      <c r="K247" s="26">
        <v>0</v>
      </c>
      <c r="L247" s="26">
        <v>0</v>
      </c>
      <c r="N247" s="76" t="s">
        <v>57</v>
      </c>
      <c r="O247" s="77" t="s">
        <v>75</v>
      </c>
      <c r="P247" s="76" t="s">
        <v>31</v>
      </c>
      <c r="Q247" s="76" t="s">
        <v>97</v>
      </c>
      <c r="R247" s="76" t="s">
        <v>51</v>
      </c>
      <c r="S247" s="80">
        <v>2.5562000000000001E-2</v>
      </c>
      <c r="T247" s="81">
        <v>2.1159000000000001E-2</v>
      </c>
      <c r="U247" s="81">
        <v>1.0721E-2</v>
      </c>
      <c r="V247" s="81">
        <v>8.4220000000000007E-3</v>
      </c>
      <c r="W247" s="81">
        <v>1.8420000000000001E-3</v>
      </c>
      <c r="X247" s="82">
        <v>1.3630000000000001E-3</v>
      </c>
    </row>
    <row r="248" spans="2:24" ht="19.5" customHeight="1" x14ac:dyDescent="0.3">
      <c r="B248" s="32" t="s">
        <v>27</v>
      </c>
      <c r="C248" s="30" t="s">
        <v>28</v>
      </c>
      <c r="D248" s="30" t="s">
        <v>43</v>
      </c>
      <c r="E248" s="29">
        <v>44835</v>
      </c>
      <c r="F248" s="28">
        <v>25</v>
      </c>
      <c r="G248" s="26">
        <v>0.344663</v>
      </c>
      <c r="H248" s="26">
        <v>0.28499000000000002</v>
      </c>
      <c r="I248" s="26">
        <v>0.221277</v>
      </c>
      <c r="J248" s="26">
        <v>0</v>
      </c>
      <c r="K248" s="26">
        <v>0</v>
      </c>
      <c r="L248" s="26">
        <v>0</v>
      </c>
      <c r="N248" s="76" t="s">
        <v>57</v>
      </c>
      <c r="O248" s="77" t="s">
        <v>75</v>
      </c>
      <c r="P248" s="76" t="s">
        <v>31</v>
      </c>
      <c r="Q248" s="76" t="s">
        <v>98</v>
      </c>
      <c r="R248" s="20" t="s">
        <v>28</v>
      </c>
      <c r="S248" s="80">
        <v>9.6939999999999998E-2</v>
      </c>
      <c r="T248" s="81">
        <v>3.1075999999999999E-2</v>
      </c>
      <c r="U248" s="81">
        <v>0</v>
      </c>
      <c r="V248" s="81">
        <v>0</v>
      </c>
      <c r="W248" s="81">
        <v>0</v>
      </c>
      <c r="X248" s="82">
        <v>0</v>
      </c>
    </row>
    <row r="249" spans="2:24" ht="19.5" customHeight="1" x14ac:dyDescent="0.3">
      <c r="B249" s="32" t="s">
        <v>27</v>
      </c>
      <c r="C249" s="30" t="s">
        <v>28</v>
      </c>
      <c r="D249" s="30" t="s">
        <v>43</v>
      </c>
      <c r="E249" s="29">
        <v>44805</v>
      </c>
      <c r="F249" s="28">
        <v>25</v>
      </c>
      <c r="G249" s="26">
        <v>0.36241899999999999</v>
      </c>
      <c r="H249" s="26">
        <v>0.29755900000000002</v>
      </c>
      <c r="I249" s="26">
        <v>0.22026000000000001</v>
      </c>
      <c r="J249" s="26">
        <v>0</v>
      </c>
      <c r="K249" s="26">
        <v>0</v>
      </c>
      <c r="L249" s="26">
        <v>0</v>
      </c>
      <c r="N249" s="76" t="s">
        <v>57</v>
      </c>
      <c r="O249" s="77" t="s">
        <v>75</v>
      </c>
      <c r="P249" s="76" t="s">
        <v>31</v>
      </c>
      <c r="Q249" s="76" t="s">
        <v>98</v>
      </c>
      <c r="R249" s="20" t="s">
        <v>33</v>
      </c>
      <c r="S249" s="80">
        <v>5.4746999999999997E-2</v>
      </c>
      <c r="T249" s="81">
        <v>4.9038999999999999E-2</v>
      </c>
      <c r="U249" s="81">
        <v>2.7403E-2</v>
      </c>
      <c r="V249" s="81">
        <v>2.6449E-2</v>
      </c>
      <c r="W249" s="81">
        <v>2.3924999999999998E-2</v>
      </c>
      <c r="X249" s="82">
        <v>2.1921E-2</v>
      </c>
    </row>
    <row r="250" spans="2:24" ht="19.5" customHeight="1" x14ac:dyDescent="0.3">
      <c r="B250" s="32" t="s">
        <v>27</v>
      </c>
      <c r="C250" s="30" t="s">
        <v>28</v>
      </c>
      <c r="D250" s="30" t="s">
        <v>43</v>
      </c>
      <c r="E250" s="29">
        <v>44774</v>
      </c>
      <c r="F250" s="28">
        <v>25</v>
      </c>
      <c r="G250" s="26">
        <v>0.375863</v>
      </c>
      <c r="H250" s="26">
        <v>0.32119599999999998</v>
      </c>
      <c r="I250" s="26">
        <v>0.25224000000000002</v>
      </c>
      <c r="J250" s="26">
        <v>0</v>
      </c>
      <c r="K250" s="26">
        <v>0</v>
      </c>
      <c r="L250" s="26">
        <v>0</v>
      </c>
      <c r="N250" s="76" t="s">
        <v>57</v>
      </c>
      <c r="O250" s="77" t="s">
        <v>75</v>
      </c>
      <c r="P250" s="76" t="s">
        <v>31</v>
      </c>
      <c r="Q250" s="76" t="s">
        <v>98</v>
      </c>
      <c r="R250" s="20" t="s">
        <v>34</v>
      </c>
      <c r="S250" s="80">
        <v>7.9356999999999997E-2</v>
      </c>
      <c r="T250" s="81">
        <v>7.0798E-2</v>
      </c>
      <c r="U250" s="81">
        <v>4.4733000000000002E-2</v>
      </c>
      <c r="V250" s="81">
        <v>3.9891999999999997E-2</v>
      </c>
      <c r="W250" s="81">
        <v>2.1666999999999999E-2</v>
      </c>
      <c r="X250" s="82">
        <v>1.9585999999999999E-2</v>
      </c>
    </row>
    <row r="251" spans="2:24" ht="19.5" customHeight="1" x14ac:dyDescent="0.3">
      <c r="B251" s="32" t="s">
        <v>27</v>
      </c>
      <c r="C251" s="30" t="s">
        <v>28</v>
      </c>
      <c r="D251" s="30" t="s">
        <v>43</v>
      </c>
      <c r="E251" s="29">
        <v>44743</v>
      </c>
      <c r="F251" s="28">
        <v>25</v>
      </c>
      <c r="G251" s="26">
        <v>0.34415499999999999</v>
      </c>
      <c r="H251" s="26">
        <v>0.286439</v>
      </c>
      <c r="I251" s="26">
        <v>0.22531100000000001</v>
      </c>
      <c r="J251" s="26">
        <v>0</v>
      </c>
      <c r="K251" s="26">
        <v>0</v>
      </c>
      <c r="L251" s="26">
        <v>0</v>
      </c>
      <c r="N251" s="76" t="s">
        <v>57</v>
      </c>
      <c r="O251" s="77" t="s">
        <v>75</v>
      </c>
      <c r="P251" s="76" t="s">
        <v>31</v>
      </c>
      <c r="Q251" s="76" t="s">
        <v>98</v>
      </c>
      <c r="R251" s="76" t="s">
        <v>35</v>
      </c>
      <c r="S251" s="80">
        <v>5.9797999999999997E-2</v>
      </c>
      <c r="T251" s="81">
        <v>5.6604000000000002E-2</v>
      </c>
      <c r="U251" s="81">
        <v>3.3545999999999999E-2</v>
      </c>
      <c r="V251" s="81">
        <v>2.9912999999999999E-2</v>
      </c>
      <c r="W251" s="81">
        <v>1.9720000000000001E-2</v>
      </c>
      <c r="X251" s="82">
        <v>1.8498000000000001E-2</v>
      </c>
    </row>
    <row r="252" spans="2:24" ht="19.5" customHeight="1" x14ac:dyDescent="0.3">
      <c r="B252" s="32" t="s">
        <v>27</v>
      </c>
      <c r="C252" s="30" t="s">
        <v>28</v>
      </c>
      <c r="D252" s="30" t="s">
        <v>43</v>
      </c>
      <c r="E252" s="29">
        <v>44713</v>
      </c>
      <c r="F252" s="28">
        <v>25</v>
      </c>
      <c r="G252" s="26">
        <v>0.410304</v>
      </c>
      <c r="H252" s="26">
        <v>0.35373700000000002</v>
      </c>
      <c r="I252" s="26">
        <v>0.27142100000000002</v>
      </c>
      <c r="J252" s="26">
        <v>0</v>
      </c>
      <c r="K252" s="26">
        <v>0</v>
      </c>
      <c r="L252" s="26">
        <v>0</v>
      </c>
      <c r="N252" s="76" t="s">
        <v>57</v>
      </c>
      <c r="O252" s="77" t="s">
        <v>75</v>
      </c>
      <c r="P252" s="76" t="s">
        <v>31</v>
      </c>
      <c r="Q252" s="76" t="s">
        <v>98</v>
      </c>
      <c r="R252" s="76" t="s">
        <v>50</v>
      </c>
      <c r="S252" s="80">
        <v>4.8474999999999997E-2</v>
      </c>
      <c r="T252" s="81">
        <v>4.4873000000000003E-2</v>
      </c>
      <c r="U252" s="81">
        <v>3.1386999999999998E-2</v>
      </c>
      <c r="V252" s="81">
        <v>2.8086E-2</v>
      </c>
      <c r="W252" s="81">
        <v>1.9578999999999999E-2</v>
      </c>
      <c r="X252" s="82">
        <v>1.8600999999999999E-2</v>
      </c>
    </row>
    <row r="253" spans="2:24" ht="19.5" customHeight="1" x14ac:dyDescent="0.3">
      <c r="B253" s="32" t="s">
        <v>27</v>
      </c>
      <c r="C253" s="30" t="s">
        <v>28</v>
      </c>
      <c r="D253" s="30" t="s">
        <v>43</v>
      </c>
      <c r="E253" s="29">
        <v>44682</v>
      </c>
      <c r="F253" s="28">
        <v>25</v>
      </c>
      <c r="G253" s="26">
        <v>0.42605100000000001</v>
      </c>
      <c r="H253" s="26">
        <v>0.362979</v>
      </c>
      <c r="I253" s="26">
        <v>0.28944399999999998</v>
      </c>
      <c r="J253" s="26">
        <v>0</v>
      </c>
      <c r="K253" s="26">
        <v>0</v>
      </c>
      <c r="L253" s="26">
        <v>0</v>
      </c>
      <c r="N253" s="76" t="s">
        <v>57</v>
      </c>
      <c r="O253" s="77" t="s">
        <v>75</v>
      </c>
      <c r="P253" s="76" t="s">
        <v>31</v>
      </c>
      <c r="Q253" s="76" t="s">
        <v>98</v>
      </c>
      <c r="R253" s="76" t="s">
        <v>51</v>
      </c>
      <c r="S253" s="80">
        <v>4.2000000000000003E-2</v>
      </c>
      <c r="T253" s="81">
        <v>3.7596999999999998E-2</v>
      </c>
      <c r="U253" s="81">
        <v>2.716E-2</v>
      </c>
      <c r="V253" s="81">
        <v>2.486E-2</v>
      </c>
      <c r="W253" s="81">
        <v>1.8280000000000001E-2</v>
      </c>
      <c r="X253" s="82">
        <v>1.7801999999999998E-2</v>
      </c>
    </row>
    <row r="254" spans="2:24" ht="19.5" customHeight="1" x14ac:dyDescent="0.3">
      <c r="B254" s="32" t="s">
        <v>27</v>
      </c>
      <c r="C254" s="30" t="s">
        <v>28</v>
      </c>
      <c r="D254" s="30" t="s">
        <v>43</v>
      </c>
      <c r="E254" s="29">
        <v>44652</v>
      </c>
      <c r="F254" s="28">
        <v>25</v>
      </c>
      <c r="G254" s="26">
        <v>0.430002</v>
      </c>
      <c r="H254" s="26">
        <v>0.36275499999999999</v>
      </c>
      <c r="I254" s="26">
        <v>0.29167599999999999</v>
      </c>
      <c r="J254" s="26">
        <v>0</v>
      </c>
      <c r="K254" s="26">
        <v>0</v>
      </c>
      <c r="L254" s="26">
        <v>0</v>
      </c>
      <c r="N254" s="76" t="s">
        <v>57</v>
      </c>
      <c r="O254" s="77" t="s">
        <v>75</v>
      </c>
      <c r="P254" s="76" t="s">
        <v>31</v>
      </c>
      <c r="Q254" s="76" t="s">
        <v>99</v>
      </c>
      <c r="R254" s="76" t="s">
        <v>28</v>
      </c>
      <c r="S254" s="80">
        <v>0.110639</v>
      </c>
      <c r="T254" s="81">
        <v>4.4775000000000002E-2</v>
      </c>
      <c r="U254" s="81">
        <v>0</v>
      </c>
      <c r="V254" s="81">
        <v>0</v>
      </c>
      <c r="W254" s="81">
        <v>0</v>
      </c>
      <c r="X254" s="82">
        <v>0</v>
      </c>
    </row>
    <row r="255" spans="2:24" ht="19.5" customHeight="1" x14ac:dyDescent="0.3">
      <c r="B255" s="32" t="s">
        <v>27</v>
      </c>
      <c r="C255" s="30" t="s">
        <v>28</v>
      </c>
      <c r="D255" s="30" t="s">
        <v>43</v>
      </c>
      <c r="E255" s="29">
        <v>44621</v>
      </c>
      <c r="F255" s="28">
        <v>25</v>
      </c>
      <c r="G255" s="26">
        <v>0.59270699999999998</v>
      </c>
      <c r="H255" s="26">
        <v>0.48489300000000002</v>
      </c>
      <c r="I255" s="26">
        <v>0.38784600000000002</v>
      </c>
      <c r="J255" s="26">
        <v>0</v>
      </c>
      <c r="K255" s="26">
        <v>0</v>
      </c>
      <c r="L255" s="26">
        <v>0</v>
      </c>
      <c r="N255" s="78" t="s">
        <v>57</v>
      </c>
      <c r="O255" s="79" t="s">
        <v>75</v>
      </c>
      <c r="P255" s="78" t="s">
        <v>31</v>
      </c>
      <c r="Q255" s="76" t="s">
        <v>99</v>
      </c>
      <c r="R255" s="78" t="s">
        <v>33</v>
      </c>
      <c r="S255" s="80">
        <v>6.2965999999999994E-2</v>
      </c>
      <c r="T255" s="81">
        <v>5.7258000000000003E-2</v>
      </c>
      <c r="U255" s="81">
        <v>3.5622000000000001E-2</v>
      </c>
      <c r="V255" s="81">
        <v>3.4667999999999997E-2</v>
      </c>
      <c r="W255" s="81">
        <v>3.2143999999999999E-2</v>
      </c>
      <c r="X255" s="82">
        <v>3.014E-2</v>
      </c>
    </row>
    <row r="256" spans="2:24" ht="19.5" customHeight="1" x14ac:dyDescent="0.3">
      <c r="B256" s="32" t="s">
        <v>27</v>
      </c>
      <c r="C256" s="30" t="s">
        <v>28</v>
      </c>
      <c r="D256" s="30" t="s">
        <v>43</v>
      </c>
      <c r="E256" s="29">
        <v>44593</v>
      </c>
      <c r="F256" s="28">
        <v>25</v>
      </c>
      <c r="G256" s="26">
        <v>0.460067</v>
      </c>
      <c r="H256" s="26">
        <v>0.359294</v>
      </c>
      <c r="I256" s="26">
        <v>0.28927999999999998</v>
      </c>
      <c r="J256" s="26">
        <v>0</v>
      </c>
      <c r="K256" s="26">
        <v>0</v>
      </c>
      <c r="L256" s="26">
        <v>0</v>
      </c>
      <c r="N256" s="78" t="s">
        <v>57</v>
      </c>
      <c r="O256" s="79" t="s">
        <v>75</v>
      </c>
      <c r="P256" s="78" t="s">
        <v>31</v>
      </c>
      <c r="Q256" s="76" t="s">
        <v>99</v>
      </c>
      <c r="R256" s="78" t="s">
        <v>34</v>
      </c>
      <c r="S256" s="80">
        <v>8.7576000000000001E-2</v>
      </c>
      <c r="T256" s="81">
        <v>7.9017000000000004E-2</v>
      </c>
      <c r="U256" s="81">
        <v>5.2951999999999999E-2</v>
      </c>
      <c r="V256" s="81">
        <v>4.8111000000000001E-2</v>
      </c>
      <c r="W256" s="81">
        <v>2.9887E-2</v>
      </c>
      <c r="X256" s="82">
        <v>2.7805E-2</v>
      </c>
    </row>
    <row r="257" spans="2:24" ht="19.5" customHeight="1" x14ac:dyDescent="0.3">
      <c r="B257" s="32" t="s">
        <v>27</v>
      </c>
      <c r="C257" s="30" t="s">
        <v>28</v>
      </c>
      <c r="D257" s="30" t="s">
        <v>43</v>
      </c>
      <c r="E257" s="29">
        <v>44562</v>
      </c>
      <c r="F257" s="28">
        <v>25</v>
      </c>
      <c r="G257" s="26">
        <v>0.46533000000000002</v>
      </c>
      <c r="H257" s="26">
        <v>0.36770399999999998</v>
      </c>
      <c r="I257" s="26">
        <v>0.29985099999999998</v>
      </c>
      <c r="J257" s="26">
        <v>0</v>
      </c>
      <c r="K257" s="26">
        <v>0</v>
      </c>
      <c r="L257" s="26">
        <v>0</v>
      </c>
      <c r="N257" s="78" t="s">
        <v>57</v>
      </c>
      <c r="O257" s="79" t="s">
        <v>75</v>
      </c>
      <c r="P257" s="78" t="s">
        <v>31</v>
      </c>
      <c r="Q257" s="76" t="s">
        <v>99</v>
      </c>
      <c r="R257" s="78" t="s">
        <v>35</v>
      </c>
      <c r="S257" s="80">
        <v>6.8016999999999994E-2</v>
      </c>
      <c r="T257" s="81">
        <v>6.4823000000000006E-2</v>
      </c>
      <c r="U257" s="81">
        <v>4.1764999999999997E-2</v>
      </c>
      <c r="V257" s="81">
        <v>3.8133E-2</v>
      </c>
      <c r="W257" s="81">
        <v>2.7938999999999999E-2</v>
      </c>
      <c r="X257" s="82">
        <v>2.6717000000000001E-2</v>
      </c>
    </row>
    <row r="258" spans="2:24" ht="19.5" customHeight="1" x14ac:dyDescent="0.3">
      <c r="B258" s="31" t="s">
        <v>27</v>
      </c>
      <c r="C258" s="30" t="s">
        <v>28</v>
      </c>
      <c r="D258" s="30" t="s">
        <v>43</v>
      </c>
      <c r="E258" s="29">
        <v>44774</v>
      </c>
      <c r="F258" s="28">
        <v>25</v>
      </c>
      <c r="G258" s="26">
        <v>0.29406300000000002</v>
      </c>
      <c r="H258" s="26">
        <v>0.19318399999999999</v>
      </c>
      <c r="I258" s="26">
        <v>0.13134599999999999</v>
      </c>
      <c r="J258" s="26">
        <v>0</v>
      </c>
      <c r="K258" s="26">
        <v>0</v>
      </c>
      <c r="L258" s="26">
        <v>0</v>
      </c>
      <c r="N258" s="78" t="s">
        <v>57</v>
      </c>
      <c r="O258" s="79" t="s">
        <v>75</v>
      </c>
      <c r="P258" s="78" t="s">
        <v>31</v>
      </c>
      <c r="Q258" s="76" t="s">
        <v>99</v>
      </c>
      <c r="R258" s="78" t="s">
        <v>50</v>
      </c>
      <c r="S258" s="80">
        <v>5.6695000000000002E-2</v>
      </c>
      <c r="T258" s="81">
        <v>5.3092E-2</v>
      </c>
      <c r="U258" s="81">
        <v>3.9606000000000002E-2</v>
      </c>
      <c r="V258" s="81">
        <v>3.6304999999999997E-2</v>
      </c>
      <c r="W258" s="81">
        <v>2.7798E-2</v>
      </c>
      <c r="X258" s="82">
        <v>2.682E-2</v>
      </c>
    </row>
    <row r="259" spans="2:24" ht="19.5" customHeight="1" x14ac:dyDescent="0.3">
      <c r="B259" s="32" t="s">
        <v>27</v>
      </c>
      <c r="C259" s="30" t="s">
        <v>28</v>
      </c>
      <c r="D259" s="30" t="s">
        <v>43</v>
      </c>
      <c r="E259" s="29">
        <v>44743</v>
      </c>
      <c r="F259" s="28">
        <v>25</v>
      </c>
      <c r="G259" s="26">
        <v>0.30482700000000001</v>
      </c>
      <c r="H259" s="26">
        <v>0.205232</v>
      </c>
      <c r="I259" s="26">
        <v>0.14382400000000001</v>
      </c>
      <c r="J259" s="26">
        <v>0</v>
      </c>
      <c r="K259" s="26">
        <v>0</v>
      </c>
      <c r="L259" s="26">
        <v>0</v>
      </c>
      <c r="N259" s="78" t="s">
        <v>57</v>
      </c>
      <c r="O259" s="79" t="s">
        <v>75</v>
      </c>
      <c r="P259" s="78" t="s">
        <v>31</v>
      </c>
      <c r="Q259" s="76" t="s">
        <v>99</v>
      </c>
      <c r="R259" s="78" t="s">
        <v>51</v>
      </c>
      <c r="S259" s="80">
        <v>5.0219E-2</v>
      </c>
      <c r="T259" s="81">
        <v>4.5816000000000003E-2</v>
      </c>
      <c r="U259" s="81">
        <v>3.5379000000000001E-2</v>
      </c>
      <c r="V259" s="81">
        <v>3.3078999999999997E-2</v>
      </c>
      <c r="W259" s="81">
        <v>2.6499000000000002E-2</v>
      </c>
      <c r="X259" s="82">
        <v>2.6020999999999999E-2</v>
      </c>
    </row>
    <row r="260" spans="2:24" ht="19.5" customHeight="1" x14ac:dyDescent="0.3">
      <c r="B260" s="31" t="s">
        <v>27</v>
      </c>
      <c r="C260" s="30" t="s">
        <v>28</v>
      </c>
      <c r="D260" s="30" t="s">
        <v>43</v>
      </c>
      <c r="E260" s="29">
        <v>44713</v>
      </c>
      <c r="F260" s="28">
        <v>25</v>
      </c>
      <c r="G260" s="26">
        <v>0.32997500000000002</v>
      </c>
      <c r="H260" s="26">
        <v>0.22520999999999999</v>
      </c>
      <c r="I260" s="26">
        <v>0.16112000000000001</v>
      </c>
      <c r="J260" s="26">
        <v>0</v>
      </c>
      <c r="K260" s="26">
        <v>0</v>
      </c>
      <c r="L260" s="26">
        <v>0</v>
      </c>
      <c r="N260" s="76" t="s">
        <v>27</v>
      </c>
      <c r="O260" s="77" t="s">
        <v>100</v>
      </c>
      <c r="P260" s="76" t="s">
        <v>101</v>
      </c>
      <c r="Q260" s="76" t="s">
        <v>102</v>
      </c>
      <c r="R260" s="76" t="s">
        <v>28</v>
      </c>
      <c r="S260" s="118">
        <v>8.6653271232876694E-2</v>
      </c>
      <c r="T260" s="120">
        <v>2.1304526027397262E-2</v>
      </c>
      <c r="U260" s="120">
        <v>0</v>
      </c>
      <c r="V260" s="120">
        <v>0</v>
      </c>
      <c r="W260" s="120">
        <v>0</v>
      </c>
      <c r="X260" s="120">
        <v>0</v>
      </c>
    </row>
    <row r="261" spans="2:24" ht="19.5" customHeight="1" x14ac:dyDescent="0.3">
      <c r="B261" s="33" t="s">
        <v>27</v>
      </c>
      <c r="C261" s="30" t="s">
        <v>28</v>
      </c>
      <c r="D261" s="30" t="s">
        <v>43</v>
      </c>
      <c r="E261" s="29">
        <v>44593</v>
      </c>
      <c r="F261" s="28">
        <v>25</v>
      </c>
      <c r="G261" s="26">
        <v>0.35956500000000002</v>
      </c>
      <c r="H261" s="26">
        <v>0.40187400000000001</v>
      </c>
      <c r="I261" s="26">
        <v>0.34201100000000001</v>
      </c>
      <c r="J261" s="26">
        <v>0</v>
      </c>
      <c r="K261" s="26">
        <v>0</v>
      </c>
      <c r="L261" s="26">
        <v>0</v>
      </c>
      <c r="N261" s="78" t="s">
        <v>27</v>
      </c>
      <c r="O261" s="79" t="s">
        <v>100</v>
      </c>
      <c r="P261" s="78" t="s">
        <v>101</v>
      </c>
      <c r="Q261" s="78" t="s">
        <v>103</v>
      </c>
      <c r="R261" s="78" t="s">
        <v>28</v>
      </c>
      <c r="S261" s="119">
        <v>8.6653271232876694E-2</v>
      </c>
      <c r="T261" s="121">
        <v>2.1304526027397262E-2</v>
      </c>
      <c r="U261" s="121">
        <v>0</v>
      </c>
      <c r="V261" s="121">
        <v>0</v>
      </c>
      <c r="W261" s="121">
        <v>0</v>
      </c>
      <c r="X261" s="121">
        <v>0</v>
      </c>
    </row>
    <row r="262" spans="2:24" ht="19.5" customHeight="1" x14ac:dyDescent="0.3">
      <c r="B262" s="31" t="s">
        <v>27</v>
      </c>
      <c r="C262" s="30" t="s">
        <v>28</v>
      </c>
      <c r="D262" s="30" t="s">
        <v>43</v>
      </c>
      <c r="E262" s="29">
        <v>44621</v>
      </c>
      <c r="F262" s="28">
        <v>25</v>
      </c>
      <c r="G262" s="26">
        <v>0.37129600000000001</v>
      </c>
      <c r="H262" s="26">
        <v>0.33862700000000001</v>
      </c>
      <c r="I262" s="26">
        <v>0.27265499999999998</v>
      </c>
      <c r="J262" s="26">
        <v>0</v>
      </c>
      <c r="K262" s="26">
        <v>0</v>
      </c>
      <c r="L262" s="26">
        <v>0</v>
      </c>
      <c r="N262" s="78" t="s">
        <v>27</v>
      </c>
      <c r="O262" s="79" t="s">
        <v>100</v>
      </c>
      <c r="P262" s="78" t="s">
        <v>101</v>
      </c>
      <c r="Q262" s="78" t="s">
        <v>104</v>
      </c>
      <c r="R262" s="78" t="s">
        <v>28</v>
      </c>
      <c r="S262" s="119">
        <v>7.1260273972602747E-2</v>
      </c>
      <c r="T262" s="121">
        <v>7.1260273972602747E-2</v>
      </c>
      <c r="U262" s="121">
        <v>0</v>
      </c>
      <c r="V262" s="121">
        <v>0</v>
      </c>
      <c r="W262" s="121">
        <v>0</v>
      </c>
      <c r="X262" s="121">
        <v>0</v>
      </c>
    </row>
    <row r="263" spans="2:24" ht="19.5" customHeight="1" x14ac:dyDescent="0.3">
      <c r="B263" s="31" t="s">
        <v>27</v>
      </c>
      <c r="C263" s="30" t="s">
        <v>28</v>
      </c>
      <c r="D263" s="30" t="s">
        <v>43</v>
      </c>
      <c r="E263" s="29">
        <v>44652</v>
      </c>
      <c r="F263" s="28">
        <v>25</v>
      </c>
      <c r="G263" s="26">
        <v>0.38510100000000003</v>
      </c>
      <c r="H263" s="26">
        <v>0.35087099999999999</v>
      </c>
      <c r="I263" s="26">
        <v>0.27965099999999998</v>
      </c>
      <c r="J263" s="26">
        <v>0</v>
      </c>
      <c r="K263" s="26">
        <v>0</v>
      </c>
      <c r="L263" s="26">
        <v>0</v>
      </c>
      <c r="N263" s="78" t="s">
        <v>27</v>
      </c>
      <c r="O263" s="79" t="s">
        <v>100</v>
      </c>
      <c r="P263" s="78" t="s">
        <v>101</v>
      </c>
      <c r="Q263" s="78" t="s">
        <v>105</v>
      </c>
      <c r="R263" s="78" t="s">
        <v>28</v>
      </c>
      <c r="S263" s="119">
        <v>6.9542616438356158E-2</v>
      </c>
      <c r="T263" s="121">
        <v>3.6786657534246575E-3</v>
      </c>
      <c r="U263" s="121">
        <v>0</v>
      </c>
      <c r="V263" s="121">
        <v>0</v>
      </c>
      <c r="W263" s="121">
        <v>0</v>
      </c>
      <c r="X263" s="121">
        <v>0</v>
      </c>
    </row>
    <row r="264" spans="2:24" ht="19.5" customHeight="1" x14ac:dyDescent="0.3">
      <c r="B264" s="33" t="s">
        <v>27</v>
      </c>
      <c r="C264" s="30" t="s">
        <v>28</v>
      </c>
      <c r="D264" s="30" t="s">
        <v>43</v>
      </c>
      <c r="E264" s="29">
        <v>44682</v>
      </c>
      <c r="F264" s="28">
        <v>25</v>
      </c>
      <c r="G264" s="26">
        <v>0.40759400000000001</v>
      </c>
      <c r="H264" s="26">
        <v>0.29432700000000001</v>
      </c>
      <c r="I264" s="26">
        <v>0.221308</v>
      </c>
      <c r="J264" s="26">
        <v>0</v>
      </c>
      <c r="K264" s="26">
        <v>0</v>
      </c>
      <c r="L264" s="26">
        <v>0</v>
      </c>
      <c r="N264" s="78" t="s">
        <v>27</v>
      </c>
      <c r="O264" s="79" t="s">
        <v>100</v>
      </c>
      <c r="P264" s="78" t="s">
        <v>101</v>
      </c>
      <c r="Q264" s="78" t="s">
        <v>106</v>
      </c>
      <c r="R264" s="78" t="s">
        <v>28</v>
      </c>
      <c r="S264" s="119">
        <v>8.9447791780821892E-2</v>
      </c>
      <c r="T264" s="121">
        <v>2.4356799999999998E-2</v>
      </c>
      <c r="U264" s="121">
        <v>0</v>
      </c>
      <c r="V264" s="121">
        <v>0</v>
      </c>
      <c r="W264" s="121">
        <v>0</v>
      </c>
      <c r="X264" s="121">
        <v>0</v>
      </c>
    </row>
    <row r="265" spans="2:24" ht="19.5" customHeight="1" x14ac:dyDescent="0.3">
      <c r="B265" s="31" t="s">
        <v>27</v>
      </c>
      <c r="C265" s="30" t="s">
        <v>28</v>
      </c>
      <c r="D265" s="30" t="s">
        <v>43</v>
      </c>
      <c r="E265" s="29">
        <v>44562</v>
      </c>
      <c r="F265" s="28">
        <v>25</v>
      </c>
      <c r="G265" s="26">
        <v>0.46533000000000002</v>
      </c>
      <c r="H265" s="26">
        <v>0.36770399999999998</v>
      </c>
      <c r="I265" s="26">
        <v>0.29985099999999998</v>
      </c>
      <c r="J265" s="26">
        <v>0</v>
      </c>
      <c r="K265" s="26">
        <v>0</v>
      </c>
      <c r="L265" s="26">
        <v>0</v>
      </c>
      <c r="N265" s="78" t="s">
        <v>27</v>
      </c>
      <c r="O265" s="79" t="s">
        <v>100</v>
      </c>
      <c r="P265" s="78" t="s">
        <v>101</v>
      </c>
      <c r="Q265" s="78" t="s">
        <v>107</v>
      </c>
      <c r="R265" s="78" t="s">
        <v>28</v>
      </c>
      <c r="S265" s="119">
        <v>6.9542616438356158E-2</v>
      </c>
      <c r="T265" s="121">
        <v>3.6786657534246575E-3</v>
      </c>
      <c r="U265" s="121">
        <v>0</v>
      </c>
      <c r="V265" s="121">
        <v>0</v>
      </c>
      <c r="W265" s="121">
        <v>0</v>
      </c>
      <c r="X265" s="121">
        <v>0</v>
      </c>
    </row>
    <row r="266" spans="2:24" ht="19.5" customHeight="1" x14ac:dyDescent="0.3">
      <c r="B266" s="32" t="s">
        <v>27</v>
      </c>
      <c r="C266" s="30" t="s">
        <v>28</v>
      </c>
      <c r="D266" s="30" t="s">
        <v>43</v>
      </c>
      <c r="E266" s="29">
        <v>45108</v>
      </c>
      <c r="F266" s="28">
        <v>25</v>
      </c>
      <c r="G266" s="26">
        <v>0.27301399999999998</v>
      </c>
      <c r="H266" s="26">
        <v>0.21922800000000001</v>
      </c>
      <c r="I266" s="26">
        <v>0.15997500000000001</v>
      </c>
      <c r="J266" s="26">
        <v>0</v>
      </c>
      <c r="K266" s="26">
        <v>0</v>
      </c>
      <c r="L266" s="26">
        <v>0</v>
      </c>
      <c r="N266" s="78" t="s">
        <v>27</v>
      </c>
      <c r="O266" s="79" t="s">
        <v>100</v>
      </c>
      <c r="P266" s="78" t="s">
        <v>101</v>
      </c>
      <c r="Q266" s="78" t="s">
        <v>108</v>
      </c>
      <c r="R266" s="78" t="s">
        <v>28</v>
      </c>
      <c r="S266" s="119">
        <v>6.9542616438356158E-2</v>
      </c>
      <c r="T266" s="121">
        <v>3.6786657534246575E-3</v>
      </c>
      <c r="U266" s="121">
        <v>0</v>
      </c>
      <c r="V266" s="121">
        <v>0</v>
      </c>
      <c r="W266" s="121">
        <v>0</v>
      </c>
      <c r="X266" s="121">
        <v>0</v>
      </c>
    </row>
    <row r="267" spans="2:24" ht="19.5" customHeight="1" x14ac:dyDescent="0.3">
      <c r="B267" s="32" t="s">
        <v>27</v>
      </c>
      <c r="C267" s="30" t="s">
        <v>28</v>
      </c>
      <c r="D267" s="30" t="s">
        <v>43</v>
      </c>
      <c r="E267" s="29">
        <v>45078</v>
      </c>
      <c r="F267" s="28">
        <v>3</v>
      </c>
      <c r="G267" s="26">
        <v>0.247499</v>
      </c>
      <c r="H267" s="26">
        <v>0.19095500000000001</v>
      </c>
      <c r="I267" s="26">
        <v>0.139793</v>
      </c>
      <c r="J267" s="26">
        <v>0</v>
      </c>
      <c r="K267" s="26">
        <v>0</v>
      </c>
      <c r="L267" s="26">
        <v>0</v>
      </c>
      <c r="N267" s="78" t="s">
        <v>27</v>
      </c>
      <c r="O267" s="79" t="s">
        <v>100</v>
      </c>
      <c r="P267" s="78" t="s">
        <v>101</v>
      </c>
      <c r="Q267" s="78" t="s">
        <v>109</v>
      </c>
      <c r="R267" s="78" t="s">
        <v>28</v>
      </c>
      <c r="S267" s="119">
        <v>8.9024605479452054E-2</v>
      </c>
      <c r="T267" s="121">
        <v>2.6972389041095887E-2</v>
      </c>
      <c r="U267" s="121">
        <v>0</v>
      </c>
      <c r="V267" s="121">
        <v>0</v>
      </c>
      <c r="W267" s="121">
        <v>0</v>
      </c>
      <c r="X267" s="121">
        <v>0</v>
      </c>
    </row>
    <row r="268" spans="2:24" ht="19.5" customHeight="1" x14ac:dyDescent="0.3">
      <c r="B268" s="32" t="s">
        <v>27</v>
      </c>
      <c r="C268" s="30" t="s">
        <v>28</v>
      </c>
      <c r="D268" s="30" t="s">
        <v>43</v>
      </c>
      <c r="E268" s="29">
        <v>45047</v>
      </c>
      <c r="F268" s="28">
        <v>3</v>
      </c>
      <c r="G268" s="26">
        <v>0.22877600000000001</v>
      </c>
      <c r="H268" s="26">
        <v>0.17799200000000001</v>
      </c>
      <c r="I268" s="26">
        <v>0.12171800000000001</v>
      </c>
      <c r="J268" s="26">
        <v>0</v>
      </c>
      <c r="K268" s="26">
        <v>0</v>
      </c>
      <c r="L268" s="26">
        <v>0</v>
      </c>
      <c r="N268" s="78" t="s">
        <v>27</v>
      </c>
      <c r="O268" s="79" t="s">
        <v>100</v>
      </c>
      <c r="P268" s="78" t="s">
        <v>101</v>
      </c>
      <c r="Q268" s="78" t="s">
        <v>110</v>
      </c>
      <c r="R268" s="78" t="s">
        <v>28</v>
      </c>
      <c r="S268" s="119">
        <v>8.9024605479452054E-2</v>
      </c>
      <c r="T268" s="121">
        <v>2.6972389041095887E-2</v>
      </c>
      <c r="U268" s="121">
        <v>0</v>
      </c>
      <c r="V268" s="121">
        <v>0</v>
      </c>
      <c r="W268" s="121">
        <v>0</v>
      </c>
      <c r="X268" s="121">
        <v>0</v>
      </c>
    </row>
    <row r="269" spans="2:24" ht="19.5" customHeight="1" x14ac:dyDescent="0.3">
      <c r="B269" s="32" t="s">
        <v>27</v>
      </c>
      <c r="C269" s="30" t="s">
        <v>28</v>
      </c>
      <c r="D269" s="30" t="s">
        <v>43</v>
      </c>
      <c r="E269" s="29">
        <v>45017</v>
      </c>
      <c r="F269" s="28">
        <v>3</v>
      </c>
      <c r="G269" s="26">
        <v>0.25422600000000001</v>
      </c>
      <c r="H269" s="26">
        <v>0.201794</v>
      </c>
      <c r="I269" s="26">
        <v>0.13170599999999999</v>
      </c>
      <c r="J269" s="26">
        <v>0</v>
      </c>
      <c r="K269" s="26">
        <v>0</v>
      </c>
      <c r="L269" s="26">
        <v>0</v>
      </c>
      <c r="N269" s="78" t="s">
        <v>27</v>
      </c>
      <c r="O269" s="79" t="s">
        <v>100</v>
      </c>
      <c r="P269" s="78" t="s">
        <v>101</v>
      </c>
      <c r="Q269" s="78" t="s">
        <v>111</v>
      </c>
      <c r="R269" s="78" t="s">
        <v>28</v>
      </c>
      <c r="S269" s="119">
        <v>9.5911923287671216E-2</v>
      </c>
      <c r="T269" s="121">
        <v>2.7275130630136986E-2</v>
      </c>
      <c r="U269" s="121">
        <v>0</v>
      </c>
      <c r="V269" s="121">
        <v>0</v>
      </c>
      <c r="W269" s="121">
        <v>0</v>
      </c>
      <c r="X269" s="121">
        <v>0</v>
      </c>
    </row>
    <row r="270" spans="2:24" ht="19.5" customHeight="1" x14ac:dyDescent="0.3">
      <c r="B270" s="32" t="s">
        <v>27</v>
      </c>
      <c r="C270" s="30" t="s">
        <v>28</v>
      </c>
      <c r="D270" s="30" t="s">
        <v>43</v>
      </c>
      <c r="E270" s="29">
        <v>44986</v>
      </c>
      <c r="F270" s="28">
        <v>3</v>
      </c>
      <c r="G270" s="26">
        <v>0.21507599999999999</v>
      </c>
      <c r="H270" s="26">
        <v>0.16336899999999999</v>
      </c>
      <c r="I270" s="26">
        <v>0.129747</v>
      </c>
      <c r="J270" s="26">
        <v>0</v>
      </c>
      <c r="K270" s="26">
        <v>0</v>
      </c>
      <c r="L270" s="26">
        <v>0</v>
      </c>
      <c r="N270" s="78" t="s">
        <v>27</v>
      </c>
      <c r="O270" s="79" t="s">
        <v>100</v>
      </c>
      <c r="P270" s="78" t="s">
        <v>101</v>
      </c>
      <c r="Q270" s="78" t="s">
        <v>112</v>
      </c>
      <c r="R270" s="78" t="s">
        <v>28</v>
      </c>
      <c r="S270" s="119">
        <v>9.5911923287671216E-2</v>
      </c>
      <c r="T270" s="121">
        <v>2.7275130630136986E-2</v>
      </c>
      <c r="U270" s="121">
        <v>0</v>
      </c>
      <c r="V270" s="121">
        <v>0</v>
      </c>
      <c r="W270" s="121">
        <v>0</v>
      </c>
      <c r="X270" s="121">
        <v>0</v>
      </c>
    </row>
    <row r="271" spans="2:24" ht="19.5" customHeight="1" x14ac:dyDescent="0.3">
      <c r="B271" s="32" t="s">
        <v>27</v>
      </c>
      <c r="C271" s="30" t="s">
        <v>28</v>
      </c>
      <c r="D271" s="30" t="s">
        <v>43</v>
      </c>
      <c r="E271" s="29">
        <v>44927</v>
      </c>
      <c r="F271" s="28">
        <v>3</v>
      </c>
      <c r="G271" s="26">
        <v>0.24402699999999999</v>
      </c>
      <c r="H271" s="26">
        <v>0.18964700000000001</v>
      </c>
      <c r="I271" s="26">
        <v>0.12001199999999999</v>
      </c>
      <c r="J271" s="26">
        <v>0</v>
      </c>
      <c r="K271" s="26">
        <v>0</v>
      </c>
      <c r="L271" s="26">
        <v>0</v>
      </c>
      <c r="N271" s="78" t="s">
        <v>27</v>
      </c>
      <c r="O271" s="79" t="s">
        <v>100</v>
      </c>
      <c r="P271" s="78" t="s">
        <v>101</v>
      </c>
      <c r="Q271" s="78" t="s">
        <v>113</v>
      </c>
      <c r="R271" s="78" t="s">
        <v>28</v>
      </c>
      <c r="S271" s="119">
        <v>9.7243783561643829E-2</v>
      </c>
      <c r="T271" s="121">
        <v>3.5191567123287665E-2</v>
      </c>
      <c r="U271" s="121">
        <v>0</v>
      </c>
      <c r="V271" s="121">
        <v>0</v>
      </c>
      <c r="W271" s="121">
        <v>0</v>
      </c>
      <c r="X271" s="121">
        <v>0</v>
      </c>
    </row>
    <row r="272" spans="2:24" ht="19.5" customHeight="1" x14ac:dyDescent="0.3">
      <c r="B272" s="32" t="s">
        <v>27</v>
      </c>
      <c r="C272" s="30" t="s">
        <v>28</v>
      </c>
      <c r="D272" s="30" t="s">
        <v>43</v>
      </c>
      <c r="E272" s="29">
        <v>44896</v>
      </c>
      <c r="F272" s="28">
        <v>3</v>
      </c>
      <c r="G272" s="26">
        <v>0.22822899999999999</v>
      </c>
      <c r="H272" s="26">
        <v>0.17251</v>
      </c>
      <c r="I272" s="26">
        <v>0.17599999999999999</v>
      </c>
      <c r="J272" s="26">
        <v>0</v>
      </c>
      <c r="K272" s="26">
        <v>0</v>
      </c>
      <c r="L272" s="26">
        <v>0</v>
      </c>
      <c r="N272" s="78" t="s">
        <v>27</v>
      </c>
      <c r="O272" s="79" t="s">
        <v>100</v>
      </c>
      <c r="P272" s="78" t="s">
        <v>101</v>
      </c>
      <c r="Q272" s="78" t="s">
        <v>114</v>
      </c>
      <c r="R272" s="78" t="s">
        <v>28</v>
      </c>
      <c r="S272" s="119">
        <v>9.7243783561643829E-2</v>
      </c>
      <c r="T272" s="121">
        <v>3.5191567123287665E-2</v>
      </c>
      <c r="U272" s="121">
        <v>0</v>
      </c>
      <c r="V272" s="121">
        <v>0</v>
      </c>
      <c r="W272" s="121">
        <v>0</v>
      </c>
      <c r="X272" s="121">
        <v>0</v>
      </c>
    </row>
    <row r="273" spans="2:24" ht="19.5" customHeight="1" x14ac:dyDescent="0.3">
      <c r="B273" s="32" t="s">
        <v>27</v>
      </c>
      <c r="C273" s="30" t="s">
        <v>28</v>
      </c>
      <c r="D273" s="30" t="s">
        <v>43</v>
      </c>
      <c r="E273" s="29">
        <v>44866</v>
      </c>
      <c r="F273" s="28">
        <v>3</v>
      </c>
      <c r="G273" s="26">
        <v>0.29072300000000001</v>
      </c>
      <c r="H273" s="26">
        <v>0.23729600000000001</v>
      </c>
      <c r="I273" s="26">
        <v>0.19087699999999999</v>
      </c>
      <c r="J273" s="26">
        <v>0</v>
      </c>
      <c r="K273" s="26">
        <v>0</v>
      </c>
      <c r="L273" s="26">
        <v>0</v>
      </c>
      <c r="N273" s="78" t="s">
        <v>27</v>
      </c>
      <c r="O273" s="79" t="s">
        <v>100</v>
      </c>
      <c r="P273" s="78" t="s">
        <v>101</v>
      </c>
      <c r="Q273" s="78" t="s">
        <v>115</v>
      </c>
      <c r="R273" s="78" t="s">
        <v>28</v>
      </c>
      <c r="S273" s="119">
        <v>7.1260273972602747E-2</v>
      </c>
      <c r="T273" s="121">
        <v>7.1260273972602747E-2</v>
      </c>
      <c r="U273" s="121">
        <v>0</v>
      </c>
      <c r="V273" s="121">
        <v>0</v>
      </c>
      <c r="W273" s="121">
        <v>0</v>
      </c>
      <c r="X273" s="121">
        <v>0</v>
      </c>
    </row>
    <row r="274" spans="2:24" ht="19.5" customHeight="1" x14ac:dyDescent="0.3">
      <c r="B274" s="32" t="s">
        <v>27</v>
      </c>
      <c r="C274" s="30" t="s">
        <v>28</v>
      </c>
      <c r="D274" s="30" t="s">
        <v>43</v>
      </c>
      <c r="E274" s="29">
        <v>44835</v>
      </c>
      <c r="F274" s="28">
        <v>3</v>
      </c>
      <c r="G274" s="26">
        <v>0.32266299999999998</v>
      </c>
      <c r="H274" s="26">
        <v>0.26299</v>
      </c>
      <c r="I274" s="26">
        <v>0.19927700000000001</v>
      </c>
      <c r="J274" s="26">
        <v>0</v>
      </c>
      <c r="K274" s="26">
        <v>0</v>
      </c>
      <c r="L274" s="26">
        <v>0</v>
      </c>
      <c r="N274" s="78" t="s">
        <v>27</v>
      </c>
      <c r="O274" s="79" t="s">
        <v>100</v>
      </c>
      <c r="P274" s="78" t="s">
        <v>101</v>
      </c>
      <c r="Q274" s="78" t="s">
        <v>116</v>
      </c>
      <c r="R274" s="78" t="s">
        <v>28</v>
      </c>
      <c r="S274" s="119">
        <v>8.5410386301369864E-2</v>
      </c>
      <c r="T274" s="121">
        <v>2.3134671232876713E-2</v>
      </c>
      <c r="U274" s="121">
        <v>0</v>
      </c>
      <c r="V274" s="121">
        <v>0</v>
      </c>
      <c r="W274" s="121">
        <v>0</v>
      </c>
      <c r="X274" s="121">
        <v>0</v>
      </c>
    </row>
    <row r="275" spans="2:24" ht="19.5" customHeight="1" x14ac:dyDescent="0.3">
      <c r="B275" s="32" t="s">
        <v>27</v>
      </c>
      <c r="C275" s="30" t="s">
        <v>28</v>
      </c>
      <c r="D275" s="30" t="s">
        <v>43</v>
      </c>
      <c r="E275" s="29">
        <v>44805</v>
      </c>
      <c r="F275" s="28">
        <v>3</v>
      </c>
      <c r="G275" s="26">
        <v>0.34041900000000003</v>
      </c>
      <c r="H275" s="26">
        <v>0.275559</v>
      </c>
      <c r="I275" s="26">
        <v>0.19825999999999999</v>
      </c>
      <c r="J275" s="26">
        <v>0</v>
      </c>
      <c r="K275" s="26">
        <v>0</v>
      </c>
      <c r="L275" s="26">
        <v>0</v>
      </c>
      <c r="N275" s="78" t="s">
        <v>27</v>
      </c>
      <c r="O275" s="79" t="s">
        <v>100</v>
      </c>
      <c r="P275" s="78" t="s">
        <v>101</v>
      </c>
      <c r="Q275" s="78" t="s">
        <v>117</v>
      </c>
      <c r="R275" s="78" t="s">
        <v>28</v>
      </c>
      <c r="S275" s="119">
        <v>8.5410386301369864E-2</v>
      </c>
      <c r="T275" s="121">
        <v>2.3134671232876713E-2</v>
      </c>
      <c r="U275" s="121">
        <v>0</v>
      </c>
      <c r="V275" s="121">
        <v>0</v>
      </c>
      <c r="W275" s="121">
        <v>0</v>
      </c>
      <c r="X275" s="121">
        <v>0</v>
      </c>
    </row>
    <row r="276" spans="2:24" ht="19.5" customHeight="1" x14ac:dyDescent="0.3">
      <c r="B276" s="32" t="s">
        <v>27</v>
      </c>
      <c r="C276" s="30" t="s">
        <v>28</v>
      </c>
      <c r="D276" s="30" t="s">
        <v>43</v>
      </c>
      <c r="E276" s="29">
        <v>44774</v>
      </c>
      <c r="F276" s="28">
        <v>3</v>
      </c>
      <c r="G276" s="26">
        <v>0.35386299999999998</v>
      </c>
      <c r="H276" s="26">
        <v>0.29919600000000002</v>
      </c>
      <c r="I276" s="26">
        <v>0.23024</v>
      </c>
      <c r="J276" s="26">
        <v>0</v>
      </c>
      <c r="K276" s="26">
        <v>0</v>
      </c>
      <c r="L276" s="26">
        <v>0</v>
      </c>
      <c r="N276" s="78" t="s">
        <v>27</v>
      </c>
      <c r="O276" s="79" t="s">
        <v>100</v>
      </c>
      <c r="P276" s="78" t="s">
        <v>101</v>
      </c>
      <c r="Q276" s="78" t="s">
        <v>107</v>
      </c>
      <c r="R276" s="78" t="s">
        <v>33</v>
      </c>
      <c r="S276" s="119">
        <v>3.8308243835616436E-2</v>
      </c>
      <c r="T276" s="121">
        <v>3.2600202739726032E-2</v>
      </c>
      <c r="U276" s="121">
        <v>1.0964506849315069E-2</v>
      </c>
      <c r="V276" s="121">
        <v>1.001088493150685E-2</v>
      </c>
      <c r="W276" s="121">
        <v>7.486868493150685E-3</v>
      </c>
      <c r="X276" s="121">
        <v>5.4825643835616431E-3</v>
      </c>
    </row>
    <row r="277" spans="2:24" ht="19.5" customHeight="1" x14ac:dyDescent="0.3">
      <c r="B277" s="32" t="s">
        <v>27</v>
      </c>
      <c r="C277" s="30" t="s">
        <v>28</v>
      </c>
      <c r="D277" s="30" t="s">
        <v>43</v>
      </c>
      <c r="E277" s="29">
        <v>44743</v>
      </c>
      <c r="F277" s="28">
        <v>3</v>
      </c>
      <c r="G277" s="26">
        <v>0.32215500000000002</v>
      </c>
      <c r="H277" s="26">
        <v>0.26443899999999998</v>
      </c>
      <c r="I277" s="26">
        <v>0.20331099999999999</v>
      </c>
      <c r="J277" s="26">
        <v>0</v>
      </c>
      <c r="K277" s="26">
        <v>0</v>
      </c>
      <c r="L277" s="26">
        <v>0</v>
      </c>
      <c r="N277" s="78" t="s">
        <v>27</v>
      </c>
      <c r="O277" s="79" t="s">
        <v>100</v>
      </c>
      <c r="P277" s="78" t="s">
        <v>101</v>
      </c>
      <c r="Q277" s="78" t="s">
        <v>108</v>
      </c>
      <c r="R277" s="78" t="s">
        <v>33</v>
      </c>
      <c r="S277" s="119">
        <v>3.8308243835616436E-2</v>
      </c>
      <c r="T277" s="121">
        <v>3.2600202739726032E-2</v>
      </c>
      <c r="U277" s="121">
        <v>1.0964506849315069E-2</v>
      </c>
      <c r="V277" s="121">
        <v>1.001088493150685E-2</v>
      </c>
      <c r="W277" s="121">
        <v>7.486868493150685E-3</v>
      </c>
      <c r="X277" s="121">
        <v>5.4825643835616431E-3</v>
      </c>
    </row>
    <row r="278" spans="2:24" ht="19.5" customHeight="1" x14ac:dyDescent="0.3">
      <c r="B278" s="32" t="s">
        <v>27</v>
      </c>
      <c r="C278" s="30" t="s">
        <v>28</v>
      </c>
      <c r="D278" s="30" t="s">
        <v>43</v>
      </c>
      <c r="E278" s="29">
        <v>44713</v>
      </c>
      <c r="F278" s="28">
        <v>3</v>
      </c>
      <c r="G278" s="26">
        <v>0.38830399999999998</v>
      </c>
      <c r="H278" s="26">
        <v>0.331737</v>
      </c>
      <c r="I278" s="26">
        <v>0.249421</v>
      </c>
      <c r="J278" s="26">
        <v>0</v>
      </c>
      <c r="K278" s="26">
        <v>0</v>
      </c>
      <c r="L278" s="26">
        <v>0</v>
      </c>
      <c r="N278" s="78" t="s">
        <v>27</v>
      </c>
      <c r="O278" s="79" t="s">
        <v>100</v>
      </c>
      <c r="P278" s="78" t="s">
        <v>101</v>
      </c>
      <c r="Q278" s="78" t="s">
        <v>109</v>
      </c>
      <c r="R278" s="78" t="s">
        <v>33</v>
      </c>
      <c r="S278" s="119">
        <v>4.862598630136987E-2</v>
      </c>
      <c r="T278" s="121">
        <v>4.0796000000000006E-2</v>
      </c>
      <c r="U278" s="121">
        <v>2.1134024657534254E-2</v>
      </c>
      <c r="V278" s="121">
        <v>2.0544202739726035E-2</v>
      </c>
      <c r="W278" s="121">
        <v>1.7178887671232875E-2</v>
      </c>
      <c r="X278" s="121">
        <v>1.7068520547945207E-2</v>
      </c>
    </row>
    <row r="279" spans="2:24" ht="19.5" customHeight="1" x14ac:dyDescent="0.3">
      <c r="B279" s="32" t="s">
        <v>27</v>
      </c>
      <c r="C279" s="30" t="s">
        <v>28</v>
      </c>
      <c r="D279" s="30" t="s">
        <v>43</v>
      </c>
      <c r="E279" s="29">
        <v>44682</v>
      </c>
      <c r="F279" s="28">
        <v>3</v>
      </c>
      <c r="G279" s="26">
        <v>0.40405099999999999</v>
      </c>
      <c r="H279" s="26">
        <v>0.34097899999999998</v>
      </c>
      <c r="I279" s="26">
        <v>0.26744400000000002</v>
      </c>
      <c r="J279" s="26">
        <v>0</v>
      </c>
      <c r="K279" s="26">
        <v>0</v>
      </c>
      <c r="L279" s="26">
        <v>0</v>
      </c>
      <c r="N279" s="78" t="s">
        <v>27</v>
      </c>
      <c r="O279" s="79" t="s">
        <v>100</v>
      </c>
      <c r="P279" s="78" t="s">
        <v>101</v>
      </c>
      <c r="Q279" s="78" t="s">
        <v>110</v>
      </c>
      <c r="R279" s="78" t="s">
        <v>33</v>
      </c>
      <c r="S279" s="119">
        <v>4.862598630136987E-2</v>
      </c>
      <c r="T279" s="121">
        <v>4.0796000000000006E-2</v>
      </c>
      <c r="U279" s="121">
        <v>2.1134024657534254E-2</v>
      </c>
      <c r="V279" s="121">
        <v>2.0544202739726035E-2</v>
      </c>
      <c r="W279" s="121">
        <v>1.7178887671232875E-2</v>
      </c>
      <c r="X279" s="121">
        <v>1.7068520547945207E-2</v>
      </c>
    </row>
    <row r="280" spans="2:24" ht="19.5" customHeight="1" x14ac:dyDescent="0.3">
      <c r="B280" s="32" t="s">
        <v>27</v>
      </c>
      <c r="C280" s="30" t="s">
        <v>28</v>
      </c>
      <c r="D280" s="30" t="s">
        <v>43</v>
      </c>
      <c r="E280" s="29">
        <v>44652</v>
      </c>
      <c r="F280" s="28">
        <v>3</v>
      </c>
      <c r="G280" s="26">
        <v>0.40800199999999998</v>
      </c>
      <c r="H280" s="26">
        <v>0.34075499999999997</v>
      </c>
      <c r="I280" s="26">
        <v>0.26967600000000003</v>
      </c>
      <c r="J280" s="26">
        <v>0</v>
      </c>
      <c r="K280" s="26">
        <v>0</v>
      </c>
      <c r="L280" s="26">
        <v>0</v>
      </c>
      <c r="N280" s="78" t="s">
        <v>27</v>
      </c>
      <c r="O280" s="79" t="s">
        <v>100</v>
      </c>
      <c r="P280" s="78" t="s">
        <v>101</v>
      </c>
      <c r="Q280" s="78" t="s">
        <v>111</v>
      </c>
      <c r="R280" s="78" t="s">
        <v>33</v>
      </c>
      <c r="S280" s="119">
        <v>5.105548219178082E-2</v>
      </c>
      <c r="T280" s="121">
        <v>4.3696094520547943E-2</v>
      </c>
      <c r="U280" s="121">
        <v>2.3137589041095894E-2</v>
      </c>
      <c r="V280" s="121">
        <v>2.1415087671232874E-2</v>
      </c>
      <c r="W280" s="121">
        <v>1.8671427397260274E-2</v>
      </c>
      <c r="X280" s="121">
        <v>1.7714802739726025E-2</v>
      </c>
    </row>
    <row r="281" spans="2:24" ht="19.5" customHeight="1" x14ac:dyDescent="0.3">
      <c r="B281" s="32" t="s">
        <v>27</v>
      </c>
      <c r="C281" s="30" t="s">
        <v>28</v>
      </c>
      <c r="D281" s="30" t="s">
        <v>43</v>
      </c>
      <c r="E281" s="29">
        <v>44621</v>
      </c>
      <c r="F281" s="28">
        <v>3</v>
      </c>
      <c r="G281" s="26">
        <v>0.57070699999999996</v>
      </c>
      <c r="H281" s="26">
        <v>0.462893</v>
      </c>
      <c r="I281" s="26">
        <v>0.365846</v>
      </c>
      <c r="J281" s="26">
        <v>0</v>
      </c>
      <c r="K281" s="26">
        <v>0</v>
      </c>
      <c r="L281" s="26">
        <v>0</v>
      </c>
      <c r="N281" s="78" t="s">
        <v>27</v>
      </c>
      <c r="O281" s="79" t="s">
        <v>100</v>
      </c>
      <c r="P281" s="78" t="s">
        <v>101</v>
      </c>
      <c r="Q281" s="78" t="s">
        <v>112</v>
      </c>
      <c r="R281" s="78" t="s">
        <v>33</v>
      </c>
      <c r="S281" s="119">
        <v>5.105548219178082E-2</v>
      </c>
      <c r="T281" s="121">
        <v>4.3696094520547943E-2</v>
      </c>
      <c r="U281" s="121">
        <v>2.3137589041095894E-2</v>
      </c>
      <c r="V281" s="121">
        <v>2.1415087671232874E-2</v>
      </c>
      <c r="W281" s="121">
        <v>1.8671427397260274E-2</v>
      </c>
      <c r="X281" s="121">
        <v>1.7714802739726025E-2</v>
      </c>
    </row>
    <row r="282" spans="2:24" ht="19.5" customHeight="1" x14ac:dyDescent="0.3">
      <c r="B282" s="32" t="s">
        <v>27</v>
      </c>
      <c r="C282" s="30" t="s">
        <v>28</v>
      </c>
      <c r="D282" s="30" t="s">
        <v>43</v>
      </c>
      <c r="E282" s="29">
        <v>44593</v>
      </c>
      <c r="F282" s="28">
        <v>3</v>
      </c>
      <c r="G282" s="26">
        <v>0.43806699999999998</v>
      </c>
      <c r="H282" s="26">
        <v>0.33729399999999998</v>
      </c>
      <c r="I282" s="26">
        <v>0.26728000000000002</v>
      </c>
      <c r="J282" s="26">
        <v>0</v>
      </c>
      <c r="K282" s="26">
        <v>0</v>
      </c>
      <c r="L282" s="26">
        <v>0</v>
      </c>
      <c r="N282" s="78" t="s">
        <v>27</v>
      </c>
      <c r="O282" s="79" t="s">
        <v>100</v>
      </c>
      <c r="P282" s="78" t="s">
        <v>101</v>
      </c>
      <c r="Q282" s="78" t="s">
        <v>113</v>
      </c>
      <c r="R282" s="78" t="s">
        <v>33</v>
      </c>
      <c r="S282" s="119">
        <v>4.9995849315068501E-2</v>
      </c>
      <c r="T282" s="121">
        <v>4.2165863013698637E-2</v>
      </c>
      <c r="U282" s="121">
        <v>2.2503887671232882E-2</v>
      </c>
      <c r="V282" s="121">
        <v>2.1914065753424666E-2</v>
      </c>
      <c r="W282" s="121">
        <v>1.8548750684931507E-2</v>
      </c>
      <c r="X282" s="121">
        <v>1.8438383561643835E-2</v>
      </c>
    </row>
    <row r="283" spans="2:24" ht="19.5" customHeight="1" x14ac:dyDescent="0.3">
      <c r="B283" s="32" t="s">
        <v>27</v>
      </c>
      <c r="C283" s="30" t="s">
        <v>28</v>
      </c>
      <c r="D283" s="30" t="s">
        <v>43</v>
      </c>
      <c r="E283" s="29">
        <v>44562</v>
      </c>
      <c r="F283" s="28">
        <v>3</v>
      </c>
      <c r="G283" s="26">
        <v>0.44333</v>
      </c>
      <c r="H283" s="26">
        <v>0.34570400000000001</v>
      </c>
      <c r="I283" s="26">
        <v>0.27785100000000001</v>
      </c>
      <c r="J283" s="26">
        <v>0</v>
      </c>
      <c r="K283" s="26">
        <v>0</v>
      </c>
      <c r="L283" s="26">
        <v>0</v>
      </c>
      <c r="N283" s="78" t="s">
        <v>27</v>
      </c>
      <c r="O283" s="79" t="s">
        <v>100</v>
      </c>
      <c r="P283" s="78" t="s">
        <v>101</v>
      </c>
      <c r="Q283" s="78" t="s">
        <v>114</v>
      </c>
      <c r="R283" s="78" t="s">
        <v>33</v>
      </c>
      <c r="S283" s="119">
        <v>4.9995849315068501E-2</v>
      </c>
      <c r="T283" s="121">
        <v>4.2165863013698637E-2</v>
      </c>
      <c r="U283" s="121">
        <v>2.2503887671232882E-2</v>
      </c>
      <c r="V283" s="121">
        <v>2.1914065753424666E-2</v>
      </c>
      <c r="W283" s="121">
        <v>1.8548750684931507E-2</v>
      </c>
      <c r="X283" s="121">
        <v>1.8438383561643835E-2</v>
      </c>
    </row>
    <row r="284" spans="2:24" ht="19.5" customHeight="1" x14ac:dyDescent="0.3">
      <c r="B284" s="32" t="s">
        <v>27</v>
      </c>
      <c r="C284" s="30" t="s">
        <v>28</v>
      </c>
      <c r="D284" s="30" t="s">
        <v>43</v>
      </c>
      <c r="E284" s="29">
        <v>44743</v>
      </c>
      <c r="F284" s="28">
        <v>3</v>
      </c>
      <c r="G284" s="26">
        <v>0.32215500000000002</v>
      </c>
      <c r="H284" s="26">
        <v>0.26443899999999998</v>
      </c>
      <c r="I284" s="26">
        <v>0.20331099999999999</v>
      </c>
      <c r="J284" s="26">
        <v>0</v>
      </c>
      <c r="K284" s="26">
        <v>0</v>
      </c>
      <c r="L284" s="26">
        <v>0</v>
      </c>
      <c r="N284" s="78" t="s">
        <v>27</v>
      </c>
      <c r="O284" s="79" t="s">
        <v>100</v>
      </c>
      <c r="P284" s="78" t="s">
        <v>101</v>
      </c>
      <c r="Q284" s="78" t="s">
        <v>116</v>
      </c>
      <c r="R284" s="78" t="s">
        <v>33</v>
      </c>
      <c r="S284" s="119">
        <v>4.6132835616438356E-2</v>
      </c>
      <c r="T284" s="121">
        <v>3.7508328767123296E-2</v>
      </c>
      <c r="U284" s="121">
        <v>1.8668271232876715E-2</v>
      </c>
      <c r="V284" s="121">
        <v>1.7530504109589045E-2</v>
      </c>
      <c r="W284" s="121">
        <v>1.3891216438356165E-2</v>
      </c>
      <c r="X284" s="121">
        <v>1.3780849315068495E-2</v>
      </c>
    </row>
    <row r="285" spans="2:24" ht="19.5" customHeight="1" x14ac:dyDescent="0.3">
      <c r="B285" s="33" t="s">
        <v>27</v>
      </c>
      <c r="C285" s="30" t="s">
        <v>28</v>
      </c>
      <c r="D285" s="30" t="s">
        <v>43</v>
      </c>
      <c r="E285" s="29">
        <v>44774</v>
      </c>
      <c r="F285" s="28">
        <v>3</v>
      </c>
      <c r="G285" s="26">
        <v>0.35386299999999998</v>
      </c>
      <c r="H285" s="26">
        <v>0.29919600000000002</v>
      </c>
      <c r="I285" s="26">
        <v>0.23024</v>
      </c>
      <c r="J285" s="26">
        <v>0</v>
      </c>
      <c r="K285" s="26">
        <v>0</v>
      </c>
      <c r="L285" s="26">
        <v>0</v>
      </c>
      <c r="N285" s="78" t="s">
        <v>27</v>
      </c>
      <c r="O285" s="79" t="s">
        <v>100</v>
      </c>
      <c r="P285" s="78" t="s">
        <v>101</v>
      </c>
      <c r="Q285" s="78" t="s">
        <v>117</v>
      </c>
      <c r="R285" s="78" t="s">
        <v>33</v>
      </c>
      <c r="S285" s="119">
        <v>4.6132835616438356E-2</v>
      </c>
      <c r="T285" s="121">
        <v>3.7508328767123296E-2</v>
      </c>
      <c r="U285" s="121">
        <v>1.8668271232876715E-2</v>
      </c>
      <c r="V285" s="121">
        <v>1.7530504109589045E-2</v>
      </c>
      <c r="W285" s="121">
        <v>1.3891216438356165E-2</v>
      </c>
      <c r="X285" s="121">
        <v>1.3780849315068495E-2</v>
      </c>
    </row>
    <row r="286" spans="2:24" ht="19.5" customHeight="1" x14ac:dyDescent="0.3">
      <c r="B286" s="31" t="s">
        <v>27</v>
      </c>
      <c r="C286" s="30" t="s">
        <v>28</v>
      </c>
      <c r="D286" s="30" t="s">
        <v>43</v>
      </c>
      <c r="E286" s="29">
        <v>44713</v>
      </c>
      <c r="F286" s="28">
        <v>3</v>
      </c>
      <c r="G286" s="26">
        <v>0.38830399999999998</v>
      </c>
      <c r="H286" s="26">
        <v>0.331737</v>
      </c>
      <c r="I286" s="26">
        <v>0.249421</v>
      </c>
      <c r="J286" s="26">
        <v>0</v>
      </c>
      <c r="K286" s="26">
        <v>0</v>
      </c>
      <c r="L286" s="26">
        <v>0</v>
      </c>
      <c r="N286" s="78" t="s">
        <v>27</v>
      </c>
      <c r="O286" s="79" t="s">
        <v>100</v>
      </c>
      <c r="P286" s="78" t="s">
        <v>101</v>
      </c>
      <c r="Q286" s="78" t="s">
        <v>107</v>
      </c>
      <c r="R286" s="78" t="s">
        <v>34</v>
      </c>
      <c r="S286" s="119">
        <v>6.291839726027397E-2</v>
      </c>
      <c r="T286" s="121">
        <v>5.4359391780821914E-2</v>
      </c>
      <c r="U286" s="121">
        <v>2.8294745205479453E-2</v>
      </c>
      <c r="V286" s="121">
        <v>2.3453868493150686E-2</v>
      </c>
      <c r="W286" s="121">
        <v>5.2289945205479449E-3</v>
      </c>
      <c r="X286" s="121">
        <v>3.1478301369863011E-3</v>
      </c>
    </row>
    <row r="287" spans="2:24" ht="19.5" customHeight="1" x14ac:dyDescent="0.3">
      <c r="B287" s="33" t="s">
        <v>27</v>
      </c>
      <c r="C287" s="30" t="s">
        <v>28</v>
      </c>
      <c r="D287" s="30" t="s">
        <v>43</v>
      </c>
      <c r="E287" s="29">
        <v>44682</v>
      </c>
      <c r="F287" s="28">
        <v>3</v>
      </c>
      <c r="G287" s="26">
        <v>0.40405099999999999</v>
      </c>
      <c r="H287" s="26">
        <v>0.34097899999999998</v>
      </c>
      <c r="I287" s="26">
        <v>0.26744400000000002</v>
      </c>
      <c r="J287" s="26">
        <v>0</v>
      </c>
      <c r="K287" s="26">
        <v>0</v>
      </c>
      <c r="L287" s="26">
        <v>0</v>
      </c>
      <c r="N287" s="78" t="s">
        <v>27</v>
      </c>
      <c r="O287" s="79" t="s">
        <v>100</v>
      </c>
      <c r="P287" s="78" t="s">
        <v>101</v>
      </c>
      <c r="Q287" s="78" t="s">
        <v>108</v>
      </c>
      <c r="R287" s="78" t="s">
        <v>34</v>
      </c>
      <c r="S287" s="119">
        <v>6.291839726027397E-2</v>
      </c>
      <c r="T287" s="121">
        <v>5.4359391780821914E-2</v>
      </c>
      <c r="U287" s="121">
        <v>2.8294745205479453E-2</v>
      </c>
      <c r="V287" s="121">
        <v>2.3453868493150686E-2</v>
      </c>
      <c r="W287" s="121">
        <v>5.2289945205479449E-3</v>
      </c>
      <c r="X287" s="121">
        <v>3.1478301369863011E-3</v>
      </c>
    </row>
    <row r="288" spans="2:24" ht="19.5" customHeight="1" x14ac:dyDescent="0.3">
      <c r="B288" s="31" t="s">
        <v>27</v>
      </c>
      <c r="C288" s="30" t="s">
        <v>28</v>
      </c>
      <c r="D288" s="30" t="s">
        <v>43</v>
      </c>
      <c r="E288" s="29">
        <v>44652</v>
      </c>
      <c r="F288" s="28">
        <v>3</v>
      </c>
      <c r="G288" s="26">
        <v>0.40800199999999998</v>
      </c>
      <c r="H288" s="26">
        <v>0.34075499999999997</v>
      </c>
      <c r="I288" s="26">
        <v>0.26967600000000003</v>
      </c>
      <c r="J288" s="26">
        <v>0</v>
      </c>
      <c r="K288" s="26">
        <v>0</v>
      </c>
      <c r="L288" s="26">
        <v>0</v>
      </c>
      <c r="N288" s="78" t="s">
        <v>27</v>
      </c>
      <c r="O288" s="79" t="s">
        <v>100</v>
      </c>
      <c r="P288" s="78" t="s">
        <v>101</v>
      </c>
      <c r="Q288" s="78" t="s">
        <v>109</v>
      </c>
      <c r="R288" s="78" t="s">
        <v>34</v>
      </c>
      <c r="S288" s="119">
        <v>6.8520709589041093E-2</v>
      </c>
      <c r="T288" s="121">
        <v>5.9961901369863013E-2</v>
      </c>
      <c r="U288" s="121">
        <v>3.3913797260273972E-2</v>
      </c>
      <c r="V288" s="121">
        <v>2.7046964383561644E-2</v>
      </c>
      <c r="W288" s="121">
        <v>2.0619120547945208E-2</v>
      </c>
      <c r="X288" s="121">
        <v>1.3003967123287672E-2</v>
      </c>
    </row>
    <row r="289" spans="2:24" ht="19.5" customHeight="1" x14ac:dyDescent="0.3">
      <c r="B289" s="31" t="s">
        <v>27</v>
      </c>
      <c r="C289" s="30" t="s">
        <v>28</v>
      </c>
      <c r="D289" s="30" t="s">
        <v>43</v>
      </c>
      <c r="E289" s="29">
        <v>44593</v>
      </c>
      <c r="F289" s="28">
        <v>3</v>
      </c>
      <c r="G289" s="26">
        <v>0.43806699999999998</v>
      </c>
      <c r="H289" s="26">
        <v>0.33729399999999998</v>
      </c>
      <c r="I289" s="26">
        <v>0.26728000000000002</v>
      </c>
      <c r="J289" s="26">
        <v>0</v>
      </c>
      <c r="K289" s="26">
        <v>0</v>
      </c>
      <c r="L289" s="26">
        <v>0</v>
      </c>
      <c r="N289" s="78" t="s">
        <v>27</v>
      </c>
      <c r="O289" s="79" t="s">
        <v>100</v>
      </c>
      <c r="P289" s="78" t="s">
        <v>101</v>
      </c>
      <c r="Q289" s="78" t="s">
        <v>110</v>
      </c>
      <c r="R289" s="78" t="s">
        <v>34</v>
      </c>
      <c r="S289" s="119">
        <v>6.8520709589041093E-2</v>
      </c>
      <c r="T289" s="121">
        <v>5.9961901369863013E-2</v>
      </c>
      <c r="U289" s="121">
        <v>3.3913797260273972E-2</v>
      </c>
      <c r="V289" s="121">
        <v>2.7046964383561644E-2</v>
      </c>
      <c r="W289" s="121">
        <v>2.0619120547945208E-2</v>
      </c>
      <c r="X289" s="121">
        <v>1.3003967123287672E-2</v>
      </c>
    </row>
    <row r="290" spans="2:24" ht="19.5" customHeight="1" x14ac:dyDescent="0.3">
      <c r="B290" s="31" t="s">
        <v>27</v>
      </c>
      <c r="C290" s="30" t="s">
        <v>28</v>
      </c>
      <c r="D290" s="30" t="s">
        <v>43</v>
      </c>
      <c r="E290" s="29">
        <v>44562</v>
      </c>
      <c r="F290" s="28">
        <v>3</v>
      </c>
      <c r="G290" s="26">
        <v>0.44333</v>
      </c>
      <c r="H290" s="26">
        <v>0.34570400000000001</v>
      </c>
      <c r="I290" s="26">
        <v>0.27785100000000001</v>
      </c>
      <c r="J290" s="26">
        <v>0</v>
      </c>
      <c r="K290" s="26">
        <v>0</v>
      </c>
      <c r="L290" s="26">
        <v>0</v>
      </c>
      <c r="N290" s="78" t="s">
        <v>27</v>
      </c>
      <c r="O290" s="79" t="s">
        <v>100</v>
      </c>
      <c r="P290" s="78" t="s">
        <v>101</v>
      </c>
      <c r="Q290" s="78" t="s">
        <v>111</v>
      </c>
      <c r="R290" s="78" t="s">
        <v>34</v>
      </c>
      <c r="S290" s="119">
        <v>7.1589202739726021E-2</v>
      </c>
      <c r="T290" s="121">
        <v>6.3030394520547942E-2</v>
      </c>
      <c r="U290" s="121">
        <v>3.69822904109589E-2</v>
      </c>
      <c r="V290" s="121">
        <v>3.0115457534246572E-2</v>
      </c>
      <c r="W290" s="121">
        <v>2.368761369863014E-2</v>
      </c>
      <c r="X290" s="121">
        <v>1.6072460273972602E-2</v>
      </c>
    </row>
    <row r="291" spans="2:24" ht="19.5" customHeight="1" x14ac:dyDescent="0.3">
      <c r="B291" s="32" t="s">
        <v>27</v>
      </c>
      <c r="C291" s="30" t="s">
        <v>28</v>
      </c>
      <c r="D291" s="30" t="s">
        <v>43</v>
      </c>
      <c r="E291" s="29">
        <v>44621</v>
      </c>
      <c r="F291" s="28">
        <v>3</v>
      </c>
      <c r="G291" s="26">
        <v>0.57070699999999996</v>
      </c>
      <c r="H291" s="26">
        <v>0.462893</v>
      </c>
      <c r="I291" s="26">
        <v>0.365846</v>
      </c>
      <c r="J291" s="26">
        <v>0</v>
      </c>
      <c r="K291" s="26">
        <v>0</v>
      </c>
      <c r="L291" s="26">
        <v>0</v>
      </c>
      <c r="N291" s="78" t="s">
        <v>27</v>
      </c>
      <c r="O291" s="79" t="s">
        <v>100</v>
      </c>
      <c r="P291" s="78" t="s">
        <v>101</v>
      </c>
      <c r="Q291" s="78" t="s">
        <v>112</v>
      </c>
      <c r="R291" s="78" t="s">
        <v>34</v>
      </c>
      <c r="S291" s="119">
        <v>7.1589202739726021E-2</v>
      </c>
      <c r="T291" s="121">
        <v>6.3030394520547942E-2</v>
      </c>
      <c r="U291" s="121">
        <v>3.69822904109589E-2</v>
      </c>
      <c r="V291" s="121">
        <v>3.0115457534246572E-2</v>
      </c>
      <c r="W291" s="121">
        <v>2.368761369863014E-2</v>
      </c>
      <c r="X291" s="121">
        <v>1.6072460273972602E-2</v>
      </c>
    </row>
    <row r="292" spans="2:24" ht="19.5" customHeight="1" x14ac:dyDescent="0.3">
      <c r="B292" s="32" t="s">
        <v>27</v>
      </c>
      <c r="C292" s="30" t="s">
        <v>28</v>
      </c>
      <c r="D292" s="30" t="s">
        <v>43</v>
      </c>
      <c r="E292" s="29">
        <v>45108</v>
      </c>
      <c r="F292" s="28">
        <v>3</v>
      </c>
      <c r="G292" s="26">
        <v>0.25101400000000001</v>
      </c>
      <c r="H292" s="26">
        <v>0.19722799999999999</v>
      </c>
      <c r="I292" s="26">
        <v>0.13797499999999999</v>
      </c>
      <c r="J292" s="26">
        <v>0</v>
      </c>
      <c r="K292" s="26">
        <v>0</v>
      </c>
      <c r="L292" s="26">
        <v>0</v>
      </c>
      <c r="N292" s="78" t="s">
        <v>27</v>
      </c>
      <c r="O292" s="79" t="s">
        <v>100</v>
      </c>
      <c r="P292" s="78" t="s">
        <v>101</v>
      </c>
      <c r="Q292" s="78" t="s">
        <v>113</v>
      </c>
      <c r="R292" s="78" t="s">
        <v>34</v>
      </c>
      <c r="S292" s="119">
        <v>6.8520709589041093E-2</v>
      </c>
      <c r="T292" s="121">
        <v>5.9961901369863013E-2</v>
      </c>
      <c r="U292" s="121">
        <v>3.3913797260273972E-2</v>
      </c>
      <c r="V292" s="121">
        <v>2.7046964383561644E-2</v>
      </c>
      <c r="W292" s="121">
        <v>2.0619120547945208E-2</v>
      </c>
      <c r="X292" s="121">
        <v>1.3003967123287672E-2</v>
      </c>
    </row>
    <row r="293" spans="2:24" ht="19.5" customHeight="1" x14ac:dyDescent="0.3">
      <c r="B293" s="32" t="s">
        <v>27</v>
      </c>
      <c r="C293" s="30" t="s">
        <v>28</v>
      </c>
      <c r="D293" s="30" t="s">
        <v>43</v>
      </c>
      <c r="E293" s="29">
        <v>45078</v>
      </c>
      <c r="F293" s="28">
        <v>30</v>
      </c>
      <c r="G293" s="26">
        <v>0.27449899999999999</v>
      </c>
      <c r="H293" s="26">
        <v>0.21795500000000001</v>
      </c>
      <c r="I293" s="26">
        <v>0.166793</v>
      </c>
      <c r="J293" s="26">
        <v>0</v>
      </c>
      <c r="K293" s="26">
        <v>0</v>
      </c>
      <c r="L293" s="26">
        <v>0</v>
      </c>
      <c r="N293" s="78" t="s">
        <v>27</v>
      </c>
      <c r="O293" s="79" t="s">
        <v>100</v>
      </c>
      <c r="P293" s="78" t="s">
        <v>101</v>
      </c>
      <c r="Q293" s="78" t="s">
        <v>114</v>
      </c>
      <c r="R293" s="78" t="s">
        <v>34</v>
      </c>
      <c r="S293" s="119">
        <v>6.8520709589041093E-2</v>
      </c>
      <c r="T293" s="121">
        <v>5.9961901369863013E-2</v>
      </c>
      <c r="U293" s="121">
        <v>3.3913797260273972E-2</v>
      </c>
      <c r="V293" s="121">
        <v>2.7046964383561644E-2</v>
      </c>
      <c r="W293" s="121">
        <v>2.0619120547945208E-2</v>
      </c>
      <c r="X293" s="121">
        <v>1.3003967123287672E-2</v>
      </c>
    </row>
    <row r="294" spans="2:24" ht="19.5" customHeight="1" x14ac:dyDescent="0.3">
      <c r="B294" s="32" t="s">
        <v>27</v>
      </c>
      <c r="C294" s="30" t="s">
        <v>28</v>
      </c>
      <c r="D294" s="30" t="s">
        <v>43</v>
      </c>
      <c r="E294" s="29">
        <v>45047</v>
      </c>
      <c r="F294" s="28">
        <v>30</v>
      </c>
      <c r="G294" s="26">
        <v>0.255776</v>
      </c>
      <c r="H294" s="26">
        <v>0.20499200000000001</v>
      </c>
      <c r="I294" s="26">
        <v>0.14871799999999999</v>
      </c>
      <c r="J294" s="26">
        <v>0</v>
      </c>
      <c r="K294" s="26">
        <v>0</v>
      </c>
      <c r="L294" s="26">
        <v>0</v>
      </c>
      <c r="N294" s="78" t="s">
        <v>27</v>
      </c>
      <c r="O294" s="79" t="s">
        <v>100</v>
      </c>
      <c r="P294" s="78" t="s">
        <v>101</v>
      </c>
      <c r="Q294" s="78" t="s">
        <v>116</v>
      </c>
      <c r="R294" s="78" t="s">
        <v>34</v>
      </c>
      <c r="S294" s="119">
        <v>6.3992802739726018E-2</v>
      </c>
      <c r="T294" s="121">
        <v>5.5634819178082197E-2</v>
      </c>
      <c r="U294" s="121">
        <v>2.9475906849315062E-2</v>
      </c>
      <c r="V294" s="121">
        <v>2.4798893150684932E-2</v>
      </c>
      <c r="W294" s="121">
        <v>5.7697890410958897E-3</v>
      </c>
      <c r="X294" s="121">
        <v>6.7720630136986299E-3</v>
      </c>
    </row>
    <row r="295" spans="2:24" ht="19.5" customHeight="1" x14ac:dyDescent="0.3">
      <c r="B295" s="32" t="s">
        <v>27</v>
      </c>
      <c r="C295" s="30" t="s">
        <v>28</v>
      </c>
      <c r="D295" s="30" t="s">
        <v>43</v>
      </c>
      <c r="E295" s="29">
        <v>45017</v>
      </c>
      <c r="F295" s="28">
        <v>30</v>
      </c>
      <c r="G295" s="26">
        <v>0.28122599999999998</v>
      </c>
      <c r="H295" s="26">
        <v>0.228794</v>
      </c>
      <c r="I295" s="26">
        <v>0.15870600000000001</v>
      </c>
      <c r="J295" s="26">
        <v>0</v>
      </c>
      <c r="K295" s="26">
        <v>0</v>
      </c>
      <c r="L295" s="26">
        <v>0</v>
      </c>
      <c r="N295" s="78" t="s">
        <v>27</v>
      </c>
      <c r="O295" s="79" t="s">
        <v>100</v>
      </c>
      <c r="P295" s="78" t="s">
        <v>101</v>
      </c>
      <c r="Q295" s="78" t="s">
        <v>117</v>
      </c>
      <c r="R295" s="78" t="s">
        <v>34</v>
      </c>
      <c r="S295" s="119">
        <v>6.3992802739726018E-2</v>
      </c>
      <c r="T295" s="121">
        <v>5.5634819178082197E-2</v>
      </c>
      <c r="U295" s="121">
        <v>2.9475906849315062E-2</v>
      </c>
      <c r="V295" s="121">
        <v>2.4798893150684932E-2</v>
      </c>
      <c r="W295" s="121">
        <v>5.7697890410958897E-3</v>
      </c>
      <c r="X295" s="121">
        <v>6.7720630136986299E-3</v>
      </c>
    </row>
    <row r="296" spans="2:24" ht="19.5" customHeight="1" x14ac:dyDescent="0.3">
      <c r="B296" s="32" t="s">
        <v>27</v>
      </c>
      <c r="C296" s="30" t="s">
        <v>28</v>
      </c>
      <c r="D296" s="30" t="s">
        <v>43</v>
      </c>
      <c r="E296" s="29">
        <v>44986</v>
      </c>
      <c r="F296" s="28">
        <v>30</v>
      </c>
      <c r="G296" s="26">
        <v>0.24207600000000001</v>
      </c>
      <c r="H296" s="26">
        <v>0.19036900000000001</v>
      </c>
      <c r="I296" s="26">
        <v>0.156747</v>
      </c>
      <c r="J296" s="26">
        <v>0</v>
      </c>
      <c r="K296" s="26">
        <v>0</v>
      </c>
      <c r="L296" s="26">
        <v>0</v>
      </c>
      <c r="N296" s="78" t="s">
        <v>54</v>
      </c>
      <c r="O296" s="79" t="s">
        <v>100</v>
      </c>
      <c r="P296" s="78" t="s">
        <v>101</v>
      </c>
      <c r="Q296" s="78" t="s">
        <v>102</v>
      </c>
      <c r="R296" s="78" t="s">
        <v>28</v>
      </c>
      <c r="S296" s="119">
        <v>8.6653271232876694E-2</v>
      </c>
      <c r="T296" s="121">
        <v>2.1304526027397262E-2</v>
      </c>
      <c r="U296" s="121">
        <v>0</v>
      </c>
      <c r="V296" s="121">
        <v>0</v>
      </c>
      <c r="W296" s="121">
        <v>0</v>
      </c>
      <c r="X296" s="121">
        <v>0</v>
      </c>
    </row>
    <row r="297" spans="2:24" ht="19.5" customHeight="1" x14ac:dyDescent="0.3">
      <c r="B297" s="32" t="s">
        <v>27</v>
      </c>
      <c r="C297" s="30" t="s">
        <v>28</v>
      </c>
      <c r="D297" s="30" t="s">
        <v>43</v>
      </c>
      <c r="E297" s="29">
        <v>44927</v>
      </c>
      <c r="F297" s="28">
        <v>30</v>
      </c>
      <c r="G297" s="26">
        <v>0.27102700000000002</v>
      </c>
      <c r="H297" s="26">
        <v>0.21664700000000001</v>
      </c>
      <c r="I297" s="26">
        <v>0.147012</v>
      </c>
      <c r="J297" s="26">
        <v>0</v>
      </c>
      <c r="K297" s="26">
        <v>0</v>
      </c>
      <c r="L297" s="26">
        <v>0</v>
      </c>
      <c r="N297" s="78" t="s">
        <v>54</v>
      </c>
      <c r="O297" s="79" t="s">
        <v>100</v>
      </c>
      <c r="P297" s="78" t="s">
        <v>101</v>
      </c>
      <c r="Q297" s="78" t="s">
        <v>103</v>
      </c>
      <c r="R297" s="78" t="s">
        <v>28</v>
      </c>
      <c r="S297" s="119">
        <v>8.6653271232876694E-2</v>
      </c>
      <c r="T297" s="121">
        <v>2.1304526027397262E-2</v>
      </c>
      <c r="U297" s="121">
        <v>0</v>
      </c>
      <c r="V297" s="121">
        <v>0</v>
      </c>
      <c r="W297" s="121">
        <v>0</v>
      </c>
      <c r="X297" s="121">
        <v>0</v>
      </c>
    </row>
    <row r="298" spans="2:24" ht="19.5" customHeight="1" x14ac:dyDescent="0.3">
      <c r="B298" s="32" t="s">
        <v>27</v>
      </c>
      <c r="C298" s="30" t="s">
        <v>28</v>
      </c>
      <c r="D298" s="30" t="s">
        <v>43</v>
      </c>
      <c r="E298" s="29">
        <v>44896</v>
      </c>
      <c r="F298" s="28">
        <v>30</v>
      </c>
      <c r="G298" s="26">
        <v>0.25522899999999998</v>
      </c>
      <c r="H298" s="26">
        <v>0.19950999999999999</v>
      </c>
      <c r="I298" s="26">
        <v>0.20300000000000001</v>
      </c>
      <c r="J298" s="26">
        <v>0</v>
      </c>
      <c r="K298" s="26">
        <v>0</v>
      </c>
      <c r="L298" s="26">
        <v>0</v>
      </c>
      <c r="N298" s="78" t="s">
        <v>54</v>
      </c>
      <c r="O298" s="79" t="s">
        <v>100</v>
      </c>
      <c r="P298" s="78" t="s">
        <v>101</v>
      </c>
      <c r="Q298" s="78" t="s">
        <v>104</v>
      </c>
      <c r="R298" s="78" t="s">
        <v>28</v>
      </c>
      <c r="S298" s="119">
        <v>7.1260273972602747E-2</v>
      </c>
      <c r="T298" s="121">
        <v>7.1260273972602747E-2</v>
      </c>
      <c r="U298" s="121">
        <v>0</v>
      </c>
      <c r="V298" s="121">
        <v>0</v>
      </c>
      <c r="W298" s="121">
        <v>0</v>
      </c>
      <c r="X298" s="121">
        <v>0</v>
      </c>
    </row>
    <row r="299" spans="2:24" ht="19.5" customHeight="1" x14ac:dyDescent="0.3">
      <c r="B299" s="32" t="s">
        <v>27</v>
      </c>
      <c r="C299" s="30" t="s">
        <v>28</v>
      </c>
      <c r="D299" s="30" t="s">
        <v>43</v>
      </c>
      <c r="E299" s="29">
        <v>44866</v>
      </c>
      <c r="F299" s="28">
        <v>30</v>
      </c>
      <c r="G299" s="26">
        <v>0.31772299999999998</v>
      </c>
      <c r="H299" s="26">
        <v>0.26429599999999998</v>
      </c>
      <c r="I299" s="26">
        <v>0.21787699999999999</v>
      </c>
      <c r="J299" s="26">
        <v>0</v>
      </c>
      <c r="K299" s="26">
        <v>0</v>
      </c>
      <c r="L299" s="26">
        <v>0</v>
      </c>
      <c r="N299" s="78" t="s">
        <v>54</v>
      </c>
      <c r="O299" s="79" t="s">
        <v>100</v>
      </c>
      <c r="P299" s="78" t="s">
        <v>101</v>
      </c>
      <c r="Q299" s="78" t="s">
        <v>105</v>
      </c>
      <c r="R299" s="78" t="s">
        <v>28</v>
      </c>
      <c r="S299" s="119">
        <v>6.9542616438356158E-2</v>
      </c>
      <c r="T299" s="121">
        <v>3.6786657534246575E-3</v>
      </c>
      <c r="U299" s="121">
        <v>0</v>
      </c>
      <c r="V299" s="121">
        <v>0</v>
      </c>
      <c r="W299" s="121">
        <v>0</v>
      </c>
      <c r="X299" s="121">
        <v>0</v>
      </c>
    </row>
    <row r="300" spans="2:24" ht="19.5" customHeight="1" x14ac:dyDescent="0.3">
      <c r="B300" s="32" t="s">
        <v>27</v>
      </c>
      <c r="C300" s="30" t="s">
        <v>28</v>
      </c>
      <c r="D300" s="30" t="s">
        <v>43</v>
      </c>
      <c r="E300" s="29">
        <v>44835</v>
      </c>
      <c r="F300" s="28">
        <v>30</v>
      </c>
      <c r="G300" s="26">
        <v>0.349663</v>
      </c>
      <c r="H300" s="26">
        <v>0.28999000000000003</v>
      </c>
      <c r="I300" s="26">
        <v>0.22627700000000001</v>
      </c>
      <c r="J300" s="26">
        <v>0</v>
      </c>
      <c r="K300" s="26">
        <v>0</v>
      </c>
      <c r="L300" s="26">
        <v>0</v>
      </c>
      <c r="N300" s="78" t="s">
        <v>54</v>
      </c>
      <c r="O300" s="79" t="s">
        <v>100</v>
      </c>
      <c r="P300" s="78" t="s">
        <v>101</v>
      </c>
      <c r="Q300" s="78" t="s">
        <v>106</v>
      </c>
      <c r="R300" s="78" t="s">
        <v>28</v>
      </c>
      <c r="S300" s="119">
        <v>8.9447791780821892E-2</v>
      </c>
      <c r="T300" s="121">
        <v>2.4356799999999998E-2</v>
      </c>
      <c r="U300" s="121">
        <v>0</v>
      </c>
      <c r="V300" s="121">
        <v>0</v>
      </c>
      <c r="W300" s="121">
        <v>0</v>
      </c>
      <c r="X300" s="121">
        <v>0</v>
      </c>
    </row>
    <row r="301" spans="2:24" ht="19.5" customHeight="1" x14ac:dyDescent="0.3">
      <c r="B301" s="32" t="s">
        <v>27</v>
      </c>
      <c r="C301" s="30" t="s">
        <v>28</v>
      </c>
      <c r="D301" s="30" t="s">
        <v>43</v>
      </c>
      <c r="E301" s="29">
        <v>44805</v>
      </c>
      <c r="F301" s="28">
        <v>30</v>
      </c>
      <c r="G301" s="26">
        <v>0.367419</v>
      </c>
      <c r="H301" s="26">
        <v>0.30255900000000002</v>
      </c>
      <c r="I301" s="26">
        <v>0.22525999999999999</v>
      </c>
      <c r="J301" s="26">
        <v>0</v>
      </c>
      <c r="K301" s="26">
        <v>0</v>
      </c>
      <c r="L301" s="26">
        <v>0</v>
      </c>
      <c r="N301" s="78" t="s">
        <v>54</v>
      </c>
      <c r="O301" s="79" t="s">
        <v>100</v>
      </c>
      <c r="P301" s="78" t="s">
        <v>101</v>
      </c>
      <c r="Q301" s="78" t="s">
        <v>107</v>
      </c>
      <c r="R301" s="78" t="s">
        <v>28</v>
      </c>
      <c r="S301" s="119">
        <v>6.9542616438356158E-2</v>
      </c>
      <c r="T301" s="121">
        <v>3.6786657534246575E-3</v>
      </c>
      <c r="U301" s="121">
        <v>0</v>
      </c>
      <c r="V301" s="121">
        <v>0</v>
      </c>
      <c r="W301" s="121">
        <v>0</v>
      </c>
      <c r="X301" s="121">
        <v>0</v>
      </c>
    </row>
    <row r="302" spans="2:24" ht="19.5" customHeight="1" x14ac:dyDescent="0.3">
      <c r="B302" s="32" t="s">
        <v>27</v>
      </c>
      <c r="C302" s="30" t="s">
        <v>28</v>
      </c>
      <c r="D302" s="30" t="s">
        <v>43</v>
      </c>
      <c r="E302" s="29">
        <v>44774</v>
      </c>
      <c r="F302" s="28">
        <v>30</v>
      </c>
      <c r="G302" s="26">
        <v>0.38086300000000001</v>
      </c>
      <c r="H302" s="26">
        <v>0.32619599999999999</v>
      </c>
      <c r="I302" s="26">
        <v>0.25724000000000002</v>
      </c>
      <c r="J302" s="26">
        <v>0</v>
      </c>
      <c r="K302" s="26">
        <v>0</v>
      </c>
      <c r="L302" s="26">
        <v>0</v>
      </c>
      <c r="N302" s="78" t="s">
        <v>54</v>
      </c>
      <c r="O302" s="79" t="s">
        <v>100</v>
      </c>
      <c r="P302" s="78" t="s">
        <v>101</v>
      </c>
      <c r="Q302" s="78" t="s">
        <v>108</v>
      </c>
      <c r="R302" s="78" t="s">
        <v>28</v>
      </c>
      <c r="S302" s="119">
        <v>6.9542616438356158E-2</v>
      </c>
      <c r="T302" s="121">
        <v>3.6786657534246575E-3</v>
      </c>
      <c r="U302" s="121">
        <v>0</v>
      </c>
      <c r="V302" s="121">
        <v>0</v>
      </c>
      <c r="W302" s="121">
        <v>0</v>
      </c>
      <c r="X302" s="121">
        <v>0</v>
      </c>
    </row>
    <row r="303" spans="2:24" ht="19.5" customHeight="1" x14ac:dyDescent="0.3">
      <c r="B303" s="32" t="s">
        <v>27</v>
      </c>
      <c r="C303" s="30" t="s">
        <v>28</v>
      </c>
      <c r="D303" s="30" t="s">
        <v>43</v>
      </c>
      <c r="E303" s="29">
        <v>44743</v>
      </c>
      <c r="F303" s="28">
        <v>30</v>
      </c>
      <c r="G303" s="26">
        <v>0.34915499999999999</v>
      </c>
      <c r="H303" s="26">
        <v>0.291439</v>
      </c>
      <c r="I303" s="26">
        <v>0.23031099999999999</v>
      </c>
      <c r="J303" s="26">
        <v>0</v>
      </c>
      <c r="K303" s="26">
        <v>0</v>
      </c>
      <c r="L303" s="26">
        <v>0</v>
      </c>
      <c r="N303" s="78" t="s">
        <v>54</v>
      </c>
      <c r="O303" s="79" t="s">
        <v>100</v>
      </c>
      <c r="P303" s="78" t="s">
        <v>101</v>
      </c>
      <c r="Q303" s="78" t="s">
        <v>109</v>
      </c>
      <c r="R303" s="78" t="s">
        <v>28</v>
      </c>
      <c r="S303" s="119">
        <v>8.9024605479452054E-2</v>
      </c>
      <c r="T303" s="121">
        <v>2.6972389041095887E-2</v>
      </c>
      <c r="U303" s="121">
        <v>0</v>
      </c>
      <c r="V303" s="121">
        <v>0</v>
      </c>
      <c r="W303" s="121">
        <v>0</v>
      </c>
      <c r="X303" s="121">
        <v>0</v>
      </c>
    </row>
    <row r="304" spans="2:24" ht="19.5" customHeight="1" x14ac:dyDescent="0.3">
      <c r="B304" s="32" t="s">
        <v>27</v>
      </c>
      <c r="C304" s="30" t="s">
        <v>28</v>
      </c>
      <c r="D304" s="30" t="s">
        <v>43</v>
      </c>
      <c r="E304" s="29">
        <v>44713</v>
      </c>
      <c r="F304" s="28">
        <v>30</v>
      </c>
      <c r="G304" s="26">
        <v>0.41530400000000001</v>
      </c>
      <c r="H304" s="26">
        <v>0.35873699999999997</v>
      </c>
      <c r="I304" s="26">
        <v>0.27642099999999997</v>
      </c>
      <c r="J304" s="26">
        <v>0</v>
      </c>
      <c r="K304" s="26">
        <v>0</v>
      </c>
      <c r="L304" s="26">
        <v>0</v>
      </c>
      <c r="N304" s="78" t="s">
        <v>54</v>
      </c>
      <c r="O304" s="79" t="s">
        <v>100</v>
      </c>
      <c r="P304" s="78" t="s">
        <v>101</v>
      </c>
      <c r="Q304" s="78" t="s">
        <v>110</v>
      </c>
      <c r="R304" s="78" t="s">
        <v>28</v>
      </c>
      <c r="S304" s="119">
        <v>8.9024605479452054E-2</v>
      </c>
      <c r="T304" s="121">
        <v>2.6972389041095887E-2</v>
      </c>
      <c r="U304" s="121">
        <v>0</v>
      </c>
      <c r="V304" s="121">
        <v>0</v>
      </c>
      <c r="W304" s="121">
        <v>0</v>
      </c>
      <c r="X304" s="121">
        <v>0</v>
      </c>
    </row>
    <row r="305" spans="2:24" ht="19.5" customHeight="1" x14ac:dyDescent="0.3">
      <c r="B305" s="32" t="s">
        <v>27</v>
      </c>
      <c r="C305" s="30" t="s">
        <v>28</v>
      </c>
      <c r="D305" s="30" t="s">
        <v>43</v>
      </c>
      <c r="E305" s="29">
        <v>44682</v>
      </c>
      <c r="F305" s="28">
        <v>30</v>
      </c>
      <c r="G305" s="26">
        <v>0.43105100000000002</v>
      </c>
      <c r="H305" s="26">
        <v>0.367979</v>
      </c>
      <c r="I305" s="26">
        <v>0.29444399999999998</v>
      </c>
      <c r="J305" s="26">
        <v>0</v>
      </c>
      <c r="K305" s="26">
        <v>0</v>
      </c>
      <c r="L305" s="26">
        <v>0</v>
      </c>
      <c r="N305" s="78" t="s">
        <v>54</v>
      </c>
      <c r="O305" s="79" t="s">
        <v>100</v>
      </c>
      <c r="P305" s="78" t="s">
        <v>101</v>
      </c>
      <c r="Q305" s="78" t="s">
        <v>111</v>
      </c>
      <c r="R305" s="78" t="s">
        <v>28</v>
      </c>
      <c r="S305" s="119">
        <v>9.5911923287671216E-2</v>
      </c>
      <c r="T305" s="121">
        <v>2.7275130630136986E-2</v>
      </c>
      <c r="U305" s="121">
        <v>0</v>
      </c>
      <c r="V305" s="121">
        <v>0</v>
      </c>
      <c r="W305" s="121">
        <v>0</v>
      </c>
      <c r="X305" s="121">
        <v>0</v>
      </c>
    </row>
    <row r="306" spans="2:24" ht="19.5" customHeight="1" x14ac:dyDescent="0.3">
      <c r="B306" s="32" t="s">
        <v>27</v>
      </c>
      <c r="C306" s="30" t="s">
        <v>28</v>
      </c>
      <c r="D306" s="30" t="s">
        <v>43</v>
      </c>
      <c r="E306" s="29">
        <v>44652</v>
      </c>
      <c r="F306" s="28">
        <v>30</v>
      </c>
      <c r="G306" s="26">
        <v>0.435002</v>
      </c>
      <c r="H306" s="26">
        <v>0.367755</v>
      </c>
      <c r="I306" s="26">
        <v>0.296676</v>
      </c>
      <c r="J306" s="26">
        <v>0</v>
      </c>
      <c r="K306" s="26">
        <v>0</v>
      </c>
      <c r="L306" s="26">
        <v>0</v>
      </c>
      <c r="N306" s="78" t="s">
        <v>54</v>
      </c>
      <c r="O306" s="79" t="s">
        <v>100</v>
      </c>
      <c r="P306" s="78" t="s">
        <v>101</v>
      </c>
      <c r="Q306" s="78" t="s">
        <v>112</v>
      </c>
      <c r="R306" s="78" t="s">
        <v>28</v>
      </c>
      <c r="S306" s="119">
        <v>9.5911923287671216E-2</v>
      </c>
      <c r="T306" s="121">
        <v>2.7275130630136986E-2</v>
      </c>
      <c r="U306" s="121">
        <v>0</v>
      </c>
      <c r="V306" s="121">
        <v>0</v>
      </c>
      <c r="W306" s="121">
        <v>0</v>
      </c>
      <c r="X306" s="121">
        <v>0</v>
      </c>
    </row>
    <row r="307" spans="2:24" ht="19.5" customHeight="1" x14ac:dyDescent="0.3">
      <c r="B307" s="32" t="s">
        <v>27</v>
      </c>
      <c r="C307" s="30" t="s">
        <v>28</v>
      </c>
      <c r="D307" s="30" t="s">
        <v>43</v>
      </c>
      <c r="E307" s="29">
        <v>44621</v>
      </c>
      <c r="F307" s="28">
        <v>30</v>
      </c>
      <c r="G307" s="26">
        <v>0.59770699999999999</v>
      </c>
      <c r="H307" s="26">
        <v>0.48989300000000002</v>
      </c>
      <c r="I307" s="26">
        <v>0.39284599999999997</v>
      </c>
      <c r="J307" s="26">
        <v>0</v>
      </c>
      <c r="K307" s="26">
        <v>0</v>
      </c>
      <c r="L307" s="26">
        <v>0</v>
      </c>
      <c r="N307" s="78" t="s">
        <v>54</v>
      </c>
      <c r="O307" s="79" t="s">
        <v>100</v>
      </c>
      <c r="P307" s="78" t="s">
        <v>101</v>
      </c>
      <c r="Q307" s="78" t="s">
        <v>113</v>
      </c>
      <c r="R307" s="78" t="s">
        <v>28</v>
      </c>
      <c r="S307" s="119">
        <v>9.7243783561643829E-2</v>
      </c>
      <c r="T307" s="121">
        <v>3.5191567123287665E-2</v>
      </c>
      <c r="U307" s="121">
        <v>0</v>
      </c>
      <c r="V307" s="121">
        <v>0</v>
      </c>
      <c r="W307" s="121">
        <v>0</v>
      </c>
      <c r="X307" s="121">
        <v>0</v>
      </c>
    </row>
    <row r="308" spans="2:24" ht="19.5" customHeight="1" x14ac:dyDescent="0.3">
      <c r="B308" s="32" t="s">
        <v>27</v>
      </c>
      <c r="C308" s="30" t="s">
        <v>28</v>
      </c>
      <c r="D308" s="30" t="s">
        <v>43</v>
      </c>
      <c r="E308" s="29">
        <v>44593</v>
      </c>
      <c r="F308" s="28">
        <v>30</v>
      </c>
      <c r="G308" s="26">
        <v>0.46506700000000001</v>
      </c>
      <c r="H308" s="26">
        <v>0.36429400000000001</v>
      </c>
      <c r="I308" s="26">
        <v>0.29427999999999999</v>
      </c>
      <c r="J308" s="26">
        <v>0</v>
      </c>
      <c r="K308" s="26">
        <v>0</v>
      </c>
      <c r="L308" s="26">
        <v>0</v>
      </c>
      <c r="N308" s="78" t="s">
        <v>54</v>
      </c>
      <c r="O308" s="79" t="s">
        <v>100</v>
      </c>
      <c r="P308" s="78" t="s">
        <v>101</v>
      </c>
      <c r="Q308" s="78" t="s">
        <v>114</v>
      </c>
      <c r="R308" s="78" t="s">
        <v>28</v>
      </c>
      <c r="S308" s="119">
        <v>9.7243783561643829E-2</v>
      </c>
      <c r="T308" s="121">
        <v>3.5191567123287665E-2</v>
      </c>
      <c r="U308" s="121">
        <v>0</v>
      </c>
      <c r="V308" s="121">
        <v>0</v>
      </c>
      <c r="W308" s="121">
        <v>0</v>
      </c>
      <c r="X308" s="121">
        <v>0</v>
      </c>
    </row>
    <row r="309" spans="2:24" ht="19.5" customHeight="1" x14ac:dyDescent="0.3">
      <c r="B309" s="32" t="s">
        <v>27</v>
      </c>
      <c r="C309" s="30" t="s">
        <v>28</v>
      </c>
      <c r="D309" s="30" t="s">
        <v>43</v>
      </c>
      <c r="E309" s="29">
        <v>44562</v>
      </c>
      <c r="F309" s="28">
        <v>30</v>
      </c>
      <c r="G309" s="26">
        <v>0.47033000000000003</v>
      </c>
      <c r="H309" s="26">
        <v>0.37270399999999998</v>
      </c>
      <c r="I309" s="26">
        <v>0.30485099999999998</v>
      </c>
      <c r="J309" s="26">
        <v>0</v>
      </c>
      <c r="K309" s="26">
        <v>0</v>
      </c>
      <c r="L309" s="26">
        <v>0</v>
      </c>
      <c r="N309" s="78" t="s">
        <v>54</v>
      </c>
      <c r="O309" s="79" t="s">
        <v>100</v>
      </c>
      <c r="P309" s="78" t="s">
        <v>101</v>
      </c>
      <c r="Q309" s="78" t="s">
        <v>115</v>
      </c>
      <c r="R309" s="78" t="s">
        <v>28</v>
      </c>
      <c r="S309" s="119">
        <v>7.1260273972602747E-2</v>
      </c>
      <c r="T309" s="121">
        <v>7.1260273972602747E-2</v>
      </c>
      <c r="U309" s="121">
        <v>0</v>
      </c>
      <c r="V309" s="121">
        <v>0</v>
      </c>
      <c r="W309" s="121">
        <v>0</v>
      </c>
      <c r="X309" s="121">
        <v>0</v>
      </c>
    </row>
    <row r="310" spans="2:24" ht="19.5" customHeight="1" x14ac:dyDescent="0.3">
      <c r="B310" s="31" t="s">
        <v>27</v>
      </c>
      <c r="C310" s="30" t="s">
        <v>28</v>
      </c>
      <c r="D310" s="30" t="s">
        <v>43</v>
      </c>
      <c r="E310" s="29">
        <v>44774</v>
      </c>
      <c r="F310" s="28">
        <v>30</v>
      </c>
      <c r="G310" s="26">
        <v>0.29906300000000002</v>
      </c>
      <c r="H310" s="26">
        <v>0.198184</v>
      </c>
      <c r="I310" s="26">
        <v>0.13634599999999999</v>
      </c>
      <c r="J310" s="26">
        <v>0</v>
      </c>
      <c r="K310" s="26">
        <v>0</v>
      </c>
      <c r="L310" s="26">
        <v>0</v>
      </c>
      <c r="N310" s="78" t="s">
        <v>54</v>
      </c>
      <c r="O310" s="79" t="s">
        <v>100</v>
      </c>
      <c r="P310" s="78" t="s">
        <v>101</v>
      </c>
      <c r="Q310" s="78" t="s">
        <v>116</v>
      </c>
      <c r="R310" s="78" t="s">
        <v>28</v>
      </c>
      <c r="S310" s="119">
        <v>8.5410386301369864E-2</v>
      </c>
      <c r="T310" s="121">
        <v>2.3134671232876713E-2</v>
      </c>
      <c r="U310" s="121">
        <v>0</v>
      </c>
      <c r="V310" s="121">
        <v>0</v>
      </c>
      <c r="W310" s="121">
        <v>0</v>
      </c>
      <c r="X310" s="121">
        <v>0</v>
      </c>
    </row>
    <row r="311" spans="2:24" ht="19.5" customHeight="1" x14ac:dyDescent="0.3">
      <c r="B311" s="32" t="s">
        <v>27</v>
      </c>
      <c r="C311" s="30" t="s">
        <v>28</v>
      </c>
      <c r="D311" s="30" t="s">
        <v>43</v>
      </c>
      <c r="E311" s="29">
        <v>44743</v>
      </c>
      <c r="F311" s="28">
        <v>30</v>
      </c>
      <c r="G311" s="26">
        <v>0.30982700000000002</v>
      </c>
      <c r="H311" s="26">
        <v>0.210232</v>
      </c>
      <c r="I311" s="26">
        <v>0.14882400000000001</v>
      </c>
      <c r="J311" s="26">
        <v>0</v>
      </c>
      <c r="K311" s="26">
        <v>0</v>
      </c>
      <c r="L311" s="26">
        <v>0</v>
      </c>
      <c r="N311" s="78" t="s">
        <v>54</v>
      </c>
      <c r="O311" s="79" t="s">
        <v>100</v>
      </c>
      <c r="P311" s="78" t="s">
        <v>101</v>
      </c>
      <c r="Q311" s="78" t="s">
        <v>117</v>
      </c>
      <c r="R311" s="78" t="s">
        <v>28</v>
      </c>
      <c r="S311" s="119">
        <v>8.5410386301369864E-2</v>
      </c>
      <c r="T311" s="121">
        <v>2.3134671232876713E-2</v>
      </c>
      <c r="U311" s="121">
        <v>0</v>
      </c>
      <c r="V311" s="121">
        <v>0</v>
      </c>
      <c r="W311" s="121">
        <v>0</v>
      </c>
      <c r="X311" s="121">
        <v>0</v>
      </c>
    </row>
    <row r="312" spans="2:24" ht="19.5" customHeight="1" x14ac:dyDescent="0.3">
      <c r="B312" s="33" t="s">
        <v>27</v>
      </c>
      <c r="C312" s="30" t="s">
        <v>28</v>
      </c>
      <c r="D312" s="30" t="s">
        <v>43</v>
      </c>
      <c r="E312" s="29">
        <v>44713</v>
      </c>
      <c r="F312" s="28">
        <v>30</v>
      </c>
      <c r="G312" s="26">
        <v>0.33497500000000002</v>
      </c>
      <c r="H312" s="26">
        <v>0.23021</v>
      </c>
      <c r="I312" s="26">
        <v>0.16611999999999999</v>
      </c>
      <c r="J312" s="26">
        <v>0</v>
      </c>
      <c r="K312" s="26">
        <v>0</v>
      </c>
      <c r="L312" s="26">
        <v>0</v>
      </c>
      <c r="N312" s="78" t="s">
        <v>54</v>
      </c>
      <c r="O312" s="79" t="s">
        <v>100</v>
      </c>
      <c r="P312" s="78" t="s">
        <v>101</v>
      </c>
      <c r="Q312" s="78" t="s">
        <v>111</v>
      </c>
      <c r="R312" s="78" t="s">
        <v>33</v>
      </c>
      <c r="S312" s="119">
        <v>5.105548219178082E-2</v>
      </c>
      <c r="T312" s="121">
        <v>4.3696094520547943E-2</v>
      </c>
      <c r="U312" s="121">
        <v>2.3137589041095894E-2</v>
      </c>
      <c r="V312" s="121">
        <v>2.1415087671232874E-2</v>
      </c>
      <c r="W312" s="121">
        <v>1.8671427397260274E-2</v>
      </c>
      <c r="X312" s="121">
        <v>1.7714802739726025E-2</v>
      </c>
    </row>
    <row r="313" spans="2:24" ht="19.5" customHeight="1" x14ac:dyDescent="0.3">
      <c r="B313" s="33" t="s">
        <v>27</v>
      </c>
      <c r="C313" s="30" t="s">
        <v>28</v>
      </c>
      <c r="D313" s="30" t="s">
        <v>43</v>
      </c>
      <c r="E313" s="29">
        <v>44593</v>
      </c>
      <c r="F313" s="28">
        <v>30</v>
      </c>
      <c r="G313" s="26">
        <v>0.36456499999999997</v>
      </c>
      <c r="H313" s="26">
        <v>0.40687400000000001</v>
      </c>
      <c r="I313" s="26">
        <v>0.34701100000000001</v>
      </c>
      <c r="J313" s="26">
        <v>0</v>
      </c>
      <c r="K313" s="26">
        <v>0</v>
      </c>
      <c r="L313" s="26">
        <v>0</v>
      </c>
      <c r="N313" s="78" t="s">
        <v>54</v>
      </c>
      <c r="O313" s="79" t="s">
        <v>100</v>
      </c>
      <c r="P313" s="78" t="s">
        <v>101</v>
      </c>
      <c r="Q313" s="78" t="s">
        <v>112</v>
      </c>
      <c r="R313" s="78" t="s">
        <v>33</v>
      </c>
      <c r="S313" s="119">
        <v>5.105548219178082E-2</v>
      </c>
      <c r="T313" s="121">
        <v>4.3696094520547943E-2</v>
      </c>
      <c r="U313" s="121">
        <v>2.3137589041095894E-2</v>
      </c>
      <c r="V313" s="121">
        <v>2.1415087671232874E-2</v>
      </c>
      <c r="W313" s="121">
        <v>1.8671427397260274E-2</v>
      </c>
      <c r="X313" s="121">
        <v>1.7714802739726025E-2</v>
      </c>
    </row>
    <row r="314" spans="2:24" ht="19.5" customHeight="1" x14ac:dyDescent="0.3">
      <c r="B314" s="33" t="s">
        <v>27</v>
      </c>
      <c r="C314" s="30" t="s">
        <v>28</v>
      </c>
      <c r="D314" s="30" t="s">
        <v>43</v>
      </c>
      <c r="E314" s="29">
        <v>44621</v>
      </c>
      <c r="F314" s="28">
        <v>30</v>
      </c>
      <c r="G314" s="26">
        <v>0.37629600000000002</v>
      </c>
      <c r="H314" s="26">
        <v>0.34362700000000002</v>
      </c>
      <c r="I314" s="26">
        <v>0.27765499999999999</v>
      </c>
      <c r="J314" s="26">
        <v>0</v>
      </c>
      <c r="K314" s="26">
        <v>0</v>
      </c>
      <c r="L314" s="26">
        <v>0</v>
      </c>
      <c r="N314" s="78" t="s">
        <v>57</v>
      </c>
      <c r="O314" s="79" t="s">
        <v>100</v>
      </c>
      <c r="P314" s="78" t="s">
        <v>101</v>
      </c>
      <c r="Q314" s="78" t="s">
        <v>102</v>
      </c>
      <c r="R314" s="78" t="s">
        <v>28</v>
      </c>
      <c r="S314" s="119">
        <v>8.6653271232876694E-2</v>
      </c>
      <c r="T314" s="121">
        <v>2.1304526027397262E-2</v>
      </c>
      <c r="U314" s="121">
        <v>0</v>
      </c>
      <c r="V314" s="121">
        <v>0</v>
      </c>
      <c r="W314" s="121">
        <v>0</v>
      </c>
      <c r="X314" s="121">
        <v>0</v>
      </c>
    </row>
    <row r="315" spans="2:24" ht="19.5" customHeight="1" x14ac:dyDescent="0.3">
      <c r="B315" s="33" t="s">
        <v>27</v>
      </c>
      <c r="C315" s="30" t="s">
        <v>28</v>
      </c>
      <c r="D315" s="30" t="s">
        <v>43</v>
      </c>
      <c r="E315" s="29">
        <v>44652</v>
      </c>
      <c r="F315" s="28">
        <v>30</v>
      </c>
      <c r="G315" s="26">
        <v>0.39010099999999998</v>
      </c>
      <c r="H315" s="26">
        <v>0.35587099999999999</v>
      </c>
      <c r="I315" s="26">
        <v>0.28465099999999999</v>
      </c>
      <c r="J315" s="26">
        <v>0</v>
      </c>
      <c r="K315" s="26">
        <v>0</v>
      </c>
      <c r="L315" s="26">
        <v>0</v>
      </c>
      <c r="N315" s="78" t="s">
        <v>57</v>
      </c>
      <c r="O315" s="79" t="s">
        <v>100</v>
      </c>
      <c r="P315" s="78" t="s">
        <v>101</v>
      </c>
      <c r="Q315" s="78" t="s">
        <v>103</v>
      </c>
      <c r="R315" s="78" t="s">
        <v>28</v>
      </c>
      <c r="S315" s="119">
        <v>8.6653271232876694E-2</v>
      </c>
      <c r="T315" s="121">
        <v>2.1304526027397262E-2</v>
      </c>
      <c r="U315" s="121">
        <v>0</v>
      </c>
      <c r="V315" s="121">
        <v>0</v>
      </c>
      <c r="W315" s="121">
        <v>0</v>
      </c>
      <c r="X315" s="121">
        <v>0</v>
      </c>
    </row>
    <row r="316" spans="2:24" ht="19.5" customHeight="1" x14ac:dyDescent="0.3">
      <c r="B316" s="31" t="s">
        <v>27</v>
      </c>
      <c r="C316" s="30" t="s">
        <v>28</v>
      </c>
      <c r="D316" s="30" t="s">
        <v>43</v>
      </c>
      <c r="E316" s="29">
        <v>44682</v>
      </c>
      <c r="F316" s="28">
        <v>30</v>
      </c>
      <c r="G316" s="26">
        <v>0.41259400000000002</v>
      </c>
      <c r="H316" s="26">
        <v>0.29932700000000001</v>
      </c>
      <c r="I316" s="26">
        <v>0.22630800000000001</v>
      </c>
      <c r="J316" s="26">
        <v>0</v>
      </c>
      <c r="K316" s="26">
        <v>0</v>
      </c>
      <c r="L316" s="26">
        <v>0</v>
      </c>
      <c r="N316" s="78" t="s">
        <v>57</v>
      </c>
      <c r="O316" s="79" t="s">
        <v>100</v>
      </c>
      <c r="P316" s="78" t="s">
        <v>101</v>
      </c>
      <c r="Q316" s="78" t="s">
        <v>104</v>
      </c>
      <c r="R316" s="78" t="s">
        <v>28</v>
      </c>
      <c r="S316" s="119">
        <v>7.1260273972602747E-2</v>
      </c>
      <c r="T316" s="121">
        <v>7.1260273972602747E-2</v>
      </c>
      <c r="U316" s="121">
        <v>0</v>
      </c>
      <c r="V316" s="121">
        <v>0</v>
      </c>
      <c r="W316" s="121">
        <v>0</v>
      </c>
      <c r="X316" s="121">
        <v>0</v>
      </c>
    </row>
    <row r="317" spans="2:24" ht="19.5" customHeight="1" x14ac:dyDescent="0.3">
      <c r="B317" s="31" t="s">
        <v>27</v>
      </c>
      <c r="C317" s="30" t="s">
        <v>28</v>
      </c>
      <c r="D317" s="30" t="s">
        <v>43</v>
      </c>
      <c r="E317" s="29">
        <v>44562</v>
      </c>
      <c r="F317" s="28">
        <v>30</v>
      </c>
      <c r="G317" s="26">
        <v>0.47033000000000003</v>
      </c>
      <c r="H317" s="26">
        <v>0.37270399999999998</v>
      </c>
      <c r="I317" s="26">
        <v>0.30485099999999998</v>
      </c>
      <c r="J317" s="26">
        <v>0</v>
      </c>
      <c r="K317" s="26">
        <v>0</v>
      </c>
      <c r="L317" s="26">
        <v>0</v>
      </c>
      <c r="N317" s="78" t="s">
        <v>57</v>
      </c>
      <c r="O317" s="79" t="s">
        <v>100</v>
      </c>
      <c r="P317" s="78" t="s">
        <v>101</v>
      </c>
      <c r="Q317" s="78" t="s">
        <v>105</v>
      </c>
      <c r="R317" s="78" t="s">
        <v>28</v>
      </c>
      <c r="S317" s="119">
        <v>6.9542616438356158E-2</v>
      </c>
      <c r="T317" s="121">
        <v>3.6786657534246575E-3</v>
      </c>
      <c r="U317" s="121">
        <v>0</v>
      </c>
      <c r="V317" s="121">
        <v>0</v>
      </c>
      <c r="W317" s="121">
        <v>0</v>
      </c>
      <c r="X317" s="121">
        <v>0</v>
      </c>
    </row>
    <row r="318" spans="2:24" ht="19.5" customHeight="1" x14ac:dyDescent="0.3">
      <c r="B318" s="32" t="s">
        <v>27</v>
      </c>
      <c r="C318" s="30" t="s">
        <v>28</v>
      </c>
      <c r="D318" s="30" t="s">
        <v>43</v>
      </c>
      <c r="E318" s="29">
        <v>45108</v>
      </c>
      <c r="F318" s="28">
        <v>30</v>
      </c>
      <c r="G318" s="26">
        <v>0.27801399999999998</v>
      </c>
      <c r="H318" s="26">
        <v>0.22422800000000001</v>
      </c>
      <c r="I318" s="26">
        <v>0.16497500000000001</v>
      </c>
      <c r="J318" s="26">
        <v>0</v>
      </c>
      <c r="K318" s="26">
        <v>0</v>
      </c>
      <c r="L318" s="26">
        <v>0</v>
      </c>
      <c r="N318" s="78" t="s">
        <v>57</v>
      </c>
      <c r="O318" s="79" t="s">
        <v>100</v>
      </c>
      <c r="P318" s="78" t="s">
        <v>101</v>
      </c>
      <c r="Q318" s="78" t="s">
        <v>106</v>
      </c>
      <c r="R318" s="78" t="s">
        <v>28</v>
      </c>
      <c r="S318" s="119">
        <v>8.9447791780821892E-2</v>
      </c>
      <c r="T318" s="121">
        <v>2.4356799999999998E-2</v>
      </c>
      <c r="U318" s="121">
        <v>0</v>
      </c>
      <c r="V318" s="121">
        <v>0</v>
      </c>
      <c r="W318" s="121">
        <v>0</v>
      </c>
      <c r="X318" s="121">
        <v>0</v>
      </c>
    </row>
    <row r="319" spans="2:24" ht="19.5" customHeight="1" x14ac:dyDescent="0.3">
      <c r="B319" s="32" t="s">
        <v>27</v>
      </c>
      <c r="C319" s="30" t="s">
        <v>28</v>
      </c>
      <c r="D319" s="30" t="s">
        <v>43</v>
      </c>
      <c r="E319" s="29">
        <v>45078</v>
      </c>
      <c r="F319" s="28">
        <v>6</v>
      </c>
      <c r="G319" s="26">
        <v>0.25049900000000003</v>
      </c>
      <c r="H319" s="26">
        <v>0.19395499999999999</v>
      </c>
      <c r="I319" s="26">
        <v>0.142793</v>
      </c>
      <c r="J319" s="26">
        <v>0</v>
      </c>
      <c r="K319" s="26">
        <v>0</v>
      </c>
      <c r="L319" s="26">
        <v>0</v>
      </c>
      <c r="N319" s="78" t="s">
        <v>57</v>
      </c>
      <c r="O319" s="79" t="s">
        <v>100</v>
      </c>
      <c r="P319" s="78" t="s">
        <v>101</v>
      </c>
      <c r="Q319" s="78" t="s">
        <v>107</v>
      </c>
      <c r="R319" s="78" t="s">
        <v>28</v>
      </c>
      <c r="S319" s="119">
        <v>6.9542616438356158E-2</v>
      </c>
      <c r="T319" s="121">
        <v>3.6786657534246575E-3</v>
      </c>
      <c r="U319" s="121">
        <v>0</v>
      </c>
      <c r="V319" s="121">
        <v>0</v>
      </c>
      <c r="W319" s="121">
        <v>0</v>
      </c>
      <c r="X319" s="121">
        <v>0</v>
      </c>
    </row>
    <row r="320" spans="2:24" ht="19.5" customHeight="1" x14ac:dyDescent="0.3">
      <c r="B320" s="32" t="s">
        <v>27</v>
      </c>
      <c r="C320" s="30" t="s">
        <v>28</v>
      </c>
      <c r="D320" s="30" t="s">
        <v>43</v>
      </c>
      <c r="E320" s="29">
        <v>45047</v>
      </c>
      <c r="F320" s="28">
        <v>6</v>
      </c>
      <c r="G320" s="26">
        <v>0.23177600000000001</v>
      </c>
      <c r="H320" s="26">
        <v>0.18099199999999999</v>
      </c>
      <c r="I320" s="26">
        <v>0.124718</v>
      </c>
      <c r="J320" s="26">
        <v>0</v>
      </c>
      <c r="K320" s="26">
        <v>0</v>
      </c>
      <c r="L320" s="26">
        <v>0</v>
      </c>
      <c r="N320" s="78" t="s">
        <v>57</v>
      </c>
      <c r="O320" s="79" t="s">
        <v>100</v>
      </c>
      <c r="P320" s="78" t="s">
        <v>101</v>
      </c>
      <c r="Q320" s="78" t="s">
        <v>108</v>
      </c>
      <c r="R320" s="78" t="s">
        <v>28</v>
      </c>
      <c r="S320" s="119">
        <v>6.9542616438356158E-2</v>
      </c>
      <c r="T320" s="121">
        <v>3.6786657534246575E-3</v>
      </c>
      <c r="U320" s="121">
        <v>0</v>
      </c>
      <c r="V320" s="121">
        <v>0</v>
      </c>
      <c r="W320" s="121">
        <v>0</v>
      </c>
      <c r="X320" s="121">
        <v>0</v>
      </c>
    </row>
    <row r="321" spans="2:24" ht="19.5" customHeight="1" x14ac:dyDescent="0.3">
      <c r="B321" s="32" t="s">
        <v>27</v>
      </c>
      <c r="C321" s="30" t="s">
        <v>28</v>
      </c>
      <c r="D321" s="30" t="s">
        <v>43</v>
      </c>
      <c r="E321" s="29">
        <v>45017</v>
      </c>
      <c r="F321" s="28">
        <v>6</v>
      </c>
      <c r="G321" s="26">
        <v>0.25722600000000001</v>
      </c>
      <c r="H321" s="26">
        <v>0.204794</v>
      </c>
      <c r="I321" s="26">
        <v>0.13470599999999999</v>
      </c>
      <c r="J321" s="26">
        <v>0</v>
      </c>
      <c r="K321" s="26">
        <v>0</v>
      </c>
      <c r="L321" s="26">
        <v>0</v>
      </c>
      <c r="N321" s="78" t="s">
        <v>57</v>
      </c>
      <c r="O321" s="79" t="s">
        <v>100</v>
      </c>
      <c r="P321" s="78" t="s">
        <v>101</v>
      </c>
      <c r="Q321" s="78" t="s">
        <v>109</v>
      </c>
      <c r="R321" s="78" t="s">
        <v>28</v>
      </c>
      <c r="S321" s="119">
        <v>8.9024605479452054E-2</v>
      </c>
      <c r="T321" s="121">
        <v>2.6972389041095887E-2</v>
      </c>
      <c r="U321" s="121">
        <v>0</v>
      </c>
      <c r="V321" s="121">
        <v>0</v>
      </c>
      <c r="W321" s="121">
        <v>0</v>
      </c>
      <c r="X321" s="121">
        <v>0</v>
      </c>
    </row>
    <row r="322" spans="2:24" ht="19.5" customHeight="1" x14ac:dyDescent="0.3">
      <c r="B322" s="32" t="s">
        <v>27</v>
      </c>
      <c r="C322" s="30" t="s">
        <v>28</v>
      </c>
      <c r="D322" s="30" t="s">
        <v>43</v>
      </c>
      <c r="E322" s="29">
        <v>44986</v>
      </c>
      <c r="F322" s="28">
        <v>6</v>
      </c>
      <c r="G322" s="26">
        <v>0.21807599999999999</v>
      </c>
      <c r="H322" s="26">
        <v>0.16636899999999999</v>
      </c>
      <c r="I322" s="26">
        <v>0.132747</v>
      </c>
      <c r="J322" s="26">
        <v>0</v>
      </c>
      <c r="K322" s="26">
        <v>0</v>
      </c>
      <c r="L322" s="26">
        <v>0</v>
      </c>
      <c r="N322" s="78" t="s">
        <v>57</v>
      </c>
      <c r="O322" s="79" t="s">
        <v>100</v>
      </c>
      <c r="P322" s="78" t="s">
        <v>101</v>
      </c>
      <c r="Q322" s="78" t="s">
        <v>110</v>
      </c>
      <c r="R322" s="78" t="s">
        <v>28</v>
      </c>
      <c r="S322" s="119">
        <v>8.9024605479452054E-2</v>
      </c>
      <c r="T322" s="121">
        <v>2.6972389041095887E-2</v>
      </c>
      <c r="U322" s="121">
        <v>0</v>
      </c>
      <c r="V322" s="121">
        <v>0</v>
      </c>
      <c r="W322" s="121">
        <v>0</v>
      </c>
      <c r="X322" s="121">
        <v>0</v>
      </c>
    </row>
    <row r="323" spans="2:24" ht="19.5" customHeight="1" x14ac:dyDescent="0.3">
      <c r="B323" s="32" t="s">
        <v>27</v>
      </c>
      <c r="C323" s="30" t="s">
        <v>28</v>
      </c>
      <c r="D323" s="30" t="s">
        <v>43</v>
      </c>
      <c r="E323" s="29">
        <v>44927</v>
      </c>
      <c r="F323" s="28">
        <v>6</v>
      </c>
      <c r="G323" s="26">
        <v>0.247027</v>
      </c>
      <c r="H323" s="26">
        <v>0.19264700000000001</v>
      </c>
      <c r="I323" s="26">
        <v>0.123012</v>
      </c>
      <c r="J323" s="26">
        <v>0</v>
      </c>
      <c r="K323" s="26">
        <v>0</v>
      </c>
      <c r="L323" s="26">
        <v>0</v>
      </c>
      <c r="N323" s="78" t="s">
        <v>57</v>
      </c>
      <c r="O323" s="79" t="s">
        <v>100</v>
      </c>
      <c r="P323" s="78" t="s">
        <v>101</v>
      </c>
      <c r="Q323" s="78" t="s">
        <v>111</v>
      </c>
      <c r="R323" s="78" t="s">
        <v>28</v>
      </c>
      <c r="S323" s="119">
        <v>9.5911923287671216E-2</v>
      </c>
      <c r="T323" s="121">
        <v>2.7275130630136986E-2</v>
      </c>
      <c r="U323" s="121">
        <v>0</v>
      </c>
      <c r="V323" s="121">
        <v>0</v>
      </c>
      <c r="W323" s="121">
        <v>0</v>
      </c>
      <c r="X323" s="121">
        <v>0</v>
      </c>
    </row>
    <row r="324" spans="2:24" ht="19.5" customHeight="1" x14ac:dyDescent="0.3">
      <c r="B324" s="32" t="s">
        <v>27</v>
      </c>
      <c r="C324" s="30" t="s">
        <v>28</v>
      </c>
      <c r="D324" s="30" t="s">
        <v>43</v>
      </c>
      <c r="E324" s="29">
        <v>44896</v>
      </c>
      <c r="F324" s="28">
        <v>6</v>
      </c>
      <c r="G324" s="26">
        <v>0.23122899999999999</v>
      </c>
      <c r="H324" s="26">
        <v>0.17551</v>
      </c>
      <c r="I324" s="26">
        <v>0.17899999999999999</v>
      </c>
      <c r="J324" s="26">
        <v>0</v>
      </c>
      <c r="K324" s="26">
        <v>0</v>
      </c>
      <c r="L324" s="26">
        <v>0</v>
      </c>
      <c r="N324" s="78" t="s">
        <v>57</v>
      </c>
      <c r="O324" s="79" t="s">
        <v>100</v>
      </c>
      <c r="P324" s="78" t="s">
        <v>101</v>
      </c>
      <c r="Q324" s="78" t="s">
        <v>112</v>
      </c>
      <c r="R324" s="78" t="s">
        <v>28</v>
      </c>
      <c r="S324" s="119">
        <v>9.5911923287671216E-2</v>
      </c>
      <c r="T324" s="121">
        <v>2.7275130630136986E-2</v>
      </c>
      <c r="U324" s="121">
        <v>0</v>
      </c>
      <c r="V324" s="121">
        <v>0</v>
      </c>
      <c r="W324" s="121">
        <v>0</v>
      </c>
      <c r="X324" s="121">
        <v>0</v>
      </c>
    </row>
    <row r="325" spans="2:24" ht="19.5" customHeight="1" x14ac:dyDescent="0.3">
      <c r="B325" s="32" t="s">
        <v>27</v>
      </c>
      <c r="C325" s="30" t="s">
        <v>28</v>
      </c>
      <c r="D325" s="30" t="s">
        <v>43</v>
      </c>
      <c r="E325" s="29">
        <v>44866</v>
      </c>
      <c r="F325" s="28">
        <v>6</v>
      </c>
      <c r="G325" s="26">
        <v>0.29372300000000001</v>
      </c>
      <c r="H325" s="26">
        <v>0.24029600000000001</v>
      </c>
      <c r="I325" s="26">
        <v>0.19387699999999999</v>
      </c>
      <c r="J325" s="26">
        <v>0</v>
      </c>
      <c r="K325" s="26">
        <v>0</v>
      </c>
      <c r="L325" s="26">
        <v>0</v>
      </c>
      <c r="N325" s="78" t="s">
        <v>57</v>
      </c>
      <c r="O325" s="79" t="s">
        <v>100</v>
      </c>
      <c r="P325" s="78" t="s">
        <v>101</v>
      </c>
      <c r="Q325" s="78" t="s">
        <v>113</v>
      </c>
      <c r="R325" s="78" t="s">
        <v>28</v>
      </c>
      <c r="S325" s="119">
        <v>9.7243783561643829E-2</v>
      </c>
      <c r="T325" s="121">
        <v>3.5191567123287665E-2</v>
      </c>
      <c r="U325" s="121">
        <v>0</v>
      </c>
      <c r="V325" s="121">
        <v>0</v>
      </c>
      <c r="W325" s="121">
        <v>0</v>
      </c>
      <c r="X325" s="121">
        <v>0</v>
      </c>
    </row>
    <row r="326" spans="2:24" ht="19.5" customHeight="1" x14ac:dyDescent="0.3">
      <c r="B326" s="32" t="s">
        <v>27</v>
      </c>
      <c r="C326" s="30" t="s">
        <v>28</v>
      </c>
      <c r="D326" s="30" t="s">
        <v>43</v>
      </c>
      <c r="E326" s="29">
        <v>44835</v>
      </c>
      <c r="F326" s="28">
        <v>6</v>
      </c>
      <c r="G326" s="26">
        <v>0.32566299999999998</v>
      </c>
      <c r="H326" s="26">
        <v>0.26599</v>
      </c>
      <c r="I326" s="26">
        <v>0.20227700000000001</v>
      </c>
      <c r="J326" s="26">
        <v>0</v>
      </c>
      <c r="K326" s="26">
        <v>0</v>
      </c>
      <c r="L326" s="26">
        <v>0</v>
      </c>
      <c r="N326" s="78" t="s">
        <v>57</v>
      </c>
      <c r="O326" s="79" t="s">
        <v>100</v>
      </c>
      <c r="P326" s="78" t="s">
        <v>101</v>
      </c>
      <c r="Q326" s="78" t="s">
        <v>114</v>
      </c>
      <c r="R326" s="78" t="s">
        <v>28</v>
      </c>
      <c r="S326" s="119">
        <v>9.7243783561643829E-2</v>
      </c>
      <c r="T326" s="121">
        <v>3.5191567123287665E-2</v>
      </c>
      <c r="U326" s="121">
        <v>0</v>
      </c>
      <c r="V326" s="121">
        <v>0</v>
      </c>
      <c r="W326" s="121">
        <v>0</v>
      </c>
      <c r="X326" s="121">
        <v>0</v>
      </c>
    </row>
    <row r="327" spans="2:24" ht="19.5" customHeight="1" x14ac:dyDescent="0.3">
      <c r="B327" s="32" t="s">
        <v>27</v>
      </c>
      <c r="C327" s="30" t="s">
        <v>28</v>
      </c>
      <c r="D327" s="30" t="s">
        <v>43</v>
      </c>
      <c r="E327" s="29">
        <v>44805</v>
      </c>
      <c r="F327" s="28">
        <v>6</v>
      </c>
      <c r="G327" s="26">
        <v>0.34341899999999997</v>
      </c>
      <c r="H327" s="26">
        <v>0.278559</v>
      </c>
      <c r="I327" s="26">
        <v>0.20125999999999999</v>
      </c>
      <c r="J327" s="26">
        <v>0</v>
      </c>
      <c r="K327" s="26">
        <v>0</v>
      </c>
      <c r="L327" s="26">
        <v>0</v>
      </c>
      <c r="N327" s="78" t="s">
        <v>57</v>
      </c>
      <c r="O327" s="79" t="s">
        <v>100</v>
      </c>
      <c r="P327" s="78" t="s">
        <v>101</v>
      </c>
      <c r="Q327" s="78" t="s">
        <v>115</v>
      </c>
      <c r="R327" s="78" t="s">
        <v>28</v>
      </c>
      <c r="S327" s="119">
        <v>7.1260273972602747E-2</v>
      </c>
      <c r="T327" s="121">
        <v>7.1260273972602747E-2</v>
      </c>
      <c r="U327" s="121">
        <v>0</v>
      </c>
      <c r="V327" s="121">
        <v>0</v>
      </c>
      <c r="W327" s="121">
        <v>0</v>
      </c>
      <c r="X327" s="121">
        <v>0</v>
      </c>
    </row>
    <row r="328" spans="2:24" ht="19.5" customHeight="1" x14ac:dyDescent="0.3">
      <c r="B328" s="32" t="s">
        <v>27</v>
      </c>
      <c r="C328" s="30" t="s">
        <v>28</v>
      </c>
      <c r="D328" s="30" t="s">
        <v>43</v>
      </c>
      <c r="E328" s="29">
        <v>44774</v>
      </c>
      <c r="F328" s="28">
        <v>6</v>
      </c>
      <c r="G328" s="26">
        <v>0.35686299999999999</v>
      </c>
      <c r="H328" s="26">
        <v>0.30219600000000002</v>
      </c>
      <c r="I328" s="26">
        <v>0.23324</v>
      </c>
      <c r="J328" s="26">
        <v>0</v>
      </c>
      <c r="K328" s="26">
        <v>0</v>
      </c>
      <c r="L328" s="26">
        <v>0</v>
      </c>
      <c r="N328" s="78" t="s">
        <v>57</v>
      </c>
      <c r="O328" s="79" t="s">
        <v>100</v>
      </c>
      <c r="P328" s="78" t="s">
        <v>101</v>
      </c>
      <c r="Q328" s="78" t="s">
        <v>116</v>
      </c>
      <c r="R328" s="78" t="s">
        <v>28</v>
      </c>
      <c r="S328" s="119">
        <v>8.5410386301369864E-2</v>
      </c>
      <c r="T328" s="121">
        <v>2.3134671232876713E-2</v>
      </c>
      <c r="U328" s="121">
        <v>0</v>
      </c>
      <c r="V328" s="121">
        <v>0</v>
      </c>
      <c r="W328" s="121">
        <v>0</v>
      </c>
      <c r="X328" s="121">
        <v>0</v>
      </c>
    </row>
    <row r="329" spans="2:24" ht="19.5" customHeight="1" x14ac:dyDescent="0.3">
      <c r="B329" s="32" t="s">
        <v>27</v>
      </c>
      <c r="C329" s="30" t="s">
        <v>28</v>
      </c>
      <c r="D329" s="30" t="s">
        <v>43</v>
      </c>
      <c r="E329" s="29">
        <v>44743</v>
      </c>
      <c r="F329" s="28">
        <v>6</v>
      </c>
      <c r="G329" s="26">
        <v>0.32515500000000003</v>
      </c>
      <c r="H329" s="26">
        <v>0.26743899999999998</v>
      </c>
      <c r="I329" s="26">
        <v>0.20631099999999999</v>
      </c>
      <c r="J329" s="26">
        <v>0</v>
      </c>
      <c r="K329" s="26">
        <v>0</v>
      </c>
      <c r="L329" s="26">
        <v>0</v>
      </c>
      <c r="N329" s="78" t="s">
        <v>57</v>
      </c>
      <c r="O329" s="79" t="s">
        <v>100</v>
      </c>
      <c r="P329" s="78" t="s">
        <v>101</v>
      </c>
      <c r="Q329" s="78" t="s">
        <v>117</v>
      </c>
      <c r="R329" s="78" t="s">
        <v>28</v>
      </c>
      <c r="S329" s="119">
        <v>8.5410386301369864E-2</v>
      </c>
      <c r="T329" s="121">
        <v>2.3134671232876713E-2</v>
      </c>
      <c r="U329" s="121">
        <v>0</v>
      </c>
      <c r="V329" s="121">
        <v>0</v>
      </c>
      <c r="W329" s="121">
        <v>0</v>
      </c>
      <c r="X329" s="121">
        <v>0</v>
      </c>
    </row>
    <row r="330" spans="2:24" ht="19.5" customHeight="1" x14ac:dyDescent="0.3">
      <c r="B330" s="32" t="s">
        <v>27</v>
      </c>
      <c r="C330" s="30" t="s">
        <v>28</v>
      </c>
      <c r="D330" s="30" t="s">
        <v>43</v>
      </c>
      <c r="E330" s="29">
        <v>44713</v>
      </c>
      <c r="F330" s="28">
        <v>6</v>
      </c>
      <c r="G330" s="26">
        <v>0.39130399999999999</v>
      </c>
      <c r="H330" s="26">
        <v>0.33473700000000001</v>
      </c>
      <c r="I330" s="26">
        <v>0.25242100000000001</v>
      </c>
      <c r="J330" s="26">
        <v>0</v>
      </c>
      <c r="K330" s="26">
        <v>0</v>
      </c>
      <c r="L330" s="26">
        <v>0</v>
      </c>
      <c r="N330" s="78" t="s">
        <v>57</v>
      </c>
      <c r="O330" s="79" t="s">
        <v>100</v>
      </c>
      <c r="P330" s="78" t="s">
        <v>101</v>
      </c>
      <c r="Q330" s="78" t="s">
        <v>107</v>
      </c>
      <c r="R330" s="78" t="s">
        <v>33</v>
      </c>
      <c r="S330" s="119">
        <v>3.8308243835616436E-2</v>
      </c>
      <c r="T330" s="121">
        <v>3.2600202739726032E-2</v>
      </c>
      <c r="U330" s="121">
        <v>1.0964506849315069E-2</v>
      </c>
      <c r="V330" s="121">
        <v>1.001088493150685E-2</v>
      </c>
      <c r="W330" s="121">
        <v>7.486868493150685E-3</v>
      </c>
      <c r="X330" s="121">
        <v>5.4825643835616431E-3</v>
      </c>
    </row>
    <row r="331" spans="2:24" ht="19.5" customHeight="1" x14ac:dyDescent="0.3">
      <c r="B331" s="32" t="s">
        <v>27</v>
      </c>
      <c r="C331" s="30" t="s">
        <v>28</v>
      </c>
      <c r="D331" s="30" t="s">
        <v>43</v>
      </c>
      <c r="E331" s="29">
        <v>44682</v>
      </c>
      <c r="F331" s="28">
        <v>6</v>
      </c>
      <c r="G331" s="26">
        <v>0.407051</v>
      </c>
      <c r="H331" s="26">
        <v>0.34397899999999998</v>
      </c>
      <c r="I331" s="26">
        <v>0.27044400000000002</v>
      </c>
      <c r="J331" s="26">
        <v>0</v>
      </c>
      <c r="K331" s="26">
        <v>0</v>
      </c>
      <c r="L331" s="26">
        <v>0</v>
      </c>
      <c r="N331" s="78" t="s">
        <v>57</v>
      </c>
      <c r="O331" s="79" t="s">
        <v>100</v>
      </c>
      <c r="P331" s="78" t="s">
        <v>101</v>
      </c>
      <c r="Q331" s="78" t="s">
        <v>108</v>
      </c>
      <c r="R331" s="78" t="s">
        <v>33</v>
      </c>
      <c r="S331" s="119">
        <v>3.8308243835616436E-2</v>
      </c>
      <c r="T331" s="121">
        <v>3.2600202739726032E-2</v>
      </c>
      <c r="U331" s="121">
        <v>1.0964506849315069E-2</v>
      </c>
      <c r="V331" s="121">
        <v>1.001088493150685E-2</v>
      </c>
      <c r="W331" s="121">
        <v>7.486868493150685E-3</v>
      </c>
      <c r="X331" s="121">
        <v>5.4825643835616431E-3</v>
      </c>
    </row>
    <row r="332" spans="2:24" ht="19.5" customHeight="1" x14ac:dyDescent="0.3">
      <c r="B332" s="32" t="s">
        <v>27</v>
      </c>
      <c r="C332" s="30" t="s">
        <v>28</v>
      </c>
      <c r="D332" s="30" t="s">
        <v>43</v>
      </c>
      <c r="E332" s="29">
        <v>44652</v>
      </c>
      <c r="F332" s="28">
        <v>6</v>
      </c>
      <c r="G332" s="26">
        <v>0.41100199999999998</v>
      </c>
      <c r="H332" s="26">
        <v>0.34375499999999998</v>
      </c>
      <c r="I332" s="26">
        <v>0.27267599999999997</v>
      </c>
      <c r="J332" s="26">
        <v>0</v>
      </c>
      <c r="K332" s="26">
        <v>0</v>
      </c>
      <c r="L332" s="26">
        <v>0</v>
      </c>
      <c r="N332" s="78" t="s">
        <v>57</v>
      </c>
      <c r="O332" s="79" t="s">
        <v>100</v>
      </c>
      <c r="P332" s="78" t="s">
        <v>101</v>
      </c>
      <c r="Q332" s="78" t="s">
        <v>109</v>
      </c>
      <c r="R332" s="78" t="s">
        <v>33</v>
      </c>
      <c r="S332" s="119">
        <v>4.862598630136987E-2</v>
      </c>
      <c r="T332" s="121">
        <v>4.0796000000000006E-2</v>
      </c>
      <c r="U332" s="121">
        <v>2.1134024657534254E-2</v>
      </c>
      <c r="V332" s="121">
        <v>2.0544202739726035E-2</v>
      </c>
      <c r="W332" s="121">
        <v>1.7178887671232875E-2</v>
      </c>
      <c r="X332" s="121">
        <v>1.7068520547945207E-2</v>
      </c>
    </row>
    <row r="333" spans="2:24" ht="19.5" customHeight="1" x14ac:dyDescent="0.3">
      <c r="B333" s="32" t="s">
        <v>27</v>
      </c>
      <c r="C333" s="30" t="s">
        <v>28</v>
      </c>
      <c r="D333" s="30" t="s">
        <v>43</v>
      </c>
      <c r="E333" s="29">
        <v>44621</v>
      </c>
      <c r="F333" s="28">
        <v>6</v>
      </c>
      <c r="G333" s="26">
        <v>0.57370699999999997</v>
      </c>
      <c r="H333" s="26">
        <v>0.465893</v>
      </c>
      <c r="I333" s="26">
        <v>0.36884600000000001</v>
      </c>
      <c r="J333" s="26">
        <v>0</v>
      </c>
      <c r="K333" s="26">
        <v>0</v>
      </c>
      <c r="L333" s="26">
        <v>0</v>
      </c>
      <c r="N333" s="78" t="s">
        <v>57</v>
      </c>
      <c r="O333" s="79" t="s">
        <v>100</v>
      </c>
      <c r="P333" s="78" t="s">
        <v>101</v>
      </c>
      <c r="Q333" s="78" t="s">
        <v>110</v>
      </c>
      <c r="R333" s="78" t="s">
        <v>33</v>
      </c>
      <c r="S333" s="119">
        <v>4.862598630136987E-2</v>
      </c>
      <c r="T333" s="121">
        <v>4.0796000000000006E-2</v>
      </c>
      <c r="U333" s="121">
        <v>2.1134024657534254E-2</v>
      </c>
      <c r="V333" s="121">
        <v>2.0544202739726035E-2</v>
      </c>
      <c r="W333" s="121">
        <v>1.7178887671232875E-2</v>
      </c>
      <c r="X333" s="121">
        <v>1.7068520547945207E-2</v>
      </c>
    </row>
    <row r="334" spans="2:24" ht="19.5" customHeight="1" x14ac:dyDescent="0.3">
      <c r="B334" s="32" t="s">
        <v>27</v>
      </c>
      <c r="C334" s="30" t="s">
        <v>28</v>
      </c>
      <c r="D334" s="30" t="s">
        <v>43</v>
      </c>
      <c r="E334" s="29">
        <v>44593</v>
      </c>
      <c r="F334" s="28">
        <v>6</v>
      </c>
      <c r="G334" s="26">
        <v>0.44106699999999999</v>
      </c>
      <c r="H334" s="26">
        <v>0.34029399999999999</v>
      </c>
      <c r="I334" s="26">
        <v>0.27028000000000002</v>
      </c>
      <c r="J334" s="26">
        <v>0</v>
      </c>
      <c r="K334" s="26">
        <v>0</v>
      </c>
      <c r="L334" s="26">
        <v>0</v>
      </c>
      <c r="N334" s="78" t="s">
        <v>57</v>
      </c>
      <c r="O334" s="79" t="s">
        <v>100</v>
      </c>
      <c r="P334" s="78" t="s">
        <v>101</v>
      </c>
      <c r="Q334" s="78" t="s">
        <v>111</v>
      </c>
      <c r="R334" s="78" t="s">
        <v>33</v>
      </c>
      <c r="S334" s="119">
        <v>5.105548219178082E-2</v>
      </c>
      <c r="T334" s="121">
        <v>4.3696094520547943E-2</v>
      </c>
      <c r="U334" s="121">
        <v>2.3137589041095894E-2</v>
      </c>
      <c r="V334" s="121">
        <v>2.1415087671232874E-2</v>
      </c>
      <c r="W334" s="121">
        <v>1.8671427397260274E-2</v>
      </c>
      <c r="X334" s="121">
        <v>1.7714802739726025E-2</v>
      </c>
    </row>
    <row r="335" spans="2:24" ht="19.5" customHeight="1" x14ac:dyDescent="0.3">
      <c r="B335" s="32" t="s">
        <v>27</v>
      </c>
      <c r="C335" s="30" t="s">
        <v>28</v>
      </c>
      <c r="D335" s="30" t="s">
        <v>43</v>
      </c>
      <c r="E335" s="29">
        <v>44562</v>
      </c>
      <c r="F335" s="28">
        <v>6</v>
      </c>
      <c r="G335" s="26">
        <v>0.44633</v>
      </c>
      <c r="H335" s="26">
        <v>0.34870400000000001</v>
      </c>
      <c r="I335" s="26">
        <v>0.28085100000000002</v>
      </c>
      <c r="J335" s="26">
        <v>0</v>
      </c>
      <c r="K335" s="26">
        <v>0</v>
      </c>
      <c r="L335" s="26">
        <v>0</v>
      </c>
      <c r="N335" s="78" t="s">
        <v>57</v>
      </c>
      <c r="O335" s="79" t="s">
        <v>100</v>
      </c>
      <c r="P335" s="78" t="s">
        <v>101</v>
      </c>
      <c r="Q335" s="78" t="s">
        <v>112</v>
      </c>
      <c r="R335" s="78" t="s">
        <v>33</v>
      </c>
      <c r="S335" s="119">
        <v>5.105548219178082E-2</v>
      </c>
      <c r="T335" s="121">
        <v>4.3696094520547943E-2</v>
      </c>
      <c r="U335" s="121">
        <v>2.3137589041095894E-2</v>
      </c>
      <c r="V335" s="121">
        <v>2.1415087671232874E-2</v>
      </c>
      <c r="W335" s="121">
        <v>1.8671427397260274E-2</v>
      </c>
      <c r="X335" s="121">
        <v>1.7714802739726025E-2</v>
      </c>
    </row>
    <row r="336" spans="2:24" ht="19.5" customHeight="1" x14ac:dyDescent="0.3">
      <c r="B336" s="33" t="s">
        <v>27</v>
      </c>
      <c r="C336" s="30" t="s">
        <v>28</v>
      </c>
      <c r="D336" s="30" t="s">
        <v>43</v>
      </c>
      <c r="E336" s="29">
        <v>44743</v>
      </c>
      <c r="F336" s="28">
        <v>6</v>
      </c>
      <c r="G336" s="26">
        <v>0.32515500000000003</v>
      </c>
      <c r="H336" s="26">
        <v>0.26743899999999998</v>
      </c>
      <c r="I336" s="26">
        <v>0.20631099999999999</v>
      </c>
      <c r="J336" s="26">
        <v>0</v>
      </c>
      <c r="K336" s="26">
        <v>0</v>
      </c>
      <c r="L336" s="26">
        <v>0</v>
      </c>
      <c r="N336" s="78" t="s">
        <v>57</v>
      </c>
      <c r="O336" s="79" t="s">
        <v>100</v>
      </c>
      <c r="P336" s="78" t="s">
        <v>101</v>
      </c>
      <c r="Q336" s="78" t="s">
        <v>113</v>
      </c>
      <c r="R336" s="78" t="s">
        <v>33</v>
      </c>
      <c r="S336" s="119">
        <v>4.9995849315068501E-2</v>
      </c>
      <c r="T336" s="121">
        <v>4.2165863013698637E-2</v>
      </c>
      <c r="U336" s="121">
        <v>2.2503887671232882E-2</v>
      </c>
      <c r="V336" s="121">
        <v>2.1914065753424666E-2</v>
      </c>
      <c r="W336" s="121">
        <v>1.8548750684931507E-2</v>
      </c>
      <c r="X336" s="121">
        <v>1.8438383561643835E-2</v>
      </c>
    </row>
    <row r="337" spans="2:24" ht="19.5" customHeight="1" x14ac:dyDescent="0.3">
      <c r="B337" s="8" t="s">
        <v>27</v>
      </c>
      <c r="C337" s="35" t="s">
        <v>28</v>
      </c>
      <c r="D337" s="35" t="s">
        <v>43</v>
      </c>
      <c r="E337" s="29">
        <v>44774</v>
      </c>
      <c r="F337" s="28">
        <v>6</v>
      </c>
      <c r="G337" s="26">
        <v>0.35686299999999999</v>
      </c>
      <c r="H337" s="26">
        <v>0.30219600000000002</v>
      </c>
      <c r="I337" s="26">
        <v>0.23324</v>
      </c>
      <c r="J337" s="26">
        <v>0</v>
      </c>
      <c r="K337" s="26">
        <v>0</v>
      </c>
      <c r="L337" s="26">
        <v>0</v>
      </c>
      <c r="N337" s="78" t="s">
        <v>57</v>
      </c>
      <c r="O337" s="79" t="s">
        <v>100</v>
      </c>
      <c r="P337" s="78" t="s">
        <v>101</v>
      </c>
      <c r="Q337" s="78" t="s">
        <v>114</v>
      </c>
      <c r="R337" s="78" t="s">
        <v>33</v>
      </c>
      <c r="S337" s="119">
        <v>4.9995849315068501E-2</v>
      </c>
      <c r="T337" s="121">
        <v>4.2165863013698637E-2</v>
      </c>
      <c r="U337" s="121">
        <v>2.2503887671232882E-2</v>
      </c>
      <c r="V337" s="121">
        <v>2.1914065753424666E-2</v>
      </c>
      <c r="W337" s="121">
        <v>1.8548750684931507E-2</v>
      </c>
      <c r="X337" s="121">
        <v>1.8438383561643835E-2</v>
      </c>
    </row>
    <row r="338" spans="2:24" ht="19.5" customHeight="1" x14ac:dyDescent="0.3">
      <c r="B338" s="31" t="s">
        <v>27</v>
      </c>
      <c r="C338" s="30" t="s">
        <v>28</v>
      </c>
      <c r="D338" s="30" t="s">
        <v>43</v>
      </c>
      <c r="E338" s="29">
        <v>44713</v>
      </c>
      <c r="F338" s="28">
        <v>6</v>
      </c>
      <c r="G338" s="26">
        <v>0.39130399999999999</v>
      </c>
      <c r="H338" s="26">
        <v>0.33473700000000001</v>
      </c>
      <c r="I338" s="26">
        <v>0.25242100000000001</v>
      </c>
      <c r="J338" s="26">
        <v>0</v>
      </c>
      <c r="K338" s="26">
        <v>0</v>
      </c>
      <c r="L338" s="26">
        <v>0</v>
      </c>
      <c r="N338" s="78" t="s">
        <v>57</v>
      </c>
      <c r="O338" s="79" t="s">
        <v>100</v>
      </c>
      <c r="P338" s="78" t="s">
        <v>101</v>
      </c>
      <c r="Q338" s="78" t="s">
        <v>116</v>
      </c>
      <c r="R338" s="78" t="s">
        <v>33</v>
      </c>
      <c r="S338" s="119">
        <v>4.6132835616438356E-2</v>
      </c>
      <c r="T338" s="121">
        <v>3.7508328767123296E-2</v>
      </c>
      <c r="U338" s="121">
        <v>1.8668271232876715E-2</v>
      </c>
      <c r="V338" s="121">
        <v>1.7530504109589045E-2</v>
      </c>
      <c r="W338" s="121">
        <v>1.3891216438356165E-2</v>
      </c>
      <c r="X338" s="121">
        <v>1.3780849315068495E-2</v>
      </c>
    </row>
    <row r="339" spans="2:24" ht="19.5" customHeight="1" x14ac:dyDescent="0.3">
      <c r="B339" s="33" t="s">
        <v>27</v>
      </c>
      <c r="C339" s="30" t="s">
        <v>28</v>
      </c>
      <c r="D339" s="30" t="s">
        <v>43</v>
      </c>
      <c r="E339" s="29">
        <v>44682</v>
      </c>
      <c r="F339" s="28">
        <v>6</v>
      </c>
      <c r="G339" s="26">
        <v>0.407051</v>
      </c>
      <c r="H339" s="26">
        <v>0.34397899999999998</v>
      </c>
      <c r="I339" s="26">
        <v>0.27044400000000002</v>
      </c>
      <c r="J339" s="26">
        <v>0</v>
      </c>
      <c r="K339" s="26">
        <v>0</v>
      </c>
      <c r="L339" s="26">
        <v>0</v>
      </c>
      <c r="N339" s="78" t="s">
        <v>57</v>
      </c>
      <c r="O339" s="79" t="s">
        <v>100</v>
      </c>
      <c r="P339" s="78" t="s">
        <v>101</v>
      </c>
      <c r="Q339" s="78" t="s">
        <v>117</v>
      </c>
      <c r="R339" s="78" t="s">
        <v>33</v>
      </c>
      <c r="S339" s="119">
        <v>4.6132835616438356E-2</v>
      </c>
      <c r="T339" s="121">
        <v>3.7508328767123296E-2</v>
      </c>
      <c r="U339" s="121">
        <v>1.8668271232876715E-2</v>
      </c>
      <c r="V339" s="121">
        <v>1.7530504109589045E-2</v>
      </c>
      <c r="W339" s="121">
        <v>1.3891216438356165E-2</v>
      </c>
      <c r="X339" s="121">
        <v>1.3780849315068495E-2</v>
      </c>
    </row>
    <row r="340" spans="2:24" ht="19.5" customHeight="1" x14ac:dyDescent="0.3">
      <c r="B340" s="31" t="s">
        <v>27</v>
      </c>
      <c r="C340" s="30" t="s">
        <v>28</v>
      </c>
      <c r="D340" s="30" t="s">
        <v>43</v>
      </c>
      <c r="E340" s="29">
        <v>44652</v>
      </c>
      <c r="F340" s="28">
        <v>6</v>
      </c>
      <c r="G340" s="26">
        <v>0.41100199999999998</v>
      </c>
      <c r="H340" s="26">
        <v>0.34375499999999998</v>
      </c>
      <c r="I340" s="26">
        <v>0.27267599999999997</v>
      </c>
      <c r="J340" s="26">
        <v>0</v>
      </c>
      <c r="K340" s="26">
        <v>0</v>
      </c>
      <c r="L340" s="26">
        <v>0</v>
      </c>
      <c r="N340" s="78" t="s">
        <v>57</v>
      </c>
      <c r="O340" s="79" t="s">
        <v>100</v>
      </c>
      <c r="P340" s="78" t="s">
        <v>101</v>
      </c>
      <c r="Q340" s="78" t="s">
        <v>107</v>
      </c>
      <c r="R340" s="78" t="s">
        <v>34</v>
      </c>
      <c r="S340" s="119">
        <v>6.291839726027397E-2</v>
      </c>
      <c r="T340" s="121">
        <v>5.4359391780821914E-2</v>
      </c>
      <c r="U340" s="121">
        <v>2.8294745205479453E-2</v>
      </c>
      <c r="V340" s="121">
        <v>2.3453868493150686E-2</v>
      </c>
      <c r="W340" s="121">
        <v>5.2289945205479449E-3</v>
      </c>
      <c r="X340" s="121">
        <v>3.1478301369863011E-3</v>
      </c>
    </row>
    <row r="341" spans="2:24" ht="19.5" customHeight="1" x14ac:dyDescent="0.3">
      <c r="B341" s="31" t="s">
        <v>27</v>
      </c>
      <c r="C341" s="30" t="s">
        <v>28</v>
      </c>
      <c r="D341" s="30" t="s">
        <v>43</v>
      </c>
      <c r="E341" s="29">
        <v>44593</v>
      </c>
      <c r="F341" s="28">
        <v>6</v>
      </c>
      <c r="G341" s="26">
        <v>0.44106699999999999</v>
      </c>
      <c r="H341" s="26">
        <v>0.34029399999999999</v>
      </c>
      <c r="I341" s="26">
        <v>0.27028000000000002</v>
      </c>
      <c r="J341" s="26">
        <v>0</v>
      </c>
      <c r="K341" s="26">
        <v>0</v>
      </c>
      <c r="L341" s="26">
        <v>0</v>
      </c>
      <c r="N341" s="78" t="s">
        <v>57</v>
      </c>
      <c r="O341" s="79" t="s">
        <v>100</v>
      </c>
      <c r="P341" s="78" t="s">
        <v>101</v>
      </c>
      <c r="Q341" s="78" t="s">
        <v>108</v>
      </c>
      <c r="R341" s="78" t="s">
        <v>34</v>
      </c>
      <c r="S341" s="119">
        <v>6.291839726027397E-2</v>
      </c>
      <c r="T341" s="121">
        <v>5.4359391780821914E-2</v>
      </c>
      <c r="U341" s="121">
        <v>2.8294745205479453E-2</v>
      </c>
      <c r="V341" s="121">
        <v>2.3453868493150686E-2</v>
      </c>
      <c r="W341" s="121">
        <v>5.2289945205479449E-3</v>
      </c>
      <c r="X341" s="121">
        <v>3.1478301369863011E-3</v>
      </c>
    </row>
    <row r="342" spans="2:24" ht="19.5" customHeight="1" x14ac:dyDescent="0.3">
      <c r="B342" s="31" t="s">
        <v>27</v>
      </c>
      <c r="C342" s="30" t="s">
        <v>28</v>
      </c>
      <c r="D342" s="30" t="s">
        <v>43</v>
      </c>
      <c r="E342" s="29">
        <v>44562</v>
      </c>
      <c r="F342" s="28">
        <v>6</v>
      </c>
      <c r="G342" s="26">
        <v>0.44633</v>
      </c>
      <c r="H342" s="26">
        <v>0.34870400000000001</v>
      </c>
      <c r="I342" s="26">
        <v>0.28085100000000002</v>
      </c>
      <c r="J342" s="26">
        <v>0</v>
      </c>
      <c r="K342" s="26">
        <v>0</v>
      </c>
      <c r="L342" s="26">
        <v>0</v>
      </c>
      <c r="N342" s="78" t="s">
        <v>57</v>
      </c>
      <c r="O342" s="79" t="s">
        <v>100</v>
      </c>
      <c r="P342" s="78" t="s">
        <v>101</v>
      </c>
      <c r="Q342" s="78" t="s">
        <v>109</v>
      </c>
      <c r="R342" s="78" t="s">
        <v>34</v>
      </c>
      <c r="S342" s="119">
        <v>6.8520709589041093E-2</v>
      </c>
      <c r="T342" s="121">
        <v>5.9961901369863013E-2</v>
      </c>
      <c r="U342" s="121">
        <v>3.3913797260273972E-2</v>
      </c>
      <c r="V342" s="121">
        <v>2.7046964383561644E-2</v>
      </c>
      <c r="W342" s="121">
        <v>2.0619120547945208E-2</v>
      </c>
      <c r="X342" s="121">
        <v>1.3003967123287672E-2</v>
      </c>
    </row>
    <row r="343" spans="2:24" ht="19.5" customHeight="1" x14ac:dyDescent="0.3">
      <c r="B343" s="32" t="s">
        <v>27</v>
      </c>
      <c r="C343" s="30" t="s">
        <v>28</v>
      </c>
      <c r="D343" s="30" t="s">
        <v>43</v>
      </c>
      <c r="E343" s="29">
        <v>44621</v>
      </c>
      <c r="F343" s="28">
        <v>6</v>
      </c>
      <c r="G343" s="26">
        <v>0.57370699999999997</v>
      </c>
      <c r="H343" s="26">
        <v>0.465893</v>
      </c>
      <c r="I343" s="26">
        <v>0.36884600000000001</v>
      </c>
      <c r="J343" s="26">
        <v>0</v>
      </c>
      <c r="K343" s="26">
        <v>0</v>
      </c>
      <c r="L343" s="26">
        <v>0</v>
      </c>
      <c r="N343" s="78" t="s">
        <v>57</v>
      </c>
      <c r="O343" s="79" t="s">
        <v>100</v>
      </c>
      <c r="P343" s="78" t="s">
        <v>101</v>
      </c>
      <c r="Q343" s="78" t="s">
        <v>110</v>
      </c>
      <c r="R343" s="78" t="s">
        <v>34</v>
      </c>
      <c r="S343" s="119">
        <v>6.8520709589041093E-2</v>
      </c>
      <c r="T343" s="121">
        <v>5.9961901369863013E-2</v>
      </c>
      <c r="U343" s="121">
        <v>3.3913797260273972E-2</v>
      </c>
      <c r="V343" s="121">
        <v>2.7046964383561644E-2</v>
      </c>
      <c r="W343" s="121">
        <v>2.0619120547945208E-2</v>
      </c>
      <c r="X343" s="121">
        <v>1.3003967123287672E-2</v>
      </c>
    </row>
    <row r="344" spans="2:24" ht="19.5" customHeight="1" x14ac:dyDescent="0.3">
      <c r="B344" s="32" t="s">
        <v>27</v>
      </c>
      <c r="C344" s="30" t="s">
        <v>28</v>
      </c>
      <c r="D344" s="30" t="s">
        <v>43</v>
      </c>
      <c r="E344" s="29">
        <v>45108</v>
      </c>
      <c r="F344" s="28">
        <v>6</v>
      </c>
      <c r="G344" s="26">
        <v>0.25401400000000002</v>
      </c>
      <c r="H344" s="26">
        <v>0.20022799999999999</v>
      </c>
      <c r="I344" s="26">
        <v>0.14097499999999999</v>
      </c>
      <c r="J344" s="26">
        <v>0</v>
      </c>
      <c r="K344" s="26">
        <v>0</v>
      </c>
      <c r="L344" s="26">
        <v>0</v>
      </c>
      <c r="N344" s="78" t="s">
        <v>57</v>
      </c>
      <c r="O344" s="79" t="s">
        <v>100</v>
      </c>
      <c r="P344" s="78" t="s">
        <v>101</v>
      </c>
      <c r="Q344" s="78" t="s">
        <v>111</v>
      </c>
      <c r="R344" s="78" t="s">
        <v>34</v>
      </c>
      <c r="S344" s="119">
        <v>7.1589202739726021E-2</v>
      </c>
      <c r="T344" s="121">
        <v>6.3030394520547942E-2</v>
      </c>
      <c r="U344" s="121">
        <v>3.69822904109589E-2</v>
      </c>
      <c r="V344" s="121">
        <v>3.0115457534246572E-2</v>
      </c>
      <c r="W344" s="121">
        <v>2.368761369863014E-2</v>
      </c>
      <c r="X344" s="121">
        <v>1.6072460273972602E-2</v>
      </c>
    </row>
    <row r="345" spans="2:24" ht="19.5" customHeight="1" x14ac:dyDescent="0.3">
      <c r="B345" s="32" t="s">
        <v>27</v>
      </c>
      <c r="C345" s="30" t="s">
        <v>28</v>
      </c>
      <c r="D345" s="30" t="s">
        <v>43</v>
      </c>
      <c r="E345" s="29">
        <v>45078</v>
      </c>
      <c r="F345" s="28">
        <v>8</v>
      </c>
      <c r="G345" s="26">
        <v>0.25249899999999997</v>
      </c>
      <c r="H345" s="26">
        <v>0.19595499999999999</v>
      </c>
      <c r="I345" s="26">
        <v>0.14479300000000001</v>
      </c>
      <c r="J345" s="26">
        <v>0</v>
      </c>
      <c r="K345" s="26">
        <v>0</v>
      </c>
      <c r="L345" s="26">
        <v>0</v>
      </c>
      <c r="N345" s="78" t="s">
        <v>57</v>
      </c>
      <c r="O345" s="79" t="s">
        <v>100</v>
      </c>
      <c r="P345" s="78" t="s">
        <v>101</v>
      </c>
      <c r="Q345" s="78" t="s">
        <v>112</v>
      </c>
      <c r="R345" s="78" t="s">
        <v>34</v>
      </c>
      <c r="S345" s="119">
        <v>7.1589202739726021E-2</v>
      </c>
      <c r="T345" s="121">
        <v>6.3030394520547942E-2</v>
      </c>
      <c r="U345" s="121">
        <v>3.69822904109589E-2</v>
      </c>
      <c r="V345" s="121">
        <v>3.0115457534246572E-2</v>
      </c>
      <c r="W345" s="121">
        <v>2.368761369863014E-2</v>
      </c>
      <c r="X345" s="121">
        <v>1.6072460273972602E-2</v>
      </c>
    </row>
    <row r="346" spans="2:24" ht="19.5" customHeight="1" x14ac:dyDescent="0.3">
      <c r="B346" s="32" t="s">
        <v>27</v>
      </c>
      <c r="C346" s="30" t="s">
        <v>28</v>
      </c>
      <c r="D346" s="30" t="s">
        <v>43</v>
      </c>
      <c r="E346" s="29">
        <v>45047</v>
      </c>
      <c r="F346" s="28">
        <v>8</v>
      </c>
      <c r="G346" s="26">
        <v>0.23377600000000001</v>
      </c>
      <c r="H346" s="26">
        <v>0.18299199999999999</v>
      </c>
      <c r="I346" s="26">
        <v>0.126718</v>
      </c>
      <c r="J346" s="26">
        <v>0</v>
      </c>
      <c r="K346" s="26">
        <v>0</v>
      </c>
      <c r="L346" s="26">
        <v>0</v>
      </c>
      <c r="N346" s="78" t="s">
        <v>57</v>
      </c>
      <c r="O346" s="79" t="s">
        <v>100</v>
      </c>
      <c r="P346" s="78" t="s">
        <v>101</v>
      </c>
      <c r="Q346" s="78" t="s">
        <v>113</v>
      </c>
      <c r="R346" s="78" t="s">
        <v>34</v>
      </c>
      <c r="S346" s="119">
        <v>6.8520709589041093E-2</v>
      </c>
      <c r="T346" s="121">
        <v>5.9961901369863013E-2</v>
      </c>
      <c r="U346" s="121">
        <v>3.3913797260273972E-2</v>
      </c>
      <c r="V346" s="121">
        <v>2.7046964383561644E-2</v>
      </c>
      <c r="W346" s="121">
        <v>2.0619120547945208E-2</v>
      </c>
      <c r="X346" s="121">
        <v>1.3003967123287672E-2</v>
      </c>
    </row>
    <row r="347" spans="2:24" ht="19.5" customHeight="1" x14ac:dyDescent="0.3">
      <c r="B347" s="32" t="s">
        <v>27</v>
      </c>
      <c r="C347" s="30" t="s">
        <v>28</v>
      </c>
      <c r="D347" s="30" t="s">
        <v>43</v>
      </c>
      <c r="E347" s="29">
        <v>45017</v>
      </c>
      <c r="F347" s="28">
        <v>8</v>
      </c>
      <c r="G347" s="26">
        <v>0.25922600000000001</v>
      </c>
      <c r="H347" s="26">
        <v>0.20679400000000001</v>
      </c>
      <c r="I347" s="26">
        <v>0.13670599999999999</v>
      </c>
      <c r="J347" s="26">
        <v>0</v>
      </c>
      <c r="K347" s="26">
        <v>0</v>
      </c>
      <c r="L347" s="26">
        <v>0</v>
      </c>
      <c r="N347" s="78" t="s">
        <v>57</v>
      </c>
      <c r="O347" s="79" t="s">
        <v>100</v>
      </c>
      <c r="P347" s="78" t="s">
        <v>101</v>
      </c>
      <c r="Q347" s="78" t="s">
        <v>114</v>
      </c>
      <c r="R347" s="78" t="s">
        <v>34</v>
      </c>
      <c r="S347" s="119">
        <v>6.8520709589041093E-2</v>
      </c>
      <c r="T347" s="121">
        <v>5.9961901369863013E-2</v>
      </c>
      <c r="U347" s="121">
        <v>3.3913797260273972E-2</v>
      </c>
      <c r="V347" s="121">
        <v>2.7046964383561644E-2</v>
      </c>
      <c r="W347" s="121">
        <v>2.0619120547945208E-2</v>
      </c>
      <c r="X347" s="121">
        <v>1.3003967123287672E-2</v>
      </c>
    </row>
    <row r="348" spans="2:24" ht="19.5" customHeight="1" x14ac:dyDescent="0.3">
      <c r="B348" s="32" t="s">
        <v>27</v>
      </c>
      <c r="C348" s="30" t="s">
        <v>28</v>
      </c>
      <c r="D348" s="30" t="s">
        <v>43</v>
      </c>
      <c r="E348" s="29">
        <v>44986</v>
      </c>
      <c r="F348" s="28">
        <v>8</v>
      </c>
      <c r="G348" s="26">
        <v>0.22007599999999999</v>
      </c>
      <c r="H348" s="26">
        <v>0.16836899999999999</v>
      </c>
      <c r="I348" s="26">
        <v>0.13474700000000001</v>
      </c>
      <c r="J348" s="26">
        <v>0</v>
      </c>
      <c r="K348" s="26">
        <v>0</v>
      </c>
      <c r="L348" s="26">
        <v>0</v>
      </c>
      <c r="N348" s="78" t="s">
        <v>57</v>
      </c>
      <c r="O348" s="79" t="s">
        <v>100</v>
      </c>
      <c r="P348" s="78" t="s">
        <v>101</v>
      </c>
      <c r="Q348" s="78" t="s">
        <v>116</v>
      </c>
      <c r="R348" s="78" t="s">
        <v>34</v>
      </c>
      <c r="S348" s="119">
        <v>6.3992802739726018E-2</v>
      </c>
      <c r="T348" s="121">
        <v>5.5634819178082197E-2</v>
      </c>
      <c r="U348" s="121">
        <v>2.9475906849315062E-2</v>
      </c>
      <c r="V348" s="121">
        <v>2.4798893150684932E-2</v>
      </c>
      <c r="W348" s="121">
        <v>5.7697890410958897E-3</v>
      </c>
      <c r="X348" s="121">
        <v>6.7720630136986299E-3</v>
      </c>
    </row>
    <row r="349" spans="2:24" ht="19.5" customHeight="1" x14ac:dyDescent="0.3">
      <c r="B349" s="32" t="s">
        <v>27</v>
      </c>
      <c r="C349" s="30" t="s">
        <v>28</v>
      </c>
      <c r="D349" s="30" t="s">
        <v>43</v>
      </c>
      <c r="E349" s="29">
        <v>44927</v>
      </c>
      <c r="F349" s="28">
        <v>8</v>
      </c>
      <c r="G349" s="26">
        <v>0.249027</v>
      </c>
      <c r="H349" s="26">
        <v>0.19464699999999999</v>
      </c>
      <c r="I349" s="26">
        <v>0.12501200000000001</v>
      </c>
      <c r="J349" s="26">
        <v>0</v>
      </c>
      <c r="K349" s="26">
        <v>0</v>
      </c>
      <c r="L349" s="26">
        <v>0</v>
      </c>
      <c r="N349" s="78" t="s">
        <v>57</v>
      </c>
      <c r="O349" s="79" t="s">
        <v>100</v>
      </c>
      <c r="P349" s="78" t="s">
        <v>101</v>
      </c>
      <c r="Q349" s="78" t="s">
        <v>117</v>
      </c>
      <c r="R349" s="78" t="s">
        <v>34</v>
      </c>
      <c r="S349" s="119">
        <v>6.3992802739726018E-2</v>
      </c>
      <c r="T349" s="121">
        <v>5.5634819178082197E-2</v>
      </c>
      <c r="U349" s="121">
        <v>2.9475906849315062E-2</v>
      </c>
      <c r="V349" s="121">
        <v>2.4798893150684932E-2</v>
      </c>
      <c r="W349" s="121">
        <v>5.7697890410958897E-3</v>
      </c>
      <c r="X349" s="121">
        <v>6.7720630136986299E-3</v>
      </c>
    </row>
    <row r="350" spans="2:24" ht="19.5" customHeight="1" x14ac:dyDescent="0.3">
      <c r="B350" s="32" t="s">
        <v>27</v>
      </c>
      <c r="C350" s="30" t="s">
        <v>28</v>
      </c>
      <c r="D350" s="30" t="s">
        <v>43</v>
      </c>
      <c r="E350" s="29">
        <v>44896</v>
      </c>
      <c r="F350" s="28">
        <v>8</v>
      </c>
      <c r="G350" s="26">
        <v>0.23322899999999999</v>
      </c>
      <c r="H350" s="26">
        <v>0.17751</v>
      </c>
      <c r="I350" s="26">
        <v>0.18099999999999999</v>
      </c>
      <c r="J350" s="26">
        <v>0</v>
      </c>
      <c r="K350" s="26">
        <v>0</v>
      </c>
      <c r="L350" s="26">
        <v>0</v>
      </c>
      <c r="N350" s="78" t="s">
        <v>27</v>
      </c>
      <c r="O350" s="79" t="s">
        <v>100</v>
      </c>
      <c r="P350" s="78" t="s">
        <v>31</v>
      </c>
      <c r="Q350" s="78" t="s">
        <v>118</v>
      </c>
      <c r="R350" s="78" t="s">
        <v>28</v>
      </c>
      <c r="S350" s="119">
        <v>6.9542616438356158E-2</v>
      </c>
      <c r="T350" s="121">
        <v>3.6786657534246575E-3</v>
      </c>
      <c r="U350" s="121">
        <v>0</v>
      </c>
      <c r="V350" s="121">
        <v>0</v>
      </c>
      <c r="W350" s="121">
        <v>0</v>
      </c>
      <c r="X350" s="121">
        <v>0</v>
      </c>
    </row>
    <row r="351" spans="2:24" ht="19.5" customHeight="1" x14ac:dyDescent="0.3">
      <c r="B351" s="32" t="s">
        <v>27</v>
      </c>
      <c r="C351" s="30" t="s">
        <v>28</v>
      </c>
      <c r="D351" s="30" t="s">
        <v>43</v>
      </c>
      <c r="E351" s="29">
        <v>44866</v>
      </c>
      <c r="F351" s="28">
        <v>8</v>
      </c>
      <c r="G351" s="26">
        <v>0.29572300000000001</v>
      </c>
      <c r="H351" s="26">
        <v>0.24229600000000001</v>
      </c>
      <c r="I351" s="26">
        <v>0.195877</v>
      </c>
      <c r="J351" s="26">
        <v>0</v>
      </c>
      <c r="K351" s="26">
        <v>0</v>
      </c>
      <c r="L351" s="26">
        <v>0</v>
      </c>
      <c r="N351" s="78" t="s">
        <v>27</v>
      </c>
      <c r="O351" s="79" t="s">
        <v>100</v>
      </c>
      <c r="P351" s="78" t="s">
        <v>31</v>
      </c>
      <c r="Q351" s="78" t="s">
        <v>119</v>
      </c>
      <c r="R351" s="78" t="s">
        <v>28</v>
      </c>
      <c r="S351" s="119">
        <v>8.8240690410958889E-2</v>
      </c>
      <c r="T351" s="121">
        <v>2.1947191780821915E-2</v>
      </c>
      <c r="U351" s="121">
        <v>0</v>
      </c>
      <c r="V351" s="121">
        <v>0</v>
      </c>
      <c r="W351" s="121">
        <v>0</v>
      </c>
      <c r="X351" s="121">
        <v>0</v>
      </c>
    </row>
    <row r="352" spans="2:24" ht="19.5" customHeight="1" x14ac:dyDescent="0.3">
      <c r="B352" s="32" t="s">
        <v>27</v>
      </c>
      <c r="C352" s="30" t="s">
        <v>28</v>
      </c>
      <c r="D352" s="30" t="s">
        <v>43</v>
      </c>
      <c r="E352" s="29">
        <v>44835</v>
      </c>
      <c r="F352" s="28">
        <v>8</v>
      </c>
      <c r="G352" s="26">
        <v>0.32766299999999998</v>
      </c>
      <c r="H352" s="26">
        <v>0.26799000000000001</v>
      </c>
      <c r="I352" s="26">
        <v>0.20427699999999999</v>
      </c>
      <c r="J352" s="26">
        <v>0</v>
      </c>
      <c r="K352" s="26">
        <v>0</v>
      </c>
      <c r="L352" s="26">
        <v>0</v>
      </c>
      <c r="N352" s="78" t="s">
        <v>27</v>
      </c>
      <c r="O352" s="79" t="s">
        <v>100</v>
      </c>
      <c r="P352" s="78" t="s">
        <v>31</v>
      </c>
      <c r="Q352" s="78" t="s">
        <v>120</v>
      </c>
      <c r="R352" s="78" t="s">
        <v>28</v>
      </c>
      <c r="S352" s="119">
        <v>6.9542616438356158E-2</v>
      </c>
      <c r="T352" s="121">
        <v>3.6786657534246575E-3</v>
      </c>
      <c r="U352" s="121">
        <v>0</v>
      </c>
      <c r="V352" s="121">
        <v>0</v>
      </c>
      <c r="W352" s="121">
        <v>0</v>
      </c>
      <c r="X352" s="121">
        <v>0</v>
      </c>
    </row>
    <row r="353" spans="2:24" ht="19.5" customHeight="1" x14ac:dyDescent="0.3">
      <c r="B353" s="32" t="s">
        <v>27</v>
      </c>
      <c r="C353" s="30" t="s">
        <v>28</v>
      </c>
      <c r="D353" s="30" t="s">
        <v>43</v>
      </c>
      <c r="E353" s="29">
        <v>44805</v>
      </c>
      <c r="F353" s="28">
        <v>8</v>
      </c>
      <c r="G353" s="26">
        <v>0.34541899999999998</v>
      </c>
      <c r="H353" s="26">
        <v>0.280559</v>
      </c>
      <c r="I353" s="26">
        <v>0.20326</v>
      </c>
      <c r="J353" s="26">
        <v>0</v>
      </c>
      <c r="K353" s="26">
        <v>0</v>
      </c>
      <c r="L353" s="26">
        <v>0</v>
      </c>
      <c r="N353" s="78" t="s">
        <v>27</v>
      </c>
      <c r="O353" s="79" t="s">
        <v>100</v>
      </c>
      <c r="P353" s="78" t="s">
        <v>31</v>
      </c>
      <c r="Q353" s="78" t="s">
        <v>121</v>
      </c>
      <c r="R353" s="78" t="s">
        <v>28</v>
      </c>
      <c r="S353" s="119">
        <v>8.0805427397260279E-2</v>
      </c>
      <c r="T353" s="121">
        <v>2.1492936986301368E-2</v>
      </c>
      <c r="U353" s="121">
        <v>0</v>
      </c>
      <c r="V353" s="121">
        <v>0</v>
      </c>
      <c r="W353" s="121">
        <v>0</v>
      </c>
      <c r="X353" s="121">
        <v>0</v>
      </c>
    </row>
    <row r="354" spans="2:24" ht="19.5" customHeight="1" x14ac:dyDescent="0.3">
      <c r="B354" s="32" t="s">
        <v>27</v>
      </c>
      <c r="C354" s="30" t="s">
        <v>28</v>
      </c>
      <c r="D354" s="30" t="s">
        <v>43</v>
      </c>
      <c r="E354" s="29">
        <v>44774</v>
      </c>
      <c r="F354" s="28">
        <v>8</v>
      </c>
      <c r="G354" s="26">
        <v>0.35886299999999999</v>
      </c>
      <c r="H354" s="26">
        <v>0.30419600000000002</v>
      </c>
      <c r="I354" s="26">
        <v>0.23524</v>
      </c>
      <c r="J354" s="26">
        <v>0</v>
      </c>
      <c r="K354" s="26">
        <v>0</v>
      </c>
      <c r="L354" s="26">
        <v>0</v>
      </c>
      <c r="N354" s="78" t="s">
        <v>27</v>
      </c>
      <c r="O354" s="79" t="s">
        <v>100</v>
      </c>
      <c r="P354" s="78" t="s">
        <v>31</v>
      </c>
      <c r="Q354" s="78" t="s">
        <v>122</v>
      </c>
      <c r="R354" s="78" t="s">
        <v>28</v>
      </c>
      <c r="S354" s="119">
        <v>8.3545153424657542E-2</v>
      </c>
      <c r="T354" s="121">
        <v>2.4232663013698627E-2</v>
      </c>
      <c r="U354" s="121">
        <v>0</v>
      </c>
      <c r="V354" s="121">
        <v>0</v>
      </c>
      <c r="W354" s="121">
        <v>0</v>
      </c>
      <c r="X354" s="121">
        <v>0</v>
      </c>
    </row>
    <row r="355" spans="2:24" ht="19.5" customHeight="1" x14ac:dyDescent="0.3">
      <c r="B355" s="32" t="s">
        <v>27</v>
      </c>
      <c r="C355" s="30" t="s">
        <v>28</v>
      </c>
      <c r="D355" s="30" t="s">
        <v>43</v>
      </c>
      <c r="E355" s="29">
        <v>44743</v>
      </c>
      <c r="F355" s="28">
        <v>8</v>
      </c>
      <c r="G355" s="26">
        <v>0.32715499999999997</v>
      </c>
      <c r="H355" s="26">
        <v>0.26943899999999998</v>
      </c>
      <c r="I355" s="26">
        <v>0.208311</v>
      </c>
      <c r="J355" s="26">
        <v>0</v>
      </c>
      <c r="K355" s="26">
        <v>0</v>
      </c>
      <c r="L355" s="26">
        <v>0</v>
      </c>
      <c r="N355" s="78" t="s">
        <v>27</v>
      </c>
      <c r="O355" s="79" t="s">
        <v>100</v>
      </c>
      <c r="P355" s="78" t="s">
        <v>31</v>
      </c>
      <c r="Q355" s="78" t="s">
        <v>123</v>
      </c>
      <c r="R355" s="78" t="s">
        <v>28</v>
      </c>
      <c r="S355" s="119">
        <v>7.8065701369863003E-2</v>
      </c>
      <c r="T355" s="121">
        <v>1.8753210958904108E-2</v>
      </c>
      <c r="U355" s="121">
        <v>0</v>
      </c>
      <c r="V355" s="121">
        <v>0</v>
      </c>
      <c r="W355" s="121">
        <v>0</v>
      </c>
      <c r="X355" s="121">
        <v>0</v>
      </c>
    </row>
    <row r="356" spans="2:24" ht="19.5" customHeight="1" x14ac:dyDescent="0.3">
      <c r="B356" s="32" t="s">
        <v>27</v>
      </c>
      <c r="C356" s="30" t="s">
        <v>28</v>
      </c>
      <c r="D356" s="30" t="s">
        <v>43</v>
      </c>
      <c r="E356" s="29">
        <v>44713</v>
      </c>
      <c r="F356" s="28">
        <v>8</v>
      </c>
      <c r="G356" s="26">
        <v>0.39330399999999999</v>
      </c>
      <c r="H356" s="26">
        <v>0.33673700000000001</v>
      </c>
      <c r="I356" s="26">
        <v>0.25442100000000001</v>
      </c>
      <c r="J356" s="26">
        <v>0</v>
      </c>
      <c r="K356" s="26">
        <v>0</v>
      </c>
      <c r="L356" s="26">
        <v>0</v>
      </c>
      <c r="N356" s="78" t="s">
        <v>54</v>
      </c>
      <c r="O356" s="79" t="s">
        <v>100</v>
      </c>
      <c r="P356" s="78" t="s">
        <v>31</v>
      </c>
      <c r="Q356" s="78" t="s">
        <v>124</v>
      </c>
      <c r="R356" s="78" t="s">
        <v>28</v>
      </c>
      <c r="S356" s="119">
        <v>7.6739726027397259E-2</v>
      </c>
      <c r="T356" s="121">
        <v>7.6739726027397259E-2</v>
      </c>
      <c r="U356" s="121">
        <v>0</v>
      </c>
      <c r="V356" s="121">
        <v>0</v>
      </c>
      <c r="W356" s="121">
        <v>0</v>
      </c>
      <c r="X356" s="121">
        <v>0</v>
      </c>
    </row>
    <row r="357" spans="2:24" ht="19.5" customHeight="1" x14ac:dyDescent="0.3">
      <c r="B357" s="32" t="s">
        <v>27</v>
      </c>
      <c r="C357" s="30" t="s">
        <v>28</v>
      </c>
      <c r="D357" s="30" t="s">
        <v>43</v>
      </c>
      <c r="E357" s="29">
        <v>44682</v>
      </c>
      <c r="F357" s="28">
        <v>8</v>
      </c>
      <c r="G357" s="26">
        <v>0.409051</v>
      </c>
      <c r="H357" s="26">
        <v>0.34597899999999998</v>
      </c>
      <c r="I357" s="26">
        <v>0.27244400000000002</v>
      </c>
      <c r="J357" s="26">
        <v>0</v>
      </c>
      <c r="K357" s="26">
        <v>0</v>
      </c>
      <c r="L357" s="26">
        <v>0</v>
      </c>
      <c r="N357" s="78" t="s">
        <v>54</v>
      </c>
      <c r="O357" s="79" t="s">
        <v>100</v>
      </c>
      <c r="P357" s="78" t="s">
        <v>31</v>
      </c>
      <c r="Q357" s="78" t="s">
        <v>120</v>
      </c>
      <c r="R357" s="78" t="s">
        <v>33</v>
      </c>
      <c r="S357" s="119">
        <v>3.8308243835616436E-2</v>
      </c>
      <c r="T357" s="121">
        <v>3.2600202739726032E-2</v>
      </c>
      <c r="U357" s="121">
        <v>1.0964506849315069E-2</v>
      </c>
      <c r="V357" s="121">
        <v>1.001088493150685E-2</v>
      </c>
      <c r="W357" s="121">
        <v>7.486868493150685E-3</v>
      </c>
      <c r="X357" s="121">
        <v>5.4825643835616431E-3</v>
      </c>
    </row>
    <row r="358" spans="2:24" ht="19.5" customHeight="1" x14ac:dyDescent="0.3">
      <c r="B358" s="32" t="s">
        <v>27</v>
      </c>
      <c r="C358" s="30" t="s">
        <v>28</v>
      </c>
      <c r="D358" s="30" t="s">
        <v>43</v>
      </c>
      <c r="E358" s="29">
        <v>44652</v>
      </c>
      <c r="F358" s="28">
        <v>8</v>
      </c>
      <c r="G358" s="26">
        <v>0.41300199999999998</v>
      </c>
      <c r="H358" s="26">
        <v>0.34575499999999998</v>
      </c>
      <c r="I358" s="26">
        <v>0.27467599999999998</v>
      </c>
      <c r="J358" s="26">
        <v>0</v>
      </c>
      <c r="K358" s="26">
        <v>0</v>
      </c>
      <c r="L358" s="26">
        <v>0</v>
      </c>
      <c r="N358" s="78" t="s">
        <v>54</v>
      </c>
      <c r="O358" s="79" t="s">
        <v>100</v>
      </c>
      <c r="P358" s="78" t="s">
        <v>31</v>
      </c>
      <c r="Q358" s="78" t="s">
        <v>121</v>
      </c>
      <c r="R358" s="78" t="s">
        <v>33</v>
      </c>
      <c r="S358" s="119">
        <v>4.3037052054794522E-2</v>
      </c>
      <c r="T358" s="121">
        <v>3.7398780821917811E-2</v>
      </c>
      <c r="U358" s="121">
        <v>1.5545098630136986E-2</v>
      </c>
      <c r="V358" s="121">
        <v>1.4955041095890414E-2</v>
      </c>
      <c r="W358" s="121">
        <v>1.6834328767123288E-2</v>
      </c>
      <c r="X358" s="121">
        <v>1.938559726027397E-2</v>
      </c>
    </row>
    <row r="359" spans="2:24" ht="19.5" customHeight="1" x14ac:dyDescent="0.3">
      <c r="B359" s="32" t="s">
        <v>27</v>
      </c>
      <c r="C359" s="30" t="s">
        <v>28</v>
      </c>
      <c r="D359" s="30" t="s">
        <v>43</v>
      </c>
      <c r="E359" s="29">
        <v>44621</v>
      </c>
      <c r="F359" s="28">
        <v>8</v>
      </c>
      <c r="G359" s="26">
        <v>0.57570699999999997</v>
      </c>
      <c r="H359" s="26">
        <v>0.467893</v>
      </c>
      <c r="I359" s="26">
        <v>0.37084600000000001</v>
      </c>
      <c r="J359" s="26">
        <v>0</v>
      </c>
      <c r="K359" s="26">
        <v>0</v>
      </c>
      <c r="L359" s="26">
        <v>0</v>
      </c>
      <c r="N359" s="78" t="s">
        <v>54</v>
      </c>
      <c r="O359" s="79" t="s">
        <v>100</v>
      </c>
      <c r="P359" s="78" t="s">
        <v>31</v>
      </c>
      <c r="Q359" s="78" t="s">
        <v>122</v>
      </c>
      <c r="R359" s="78" t="s">
        <v>33</v>
      </c>
      <c r="S359" s="119">
        <v>4.5776778082191785E-2</v>
      </c>
      <c r="T359" s="121">
        <v>4.0138506849315067E-2</v>
      </c>
      <c r="U359" s="121">
        <v>1.8284824657534251E-2</v>
      </c>
      <c r="V359" s="121">
        <v>1.7694767123287675E-2</v>
      </c>
      <c r="W359" s="121">
        <v>1.9574054794520547E-2</v>
      </c>
      <c r="X359" s="121">
        <v>2.2125323287671236E-2</v>
      </c>
    </row>
    <row r="360" spans="2:24" ht="19.5" customHeight="1" x14ac:dyDescent="0.3">
      <c r="B360" s="32" t="s">
        <v>27</v>
      </c>
      <c r="C360" s="30" t="s">
        <v>28</v>
      </c>
      <c r="D360" s="30" t="s">
        <v>43</v>
      </c>
      <c r="E360" s="29">
        <v>44593</v>
      </c>
      <c r="F360" s="28">
        <v>8</v>
      </c>
      <c r="G360" s="26">
        <v>0.44306699999999999</v>
      </c>
      <c r="H360" s="26">
        <v>0.34229399999999999</v>
      </c>
      <c r="I360" s="26">
        <v>0.27228000000000002</v>
      </c>
      <c r="J360" s="26">
        <v>0</v>
      </c>
      <c r="K360" s="26">
        <v>0</v>
      </c>
      <c r="L360" s="26">
        <v>0</v>
      </c>
      <c r="N360" s="78" t="s">
        <v>54</v>
      </c>
      <c r="O360" s="79" t="s">
        <v>100</v>
      </c>
      <c r="P360" s="78" t="s">
        <v>31</v>
      </c>
      <c r="Q360" s="78" t="s">
        <v>123</v>
      </c>
      <c r="R360" s="78" t="s">
        <v>33</v>
      </c>
      <c r="S360" s="119">
        <v>4.0297326027397259E-2</v>
      </c>
      <c r="T360" s="121">
        <v>3.4659054794520548E-2</v>
      </c>
      <c r="U360" s="121">
        <v>1.2805372602739727E-2</v>
      </c>
      <c r="V360" s="121">
        <v>1.2215315068493153E-2</v>
      </c>
      <c r="W360" s="121">
        <v>1.4094602739726026E-2</v>
      </c>
      <c r="X360" s="121">
        <v>1.6645871232876711E-2</v>
      </c>
    </row>
    <row r="361" spans="2:24" ht="19.5" customHeight="1" x14ac:dyDescent="0.3">
      <c r="B361" s="32" t="s">
        <v>27</v>
      </c>
      <c r="C361" s="30" t="s">
        <v>28</v>
      </c>
      <c r="D361" s="30" t="s">
        <v>43</v>
      </c>
      <c r="E361" s="29">
        <v>44562</v>
      </c>
      <c r="F361" s="28">
        <v>8</v>
      </c>
      <c r="G361" s="26">
        <v>0.44833000000000001</v>
      </c>
      <c r="H361" s="26">
        <v>0.35070400000000002</v>
      </c>
      <c r="I361" s="26">
        <v>0.28285100000000002</v>
      </c>
      <c r="J361" s="26">
        <v>0</v>
      </c>
      <c r="K361" s="26">
        <v>0</v>
      </c>
      <c r="L361" s="26">
        <v>0</v>
      </c>
      <c r="N361" s="78" t="s">
        <v>54</v>
      </c>
      <c r="O361" s="79" t="s">
        <v>100</v>
      </c>
      <c r="P361" s="78" t="s">
        <v>31</v>
      </c>
      <c r="Q361" s="78" t="s">
        <v>124</v>
      </c>
      <c r="R361" s="78" t="s">
        <v>33</v>
      </c>
      <c r="S361" s="119">
        <v>5.199317534246576E-2</v>
      </c>
      <c r="T361" s="121">
        <v>4.6257736986301368E-2</v>
      </c>
      <c r="U361" s="121">
        <v>2.4649438356164382E-2</v>
      </c>
      <c r="V361" s="121">
        <v>2.3695816438356165E-2</v>
      </c>
      <c r="W361" s="121">
        <v>2.1311526027397259E-2</v>
      </c>
      <c r="X361" s="121">
        <v>2.343329589041096E-2</v>
      </c>
    </row>
    <row r="362" spans="2:24" ht="19.5" customHeight="1" x14ac:dyDescent="0.3">
      <c r="B362" s="31" t="s">
        <v>27</v>
      </c>
      <c r="C362" s="30" t="s">
        <v>28</v>
      </c>
      <c r="D362" s="30" t="s">
        <v>43</v>
      </c>
      <c r="E362" s="29">
        <v>44743</v>
      </c>
      <c r="F362" s="28">
        <v>8</v>
      </c>
      <c r="G362" s="26">
        <v>0.32715499999999997</v>
      </c>
      <c r="H362" s="26">
        <v>0.26943899999999998</v>
      </c>
      <c r="I362" s="26">
        <v>0.208311</v>
      </c>
      <c r="J362" s="26">
        <v>0</v>
      </c>
      <c r="K362" s="26">
        <v>0</v>
      </c>
      <c r="L362" s="26">
        <v>0</v>
      </c>
      <c r="N362" s="78" t="s">
        <v>54</v>
      </c>
      <c r="O362" s="79" t="s">
        <v>100</v>
      </c>
      <c r="P362" s="78" t="s">
        <v>31</v>
      </c>
      <c r="Q362" s="78" t="s">
        <v>120</v>
      </c>
      <c r="R362" s="78" t="s">
        <v>34</v>
      </c>
      <c r="S362" s="119">
        <v>6.291839726027397E-2</v>
      </c>
      <c r="T362" s="121">
        <v>5.4359391780821914E-2</v>
      </c>
      <c r="U362" s="121">
        <v>2.8294745205479453E-2</v>
      </c>
      <c r="V362" s="121">
        <v>2.3453868493150686E-2</v>
      </c>
      <c r="W362" s="121">
        <v>5.2289945205479449E-3</v>
      </c>
      <c r="X362" s="121">
        <v>3.1478301369863011E-3</v>
      </c>
    </row>
    <row r="363" spans="2:24" ht="19.5" customHeight="1" x14ac:dyDescent="0.3">
      <c r="B363" s="31" t="s">
        <v>27</v>
      </c>
      <c r="C363" s="30" t="s">
        <v>28</v>
      </c>
      <c r="D363" s="30" t="s">
        <v>43</v>
      </c>
      <c r="E363" s="29">
        <v>44774</v>
      </c>
      <c r="F363" s="28">
        <v>8</v>
      </c>
      <c r="G363" s="26">
        <v>0.35886299999999999</v>
      </c>
      <c r="H363" s="26">
        <v>0.30419600000000002</v>
      </c>
      <c r="I363" s="26">
        <v>0.23524</v>
      </c>
      <c r="J363" s="26">
        <v>0</v>
      </c>
      <c r="K363" s="26">
        <v>0</v>
      </c>
      <c r="L363" s="26">
        <v>0</v>
      </c>
      <c r="N363" s="78" t="s">
        <v>54</v>
      </c>
      <c r="O363" s="79" t="s">
        <v>100</v>
      </c>
      <c r="P363" s="78" t="s">
        <v>31</v>
      </c>
      <c r="Q363" s="78" t="s">
        <v>121</v>
      </c>
      <c r="R363" s="78" t="s">
        <v>34</v>
      </c>
      <c r="S363" s="119">
        <v>6.8520709589041093E-2</v>
      </c>
      <c r="T363" s="121">
        <v>5.9961901369863013E-2</v>
      </c>
      <c r="U363" s="121">
        <v>3.3913797260273972E-2</v>
      </c>
      <c r="V363" s="121">
        <v>2.7046964383561644E-2</v>
      </c>
      <c r="W363" s="121">
        <v>2.0619120547945208E-2</v>
      </c>
      <c r="X363" s="121">
        <v>1.3003967123287672E-2</v>
      </c>
    </row>
    <row r="364" spans="2:24" ht="19.5" customHeight="1" x14ac:dyDescent="0.3">
      <c r="B364" s="31" t="s">
        <v>27</v>
      </c>
      <c r="C364" s="30" t="s">
        <v>28</v>
      </c>
      <c r="D364" s="30" t="s">
        <v>43</v>
      </c>
      <c r="E364" s="29">
        <v>44713</v>
      </c>
      <c r="F364" s="28">
        <v>8</v>
      </c>
      <c r="G364" s="26">
        <v>0.39330399999999999</v>
      </c>
      <c r="H364" s="26">
        <v>0.33673700000000001</v>
      </c>
      <c r="I364" s="26">
        <v>0.25442100000000001</v>
      </c>
      <c r="J364" s="26">
        <v>0</v>
      </c>
      <c r="K364" s="26">
        <v>0</v>
      </c>
      <c r="L364" s="26">
        <v>0</v>
      </c>
      <c r="N364" s="78" t="s">
        <v>54</v>
      </c>
      <c r="O364" s="79" t="s">
        <v>100</v>
      </c>
      <c r="P364" s="78" t="s">
        <v>31</v>
      </c>
      <c r="Q364" s="78" t="s">
        <v>122</v>
      </c>
      <c r="R364" s="78" t="s">
        <v>34</v>
      </c>
      <c r="S364" s="119">
        <v>7.3808273972602728E-2</v>
      </c>
      <c r="T364" s="121">
        <v>6.4303761643835625E-2</v>
      </c>
      <c r="U364" s="121">
        <v>3.8899542465753417E-2</v>
      </c>
      <c r="V364" s="121">
        <v>3.4207980821917811E-2</v>
      </c>
      <c r="W364" s="121">
        <v>1.5813213698630139E-2</v>
      </c>
      <c r="X364" s="121">
        <v>1.3550041095890411E-2</v>
      </c>
    </row>
    <row r="365" spans="2:24" ht="19.5" customHeight="1" x14ac:dyDescent="0.3">
      <c r="B365" s="33" t="s">
        <v>27</v>
      </c>
      <c r="C365" s="30" t="s">
        <v>28</v>
      </c>
      <c r="D365" s="30" t="s">
        <v>43</v>
      </c>
      <c r="E365" s="29">
        <v>44682</v>
      </c>
      <c r="F365" s="28">
        <v>8</v>
      </c>
      <c r="G365" s="26">
        <v>0.409051</v>
      </c>
      <c r="H365" s="26">
        <v>0.34597899999999998</v>
      </c>
      <c r="I365" s="26">
        <v>0.27244400000000002</v>
      </c>
      <c r="J365" s="26">
        <v>0</v>
      </c>
      <c r="K365" s="26">
        <v>0</v>
      </c>
      <c r="L365" s="26">
        <v>0</v>
      </c>
      <c r="N365" s="78" t="s">
        <v>54</v>
      </c>
      <c r="O365" s="79" t="s">
        <v>100</v>
      </c>
      <c r="P365" s="78" t="s">
        <v>31</v>
      </c>
      <c r="Q365" s="78" t="s">
        <v>123</v>
      </c>
      <c r="R365" s="78" t="s">
        <v>34</v>
      </c>
      <c r="S365" s="119">
        <v>6.578098356164383E-2</v>
      </c>
      <c r="T365" s="121">
        <v>5.722217534246575E-2</v>
      </c>
      <c r="U365" s="121">
        <v>3.1174071232876709E-2</v>
      </c>
      <c r="V365" s="121">
        <v>2.4307238356164385E-2</v>
      </c>
      <c r="W365" s="121">
        <v>1.7879394520547945E-2</v>
      </c>
      <c r="X365" s="121">
        <v>1.0264241095890411E-2</v>
      </c>
    </row>
    <row r="366" spans="2:24" ht="19.5" customHeight="1" x14ac:dyDescent="0.3">
      <c r="B366" s="33" t="s">
        <v>27</v>
      </c>
      <c r="C366" s="30" t="s">
        <v>28</v>
      </c>
      <c r="D366" s="30" t="s">
        <v>43</v>
      </c>
      <c r="E366" s="29">
        <v>44652</v>
      </c>
      <c r="F366" s="28">
        <v>8</v>
      </c>
      <c r="G366" s="26">
        <v>0.41300199999999998</v>
      </c>
      <c r="H366" s="26">
        <v>0.34575499999999998</v>
      </c>
      <c r="I366" s="26">
        <v>0.27467599999999998</v>
      </c>
      <c r="J366" s="26">
        <v>0</v>
      </c>
      <c r="K366" s="26">
        <v>0</v>
      </c>
      <c r="L366" s="26">
        <v>0</v>
      </c>
      <c r="N366" s="78" t="s">
        <v>54</v>
      </c>
      <c r="O366" s="79" t="s">
        <v>100</v>
      </c>
      <c r="P366" s="78" t="s">
        <v>31</v>
      </c>
      <c r="Q366" s="78" t="s">
        <v>124</v>
      </c>
      <c r="R366" s="78" t="s">
        <v>34</v>
      </c>
      <c r="S366" s="119">
        <v>7.6575931506849312E-2</v>
      </c>
      <c r="T366" s="121">
        <v>6.8016926027397256E-2</v>
      </c>
      <c r="U366" s="121">
        <v>4.1952279452054791E-2</v>
      </c>
      <c r="V366" s="121">
        <v>3.7207293150684932E-2</v>
      </c>
      <c r="W366" s="121">
        <v>1.8982419178082192E-2</v>
      </c>
      <c r="X366" s="121">
        <v>1.6901254794520548E-2</v>
      </c>
    </row>
    <row r="367" spans="2:24" ht="19.5" customHeight="1" x14ac:dyDescent="0.3">
      <c r="B367" s="31" t="s">
        <v>27</v>
      </c>
      <c r="C367" s="30" t="s">
        <v>28</v>
      </c>
      <c r="D367" s="30" t="s">
        <v>43</v>
      </c>
      <c r="E367" s="29">
        <v>44593</v>
      </c>
      <c r="F367" s="28">
        <v>8</v>
      </c>
      <c r="G367" s="26">
        <v>0.44306699999999999</v>
      </c>
      <c r="H367" s="26">
        <v>0.34229399999999999</v>
      </c>
      <c r="I367" s="26">
        <v>0.27228000000000002</v>
      </c>
      <c r="J367" s="26">
        <v>0</v>
      </c>
      <c r="K367" s="26">
        <v>0</v>
      </c>
      <c r="L367" s="26">
        <v>0</v>
      </c>
      <c r="N367" s="78" t="s">
        <v>57</v>
      </c>
      <c r="O367" s="79" t="s">
        <v>100</v>
      </c>
      <c r="P367" s="78" t="s">
        <v>31</v>
      </c>
      <c r="Q367" s="78" t="s">
        <v>118</v>
      </c>
      <c r="R367" s="78" t="s">
        <v>28</v>
      </c>
      <c r="S367" s="119">
        <v>6.9542616438356158E-2</v>
      </c>
      <c r="T367" s="121">
        <v>3.6786657534246575E-3</v>
      </c>
      <c r="U367" s="121">
        <v>0</v>
      </c>
      <c r="V367" s="121">
        <v>0</v>
      </c>
      <c r="W367" s="121">
        <v>0</v>
      </c>
      <c r="X367" s="121">
        <v>0</v>
      </c>
    </row>
    <row r="368" spans="2:24" ht="19.5" customHeight="1" x14ac:dyDescent="0.3">
      <c r="B368" s="33" t="s">
        <v>27</v>
      </c>
      <c r="C368" s="30" t="s">
        <v>28</v>
      </c>
      <c r="D368" s="30" t="s">
        <v>43</v>
      </c>
      <c r="E368" s="29">
        <v>44562</v>
      </c>
      <c r="F368" s="28">
        <v>8</v>
      </c>
      <c r="G368" s="26">
        <v>0.44833000000000001</v>
      </c>
      <c r="H368" s="26">
        <v>0.35070400000000002</v>
      </c>
      <c r="I368" s="26">
        <v>0.28285100000000002</v>
      </c>
      <c r="J368" s="26">
        <v>0</v>
      </c>
      <c r="K368" s="26">
        <v>0</v>
      </c>
      <c r="L368" s="26">
        <v>0</v>
      </c>
      <c r="N368" s="78" t="s">
        <v>57</v>
      </c>
      <c r="O368" s="79" t="s">
        <v>100</v>
      </c>
      <c r="P368" s="78" t="s">
        <v>31</v>
      </c>
      <c r="Q368" s="78" t="s">
        <v>119</v>
      </c>
      <c r="R368" s="78" t="s">
        <v>28</v>
      </c>
      <c r="S368" s="119">
        <v>8.8240690410958889E-2</v>
      </c>
      <c r="T368" s="121">
        <v>2.1947191780821915E-2</v>
      </c>
      <c r="U368" s="121">
        <v>0</v>
      </c>
      <c r="V368" s="121">
        <v>0</v>
      </c>
      <c r="W368" s="121">
        <v>0</v>
      </c>
      <c r="X368" s="121">
        <v>0</v>
      </c>
    </row>
    <row r="369" spans="2:24" ht="19.5" customHeight="1" x14ac:dyDescent="0.3">
      <c r="B369" s="32" t="s">
        <v>27</v>
      </c>
      <c r="C369" s="30" t="s">
        <v>28</v>
      </c>
      <c r="D369" s="30" t="s">
        <v>43</v>
      </c>
      <c r="E369" s="29">
        <v>44621</v>
      </c>
      <c r="F369" s="28">
        <v>8</v>
      </c>
      <c r="G369" s="26">
        <v>0.57570699999999997</v>
      </c>
      <c r="H369" s="26">
        <v>0.467893</v>
      </c>
      <c r="I369" s="26">
        <v>0.37084600000000001</v>
      </c>
      <c r="J369" s="26">
        <v>0</v>
      </c>
      <c r="K369" s="26">
        <v>0</v>
      </c>
      <c r="L369" s="26">
        <v>0</v>
      </c>
      <c r="N369" s="78" t="s">
        <v>57</v>
      </c>
      <c r="O369" s="79" t="s">
        <v>100</v>
      </c>
      <c r="P369" s="78" t="s">
        <v>31</v>
      </c>
      <c r="Q369" s="78" t="s">
        <v>120</v>
      </c>
      <c r="R369" s="78" t="s">
        <v>28</v>
      </c>
      <c r="S369" s="119">
        <v>6.9542616438356158E-2</v>
      </c>
      <c r="T369" s="121">
        <v>3.6786657534246575E-3</v>
      </c>
      <c r="U369" s="121">
        <v>0</v>
      </c>
      <c r="V369" s="121">
        <v>0</v>
      </c>
      <c r="W369" s="121">
        <v>0</v>
      </c>
      <c r="X369" s="121">
        <v>0</v>
      </c>
    </row>
    <row r="370" spans="2:24" ht="19.5" customHeight="1" x14ac:dyDescent="0.3">
      <c r="B370" s="32" t="s">
        <v>27</v>
      </c>
      <c r="C370" s="30" t="s">
        <v>28</v>
      </c>
      <c r="D370" s="30" t="s">
        <v>43</v>
      </c>
      <c r="E370" s="29">
        <v>45108</v>
      </c>
      <c r="F370" s="28">
        <v>8</v>
      </c>
      <c r="G370" s="26">
        <v>0.25601400000000002</v>
      </c>
      <c r="H370" s="26">
        <v>0.20222799999999999</v>
      </c>
      <c r="I370" s="26">
        <v>0.14297499999999999</v>
      </c>
      <c r="J370" s="26">
        <v>0</v>
      </c>
      <c r="K370" s="26">
        <v>0</v>
      </c>
      <c r="L370" s="26">
        <v>0</v>
      </c>
      <c r="N370" s="78" t="s">
        <v>57</v>
      </c>
      <c r="O370" s="79" t="s">
        <v>100</v>
      </c>
      <c r="P370" s="78" t="s">
        <v>31</v>
      </c>
      <c r="Q370" s="78" t="s">
        <v>121</v>
      </c>
      <c r="R370" s="78" t="s">
        <v>28</v>
      </c>
      <c r="S370" s="119">
        <v>8.0805427397260279E-2</v>
      </c>
      <c r="T370" s="121">
        <v>2.1492936986301368E-2</v>
      </c>
      <c r="U370" s="121">
        <v>0</v>
      </c>
      <c r="V370" s="121">
        <v>0</v>
      </c>
      <c r="W370" s="121">
        <v>0</v>
      </c>
      <c r="X370" s="121">
        <v>0</v>
      </c>
    </row>
    <row r="371" spans="2:24" ht="19.5" customHeight="1" x14ac:dyDescent="0.3">
      <c r="B371" s="32" t="s">
        <v>27</v>
      </c>
      <c r="C371" s="30" t="s">
        <v>28</v>
      </c>
      <c r="D371" s="30" t="s">
        <v>100</v>
      </c>
      <c r="E371" s="29">
        <v>45047</v>
      </c>
      <c r="F371" s="28">
        <v>11.5</v>
      </c>
      <c r="G371" s="26">
        <v>0.207291</v>
      </c>
      <c r="H371" s="26">
        <v>0.15424499999999999</v>
      </c>
      <c r="I371" s="26">
        <v>0.10350300000000001</v>
      </c>
      <c r="J371" s="26">
        <v>0</v>
      </c>
      <c r="K371" s="26">
        <v>0</v>
      </c>
      <c r="L371" s="26">
        <v>0</v>
      </c>
      <c r="N371" s="78" t="s">
        <v>57</v>
      </c>
      <c r="O371" s="79" t="s">
        <v>100</v>
      </c>
      <c r="P371" s="78" t="s">
        <v>31</v>
      </c>
      <c r="Q371" s="78" t="s">
        <v>122</v>
      </c>
      <c r="R371" s="78" t="s">
        <v>28</v>
      </c>
      <c r="S371" s="119">
        <v>8.3545153424657542E-2</v>
      </c>
      <c r="T371" s="121">
        <v>2.4232663013698627E-2</v>
      </c>
      <c r="U371" s="121">
        <v>0</v>
      </c>
      <c r="V371" s="121">
        <v>0</v>
      </c>
      <c r="W371" s="121">
        <v>0</v>
      </c>
      <c r="X371" s="121">
        <v>0</v>
      </c>
    </row>
    <row r="372" spans="2:24" ht="19.5" customHeight="1" x14ac:dyDescent="0.3">
      <c r="B372" s="32" t="s">
        <v>27</v>
      </c>
      <c r="C372" s="30" t="s">
        <v>28</v>
      </c>
      <c r="D372" s="30" t="s">
        <v>100</v>
      </c>
      <c r="E372" s="29">
        <v>45017</v>
      </c>
      <c r="F372" s="28">
        <v>11.5</v>
      </c>
      <c r="G372" s="26">
        <v>0.21936700000000001</v>
      </c>
      <c r="H372" s="26">
        <v>0.16538</v>
      </c>
      <c r="I372" s="26">
        <v>0.10519300000000001</v>
      </c>
      <c r="J372" s="26">
        <v>0</v>
      </c>
      <c r="K372" s="26">
        <v>0</v>
      </c>
      <c r="L372" s="26">
        <v>0</v>
      </c>
      <c r="N372" s="78" t="s">
        <v>57</v>
      </c>
      <c r="O372" s="79" t="s">
        <v>100</v>
      </c>
      <c r="P372" s="78" t="s">
        <v>31</v>
      </c>
      <c r="Q372" s="78" t="s">
        <v>123</v>
      </c>
      <c r="R372" s="78" t="s">
        <v>28</v>
      </c>
      <c r="S372" s="119">
        <v>7.8065701369863003E-2</v>
      </c>
      <c r="T372" s="121">
        <v>1.8753210958904108E-2</v>
      </c>
      <c r="U372" s="121">
        <v>0</v>
      </c>
      <c r="V372" s="121">
        <v>0</v>
      </c>
      <c r="W372" s="121">
        <v>0</v>
      </c>
      <c r="X372" s="121">
        <v>0</v>
      </c>
    </row>
    <row r="373" spans="2:24" ht="19.5" customHeight="1" x14ac:dyDescent="0.3">
      <c r="B373" s="32" t="s">
        <v>27</v>
      </c>
      <c r="C373" s="30" t="s">
        <v>28</v>
      </c>
      <c r="D373" s="30" t="s">
        <v>100</v>
      </c>
      <c r="E373" s="29">
        <v>44986</v>
      </c>
      <c r="F373" s="28">
        <v>11.5</v>
      </c>
      <c r="G373" s="26">
        <v>0.23483200000000001</v>
      </c>
      <c r="H373" s="26">
        <v>0.176284</v>
      </c>
      <c r="I373" s="26">
        <v>0.127418</v>
      </c>
      <c r="J373" s="26">
        <v>0</v>
      </c>
      <c r="K373" s="26">
        <v>0</v>
      </c>
      <c r="L373" s="26">
        <v>0</v>
      </c>
      <c r="N373" s="78" t="s">
        <v>57</v>
      </c>
      <c r="O373" s="79" t="s">
        <v>100</v>
      </c>
      <c r="P373" s="78" t="s">
        <v>31</v>
      </c>
      <c r="Q373" s="78" t="s">
        <v>124</v>
      </c>
      <c r="R373" s="78" t="s">
        <v>28</v>
      </c>
      <c r="S373" s="119">
        <v>7.6739726027397259E-2</v>
      </c>
      <c r="T373" s="121">
        <v>7.6739726027397259E-2</v>
      </c>
      <c r="U373" s="121">
        <v>0</v>
      </c>
      <c r="V373" s="121">
        <v>0</v>
      </c>
      <c r="W373" s="121">
        <v>0</v>
      </c>
      <c r="X373" s="121">
        <v>0</v>
      </c>
    </row>
    <row r="374" spans="2:24" ht="19.5" customHeight="1" x14ac:dyDescent="0.3">
      <c r="B374" s="32" t="s">
        <v>27</v>
      </c>
      <c r="C374" s="30" t="s">
        <v>28</v>
      </c>
      <c r="D374" s="30" t="s">
        <v>100</v>
      </c>
      <c r="E374" s="29">
        <v>44958</v>
      </c>
      <c r="F374" s="28">
        <v>11.5</v>
      </c>
      <c r="G374" s="26">
        <v>0.29628100000000002</v>
      </c>
      <c r="H374" s="26">
        <v>0.23105800000000001</v>
      </c>
      <c r="I374" s="26">
        <v>0.164688</v>
      </c>
      <c r="J374" s="26">
        <v>0</v>
      </c>
      <c r="K374" s="26">
        <v>0</v>
      </c>
      <c r="L374" s="26">
        <v>0</v>
      </c>
      <c r="N374" s="78" t="s">
        <v>57</v>
      </c>
      <c r="O374" s="79" t="s">
        <v>100</v>
      </c>
      <c r="P374" s="78" t="s">
        <v>31</v>
      </c>
      <c r="Q374" s="78" t="s">
        <v>120</v>
      </c>
      <c r="R374" s="78" t="s">
        <v>33</v>
      </c>
      <c r="S374" s="119">
        <v>3.8308243835616436E-2</v>
      </c>
      <c r="T374" s="121">
        <v>3.2600202739726032E-2</v>
      </c>
      <c r="U374" s="121">
        <v>1.0964506849315069E-2</v>
      </c>
      <c r="V374" s="121">
        <v>1.001088493150685E-2</v>
      </c>
      <c r="W374" s="121">
        <v>7.486868493150685E-3</v>
      </c>
      <c r="X374" s="121">
        <v>5.4825643835616431E-3</v>
      </c>
    </row>
    <row r="375" spans="2:24" ht="19.5" customHeight="1" x14ac:dyDescent="0.3">
      <c r="B375" s="32" t="s">
        <v>27</v>
      </c>
      <c r="C375" s="30" t="s">
        <v>28</v>
      </c>
      <c r="D375" s="30" t="s">
        <v>100</v>
      </c>
      <c r="E375" s="29">
        <v>44927</v>
      </c>
      <c r="F375" s="28">
        <v>11.5</v>
      </c>
      <c r="G375" s="26">
        <v>0.22717100000000001</v>
      </c>
      <c r="H375" s="26">
        <v>0.16933600000000001</v>
      </c>
      <c r="I375" s="26">
        <v>9.6541000000000002E-2</v>
      </c>
      <c r="J375" s="26">
        <v>0</v>
      </c>
      <c r="K375" s="26">
        <v>0</v>
      </c>
      <c r="L375" s="26">
        <v>0</v>
      </c>
      <c r="N375" s="78" t="s">
        <v>57</v>
      </c>
      <c r="O375" s="79" t="s">
        <v>100</v>
      </c>
      <c r="P375" s="78" t="s">
        <v>31</v>
      </c>
      <c r="Q375" s="78" t="s">
        <v>121</v>
      </c>
      <c r="R375" s="78" t="s">
        <v>33</v>
      </c>
      <c r="S375" s="119">
        <v>4.3037052054794522E-2</v>
      </c>
      <c r="T375" s="121">
        <v>3.7398780821917811E-2</v>
      </c>
      <c r="U375" s="121">
        <v>1.5545098630136986E-2</v>
      </c>
      <c r="V375" s="121">
        <v>1.4955041095890414E-2</v>
      </c>
      <c r="W375" s="121">
        <v>1.6834328767123288E-2</v>
      </c>
      <c r="X375" s="121">
        <v>1.938559726027397E-2</v>
      </c>
    </row>
    <row r="376" spans="2:24" ht="19.5" customHeight="1" x14ac:dyDescent="0.3">
      <c r="B376" s="32" t="s">
        <v>27</v>
      </c>
      <c r="C376" s="30" t="s">
        <v>28</v>
      </c>
      <c r="D376" s="30" t="s">
        <v>100</v>
      </c>
      <c r="E376" s="29">
        <v>44896</v>
      </c>
      <c r="F376" s="28">
        <v>11.5</v>
      </c>
      <c r="G376" s="26">
        <v>0.24144699999999999</v>
      </c>
      <c r="H376" s="26">
        <v>0.18181900000000001</v>
      </c>
      <c r="I376" s="26">
        <v>0.143568</v>
      </c>
      <c r="J376" s="26">
        <v>0</v>
      </c>
      <c r="K376" s="26">
        <v>0</v>
      </c>
      <c r="L376" s="26">
        <v>0</v>
      </c>
      <c r="N376" s="78" t="s">
        <v>57</v>
      </c>
      <c r="O376" s="79" t="s">
        <v>100</v>
      </c>
      <c r="P376" s="78" t="s">
        <v>31</v>
      </c>
      <c r="Q376" s="78" t="s">
        <v>122</v>
      </c>
      <c r="R376" s="78" t="s">
        <v>33</v>
      </c>
      <c r="S376" s="119">
        <v>4.5776778082191785E-2</v>
      </c>
      <c r="T376" s="121">
        <v>4.0138506849315067E-2</v>
      </c>
      <c r="U376" s="121">
        <v>1.8284824657534251E-2</v>
      </c>
      <c r="V376" s="121">
        <v>1.7694767123287675E-2</v>
      </c>
      <c r="W376" s="121">
        <v>1.9574054794520547E-2</v>
      </c>
      <c r="X376" s="121">
        <v>2.2125323287671236E-2</v>
      </c>
    </row>
    <row r="377" spans="2:24" ht="19.5" customHeight="1" x14ac:dyDescent="0.3">
      <c r="B377" s="32" t="s">
        <v>27</v>
      </c>
      <c r="C377" s="30" t="s">
        <v>28</v>
      </c>
      <c r="D377" s="30" t="s">
        <v>100</v>
      </c>
      <c r="E377" s="29">
        <v>44866</v>
      </c>
      <c r="F377" s="28">
        <v>11.5</v>
      </c>
      <c r="G377" s="26">
        <v>0.26401000000000002</v>
      </c>
      <c r="H377" s="26">
        <v>0.202156</v>
      </c>
      <c r="I377" s="26">
        <v>0.149733</v>
      </c>
      <c r="J377" s="26">
        <v>0</v>
      </c>
      <c r="K377" s="26">
        <v>0</v>
      </c>
      <c r="L377" s="26">
        <v>0</v>
      </c>
      <c r="N377" s="78" t="s">
        <v>57</v>
      </c>
      <c r="O377" s="79" t="s">
        <v>100</v>
      </c>
      <c r="P377" s="78" t="s">
        <v>31</v>
      </c>
      <c r="Q377" s="78" t="s">
        <v>123</v>
      </c>
      <c r="R377" s="78" t="s">
        <v>33</v>
      </c>
      <c r="S377" s="119">
        <v>4.0297326027397259E-2</v>
      </c>
      <c r="T377" s="121">
        <v>3.4659054794520548E-2</v>
      </c>
      <c r="U377" s="121">
        <v>1.2805372602739727E-2</v>
      </c>
      <c r="V377" s="121">
        <v>1.2215315068493153E-2</v>
      </c>
      <c r="W377" s="121">
        <v>1.4094602739726026E-2</v>
      </c>
      <c r="X377" s="121">
        <v>1.6645871232876711E-2</v>
      </c>
    </row>
    <row r="378" spans="2:24" ht="19.5" customHeight="1" x14ac:dyDescent="0.3">
      <c r="B378" s="32" t="s">
        <v>27</v>
      </c>
      <c r="C378" s="30" t="s">
        <v>28</v>
      </c>
      <c r="D378" s="30" t="s">
        <v>100</v>
      </c>
      <c r="E378" s="29">
        <v>44835</v>
      </c>
      <c r="F378" s="28">
        <v>11.5</v>
      </c>
      <c r="G378" s="26">
        <v>0.285833</v>
      </c>
      <c r="H378" s="26">
        <v>0.22323200000000001</v>
      </c>
      <c r="I378" s="26">
        <v>0.157222</v>
      </c>
      <c r="J378" s="26">
        <v>0</v>
      </c>
      <c r="K378" s="26">
        <v>0</v>
      </c>
      <c r="L378" s="26">
        <v>0</v>
      </c>
      <c r="N378" s="78" t="s">
        <v>57</v>
      </c>
      <c r="O378" s="79" t="s">
        <v>100</v>
      </c>
      <c r="P378" s="78" t="s">
        <v>31</v>
      </c>
      <c r="Q378" s="78" t="s">
        <v>124</v>
      </c>
      <c r="R378" s="78" t="s">
        <v>33</v>
      </c>
      <c r="S378" s="119">
        <v>5.199317534246576E-2</v>
      </c>
      <c r="T378" s="121">
        <v>4.6257736986301368E-2</v>
      </c>
      <c r="U378" s="121">
        <v>2.4649438356164382E-2</v>
      </c>
      <c r="V378" s="121">
        <v>2.3695816438356165E-2</v>
      </c>
      <c r="W378" s="121">
        <v>2.1311526027397259E-2</v>
      </c>
      <c r="X378" s="121">
        <v>2.343329589041096E-2</v>
      </c>
    </row>
    <row r="379" spans="2:24" ht="19.5" customHeight="1" x14ac:dyDescent="0.3">
      <c r="B379" s="32" t="s">
        <v>27</v>
      </c>
      <c r="C379" s="30" t="s">
        <v>28</v>
      </c>
      <c r="D379" s="30" t="s">
        <v>100</v>
      </c>
      <c r="E379" s="29">
        <v>44805</v>
      </c>
      <c r="F379" s="28">
        <v>11.5</v>
      </c>
      <c r="G379" s="26">
        <v>0.29856500000000002</v>
      </c>
      <c r="H379" s="26">
        <v>0.23528000000000002</v>
      </c>
      <c r="I379" s="26">
        <v>0.162608</v>
      </c>
      <c r="J379" s="26">
        <v>0</v>
      </c>
      <c r="K379" s="26">
        <v>0</v>
      </c>
      <c r="L379" s="26">
        <v>0</v>
      </c>
      <c r="N379" s="78" t="s">
        <v>57</v>
      </c>
      <c r="O379" s="79" t="s">
        <v>100</v>
      </c>
      <c r="P379" s="78" t="s">
        <v>31</v>
      </c>
      <c r="Q379" s="78" t="s">
        <v>120</v>
      </c>
      <c r="R379" s="78" t="s">
        <v>34</v>
      </c>
      <c r="S379" s="119">
        <v>6.291839726027397E-2</v>
      </c>
      <c r="T379" s="121">
        <v>5.4359391780821914E-2</v>
      </c>
      <c r="U379" s="121">
        <v>2.8294745205479453E-2</v>
      </c>
      <c r="V379" s="121">
        <v>2.3453868493150686E-2</v>
      </c>
      <c r="W379" s="121">
        <v>5.2289945205479449E-3</v>
      </c>
      <c r="X379" s="121">
        <v>3.1478301369863011E-3</v>
      </c>
    </row>
    <row r="380" spans="2:24" ht="19.5" customHeight="1" x14ac:dyDescent="0.3">
      <c r="B380" s="32" t="s">
        <v>27</v>
      </c>
      <c r="C380" s="30" t="s">
        <v>28</v>
      </c>
      <c r="D380" s="30" t="s">
        <v>100</v>
      </c>
      <c r="E380" s="29">
        <v>44774</v>
      </c>
      <c r="F380" s="28">
        <v>11.5</v>
      </c>
      <c r="G380" s="26">
        <v>0.30826000000000003</v>
      </c>
      <c r="H380" s="26">
        <v>0.24696300000000002</v>
      </c>
      <c r="I380" s="26">
        <v>0.182229</v>
      </c>
      <c r="J380" s="26">
        <v>0</v>
      </c>
      <c r="K380" s="26">
        <v>0</v>
      </c>
      <c r="L380" s="26">
        <v>0</v>
      </c>
      <c r="N380" s="78" t="s">
        <v>57</v>
      </c>
      <c r="O380" s="79" t="s">
        <v>100</v>
      </c>
      <c r="P380" s="78" t="s">
        <v>31</v>
      </c>
      <c r="Q380" s="78" t="s">
        <v>121</v>
      </c>
      <c r="R380" s="78" t="s">
        <v>34</v>
      </c>
      <c r="S380" s="119">
        <v>6.8520709589041093E-2</v>
      </c>
      <c r="T380" s="121">
        <v>5.9961901369863013E-2</v>
      </c>
      <c r="U380" s="121">
        <v>3.3913797260273972E-2</v>
      </c>
      <c r="V380" s="121">
        <v>2.7046964383561644E-2</v>
      </c>
      <c r="W380" s="121">
        <v>2.0619120547945208E-2</v>
      </c>
      <c r="X380" s="121">
        <v>1.3003967123287672E-2</v>
      </c>
    </row>
    <row r="381" spans="2:24" ht="19.5" customHeight="1" x14ac:dyDescent="0.3">
      <c r="B381" s="32" t="s">
        <v>27</v>
      </c>
      <c r="C381" s="30" t="s">
        <v>28</v>
      </c>
      <c r="D381" s="30" t="s">
        <v>100</v>
      </c>
      <c r="E381" s="29">
        <v>44743</v>
      </c>
      <c r="F381" s="28">
        <v>11.5</v>
      </c>
      <c r="G381" s="26">
        <v>0.293157</v>
      </c>
      <c r="H381" s="26">
        <v>0.23316700000000001</v>
      </c>
      <c r="I381" s="26">
        <v>0.167933</v>
      </c>
      <c r="J381" s="26">
        <v>0</v>
      </c>
      <c r="K381" s="26">
        <v>0</v>
      </c>
      <c r="L381" s="26">
        <v>0</v>
      </c>
      <c r="N381" s="78" t="s">
        <v>57</v>
      </c>
      <c r="O381" s="79" t="s">
        <v>100</v>
      </c>
      <c r="P381" s="78" t="s">
        <v>31</v>
      </c>
      <c r="Q381" s="78" t="s">
        <v>122</v>
      </c>
      <c r="R381" s="78" t="s">
        <v>34</v>
      </c>
      <c r="S381" s="119">
        <v>7.3808273972602728E-2</v>
      </c>
      <c r="T381" s="121">
        <v>6.4303761643835625E-2</v>
      </c>
      <c r="U381" s="121">
        <v>3.8899542465753417E-2</v>
      </c>
      <c r="V381" s="121">
        <v>3.4207980821917811E-2</v>
      </c>
      <c r="W381" s="121">
        <v>1.5813213698630139E-2</v>
      </c>
      <c r="X381" s="121">
        <v>1.3550041095890411E-2</v>
      </c>
    </row>
    <row r="382" spans="2:24" ht="19.5" customHeight="1" x14ac:dyDescent="0.3">
      <c r="B382" s="32" t="s">
        <v>27</v>
      </c>
      <c r="C382" s="30" t="s">
        <v>28</v>
      </c>
      <c r="D382" s="30" t="s">
        <v>100</v>
      </c>
      <c r="E382" s="29">
        <v>44713</v>
      </c>
      <c r="F382" s="28">
        <v>11.5</v>
      </c>
      <c r="G382" s="26">
        <v>0.32743800000000001</v>
      </c>
      <c r="H382" s="26">
        <v>0.26398199999999999</v>
      </c>
      <c r="I382" s="26">
        <v>0.19226600000000002</v>
      </c>
      <c r="J382" s="26">
        <v>0</v>
      </c>
      <c r="K382" s="26">
        <v>0</v>
      </c>
      <c r="L382" s="26">
        <v>0</v>
      </c>
      <c r="N382" s="78" t="s">
        <v>57</v>
      </c>
      <c r="O382" s="79" t="s">
        <v>100</v>
      </c>
      <c r="P382" s="78" t="s">
        <v>31</v>
      </c>
      <c r="Q382" s="78" t="s">
        <v>123</v>
      </c>
      <c r="R382" s="78" t="s">
        <v>34</v>
      </c>
      <c r="S382" s="119">
        <v>6.578098356164383E-2</v>
      </c>
      <c r="T382" s="121">
        <v>5.722217534246575E-2</v>
      </c>
      <c r="U382" s="121">
        <v>3.1174071232876709E-2</v>
      </c>
      <c r="V382" s="121">
        <v>2.4307238356164385E-2</v>
      </c>
      <c r="W382" s="121">
        <v>1.7879394520547945E-2</v>
      </c>
      <c r="X382" s="121">
        <v>1.0264241095890411E-2</v>
      </c>
    </row>
    <row r="383" spans="2:24" ht="19.5" customHeight="1" x14ac:dyDescent="0.3">
      <c r="B383" s="32" t="s">
        <v>27</v>
      </c>
      <c r="C383" s="30" t="s">
        <v>28</v>
      </c>
      <c r="D383" s="30" t="s">
        <v>100</v>
      </c>
      <c r="E383" s="29">
        <v>44682</v>
      </c>
      <c r="F383" s="28">
        <v>11.5</v>
      </c>
      <c r="G383" s="26">
        <v>0.36008800000000002</v>
      </c>
      <c r="H383" s="26">
        <v>0.29615800000000003</v>
      </c>
      <c r="I383" s="26">
        <v>0.215444</v>
      </c>
      <c r="J383" s="26">
        <v>0</v>
      </c>
      <c r="K383" s="26">
        <v>0</v>
      </c>
      <c r="L383" s="26">
        <v>0</v>
      </c>
      <c r="N383" s="78" t="s">
        <v>57</v>
      </c>
      <c r="O383" s="79" t="s">
        <v>100</v>
      </c>
      <c r="P383" s="78" t="s">
        <v>31</v>
      </c>
      <c r="Q383" s="78" t="s">
        <v>124</v>
      </c>
      <c r="R383" s="78" t="s">
        <v>34</v>
      </c>
      <c r="S383" s="119">
        <v>7.6575931506849312E-2</v>
      </c>
      <c r="T383" s="121">
        <v>6.8016926027397256E-2</v>
      </c>
      <c r="U383" s="121">
        <v>4.1952279452054791E-2</v>
      </c>
      <c r="V383" s="121">
        <v>3.7207293150684932E-2</v>
      </c>
      <c r="W383" s="121">
        <v>1.8982419178082192E-2</v>
      </c>
      <c r="X383" s="121">
        <v>1.6901254794520548E-2</v>
      </c>
    </row>
    <row r="384" spans="2:24" ht="19.5" customHeight="1" x14ac:dyDescent="0.3">
      <c r="B384" s="32" t="s">
        <v>27</v>
      </c>
      <c r="C384" s="30" t="s">
        <v>28</v>
      </c>
      <c r="D384" s="30" t="s">
        <v>100</v>
      </c>
      <c r="E384" s="29">
        <v>44652</v>
      </c>
      <c r="F384" s="28">
        <v>11.5</v>
      </c>
      <c r="G384" s="26">
        <v>0.37711600000000001</v>
      </c>
      <c r="H384" s="26">
        <v>0.30837300000000001</v>
      </c>
      <c r="I384" s="26">
        <v>0.22273700000000002</v>
      </c>
      <c r="J384" s="26">
        <v>0</v>
      </c>
      <c r="K384" s="26">
        <v>0</v>
      </c>
      <c r="L384" s="26">
        <v>0</v>
      </c>
    </row>
    <row r="385" spans="2:12" ht="19.5" customHeight="1" x14ac:dyDescent="0.3">
      <c r="B385" s="32" t="s">
        <v>27</v>
      </c>
      <c r="C385" s="30" t="s">
        <v>28</v>
      </c>
      <c r="D385" s="30" t="s">
        <v>100</v>
      </c>
      <c r="E385" s="29">
        <v>44621</v>
      </c>
      <c r="F385" s="28">
        <v>11.5</v>
      </c>
      <c r="G385" s="26">
        <v>0.505166</v>
      </c>
      <c r="H385" s="26">
        <v>0.419792</v>
      </c>
      <c r="I385" s="26">
        <v>0.323847</v>
      </c>
      <c r="J385" s="26">
        <v>0</v>
      </c>
      <c r="K385" s="26">
        <v>0</v>
      </c>
      <c r="L385" s="26">
        <v>0</v>
      </c>
    </row>
    <row r="386" spans="2:12" ht="19.5" customHeight="1" x14ac:dyDescent="0.3">
      <c r="B386" s="32" t="s">
        <v>27</v>
      </c>
      <c r="C386" s="30" t="s">
        <v>28</v>
      </c>
      <c r="D386" s="30" t="s">
        <v>100</v>
      </c>
      <c r="E386" s="29">
        <v>44593</v>
      </c>
      <c r="F386" s="28">
        <v>11.5</v>
      </c>
      <c r="G386" s="26">
        <v>0.38351499999999999</v>
      </c>
      <c r="H386" s="26">
        <v>0.30418099999999998</v>
      </c>
      <c r="I386" s="26">
        <v>0.239782</v>
      </c>
      <c r="J386" s="26">
        <v>0</v>
      </c>
      <c r="K386" s="26">
        <v>0</v>
      </c>
      <c r="L386" s="26">
        <v>0</v>
      </c>
    </row>
    <row r="387" spans="2:12" ht="19.5" customHeight="1" x14ac:dyDescent="0.3">
      <c r="B387" s="32" t="s">
        <v>27</v>
      </c>
      <c r="C387" s="30" t="s">
        <v>28</v>
      </c>
      <c r="D387" s="30" t="s">
        <v>100</v>
      </c>
      <c r="E387" s="29">
        <v>44562</v>
      </c>
      <c r="F387" s="28">
        <v>11.5</v>
      </c>
      <c r="G387" s="26">
        <v>0.39651400000000003</v>
      </c>
      <c r="H387" s="26">
        <v>0.31839800000000001</v>
      </c>
      <c r="I387" s="26">
        <v>0.24044300000000002</v>
      </c>
      <c r="J387" s="26">
        <v>0</v>
      </c>
      <c r="K387" s="26">
        <v>0</v>
      </c>
      <c r="L387" s="26">
        <v>0</v>
      </c>
    </row>
    <row r="388" spans="2:12" ht="19.5" customHeight="1" x14ac:dyDescent="0.3">
      <c r="B388" s="31" t="s">
        <v>27</v>
      </c>
      <c r="C388" s="30" t="s">
        <v>28</v>
      </c>
      <c r="D388" s="30" t="s">
        <v>100</v>
      </c>
      <c r="E388" s="29">
        <v>45078</v>
      </c>
      <c r="F388" s="28">
        <v>11.5</v>
      </c>
      <c r="G388" s="26">
        <v>0.22945000000000002</v>
      </c>
      <c r="H388" s="26">
        <v>0.17401800000000001</v>
      </c>
      <c r="I388" s="26">
        <v>0.11786500000000001</v>
      </c>
      <c r="J388" s="26">
        <v>0</v>
      </c>
      <c r="K388" s="26">
        <v>0</v>
      </c>
      <c r="L388" s="26">
        <v>0</v>
      </c>
    </row>
    <row r="389" spans="2:12" ht="19.5" customHeight="1" x14ac:dyDescent="0.3">
      <c r="B389" s="32" t="s">
        <v>27</v>
      </c>
      <c r="C389" s="30" t="s">
        <v>28</v>
      </c>
      <c r="D389" s="30" t="s">
        <v>100</v>
      </c>
      <c r="E389" s="29">
        <v>45047</v>
      </c>
      <c r="F389" s="28">
        <v>13.5</v>
      </c>
      <c r="G389" s="26">
        <v>0.209291</v>
      </c>
      <c r="H389" s="26">
        <v>0.15624499999999999</v>
      </c>
      <c r="I389" s="26">
        <v>0.10550300000000001</v>
      </c>
      <c r="J389" s="26">
        <v>0</v>
      </c>
      <c r="K389" s="26">
        <v>0</v>
      </c>
      <c r="L389" s="26">
        <v>0</v>
      </c>
    </row>
    <row r="390" spans="2:12" ht="19.5" customHeight="1" x14ac:dyDescent="0.3">
      <c r="B390" s="32" t="s">
        <v>27</v>
      </c>
      <c r="C390" s="30" t="s">
        <v>28</v>
      </c>
      <c r="D390" s="30" t="s">
        <v>100</v>
      </c>
      <c r="E390" s="29">
        <v>45017</v>
      </c>
      <c r="F390" s="28">
        <v>13.5</v>
      </c>
      <c r="G390" s="26">
        <v>0.22136700000000001</v>
      </c>
      <c r="H390" s="26">
        <v>0.16738</v>
      </c>
      <c r="I390" s="26">
        <v>0.10719300000000001</v>
      </c>
      <c r="J390" s="26">
        <v>0</v>
      </c>
      <c r="K390" s="26">
        <v>0</v>
      </c>
      <c r="L390" s="26">
        <v>0</v>
      </c>
    </row>
    <row r="391" spans="2:12" ht="19.5" customHeight="1" x14ac:dyDescent="0.3">
      <c r="B391" s="32" t="s">
        <v>27</v>
      </c>
      <c r="C391" s="30" t="s">
        <v>28</v>
      </c>
      <c r="D391" s="30" t="s">
        <v>100</v>
      </c>
      <c r="E391" s="29">
        <v>44986</v>
      </c>
      <c r="F391" s="28">
        <v>13.5</v>
      </c>
      <c r="G391" s="26">
        <v>0.23683200000000001</v>
      </c>
      <c r="H391" s="26">
        <v>0.178284</v>
      </c>
      <c r="I391" s="26">
        <v>0.12941800000000001</v>
      </c>
      <c r="J391" s="26">
        <v>0</v>
      </c>
      <c r="K391" s="26">
        <v>0</v>
      </c>
      <c r="L391" s="26">
        <v>0</v>
      </c>
    </row>
    <row r="392" spans="2:12" ht="19.5" customHeight="1" x14ac:dyDescent="0.3">
      <c r="B392" s="32" t="s">
        <v>27</v>
      </c>
      <c r="C392" s="30" t="s">
        <v>28</v>
      </c>
      <c r="D392" s="30" t="s">
        <v>100</v>
      </c>
      <c r="E392" s="29">
        <v>44958</v>
      </c>
      <c r="F392" s="28">
        <v>13.5</v>
      </c>
      <c r="G392" s="26">
        <v>0.29828100000000002</v>
      </c>
      <c r="H392" s="26">
        <v>0.23305800000000002</v>
      </c>
      <c r="I392" s="26">
        <v>0.166688</v>
      </c>
      <c r="J392" s="26">
        <v>0</v>
      </c>
      <c r="K392" s="26">
        <v>0</v>
      </c>
      <c r="L392" s="26">
        <v>0</v>
      </c>
    </row>
    <row r="393" spans="2:12" ht="19.5" customHeight="1" x14ac:dyDescent="0.3">
      <c r="B393" s="32" t="s">
        <v>27</v>
      </c>
      <c r="C393" s="30" t="s">
        <v>28</v>
      </c>
      <c r="D393" s="30" t="s">
        <v>100</v>
      </c>
      <c r="E393" s="29">
        <v>44927</v>
      </c>
      <c r="F393" s="28">
        <v>13.5</v>
      </c>
      <c r="G393" s="26">
        <v>0.22917100000000001</v>
      </c>
      <c r="H393" s="26">
        <v>0.17133600000000002</v>
      </c>
      <c r="I393" s="26">
        <v>9.8541000000000004E-2</v>
      </c>
      <c r="J393" s="26">
        <v>0</v>
      </c>
      <c r="K393" s="26">
        <v>0</v>
      </c>
      <c r="L393" s="26">
        <v>0</v>
      </c>
    </row>
    <row r="394" spans="2:12" ht="19.5" customHeight="1" x14ac:dyDescent="0.3">
      <c r="B394" s="32" t="s">
        <v>27</v>
      </c>
      <c r="C394" s="30" t="s">
        <v>28</v>
      </c>
      <c r="D394" s="30" t="s">
        <v>100</v>
      </c>
      <c r="E394" s="29">
        <v>44896</v>
      </c>
      <c r="F394" s="28">
        <v>13.5</v>
      </c>
      <c r="G394" s="26">
        <v>0.243447</v>
      </c>
      <c r="H394" s="26">
        <v>0.18381900000000001</v>
      </c>
      <c r="I394" s="26">
        <v>0.145568</v>
      </c>
      <c r="J394" s="26">
        <v>0</v>
      </c>
      <c r="K394" s="26">
        <v>0</v>
      </c>
      <c r="L394" s="26">
        <v>0</v>
      </c>
    </row>
    <row r="395" spans="2:12" ht="19.5" customHeight="1" x14ac:dyDescent="0.3">
      <c r="B395" s="32" t="s">
        <v>27</v>
      </c>
      <c r="C395" s="30" t="s">
        <v>28</v>
      </c>
      <c r="D395" s="30" t="s">
        <v>100</v>
      </c>
      <c r="E395" s="29">
        <v>44866</v>
      </c>
      <c r="F395" s="28">
        <v>13.5</v>
      </c>
      <c r="G395" s="26">
        <v>0.26601000000000002</v>
      </c>
      <c r="H395" s="26">
        <v>0.204156</v>
      </c>
      <c r="I395" s="26">
        <v>0.15173300000000001</v>
      </c>
      <c r="J395" s="26">
        <v>0</v>
      </c>
      <c r="K395" s="26">
        <v>0</v>
      </c>
      <c r="L395" s="26">
        <v>0</v>
      </c>
    </row>
    <row r="396" spans="2:12" ht="19.5" customHeight="1" x14ac:dyDescent="0.3">
      <c r="B396" s="32" t="s">
        <v>27</v>
      </c>
      <c r="C396" s="30" t="s">
        <v>28</v>
      </c>
      <c r="D396" s="30" t="s">
        <v>100</v>
      </c>
      <c r="E396" s="29">
        <v>44835</v>
      </c>
      <c r="F396" s="28">
        <v>13.5</v>
      </c>
      <c r="G396" s="26">
        <v>0.28783300000000001</v>
      </c>
      <c r="H396" s="26">
        <v>0.22523200000000002</v>
      </c>
      <c r="I396" s="26">
        <v>0.159222</v>
      </c>
      <c r="J396" s="26">
        <v>0</v>
      </c>
      <c r="K396" s="26">
        <v>0</v>
      </c>
      <c r="L396" s="26">
        <v>0</v>
      </c>
    </row>
    <row r="397" spans="2:12" ht="19.5" customHeight="1" x14ac:dyDescent="0.3">
      <c r="B397" s="32" t="s">
        <v>27</v>
      </c>
      <c r="C397" s="30" t="s">
        <v>28</v>
      </c>
      <c r="D397" s="30" t="s">
        <v>100</v>
      </c>
      <c r="E397" s="29">
        <v>44805</v>
      </c>
      <c r="F397" s="28">
        <v>13.5</v>
      </c>
      <c r="G397" s="26">
        <v>0.30056500000000003</v>
      </c>
      <c r="H397" s="26">
        <v>0.23728000000000002</v>
      </c>
      <c r="I397" s="26">
        <v>0.164608</v>
      </c>
      <c r="J397" s="26">
        <v>0</v>
      </c>
      <c r="K397" s="26">
        <v>0</v>
      </c>
      <c r="L397" s="26">
        <v>0</v>
      </c>
    </row>
    <row r="398" spans="2:12" ht="19.5" customHeight="1" x14ac:dyDescent="0.3">
      <c r="B398" s="32" t="s">
        <v>27</v>
      </c>
      <c r="C398" s="30" t="s">
        <v>28</v>
      </c>
      <c r="D398" s="30" t="s">
        <v>100</v>
      </c>
      <c r="E398" s="29">
        <v>44774</v>
      </c>
      <c r="F398" s="28">
        <v>13.5</v>
      </c>
      <c r="G398" s="26">
        <v>0.31026000000000004</v>
      </c>
      <c r="H398" s="26">
        <v>0.24896300000000002</v>
      </c>
      <c r="I398" s="26">
        <v>0.184229</v>
      </c>
      <c r="J398" s="26">
        <v>0</v>
      </c>
      <c r="K398" s="26">
        <v>0</v>
      </c>
      <c r="L398" s="26">
        <v>0</v>
      </c>
    </row>
    <row r="399" spans="2:12" ht="19.5" customHeight="1" x14ac:dyDescent="0.3">
      <c r="B399" s="32" t="s">
        <v>27</v>
      </c>
      <c r="C399" s="30" t="s">
        <v>28</v>
      </c>
      <c r="D399" s="30" t="s">
        <v>100</v>
      </c>
      <c r="E399" s="29">
        <v>44743</v>
      </c>
      <c r="F399" s="28">
        <v>13.5</v>
      </c>
      <c r="G399" s="26">
        <v>0.295157</v>
      </c>
      <c r="H399" s="26">
        <v>0.23516700000000001</v>
      </c>
      <c r="I399" s="26">
        <v>0.169933</v>
      </c>
      <c r="J399" s="26">
        <v>0</v>
      </c>
      <c r="K399" s="26">
        <v>0</v>
      </c>
      <c r="L399" s="26">
        <v>0</v>
      </c>
    </row>
    <row r="400" spans="2:12" ht="19.5" customHeight="1" x14ac:dyDescent="0.3">
      <c r="B400" s="32" t="s">
        <v>27</v>
      </c>
      <c r="C400" s="30" t="s">
        <v>28</v>
      </c>
      <c r="D400" s="30" t="s">
        <v>100</v>
      </c>
      <c r="E400" s="29">
        <v>44713</v>
      </c>
      <c r="F400" s="28">
        <v>13.5</v>
      </c>
      <c r="G400" s="26">
        <v>0.32943800000000001</v>
      </c>
      <c r="H400" s="26">
        <v>0.265982</v>
      </c>
      <c r="I400" s="26">
        <v>0.19426600000000002</v>
      </c>
      <c r="J400" s="26">
        <v>0</v>
      </c>
      <c r="K400" s="26">
        <v>0</v>
      </c>
      <c r="L400" s="26">
        <v>0</v>
      </c>
    </row>
    <row r="401" spans="2:12" ht="19.5" customHeight="1" x14ac:dyDescent="0.3">
      <c r="B401" s="32" t="s">
        <v>27</v>
      </c>
      <c r="C401" s="30" t="s">
        <v>28</v>
      </c>
      <c r="D401" s="30" t="s">
        <v>100</v>
      </c>
      <c r="E401" s="29">
        <v>44682</v>
      </c>
      <c r="F401" s="28">
        <v>13.5</v>
      </c>
      <c r="G401" s="26">
        <v>0.36208800000000002</v>
      </c>
      <c r="H401" s="26">
        <v>0.29815800000000003</v>
      </c>
      <c r="I401" s="26">
        <v>0.217444</v>
      </c>
      <c r="J401" s="26">
        <v>0</v>
      </c>
      <c r="K401" s="26">
        <v>0</v>
      </c>
      <c r="L401" s="26">
        <v>0</v>
      </c>
    </row>
    <row r="402" spans="2:12" ht="19.5" customHeight="1" x14ac:dyDescent="0.3">
      <c r="B402" s="32" t="s">
        <v>27</v>
      </c>
      <c r="C402" s="30" t="s">
        <v>28</v>
      </c>
      <c r="D402" s="30" t="s">
        <v>100</v>
      </c>
      <c r="E402" s="29">
        <v>44652</v>
      </c>
      <c r="F402" s="28">
        <v>13.5</v>
      </c>
      <c r="G402" s="26">
        <v>0.37911600000000001</v>
      </c>
      <c r="H402" s="26">
        <v>0.31037300000000001</v>
      </c>
      <c r="I402" s="26">
        <v>0.22473700000000002</v>
      </c>
      <c r="J402" s="26">
        <v>0</v>
      </c>
      <c r="K402" s="26">
        <v>0</v>
      </c>
      <c r="L402" s="26">
        <v>0</v>
      </c>
    </row>
    <row r="403" spans="2:12" ht="19.5" customHeight="1" x14ac:dyDescent="0.3">
      <c r="B403" s="32" t="s">
        <v>27</v>
      </c>
      <c r="C403" s="30" t="s">
        <v>28</v>
      </c>
      <c r="D403" s="30" t="s">
        <v>100</v>
      </c>
      <c r="E403" s="29">
        <v>44621</v>
      </c>
      <c r="F403" s="28">
        <v>13.5</v>
      </c>
      <c r="G403" s="26">
        <v>0.50716600000000001</v>
      </c>
      <c r="H403" s="26">
        <v>0.421792</v>
      </c>
      <c r="I403" s="26">
        <v>0.325847</v>
      </c>
      <c r="J403" s="26">
        <v>0</v>
      </c>
      <c r="K403" s="26">
        <v>0</v>
      </c>
      <c r="L403" s="26">
        <v>0</v>
      </c>
    </row>
    <row r="404" spans="2:12" ht="19.5" customHeight="1" x14ac:dyDescent="0.3">
      <c r="B404" s="32" t="s">
        <v>27</v>
      </c>
      <c r="C404" s="30" t="s">
        <v>28</v>
      </c>
      <c r="D404" s="30" t="s">
        <v>100</v>
      </c>
      <c r="E404" s="29">
        <v>44593</v>
      </c>
      <c r="F404" s="28">
        <v>13.5</v>
      </c>
      <c r="G404" s="26">
        <v>0.385515</v>
      </c>
      <c r="H404" s="26">
        <v>0.30618099999999998</v>
      </c>
      <c r="I404" s="26">
        <v>0.241782</v>
      </c>
      <c r="J404" s="26">
        <v>0</v>
      </c>
      <c r="K404" s="26">
        <v>0</v>
      </c>
      <c r="L404" s="26">
        <v>0</v>
      </c>
    </row>
    <row r="405" spans="2:12" ht="19.5" customHeight="1" x14ac:dyDescent="0.3">
      <c r="B405" s="32" t="s">
        <v>27</v>
      </c>
      <c r="C405" s="30" t="s">
        <v>28</v>
      </c>
      <c r="D405" s="30" t="s">
        <v>100</v>
      </c>
      <c r="E405" s="29">
        <v>44562</v>
      </c>
      <c r="F405" s="28">
        <v>13.5</v>
      </c>
      <c r="G405" s="26">
        <v>0.39851400000000003</v>
      </c>
      <c r="H405" s="26">
        <v>0.32039800000000002</v>
      </c>
      <c r="I405" s="26">
        <v>0.24244300000000002</v>
      </c>
      <c r="J405" s="26">
        <v>0</v>
      </c>
      <c r="K405" s="26">
        <v>0</v>
      </c>
      <c r="L405" s="26">
        <v>0</v>
      </c>
    </row>
    <row r="406" spans="2:12" ht="19.5" customHeight="1" x14ac:dyDescent="0.3">
      <c r="B406" s="33" t="s">
        <v>27</v>
      </c>
      <c r="C406" s="30" t="s">
        <v>28</v>
      </c>
      <c r="D406" s="30" t="s">
        <v>100</v>
      </c>
      <c r="E406" s="29">
        <v>45078</v>
      </c>
      <c r="F406" s="28">
        <v>13.5</v>
      </c>
      <c r="G406" s="26">
        <v>0.23145000000000002</v>
      </c>
      <c r="H406" s="26">
        <v>0.17601800000000001</v>
      </c>
      <c r="I406" s="26">
        <v>0.11986500000000001</v>
      </c>
      <c r="J406" s="26">
        <v>0</v>
      </c>
      <c r="K406" s="26">
        <v>0</v>
      </c>
      <c r="L406" s="26">
        <v>0</v>
      </c>
    </row>
    <row r="407" spans="2:12" ht="19.5" customHeight="1" x14ac:dyDescent="0.3">
      <c r="B407" s="32" t="s">
        <v>27</v>
      </c>
      <c r="C407" s="30" t="s">
        <v>28</v>
      </c>
      <c r="D407" s="30" t="s">
        <v>100</v>
      </c>
      <c r="E407" s="29">
        <v>45047</v>
      </c>
      <c r="F407" s="28">
        <v>15.5</v>
      </c>
      <c r="G407" s="26">
        <v>0.21129100000000001</v>
      </c>
      <c r="H407" s="26">
        <v>0.158245</v>
      </c>
      <c r="I407" s="26">
        <v>0.10750300000000002</v>
      </c>
      <c r="J407" s="26">
        <v>0</v>
      </c>
      <c r="K407" s="26">
        <v>0</v>
      </c>
      <c r="L407" s="26">
        <v>0</v>
      </c>
    </row>
    <row r="408" spans="2:12" ht="19.5" customHeight="1" x14ac:dyDescent="0.3">
      <c r="B408" s="32" t="s">
        <v>27</v>
      </c>
      <c r="C408" s="30" t="s">
        <v>28</v>
      </c>
      <c r="D408" s="30" t="s">
        <v>100</v>
      </c>
      <c r="E408" s="29">
        <v>45017</v>
      </c>
      <c r="F408" s="28">
        <v>15.5</v>
      </c>
      <c r="G408" s="26">
        <v>0.22336700000000001</v>
      </c>
      <c r="H408" s="26">
        <v>0.16938</v>
      </c>
      <c r="I408" s="26">
        <v>0.10919300000000001</v>
      </c>
      <c r="J408" s="26">
        <v>0</v>
      </c>
      <c r="K408" s="26">
        <v>0</v>
      </c>
      <c r="L408" s="26">
        <v>0</v>
      </c>
    </row>
    <row r="409" spans="2:12" ht="19.5" customHeight="1" x14ac:dyDescent="0.3">
      <c r="B409" s="32" t="s">
        <v>27</v>
      </c>
      <c r="C409" s="30" t="s">
        <v>28</v>
      </c>
      <c r="D409" s="30" t="s">
        <v>100</v>
      </c>
      <c r="E409" s="29">
        <v>44986</v>
      </c>
      <c r="F409" s="28">
        <v>15.5</v>
      </c>
      <c r="G409" s="26">
        <v>0.23883200000000002</v>
      </c>
      <c r="H409" s="26">
        <v>0.180284</v>
      </c>
      <c r="I409" s="26">
        <v>0.13141800000000001</v>
      </c>
      <c r="J409" s="26">
        <v>0</v>
      </c>
      <c r="K409" s="26">
        <v>0</v>
      </c>
      <c r="L409" s="26">
        <v>0</v>
      </c>
    </row>
    <row r="410" spans="2:12" ht="19.5" customHeight="1" x14ac:dyDescent="0.3">
      <c r="B410" s="32" t="s">
        <v>27</v>
      </c>
      <c r="C410" s="30" t="s">
        <v>28</v>
      </c>
      <c r="D410" s="30" t="s">
        <v>100</v>
      </c>
      <c r="E410" s="29">
        <v>44958</v>
      </c>
      <c r="F410" s="28">
        <v>15.5</v>
      </c>
      <c r="G410" s="26">
        <v>0.30028100000000002</v>
      </c>
      <c r="H410" s="26">
        <v>0.23505800000000002</v>
      </c>
      <c r="I410" s="26">
        <v>0.168688</v>
      </c>
      <c r="J410" s="26">
        <v>0</v>
      </c>
      <c r="K410" s="26">
        <v>0</v>
      </c>
      <c r="L410" s="26">
        <v>0</v>
      </c>
    </row>
    <row r="411" spans="2:12" ht="19.5" customHeight="1" x14ac:dyDescent="0.3">
      <c r="B411" s="32" t="s">
        <v>27</v>
      </c>
      <c r="C411" s="30" t="s">
        <v>28</v>
      </c>
      <c r="D411" s="30" t="s">
        <v>100</v>
      </c>
      <c r="E411" s="29">
        <v>44927</v>
      </c>
      <c r="F411" s="28">
        <v>15.5</v>
      </c>
      <c r="G411" s="26">
        <v>0.23117100000000002</v>
      </c>
      <c r="H411" s="26">
        <v>0.17333600000000002</v>
      </c>
      <c r="I411" s="26">
        <v>0.10054100000000001</v>
      </c>
      <c r="J411" s="26">
        <v>0</v>
      </c>
      <c r="K411" s="26">
        <v>0</v>
      </c>
      <c r="L411" s="26">
        <v>0</v>
      </c>
    </row>
    <row r="412" spans="2:12" ht="19.5" customHeight="1" x14ac:dyDescent="0.3">
      <c r="B412" s="32" t="s">
        <v>27</v>
      </c>
      <c r="C412" s="30" t="s">
        <v>28</v>
      </c>
      <c r="D412" s="30" t="s">
        <v>100</v>
      </c>
      <c r="E412" s="29">
        <v>44896</v>
      </c>
      <c r="F412" s="28">
        <v>15.5</v>
      </c>
      <c r="G412" s="26">
        <v>0.245447</v>
      </c>
      <c r="H412" s="26">
        <v>0.18581900000000001</v>
      </c>
      <c r="I412" s="26">
        <v>0.147568</v>
      </c>
      <c r="J412" s="26">
        <v>0</v>
      </c>
      <c r="K412" s="26">
        <v>0</v>
      </c>
      <c r="L412" s="26">
        <v>0</v>
      </c>
    </row>
    <row r="413" spans="2:12" ht="19.5" customHeight="1" x14ac:dyDescent="0.3">
      <c r="B413" s="32" t="s">
        <v>27</v>
      </c>
      <c r="C413" s="30" t="s">
        <v>28</v>
      </c>
      <c r="D413" s="30" t="s">
        <v>100</v>
      </c>
      <c r="E413" s="29">
        <v>44866</v>
      </c>
      <c r="F413" s="28">
        <v>15.5</v>
      </c>
      <c r="G413" s="26">
        <v>0.26801000000000003</v>
      </c>
      <c r="H413" s="26">
        <v>0.20615600000000001</v>
      </c>
      <c r="I413" s="26">
        <v>0.15373300000000001</v>
      </c>
      <c r="J413" s="26">
        <v>0</v>
      </c>
      <c r="K413" s="26">
        <v>0</v>
      </c>
      <c r="L413" s="26">
        <v>0</v>
      </c>
    </row>
    <row r="414" spans="2:12" ht="19.5" customHeight="1" x14ac:dyDescent="0.3">
      <c r="B414" s="32" t="s">
        <v>27</v>
      </c>
      <c r="C414" s="30" t="s">
        <v>28</v>
      </c>
      <c r="D414" s="30" t="s">
        <v>100</v>
      </c>
      <c r="E414" s="29">
        <v>44835</v>
      </c>
      <c r="F414" s="28">
        <v>15.5</v>
      </c>
      <c r="G414" s="26">
        <v>0.28983300000000001</v>
      </c>
      <c r="H414" s="26">
        <v>0.22723200000000002</v>
      </c>
      <c r="I414" s="26">
        <v>0.161222</v>
      </c>
      <c r="J414" s="26">
        <v>0</v>
      </c>
      <c r="K414" s="26">
        <v>0</v>
      </c>
      <c r="L414" s="26">
        <v>0</v>
      </c>
    </row>
    <row r="415" spans="2:12" ht="19.5" customHeight="1" x14ac:dyDescent="0.3">
      <c r="B415" s="32" t="s">
        <v>27</v>
      </c>
      <c r="C415" s="30" t="s">
        <v>28</v>
      </c>
      <c r="D415" s="30" t="s">
        <v>100</v>
      </c>
      <c r="E415" s="29">
        <v>44805</v>
      </c>
      <c r="F415" s="28">
        <v>15.5</v>
      </c>
      <c r="G415" s="26">
        <v>0.30256500000000003</v>
      </c>
      <c r="H415" s="26">
        <v>0.23928000000000002</v>
      </c>
      <c r="I415" s="26">
        <v>0.16660800000000001</v>
      </c>
      <c r="J415" s="26">
        <v>0</v>
      </c>
      <c r="K415" s="26">
        <v>0</v>
      </c>
      <c r="L415" s="26">
        <v>0</v>
      </c>
    </row>
    <row r="416" spans="2:12" ht="19.5" customHeight="1" x14ac:dyDescent="0.3">
      <c r="B416" s="32" t="s">
        <v>27</v>
      </c>
      <c r="C416" s="30" t="s">
        <v>28</v>
      </c>
      <c r="D416" s="30" t="s">
        <v>100</v>
      </c>
      <c r="E416" s="29">
        <v>44774</v>
      </c>
      <c r="F416" s="28">
        <v>15.5</v>
      </c>
      <c r="G416" s="26">
        <v>0.31226000000000004</v>
      </c>
      <c r="H416" s="26">
        <v>0.25096299999999999</v>
      </c>
      <c r="I416" s="26">
        <v>0.18622900000000001</v>
      </c>
      <c r="J416" s="26">
        <v>0</v>
      </c>
      <c r="K416" s="26">
        <v>0</v>
      </c>
      <c r="L416" s="26">
        <v>0</v>
      </c>
    </row>
    <row r="417" spans="2:12" ht="19.5" customHeight="1" x14ac:dyDescent="0.3">
      <c r="B417" s="32" t="s">
        <v>27</v>
      </c>
      <c r="C417" s="30" t="s">
        <v>28</v>
      </c>
      <c r="D417" s="30" t="s">
        <v>100</v>
      </c>
      <c r="E417" s="29">
        <v>44743</v>
      </c>
      <c r="F417" s="28">
        <v>15.5</v>
      </c>
      <c r="G417" s="26">
        <v>0.297157</v>
      </c>
      <c r="H417" s="26">
        <v>0.23716700000000002</v>
      </c>
      <c r="I417" s="26">
        <v>0.171933</v>
      </c>
      <c r="J417" s="26">
        <v>0</v>
      </c>
      <c r="K417" s="26">
        <v>0</v>
      </c>
      <c r="L417" s="26">
        <v>0</v>
      </c>
    </row>
    <row r="418" spans="2:12" ht="19.5" customHeight="1" x14ac:dyDescent="0.3">
      <c r="B418" s="32" t="s">
        <v>27</v>
      </c>
      <c r="C418" s="30" t="s">
        <v>28</v>
      </c>
      <c r="D418" s="30" t="s">
        <v>100</v>
      </c>
      <c r="E418" s="29">
        <v>44713</v>
      </c>
      <c r="F418" s="28">
        <v>15.5</v>
      </c>
      <c r="G418" s="26">
        <v>0.33143800000000001</v>
      </c>
      <c r="H418" s="26">
        <v>0.267982</v>
      </c>
      <c r="I418" s="26">
        <v>0.19626600000000002</v>
      </c>
      <c r="J418" s="26">
        <v>0</v>
      </c>
      <c r="K418" s="26">
        <v>0</v>
      </c>
      <c r="L418" s="26">
        <v>0</v>
      </c>
    </row>
    <row r="419" spans="2:12" ht="19.5" customHeight="1" x14ac:dyDescent="0.3">
      <c r="B419" s="32" t="s">
        <v>27</v>
      </c>
      <c r="C419" s="30" t="s">
        <v>28</v>
      </c>
      <c r="D419" s="30" t="s">
        <v>100</v>
      </c>
      <c r="E419" s="29">
        <v>44682</v>
      </c>
      <c r="F419" s="28">
        <v>15.5</v>
      </c>
      <c r="G419" s="26">
        <v>0.36408800000000002</v>
      </c>
      <c r="H419" s="26">
        <v>0.30015800000000004</v>
      </c>
      <c r="I419" s="26">
        <v>0.219444</v>
      </c>
      <c r="J419" s="26">
        <v>0</v>
      </c>
      <c r="K419" s="26">
        <v>0</v>
      </c>
      <c r="L419" s="26">
        <v>0</v>
      </c>
    </row>
    <row r="420" spans="2:12" ht="19.5" customHeight="1" x14ac:dyDescent="0.3">
      <c r="B420" s="32" t="s">
        <v>27</v>
      </c>
      <c r="C420" s="30" t="s">
        <v>28</v>
      </c>
      <c r="D420" s="30" t="s">
        <v>100</v>
      </c>
      <c r="E420" s="29">
        <v>44652</v>
      </c>
      <c r="F420" s="28">
        <v>15.5</v>
      </c>
      <c r="G420" s="26">
        <v>0.38111600000000001</v>
      </c>
      <c r="H420" s="26">
        <v>0.31237300000000001</v>
      </c>
      <c r="I420" s="26">
        <v>0.22673700000000002</v>
      </c>
      <c r="J420" s="26">
        <v>0</v>
      </c>
      <c r="K420" s="26">
        <v>0</v>
      </c>
      <c r="L420" s="26">
        <v>0</v>
      </c>
    </row>
    <row r="421" spans="2:12" ht="19.5" customHeight="1" x14ac:dyDescent="0.3">
      <c r="B421" s="32" t="s">
        <v>27</v>
      </c>
      <c r="C421" s="30" t="s">
        <v>28</v>
      </c>
      <c r="D421" s="30" t="s">
        <v>100</v>
      </c>
      <c r="E421" s="29">
        <v>44621</v>
      </c>
      <c r="F421" s="28">
        <v>15.5</v>
      </c>
      <c r="G421" s="26">
        <v>0.50916600000000001</v>
      </c>
      <c r="H421" s="26">
        <v>0.423792</v>
      </c>
      <c r="I421" s="26">
        <v>0.327847</v>
      </c>
      <c r="J421" s="26">
        <v>0</v>
      </c>
      <c r="K421" s="26">
        <v>0</v>
      </c>
      <c r="L421" s="26">
        <v>0</v>
      </c>
    </row>
    <row r="422" spans="2:12" ht="19.5" customHeight="1" x14ac:dyDescent="0.3">
      <c r="B422" s="32" t="s">
        <v>27</v>
      </c>
      <c r="C422" s="30" t="s">
        <v>28</v>
      </c>
      <c r="D422" s="30" t="s">
        <v>100</v>
      </c>
      <c r="E422" s="29">
        <v>44593</v>
      </c>
      <c r="F422" s="28">
        <v>15.5</v>
      </c>
      <c r="G422" s="26">
        <v>0.387515</v>
      </c>
      <c r="H422" s="26">
        <v>0.30818099999999998</v>
      </c>
      <c r="I422" s="26">
        <v>0.243782</v>
      </c>
      <c r="J422" s="26">
        <v>0</v>
      </c>
      <c r="K422" s="26">
        <v>0</v>
      </c>
      <c r="L422" s="26">
        <v>0</v>
      </c>
    </row>
    <row r="423" spans="2:12" ht="19.5" customHeight="1" x14ac:dyDescent="0.3">
      <c r="B423" s="32" t="s">
        <v>27</v>
      </c>
      <c r="C423" s="30" t="s">
        <v>28</v>
      </c>
      <c r="D423" s="30" t="s">
        <v>100</v>
      </c>
      <c r="E423" s="29">
        <v>44562</v>
      </c>
      <c r="F423" s="28">
        <v>15.5</v>
      </c>
      <c r="G423" s="26">
        <v>0.40051400000000004</v>
      </c>
      <c r="H423" s="26">
        <v>0.32239800000000002</v>
      </c>
      <c r="I423" s="26">
        <v>0.24444300000000002</v>
      </c>
      <c r="J423" s="26">
        <v>0</v>
      </c>
      <c r="K423" s="26">
        <v>0</v>
      </c>
      <c r="L423" s="26">
        <v>0</v>
      </c>
    </row>
    <row r="424" spans="2:12" ht="19.5" customHeight="1" x14ac:dyDescent="0.3">
      <c r="B424" s="31" t="s">
        <v>27</v>
      </c>
      <c r="C424" s="30" t="s">
        <v>28</v>
      </c>
      <c r="D424" s="30" t="s">
        <v>100</v>
      </c>
      <c r="E424" s="29">
        <v>45078</v>
      </c>
      <c r="F424" s="28">
        <v>15.5</v>
      </c>
      <c r="G424" s="26">
        <v>0.23345000000000002</v>
      </c>
      <c r="H424" s="26">
        <v>0.17801800000000001</v>
      </c>
      <c r="I424" s="26">
        <v>0.12186500000000001</v>
      </c>
      <c r="J424" s="26">
        <v>0</v>
      </c>
      <c r="K424" s="26">
        <v>0</v>
      </c>
      <c r="L424" s="26">
        <v>0</v>
      </c>
    </row>
    <row r="425" spans="2:12" ht="19.5" customHeight="1" x14ac:dyDescent="0.3">
      <c r="B425" s="32" t="s">
        <v>27</v>
      </c>
      <c r="C425" s="30" t="s">
        <v>28</v>
      </c>
      <c r="D425" s="30" t="s">
        <v>100</v>
      </c>
      <c r="E425" s="29">
        <v>45047</v>
      </c>
      <c r="F425" s="28">
        <v>17.5</v>
      </c>
      <c r="G425" s="26">
        <v>0.21329100000000001</v>
      </c>
      <c r="H425" s="26">
        <v>0.160245</v>
      </c>
      <c r="I425" s="26">
        <v>0.10950300000000002</v>
      </c>
      <c r="J425" s="26">
        <v>0</v>
      </c>
      <c r="K425" s="26">
        <v>0</v>
      </c>
      <c r="L425" s="26">
        <v>0</v>
      </c>
    </row>
    <row r="426" spans="2:12" ht="19.5" customHeight="1" x14ac:dyDescent="0.3">
      <c r="B426" s="32" t="s">
        <v>27</v>
      </c>
      <c r="C426" s="30" t="s">
        <v>28</v>
      </c>
      <c r="D426" s="30" t="s">
        <v>100</v>
      </c>
      <c r="E426" s="29">
        <v>45017</v>
      </c>
      <c r="F426" s="28">
        <v>17.5</v>
      </c>
      <c r="G426" s="26">
        <v>0.22536700000000001</v>
      </c>
      <c r="H426" s="26">
        <v>0.17138</v>
      </c>
      <c r="I426" s="26">
        <v>0.11119300000000001</v>
      </c>
      <c r="J426" s="26">
        <v>0</v>
      </c>
      <c r="K426" s="26">
        <v>0</v>
      </c>
      <c r="L426" s="26">
        <v>0</v>
      </c>
    </row>
    <row r="427" spans="2:12" ht="19.5" customHeight="1" x14ac:dyDescent="0.3">
      <c r="B427" s="32" t="s">
        <v>27</v>
      </c>
      <c r="C427" s="30" t="s">
        <v>28</v>
      </c>
      <c r="D427" s="30" t="s">
        <v>100</v>
      </c>
      <c r="E427" s="29">
        <v>44986</v>
      </c>
      <c r="F427" s="28">
        <v>17.5</v>
      </c>
      <c r="G427" s="26">
        <v>0.24083200000000002</v>
      </c>
      <c r="H427" s="26">
        <v>0.182284</v>
      </c>
      <c r="I427" s="26">
        <v>0.13341800000000001</v>
      </c>
      <c r="J427" s="26">
        <v>0</v>
      </c>
      <c r="K427" s="26">
        <v>0</v>
      </c>
      <c r="L427" s="26">
        <v>0</v>
      </c>
    </row>
    <row r="428" spans="2:12" ht="19.5" customHeight="1" x14ac:dyDescent="0.3">
      <c r="B428" s="32" t="s">
        <v>27</v>
      </c>
      <c r="C428" s="30" t="s">
        <v>28</v>
      </c>
      <c r="D428" s="30" t="s">
        <v>100</v>
      </c>
      <c r="E428" s="29">
        <v>44958</v>
      </c>
      <c r="F428" s="28">
        <v>17.5</v>
      </c>
      <c r="G428" s="26">
        <v>0.30228100000000002</v>
      </c>
      <c r="H428" s="26">
        <v>0.23705800000000002</v>
      </c>
      <c r="I428" s="26">
        <v>0.17068800000000001</v>
      </c>
      <c r="J428" s="26">
        <v>0</v>
      </c>
      <c r="K428" s="26">
        <v>0</v>
      </c>
      <c r="L428" s="26">
        <v>0</v>
      </c>
    </row>
    <row r="429" spans="2:12" ht="19.5" customHeight="1" x14ac:dyDescent="0.3">
      <c r="B429" s="32" t="s">
        <v>27</v>
      </c>
      <c r="C429" s="30" t="s">
        <v>28</v>
      </c>
      <c r="D429" s="30" t="s">
        <v>100</v>
      </c>
      <c r="E429" s="29">
        <v>44927</v>
      </c>
      <c r="F429" s="28">
        <v>17.5</v>
      </c>
      <c r="G429" s="26">
        <v>0.23317100000000002</v>
      </c>
      <c r="H429" s="26">
        <v>0.17533600000000002</v>
      </c>
      <c r="I429" s="26">
        <v>0.10254100000000001</v>
      </c>
      <c r="J429" s="26">
        <v>0</v>
      </c>
      <c r="K429" s="26">
        <v>0</v>
      </c>
      <c r="L429" s="26">
        <v>0</v>
      </c>
    </row>
    <row r="430" spans="2:12" ht="19.5" customHeight="1" x14ac:dyDescent="0.3">
      <c r="B430" s="32" t="s">
        <v>27</v>
      </c>
      <c r="C430" s="30" t="s">
        <v>28</v>
      </c>
      <c r="D430" s="30" t="s">
        <v>100</v>
      </c>
      <c r="E430" s="29">
        <v>44896</v>
      </c>
      <c r="F430" s="28">
        <v>17.5</v>
      </c>
      <c r="G430" s="26">
        <v>0.247447</v>
      </c>
      <c r="H430" s="26">
        <v>0.18781900000000001</v>
      </c>
      <c r="I430" s="26">
        <v>0.14956800000000001</v>
      </c>
      <c r="J430" s="26">
        <v>0</v>
      </c>
      <c r="K430" s="26">
        <v>0</v>
      </c>
      <c r="L430" s="26">
        <v>0</v>
      </c>
    </row>
    <row r="431" spans="2:12" ht="19.5" customHeight="1" x14ac:dyDescent="0.3">
      <c r="B431" s="32" t="s">
        <v>27</v>
      </c>
      <c r="C431" s="30" t="s">
        <v>28</v>
      </c>
      <c r="D431" s="30" t="s">
        <v>100</v>
      </c>
      <c r="E431" s="29">
        <v>44866</v>
      </c>
      <c r="F431" s="28">
        <v>17.5</v>
      </c>
      <c r="G431" s="26">
        <v>0.27001000000000003</v>
      </c>
      <c r="H431" s="26">
        <v>0.20815600000000001</v>
      </c>
      <c r="I431" s="26">
        <v>0.15573300000000001</v>
      </c>
      <c r="J431" s="26">
        <v>0</v>
      </c>
      <c r="K431" s="26">
        <v>0</v>
      </c>
      <c r="L431" s="26">
        <v>0</v>
      </c>
    </row>
    <row r="432" spans="2:12" ht="19.5" customHeight="1" x14ac:dyDescent="0.3">
      <c r="B432" s="32" t="s">
        <v>27</v>
      </c>
      <c r="C432" s="30" t="s">
        <v>28</v>
      </c>
      <c r="D432" s="30" t="s">
        <v>100</v>
      </c>
      <c r="E432" s="29">
        <v>44835</v>
      </c>
      <c r="F432" s="28">
        <v>17.5</v>
      </c>
      <c r="G432" s="26">
        <v>0.29183300000000001</v>
      </c>
      <c r="H432" s="26">
        <v>0.22923200000000002</v>
      </c>
      <c r="I432" s="26">
        <v>0.16322200000000001</v>
      </c>
      <c r="J432" s="26">
        <v>0</v>
      </c>
      <c r="K432" s="26">
        <v>0</v>
      </c>
      <c r="L432" s="26">
        <v>0</v>
      </c>
    </row>
    <row r="433" spans="2:12" ht="19.5" customHeight="1" x14ac:dyDescent="0.3">
      <c r="B433" s="32" t="s">
        <v>27</v>
      </c>
      <c r="C433" s="30" t="s">
        <v>28</v>
      </c>
      <c r="D433" s="30" t="s">
        <v>100</v>
      </c>
      <c r="E433" s="29">
        <v>44805</v>
      </c>
      <c r="F433" s="28">
        <v>17.5</v>
      </c>
      <c r="G433" s="26">
        <v>0.30456500000000003</v>
      </c>
      <c r="H433" s="26">
        <v>0.24128000000000002</v>
      </c>
      <c r="I433" s="26">
        <v>0.16860800000000001</v>
      </c>
      <c r="J433" s="26">
        <v>0</v>
      </c>
      <c r="K433" s="26">
        <v>0</v>
      </c>
      <c r="L433" s="26">
        <v>0</v>
      </c>
    </row>
    <row r="434" spans="2:12" ht="19.5" customHeight="1" x14ac:dyDescent="0.3">
      <c r="B434" s="32" t="s">
        <v>27</v>
      </c>
      <c r="C434" s="30" t="s">
        <v>28</v>
      </c>
      <c r="D434" s="30" t="s">
        <v>100</v>
      </c>
      <c r="E434" s="29">
        <v>44774</v>
      </c>
      <c r="F434" s="28">
        <v>17.5</v>
      </c>
      <c r="G434" s="26">
        <v>0.31426000000000004</v>
      </c>
      <c r="H434" s="26">
        <v>0.25296299999999999</v>
      </c>
      <c r="I434" s="26">
        <v>0.18822900000000001</v>
      </c>
      <c r="J434" s="26">
        <v>0</v>
      </c>
      <c r="K434" s="26">
        <v>0</v>
      </c>
      <c r="L434" s="26">
        <v>0</v>
      </c>
    </row>
    <row r="435" spans="2:12" ht="19.5" customHeight="1" x14ac:dyDescent="0.3">
      <c r="B435" s="32" t="s">
        <v>27</v>
      </c>
      <c r="C435" s="30" t="s">
        <v>28</v>
      </c>
      <c r="D435" s="30" t="s">
        <v>100</v>
      </c>
      <c r="E435" s="29">
        <v>44743</v>
      </c>
      <c r="F435" s="28">
        <v>17.5</v>
      </c>
      <c r="G435" s="26">
        <v>0.29915700000000001</v>
      </c>
      <c r="H435" s="26">
        <v>0.23916700000000002</v>
      </c>
      <c r="I435" s="26">
        <v>0.173933</v>
      </c>
      <c r="J435" s="26">
        <v>0</v>
      </c>
      <c r="K435" s="26">
        <v>0</v>
      </c>
      <c r="L435" s="26">
        <v>0</v>
      </c>
    </row>
    <row r="436" spans="2:12" ht="19.5" customHeight="1" x14ac:dyDescent="0.3">
      <c r="B436" s="32" t="s">
        <v>27</v>
      </c>
      <c r="C436" s="30" t="s">
        <v>28</v>
      </c>
      <c r="D436" s="30" t="s">
        <v>100</v>
      </c>
      <c r="E436" s="29">
        <v>44713</v>
      </c>
      <c r="F436" s="112">
        <v>17.5</v>
      </c>
      <c r="G436" s="116">
        <v>0.33343800000000001</v>
      </c>
      <c r="H436" s="116">
        <v>0.269982</v>
      </c>
      <c r="I436" s="116">
        <v>0.19826600000000003</v>
      </c>
      <c r="J436" s="116">
        <v>0</v>
      </c>
      <c r="K436" s="116">
        <v>0</v>
      </c>
      <c r="L436" s="116">
        <v>0</v>
      </c>
    </row>
    <row r="437" spans="2:12" ht="19.5" customHeight="1" x14ac:dyDescent="0.3">
      <c r="B437" s="32" t="s">
        <v>27</v>
      </c>
      <c r="C437" s="30" t="s">
        <v>28</v>
      </c>
      <c r="D437" s="30" t="s">
        <v>100</v>
      </c>
      <c r="E437" s="29">
        <v>44682</v>
      </c>
      <c r="F437" s="112">
        <v>17.5</v>
      </c>
      <c r="G437" s="116">
        <v>0.36608800000000002</v>
      </c>
      <c r="H437" s="116">
        <v>0.30215800000000004</v>
      </c>
      <c r="I437" s="116">
        <v>0.221444</v>
      </c>
      <c r="J437" s="116">
        <v>0</v>
      </c>
      <c r="K437" s="116">
        <v>0</v>
      </c>
      <c r="L437" s="116">
        <v>0</v>
      </c>
    </row>
    <row r="438" spans="2:12" ht="19.5" customHeight="1" x14ac:dyDescent="0.3">
      <c r="B438" s="32" t="s">
        <v>27</v>
      </c>
      <c r="C438" s="30" t="s">
        <v>28</v>
      </c>
      <c r="D438" s="30" t="s">
        <v>100</v>
      </c>
      <c r="E438" s="29">
        <v>44652</v>
      </c>
      <c r="F438" s="112">
        <v>17.5</v>
      </c>
      <c r="G438" s="116">
        <v>0.38311600000000001</v>
      </c>
      <c r="H438" s="116">
        <v>0.31437300000000001</v>
      </c>
      <c r="I438" s="116">
        <v>0.22873700000000002</v>
      </c>
      <c r="J438" s="116">
        <v>0</v>
      </c>
      <c r="K438" s="116">
        <v>0</v>
      </c>
      <c r="L438" s="116">
        <v>0</v>
      </c>
    </row>
    <row r="439" spans="2:12" ht="19.5" customHeight="1" x14ac:dyDescent="0.3">
      <c r="B439" s="32" t="s">
        <v>27</v>
      </c>
      <c r="C439" s="30" t="s">
        <v>28</v>
      </c>
      <c r="D439" s="30" t="s">
        <v>100</v>
      </c>
      <c r="E439" s="29">
        <v>44621</v>
      </c>
      <c r="F439" s="112">
        <v>17.5</v>
      </c>
      <c r="G439" s="116">
        <v>0.51116600000000001</v>
      </c>
      <c r="H439" s="116">
        <v>0.425792</v>
      </c>
      <c r="I439" s="116">
        <v>0.329847</v>
      </c>
      <c r="J439" s="116">
        <v>0</v>
      </c>
      <c r="K439" s="116">
        <v>0</v>
      </c>
      <c r="L439" s="116">
        <v>0</v>
      </c>
    </row>
    <row r="440" spans="2:12" ht="19.5" customHeight="1" x14ac:dyDescent="0.3">
      <c r="B440" s="32" t="s">
        <v>27</v>
      </c>
      <c r="C440" s="30" t="s">
        <v>28</v>
      </c>
      <c r="D440" s="30" t="s">
        <v>100</v>
      </c>
      <c r="E440" s="29">
        <v>44593</v>
      </c>
      <c r="F440" s="28">
        <v>17.5</v>
      </c>
      <c r="G440" s="26">
        <v>0.389515</v>
      </c>
      <c r="H440" s="26">
        <v>0.31018099999999998</v>
      </c>
      <c r="I440" s="26">
        <v>0.245782</v>
      </c>
      <c r="J440" s="26">
        <v>0</v>
      </c>
      <c r="K440" s="26">
        <v>0</v>
      </c>
      <c r="L440" s="26">
        <v>0</v>
      </c>
    </row>
    <row r="441" spans="2:12" ht="19.5" customHeight="1" x14ac:dyDescent="0.3">
      <c r="B441" s="32" t="s">
        <v>27</v>
      </c>
      <c r="C441" s="30" t="s">
        <v>28</v>
      </c>
      <c r="D441" s="30" t="s">
        <v>100</v>
      </c>
      <c r="E441" s="29">
        <v>44562</v>
      </c>
      <c r="F441" s="28">
        <v>17.5</v>
      </c>
      <c r="G441" s="26">
        <v>0.40251400000000004</v>
      </c>
      <c r="H441" s="26">
        <v>0.32439800000000002</v>
      </c>
      <c r="I441" s="26">
        <v>0.24644300000000002</v>
      </c>
      <c r="J441" s="26">
        <v>0</v>
      </c>
      <c r="K441" s="26">
        <v>0</v>
      </c>
      <c r="L441" s="26">
        <v>0</v>
      </c>
    </row>
    <row r="442" spans="2:12" ht="19.5" customHeight="1" x14ac:dyDescent="0.3">
      <c r="B442" s="33" t="s">
        <v>27</v>
      </c>
      <c r="C442" s="30" t="s">
        <v>28</v>
      </c>
      <c r="D442" s="30" t="s">
        <v>100</v>
      </c>
      <c r="E442" s="29">
        <v>45078</v>
      </c>
      <c r="F442" s="28">
        <v>17.5</v>
      </c>
      <c r="G442" s="26">
        <v>0.23545000000000002</v>
      </c>
      <c r="H442" s="26">
        <v>0.18001800000000001</v>
      </c>
      <c r="I442" s="26">
        <v>0.12386500000000002</v>
      </c>
      <c r="J442" s="26">
        <v>0</v>
      </c>
      <c r="K442" s="26">
        <v>0</v>
      </c>
      <c r="L442" s="26">
        <v>0</v>
      </c>
    </row>
    <row r="443" spans="2:12" ht="19.5" customHeight="1" x14ac:dyDescent="0.3">
      <c r="B443" s="32" t="s">
        <v>27</v>
      </c>
      <c r="C443" s="30" t="s">
        <v>28</v>
      </c>
      <c r="D443" s="30" t="s">
        <v>100</v>
      </c>
      <c r="E443" s="29">
        <v>45047</v>
      </c>
      <c r="F443" s="28">
        <v>19.5</v>
      </c>
      <c r="G443" s="26">
        <v>0.21529100000000001</v>
      </c>
      <c r="H443" s="26">
        <v>0.162245</v>
      </c>
      <c r="I443" s="26">
        <v>0.11150300000000002</v>
      </c>
      <c r="J443" s="26">
        <v>0</v>
      </c>
      <c r="K443" s="26">
        <v>0</v>
      </c>
      <c r="L443" s="26">
        <v>0</v>
      </c>
    </row>
    <row r="444" spans="2:12" ht="19.5" customHeight="1" x14ac:dyDescent="0.3">
      <c r="B444" s="32" t="s">
        <v>27</v>
      </c>
      <c r="C444" s="30" t="s">
        <v>28</v>
      </c>
      <c r="D444" s="30" t="s">
        <v>100</v>
      </c>
      <c r="E444" s="29">
        <v>45017</v>
      </c>
      <c r="F444" s="28">
        <v>19.5</v>
      </c>
      <c r="G444" s="26">
        <v>0.22736700000000001</v>
      </c>
      <c r="H444" s="26">
        <v>0.17338000000000001</v>
      </c>
      <c r="I444" s="26">
        <v>0.11319300000000002</v>
      </c>
      <c r="J444" s="26">
        <v>0</v>
      </c>
      <c r="K444" s="26">
        <v>0</v>
      </c>
      <c r="L444" s="26">
        <v>0</v>
      </c>
    </row>
    <row r="445" spans="2:12" ht="19.5" customHeight="1" x14ac:dyDescent="0.3">
      <c r="B445" s="32" t="s">
        <v>27</v>
      </c>
      <c r="C445" s="30" t="s">
        <v>28</v>
      </c>
      <c r="D445" s="30" t="s">
        <v>100</v>
      </c>
      <c r="E445" s="29">
        <v>44986</v>
      </c>
      <c r="F445" s="28">
        <v>19.5</v>
      </c>
      <c r="G445" s="26">
        <v>0.24283200000000002</v>
      </c>
      <c r="H445" s="26">
        <v>0.184284</v>
      </c>
      <c r="I445" s="26">
        <v>0.13541800000000001</v>
      </c>
      <c r="J445" s="26">
        <v>0</v>
      </c>
      <c r="K445" s="26">
        <v>0</v>
      </c>
      <c r="L445" s="26">
        <v>0</v>
      </c>
    </row>
    <row r="446" spans="2:12" ht="19.5" customHeight="1" x14ac:dyDescent="0.3">
      <c r="B446" s="32" t="s">
        <v>27</v>
      </c>
      <c r="C446" s="30" t="s">
        <v>28</v>
      </c>
      <c r="D446" s="30" t="s">
        <v>100</v>
      </c>
      <c r="E446" s="29">
        <v>44958</v>
      </c>
      <c r="F446" s="28">
        <v>19.5</v>
      </c>
      <c r="G446" s="26">
        <v>0.30428100000000002</v>
      </c>
      <c r="H446" s="26">
        <v>0.23905800000000002</v>
      </c>
      <c r="I446" s="26">
        <v>0.17268800000000001</v>
      </c>
      <c r="J446" s="26">
        <v>0</v>
      </c>
      <c r="K446" s="26">
        <v>0</v>
      </c>
      <c r="L446" s="26">
        <v>0</v>
      </c>
    </row>
    <row r="447" spans="2:12" ht="19.5" customHeight="1" x14ac:dyDescent="0.3">
      <c r="B447" s="32" t="s">
        <v>27</v>
      </c>
      <c r="C447" s="30" t="s">
        <v>28</v>
      </c>
      <c r="D447" s="30" t="s">
        <v>100</v>
      </c>
      <c r="E447" s="29">
        <v>44927</v>
      </c>
      <c r="F447" s="28">
        <v>19.5</v>
      </c>
      <c r="G447" s="26">
        <v>0.23517100000000002</v>
      </c>
      <c r="H447" s="26">
        <v>0.17733600000000002</v>
      </c>
      <c r="I447" s="26">
        <v>0.10454100000000001</v>
      </c>
      <c r="J447" s="26">
        <v>0</v>
      </c>
      <c r="K447" s="26">
        <v>0</v>
      </c>
      <c r="L447" s="26">
        <v>0</v>
      </c>
    </row>
    <row r="448" spans="2:12" ht="19.5" customHeight="1" x14ac:dyDescent="0.3">
      <c r="B448" s="32" t="s">
        <v>27</v>
      </c>
      <c r="C448" s="30" t="s">
        <v>28</v>
      </c>
      <c r="D448" s="30" t="s">
        <v>100</v>
      </c>
      <c r="E448" s="29">
        <v>44896</v>
      </c>
      <c r="F448" s="28">
        <v>19.5</v>
      </c>
      <c r="G448" s="26">
        <v>0.249447</v>
      </c>
      <c r="H448" s="26">
        <v>0.18981900000000002</v>
      </c>
      <c r="I448" s="26">
        <v>0.15156800000000001</v>
      </c>
      <c r="J448" s="26">
        <v>0</v>
      </c>
      <c r="K448" s="26">
        <v>0</v>
      </c>
      <c r="L448" s="26">
        <v>0</v>
      </c>
    </row>
    <row r="449" spans="2:12" ht="19.5" customHeight="1" x14ac:dyDescent="0.3">
      <c r="B449" s="32" t="s">
        <v>27</v>
      </c>
      <c r="C449" s="30" t="s">
        <v>28</v>
      </c>
      <c r="D449" s="30" t="s">
        <v>100</v>
      </c>
      <c r="E449" s="29">
        <v>44866</v>
      </c>
      <c r="F449" s="28">
        <v>19.5</v>
      </c>
      <c r="G449" s="26">
        <v>0.27201000000000003</v>
      </c>
      <c r="H449" s="26">
        <v>0.21015600000000001</v>
      </c>
      <c r="I449" s="26">
        <v>0.15773300000000001</v>
      </c>
      <c r="J449" s="26">
        <v>0</v>
      </c>
      <c r="K449" s="26">
        <v>0</v>
      </c>
      <c r="L449" s="26">
        <v>0</v>
      </c>
    </row>
    <row r="450" spans="2:12" ht="19.5" customHeight="1" x14ac:dyDescent="0.3">
      <c r="B450" s="32" t="s">
        <v>27</v>
      </c>
      <c r="C450" s="30" t="s">
        <v>28</v>
      </c>
      <c r="D450" s="30" t="s">
        <v>100</v>
      </c>
      <c r="E450" s="29">
        <v>44835</v>
      </c>
      <c r="F450" s="28">
        <v>19.5</v>
      </c>
      <c r="G450" s="26">
        <v>0.29383300000000001</v>
      </c>
      <c r="H450" s="26">
        <v>0.23123200000000002</v>
      </c>
      <c r="I450" s="26">
        <v>0.16522200000000001</v>
      </c>
      <c r="J450" s="26">
        <v>0</v>
      </c>
      <c r="K450" s="26">
        <v>0</v>
      </c>
      <c r="L450" s="26">
        <v>0</v>
      </c>
    </row>
    <row r="451" spans="2:12" ht="19.5" customHeight="1" x14ac:dyDescent="0.3">
      <c r="B451" s="32" t="s">
        <v>27</v>
      </c>
      <c r="C451" s="30" t="s">
        <v>28</v>
      </c>
      <c r="D451" s="30" t="s">
        <v>100</v>
      </c>
      <c r="E451" s="29">
        <v>44805</v>
      </c>
      <c r="F451" s="28">
        <v>19.5</v>
      </c>
      <c r="G451" s="26">
        <v>0.30656500000000003</v>
      </c>
      <c r="H451" s="26">
        <v>0.24328000000000002</v>
      </c>
      <c r="I451" s="26">
        <v>0.17060800000000001</v>
      </c>
      <c r="J451" s="26">
        <v>0</v>
      </c>
      <c r="K451" s="26">
        <v>0</v>
      </c>
      <c r="L451" s="26">
        <v>0</v>
      </c>
    </row>
    <row r="452" spans="2:12" ht="19.5" customHeight="1" x14ac:dyDescent="0.3">
      <c r="B452" s="32" t="s">
        <v>27</v>
      </c>
      <c r="C452" s="30" t="s">
        <v>28</v>
      </c>
      <c r="D452" s="30" t="s">
        <v>100</v>
      </c>
      <c r="E452" s="29">
        <v>44774</v>
      </c>
      <c r="F452" s="28">
        <v>19.5</v>
      </c>
      <c r="G452" s="26">
        <v>0.31626000000000004</v>
      </c>
      <c r="H452" s="26">
        <v>0.254963</v>
      </c>
      <c r="I452" s="26">
        <v>0.19022900000000001</v>
      </c>
      <c r="J452" s="26">
        <v>0</v>
      </c>
      <c r="K452" s="26">
        <v>0</v>
      </c>
      <c r="L452" s="26">
        <v>0</v>
      </c>
    </row>
    <row r="453" spans="2:12" ht="19.5" customHeight="1" x14ac:dyDescent="0.3">
      <c r="B453" s="32" t="s">
        <v>27</v>
      </c>
      <c r="C453" s="30" t="s">
        <v>28</v>
      </c>
      <c r="D453" s="30" t="s">
        <v>100</v>
      </c>
      <c r="E453" s="29">
        <v>44743</v>
      </c>
      <c r="F453" s="28">
        <v>19.5</v>
      </c>
      <c r="G453" s="26">
        <v>0.30115700000000001</v>
      </c>
      <c r="H453" s="26">
        <v>0.24116700000000002</v>
      </c>
      <c r="I453" s="26">
        <v>0.17593300000000001</v>
      </c>
      <c r="J453" s="26">
        <v>0</v>
      </c>
      <c r="K453" s="26">
        <v>0</v>
      </c>
      <c r="L453" s="26">
        <v>0</v>
      </c>
    </row>
    <row r="454" spans="2:12" ht="19.5" customHeight="1" x14ac:dyDescent="0.3">
      <c r="B454" s="32" t="s">
        <v>27</v>
      </c>
      <c r="C454" s="30" t="s">
        <v>28</v>
      </c>
      <c r="D454" s="30" t="s">
        <v>100</v>
      </c>
      <c r="E454" s="29">
        <v>44713</v>
      </c>
      <c r="F454" s="28">
        <v>19.5</v>
      </c>
      <c r="G454" s="26">
        <v>0.33543800000000001</v>
      </c>
      <c r="H454" s="26">
        <v>0.271982</v>
      </c>
      <c r="I454" s="26">
        <v>0.20026600000000003</v>
      </c>
      <c r="J454" s="26">
        <v>0</v>
      </c>
      <c r="K454" s="26">
        <v>0</v>
      </c>
      <c r="L454" s="26">
        <v>0</v>
      </c>
    </row>
    <row r="455" spans="2:12" ht="19.5" customHeight="1" x14ac:dyDescent="0.3">
      <c r="B455" s="32" t="s">
        <v>27</v>
      </c>
      <c r="C455" s="30" t="s">
        <v>28</v>
      </c>
      <c r="D455" s="30" t="s">
        <v>100</v>
      </c>
      <c r="E455" s="29">
        <v>44682</v>
      </c>
      <c r="F455" s="28">
        <v>19.5</v>
      </c>
      <c r="G455" s="26">
        <v>0.36808800000000003</v>
      </c>
      <c r="H455" s="26">
        <v>0.30415800000000004</v>
      </c>
      <c r="I455" s="26">
        <v>0.223444</v>
      </c>
      <c r="J455" s="26">
        <v>0</v>
      </c>
      <c r="K455" s="26">
        <v>0</v>
      </c>
      <c r="L455" s="26">
        <v>0</v>
      </c>
    </row>
    <row r="456" spans="2:12" ht="19.5" customHeight="1" x14ac:dyDescent="0.3">
      <c r="B456" s="32" t="s">
        <v>27</v>
      </c>
      <c r="C456" s="30" t="s">
        <v>28</v>
      </c>
      <c r="D456" s="30" t="s">
        <v>100</v>
      </c>
      <c r="E456" s="29">
        <v>44652</v>
      </c>
      <c r="F456" s="28">
        <v>19.5</v>
      </c>
      <c r="G456" s="26">
        <v>0.38511600000000001</v>
      </c>
      <c r="H456" s="26">
        <v>0.31637300000000002</v>
      </c>
      <c r="I456" s="26">
        <v>0.23073700000000003</v>
      </c>
      <c r="J456" s="26">
        <v>0</v>
      </c>
      <c r="K456" s="26">
        <v>0</v>
      </c>
      <c r="L456" s="26">
        <v>0</v>
      </c>
    </row>
    <row r="457" spans="2:12" ht="19.5" customHeight="1" x14ac:dyDescent="0.3">
      <c r="B457" s="32" t="s">
        <v>27</v>
      </c>
      <c r="C457" s="30" t="s">
        <v>28</v>
      </c>
      <c r="D457" s="30" t="s">
        <v>100</v>
      </c>
      <c r="E457" s="29">
        <v>44621</v>
      </c>
      <c r="F457" s="28">
        <v>19.5</v>
      </c>
      <c r="G457" s="26">
        <v>0.51316600000000001</v>
      </c>
      <c r="H457" s="26">
        <v>0.42779200000000001</v>
      </c>
      <c r="I457" s="26">
        <v>0.331847</v>
      </c>
      <c r="J457" s="26">
        <v>0</v>
      </c>
      <c r="K457" s="26">
        <v>0</v>
      </c>
      <c r="L457" s="26">
        <v>0</v>
      </c>
    </row>
    <row r="458" spans="2:12" ht="19.5" customHeight="1" x14ac:dyDescent="0.3">
      <c r="B458" s="32" t="s">
        <v>27</v>
      </c>
      <c r="C458" s="30" t="s">
        <v>28</v>
      </c>
      <c r="D458" s="30" t="s">
        <v>100</v>
      </c>
      <c r="E458" s="29">
        <v>44593</v>
      </c>
      <c r="F458" s="28">
        <v>19.5</v>
      </c>
      <c r="G458" s="26">
        <v>0.391515</v>
      </c>
      <c r="H458" s="26">
        <v>0.31218099999999999</v>
      </c>
      <c r="I458" s="26">
        <v>0.247782</v>
      </c>
      <c r="J458" s="26">
        <v>0</v>
      </c>
      <c r="K458" s="26">
        <v>0</v>
      </c>
      <c r="L458" s="26">
        <v>0</v>
      </c>
    </row>
    <row r="459" spans="2:12" ht="19.5" customHeight="1" x14ac:dyDescent="0.3">
      <c r="B459" s="32" t="s">
        <v>27</v>
      </c>
      <c r="C459" s="30" t="s">
        <v>28</v>
      </c>
      <c r="D459" s="30" t="s">
        <v>100</v>
      </c>
      <c r="E459" s="29">
        <v>44562</v>
      </c>
      <c r="F459" s="28">
        <v>19.5</v>
      </c>
      <c r="G459" s="26">
        <v>0.40451400000000004</v>
      </c>
      <c r="H459" s="26">
        <v>0.32639800000000002</v>
      </c>
      <c r="I459" s="26">
        <v>0.24844300000000002</v>
      </c>
      <c r="J459" s="26">
        <v>0</v>
      </c>
      <c r="K459" s="26">
        <v>0</v>
      </c>
      <c r="L459" s="26">
        <v>0</v>
      </c>
    </row>
    <row r="460" spans="2:12" ht="19.5" customHeight="1" x14ac:dyDescent="0.3">
      <c r="B460" s="33" t="s">
        <v>27</v>
      </c>
      <c r="C460" s="30" t="s">
        <v>28</v>
      </c>
      <c r="D460" s="30" t="s">
        <v>100</v>
      </c>
      <c r="E460" s="29">
        <v>45078</v>
      </c>
      <c r="F460" s="28">
        <v>19.5</v>
      </c>
      <c r="G460" s="26">
        <v>0.23745000000000002</v>
      </c>
      <c r="H460" s="26">
        <v>0.18201800000000001</v>
      </c>
      <c r="I460" s="26">
        <v>0.125865</v>
      </c>
      <c r="J460" s="26">
        <v>0</v>
      </c>
      <c r="K460" s="26">
        <v>0</v>
      </c>
      <c r="L460" s="26">
        <v>0</v>
      </c>
    </row>
    <row r="461" spans="2:12" ht="19.5" customHeight="1" x14ac:dyDescent="0.3">
      <c r="B461" s="32" t="s">
        <v>27</v>
      </c>
      <c r="C461" s="30" t="s">
        <v>28</v>
      </c>
      <c r="D461" s="30" t="s">
        <v>100</v>
      </c>
      <c r="E461" s="29">
        <v>45047</v>
      </c>
      <c r="F461" s="28">
        <v>21.5</v>
      </c>
      <c r="G461" s="26">
        <v>0.21729100000000001</v>
      </c>
      <c r="H461" s="26">
        <v>0.164245</v>
      </c>
      <c r="I461" s="26">
        <v>0.11350300000000002</v>
      </c>
      <c r="J461" s="26">
        <v>0</v>
      </c>
      <c r="K461" s="26">
        <v>0</v>
      </c>
      <c r="L461" s="26">
        <v>0</v>
      </c>
    </row>
    <row r="462" spans="2:12" ht="19.5" customHeight="1" x14ac:dyDescent="0.3">
      <c r="B462" s="32" t="s">
        <v>27</v>
      </c>
      <c r="C462" s="30" t="s">
        <v>28</v>
      </c>
      <c r="D462" s="30" t="s">
        <v>100</v>
      </c>
      <c r="E462" s="29">
        <v>45017</v>
      </c>
      <c r="F462" s="28">
        <v>21.5</v>
      </c>
      <c r="G462" s="26">
        <v>0.22936700000000002</v>
      </c>
      <c r="H462" s="26">
        <v>0.17538000000000001</v>
      </c>
      <c r="I462" s="26">
        <v>0.11519300000000002</v>
      </c>
      <c r="J462" s="26">
        <v>0</v>
      </c>
      <c r="K462" s="26">
        <v>0</v>
      </c>
      <c r="L462" s="26">
        <v>0</v>
      </c>
    </row>
    <row r="463" spans="2:12" ht="19.5" customHeight="1" x14ac:dyDescent="0.3">
      <c r="B463" s="32" t="s">
        <v>27</v>
      </c>
      <c r="C463" s="30" t="s">
        <v>28</v>
      </c>
      <c r="D463" s="30" t="s">
        <v>100</v>
      </c>
      <c r="E463" s="29">
        <v>44986</v>
      </c>
      <c r="F463" s="28">
        <v>21.5</v>
      </c>
      <c r="G463" s="26">
        <v>0.24483200000000002</v>
      </c>
      <c r="H463" s="26">
        <v>0.18628400000000001</v>
      </c>
      <c r="I463" s="26">
        <v>0.13741800000000001</v>
      </c>
      <c r="J463" s="26">
        <v>0</v>
      </c>
      <c r="K463" s="26">
        <v>0</v>
      </c>
      <c r="L463" s="26">
        <v>0</v>
      </c>
    </row>
    <row r="464" spans="2:12" ht="19.5" customHeight="1" x14ac:dyDescent="0.3">
      <c r="B464" s="32" t="s">
        <v>27</v>
      </c>
      <c r="C464" s="30" t="s">
        <v>28</v>
      </c>
      <c r="D464" s="30" t="s">
        <v>100</v>
      </c>
      <c r="E464" s="29">
        <v>44958</v>
      </c>
      <c r="F464" s="28">
        <v>21.5</v>
      </c>
      <c r="G464" s="26">
        <v>0.30628100000000003</v>
      </c>
      <c r="H464" s="26">
        <v>0.24105800000000002</v>
      </c>
      <c r="I464" s="26">
        <v>0.17468800000000001</v>
      </c>
      <c r="J464" s="26">
        <v>0</v>
      </c>
      <c r="K464" s="26">
        <v>0</v>
      </c>
      <c r="L464" s="26">
        <v>0</v>
      </c>
    </row>
    <row r="465" spans="2:12" ht="19.5" customHeight="1" x14ac:dyDescent="0.3">
      <c r="B465" s="32" t="s">
        <v>27</v>
      </c>
      <c r="C465" s="30" t="s">
        <v>28</v>
      </c>
      <c r="D465" s="30" t="s">
        <v>100</v>
      </c>
      <c r="E465" s="29">
        <v>44927</v>
      </c>
      <c r="F465" s="28">
        <v>21.5</v>
      </c>
      <c r="G465" s="26">
        <v>0.23717100000000002</v>
      </c>
      <c r="H465" s="26">
        <v>0.17933600000000002</v>
      </c>
      <c r="I465" s="26">
        <v>0.10654100000000001</v>
      </c>
      <c r="J465" s="26">
        <v>0</v>
      </c>
      <c r="K465" s="26">
        <v>0</v>
      </c>
      <c r="L465" s="26">
        <v>0</v>
      </c>
    </row>
    <row r="466" spans="2:12" ht="19.5" customHeight="1" x14ac:dyDescent="0.3">
      <c r="B466" s="32" t="s">
        <v>27</v>
      </c>
      <c r="C466" s="30" t="s">
        <v>28</v>
      </c>
      <c r="D466" s="30" t="s">
        <v>100</v>
      </c>
      <c r="E466" s="29">
        <v>44896</v>
      </c>
      <c r="F466" s="28">
        <v>21.5</v>
      </c>
      <c r="G466" s="26">
        <v>0.25144699999999998</v>
      </c>
      <c r="H466" s="26">
        <v>0.19181900000000002</v>
      </c>
      <c r="I466" s="26">
        <v>0.15356800000000001</v>
      </c>
      <c r="J466" s="26">
        <v>0</v>
      </c>
      <c r="K466" s="26">
        <v>0</v>
      </c>
      <c r="L466" s="26">
        <v>0</v>
      </c>
    </row>
    <row r="467" spans="2:12" ht="19.5" customHeight="1" x14ac:dyDescent="0.3">
      <c r="B467" s="32" t="s">
        <v>27</v>
      </c>
      <c r="C467" s="30" t="s">
        <v>28</v>
      </c>
      <c r="D467" s="30" t="s">
        <v>100</v>
      </c>
      <c r="E467" s="29">
        <v>44866</v>
      </c>
      <c r="F467" s="28">
        <v>21.5</v>
      </c>
      <c r="G467" s="26">
        <v>0.27401000000000003</v>
      </c>
      <c r="H467" s="26">
        <v>0.21215600000000001</v>
      </c>
      <c r="I467" s="26">
        <v>0.15973300000000001</v>
      </c>
      <c r="J467" s="26">
        <v>0</v>
      </c>
      <c r="K467" s="26">
        <v>0</v>
      </c>
      <c r="L467" s="26">
        <v>0</v>
      </c>
    </row>
    <row r="468" spans="2:12" ht="19.5" customHeight="1" x14ac:dyDescent="0.3">
      <c r="B468" s="32" t="s">
        <v>27</v>
      </c>
      <c r="C468" s="30" t="s">
        <v>28</v>
      </c>
      <c r="D468" s="30" t="s">
        <v>100</v>
      </c>
      <c r="E468" s="29">
        <v>44835</v>
      </c>
      <c r="F468" s="28">
        <v>21.5</v>
      </c>
      <c r="G468" s="26">
        <v>0.29583300000000001</v>
      </c>
      <c r="H468" s="26">
        <v>0.23323200000000002</v>
      </c>
      <c r="I468" s="26">
        <v>0.16722200000000001</v>
      </c>
      <c r="J468" s="26">
        <v>0</v>
      </c>
      <c r="K468" s="26">
        <v>0</v>
      </c>
      <c r="L468" s="26">
        <v>0</v>
      </c>
    </row>
    <row r="469" spans="2:12" ht="19.5" customHeight="1" x14ac:dyDescent="0.3">
      <c r="B469" s="32" t="s">
        <v>27</v>
      </c>
      <c r="C469" s="30" t="s">
        <v>28</v>
      </c>
      <c r="D469" s="30" t="s">
        <v>100</v>
      </c>
      <c r="E469" s="29">
        <v>44805</v>
      </c>
      <c r="F469" s="28">
        <v>21.5</v>
      </c>
      <c r="G469" s="26">
        <v>0.30856500000000003</v>
      </c>
      <c r="H469" s="26">
        <v>0.24528000000000003</v>
      </c>
      <c r="I469" s="26">
        <v>0.17260800000000001</v>
      </c>
      <c r="J469" s="26">
        <v>0</v>
      </c>
      <c r="K469" s="26">
        <v>0</v>
      </c>
      <c r="L469" s="26">
        <v>0</v>
      </c>
    </row>
    <row r="470" spans="2:12" ht="19.5" customHeight="1" x14ac:dyDescent="0.3">
      <c r="B470" s="32" t="s">
        <v>27</v>
      </c>
      <c r="C470" s="30" t="s">
        <v>28</v>
      </c>
      <c r="D470" s="30" t="s">
        <v>100</v>
      </c>
      <c r="E470" s="29">
        <v>44774</v>
      </c>
      <c r="F470" s="28">
        <v>21.5</v>
      </c>
      <c r="G470" s="26">
        <v>0.31826000000000004</v>
      </c>
      <c r="H470" s="26">
        <v>0.256963</v>
      </c>
      <c r="I470" s="26">
        <v>0.19222900000000001</v>
      </c>
      <c r="J470" s="26">
        <v>0</v>
      </c>
      <c r="K470" s="26">
        <v>0</v>
      </c>
      <c r="L470" s="26">
        <v>0</v>
      </c>
    </row>
    <row r="471" spans="2:12" ht="19.5" customHeight="1" x14ac:dyDescent="0.3">
      <c r="B471" s="32" t="s">
        <v>27</v>
      </c>
      <c r="C471" s="30" t="s">
        <v>28</v>
      </c>
      <c r="D471" s="30" t="s">
        <v>100</v>
      </c>
      <c r="E471" s="29">
        <v>44743</v>
      </c>
      <c r="F471" s="28">
        <v>21.5</v>
      </c>
      <c r="G471" s="26">
        <v>0.30315700000000001</v>
      </c>
      <c r="H471" s="26">
        <v>0.24316700000000002</v>
      </c>
      <c r="I471" s="26">
        <v>0.17793300000000001</v>
      </c>
      <c r="J471" s="26">
        <v>0</v>
      </c>
      <c r="K471" s="26">
        <v>0</v>
      </c>
      <c r="L471" s="26">
        <v>0</v>
      </c>
    </row>
    <row r="472" spans="2:12" ht="19.5" customHeight="1" x14ac:dyDescent="0.3">
      <c r="B472" s="32" t="s">
        <v>27</v>
      </c>
      <c r="C472" s="30" t="s">
        <v>28</v>
      </c>
      <c r="D472" s="30" t="s">
        <v>100</v>
      </c>
      <c r="E472" s="29">
        <v>44713</v>
      </c>
      <c r="F472" s="28">
        <v>21.5</v>
      </c>
      <c r="G472" s="26">
        <v>0.33743800000000002</v>
      </c>
      <c r="H472" s="26">
        <v>0.273982</v>
      </c>
      <c r="I472" s="26">
        <v>0.20226600000000003</v>
      </c>
      <c r="J472" s="26">
        <v>0</v>
      </c>
      <c r="K472" s="26">
        <v>0</v>
      </c>
      <c r="L472" s="26">
        <v>0</v>
      </c>
    </row>
    <row r="473" spans="2:12" ht="19.5" customHeight="1" x14ac:dyDescent="0.3">
      <c r="B473" s="32" t="s">
        <v>27</v>
      </c>
      <c r="C473" s="30" t="s">
        <v>28</v>
      </c>
      <c r="D473" s="30" t="s">
        <v>100</v>
      </c>
      <c r="E473" s="29">
        <v>44682</v>
      </c>
      <c r="F473" s="28">
        <v>21.5</v>
      </c>
      <c r="G473" s="26">
        <v>0.37008800000000003</v>
      </c>
      <c r="H473" s="26">
        <v>0.30615800000000004</v>
      </c>
      <c r="I473" s="26">
        <v>0.22544400000000001</v>
      </c>
      <c r="J473" s="26">
        <v>0</v>
      </c>
      <c r="K473" s="26">
        <v>0</v>
      </c>
      <c r="L473" s="26">
        <v>0</v>
      </c>
    </row>
    <row r="474" spans="2:12" ht="19.5" customHeight="1" x14ac:dyDescent="0.3">
      <c r="B474" s="32" t="s">
        <v>27</v>
      </c>
      <c r="C474" s="30" t="s">
        <v>28</v>
      </c>
      <c r="D474" s="30" t="s">
        <v>100</v>
      </c>
      <c r="E474" s="29">
        <v>44652</v>
      </c>
      <c r="F474" s="28">
        <v>21.5</v>
      </c>
      <c r="G474" s="26">
        <v>0.38711600000000002</v>
      </c>
      <c r="H474" s="26">
        <v>0.31837300000000002</v>
      </c>
      <c r="I474" s="26">
        <v>0.23273700000000003</v>
      </c>
      <c r="J474" s="26">
        <v>0</v>
      </c>
      <c r="K474" s="26">
        <v>0</v>
      </c>
      <c r="L474" s="26">
        <v>0</v>
      </c>
    </row>
    <row r="475" spans="2:12" ht="19.5" customHeight="1" x14ac:dyDescent="0.3">
      <c r="B475" s="32" t="s">
        <v>27</v>
      </c>
      <c r="C475" s="30" t="s">
        <v>28</v>
      </c>
      <c r="D475" s="30" t="s">
        <v>100</v>
      </c>
      <c r="E475" s="29">
        <v>44621</v>
      </c>
      <c r="F475" s="28">
        <v>21.5</v>
      </c>
      <c r="G475" s="26">
        <v>0.51516600000000001</v>
      </c>
      <c r="H475" s="26">
        <v>0.42979200000000001</v>
      </c>
      <c r="I475" s="26">
        <v>0.333847</v>
      </c>
      <c r="J475" s="26">
        <v>0</v>
      </c>
      <c r="K475" s="26">
        <v>0</v>
      </c>
      <c r="L475" s="26">
        <v>0</v>
      </c>
    </row>
    <row r="476" spans="2:12" ht="19.5" customHeight="1" x14ac:dyDescent="0.3">
      <c r="B476" s="32" t="s">
        <v>27</v>
      </c>
      <c r="C476" s="30" t="s">
        <v>28</v>
      </c>
      <c r="D476" s="30" t="s">
        <v>100</v>
      </c>
      <c r="E476" s="29">
        <v>44593</v>
      </c>
      <c r="F476" s="28">
        <v>21.5</v>
      </c>
      <c r="G476" s="26">
        <v>0.393515</v>
      </c>
      <c r="H476" s="26">
        <v>0.31418099999999999</v>
      </c>
      <c r="I476" s="26">
        <v>0.249782</v>
      </c>
      <c r="J476" s="26">
        <v>0</v>
      </c>
      <c r="K476" s="26">
        <v>0</v>
      </c>
      <c r="L476" s="26">
        <v>0</v>
      </c>
    </row>
    <row r="477" spans="2:12" ht="19.5" customHeight="1" x14ac:dyDescent="0.3">
      <c r="B477" s="32" t="s">
        <v>27</v>
      </c>
      <c r="C477" s="30" t="s">
        <v>28</v>
      </c>
      <c r="D477" s="30" t="s">
        <v>100</v>
      </c>
      <c r="E477" s="29">
        <v>44562</v>
      </c>
      <c r="F477" s="28">
        <v>21.5</v>
      </c>
      <c r="G477" s="26">
        <v>0.40651400000000004</v>
      </c>
      <c r="H477" s="26">
        <v>0.32839800000000002</v>
      </c>
      <c r="I477" s="26">
        <v>0.25044300000000003</v>
      </c>
      <c r="J477" s="26">
        <v>0</v>
      </c>
      <c r="K477" s="26">
        <v>0</v>
      </c>
      <c r="L477" s="26">
        <v>0</v>
      </c>
    </row>
    <row r="478" spans="2:12" ht="19.5" customHeight="1" x14ac:dyDescent="0.3">
      <c r="B478" s="33" t="s">
        <v>27</v>
      </c>
      <c r="C478" s="30" t="s">
        <v>28</v>
      </c>
      <c r="D478" s="30" t="s">
        <v>100</v>
      </c>
      <c r="E478" s="29">
        <v>45078</v>
      </c>
      <c r="F478" s="28">
        <v>21.5</v>
      </c>
      <c r="G478" s="26">
        <v>0.23945000000000002</v>
      </c>
      <c r="H478" s="26">
        <v>0.18401800000000001</v>
      </c>
      <c r="I478" s="26">
        <v>0.12786500000000001</v>
      </c>
      <c r="J478" s="26">
        <v>0</v>
      </c>
      <c r="K478" s="26">
        <v>0</v>
      </c>
      <c r="L478" s="26">
        <v>0</v>
      </c>
    </row>
    <row r="479" spans="2:12" ht="19.5" customHeight="1" x14ac:dyDescent="0.3">
      <c r="B479" s="32" t="s">
        <v>27</v>
      </c>
      <c r="C479" s="30" t="s">
        <v>28</v>
      </c>
      <c r="D479" s="30" t="s">
        <v>100</v>
      </c>
      <c r="E479" s="29">
        <v>45047</v>
      </c>
      <c r="F479" s="28">
        <v>23.5</v>
      </c>
      <c r="G479" s="26">
        <v>0.21929100000000001</v>
      </c>
      <c r="H479" s="26">
        <v>0.166245</v>
      </c>
      <c r="I479" s="26">
        <v>0.11550300000000002</v>
      </c>
      <c r="J479" s="26">
        <v>0</v>
      </c>
      <c r="K479" s="26">
        <v>0</v>
      </c>
      <c r="L479" s="26">
        <v>0</v>
      </c>
    </row>
    <row r="480" spans="2:12" ht="19.5" customHeight="1" x14ac:dyDescent="0.3">
      <c r="B480" s="32" t="s">
        <v>27</v>
      </c>
      <c r="C480" s="30" t="s">
        <v>28</v>
      </c>
      <c r="D480" s="30" t="s">
        <v>100</v>
      </c>
      <c r="E480" s="29">
        <v>45017</v>
      </c>
      <c r="F480" s="28">
        <v>23.5</v>
      </c>
      <c r="G480" s="26">
        <v>0.23136700000000002</v>
      </c>
      <c r="H480" s="26">
        <v>0.17738000000000001</v>
      </c>
      <c r="I480" s="26">
        <v>0.11719300000000002</v>
      </c>
      <c r="J480" s="26">
        <v>0</v>
      </c>
      <c r="K480" s="26">
        <v>0</v>
      </c>
      <c r="L480" s="26">
        <v>0</v>
      </c>
    </row>
    <row r="481" spans="2:12" ht="19.5" customHeight="1" x14ac:dyDescent="0.3">
      <c r="B481" s="32" t="s">
        <v>27</v>
      </c>
      <c r="C481" s="30" t="s">
        <v>28</v>
      </c>
      <c r="D481" s="30" t="s">
        <v>100</v>
      </c>
      <c r="E481" s="29">
        <v>44986</v>
      </c>
      <c r="F481" s="28">
        <v>23.5</v>
      </c>
      <c r="G481" s="26">
        <v>0.24683200000000002</v>
      </c>
      <c r="H481" s="26">
        <v>0.18828400000000001</v>
      </c>
      <c r="I481" s="26">
        <v>0.13941800000000001</v>
      </c>
      <c r="J481" s="26">
        <v>0</v>
      </c>
      <c r="K481" s="26">
        <v>0</v>
      </c>
      <c r="L481" s="26">
        <v>0</v>
      </c>
    </row>
    <row r="482" spans="2:12" ht="19.5" customHeight="1" x14ac:dyDescent="0.3">
      <c r="B482" s="32" t="s">
        <v>27</v>
      </c>
      <c r="C482" s="30" t="s">
        <v>28</v>
      </c>
      <c r="D482" s="30" t="s">
        <v>100</v>
      </c>
      <c r="E482" s="29">
        <v>44958</v>
      </c>
      <c r="F482" s="28">
        <v>23.5</v>
      </c>
      <c r="G482" s="26">
        <v>0.30828100000000003</v>
      </c>
      <c r="H482" s="26">
        <v>0.24305800000000002</v>
      </c>
      <c r="I482" s="26">
        <v>0.17668800000000001</v>
      </c>
      <c r="J482" s="26">
        <v>0</v>
      </c>
      <c r="K482" s="26">
        <v>0</v>
      </c>
      <c r="L482" s="26">
        <v>0</v>
      </c>
    </row>
    <row r="483" spans="2:12" ht="19.5" customHeight="1" x14ac:dyDescent="0.3">
      <c r="B483" s="32" t="s">
        <v>27</v>
      </c>
      <c r="C483" s="30" t="s">
        <v>28</v>
      </c>
      <c r="D483" s="30" t="s">
        <v>100</v>
      </c>
      <c r="E483" s="29">
        <v>44927</v>
      </c>
      <c r="F483" s="28">
        <v>23.5</v>
      </c>
      <c r="G483" s="26">
        <v>0.23917100000000002</v>
      </c>
      <c r="H483" s="26">
        <v>0.18133600000000002</v>
      </c>
      <c r="I483" s="26">
        <v>0.10854100000000001</v>
      </c>
      <c r="J483" s="26">
        <v>0</v>
      </c>
      <c r="K483" s="26">
        <v>0</v>
      </c>
      <c r="L483" s="26">
        <v>0</v>
      </c>
    </row>
    <row r="484" spans="2:12" ht="19.5" customHeight="1" x14ac:dyDescent="0.3">
      <c r="B484" s="32" t="s">
        <v>27</v>
      </c>
      <c r="C484" s="30" t="s">
        <v>28</v>
      </c>
      <c r="D484" s="30" t="s">
        <v>100</v>
      </c>
      <c r="E484" s="29">
        <v>44896</v>
      </c>
      <c r="F484" s="28">
        <v>23.5</v>
      </c>
      <c r="G484" s="26">
        <v>0.25344699999999998</v>
      </c>
      <c r="H484" s="26">
        <v>0.19381900000000002</v>
      </c>
      <c r="I484" s="26">
        <v>0.15556800000000001</v>
      </c>
      <c r="J484" s="26">
        <v>0</v>
      </c>
      <c r="K484" s="26">
        <v>0</v>
      </c>
      <c r="L484" s="26">
        <v>0</v>
      </c>
    </row>
    <row r="485" spans="2:12" ht="19.5" customHeight="1" x14ac:dyDescent="0.3">
      <c r="B485" s="32" t="s">
        <v>27</v>
      </c>
      <c r="C485" s="30" t="s">
        <v>28</v>
      </c>
      <c r="D485" s="30" t="s">
        <v>100</v>
      </c>
      <c r="E485" s="29">
        <v>44866</v>
      </c>
      <c r="F485" s="28">
        <v>23.5</v>
      </c>
      <c r="G485" s="26">
        <v>0.27601000000000003</v>
      </c>
      <c r="H485" s="26">
        <v>0.21415600000000001</v>
      </c>
      <c r="I485" s="26">
        <v>0.16173300000000002</v>
      </c>
      <c r="J485" s="26">
        <v>0</v>
      </c>
      <c r="K485" s="26">
        <v>0</v>
      </c>
      <c r="L485" s="26">
        <v>0</v>
      </c>
    </row>
    <row r="486" spans="2:12" ht="19.5" customHeight="1" x14ac:dyDescent="0.3">
      <c r="B486" s="32" t="s">
        <v>27</v>
      </c>
      <c r="C486" s="30" t="s">
        <v>28</v>
      </c>
      <c r="D486" s="30" t="s">
        <v>100</v>
      </c>
      <c r="E486" s="29">
        <v>44835</v>
      </c>
      <c r="F486" s="28">
        <v>23.5</v>
      </c>
      <c r="G486" s="26">
        <v>0.29783300000000001</v>
      </c>
      <c r="H486" s="26">
        <v>0.23523200000000002</v>
      </c>
      <c r="I486" s="26">
        <v>0.16922200000000001</v>
      </c>
      <c r="J486" s="26">
        <v>0</v>
      </c>
      <c r="K486" s="26">
        <v>0</v>
      </c>
      <c r="L486" s="26">
        <v>0</v>
      </c>
    </row>
    <row r="487" spans="2:12" ht="19.5" customHeight="1" x14ac:dyDescent="0.3">
      <c r="B487" s="32" t="s">
        <v>27</v>
      </c>
      <c r="C487" s="30" t="s">
        <v>28</v>
      </c>
      <c r="D487" s="30" t="s">
        <v>100</v>
      </c>
      <c r="E487" s="29">
        <v>44805</v>
      </c>
      <c r="F487" s="28">
        <v>23.5</v>
      </c>
      <c r="G487" s="26">
        <v>0.31056500000000004</v>
      </c>
      <c r="H487" s="26">
        <v>0.24728000000000003</v>
      </c>
      <c r="I487" s="26">
        <v>0.17460800000000001</v>
      </c>
      <c r="J487" s="26">
        <v>0</v>
      </c>
      <c r="K487" s="26">
        <v>0</v>
      </c>
      <c r="L487" s="26">
        <v>0</v>
      </c>
    </row>
    <row r="488" spans="2:12" ht="19.5" customHeight="1" x14ac:dyDescent="0.3">
      <c r="B488" s="32" t="s">
        <v>27</v>
      </c>
      <c r="C488" s="30" t="s">
        <v>28</v>
      </c>
      <c r="D488" s="30" t="s">
        <v>100</v>
      </c>
      <c r="E488" s="29">
        <v>44774</v>
      </c>
      <c r="F488" s="28">
        <v>23.5</v>
      </c>
      <c r="G488" s="26">
        <v>0.32026000000000004</v>
      </c>
      <c r="H488" s="26">
        <v>0.258963</v>
      </c>
      <c r="I488" s="26">
        <v>0.19422900000000001</v>
      </c>
      <c r="J488" s="26">
        <v>0</v>
      </c>
      <c r="K488" s="26">
        <v>0</v>
      </c>
      <c r="L488" s="26">
        <v>0</v>
      </c>
    </row>
    <row r="489" spans="2:12" ht="19.5" customHeight="1" x14ac:dyDescent="0.3">
      <c r="B489" s="32" t="s">
        <v>27</v>
      </c>
      <c r="C489" s="30" t="s">
        <v>28</v>
      </c>
      <c r="D489" s="30" t="s">
        <v>100</v>
      </c>
      <c r="E489" s="29">
        <v>44743</v>
      </c>
      <c r="F489" s="28">
        <v>23.5</v>
      </c>
      <c r="G489" s="26">
        <v>0.30515700000000001</v>
      </c>
      <c r="H489" s="26">
        <v>0.24516700000000002</v>
      </c>
      <c r="I489" s="26">
        <v>0.17993300000000001</v>
      </c>
      <c r="J489" s="26">
        <v>0</v>
      </c>
      <c r="K489" s="26">
        <v>0</v>
      </c>
      <c r="L489" s="26">
        <v>0</v>
      </c>
    </row>
    <row r="490" spans="2:12" ht="19.5" customHeight="1" x14ac:dyDescent="0.3">
      <c r="B490" s="32" t="s">
        <v>27</v>
      </c>
      <c r="C490" s="30" t="s">
        <v>28</v>
      </c>
      <c r="D490" s="30" t="s">
        <v>100</v>
      </c>
      <c r="E490" s="29">
        <v>44713</v>
      </c>
      <c r="F490" s="28">
        <v>23.5</v>
      </c>
      <c r="G490" s="26">
        <v>0.33943800000000002</v>
      </c>
      <c r="H490" s="26">
        <v>0.27598200000000001</v>
      </c>
      <c r="I490" s="26">
        <v>0.20426600000000003</v>
      </c>
      <c r="J490" s="26">
        <v>0</v>
      </c>
      <c r="K490" s="26">
        <v>0</v>
      </c>
      <c r="L490" s="26">
        <v>0</v>
      </c>
    </row>
    <row r="491" spans="2:12" ht="19.5" customHeight="1" x14ac:dyDescent="0.3">
      <c r="B491" s="32" t="s">
        <v>27</v>
      </c>
      <c r="C491" s="30" t="s">
        <v>28</v>
      </c>
      <c r="D491" s="30" t="s">
        <v>100</v>
      </c>
      <c r="E491" s="29">
        <v>44682</v>
      </c>
      <c r="F491" s="28">
        <v>23.5</v>
      </c>
      <c r="G491" s="26">
        <v>0.37208800000000003</v>
      </c>
      <c r="H491" s="26">
        <v>0.30815800000000004</v>
      </c>
      <c r="I491" s="26">
        <v>0.22744400000000001</v>
      </c>
      <c r="J491" s="26">
        <v>0</v>
      </c>
      <c r="K491" s="26">
        <v>0</v>
      </c>
      <c r="L491" s="26">
        <v>0</v>
      </c>
    </row>
    <row r="492" spans="2:12" ht="19.5" customHeight="1" x14ac:dyDescent="0.3">
      <c r="B492" s="32" t="s">
        <v>27</v>
      </c>
      <c r="C492" s="30" t="s">
        <v>28</v>
      </c>
      <c r="D492" s="30" t="s">
        <v>100</v>
      </c>
      <c r="E492" s="29">
        <v>44652</v>
      </c>
      <c r="F492" s="28">
        <v>23.5</v>
      </c>
      <c r="G492" s="26">
        <v>0.38911600000000002</v>
      </c>
      <c r="H492" s="26">
        <v>0.32037300000000002</v>
      </c>
      <c r="I492" s="26">
        <v>0.23473700000000003</v>
      </c>
      <c r="J492" s="26">
        <v>0</v>
      </c>
      <c r="K492" s="26">
        <v>0</v>
      </c>
      <c r="L492" s="26">
        <v>0</v>
      </c>
    </row>
    <row r="493" spans="2:12" ht="19.5" customHeight="1" x14ac:dyDescent="0.3">
      <c r="B493" s="32" t="s">
        <v>27</v>
      </c>
      <c r="C493" s="30" t="s">
        <v>28</v>
      </c>
      <c r="D493" s="30" t="s">
        <v>100</v>
      </c>
      <c r="E493" s="29">
        <v>44621</v>
      </c>
      <c r="F493" s="28">
        <v>23.5</v>
      </c>
      <c r="G493" s="26">
        <v>0.51716600000000001</v>
      </c>
      <c r="H493" s="26">
        <v>0.43179200000000001</v>
      </c>
      <c r="I493" s="26">
        <v>0.33584700000000001</v>
      </c>
      <c r="J493" s="26">
        <v>0</v>
      </c>
      <c r="K493" s="26">
        <v>0</v>
      </c>
      <c r="L493" s="26">
        <v>0</v>
      </c>
    </row>
    <row r="494" spans="2:12" ht="19.5" customHeight="1" x14ac:dyDescent="0.3">
      <c r="B494" s="32" t="s">
        <v>27</v>
      </c>
      <c r="C494" s="30" t="s">
        <v>28</v>
      </c>
      <c r="D494" s="30" t="s">
        <v>100</v>
      </c>
      <c r="E494" s="29">
        <v>44593</v>
      </c>
      <c r="F494" s="28">
        <v>23.5</v>
      </c>
      <c r="G494" s="26">
        <v>0.39551500000000001</v>
      </c>
      <c r="H494" s="26">
        <v>0.31618099999999999</v>
      </c>
      <c r="I494" s="26">
        <v>0.25178200000000001</v>
      </c>
      <c r="J494" s="26">
        <v>0</v>
      </c>
      <c r="K494" s="26">
        <v>0</v>
      </c>
      <c r="L494" s="26">
        <v>0</v>
      </c>
    </row>
    <row r="495" spans="2:12" ht="19.5" customHeight="1" x14ac:dyDescent="0.3">
      <c r="B495" s="32" t="s">
        <v>27</v>
      </c>
      <c r="C495" s="30" t="s">
        <v>28</v>
      </c>
      <c r="D495" s="30" t="s">
        <v>100</v>
      </c>
      <c r="E495" s="29">
        <v>44562</v>
      </c>
      <c r="F495" s="28">
        <v>23.5</v>
      </c>
      <c r="G495" s="26">
        <v>0.40851400000000004</v>
      </c>
      <c r="H495" s="26">
        <v>0.33039800000000003</v>
      </c>
      <c r="I495" s="26">
        <v>0.25244300000000003</v>
      </c>
      <c r="J495" s="26">
        <v>0</v>
      </c>
      <c r="K495" s="26">
        <v>0</v>
      </c>
      <c r="L495" s="26">
        <v>0</v>
      </c>
    </row>
    <row r="496" spans="2:12" ht="19.5" customHeight="1" x14ac:dyDescent="0.3">
      <c r="B496" s="33" t="s">
        <v>27</v>
      </c>
      <c r="C496" s="30" t="s">
        <v>28</v>
      </c>
      <c r="D496" s="30" t="s">
        <v>100</v>
      </c>
      <c r="E496" s="29">
        <v>45078</v>
      </c>
      <c r="F496" s="28">
        <v>23.5</v>
      </c>
      <c r="G496" s="26">
        <v>0.24145000000000003</v>
      </c>
      <c r="H496" s="26">
        <v>0.18601800000000002</v>
      </c>
      <c r="I496" s="26">
        <v>0.12986500000000001</v>
      </c>
      <c r="J496" s="26">
        <v>0</v>
      </c>
      <c r="K496" s="26">
        <v>0</v>
      </c>
      <c r="L496" s="26">
        <v>0</v>
      </c>
    </row>
    <row r="497" spans="2:12" ht="19.5" customHeight="1" x14ac:dyDescent="0.3">
      <c r="B497" s="32" t="s">
        <v>27</v>
      </c>
      <c r="C497" s="30" t="s">
        <v>28</v>
      </c>
      <c r="D497" s="30" t="s">
        <v>100</v>
      </c>
      <c r="E497" s="29">
        <v>45047</v>
      </c>
      <c r="F497" s="28">
        <v>25.5</v>
      </c>
      <c r="G497" s="26">
        <v>0.22129100000000002</v>
      </c>
      <c r="H497" s="26">
        <v>0.16824500000000001</v>
      </c>
      <c r="I497" s="26">
        <v>0.11750300000000002</v>
      </c>
      <c r="J497" s="26">
        <v>0</v>
      </c>
      <c r="K497" s="26">
        <v>0</v>
      </c>
      <c r="L497" s="26">
        <v>0</v>
      </c>
    </row>
    <row r="498" spans="2:12" ht="19.5" customHeight="1" x14ac:dyDescent="0.3">
      <c r="B498" s="32" t="s">
        <v>27</v>
      </c>
      <c r="C498" s="30" t="s">
        <v>28</v>
      </c>
      <c r="D498" s="30" t="s">
        <v>100</v>
      </c>
      <c r="E498" s="29">
        <v>45017</v>
      </c>
      <c r="F498" s="28">
        <v>25.5</v>
      </c>
      <c r="G498" s="26">
        <v>0.23336700000000002</v>
      </c>
      <c r="H498" s="26">
        <v>0.17938000000000001</v>
      </c>
      <c r="I498" s="26">
        <v>0.11919300000000002</v>
      </c>
      <c r="J498" s="26">
        <v>0</v>
      </c>
      <c r="K498" s="26">
        <v>0</v>
      </c>
      <c r="L498" s="26">
        <v>0</v>
      </c>
    </row>
    <row r="499" spans="2:12" ht="19.5" customHeight="1" x14ac:dyDescent="0.3">
      <c r="B499" s="32" t="s">
        <v>27</v>
      </c>
      <c r="C499" s="30" t="s">
        <v>28</v>
      </c>
      <c r="D499" s="30" t="s">
        <v>100</v>
      </c>
      <c r="E499" s="29">
        <v>44986</v>
      </c>
      <c r="F499" s="28">
        <v>25.5</v>
      </c>
      <c r="G499" s="26">
        <v>0.24883200000000003</v>
      </c>
      <c r="H499" s="26">
        <v>0.19028400000000001</v>
      </c>
      <c r="I499" s="26">
        <v>0.14141800000000002</v>
      </c>
      <c r="J499" s="26">
        <v>0</v>
      </c>
      <c r="K499" s="26">
        <v>0</v>
      </c>
      <c r="L499" s="26">
        <v>0</v>
      </c>
    </row>
    <row r="500" spans="2:12" ht="19.5" customHeight="1" x14ac:dyDescent="0.3">
      <c r="B500" s="32" t="s">
        <v>27</v>
      </c>
      <c r="C500" s="30" t="s">
        <v>28</v>
      </c>
      <c r="D500" s="30" t="s">
        <v>100</v>
      </c>
      <c r="E500" s="29">
        <v>44958</v>
      </c>
      <c r="F500" s="28">
        <v>25.5</v>
      </c>
      <c r="G500" s="26">
        <v>0.31028100000000003</v>
      </c>
      <c r="H500" s="26">
        <v>0.24505800000000003</v>
      </c>
      <c r="I500" s="26">
        <v>0.17868800000000001</v>
      </c>
      <c r="J500" s="26">
        <v>0</v>
      </c>
      <c r="K500" s="26">
        <v>0</v>
      </c>
      <c r="L500" s="26">
        <v>0</v>
      </c>
    </row>
    <row r="501" spans="2:12" ht="19.5" customHeight="1" x14ac:dyDescent="0.3">
      <c r="B501" s="32" t="s">
        <v>27</v>
      </c>
      <c r="C501" s="30" t="s">
        <v>28</v>
      </c>
      <c r="D501" s="30" t="s">
        <v>100</v>
      </c>
      <c r="E501" s="29">
        <v>44927</v>
      </c>
      <c r="F501" s="28">
        <v>25.5</v>
      </c>
      <c r="G501" s="26">
        <v>0.24117100000000002</v>
      </c>
      <c r="H501" s="26">
        <v>0.18333600000000003</v>
      </c>
      <c r="I501" s="26">
        <v>0.11054100000000001</v>
      </c>
      <c r="J501" s="26">
        <v>0</v>
      </c>
      <c r="K501" s="26">
        <v>0</v>
      </c>
      <c r="L501" s="26">
        <v>0</v>
      </c>
    </row>
    <row r="502" spans="2:12" ht="19.5" customHeight="1" x14ac:dyDescent="0.3">
      <c r="B502" s="32" t="s">
        <v>27</v>
      </c>
      <c r="C502" s="30" t="s">
        <v>28</v>
      </c>
      <c r="D502" s="30" t="s">
        <v>100</v>
      </c>
      <c r="E502" s="29">
        <v>44896</v>
      </c>
      <c r="F502" s="28">
        <v>25.5</v>
      </c>
      <c r="G502" s="26">
        <v>0.25544699999999998</v>
      </c>
      <c r="H502" s="26">
        <v>0.19581900000000002</v>
      </c>
      <c r="I502" s="26">
        <v>0.15756800000000001</v>
      </c>
      <c r="J502" s="26">
        <v>0</v>
      </c>
      <c r="K502" s="26">
        <v>0</v>
      </c>
      <c r="L502" s="26">
        <v>0</v>
      </c>
    </row>
    <row r="503" spans="2:12" ht="19.5" customHeight="1" x14ac:dyDescent="0.3">
      <c r="B503" s="32" t="s">
        <v>27</v>
      </c>
      <c r="C503" s="30" t="s">
        <v>28</v>
      </c>
      <c r="D503" s="30" t="s">
        <v>100</v>
      </c>
      <c r="E503" s="29">
        <v>44866</v>
      </c>
      <c r="F503" s="28">
        <v>25.5</v>
      </c>
      <c r="G503" s="26">
        <v>0.27801000000000003</v>
      </c>
      <c r="H503" s="26">
        <v>0.21615600000000001</v>
      </c>
      <c r="I503" s="26">
        <v>0.16373300000000002</v>
      </c>
      <c r="J503" s="26">
        <v>0</v>
      </c>
      <c r="K503" s="26">
        <v>0</v>
      </c>
      <c r="L503" s="26">
        <v>0</v>
      </c>
    </row>
    <row r="504" spans="2:12" ht="19.5" customHeight="1" x14ac:dyDescent="0.3">
      <c r="B504" s="32" t="s">
        <v>27</v>
      </c>
      <c r="C504" s="30" t="s">
        <v>28</v>
      </c>
      <c r="D504" s="30" t="s">
        <v>100</v>
      </c>
      <c r="E504" s="29">
        <v>44835</v>
      </c>
      <c r="F504" s="28">
        <v>25.5</v>
      </c>
      <c r="G504" s="26">
        <v>0.29983300000000002</v>
      </c>
      <c r="H504" s="26">
        <v>0.23723200000000003</v>
      </c>
      <c r="I504" s="26">
        <v>0.17122200000000001</v>
      </c>
      <c r="J504" s="26">
        <v>0</v>
      </c>
      <c r="K504" s="26">
        <v>0</v>
      </c>
      <c r="L504" s="26">
        <v>0</v>
      </c>
    </row>
    <row r="505" spans="2:12" ht="19.5" customHeight="1" x14ac:dyDescent="0.3">
      <c r="B505" s="32" t="s">
        <v>27</v>
      </c>
      <c r="C505" s="30" t="s">
        <v>28</v>
      </c>
      <c r="D505" s="30" t="s">
        <v>100</v>
      </c>
      <c r="E505" s="29">
        <v>44805</v>
      </c>
      <c r="F505" s="28">
        <v>25.5</v>
      </c>
      <c r="G505" s="26">
        <v>0.31256500000000004</v>
      </c>
      <c r="H505" s="26">
        <v>0.24928000000000003</v>
      </c>
      <c r="I505" s="26">
        <v>0.17660800000000001</v>
      </c>
      <c r="J505" s="26">
        <v>0</v>
      </c>
      <c r="K505" s="26">
        <v>0</v>
      </c>
      <c r="L505" s="26">
        <v>0</v>
      </c>
    </row>
    <row r="506" spans="2:12" ht="19.5" customHeight="1" x14ac:dyDescent="0.3">
      <c r="B506" s="32" t="s">
        <v>27</v>
      </c>
      <c r="C506" s="30" t="s">
        <v>28</v>
      </c>
      <c r="D506" s="30" t="s">
        <v>100</v>
      </c>
      <c r="E506" s="29">
        <v>44774</v>
      </c>
      <c r="F506" s="28">
        <v>25.5</v>
      </c>
      <c r="G506" s="26">
        <v>0.32226000000000005</v>
      </c>
      <c r="H506" s="26">
        <v>0.260963</v>
      </c>
      <c r="I506" s="26">
        <v>0.19622900000000001</v>
      </c>
      <c r="J506" s="26">
        <v>0</v>
      </c>
      <c r="K506" s="26">
        <v>0</v>
      </c>
      <c r="L506" s="26">
        <v>0</v>
      </c>
    </row>
    <row r="507" spans="2:12" ht="19.5" customHeight="1" x14ac:dyDescent="0.3">
      <c r="B507" s="32" t="s">
        <v>27</v>
      </c>
      <c r="C507" s="30" t="s">
        <v>28</v>
      </c>
      <c r="D507" s="30" t="s">
        <v>100</v>
      </c>
      <c r="E507" s="29">
        <v>44743</v>
      </c>
      <c r="F507" s="28">
        <v>25.5</v>
      </c>
      <c r="G507" s="26">
        <v>0.30715700000000001</v>
      </c>
      <c r="H507" s="26">
        <v>0.24716700000000003</v>
      </c>
      <c r="I507" s="26">
        <v>0.18193300000000001</v>
      </c>
      <c r="J507" s="26">
        <v>0</v>
      </c>
      <c r="K507" s="26">
        <v>0</v>
      </c>
      <c r="L507" s="26">
        <v>0</v>
      </c>
    </row>
    <row r="508" spans="2:12" ht="19.5" customHeight="1" x14ac:dyDescent="0.3">
      <c r="B508" s="101" t="s">
        <v>27</v>
      </c>
      <c r="C508" s="35" t="s">
        <v>28</v>
      </c>
      <c r="D508" s="35" t="s">
        <v>100</v>
      </c>
      <c r="E508" s="29">
        <v>44713</v>
      </c>
      <c r="F508" s="28">
        <v>25.5</v>
      </c>
      <c r="G508" s="26">
        <v>0.34143800000000002</v>
      </c>
      <c r="H508" s="26">
        <v>0.27798200000000001</v>
      </c>
      <c r="I508" s="26">
        <v>0.20626600000000003</v>
      </c>
      <c r="J508" s="26">
        <v>0</v>
      </c>
      <c r="K508" s="26">
        <v>0</v>
      </c>
      <c r="L508" s="26">
        <v>0</v>
      </c>
    </row>
    <row r="509" spans="2:12" ht="19.5" customHeight="1" x14ac:dyDescent="0.3">
      <c r="B509" s="101" t="s">
        <v>27</v>
      </c>
      <c r="C509" s="35" t="s">
        <v>28</v>
      </c>
      <c r="D509" s="35" t="s">
        <v>100</v>
      </c>
      <c r="E509" s="29">
        <v>44682</v>
      </c>
      <c r="F509" s="28">
        <v>25.5</v>
      </c>
      <c r="G509" s="26">
        <v>0.37408800000000003</v>
      </c>
      <c r="H509" s="26">
        <v>0.31015800000000004</v>
      </c>
      <c r="I509" s="26">
        <v>0.22944400000000001</v>
      </c>
      <c r="J509" s="26">
        <v>0</v>
      </c>
      <c r="K509" s="26">
        <v>0</v>
      </c>
      <c r="L509" s="26">
        <v>0</v>
      </c>
    </row>
    <row r="510" spans="2:12" ht="19.5" customHeight="1" x14ac:dyDescent="0.3">
      <c r="B510" s="101" t="s">
        <v>27</v>
      </c>
      <c r="C510" s="35" t="s">
        <v>28</v>
      </c>
      <c r="D510" s="35" t="s">
        <v>100</v>
      </c>
      <c r="E510" s="29">
        <v>44652</v>
      </c>
      <c r="F510" s="28">
        <v>25.5</v>
      </c>
      <c r="G510" s="26">
        <v>0.39111600000000002</v>
      </c>
      <c r="H510" s="26">
        <v>0.32237300000000002</v>
      </c>
      <c r="I510" s="26">
        <v>0.23673700000000003</v>
      </c>
      <c r="J510" s="26">
        <v>0</v>
      </c>
      <c r="K510" s="26">
        <v>0</v>
      </c>
      <c r="L510" s="26">
        <v>0</v>
      </c>
    </row>
    <row r="511" spans="2:12" ht="19.5" customHeight="1" x14ac:dyDescent="0.3">
      <c r="B511" s="32" t="s">
        <v>27</v>
      </c>
      <c r="C511" s="30" t="s">
        <v>28</v>
      </c>
      <c r="D511" s="30" t="s">
        <v>100</v>
      </c>
      <c r="E511" s="29">
        <v>44621</v>
      </c>
      <c r="F511" s="28">
        <v>25.5</v>
      </c>
      <c r="G511" s="26">
        <v>0.51916600000000002</v>
      </c>
      <c r="H511" s="26">
        <v>0.43379200000000001</v>
      </c>
      <c r="I511" s="26">
        <v>0.33784700000000001</v>
      </c>
      <c r="J511" s="26">
        <v>0</v>
      </c>
      <c r="K511" s="26">
        <v>0</v>
      </c>
      <c r="L511" s="26">
        <v>0</v>
      </c>
    </row>
    <row r="512" spans="2:12" ht="19.5" customHeight="1" x14ac:dyDescent="0.3">
      <c r="B512" s="32" t="s">
        <v>27</v>
      </c>
      <c r="C512" s="30" t="s">
        <v>28</v>
      </c>
      <c r="D512" s="30" t="s">
        <v>100</v>
      </c>
      <c r="E512" s="29">
        <v>44593</v>
      </c>
      <c r="F512" s="28">
        <v>25.5</v>
      </c>
      <c r="G512" s="26">
        <v>0.39751500000000001</v>
      </c>
      <c r="H512" s="26">
        <v>0.31818099999999999</v>
      </c>
      <c r="I512" s="26">
        <v>0.25378200000000001</v>
      </c>
      <c r="J512" s="26">
        <v>0</v>
      </c>
      <c r="K512" s="26">
        <v>0</v>
      </c>
      <c r="L512" s="26">
        <v>0</v>
      </c>
    </row>
    <row r="513" spans="2:12" ht="19.5" customHeight="1" x14ac:dyDescent="0.3">
      <c r="B513" s="32" t="s">
        <v>27</v>
      </c>
      <c r="C513" s="30" t="s">
        <v>28</v>
      </c>
      <c r="D513" s="30" t="s">
        <v>100</v>
      </c>
      <c r="E513" s="29">
        <v>44562</v>
      </c>
      <c r="F513" s="28">
        <v>25.5</v>
      </c>
      <c r="G513" s="26">
        <v>0.41051400000000005</v>
      </c>
      <c r="H513" s="26">
        <v>0.33239800000000003</v>
      </c>
      <c r="I513" s="26">
        <v>0.25444300000000003</v>
      </c>
      <c r="J513" s="26">
        <v>0</v>
      </c>
      <c r="K513" s="26">
        <v>0</v>
      </c>
      <c r="L513" s="26">
        <v>0</v>
      </c>
    </row>
    <row r="514" spans="2:12" ht="19.5" customHeight="1" x14ac:dyDescent="0.3">
      <c r="B514" s="33" t="s">
        <v>27</v>
      </c>
      <c r="C514" s="30" t="s">
        <v>28</v>
      </c>
      <c r="D514" s="30" t="s">
        <v>100</v>
      </c>
      <c r="E514" s="29">
        <v>45078</v>
      </c>
      <c r="F514" s="28">
        <v>25.5</v>
      </c>
      <c r="G514" s="26">
        <v>0.24345000000000003</v>
      </c>
      <c r="H514" s="26">
        <v>0.18801800000000002</v>
      </c>
      <c r="I514" s="26">
        <v>0.13186500000000001</v>
      </c>
      <c r="J514" s="26">
        <v>0</v>
      </c>
      <c r="K514" s="26">
        <v>0</v>
      </c>
      <c r="L514" s="26">
        <v>0</v>
      </c>
    </row>
    <row r="515" spans="2:12" ht="19.5" customHeight="1" x14ac:dyDescent="0.3">
      <c r="B515" s="32" t="s">
        <v>27</v>
      </c>
      <c r="C515" s="30" t="s">
        <v>28</v>
      </c>
      <c r="D515" s="30" t="s">
        <v>100</v>
      </c>
      <c r="E515" s="29">
        <v>45047</v>
      </c>
      <c r="F515" s="28">
        <v>4</v>
      </c>
      <c r="G515" s="26">
        <v>0.199791</v>
      </c>
      <c r="H515" s="26">
        <v>0.14674499999999999</v>
      </c>
      <c r="I515" s="26">
        <v>9.6003000000000005E-2</v>
      </c>
      <c r="J515" s="26">
        <v>0</v>
      </c>
      <c r="K515" s="26">
        <v>0</v>
      </c>
      <c r="L515" s="26">
        <v>0</v>
      </c>
    </row>
    <row r="516" spans="2:12" ht="19.5" customHeight="1" x14ac:dyDescent="0.3">
      <c r="B516" s="32" t="s">
        <v>27</v>
      </c>
      <c r="C516" s="30" t="s">
        <v>28</v>
      </c>
      <c r="D516" s="30" t="s">
        <v>100</v>
      </c>
      <c r="E516" s="29">
        <v>45017</v>
      </c>
      <c r="F516" s="28">
        <v>4</v>
      </c>
      <c r="G516" s="26">
        <v>0.211867</v>
      </c>
      <c r="H516" s="26">
        <v>0.15787999999999999</v>
      </c>
      <c r="I516" s="26">
        <v>9.7693000000000002E-2</v>
      </c>
      <c r="J516" s="26">
        <v>0</v>
      </c>
      <c r="K516" s="26">
        <v>0</v>
      </c>
      <c r="L516" s="26">
        <v>0</v>
      </c>
    </row>
    <row r="517" spans="2:12" ht="19.5" customHeight="1" x14ac:dyDescent="0.3">
      <c r="B517" s="32" t="s">
        <v>27</v>
      </c>
      <c r="C517" s="30" t="s">
        <v>28</v>
      </c>
      <c r="D517" s="30" t="s">
        <v>100</v>
      </c>
      <c r="E517" s="29">
        <v>44986</v>
      </c>
      <c r="F517" s="28">
        <v>4</v>
      </c>
      <c r="G517" s="26">
        <v>0.22733200000000001</v>
      </c>
      <c r="H517" s="26">
        <v>0.16878399999999999</v>
      </c>
      <c r="I517" s="26">
        <v>0.119918</v>
      </c>
      <c r="J517" s="26">
        <v>0</v>
      </c>
      <c r="K517" s="26">
        <v>0</v>
      </c>
      <c r="L517" s="26">
        <v>0</v>
      </c>
    </row>
    <row r="518" spans="2:12" ht="19.5" customHeight="1" x14ac:dyDescent="0.3">
      <c r="B518" s="32" t="s">
        <v>27</v>
      </c>
      <c r="C518" s="30" t="s">
        <v>28</v>
      </c>
      <c r="D518" s="30" t="s">
        <v>100</v>
      </c>
      <c r="E518" s="29">
        <v>44958</v>
      </c>
      <c r="F518" s="28">
        <v>4</v>
      </c>
      <c r="G518" s="26">
        <v>0.28878100000000001</v>
      </c>
      <c r="H518" s="26">
        <v>0.22355800000000001</v>
      </c>
      <c r="I518" s="26">
        <v>0.15718799999999999</v>
      </c>
      <c r="J518" s="26">
        <v>0</v>
      </c>
      <c r="K518" s="26">
        <v>0</v>
      </c>
      <c r="L518" s="26">
        <v>0</v>
      </c>
    </row>
    <row r="519" spans="2:12" ht="19.5" customHeight="1" x14ac:dyDescent="0.3">
      <c r="B519" s="32" t="s">
        <v>27</v>
      </c>
      <c r="C519" s="30" t="s">
        <v>28</v>
      </c>
      <c r="D519" s="30" t="s">
        <v>100</v>
      </c>
      <c r="E519" s="29">
        <v>44927</v>
      </c>
      <c r="F519" s="28">
        <v>4</v>
      </c>
      <c r="G519" s="26">
        <v>0.21967100000000001</v>
      </c>
      <c r="H519" s="26">
        <v>0.16183600000000001</v>
      </c>
      <c r="I519" s="26">
        <v>8.9040999999999995E-2</v>
      </c>
      <c r="J519" s="26">
        <v>0</v>
      </c>
      <c r="K519" s="26">
        <v>0</v>
      </c>
      <c r="L519" s="26">
        <v>0</v>
      </c>
    </row>
    <row r="520" spans="2:12" ht="19.5" customHeight="1" x14ac:dyDescent="0.3">
      <c r="B520" s="32" t="s">
        <v>27</v>
      </c>
      <c r="C520" s="30" t="s">
        <v>28</v>
      </c>
      <c r="D520" s="30" t="s">
        <v>100</v>
      </c>
      <c r="E520" s="29">
        <v>44896</v>
      </c>
      <c r="F520" s="28">
        <v>4</v>
      </c>
      <c r="G520" s="26">
        <v>0.23394699999999999</v>
      </c>
      <c r="H520" s="26">
        <v>0.174319</v>
      </c>
      <c r="I520" s="26">
        <v>0.13606799999999999</v>
      </c>
      <c r="J520" s="26">
        <v>0</v>
      </c>
      <c r="K520" s="26">
        <v>0</v>
      </c>
      <c r="L520" s="26">
        <v>0</v>
      </c>
    </row>
    <row r="521" spans="2:12" ht="19.5" customHeight="1" x14ac:dyDescent="0.3">
      <c r="B521" s="32" t="s">
        <v>27</v>
      </c>
      <c r="C521" s="30" t="s">
        <v>28</v>
      </c>
      <c r="D521" s="30" t="s">
        <v>100</v>
      </c>
      <c r="E521" s="29">
        <v>44866</v>
      </c>
      <c r="F521" s="28">
        <v>4</v>
      </c>
      <c r="G521" s="26">
        <v>0.25651000000000002</v>
      </c>
      <c r="H521" s="26">
        <v>0.194656</v>
      </c>
      <c r="I521" s="26">
        <v>0.142233</v>
      </c>
      <c r="J521" s="26">
        <v>0</v>
      </c>
      <c r="K521" s="26">
        <v>0</v>
      </c>
      <c r="L521" s="26">
        <v>0</v>
      </c>
    </row>
    <row r="522" spans="2:12" ht="19.5" customHeight="1" x14ac:dyDescent="0.3">
      <c r="B522" s="32" t="s">
        <v>27</v>
      </c>
      <c r="C522" s="30" t="s">
        <v>28</v>
      </c>
      <c r="D522" s="30" t="s">
        <v>100</v>
      </c>
      <c r="E522" s="29">
        <v>44835</v>
      </c>
      <c r="F522" s="28">
        <v>4</v>
      </c>
      <c r="G522" s="26">
        <v>0.278333</v>
      </c>
      <c r="H522" s="26">
        <v>0.21573200000000001</v>
      </c>
      <c r="I522" s="26">
        <v>0.14972199999999999</v>
      </c>
      <c r="J522" s="26">
        <v>0</v>
      </c>
      <c r="K522" s="26">
        <v>0</v>
      </c>
      <c r="L522" s="26">
        <v>0</v>
      </c>
    </row>
    <row r="523" spans="2:12" ht="19.5" customHeight="1" x14ac:dyDescent="0.3">
      <c r="B523" s="32" t="s">
        <v>27</v>
      </c>
      <c r="C523" s="30" t="s">
        <v>28</v>
      </c>
      <c r="D523" s="30" t="s">
        <v>100</v>
      </c>
      <c r="E523" s="29">
        <v>44805</v>
      </c>
      <c r="F523" s="28">
        <v>4</v>
      </c>
      <c r="G523" s="26">
        <v>0.29106500000000002</v>
      </c>
      <c r="H523" s="26">
        <v>0.22778000000000001</v>
      </c>
      <c r="I523" s="26">
        <v>0.155108</v>
      </c>
      <c r="J523" s="26">
        <v>0</v>
      </c>
      <c r="K523" s="26">
        <v>0</v>
      </c>
      <c r="L523" s="26">
        <v>0</v>
      </c>
    </row>
    <row r="524" spans="2:12" ht="19.5" customHeight="1" x14ac:dyDescent="0.3">
      <c r="B524" s="32" t="s">
        <v>27</v>
      </c>
      <c r="C524" s="30" t="s">
        <v>28</v>
      </c>
      <c r="D524" s="30" t="s">
        <v>100</v>
      </c>
      <c r="E524" s="29">
        <v>44774</v>
      </c>
      <c r="F524" s="28">
        <v>4</v>
      </c>
      <c r="G524" s="26">
        <v>0.30076000000000003</v>
      </c>
      <c r="H524" s="26">
        <v>0.23946300000000001</v>
      </c>
      <c r="I524" s="26">
        <v>0.174729</v>
      </c>
      <c r="J524" s="26">
        <v>0</v>
      </c>
      <c r="K524" s="26">
        <v>0</v>
      </c>
      <c r="L524" s="26">
        <v>0</v>
      </c>
    </row>
    <row r="525" spans="2:12" ht="19.5" customHeight="1" x14ac:dyDescent="0.3">
      <c r="B525" s="32" t="s">
        <v>27</v>
      </c>
      <c r="C525" s="30" t="s">
        <v>28</v>
      </c>
      <c r="D525" s="30" t="s">
        <v>100</v>
      </c>
      <c r="E525" s="29">
        <v>44743</v>
      </c>
      <c r="F525" s="28">
        <v>4</v>
      </c>
      <c r="G525" s="26">
        <v>0.28565699999999999</v>
      </c>
      <c r="H525" s="26">
        <v>0.22566700000000001</v>
      </c>
      <c r="I525" s="26">
        <v>0.16043299999999999</v>
      </c>
      <c r="J525" s="26">
        <v>0</v>
      </c>
      <c r="K525" s="26">
        <v>0</v>
      </c>
      <c r="L525" s="26">
        <v>0</v>
      </c>
    </row>
    <row r="526" spans="2:12" ht="19.5" customHeight="1" x14ac:dyDescent="0.3">
      <c r="B526" s="32" t="s">
        <v>27</v>
      </c>
      <c r="C526" s="30" t="s">
        <v>28</v>
      </c>
      <c r="D526" s="30" t="s">
        <v>100</v>
      </c>
      <c r="E526" s="29">
        <v>44713</v>
      </c>
      <c r="F526" s="28">
        <v>4</v>
      </c>
      <c r="G526" s="26">
        <v>0.319938</v>
      </c>
      <c r="H526" s="26">
        <v>0.25648199999999999</v>
      </c>
      <c r="I526" s="26">
        <v>0.18476600000000001</v>
      </c>
      <c r="J526" s="26">
        <v>0</v>
      </c>
      <c r="K526" s="26">
        <v>0</v>
      </c>
      <c r="L526" s="26">
        <v>0</v>
      </c>
    </row>
    <row r="527" spans="2:12" ht="19.5" customHeight="1" x14ac:dyDescent="0.3">
      <c r="B527" s="32" t="s">
        <v>27</v>
      </c>
      <c r="C527" s="30" t="s">
        <v>28</v>
      </c>
      <c r="D527" s="30" t="s">
        <v>100</v>
      </c>
      <c r="E527" s="29">
        <v>44682</v>
      </c>
      <c r="F527" s="28">
        <v>4</v>
      </c>
      <c r="G527" s="26">
        <v>0.35258800000000001</v>
      </c>
      <c r="H527" s="26">
        <v>0.28865800000000003</v>
      </c>
      <c r="I527" s="26">
        <v>0.20794399999999999</v>
      </c>
      <c r="J527" s="26">
        <v>0</v>
      </c>
      <c r="K527" s="26">
        <v>0</v>
      </c>
      <c r="L527" s="26">
        <v>0</v>
      </c>
    </row>
    <row r="528" spans="2:12" ht="19.5" customHeight="1" x14ac:dyDescent="0.3">
      <c r="B528" s="32" t="s">
        <v>27</v>
      </c>
      <c r="C528" s="30" t="s">
        <v>28</v>
      </c>
      <c r="D528" s="30" t="s">
        <v>100</v>
      </c>
      <c r="E528" s="29">
        <v>44652</v>
      </c>
      <c r="F528" s="28">
        <v>4</v>
      </c>
      <c r="G528" s="26">
        <v>0.369616</v>
      </c>
      <c r="H528" s="26">
        <v>0.300873</v>
      </c>
      <c r="I528" s="26">
        <v>0.21523700000000001</v>
      </c>
      <c r="J528" s="26">
        <v>0</v>
      </c>
      <c r="K528" s="26">
        <v>0</v>
      </c>
      <c r="L528" s="26">
        <v>0</v>
      </c>
    </row>
    <row r="529" spans="2:12" ht="19.5" customHeight="1" x14ac:dyDescent="0.3">
      <c r="B529" s="32" t="s">
        <v>27</v>
      </c>
      <c r="C529" s="30" t="s">
        <v>28</v>
      </c>
      <c r="D529" s="30" t="s">
        <v>100</v>
      </c>
      <c r="E529" s="29">
        <v>44621</v>
      </c>
      <c r="F529" s="28">
        <v>4</v>
      </c>
      <c r="G529" s="26">
        <v>0.497666</v>
      </c>
      <c r="H529" s="26">
        <v>0.41229199999999999</v>
      </c>
      <c r="I529" s="26">
        <v>0.31634699999999999</v>
      </c>
      <c r="J529" s="26">
        <v>0</v>
      </c>
      <c r="K529" s="26">
        <v>0</v>
      </c>
      <c r="L529" s="26">
        <v>0</v>
      </c>
    </row>
    <row r="530" spans="2:12" ht="19.5" customHeight="1" x14ac:dyDescent="0.3">
      <c r="B530" s="32" t="s">
        <v>27</v>
      </c>
      <c r="C530" s="30" t="s">
        <v>28</v>
      </c>
      <c r="D530" s="30" t="s">
        <v>100</v>
      </c>
      <c r="E530" s="29">
        <v>44593</v>
      </c>
      <c r="F530" s="28">
        <v>4</v>
      </c>
      <c r="G530" s="26">
        <v>0.37601499999999999</v>
      </c>
      <c r="H530" s="26">
        <v>0.29668099999999997</v>
      </c>
      <c r="I530" s="26">
        <v>0.23228199999999999</v>
      </c>
      <c r="J530" s="26">
        <v>0</v>
      </c>
      <c r="K530" s="26">
        <v>0</v>
      </c>
      <c r="L530" s="26">
        <v>0</v>
      </c>
    </row>
    <row r="531" spans="2:12" ht="19.5" customHeight="1" x14ac:dyDescent="0.3">
      <c r="B531" s="32" t="s">
        <v>27</v>
      </c>
      <c r="C531" s="30" t="s">
        <v>28</v>
      </c>
      <c r="D531" s="30" t="s">
        <v>100</v>
      </c>
      <c r="E531" s="29">
        <v>44562</v>
      </c>
      <c r="F531" s="28">
        <v>4</v>
      </c>
      <c r="G531" s="26">
        <v>0.38901400000000003</v>
      </c>
      <c r="H531" s="26">
        <v>0.31089800000000001</v>
      </c>
      <c r="I531" s="26">
        <v>0.23294300000000001</v>
      </c>
      <c r="J531" s="26">
        <v>0</v>
      </c>
      <c r="K531" s="26">
        <v>0</v>
      </c>
      <c r="L531" s="26">
        <v>0</v>
      </c>
    </row>
    <row r="532" spans="2:12" ht="19.5" customHeight="1" x14ac:dyDescent="0.3">
      <c r="B532" s="31" t="s">
        <v>27</v>
      </c>
      <c r="C532" s="30" t="s">
        <v>28</v>
      </c>
      <c r="D532" s="30" t="s">
        <v>100</v>
      </c>
      <c r="E532" s="29">
        <v>45078</v>
      </c>
      <c r="F532" s="28">
        <v>4</v>
      </c>
      <c r="G532" s="26">
        <v>0.22195000000000001</v>
      </c>
      <c r="H532" s="26">
        <v>0.166518</v>
      </c>
      <c r="I532" s="26">
        <v>0.110365</v>
      </c>
      <c r="J532" s="26">
        <v>0</v>
      </c>
      <c r="K532" s="26">
        <v>0</v>
      </c>
      <c r="L532" s="26">
        <v>0</v>
      </c>
    </row>
    <row r="533" spans="2:12" ht="19.5" customHeight="1" x14ac:dyDescent="0.3">
      <c r="B533" s="32" t="s">
        <v>27</v>
      </c>
      <c r="C533" s="30" t="s">
        <v>28</v>
      </c>
      <c r="D533" s="30" t="s">
        <v>100</v>
      </c>
      <c r="E533" s="29">
        <v>45047</v>
      </c>
      <c r="F533" s="28">
        <v>6</v>
      </c>
      <c r="G533" s="26">
        <v>0.201791</v>
      </c>
      <c r="H533" s="26">
        <v>0.14874499999999999</v>
      </c>
      <c r="I533" s="26">
        <v>9.8003000000000007E-2</v>
      </c>
      <c r="J533" s="26">
        <v>0</v>
      </c>
      <c r="K533" s="26">
        <v>0</v>
      </c>
      <c r="L533" s="26">
        <v>0</v>
      </c>
    </row>
    <row r="534" spans="2:12" ht="19.5" customHeight="1" x14ac:dyDescent="0.3">
      <c r="B534" s="32" t="s">
        <v>27</v>
      </c>
      <c r="C534" s="30" t="s">
        <v>28</v>
      </c>
      <c r="D534" s="30" t="s">
        <v>100</v>
      </c>
      <c r="E534" s="29">
        <v>45017</v>
      </c>
      <c r="F534" s="28">
        <v>6</v>
      </c>
      <c r="G534" s="26">
        <v>0.213867</v>
      </c>
      <c r="H534" s="26">
        <v>0.15987999999999999</v>
      </c>
      <c r="I534" s="26">
        <v>9.9693000000000004E-2</v>
      </c>
      <c r="J534" s="26">
        <v>0</v>
      </c>
      <c r="K534" s="26">
        <v>0</v>
      </c>
      <c r="L534" s="26">
        <v>0</v>
      </c>
    </row>
    <row r="535" spans="2:12" ht="19.5" customHeight="1" x14ac:dyDescent="0.3">
      <c r="B535" s="32" t="s">
        <v>27</v>
      </c>
      <c r="C535" s="30" t="s">
        <v>28</v>
      </c>
      <c r="D535" s="30" t="s">
        <v>100</v>
      </c>
      <c r="E535" s="29">
        <v>44986</v>
      </c>
      <c r="F535" s="28">
        <v>6</v>
      </c>
      <c r="G535" s="26">
        <v>0.22933200000000001</v>
      </c>
      <c r="H535" s="26">
        <v>0.17078399999999999</v>
      </c>
      <c r="I535" s="26">
        <v>0.121918</v>
      </c>
      <c r="J535" s="26">
        <v>0</v>
      </c>
      <c r="K535" s="26">
        <v>0</v>
      </c>
      <c r="L535" s="26">
        <v>0</v>
      </c>
    </row>
    <row r="536" spans="2:12" ht="19.5" customHeight="1" x14ac:dyDescent="0.3">
      <c r="B536" s="32" t="s">
        <v>27</v>
      </c>
      <c r="C536" s="30" t="s">
        <v>28</v>
      </c>
      <c r="D536" s="30" t="s">
        <v>100</v>
      </c>
      <c r="E536" s="29">
        <v>44958</v>
      </c>
      <c r="F536" s="28">
        <v>6</v>
      </c>
      <c r="G536" s="26">
        <v>0.29078100000000001</v>
      </c>
      <c r="H536" s="26">
        <v>0.22555800000000001</v>
      </c>
      <c r="I536" s="26">
        <v>0.159188</v>
      </c>
      <c r="J536" s="26">
        <v>0</v>
      </c>
      <c r="K536" s="26">
        <v>0</v>
      </c>
      <c r="L536" s="26">
        <v>0</v>
      </c>
    </row>
    <row r="537" spans="2:12" ht="19.5" customHeight="1" x14ac:dyDescent="0.3">
      <c r="B537" s="32" t="s">
        <v>27</v>
      </c>
      <c r="C537" s="30" t="s">
        <v>28</v>
      </c>
      <c r="D537" s="30" t="s">
        <v>100</v>
      </c>
      <c r="E537" s="29">
        <v>44927</v>
      </c>
      <c r="F537" s="28">
        <v>6</v>
      </c>
      <c r="G537" s="26">
        <v>0.22167100000000001</v>
      </c>
      <c r="H537" s="26">
        <v>0.16383600000000001</v>
      </c>
      <c r="I537" s="26">
        <v>9.1040999999999997E-2</v>
      </c>
      <c r="J537" s="26">
        <v>0</v>
      </c>
      <c r="K537" s="26">
        <v>0</v>
      </c>
      <c r="L537" s="26">
        <v>0</v>
      </c>
    </row>
    <row r="538" spans="2:12" ht="19.5" customHeight="1" x14ac:dyDescent="0.3">
      <c r="B538" s="32" t="s">
        <v>27</v>
      </c>
      <c r="C538" s="30" t="s">
        <v>28</v>
      </c>
      <c r="D538" s="30" t="s">
        <v>100</v>
      </c>
      <c r="E538" s="29">
        <v>44896</v>
      </c>
      <c r="F538" s="28">
        <v>6</v>
      </c>
      <c r="G538" s="26">
        <v>0.23594699999999999</v>
      </c>
      <c r="H538" s="26">
        <v>0.176319</v>
      </c>
      <c r="I538" s="26">
        <v>0.138068</v>
      </c>
      <c r="J538" s="26">
        <v>0</v>
      </c>
      <c r="K538" s="26">
        <v>0</v>
      </c>
      <c r="L538" s="26">
        <v>0</v>
      </c>
    </row>
    <row r="539" spans="2:12" ht="19.5" customHeight="1" x14ac:dyDescent="0.3">
      <c r="B539" s="32" t="s">
        <v>27</v>
      </c>
      <c r="C539" s="30" t="s">
        <v>28</v>
      </c>
      <c r="D539" s="30" t="s">
        <v>100</v>
      </c>
      <c r="E539" s="29">
        <v>44866</v>
      </c>
      <c r="F539" s="28">
        <v>6</v>
      </c>
      <c r="G539" s="26">
        <v>0.25851000000000002</v>
      </c>
      <c r="H539" s="26">
        <v>0.196656</v>
      </c>
      <c r="I539" s="26">
        <v>0.144233</v>
      </c>
      <c r="J539" s="26">
        <v>0</v>
      </c>
      <c r="K539" s="26">
        <v>0</v>
      </c>
      <c r="L539" s="26">
        <v>0</v>
      </c>
    </row>
    <row r="540" spans="2:12" ht="19.5" customHeight="1" x14ac:dyDescent="0.3">
      <c r="B540" s="32" t="s">
        <v>27</v>
      </c>
      <c r="C540" s="30" t="s">
        <v>28</v>
      </c>
      <c r="D540" s="30" t="s">
        <v>100</v>
      </c>
      <c r="E540" s="29">
        <v>44835</v>
      </c>
      <c r="F540" s="28">
        <v>6</v>
      </c>
      <c r="G540" s="26">
        <v>0.280333</v>
      </c>
      <c r="H540" s="26">
        <v>0.21773200000000001</v>
      </c>
      <c r="I540" s="26">
        <v>0.151722</v>
      </c>
      <c r="J540" s="26">
        <v>0</v>
      </c>
      <c r="K540" s="26">
        <v>0</v>
      </c>
      <c r="L540" s="26">
        <v>0</v>
      </c>
    </row>
    <row r="541" spans="2:12" ht="19.5" customHeight="1" x14ac:dyDescent="0.3">
      <c r="B541" s="32" t="s">
        <v>27</v>
      </c>
      <c r="C541" s="30" t="s">
        <v>28</v>
      </c>
      <c r="D541" s="30" t="s">
        <v>100</v>
      </c>
      <c r="E541" s="29">
        <v>44805</v>
      </c>
      <c r="F541" s="28">
        <v>6</v>
      </c>
      <c r="G541" s="26">
        <v>0.29306500000000002</v>
      </c>
      <c r="H541" s="26">
        <v>0.22978000000000001</v>
      </c>
      <c r="I541" s="26">
        <v>0.157108</v>
      </c>
      <c r="J541" s="26">
        <v>0</v>
      </c>
      <c r="K541" s="26">
        <v>0</v>
      </c>
      <c r="L541" s="26">
        <v>0</v>
      </c>
    </row>
    <row r="542" spans="2:12" ht="19.5" customHeight="1" x14ac:dyDescent="0.3">
      <c r="B542" s="32" t="s">
        <v>27</v>
      </c>
      <c r="C542" s="30" t="s">
        <v>28</v>
      </c>
      <c r="D542" s="30" t="s">
        <v>100</v>
      </c>
      <c r="E542" s="29">
        <v>44774</v>
      </c>
      <c r="F542" s="28">
        <v>6</v>
      </c>
      <c r="G542" s="26">
        <v>0.30276000000000003</v>
      </c>
      <c r="H542" s="26">
        <v>0.24146300000000001</v>
      </c>
      <c r="I542" s="26">
        <v>0.176729</v>
      </c>
      <c r="J542" s="26">
        <v>0</v>
      </c>
      <c r="K542" s="26">
        <v>0</v>
      </c>
      <c r="L542" s="26">
        <v>0</v>
      </c>
    </row>
    <row r="543" spans="2:12" ht="19.5" customHeight="1" x14ac:dyDescent="0.3">
      <c r="B543" s="32" t="s">
        <v>27</v>
      </c>
      <c r="C543" s="30" t="s">
        <v>28</v>
      </c>
      <c r="D543" s="30" t="s">
        <v>100</v>
      </c>
      <c r="E543" s="29">
        <v>44743</v>
      </c>
      <c r="F543" s="28">
        <v>6</v>
      </c>
      <c r="G543" s="26">
        <v>0.287657</v>
      </c>
      <c r="H543" s="26">
        <v>0.22766700000000001</v>
      </c>
      <c r="I543" s="26">
        <v>0.16243299999999999</v>
      </c>
      <c r="J543" s="26">
        <v>0</v>
      </c>
      <c r="K543" s="26">
        <v>0</v>
      </c>
      <c r="L543" s="26">
        <v>0</v>
      </c>
    </row>
    <row r="544" spans="2:12" ht="19.5" customHeight="1" x14ac:dyDescent="0.3">
      <c r="B544" s="32" t="s">
        <v>27</v>
      </c>
      <c r="C544" s="30" t="s">
        <v>28</v>
      </c>
      <c r="D544" s="30" t="s">
        <v>100</v>
      </c>
      <c r="E544" s="29">
        <v>44713</v>
      </c>
      <c r="F544" s="28">
        <v>6</v>
      </c>
      <c r="G544" s="26">
        <v>0.321938</v>
      </c>
      <c r="H544" s="26">
        <v>0.25848199999999999</v>
      </c>
      <c r="I544" s="26">
        <v>0.18676600000000002</v>
      </c>
      <c r="J544" s="26">
        <v>0</v>
      </c>
      <c r="K544" s="26">
        <v>0</v>
      </c>
      <c r="L544" s="26">
        <v>0</v>
      </c>
    </row>
    <row r="545" spans="2:12" ht="19.5" customHeight="1" x14ac:dyDescent="0.3">
      <c r="B545" s="32" t="s">
        <v>27</v>
      </c>
      <c r="C545" s="30" t="s">
        <v>28</v>
      </c>
      <c r="D545" s="30" t="s">
        <v>100</v>
      </c>
      <c r="E545" s="29">
        <v>44682</v>
      </c>
      <c r="F545" s="28">
        <v>6</v>
      </c>
      <c r="G545" s="26">
        <v>0.35458800000000001</v>
      </c>
      <c r="H545" s="26">
        <v>0.29065800000000003</v>
      </c>
      <c r="I545" s="26">
        <v>0.20994399999999999</v>
      </c>
      <c r="J545" s="26">
        <v>0</v>
      </c>
      <c r="K545" s="26">
        <v>0</v>
      </c>
      <c r="L545" s="26">
        <v>0</v>
      </c>
    </row>
    <row r="546" spans="2:12" ht="19.5" customHeight="1" x14ac:dyDescent="0.3">
      <c r="B546" s="32" t="s">
        <v>27</v>
      </c>
      <c r="C546" s="30" t="s">
        <v>28</v>
      </c>
      <c r="D546" s="30" t="s">
        <v>100</v>
      </c>
      <c r="E546" s="29">
        <v>44652</v>
      </c>
      <c r="F546" s="28">
        <v>6</v>
      </c>
      <c r="G546" s="26">
        <v>0.371616</v>
      </c>
      <c r="H546" s="26">
        <v>0.302873</v>
      </c>
      <c r="I546" s="26">
        <v>0.21723700000000001</v>
      </c>
      <c r="J546" s="26">
        <v>0</v>
      </c>
      <c r="K546" s="26">
        <v>0</v>
      </c>
      <c r="L546" s="26">
        <v>0</v>
      </c>
    </row>
    <row r="547" spans="2:12" ht="19.5" customHeight="1" x14ac:dyDescent="0.3">
      <c r="B547" s="32" t="s">
        <v>27</v>
      </c>
      <c r="C547" s="30" t="s">
        <v>28</v>
      </c>
      <c r="D547" s="30" t="s">
        <v>100</v>
      </c>
      <c r="E547" s="29">
        <v>44621</v>
      </c>
      <c r="F547" s="28">
        <v>6</v>
      </c>
      <c r="G547" s="26">
        <v>0.499666</v>
      </c>
      <c r="H547" s="26">
        <v>0.41429199999999999</v>
      </c>
      <c r="I547" s="26">
        <v>0.31834699999999999</v>
      </c>
      <c r="J547" s="26">
        <v>0</v>
      </c>
      <c r="K547" s="26">
        <v>0</v>
      </c>
      <c r="L547" s="26">
        <v>0</v>
      </c>
    </row>
    <row r="548" spans="2:12" ht="19.5" customHeight="1" x14ac:dyDescent="0.3">
      <c r="B548" s="32" t="s">
        <v>27</v>
      </c>
      <c r="C548" s="30" t="s">
        <v>28</v>
      </c>
      <c r="D548" s="30" t="s">
        <v>100</v>
      </c>
      <c r="E548" s="29">
        <v>44593</v>
      </c>
      <c r="F548" s="28">
        <v>6</v>
      </c>
      <c r="G548" s="26">
        <v>0.37801499999999999</v>
      </c>
      <c r="H548" s="26">
        <v>0.29868099999999997</v>
      </c>
      <c r="I548" s="26">
        <v>0.23428199999999999</v>
      </c>
      <c r="J548" s="26">
        <v>0</v>
      </c>
      <c r="K548" s="26">
        <v>0</v>
      </c>
      <c r="L548" s="26">
        <v>0</v>
      </c>
    </row>
    <row r="549" spans="2:12" ht="19.5" customHeight="1" x14ac:dyDescent="0.3">
      <c r="B549" s="32" t="s">
        <v>27</v>
      </c>
      <c r="C549" s="30" t="s">
        <v>28</v>
      </c>
      <c r="D549" s="30" t="s">
        <v>100</v>
      </c>
      <c r="E549" s="29">
        <v>44562</v>
      </c>
      <c r="F549" s="28">
        <v>6</v>
      </c>
      <c r="G549" s="26">
        <v>0.39101400000000003</v>
      </c>
      <c r="H549" s="26">
        <v>0.31289800000000001</v>
      </c>
      <c r="I549" s="26">
        <v>0.23494300000000001</v>
      </c>
      <c r="J549" s="26">
        <v>0</v>
      </c>
      <c r="K549" s="26">
        <v>0</v>
      </c>
      <c r="L549" s="26">
        <v>0</v>
      </c>
    </row>
    <row r="550" spans="2:12" ht="19.5" customHeight="1" x14ac:dyDescent="0.3">
      <c r="B550" s="31" t="s">
        <v>27</v>
      </c>
      <c r="C550" s="30" t="s">
        <v>28</v>
      </c>
      <c r="D550" s="30" t="s">
        <v>100</v>
      </c>
      <c r="E550" s="29">
        <v>45078</v>
      </c>
      <c r="F550" s="28">
        <v>6</v>
      </c>
      <c r="G550" s="26">
        <v>0.22395000000000001</v>
      </c>
      <c r="H550" s="26">
        <v>0.168518</v>
      </c>
      <c r="I550" s="26">
        <v>0.11236500000000001</v>
      </c>
      <c r="J550" s="26">
        <v>0</v>
      </c>
      <c r="K550" s="26">
        <v>0</v>
      </c>
      <c r="L550" s="26">
        <v>0</v>
      </c>
    </row>
    <row r="551" spans="2:12" ht="19.5" customHeight="1" x14ac:dyDescent="0.3">
      <c r="B551" s="32" t="s">
        <v>27</v>
      </c>
      <c r="C551" s="30" t="s">
        <v>28</v>
      </c>
      <c r="D551" s="30" t="s">
        <v>100</v>
      </c>
      <c r="E551" s="29">
        <v>45047</v>
      </c>
      <c r="F551" s="28">
        <v>7.5</v>
      </c>
      <c r="G551" s="26">
        <v>0.203291</v>
      </c>
      <c r="H551" s="26">
        <v>0.15024499999999999</v>
      </c>
      <c r="I551" s="26">
        <v>9.9503000000000008E-2</v>
      </c>
      <c r="J551" s="26">
        <v>0</v>
      </c>
      <c r="K551" s="26">
        <v>0</v>
      </c>
      <c r="L551" s="26">
        <v>0</v>
      </c>
    </row>
    <row r="552" spans="2:12" ht="19.5" customHeight="1" x14ac:dyDescent="0.3">
      <c r="B552" s="32" t="s">
        <v>27</v>
      </c>
      <c r="C552" s="30" t="s">
        <v>28</v>
      </c>
      <c r="D552" s="30" t="s">
        <v>100</v>
      </c>
      <c r="E552" s="29">
        <v>45017</v>
      </c>
      <c r="F552" s="28">
        <v>7.5</v>
      </c>
      <c r="G552" s="26">
        <v>0.215367</v>
      </c>
      <c r="H552" s="26">
        <v>0.16138</v>
      </c>
      <c r="I552" s="26">
        <v>0.10119300000000001</v>
      </c>
      <c r="J552" s="26">
        <v>0</v>
      </c>
      <c r="K552" s="26">
        <v>0</v>
      </c>
      <c r="L552" s="26">
        <v>0</v>
      </c>
    </row>
    <row r="553" spans="2:12" ht="19.5" customHeight="1" x14ac:dyDescent="0.3">
      <c r="B553" s="32" t="s">
        <v>27</v>
      </c>
      <c r="C553" s="30" t="s">
        <v>28</v>
      </c>
      <c r="D553" s="30" t="s">
        <v>100</v>
      </c>
      <c r="E553" s="29">
        <v>44986</v>
      </c>
      <c r="F553" s="28">
        <v>7.5</v>
      </c>
      <c r="G553" s="26">
        <v>0.23083200000000001</v>
      </c>
      <c r="H553" s="26">
        <v>0.17228399999999999</v>
      </c>
      <c r="I553" s="26">
        <v>0.123418</v>
      </c>
      <c r="J553" s="26">
        <v>0</v>
      </c>
      <c r="K553" s="26">
        <v>0</v>
      </c>
      <c r="L553" s="26">
        <v>0</v>
      </c>
    </row>
    <row r="554" spans="2:12" ht="19.5" customHeight="1" x14ac:dyDescent="0.3">
      <c r="B554" s="32" t="s">
        <v>27</v>
      </c>
      <c r="C554" s="30" t="s">
        <v>28</v>
      </c>
      <c r="D554" s="30" t="s">
        <v>100</v>
      </c>
      <c r="E554" s="29">
        <v>44958</v>
      </c>
      <c r="F554" s="28">
        <v>7.5</v>
      </c>
      <c r="G554" s="26">
        <v>0.29228100000000001</v>
      </c>
      <c r="H554" s="26">
        <v>0.22705800000000001</v>
      </c>
      <c r="I554" s="26">
        <v>0.160688</v>
      </c>
      <c r="J554" s="26">
        <v>0</v>
      </c>
      <c r="K554" s="26">
        <v>0</v>
      </c>
      <c r="L554" s="26">
        <v>0</v>
      </c>
    </row>
    <row r="555" spans="2:12" ht="19.5" customHeight="1" x14ac:dyDescent="0.3">
      <c r="B555" s="32" t="s">
        <v>27</v>
      </c>
      <c r="C555" s="30" t="s">
        <v>28</v>
      </c>
      <c r="D555" s="30" t="s">
        <v>100</v>
      </c>
      <c r="E555" s="29">
        <v>44927</v>
      </c>
      <c r="F555" s="28">
        <v>7.5</v>
      </c>
      <c r="G555" s="26">
        <v>0.22317100000000001</v>
      </c>
      <c r="H555" s="26">
        <v>0.16533600000000001</v>
      </c>
      <c r="I555" s="26">
        <v>9.2540999999999998E-2</v>
      </c>
      <c r="J555" s="26">
        <v>0</v>
      </c>
      <c r="K555" s="26">
        <v>0</v>
      </c>
      <c r="L555" s="26">
        <v>0</v>
      </c>
    </row>
    <row r="556" spans="2:12" ht="19.5" customHeight="1" x14ac:dyDescent="0.3">
      <c r="B556" s="32" t="s">
        <v>27</v>
      </c>
      <c r="C556" s="30" t="s">
        <v>28</v>
      </c>
      <c r="D556" s="30" t="s">
        <v>100</v>
      </c>
      <c r="E556" s="29">
        <v>44896</v>
      </c>
      <c r="F556" s="28">
        <v>7.5</v>
      </c>
      <c r="G556" s="26">
        <v>0.23744699999999999</v>
      </c>
      <c r="H556" s="26">
        <v>0.177819</v>
      </c>
      <c r="I556" s="26">
        <v>0.139568</v>
      </c>
      <c r="J556" s="26">
        <v>0</v>
      </c>
      <c r="K556" s="26">
        <v>0</v>
      </c>
      <c r="L556" s="26">
        <v>0</v>
      </c>
    </row>
    <row r="557" spans="2:12" ht="19.5" customHeight="1" x14ac:dyDescent="0.3">
      <c r="B557" s="32" t="s">
        <v>27</v>
      </c>
      <c r="C557" s="30" t="s">
        <v>28</v>
      </c>
      <c r="D557" s="30" t="s">
        <v>100</v>
      </c>
      <c r="E557" s="29">
        <v>44866</v>
      </c>
      <c r="F557" s="28">
        <v>7.5</v>
      </c>
      <c r="G557" s="26">
        <v>0.26001000000000002</v>
      </c>
      <c r="H557" s="26">
        <v>0.198156</v>
      </c>
      <c r="I557" s="26">
        <v>0.145733</v>
      </c>
      <c r="J557" s="26">
        <v>0</v>
      </c>
      <c r="K557" s="26">
        <v>0</v>
      </c>
      <c r="L557" s="26">
        <v>0</v>
      </c>
    </row>
    <row r="558" spans="2:12" ht="19.5" customHeight="1" x14ac:dyDescent="0.3">
      <c r="B558" s="32" t="s">
        <v>27</v>
      </c>
      <c r="C558" s="30" t="s">
        <v>28</v>
      </c>
      <c r="D558" s="30" t="s">
        <v>100</v>
      </c>
      <c r="E558" s="29">
        <v>44835</v>
      </c>
      <c r="F558" s="28">
        <v>7.5</v>
      </c>
      <c r="G558" s="26">
        <v>0.281833</v>
      </c>
      <c r="H558" s="26">
        <v>0.21923200000000001</v>
      </c>
      <c r="I558" s="26">
        <v>0.153222</v>
      </c>
      <c r="J558" s="26">
        <v>0</v>
      </c>
      <c r="K558" s="26">
        <v>0</v>
      </c>
      <c r="L558" s="26">
        <v>0</v>
      </c>
    </row>
    <row r="559" spans="2:12" ht="19.5" customHeight="1" x14ac:dyDescent="0.3">
      <c r="B559" s="32" t="s">
        <v>27</v>
      </c>
      <c r="C559" s="30" t="s">
        <v>28</v>
      </c>
      <c r="D559" s="30" t="s">
        <v>100</v>
      </c>
      <c r="E559" s="29">
        <v>44805</v>
      </c>
      <c r="F559" s="28">
        <v>7.5</v>
      </c>
      <c r="G559" s="26">
        <v>0.29456500000000002</v>
      </c>
      <c r="H559" s="26">
        <v>0.23128000000000001</v>
      </c>
      <c r="I559" s="26">
        <v>0.158608</v>
      </c>
      <c r="J559" s="26">
        <v>0</v>
      </c>
      <c r="K559" s="26">
        <v>0</v>
      </c>
      <c r="L559" s="26">
        <v>0</v>
      </c>
    </row>
    <row r="560" spans="2:12" ht="19.5" customHeight="1" x14ac:dyDescent="0.3">
      <c r="B560" s="32" t="s">
        <v>27</v>
      </c>
      <c r="C560" s="30" t="s">
        <v>28</v>
      </c>
      <c r="D560" s="30" t="s">
        <v>100</v>
      </c>
      <c r="E560" s="29">
        <v>44774</v>
      </c>
      <c r="F560" s="28">
        <v>7.5</v>
      </c>
      <c r="G560" s="26">
        <v>0.30426000000000003</v>
      </c>
      <c r="H560" s="26">
        <v>0.24296300000000001</v>
      </c>
      <c r="I560" s="26">
        <v>0.178229</v>
      </c>
      <c r="J560" s="26">
        <v>0</v>
      </c>
      <c r="K560" s="26">
        <v>0</v>
      </c>
      <c r="L560" s="26">
        <v>0</v>
      </c>
    </row>
    <row r="561" spans="2:12" ht="19.5" customHeight="1" x14ac:dyDescent="0.3">
      <c r="B561" s="32" t="s">
        <v>27</v>
      </c>
      <c r="C561" s="30" t="s">
        <v>28</v>
      </c>
      <c r="D561" s="30" t="s">
        <v>100</v>
      </c>
      <c r="E561" s="29">
        <v>44743</v>
      </c>
      <c r="F561" s="28">
        <v>7.5</v>
      </c>
      <c r="G561" s="26">
        <v>0.289157</v>
      </c>
      <c r="H561" s="26">
        <v>0.22916700000000001</v>
      </c>
      <c r="I561" s="26">
        <v>0.163933</v>
      </c>
      <c r="J561" s="26">
        <v>0</v>
      </c>
      <c r="K561" s="26">
        <v>0</v>
      </c>
      <c r="L561" s="26">
        <v>0</v>
      </c>
    </row>
    <row r="562" spans="2:12" ht="19.5" customHeight="1" x14ac:dyDescent="0.3">
      <c r="B562" s="32" t="s">
        <v>27</v>
      </c>
      <c r="C562" s="30" t="s">
        <v>28</v>
      </c>
      <c r="D562" s="30" t="s">
        <v>100</v>
      </c>
      <c r="E562" s="29">
        <v>44713</v>
      </c>
      <c r="F562" s="28">
        <v>7.5</v>
      </c>
      <c r="G562" s="26">
        <v>0.323438</v>
      </c>
      <c r="H562" s="26">
        <v>0.25998199999999999</v>
      </c>
      <c r="I562" s="26">
        <v>0.18826600000000002</v>
      </c>
      <c r="J562" s="26">
        <v>0</v>
      </c>
      <c r="K562" s="26">
        <v>0</v>
      </c>
      <c r="L562" s="26">
        <v>0</v>
      </c>
    </row>
    <row r="563" spans="2:12" ht="19.5" customHeight="1" x14ac:dyDescent="0.3">
      <c r="B563" s="32" t="s">
        <v>27</v>
      </c>
      <c r="C563" s="30" t="s">
        <v>28</v>
      </c>
      <c r="D563" s="30" t="s">
        <v>100</v>
      </c>
      <c r="E563" s="29">
        <v>44682</v>
      </c>
      <c r="F563" s="28">
        <v>7.5</v>
      </c>
      <c r="G563" s="26">
        <v>0.35608800000000002</v>
      </c>
      <c r="H563" s="26">
        <v>0.29215800000000003</v>
      </c>
      <c r="I563" s="26">
        <v>0.21144399999999999</v>
      </c>
      <c r="J563" s="26">
        <v>0</v>
      </c>
      <c r="K563" s="26">
        <v>0</v>
      </c>
      <c r="L563" s="26">
        <v>0</v>
      </c>
    </row>
    <row r="564" spans="2:12" ht="19.5" customHeight="1" x14ac:dyDescent="0.3">
      <c r="B564" s="32" t="s">
        <v>27</v>
      </c>
      <c r="C564" s="30" t="s">
        <v>28</v>
      </c>
      <c r="D564" s="30" t="s">
        <v>100</v>
      </c>
      <c r="E564" s="29">
        <v>44652</v>
      </c>
      <c r="F564" s="28">
        <v>7.5</v>
      </c>
      <c r="G564" s="26">
        <v>0.373116</v>
      </c>
      <c r="H564" s="26">
        <v>0.304373</v>
      </c>
      <c r="I564" s="26">
        <v>0.21873700000000001</v>
      </c>
      <c r="J564" s="26">
        <v>0</v>
      </c>
      <c r="K564" s="26">
        <v>0</v>
      </c>
      <c r="L564" s="26">
        <v>0</v>
      </c>
    </row>
    <row r="565" spans="2:12" ht="19.5" customHeight="1" x14ac:dyDescent="0.3">
      <c r="B565" s="32" t="s">
        <v>27</v>
      </c>
      <c r="C565" s="30" t="s">
        <v>28</v>
      </c>
      <c r="D565" s="30" t="s">
        <v>100</v>
      </c>
      <c r="E565" s="29">
        <v>44621</v>
      </c>
      <c r="F565" s="28">
        <v>7.5</v>
      </c>
      <c r="G565" s="26">
        <v>0.501166</v>
      </c>
      <c r="H565" s="26">
        <v>0.41579199999999999</v>
      </c>
      <c r="I565" s="26">
        <v>0.31984699999999999</v>
      </c>
      <c r="J565" s="26">
        <v>0</v>
      </c>
      <c r="K565" s="26">
        <v>0</v>
      </c>
      <c r="L565" s="26">
        <v>0</v>
      </c>
    </row>
    <row r="566" spans="2:12" ht="19.5" customHeight="1" x14ac:dyDescent="0.3">
      <c r="B566" s="32" t="s">
        <v>27</v>
      </c>
      <c r="C566" s="30" t="s">
        <v>28</v>
      </c>
      <c r="D566" s="30" t="s">
        <v>100</v>
      </c>
      <c r="E566" s="29">
        <v>44593</v>
      </c>
      <c r="F566" s="28">
        <v>7.5</v>
      </c>
      <c r="G566" s="26">
        <v>0.37951499999999999</v>
      </c>
      <c r="H566" s="26">
        <v>0.30018099999999998</v>
      </c>
      <c r="I566" s="26">
        <v>0.23578199999999999</v>
      </c>
      <c r="J566" s="26">
        <v>0</v>
      </c>
      <c r="K566" s="26">
        <v>0</v>
      </c>
      <c r="L566" s="26">
        <v>0</v>
      </c>
    </row>
    <row r="567" spans="2:12" ht="19.5" customHeight="1" x14ac:dyDescent="0.3">
      <c r="B567" s="32" t="s">
        <v>27</v>
      </c>
      <c r="C567" s="30" t="s">
        <v>28</v>
      </c>
      <c r="D567" s="30" t="s">
        <v>100</v>
      </c>
      <c r="E567" s="29">
        <v>44562</v>
      </c>
      <c r="F567" s="28">
        <v>7.5</v>
      </c>
      <c r="G567" s="26">
        <v>0.39251400000000003</v>
      </c>
      <c r="H567" s="26">
        <v>0.31439800000000001</v>
      </c>
      <c r="I567" s="26">
        <v>0.23644300000000001</v>
      </c>
      <c r="J567" s="26">
        <v>0</v>
      </c>
      <c r="K567" s="26">
        <v>0</v>
      </c>
      <c r="L567" s="26">
        <v>0</v>
      </c>
    </row>
    <row r="568" spans="2:12" ht="19.5" customHeight="1" x14ac:dyDescent="0.3">
      <c r="B568" s="33" t="s">
        <v>27</v>
      </c>
      <c r="C568" s="30" t="s">
        <v>28</v>
      </c>
      <c r="D568" s="30" t="s">
        <v>100</v>
      </c>
      <c r="E568" s="29">
        <v>45078</v>
      </c>
      <c r="F568" s="28">
        <v>7.5</v>
      </c>
      <c r="G568" s="26">
        <v>0.22545000000000001</v>
      </c>
      <c r="H568" s="26">
        <v>0.170018</v>
      </c>
      <c r="I568" s="26">
        <v>0.11386500000000001</v>
      </c>
      <c r="J568" s="26">
        <v>0</v>
      </c>
      <c r="K568" s="26">
        <v>0</v>
      </c>
      <c r="L568" s="26">
        <v>0</v>
      </c>
    </row>
    <row r="569" spans="2:12" ht="19.5" customHeight="1" x14ac:dyDescent="0.3">
      <c r="B569" s="32" t="s">
        <v>27</v>
      </c>
      <c r="C569" s="30" t="s">
        <v>28</v>
      </c>
      <c r="D569" s="30" t="s">
        <v>100</v>
      </c>
      <c r="E569" s="29">
        <v>45047</v>
      </c>
      <c r="F569" s="28">
        <v>8.5</v>
      </c>
      <c r="G569" s="26">
        <v>0.204291</v>
      </c>
      <c r="H569" s="26">
        <v>0.15124499999999999</v>
      </c>
      <c r="I569" s="26">
        <v>0.10050300000000001</v>
      </c>
      <c r="J569" s="26">
        <v>0</v>
      </c>
      <c r="K569" s="26">
        <v>0</v>
      </c>
      <c r="L569" s="26">
        <v>0</v>
      </c>
    </row>
    <row r="570" spans="2:12" ht="19.5" customHeight="1" x14ac:dyDescent="0.3">
      <c r="B570" s="32" t="s">
        <v>27</v>
      </c>
      <c r="C570" s="30" t="s">
        <v>28</v>
      </c>
      <c r="D570" s="30" t="s">
        <v>100</v>
      </c>
      <c r="E570" s="29">
        <v>45017</v>
      </c>
      <c r="F570" s="28">
        <v>8.5</v>
      </c>
      <c r="G570" s="26">
        <v>0.216367</v>
      </c>
      <c r="H570" s="26">
        <v>0.16238</v>
      </c>
      <c r="I570" s="26">
        <v>0.10219300000000001</v>
      </c>
      <c r="J570" s="26">
        <v>0</v>
      </c>
      <c r="K570" s="26">
        <v>0</v>
      </c>
      <c r="L570" s="26">
        <v>0</v>
      </c>
    </row>
    <row r="571" spans="2:12" ht="19.5" customHeight="1" x14ac:dyDescent="0.3">
      <c r="B571" s="32" t="s">
        <v>27</v>
      </c>
      <c r="C571" s="30" t="s">
        <v>28</v>
      </c>
      <c r="D571" s="30" t="s">
        <v>100</v>
      </c>
      <c r="E571" s="29">
        <v>44986</v>
      </c>
      <c r="F571" s="28">
        <v>8.5</v>
      </c>
      <c r="G571" s="26">
        <v>0.23183200000000001</v>
      </c>
      <c r="H571" s="26">
        <v>0.17328399999999999</v>
      </c>
      <c r="I571" s="26">
        <v>0.124418</v>
      </c>
      <c r="J571" s="26">
        <v>0</v>
      </c>
      <c r="K571" s="26">
        <v>0</v>
      </c>
      <c r="L571" s="26">
        <v>0</v>
      </c>
    </row>
    <row r="572" spans="2:12" ht="19.5" customHeight="1" x14ac:dyDescent="0.3">
      <c r="B572" s="32" t="s">
        <v>27</v>
      </c>
      <c r="C572" s="30" t="s">
        <v>28</v>
      </c>
      <c r="D572" s="30" t="s">
        <v>100</v>
      </c>
      <c r="E572" s="29">
        <v>44958</v>
      </c>
      <c r="F572" s="28">
        <v>8.5</v>
      </c>
      <c r="G572" s="26">
        <v>0.29328100000000001</v>
      </c>
      <c r="H572" s="26">
        <v>0.22805800000000001</v>
      </c>
      <c r="I572" s="26">
        <v>0.161688</v>
      </c>
      <c r="J572" s="26">
        <v>0</v>
      </c>
      <c r="K572" s="26">
        <v>0</v>
      </c>
      <c r="L572" s="26">
        <v>0</v>
      </c>
    </row>
    <row r="573" spans="2:12" ht="19.5" customHeight="1" x14ac:dyDescent="0.3">
      <c r="B573" s="32" t="s">
        <v>27</v>
      </c>
      <c r="C573" s="30" t="s">
        <v>28</v>
      </c>
      <c r="D573" s="30" t="s">
        <v>100</v>
      </c>
      <c r="E573" s="29">
        <v>44927</v>
      </c>
      <c r="F573" s="28">
        <v>8.5</v>
      </c>
      <c r="G573" s="26">
        <v>0.22417100000000001</v>
      </c>
      <c r="H573" s="26">
        <v>0.16633600000000001</v>
      </c>
      <c r="I573" s="26">
        <v>9.3540999999999999E-2</v>
      </c>
      <c r="J573" s="26">
        <v>0</v>
      </c>
      <c r="K573" s="26">
        <v>0</v>
      </c>
      <c r="L573" s="26">
        <v>0</v>
      </c>
    </row>
    <row r="574" spans="2:12" ht="19.5" customHeight="1" x14ac:dyDescent="0.3">
      <c r="B574" s="32" t="s">
        <v>27</v>
      </c>
      <c r="C574" s="30" t="s">
        <v>28</v>
      </c>
      <c r="D574" s="30" t="s">
        <v>100</v>
      </c>
      <c r="E574" s="29">
        <v>44896</v>
      </c>
      <c r="F574" s="28">
        <v>8.5</v>
      </c>
      <c r="G574" s="26">
        <v>0.23844699999999999</v>
      </c>
      <c r="H574" s="26">
        <v>0.17881900000000001</v>
      </c>
      <c r="I574" s="26">
        <v>0.140568</v>
      </c>
      <c r="J574" s="26">
        <v>0</v>
      </c>
      <c r="K574" s="26">
        <v>0</v>
      </c>
      <c r="L574" s="26">
        <v>0</v>
      </c>
    </row>
    <row r="575" spans="2:12" ht="19.5" customHeight="1" x14ac:dyDescent="0.3">
      <c r="B575" s="32" t="s">
        <v>27</v>
      </c>
      <c r="C575" s="30" t="s">
        <v>28</v>
      </c>
      <c r="D575" s="30" t="s">
        <v>100</v>
      </c>
      <c r="E575" s="29">
        <v>44866</v>
      </c>
      <c r="F575" s="28">
        <v>8.5</v>
      </c>
      <c r="G575" s="26">
        <v>0.26101000000000002</v>
      </c>
      <c r="H575" s="26">
        <v>0.199156</v>
      </c>
      <c r="I575" s="26">
        <v>0.146733</v>
      </c>
      <c r="J575" s="26">
        <v>0</v>
      </c>
      <c r="K575" s="26">
        <v>0</v>
      </c>
      <c r="L575" s="26">
        <v>0</v>
      </c>
    </row>
    <row r="576" spans="2:12" ht="19.5" customHeight="1" x14ac:dyDescent="0.3">
      <c r="B576" s="32" t="s">
        <v>27</v>
      </c>
      <c r="C576" s="30" t="s">
        <v>28</v>
      </c>
      <c r="D576" s="30" t="s">
        <v>100</v>
      </c>
      <c r="E576" s="29">
        <v>44835</v>
      </c>
      <c r="F576" s="28">
        <v>8.5</v>
      </c>
      <c r="G576" s="26">
        <v>0.282833</v>
      </c>
      <c r="H576" s="26">
        <v>0.22023200000000001</v>
      </c>
      <c r="I576" s="26">
        <v>0.154222</v>
      </c>
      <c r="J576" s="26">
        <v>0</v>
      </c>
      <c r="K576" s="26">
        <v>0</v>
      </c>
      <c r="L576" s="26">
        <v>0</v>
      </c>
    </row>
    <row r="577" spans="2:12" ht="19.5" customHeight="1" x14ac:dyDescent="0.3">
      <c r="B577" s="32" t="s">
        <v>27</v>
      </c>
      <c r="C577" s="30" t="s">
        <v>28</v>
      </c>
      <c r="D577" s="30" t="s">
        <v>100</v>
      </c>
      <c r="E577" s="29">
        <v>44805</v>
      </c>
      <c r="F577" s="28">
        <v>8.5</v>
      </c>
      <c r="G577" s="26">
        <v>0.29556500000000002</v>
      </c>
      <c r="H577" s="26">
        <v>0.23228000000000001</v>
      </c>
      <c r="I577" s="26">
        <v>0.159608</v>
      </c>
      <c r="J577" s="26">
        <v>0</v>
      </c>
      <c r="K577" s="26">
        <v>0</v>
      </c>
      <c r="L577" s="26">
        <v>0</v>
      </c>
    </row>
    <row r="578" spans="2:12" ht="19.5" customHeight="1" x14ac:dyDescent="0.3">
      <c r="B578" s="32" t="s">
        <v>27</v>
      </c>
      <c r="C578" s="30" t="s">
        <v>28</v>
      </c>
      <c r="D578" s="30" t="s">
        <v>100</v>
      </c>
      <c r="E578" s="29">
        <v>44774</v>
      </c>
      <c r="F578" s="28">
        <v>8.5</v>
      </c>
      <c r="G578" s="26">
        <v>0.30526000000000003</v>
      </c>
      <c r="H578" s="26">
        <v>0.24396300000000001</v>
      </c>
      <c r="I578" s="26">
        <v>0.179229</v>
      </c>
      <c r="J578" s="26">
        <v>0</v>
      </c>
      <c r="K578" s="26">
        <v>0</v>
      </c>
      <c r="L578" s="26">
        <v>0</v>
      </c>
    </row>
    <row r="579" spans="2:12" ht="19.5" customHeight="1" x14ac:dyDescent="0.3">
      <c r="B579" s="32" t="s">
        <v>27</v>
      </c>
      <c r="C579" s="30" t="s">
        <v>28</v>
      </c>
      <c r="D579" s="30" t="s">
        <v>100</v>
      </c>
      <c r="E579" s="29">
        <v>44743</v>
      </c>
      <c r="F579" s="28">
        <v>8.5</v>
      </c>
      <c r="G579" s="26">
        <v>0.290157</v>
      </c>
      <c r="H579" s="26">
        <v>0.23016700000000001</v>
      </c>
      <c r="I579" s="26">
        <v>0.164933</v>
      </c>
      <c r="J579" s="26">
        <v>0</v>
      </c>
      <c r="K579" s="26">
        <v>0</v>
      </c>
      <c r="L579" s="26">
        <v>0</v>
      </c>
    </row>
    <row r="580" spans="2:12" ht="19.5" customHeight="1" x14ac:dyDescent="0.3">
      <c r="B580" s="32" t="s">
        <v>27</v>
      </c>
      <c r="C580" s="30" t="s">
        <v>28</v>
      </c>
      <c r="D580" s="30" t="s">
        <v>100</v>
      </c>
      <c r="E580" s="29">
        <v>44713</v>
      </c>
      <c r="F580" s="28">
        <v>8.5</v>
      </c>
      <c r="G580" s="26">
        <v>0.324438</v>
      </c>
      <c r="H580" s="26">
        <v>0.26098199999999999</v>
      </c>
      <c r="I580" s="26">
        <v>0.18926600000000002</v>
      </c>
      <c r="J580" s="26">
        <v>0</v>
      </c>
      <c r="K580" s="26">
        <v>0</v>
      </c>
      <c r="L580" s="26">
        <v>0</v>
      </c>
    </row>
    <row r="581" spans="2:12" ht="19.5" customHeight="1" x14ac:dyDescent="0.3">
      <c r="B581" s="32" t="s">
        <v>27</v>
      </c>
      <c r="C581" s="30" t="s">
        <v>28</v>
      </c>
      <c r="D581" s="30" t="s">
        <v>100</v>
      </c>
      <c r="E581" s="29">
        <v>44682</v>
      </c>
      <c r="F581" s="28">
        <v>8.5</v>
      </c>
      <c r="G581" s="26">
        <v>0.35708800000000002</v>
      </c>
      <c r="H581" s="26">
        <v>0.29315800000000003</v>
      </c>
      <c r="I581" s="26">
        <v>0.21244399999999999</v>
      </c>
      <c r="J581" s="26">
        <v>0</v>
      </c>
      <c r="K581" s="26">
        <v>0</v>
      </c>
      <c r="L581" s="26">
        <v>0</v>
      </c>
    </row>
    <row r="582" spans="2:12" ht="19.5" customHeight="1" x14ac:dyDescent="0.3">
      <c r="B582" s="32" t="s">
        <v>27</v>
      </c>
      <c r="C582" s="30" t="s">
        <v>28</v>
      </c>
      <c r="D582" s="30" t="s">
        <v>100</v>
      </c>
      <c r="E582" s="29">
        <v>44652</v>
      </c>
      <c r="F582" s="28">
        <v>8.5</v>
      </c>
      <c r="G582" s="26">
        <v>0.374116</v>
      </c>
      <c r="H582" s="26">
        <v>0.30537300000000001</v>
      </c>
      <c r="I582" s="26">
        <v>0.21973700000000002</v>
      </c>
      <c r="J582" s="26">
        <v>0</v>
      </c>
      <c r="K582" s="26">
        <v>0</v>
      </c>
      <c r="L582" s="26">
        <v>0</v>
      </c>
    </row>
    <row r="583" spans="2:12" ht="19.5" customHeight="1" x14ac:dyDescent="0.3">
      <c r="B583" s="32" t="s">
        <v>27</v>
      </c>
      <c r="C583" s="30" t="s">
        <v>28</v>
      </c>
      <c r="D583" s="30" t="s">
        <v>100</v>
      </c>
      <c r="E583" s="29">
        <v>44621</v>
      </c>
      <c r="F583" s="28">
        <v>8.5</v>
      </c>
      <c r="G583" s="26">
        <v>0.502166</v>
      </c>
      <c r="H583" s="26">
        <v>0.416792</v>
      </c>
      <c r="I583" s="26">
        <v>0.32084699999999999</v>
      </c>
      <c r="J583" s="26">
        <v>0</v>
      </c>
      <c r="K583" s="26">
        <v>0</v>
      </c>
      <c r="L583" s="26">
        <v>0</v>
      </c>
    </row>
    <row r="584" spans="2:12" ht="19.5" customHeight="1" x14ac:dyDescent="0.3">
      <c r="B584" s="32" t="s">
        <v>27</v>
      </c>
      <c r="C584" s="30" t="s">
        <v>28</v>
      </c>
      <c r="D584" s="30" t="s">
        <v>100</v>
      </c>
      <c r="E584" s="29">
        <v>44593</v>
      </c>
      <c r="F584" s="28">
        <v>8.5</v>
      </c>
      <c r="G584" s="26">
        <v>0.38051499999999999</v>
      </c>
      <c r="H584" s="26">
        <v>0.30118099999999998</v>
      </c>
      <c r="I584" s="26">
        <v>0.23678199999999999</v>
      </c>
      <c r="J584" s="26">
        <v>0</v>
      </c>
      <c r="K584" s="26">
        <v>0</v>
      </c>
      <c r="L584" s="26">
        <v>0</v>
      </c>
    </row>
    <row r="585" spans="2:12" ht="19.5" customHeight="1" x14ac:dyDescent="0.3">
      <c r="B585" s="32" t="s">
        <v>27</v>
      </c>
      <c r="C585" s="30" t="s">
        <v>28</v>
      </c>
      <c r="D585" s="30" t="s">
        <v>100</v>
      </c>
      <c r="E585" s="29">
        <v>44562</v>
      </c>
      <c r="F585" s="28">
        <v>8.5</v>
      </c>
      <c r="G585" s="26">
        <v>0.39351400000000003</v>
      </c>
      <c r="H585" s="26">
        <v>0.31539800000000001</v>
      </c>
      <c r="I585" s="26">
        <v>0.23744300000000002</v>
      </c>
      <c r="J585" s="26">
        <v>0</v>
      </c>
      <c r="K585" s="26">
        <v>0</v>
      </c>
      <c r="L585" s="26">
        <v>0</v>
      </c>
    </row>
    <row r="586" spans="2:12" ht="19.5" customHeight="1" x14ac:dyDescent="0.3">
      <c r="B586" s="33" t="s">
        <v>27</v>
      </c>
      <c r="C586" s="30" t="s">
        <v>28</v>
      </c>
      <c r="D586" s="30" t="s">
        <v>100</v>
      </c>
      <c r="E586" s="29">
        <v>45078</v>
      </c>
      <c r="F586" s="28">
        <v>8.5</v>
      </c>
      <c r="G586" s="26">
        <v>0.22645000000000001</v>
      </c>
      <c r="H586" s="26">
        <v>0.171018</v>
      </c>
      <c r="I586" s="26">
        <v>0.11486500000000001</v>
      </c>
      <c r="J586" s="26">
        <v>0</v>
      </c>
      <c r="K586" s="26">
        <v>0</v>
      </c>
      <c r="L586" s="26">
        <v>0</v>
      </c>
    </row>
    <row r="587" spans="2:12" ht="19.5" customHeight="1" x14ac:dyDescent="0.3">
      <c r="B587" s="32" t="s">
        <v>27</v>
      </c>
      <c r="C587" s="30" t="s">
        <v>28</v>
      </c>
      <c r="D587" s="30" t="s">
        <v>100</v>
      </c>
      <c r="E587" s="29">
        <v>45047</v>
      </c>
      <c r="F587" s="28">
        <v>9.5</v>
      </c>
      <c r="G587" s="26">
        <v>0.205291</v>
      </c>
      <c r="H587" s="26">
        <v>0.15224499999999999</v>
      </c>
      <c r="I587" s="26">
        <v>0.10150300000000001</v>
      </c>
      <c r="J587" s="26">
        <v>0</v>
      </c>
      <c r="K587" s="26">
        <v>0</v>
      </c>
      <c r="L587" s="26">
        <v>0</v>
      </c>
    </row>
    <row r="588" spans="2:12" ht="19.5" customHeight="1" x14ac:dyDescent="0.3">
      <c r="B588" s="32" t="s">
        <v>27</v>
      </c>
      <c r="C588" s="30" t="s">
        <v>28</v>
      </c>
      <c r="D588" s="30" t="s">
        <v>100</v>
      </c>
      <c r="E588" s="29">
        <v>45017</v>
      </c>
      <c r="F588" s="28">
        <v>9.5</v>
      </c>
      <c r="G588" s="26">
        <v>0.217367</v>
      </c>
      <c r="H588" s="26">
        <v>0.16338</v>
      </c>
      <c r="I588" s="26">
        <v>0.10319300000000001</v>
      </c>
      <c r="J588" s="26">
        <v>0</v>
      </c>
      <c r="K588" s="26">
        <v>0</v>
      </c>
      <c r="L588" s="26">
        <v>0</v>
      </c>
    </row>
    <row r="589" spans="2:12" ht="19.5" customHeight="1" x14ac:dyDescent="0.3">
      <c r="B589" s="32" t="s">
        <v>27</v>
      </c>
      <c r="C589" s="30" t="s">
        <v>28</v>
      </c>
      <c r="D589" s="30" t="s">
        <v>100</v>
      </c>
      <c r="E589" s="29">
        <v>44986</v>
      </c>
      <c r="F589" s="28">
        <v>9.5</v>
      </c>
      <c r="G589" s="26">
        <v>0.23283200000000001</v>
      </c>
      <c r="H589" s="26">
        <v>0.17428399999999999</v>
      </c>
      <c r="I589" s="26">
        <v>0.125418</v>
      </c>
      <c r="J589" s="26">
        <v>0</v>
      </c>
      <c r="K589" s="26">
        <v>0</v>
      </c>
      <c r="L589" s="26">
        <v>0</v>
      </c>
    </row>
    <row r="590" spans="2:12" ht="19.5" customHeight="1" x14ac:dyDescent="0.3">
      <c r="B590" s="32" t="s">
        <v>27</v>
      </c>
      <c r="C590" s="30" t="s">
        <v>28</v>
      </c>
      <c r="D590" s="30" t="s">
        <v>100</v>
      </c>
      <c r="E590" s="29">
        <v>44958</v>
      </c>
      <c r="F590" s="28">
        <v>9.5</v>
      </c>
      <c r="G590" s="26">
        <v>0.29428100000000001</v>
      </c>
      <c r="H590" s="26">
        <v>0.22905800000000001</v>
      </c>
      <c r="I590" s="26">
        <v>0.162688</v>
      </c>
      <c r="J590" s="26">
        <v>0</v>
      </c>
      <c r="K590" s="26">
        <v>0</v>
      </c>
      <c r="L590" s="26">
        <v>0</v>
      </c>
    </row>
    <row r="591" spans="2:12" ht="19.5" customHeight="1" x14ac:dyDescent="0.3">
      <c r="B591" s="32" t="s">
        <v>27</v>
      </c>
      <c r="C591" s="30" t="s">
        <v>28</v>
      </c>
      <c r="D591" s="30" t="s">
        <v>100</v>
      </c>
      <c r="E591" s="29">
        <v>44927</v>
      </c>
      <c r="F591" s="28">
        <v>9.5</v>
      </c>
      <c r="G591" s="26">
        <v>0.22517100000000001</v>
      </c>
      <c r="H591" s="26">
        <v>0.16733600000000001</v>
      </c>
      <c r="I591" s="26">
        <v>9.4541E-2</v>
      </c>
      <c r="J591" s="26">
        <v>0</v>
      </c>
      <c r="K591" s="26">
        <v>0</v>
      </c>
      <c r="L591" s="26">
        <v>0</v>
      </c>
    </row>
    <row r="592" spans="2:12" ht="19.5" customHeight="1" x14ac:dyDescent="0.3">
      <c r="B592" s="32" t="s">
        <v>27</v>
      </c>
      <c r="C592" s="30" t="s">
        <v>28</v>
      </c>
      <c r="D592" s="30" t="s">
        <v>100</v>
      </c>
      <c r="E592" s="29">
        <v>44896</v>
      </c>
      <c r="F592" s="28">
        <v>9.5</v>
      </c>
      <c r="G592" s="26">
        <v>0.23944699999999999</v>
      </c>
      <c r="H592" s="26">
        <v>0.17981900000000001</v>
      </c>
      <c r="I592" s="26">
        <v>0.141568</v>
      </c>
      <c r="J592" s="26">
        <v>0</v>
      </c>
      <c r="K592" s="26">
        <v>0</v>
      </c>
      <c r="L592" s="26">
        <v>0</v>
      </c>
    </row>
    <row r="593" spans="2:12" ht="19.5" customHeight="1" x14ac:dyDescent="0.3">
      <c r="B593" s="32" t="s">
        <v>27</v>
      </c>
      <c r="C593" s="30" t="s">
        <v>28</v>
      </c>
      <c r="D593" s="30" t="s">
        <v>100</v>
      </c>
      <c r="E593" s="29">
        <v>44866</v>
      </c>
      <c r="F593" s="28">
        <v>9.5</v>
      </c>
      <c r="G593" s="26">
        <v>0.26201000000000002</v>
      </c>
      <c r="H593" s="26">
        <v>0.200156</v>
      </c>
      <c r="I593" s="26">
        <v>0.147733</v>
      </c>
      <c r="J593" s="26">
        <v>0</v>
      </c>
      <c r="K593" s="26">
        <v>0</v>
      </c>
      <c r="L593" s="26">
        <v>0</v>
      </c>
    </row>
    <row r="594" spans="2:12" ht="19.5" customHeight="1" x14ac:dyDescent="0.3">
      <c r="B594" s="32" t="s">
        <v>27</v>
      </c>
      <c r="C594" s="30" t="s">
        <v>28</v>
      </c>
      <c r="D594" s="30" t="s">
        <v>100</v>
      </c>
      <c r="E594" s="29">
        <v>44835</v>
      </c>
      <c r="F594" s="28">
        <v>9.5</v>
      </c>
      <c r="G594" s="26">
        <v>0.283833</v>
      </c>
      <c r="H594" s="26">
        <v>0.22123200000000001</v>
      </c>
      <c r="I594" s="26">
        <v>0.155222</v>
      </c>
      <c r="J594" s="26">
        <v>0</v>
      </c>
      <c r="K594" s="26">
        <v>0</v>
      </c>
      <c r="L594" s="26">
        <v>0</v>
      </c>
    </row>
    <row r="595" spans="2:12" ht="19.5" customHeight="1" x14ac:dyDescent="0.3">
      <c r="B595" s="32" t="s">
        <v>27</v>
      </c>
      <c r="C595" s="30" t="s">
        <v>28</v>
      </c>
      <c r="D595" s="30" t="s">
        <v>100</v>
      </c>
      <c r="E595" s="29">
        <v>44805</v>
      </c>
      <c r="F595" s="28">
        <v>9.5</v>
      </c>
      <c r="G595" s="26">
        <v>0.29656500000000002</v>
      </c>
      <c r="H595" s="26">
        <v>0.23328000000000002</v>
      </c>
      <c r="I595" s="26">
        <v>0.160608</v>
      </c>
      <c r="J595" s="26">
        <v>0</v>
      </c>
      <c r="K595" s="26">
        <v>0</v>
      </c>
      <c r="L595" s="26">
        <v>0</v>
      </c>
    </row>
    <row r="596" spans="2:12" ht="19.5" customHeight="1" x14ac:dyDescent="0.3">
      <c r="B596" s="32" t="s">
        <v>27</v>
      </c>
      <c r="C596" s="30" t="s">
        <v>28</v>
      </c>
      <c r="D596" s="30" t="s">
        <v>100</v>
      </c>
      <c r="E596" s="29">
        <v>44774</v>
      </c>
      <c r="F596" s="28">
        <v>9.5</v>
      </c>
      <c r="G596" s="26">
        <v>0.30626000000000003</v>
      </c>
      <c r="H596" s="26">
        <v>0.24496300000000001</v>
      </c>
      <c r="I596" s="26">
        <v>0.180229</v>
      </c>
      <c r="J596" s="26">
        <v>0</v>
      </c>
      <c r="K596" s="26">
        <v>0</v>
      </c>
      <c r="L596" s="26">
        <v>0</v>
      </c>
    </row>
    <row r="597" spans="2:12" ht="19.5" customHeight="1" x14ac:dyDescent="0.3">
      <c r="B597" s="32" t="s">
        <v>27</v>
      </c>
      <c r="C597" s="30" t="s">
        <v>28</v>
      </c>
      <c r="D597" s="30" t="s">
        <v>100</v>
      </c>
      <c r="E597" s="29">
        <v>44743</v>
      </c>
      <c r="F597" s="28">
        <v>9.5</v>
      </c>
      <c r="G597" s="26">
        <v>0.291157</v>
      </c>
      <c r="H597" s="26">
        <v>0.23116700000000001</v>
      </c>
      <c r="I597" s="26">
        <v>0.165933</v>
      </c>
      <c r="J597" s="26">
        <v>0</v>
      </c>
      <c r="K597" s="26">
        <v>0</v>
      </c>
      <c r="L597" s="26">
        <v>0</v>
      </c>
    </row>
    <row r="598" spans="2:12" ht="19.5" customHeight="1" x14ac:dyDescent="0.3">
      <c r="B598" s="32" t="s">
        <v>27</v>
      </c>
      <c r="C598" s="30" t="s">
        <v>28</v>
      </c>
      <c r="D598" s="30" t="s">
        <v>100</v>
      </c>
      <c r="E598" s="29">
        <v>44713</v>
      </c>
      <c r="F598" s="28">
        <v>9.5</v>
      </c>
      <c r="G598" s="26">
        <v>0.32543800000000001</v>
      </c>
      <c r="H598" s="26">
        <v>0.26198199999999999</v>
      </c>
      <c r="I598" s="26">
        <v>0.19026600000000002</v>
      </c>
      <c r="J598" s="26">
        <v>0</v>
      </c>
      <c r="K598" s="26">
        <v>0</v>
      </c>
      <c r="L598" s="26">
        <v>0</v>
      </c>
    </row>
    <row r="599" spans="2:12" ht="19.5" customHeight="1" x14ac:dyDescent="0.3">
      <c r="B599" s="32" t="s">
        <v>27</v>
      </c>
      <c r="C599" s="30" t="s">
        <v>28</v>
      </c>
      <c r="D599" s="30" t="s">
        <v>100</v>
      </c>
      <c r="E599" s="29">
        <v>44682</v>
      </c>
      <c r="F599" s="28">
        <v>9.5</v>
      </c>
      <c r="G599" s="26">
        <v>0.35808800000000002</v>
      </c>
      <c r="H599" s="26">
        <v>0.29415800000000003</v>
      </c>
      <c r="I599" s="26">
        <v>0.21344399999999999</v>
      </c>
      <c r="J599" s="26">
        <v>0</v>
      </c>
      <c r="K599" s="26">
        <v>0</v>
      </c>
      <c r="L599" s="26">
        <v>0</v>
      </c>
    </row>
    <row r="600" spans="2:12" ht="19.5" customHeight="1" x14ac:dyDescent="0.3">
      <c r="B600" s="32" t="s">
        <v>27</v>
      </c>
      <c r="C600" s="30" t="s">
        <v>28</v>
      </c>
      <c r="D600" s="30" t="s">
        <v>100</v>
      </c>
      <c r="E600" s="29">
        <v>44652</v>
      </c>
      <c r="F600" s="28">
        <v>9.5</v>
      </c>
      <c r="G600" s="26">
        <v>0.375116</v>
      </c>
      <c r="H600" s="26">
        <v>0.30637300000000001</v>
      </c>
      <c r="I600" s="26">
        <v>0.22073700000000002</v>
      </c>
      <c r="J600" s="26">
        <v>0</v>
      </c>
      <c r="K600" s="26">
        <v>0</v>
      </c>
      <c r="L600" s="26">
        <v>0</v>
      </c>
    </row>
    <row r="601" spans="2:12" ht="19.5" customHeight="1" x14ac:dyDescent="0.3">
      <c r="B601" s="32" t="s">
        <v>27</v>
      </c>
      <c r="C601" s="30" t="s">
        <v>28</v>
      </c>
      <c r="D601" s="30" t="s">
        <v>100</v>
      </c>
      <c r="E601" s="29">
        <v>44621</v>
      </c>
      <c r="F601" s="28">
        <v>9.5</v>
      </c>
      <c r="G601" s="26">
        <v>0.503166</v>
      </c>
      <c r="H601" s="26">
        <v>0.417792</v>
      </c>
      <c r="I601" s="26">
        <v>0.32184699999999999</v>
      </c>
      <c r="J601" s="26">
        <v>0</v>
      </c>
      <c r="K601" s="26">
        <v>0</v>
      </c>
      <c r="L601" s="26">
        <v>0</v>
      </c>
    </row>
    <row r="602" spans="2:12" ht="19.5" customHeight="1" x14ac:dyDescent="0.3">
      <c r="B602" s="32" t="s">
        <v>27</v>
      </c>
      <c r="C602" s="30" t="s">
        <v>28</v>
      </c>
      <c r="D602" s="30" t="s">
        <v>100</v>
      </c>
      <c r="E602" s="29">
        <v>44593</v>
      </c>
      <c r="F602" s="28">
        <v>9.5</v>
      </c>
      <c r="G602" s="26">
        <v>0.38151499999999999</v>
      </c>
      <c r="H602" s="26">
        <v>0.30218099999999998</v>
      </c>
      <c r="I602" s="26">
        <v>0.23778199999999999</v>
      </c>
      <c r="J602" s="26">
        <v>0</v>
      </c>
      <c r="K602" s="26">
        <v>0</v>
      </c>
      <c r="L602" s="26">
        <v>0</v>
      </c>
    </row>
    <row r="603" spans="2:12" ht="19.5" customHeight="1" x14ac:dyDescent="0.3">
      <c r="B603" s="32" t="s">
        <v>27</v>
      </c>
      <c r="C603" s="30" t="s">
        <v>28</v>
      </c>
      <c r="D603" s="30" t="s">
        <v>100</v>
      </c>
      <c r="E603" s="29">
        <v>44562</v>
      </c>
      <c r="F603" s="28">
        <v>9.5</v>
      </c>
      <c r="G603" s="26">
        <v>0.39451400000000003</v>
      </c>
      <c r="H603" s="26">
        <v>0.31639800000000001</v>
      </c>
      <c r="I603" s="26">
        <v>0.23844300000000002</v>
      </c>
      <c r="J603" s="26">
        <v>0</v>
      </c>
      <c r="K603" s="26">
        <v>0</v>
      </c>
      <c r="L603" s="26">
        <v>0</v>
      </c>
    </row>
    <row r="604" spans="2:12" ht="19.5" customHeight="1" x14ac:dyDescent="0.3">
      <c r="B604" s="31" t="s">
        <v>27</v>
      </c>
      <c r="C604" s="30" t="s">
        <v>28</v>
      </c>
      <c r="D604" s="30" t="s">
        <v>100</v>
      </c>
      <c r="E604" s="29">
        <v>45078</v>
      </c>
      <c r="F604" s="28">
        <v>9.5</v>
      </c>
      <c r="G604" s="26">
        <v>0.22745000000000001</v>
      </c>
      <c r="H604" s="26">
        <v>0.172018</v>
      </c>
      <c r="I604" s="26">
        <v>0.11586500000000001</v>
      </c>
      <c r="J604" s="26">
        <v>0</v>
      </c>
      <c r="K604" s="26">
        <v>0</v>
      </c>
      <c r="L604" s="26">
        <v>0</v>
      </c>
    </row>
    <row r="605" spans="2:12" ht="19.5" customHeight="1" x14ac:dyDescent="0.3">
      <c r="B605" s="32" t="s">
        <v>27</v>
      </c>
      <c r="C605" s="30" t="s">
        <v>28</v>
      </c>
      <c r="D605" s="30" t="s">
        <v>79</v>
      </c>
      <c r="E605" s="29">
        <v>44896</v>
      </c>
      <c r="F605" s="28" t="s">
        <v>0</v>
      </c>
      <c r="G605" s="26">
        <v>0.20122899999999999</v>
      </c>
      <c r="H605" s="26">
        <v>0.14551</v>
      </c>
      <c r="I605" s="26">
        <v>0.14899999999999999</v>
      </c>
      <c r="J605" s="26">
        <v>0</v>
      </c>
      <c r="K605" s="26">
        <v>0</v>
      </c>
      <c r="L605" s="26">
        <v>0</v>
      </c>
    </row>
    <row r="606" spans="2:12" ht="19.5" customHeight="1" x14ac:dyDescent="0.3">
      <c r="B606" s="32" t="s">
        <v>27</v>
      </c>
      <c r="C606" s="30" t="s">
        <v>28</v>
      </c>
      <c r="D606" s="30" t="s">
        <v>79</v>
      </c>
      <c r="E606" s="29">
        <v>44866</v>
      </c>
      <c r="F606" s="28" t="s">
        <v>0</v>
      </c>
      <c r="G606" s="26">
        <v>0.26372299999999999</v>
      </c>
      <c r="H606" s="26">
        <v>0.21029600000000001</v>
      </c>
      <c r="I606" s="26">
        <v>0.16387699999999999</v>
      </c>
      <c r="J606" s="26">
        <v>0</v>
      </c>
      <c r="K606" s="26">
        <v>0</v>
      </c>
      <c r="L606" s="26">
        <v>0</v>
      </c>
    </row>
    <row r="607" spans="2:12" ht="19.5" customHeight="1" x14ac:dyDescent="0.3">
      <c r="B607" s="32" t="s">
        <v>27</v>
      </c>
      <c r="C607" s="30" t="s">
        <v>28</v>
      </c>
      <c r="D607" s="30" t="s">
        <v>79</v>
      </c>
      <c r="E607" s="29">
        <v>44835</v>
      </c>
      <c r="F607" s="28" t="s">
        <v>0</v>
      </c>
      <c r="G607" s="26">
        <v>0.29566299999999995</v>
      </c>
      <c r="H607" s="26">
        <v>0.23599000000000001</v>
      </c>
      <c r="I607" s="26">
        <v>0.17227700000000001</v>
      </c>
      <c r="J607" s="26">
        <v>0</v>
      </c>
      <c r="K607" s="26">
        <v>0</v>
      </c>
      <c r="L607" s="26">
        <v>0</v>
      </c>
    </row>
    <row r="608" spans="2:12" ht="19.5" customHeight="1" x14ac:dyDescent="0.3">
      <c r="B608" s="32" t="s">
        <v>27</v>
      </c>
      <c r="C608" s="30" t="s">
        <v>28</v>
      </c>
      <c r="D608" s="30" t="s">
        <v>79</v>
      </c>
      <c r="E608" s="29">
        <v>44805</v>
      </c>
      <c r="F608" s="28" t="s">
        <v>0</v>
      </c>
      <c r="G608" s="26">
        <v>0.313419</v>
      </c>
      <c r="H608" s="26">
        <v>0.248559</v>
      </c>
      <c r="I608" s="26">
        <v>0.17126</v>
      </c>
      <c r="J608" s="26">
        <v>0</v>
      </c>
      <c r="K608" s="26">
        <v>0</v>
      </c>
      <c r="L608" s="26">
        <v>0</v>
      </c>
    </row>
    <row r="609" spans="2:12" ht="19.5" customHeight="1" x14ac:dyDescent="0.3">
      <c r="B609" s="32" t="s">
        <v>27</v>
      </c>
      <c r="C609" s="30" t="s">
        <v>28</v>
      </c>
      <c r="D609" s="30" t="s">
        <v>79</v>
      </c>
      <c r="E609" s="29">
        <v>44774</v>
      </c>
      <c r="F609" s="28" t="s">
        <v>0</v>
      </c>
      <c r="G609" s="26">
        <v>0.32686299999999996</v>
      </c>
      <c r="H609" s="26">
        <v>0.27219599999999999</v>
      </c>
      <c r="I609" s="26">
        <v>0.20324</v>
      </c>
      <c r="J609" s="26">
        <v>0</v>
      </c>
      <c r="K609" s="26">
        <v>0</v>
      </c>
      <c r="L609" s="26">
        <v>0</v>
      </c>
    </row>
    <row r="610" spans="2:12" ht="19.5" customHeight="1" x14ac:dyDescent="0.3">
      <c r="B610" s="32" t="s">
        <v>27</v>
      </c>
      <c r="C610" s="30" t="s">
        <v>28</v>
      </c>
      <c r="D610" s="30" t="s">
        <v>79</v>
      </c>
      <c r="E610" s="29">
        <v>44743</v>
      </c>
      <c r="F610" s="28" t="s">
        <v>0</v>
      </c>
      <c r="G610" s="26">
        <v>0.295155</v>
      </c>
      <c r="H610" s="26">
        <v>0.23743899999999998</v>
      </c>
      <c r="I610" s="26">
        <v>0.176311</v>
      </c>
      <c r="J610" s="26">
        <v>0</v>
      </c>
      <c r="K610" s="26">
        <v>0</v>
      </c>
      <c r="L610" s="26">
        <v>0</v>
      </c>
    </row>
    <row r="611" spans="2:12" ht="19.5" customHeight="1" x14ac:dyDescent="0.3">
      <c r="B611" s="32" t="s">
        <v>27</v>
      </c>
      <c r="C611" s="30" t="s">
        <v>28</v>
      </c>
      <c r="D611" s="30" t="s">
        <v>79</v>
      </c>
      <c r="E611" s="29">
        <v>44713</v>
      </c>
      <c r="F611" s="28" t="s">
        <v>0</v>
      </c>
      <c r="G611" s="26">
        <v>0.36130399999999996</v>
      </c>
      <c r="H611" s="26">
        <v>0.30473699999999998</v>
      </c>
      <c r="I611" s="26">
        <v>0.22242100000000001</v>
      </c>
      <c r="J611" s="26">
        <v>0</v>
      </c>
      <c r="K611" s="26">
        <v>0</v>
      </c>
      <c r="L611" s="26">
        <v>0</v>
      </c>
    </row>
    <row r="612" spans="2:12" ht="19.5" customHeight="1" x14ac:dyDescent="0.3">
      <c r="B612" s="32" t="s">
        <v>27</v>
      </c>
      <c r="C612" s="30" t="s">
        <v>28</v>
      </c>
      <c r="D612" s="30" t="s">
        <v>79</v>
      </c>
      <c r="E612" s="29">
        <v>44682</v>
      </c>
      <c r="F612" s="28" t="s">
        <v>0</v>
      </c>
      <c r="G612" s="26">
        <v>0.37705099999999997</v>
      </c>
      <c r="H612" s="26">
        <v>0.31397899999999995</v>
      </c>
      <c r="I612" s="26">
        <v>0.24044400000000002</v>
      </c>
      <c r="J612" s="26">
        <v>0</v>
      </c>
      <c r="K612" s="26">
        <v>0</v>
      </c>
      <c r="L612" s="26">
        <v>0</v>
      </c>
    </row>
    <row r="613" spans="2:12" ht="19.5" customHeight="1" x14ac:dyDescent="0.3">
      <c r="B613" s="32" t="s">
        <v>27</v>
      </c>
      <c r="C613" s="30" t="s">
        <v>28</v>
      </c>
      <c r="D613" s="30" t="s">
        <v>79</v>
      </c>
      <c r="E613" s="29">
        <v>44652</v>
      </c>
      <c r="F613" s="28" t="s">
        <v>0</v>
      </c>
      <c r="G613" s="26">
        <v>0.38100199999999995</v>
      </c>
      <c r="H613" s="26">
        <v>0.31375499999999995</v>
      </c>
      <c r="I613" s="26">
        <v>0.24267600000000003</v>
      </c>
      <c r="J613" s="26">
        <v>0</v>
      </c>
      <c r="K613" s="26">
        <v>0</v>
      </c>
      <c r="L613" s="26">
        <v>0</v>
      </c>
    </row>
    <row r="614" spans="2:12" ht="19.5" customHeight="1" x14ac:dyDescent="0.3">
      <c r="B614" s="32" t="s">
        <v>27</v>
      </c>
      <c r="C614" s="30" t="s">
        <v>28</v>
      </c>
      <c r="D614" s="30" t="s">
        <v>79</v>
      </c>
      <c r="E614" s="29">
        <v>44621</v>
      </c>
      <c r="F614" s="28" t="s">
        <v>0</v>
      </c>
      <c r="G614" s="26">
        <v>0.54370700000000005</v>
      </c>
      <c r="H614" s="26">
        <v>0.43589299999999997</v>
      </c>
      <c r="I614" s="26">
        <v>0.33884599999999998</v>
      </c>
      <c r="J614" s="26">
        <v>0</v>
      </c>
      <c r="K614" s="26">
        <v>0</v>
      </c>
      <c r="L614" s="26">
        <v>0</v>
      </c>
    </row>
    <row r="615" spans="2:12" ht="19.5" customHeight="1" x14ac:dyDescent="0.3">
      <c r="B615" s="32" t="s">
        <v>27</v>
      </c>
      <c r="C615" s="30" t="s">
        <v>28</v>
      </c>
      <c r="D615" s="30" t="s">
        <v>79</v>
      </c>
      <c r="E615" s="29">
        <v>44593</v>
      </c>
      <c r="F615" s="28" t="s">
        <v>0</v>
      </c>
      <c r="G615" s="26">
        <v>0.41106699999999996</v>
      </c>
      <c r="H615" s="26">
        <v>0.31029399999999996</v>
      </c>
      <c r="I615" s="26">
        <v>0.24028000000000002</v>
      </c>
      <c r="J615" s="26">
        <v>0</v>
      </c>
      <c r="K615" s="26">
        <v>0</v>
      </c>
      <c r="L615" s="26">
        <v>0</v>
      </c>
    </row>
    <row r="616" spans="2:12" ht="19.5" customHeight="1" x14ac:dyDescent="0.3">
      <c r="B616" s="32" t="s">
        <v>27</v>
      </c>
      <c r="C616" s="30" t="s">
        <v>28</v>
      </c>
      <c r="D616" s="30" t="s">
        <v>79</v>
      </c>
      <c r="E616" s="29">
        <v>44562</v>
      </c>
      <c r="F616" s="28" t="s">
        <v>0</v>
      </c>
      <c r="G616" s="26">
        <v>0.41632999999999998</v>
      </c>
      <c r="H616" s="26">
        <v>0.31870399999999999</v>
      </c>
      <c r="I616" s="26">
        <v>0.25085099999999999</v>
      </c>
      <c r="J616" s="26">
        <v>0</v>
      </c>
      <c r="K616" s="26">
        <v>0</v>
      </c>
      <c r="L616" s="26">
        <v>0</v>
      </c>
    </row>
    <row r="617" spans="2:12" ht="19.5" customHeight="1" x14ac:dyDescent="0.3">
      <c r="B617" s="32" t="s">
        <v>27</v>
      </c>
      <c r="C617" s="30" t="s">
        <v>28</v>
      </c>
      <c r="D617" s="30" t="s">
        <v>82</v>
      </c>
      <c r="E617" s="29">
        <v>44896</v>
      </c>
      <c r="F617" s="28" t="s">
        <v>125</v>
      </c>
      <c r="G617" s="26">
        <v>0.23372899999999999</v>
      </c>
      <c r="H617" s="26">
        <v>0.17801</v>
      </c>
      <c r="I617" s="26">
        <v>0.18149999999999999</v>
      </c>
      <c r="J617" s="26">
        <v>0</v>
      </c>
      <c r="K617" s="26">
        <v>0</v>
      </c>
      <c r="L617" s="26">
        <v>0</v>
      </c>
    </row>
    <row r="618" spans="2:12" ht="19.5" customHeight="1" x14ac:dyDescent="0.3">
      <c r="B618" s="32" t="s">
        <v>27</v>
      </c>
      <c r="C618" s="30" t="s">
        <v>28</v>
      </c>
      <c r="D618" s="30" t="s">
        <v>82</v>
      </c>
      <c r="E618" s="29">
        <v>44866</v>
      </c>
      <c r="F618" s="28" t="s">
        <v>125</v>
      </c>
      <c r="G618" s="26">
        <v>0.29622300000000001</v>
      </c>
      <c r="H618" s="26">
        <v>0.24279600000000001</v>
      </c>
      <c r="I618" s="26">
        <v>0.196377</v>
      </c>
      <c r="J618" s="26">
        <v>0</v>
      </c>
      <c r="K618" s="26">
        <v>0</v>
      </c>
      <c r="L618" s="26">
        <v>0</v>
      </c>
    </row>
    <row r="619" spans="2:12" ht="19.5" customHeight="1" x14ac:dyDescent="0.3">
      <c r="B619" s="32" t="s">
        <v>27</v>
      </c>
      <c r="C619" s="30" t="s">
        <v>28</v>
      </c>
      <c r="D619" s="30" t="s">
        <v>82</v>
      </c>
      <c r="E619" s="29">
        <v>44835</v>
      </c>
      <c r="F619" s="28" t="s">
        <v>125</v>
      </c>
      <c r="G619" s="26">
        <v>0.32816299999999998</v>
      </c>
      <c r="H619" s="26">
        <v>0.26849000000000001</v>
      </c>
      <c r="I619" s="26">
        <v>0.20477699999999999</v>
      </c>
      <c r="J619" s="26">
        <v>0</v>
      </c>
      <c r="K619" s="26">
        <v>0</v>
      </c>
      <c r="L619" s="26">
        <v>0</v>
      </c>
    </row>
    <row r="620" spans="2:12" ht="19.5" customHeight="1" x14ac:dyDescent="0.3">
      <c r="B620" s="32" t="s">
        <v>27</v>
      </c>
      <c r="C620" s="30" t="s">
        <v>28</v>
      </c>
      <c r="D620" s="30" t="s">
        <v>82</v>
      </c>
      <c r="E620" s="29">
        <v>44805</v>
      </c>
      <c r="F620" s="28" t="s">
        <v>125</v>
      </c>
      <c r="G620" s="26">
        <v>0.34591899999999998</v>
      </c>
      <c r="H620" s="26">
        <v>0.281059</v>
      </c>
      <c r="I620" s="26">
        <v>0.20376</v>
      </c>
      <c r="J620" s="26">
        <v>0</v>
      </c>
      <c r="K620" s="26">
        <v>0</v>
      </c>
      <c r="L620" s="26">
        <v>0</v>
      </c>
    </row>
    <row r="621" spans="2:12" ht="19.5" customHeight="1" x14ac:dyDescent="0.3">
      <c r="B621" s="32" t="s">
        <v>27</v>
      </c>
      <c r="C621" s="30" t="s">
        <v>28</v>
      </c>
      <c r="D621" s="30" t="s">
        <v>82</v>
      </c>
      <c r="E621" s="29">
        <v>44774</v>
      </c>
      <c r="F621" s="28" t="s">
        <v>125</v>
      </c>
      <c r="G621" s="26">
        <v>0.35936299999999999</v>
      </c>
      <c r="H621" s="26">
        <v>0.30469600000000002</v>
      </c>
      <c r="I621" s="26">
        <v>0.23574000000000001</v>
      </c>
      <c r="J621" s="26">
        <v>0</v>
      </c>
      <c r="K621" s="26">
        <v>0</v>
      </c>
      <c r="L621" s="26">
        <v>0</v>
      </c>
    </row>
    <row r="622" spans="2:12" ht="19.5" customHeight="1" x14ac:dyDescent="0.3">
      <c r="B622" s="32" t="s">
        <v>27</v>
      </c>
      <c r="C622" s="30" t="s">
        <v>28</v>
      </c>
      <c r="D622" s="30" t="s">
        <v>82</v>
      </c>
      <c r="E622" s="29">
        <v>44743</v>
      </c>
      <c r="F622" s="28" t="s">
        <v>125</v>
      </c>
      <c r="G622" s="26">
        <v>0.32765499999999997</v>
      </c>
      <c r="H622" s="26">
        <v>0.26993899999999998</v>
      </c>
      <c r="I622" s="26">
        <v>0.208811</v>
      </c>
      <c r="J622" s="26">
        <v>0</v>
      </c>
      <c r="K622" s="26">
        <v>0</v>
      </c>
      <c r="L622" s="26">
        <v>0</v>
      </c>
    </row>
    <row r="623" spans="2:12" ht="19.5" customHeight="1" x14ac:dyDescent="0.3">
      <c r="B623" s="32" t="s">
        <v>27</v>
      </c>
      <c r="C623" s="30" t="s">
        <v>28</v>
      </c>
      <c r="D623" s="30" t="s">
        <v>82</v>
      </c>
      <c r="E623" s="29">
        <v>44713</v>
      </c>
      <c r="F623" s="28" t="s">
        <v>125</v>
      </c>
      <c r="G623" s="26">
        <v>0.39380399999999999</v>
      </c>
      <c r="H623" s="26">
        <v>0.33723700000000001</v>
      </c>
      <c r="I623" s="26">
        <v>0.25492100000000001</v>
      </c>
      <c r="J623" s="26">
        <v>0</v>
      </c>
      <c r="K623" s="26">
        <v>0</v>
      </c>
      <c r="L623" s="26">
        <v>0</v>
      </c>
    </row>
    <row r="624" spans="2:12" ht="19.5" customHeight="1" x14ac:dyDescent="0.3">
      <c r="B624" s="32" t="s">
        <v>27</v>
      </c>
      <c r="C624" s="30" t="s">
        <v>28</v>
      </c>
      <c r="D624" s="30" t="s">
        <v>82</v>
      </c>
      <c r="E624" s="29">
        <v>44682</v>
      </c>
      <c r="F624" s="28" t="s">
        <v>125</v>
      </c>
      <c r="G624" s="26">
        <v>0.409551</v>
      </c>
      <c r="H624" s="26">
        <v>0.34647899999999998</v>
      </c>
      <c r="I624" s="26">
        <v>0.27294400000000002</v>
      </c>
      <c r="J624" s="26">
        <v>0</v>
      </c>
      <c r="K624" s="26">
        <v>0</v>
      </c>
      <c r="L624" s="26">
        <v>0</v>
      </c>
    </row>
    <row r="625" spans="2:12" ht="19.5" customHeight="1" x14ac:dyDescent="0.3">
      <c r="B625" s="32" t="s">
        <v>27</v>
      </c>
      <c r="C625" s="30" t="s">
        <v>28</v>
      </c>
      <c r="D625" s="30" t="s">
        <v>82</v>
      </c>
      <c r="E625" s="29">
        <v>44652</v>
      </c>
      <c r="F625" s="28" t="s">
        <v>125</v>
      </c>
      <c r="G625" s="26">
        <v>0.41350199999999998</v>
      </c>
      <c r="H625" s="26">
        <v>0.34625499999999998</v>
      </c>
      <c r="I625" s="26">
        <v>0.27517599999999998</v>
      </c>
      <c r="J625" s="26">
        <v>0</v>
      </c>
      <c r="K625" s="26">
        <v>0</v>
      </c>
      <c r="L625" s="26">
        <v>0</v>
      </c>
    </row>
    <row r="626" spans="2:12" ht="19.5" customHeight="1" x14ac:dyDescent="0.3">
      <c r="B626" s="32" t="s">
        <v>27</v>
      </c>
      <c r="C626" s="30" t="s">
        <v>28</v>
      </c>
      <c r="D626" s="30" t="s">
        <v>82</v>
      </c>
      <c r="E626" s="29">
        <v>44621</v>
      </c>
      <c r="F626" s="28" t="s">
        <v>125</v>
      </c>
      <c r="G626" s="26">
        <v>0.57620700000000002</v>
      </c>
      <c r="H626" s="26">
        <v>0.468393</v>
      </c>
      <c r="I626" s="26">
        <v>0.37134600000000001</v>
      </c>
      <c r="J626" s="26">
        <v>0</v>
      </c>
      <c r="K626" s="26">
        <v>0</v>
      </c>
      <c r="L626" s="26">
        <v>0</v>
      </c>
    </row>
    <row r="627" spans="2:12" ht="19.5" customHeight="1" x14ac:dyDescent="0.3">
      <c r="B627" s="32" t="s">
        <v>27</v>
      </c>
      <c r="C627" s="30" t="s">
        <v>28</v>
      </c>
      <c r="D627" s="30" t="s">
        <v>82</v>
      </c>
      <c r="E627" s="29">
        <v>44593</v>
      </c>
      <c r="F627" s="28" t="s">
        <v>125</v>
      </c>
      <c r="G627" s="26">
        <v>0.44356699999999999</v>
      </c>
      <c r="H627" s="26">
        <v>0.34279399999999999</v>
      </c>
      <c r="I627" s="26">
        <v>0.27278000000000002</v>
      </c>
      <c r="J627" s="26">
        <v>0</v>
      </c>
      <c r="K627" s="26">
        <v>0</v>
      </c>
      <c r="L627" s="26">
        <v>0</v>
      </c>
    </row>
    <row r="628" spans="2:12" ht="19.5" customHeight="1" x14ac:dyDescent="0.3">
      <c r="B628" s="32" t="s">
        <v>27</v>
      </c>
      <c r="C628" s="30" t="s">
        <v>28</v>
      </c>
      <c r="D628" s="30" t="s">
        <v>82</v>
      </c>
      <c r="E628" s="29">
        <v>44562</v>
      </c>
      <c r="F628" s="28" t="s">
        <v>125</v>
      </c>
      <c r="G628" s="26">
        <v>0.44883000000000001</v>
      </c>
      <c r="H628" s="26">
        <v>0.35120400000000002</v>
      </c>
      <c r="I628" s="26">
        <v>0.28335100000000002</v>
      </c>
      <c r="J628" s="26">
        <v>0</v>
      </c>
      <c r="K628" s="26">
        <v>0</v>
      </c>
      <c r="L628" s="26">
        <v>0</v>
      </c>
    </row>
    <row r="629" spans="2:12" ht="19.5" customHeight="1" x14ac:dyDescent="0.3">
      <c r="B629" s="32" t="s">
        <v>27</v>
      </c>
      <c r="C629" s="30" t="s">
        <v>28</v>
      </c>
      <c r="D629" s="30" t="s">
        <v>82</v>
      </c>
      <c r="E629" s="29">
        <v>44896</v>
      </c>
      <c r="F629" s="28" t="s">
        <v>126</v>
      </c>
      <c r="G629" s="26">
        <v>0.238729</v>
      </c>
      <c r="H629" s="26">
        <v>0.18301000000000001</v>
      </c>
      <c r="I629" s="26">
        <v>0.1865</v>
      </c>
      <c r="J629" s="26">
        <v>0</v>
      </c>
      <c r="K629" s="26">
        <v>0</v>
      </c>
      <c r="L629" s="26">
        <v>0</v>
      </c>
    </row>
    <row r="630" spans="2:12" ht="19.5" customHeight="1" x14ac:dyDescent="0.3">
      <c r="B630" s="32" t="s">
        <v>27</v>
      </c>
      <c r="C630" s="30" t="s">
        <v>28</v>
      </c>
      <c r="D630" s="30" t="s">
        <v>82</v>
      </c>
      <c r="E630" s="29">
        <v>44866</v>
      </c>
      <c r="F630" s="28" t="s">
        <v>126</v>
      </c>
      <c r="G630" s="26">
        <v>0.30122300000000002</v>
      </c>
      <c r="H630" s="26">
        <v>0.24779599999999999</v>
      </c>
      <c r="I630" s="26">
        <v>0.201377</v>
      </c>
      <c r="J630" s="26">
        <v>0</v>
      </c>
      <c r="K630" s="26">
        <v>0</v>
      </c>
      <c r="L630" s="26">
        <v>0</v>
      </c>
    </row>
    <row r="631" spans="2:12" ht="19.5" customHeight="1" x14ac:dyDescent="0.3">
      <c r="B631" s="32" t="s">
        <v>27</v>
      </c>
      <c r="C631" s="30" t="s">
        <v>28</v>
      </c>
      <c r="D631" s="30" t="s">
        <v>82</v>
      </c>
      <c r="E631" s="29">
        <v>44835</v>
      </c>
      <c r="F631" s="28" t="s">
        <v>126</v>
      </c>
      <c r="G631" s="26">
        <v>0.33316299999999999</v>
      </c>
      <c r="H631" s="26">
        <v>0.27349000000000001</v>
      </c>
      <c r="I631" s="26">
        <v>0.20977699999999999</v>
      </c>
      <c r="J631" s="26">
        <v>0</v>
      </c>
      <c r="K631" s="26">
        <v>0</v>
      </c>
      <c r="L631" s="26">
        <v>0</v>
      </c>
    </row>
    <row r="632" spans="2:12" ht="19.5" customHeight="1" x14ac:dyDescent="0.3">
      <c r="B632" s="32" t="s">
        <v>27</v>
      </c>
      <c r="C632" s="30" t="s">
        <v>28</v>
      </c>
      <c r="D632" s="30" t="s">
        <v>82</v>
      </c>
      <c r="E632" s="29">
        <v>44805</v>
      </c>
      <c r="F632" s="28" t="s">
        <v>126</v>
      </c>
      <c r="G632" s="26">
        <v>0.35091899999999998</v>
      </c>
      <c r="H632" s="26">
        <v>0.28605900000000001</v>
      </c>
      <c r="I632" s="26">
        <v>0.20876</v>
      </c>
      <c r="J632" s="26">
        <v>0</v>
      </c>
      <c r="K632" s="26">
        <v>0</v>
      </c>
      <c r="L632" s="26">
        <v>0</v>
      </c>
    </row>
    <row r="633" spans="2:12" ht="19.5" customHeight="1" x14ac:dyDescent="0.3">
      <c r="B633" s="32" t="s">
        <v>27</v>
      </c>
      <c r="C633" s="30" t="s">
        <v>28</v>
      </c>
      <c r="D633" s="30" t="s">
        <v>82</v>
      </c>
      <c r="E633" s="29">
        <v>44774</v>
      </c>
      <c r="F633" s="28" t="s">
        <v>126</v>
      </c>
      <c r="G633" s="26">
        <v>0.36436299999999999</v>
      </c>
      <c r="H633" s="26">
        <v>0.30969599999999997</v>
      </c>
      <c r="I633" s="26">
        <v>0.24074000000000001</v>
      </c>
      <c r="J633" s="26">
        <v>0</v>
      </c>
      <c r="K633" s="26">
        <v>0</v>
      </c>
      <c r="L633" s="26">
        <v>0</v>
      </c>
    </row>
    <row r="634" spans="2:12" ht="19.5" customHeight="1" x14ac:dyDescent="0.3">
      <c r="B634" s="32" t="s">
        <v>27</v>
      </c>
      <c r="C634" s="30" t="s">
        <v>28</v>
      </c>
      <c r="D634" s="30" t="s">
        <v>82</v>
      </c>
      <c r="E634" s="29">
        <v>44743</v>
      </c>
      <c r="F634" s="28" t="s">
        <v>126</v>
      </c>
      <c r="G634" s="26">
        <v>0.33265499999999998</v>
      </c>
      <c r="H634" s="26">
        <v>0.27493899999999999</v>
      </c>
      <c r="I634" s="26">
        <v>0.213811</v>
      </c>
      <c r="J634" s="26">
        <v>0</v>
      </c>
      <c r="K634" s="26">
        <v>0</v>
      </c>
      <c r="L634" s="26">
        <v>0</v>
      </c>
    </row>
    <row r="635" spans="2:12" ht="19.5" customHeight="1" x14ac:dyDescent="0.3">
      <c r="B635" s="32" t="s">
        <v>27</v>
      </c>
      <c r="C635" s="30" t="s">
        <v>28</v>
      </c>
      <c r="D635" s="30" t="s">
        <v>82</v>
      </c>
      <c r="E635" s="29">
        <v>44713</v>
      </c>
      <c r="F635" s="28" t="s">
        <v>126</v>
      </c>
      <c r="G635" s="26">
        <v>0.39880399999999999</v>
      </c>
      <c r="H635" s="26">
        <v>0.34223700000000001</v>
      </c>
      <c r="I635" s="26">
        <v>0.25992100000000001</v>
      </c>
      <c r="J635" s="26">
        <v>0</v>
      </c>
      <c r="K635" s="26">
        <v>0</v>
      </c>
      <c r="L635" s="26">
        <v>0</v>
      </c>
    </row>
    <row r="636" spans="2:12" ht="19.5" customHeight="1" x14ac:dyDescent="0.3">
      <c r="B636" s="32" t="s">
        <v>27</v>
      </c>
      <c r="C636" s="30" t="s">
        <v>28</v>
      </c>
      <c r="D636" s="30" t="s">
        <v>82</v>
      </c>
      <c r="E636" s="29">
        <v>44682</v>
      </c>
      <c r="F636" s="28" t="s">
        <v>126</v>
      </c>
      <c r="G636" s="26">
        <v>0.414551</v>
      </c>
      <c r="H636" s="26">
        <v>0.35147899999999999</v>
      </c>
      <c r="I636" s="26">
        <v>0.27794400000000002</v>
      </c>
      <c r="J636" s="26">
        <v>0</v>
      </c>
      <c r="K636" s="26">
        <v>0</v>
      </c>
      <c r="L636" s="26">
        <v>0</v>
      </c>
    </row>
    <row r="637" spans="2:12" ht="19.5" customHeight="1" x14ac:dyDescent="0.3">
      <c r="B637" s="32" t="s">
        <v>27</v>
      </c>
      <c r="C637" s="30" t="s">
        <v>28</v>
      </c>
      <c r="D637" s="30" t="s">
        <v>82</v>
      </c>
      <c r="E637" s="29">
        <v>44652</v>
      </c>
      <c r="F637" s="28" t="s">
        <v>126</v>
      </c>
      <c r="G637" s="26">
        <v>0.41850199999999999</v>
      </c>
      <c r="H637" s="26">
        <v>0.35125499999999998</v>
      </c>
      <c r="I637" s="26">
        <v>0.28017599999999998</v>
      </c>
      <c r="J637" s="26">
        <v>0</v>
      </c>
      <c r="K637" s="26">
        <v>0</v>
      </c>
      <c r="L637" s="26">
        <v>0</v>
      </c>
    </row>
    <row r="638" spans="2:12" ht="19.5" customHeight="1" x14ac:dyDescent="0.3">
      <c r="B638" s="32" t="s">
        <v>27</v>
      </c>
      <c r="C638" s="30" t="s">
        <v>28</v>
      </c>
      <c r="D638" s="30" t="s">
        <v>82</v>
      </c>
      <c r="E638" s="29">
        <v>44621</v>
      </c>
      <c r="F638" s="28" t="s">
        <v>126</v>
      </c>
      <c r="G638" s="26">
        <v>0.58120700000000003</v>
      </c>
      <c r="H638" s="26">
        <v>0.47339300000000001</v>
      </c>
      <c r="I638" s="26">
        <v>0.37634600000000001</v>
      </c>
      <c r="J638" s="26">
        <v>0</v>
      </c>
      <c r="K638" s="26">
        <v>0</v>
      </c>
      <c r="L638" s="26">
        <v>0</v>
      </c>
    </row>
    <row r="639" spans="2:12" ht="19.5" customHeight="1" x14ac:dyDescent="0.3">
      <c r="B639" s="32" t="s">
        <v>27</v>
      </c>
      <c r="C639" s="30" t="s">
        <v>28</v>
      </c>
      <c r="D639" s="30" t="s">
        <v>82</v>
      </c>
      <c r="E639" s="29">
        <v>44593</v>
      </c>
      <c r="F639" s="28" t="s">
        <v>126</v>
      </c>
      <c r="G639" s="26">
        <v>0.44856699999999999</v>
      </c>
      <c r="H639" s="26">
        <v>0.34779399999999999</v>
      </c>
      <c r="I639" s="26">
        <v>0.27777999999999997</v>
      </c>
      <c r="J639" s="26">
        <v>0</v>
      </c>
      <c r="K639" s="26">
        <v>0</v>
      </c>
      <c r="L639" s="26">
        <v>0</v>
      </c>
    </row>
    <row r="640" spans="2:12" ht="19.5" customHeight="1" x14ac:dyDescent="0.3">
      <c r="B640" s="32" t="s">
        <v>27</v>
      </c>
      <c r="C640" s="30" t="s">
        <v>28</v>
      </c>
      <c r="D640" s="30" t="s">
        <v>82</v>
      </c>
      <c r="E640" s="29">
        <v>44562</v>
      </c>
      <c r="F640" s="28" t="s">
        <v>126</v>
      </c>
      <c r="G640" s="26">
        <v>0.45383000000000001</v>
      </c>
      <c r="H640" s="26">
        <v>0.35620400000000002</v>
      </c>
      <c r="I640" s="26">
        <v>0.28835100000000002</v>
      </c>
      <c r="J640" s="26">
        <v>0</v>
      </c>
      <c r="K640" s="26">
        <v>0</v>
      </c>
      <c r="L640" s="26">
        <v>0</v>
      </c>
    </row>
    <row r="641" spans="2:12" ht="19.5" customHeight="1" x14ac:dyDescent="0.3">
      <c r="B641" s="32" t="s">
        <v>27</v>
      </c>
      <c r="C641" s="30" t="s">
        <v>28</v>
      </c>
      <c r="D641" s="30" t="s">
        <v>82</v>
      </c>
      <c r="E641" s="29">
        <v>44896</v>
      </c>
      <c r="F641" s="28" t="s">
        <v>127</v>
      </c>
      <c r="G641" s="26">
        <v>0.243729</v>
      </c>
      <c r="H641" s="26">
        <v>0.18801000000000001</v>
      </c>
      <c r="I641" s="26">
        <v>0.1915</v>
      </c>
      <c r="J641" s="26">
        <v>0</v>
      </c>
      <c r="K641" s="26">
        <v>0</v>
      </c>
      <c r="L641" s="26">
        <v>0</v>
      </c>
    </row>
    <row r="642" spans="2:12" ht="19.5" customHeight="1" x14ac:dyDescent="0.3">
      <c r="B642" s="32" t="s">
        <v>27</v>
      </c>
      <c r="C642" s="30" t="s">
        <v>28</v>
      </c>
      <c r="D642" s="30" t="s">
        <v>82</v>
      </c>
      <c r="E642" s="29">
        <v>44866</v>
      </c>
      <c r="F642" s="28" t="s">
        <v>127</v>
      </c>
      <c r="G642" s="26">
        <v>0.30622300000000002</v>
      </c>
      <c r="H642" s="26">
        <v>0.25279600000000002</v>
      </c>
      <c r="I642" s="26">
        <v>0.206377</v>
      </c>
      <c r="J642" s="26">
        <v>0</v>
      </c>
      <c r="K642" s="26">
        <v>0</v>
      </c>
      <c r="L642" s="26">
        <v>0</v>
      </c>
    </row>
    <row r="643" spans="2:12" ht="19.5" customHeight="1" x14ac:dyDescent="0.3">
      <c r="B643" s="32" t="s">
        <v>27</v>
      </c>
      <c r="C643" s="30" t="s">
        <v>28</v>
      </c>
      <c r="D643" s="30" t="s">
        <v>82</v>
      </c>
      <c r="E643" s="29">
        <v>44835</v>
      </c>
      <c r="F643" s="28" t="s">
        <v>127</v>
      </c>
      <c r="G643" s="26">
        <v>0.33816299999999999</v>
      </c>
      <c r="H643" s="26">
        <v>0.27849000000000002</v>
      </c>
      <c r="I643" s="26">
        <v>0.214777</v>
      </c>
      <c r="J643" s="26">
        <v>0</v>
      </c>
      <c r="K643" s="26">
        <v>0</v>
      </c>
      <c r="L643" s="26">
        <v>0</v>
      </c>
    </row>
    <row r="644" spans="2:12" ht="19.5" customHeight="1" x14ac:dyDescent="0.3">
      <c r="B644" s="32" t="s">
        <v>27</v>
      </c>
      <c r="C644" s="30" t="s">
        <v>28</v>
      </c>
      <c r="D644" s="30" t="s">
        <v>82</v>
      </c>
      <c r="E644" s="29">
        <v>44805</v>
      </c>
      <c r="F644" s="28" t="s">
        <v>127</v>
      </c>
      <c r="G644" s="26">
        <v>0.35591899999999999</v>
      </c>
      <c r="H644" s="26">
        <v>0.29105900000000001</v>
      </c>
      <c r="I644" s="26">
        <v>0.21376000000000001</v>
      </c>
      <c r="J644" s="26">
        <v>0</v>
      </c>
      <c r="K644" s="26">
        <v>0</v>
      </c>
      <c r="L644" s="26">
        <v>0</v>
      </c>
    </row>
    <row r="645" spans="2:12" ht="19.5" customHeight="1" x14ac:dyDescent="0.3">
      <c r="B645" s="32" t="s">
        <v>27</v>
      </c>
      <c r="C645" s="30" t="s">
        <v>28</v>
      </c>
      <c r="D645" s="30" t="s">
        <v>82</v>
      </c>
      <c r="E645" s="29">
        <v>44774</v>
      </c>
      <c r="F645" s="28" t="s">
        <v>127</v>
      </c>
      <c r="G645" s="26">
        <v>0.369363</v>
      </c>
      <c r="H645" s="26">
        <v>0.31469599999999998</v>
      </c>
      <c r="I645" s="26">
        <v>0.24573999999999999</v>
      </c>
      <c r="J645" s="26">
        <v>0</v>
      </c>
      <c r="K645" s="26">
        <v>0</v>
      </c>
      <c r="L645" s="26">
        <v>0</v>
      </c>
    </row>
    <row r="646" spans="2:12" ht="19.5" customHeight="1" x14ac:dyDescent="0.3">
      <c r="B646" s="32" t="s">
        <v>27</v>
      </c>
      <c r="C646" s="30" t="s">
        <v>28</v>
      </c>
      <c r="D646" s="30" t="s">
        <v>82</v>
      </c>
      <c r="E646" s="29">
        <v>44743</v>
      </c>
      <c r="F646" s="28" t="s">
        <v>127</v>
      </c>
      <c r="G646" s="26">
        <v>0.33765499999999998</v>
      </c>
      <c r="H646" s="26">
        <v>0.27993899999999999</v>
      </c>
      <c r="I646" s="26">
        <v>0.21881100000000001</v>
      </c>
      <c r="J646" s="26">
        <v>0</v>
      </c>
      <c r="K646" s="26">
        <v>0</v>
      </c>
      <c r="L646" s="26">
        <v>0</v>
      </c>
    </row>
    <row r="647" spans="2:12" ht="19.5" customHeight="1" x14ac:dyDescent="0.3">
      <c r="B647" s="32" t="s">
        <v>27</v>
      </c>
      <c r="C647" s="30" t="s">
        <v>28</v>
      </c>
      <c r="D647" s="30" t="s">
        <v>82</v>
      </c>
      <c r="E647" s="29">
        <v>44713</v>
      </c>
      <c r="F647" s="28" t="s">
        <v>127</v>
      </c>
      <c r="G647" s="26">
        <v>0.403804</v>
      </c>
      <c r="H647" s="26">
        <v>0.34723700000000002</v>
      </c>
      <c r="I647" s="26">
        <v>0.26492100000000002</v>
      </c>
      <c r="J647" s="26">
        <v>0</v>
      </c>
      <c r="K647" s="26">
        <v>0</v>
      </c>
      <c r="L647" s="26">
        <v>0</v>
      </c>
    </row>
    <row r="648" spans="2:12" ht="19.5" customHeight="1" x14ac:dyDescent="0.3">
      <c r="B648" s="32" t="s">
        <v>27</v>
      </c>
      <c r="C648" s="30" t="s">
        <v>28</v>
      </c>
      <c r="D648" s="30" t="s">
        <v>82</v>
      </c>
      <c r="E648" s="29">
        <v>44682</v>
      </c>
      <c r="F648" s="28" t="s">
        <v>127</v>
      </c>
      <c r="G648" s="26">
        <v>0.41955100000000001</v>
      </c>
      <c r="H648" s="26">
        <v>0.35647899999999999</v>
      </c>
      <c r="I648" s="26">
        <v>0.28294399999999997</v>
      </c>
      <c r="J648" s="26">
        <v>0</v>
      </c>
      <c r="K648" s="26">
        <v>0</v>
      </c>
      <c r="L648" s="26">
        <v>0</v>
      </c>
    </row>
    <row r="649" spans="2:12" ht="19.5" customHeight="1" x14ac:dyDescent="0.3">
      <c r="B649" s="32" t="s">
        <v>27</v>
      </c>
      <c r="C649" s="30" t="s">
        <v>28</v>
      </c>
      <c r="D649" s="30" t="s">
        <v>82</v>
      </c>
      <c r="E649" s="29">
        <v>44652</v>
      </c>
      <c r="F649" s="28" t="s">
        <v>127</v>
      </c>
      <c r="G649" s="26">
        <v>0.42350199999999999</v>
      </c>
      <c r="H649" s="26">
        <v>0.35625499999999999</v>
      </c>
      <c r="I649" s="26">
        <v>0.28517599999999999</v>
      </c>
      <c r="J649" s="26">
        <v>0</v>
      </c>
      <c r="K649" s="26">
        <v>0</v>
      </c>
      <c r="L649" s="26">
        <v>0</v>
      </c>
    </row>
    <row r="650" spans="2:12" ht="19.5" customHeight="1" x14ac:dyDescent="0.3">
      <c r="B650" s="32" t="s">
        <v>27</v>
      </c>
      <c r="C650" s="30" t="s">
        <v>28</v>
      </c>
      <c r="D650" s="30" t="s">
        <v>82</v>
      </c>
      <c r="E650" s="29">
        <v>44621</v>
      </c>
      <c r="F650" s="28" t="s">
        <v>127</v>
      </c>
      <c r="G650" s="26">
        <v>0.58620700000000003</v>
      </c>
      <c r="H650" s="26">
        <v>0.47839300000000001</v>
      </c>
      <c r="I650" s="26">
        <v>0.38134600000000002</v>
      </c>
      <c r="J650" s="26">
        <v>0</v>
      </c>
      <c r="K650" s="26">
        <v>0</v>
      </c>
      <c r="L650" s="26">
        <v>0</v>
      </c>
    </row>
    <row r="651" spans="2:12" ht="19.5" customHeight="1" x14ac:dyDescent="0.3">
      <c r="B651" s="32" t="s">
        <v>27</v>
      </c>
      <c r="C651" s="30" t="s">
        <v>28</v>
      </c>
      <c r="D651" s="30" t="s">
        <v>82</v>
      </c>
      <c r="E651" s="29">
        <v>44593</v>
      </c>
      <c r="F651" s="28" t="s">
        <v>127</v>
      </c>
      <c r="G651" s="26">
        <v>0.453567</v>
      </c>
      <c r="H651" s="26">
        <v>0.352794</v>
      </c>
      <c r="I651" s="26">
        <v>0.28277999999999998</v>
      </c>
      <c r="J651" s="26">
        <v>0</v>
      </c>
      <c r="K651" s="26">
        <v>0</v>
      </c>
      <c r="L651" s="26">
        <v>0</v>
      </c>
    </row>
    <row r="652" spans="2:12" ht="19.5" customHeight="1" x14ac:dyDescent="0.3">
      <c r="B652" s="32" t="s">
        <v>27</v>
      </c>
      <c r="C652" s="30" t="s">
        <v>28</v>
      </c>
      <c r="D652" s="30" t="s">
        <v>82</v>
      </c>
      <c r="E652" s="29">
        <v>44562</v>
      </c>
      <c r="F652" s="28" t="s">
        <v>127</v>
      </c>
      <c r="G652" s="26">
        <v>0.45883000000000002</v>
      </c>
      <c r="H652" s="26">
        <v>0.36120400000000003</v>
      </c>
      <c r="I652" s="26">
        <v>0.29335099999999997</v>
      </c>
      <c r="J652" s="26">
        <v>0</v>
      </c>
      <c r="K652" s="26">
        <v>0</v>
      </c>
      <c r="L652" s="26">
        <v>0</v>
      </c>
    </row>
    <row r="653" spans="2:12" ht="19.5" customHeight="1" x14ac:dyDescent="0.3">
      <c r="B653" s="32" t="s">
        <v>27</v>
      </c>
      <c r="C653" s="30" t="s">
        <v>28</v>
      </c>
      <c r="D653" s="30" t="s">
        <v>82</v>
      </c>
      <c r="E653" s="29">
        <v>44896</v>
      </c>
      <c r="F653" s="28" t="s">
        <v>128</v>
      </c>
      <c r="G653" s="26">
        <v>0.24872899999999998</v>
      </c>
      <c r="H653" s="26">
        <v>0.19300999999999999</v>
      </c>
      <c r="I653" s="26">
        <v>0.19650000000000001</v>
      </c>
      <c r="J653" s="26">
        <v>0</v>
      </c>
      <c r="K653" s="26">
        <v>0</v>
      </c>
      <c r="L653" s="26">
        <v>0</v>
      </c>
    </row>
    <row r="654" spans="2:12" ht="19.5" customHeight="1" x14ac:dyDescent="0.3">
      <c r="B654" s="32" t="s">
        <v>27</v>
      </c>
      <c r="C654" s="30" t="s">
        <v>28</v>
      </c>
      <c r="D654" s="30" t="s">
        <v>82</v>
      </c>
      <c r="E654" s="29">
        <v>44866</v>
      </c>
      <c r="F654" s="28" t="s">
        <v>128</v>
      </c>
      <c r="G654" s="26">
        <v>0.31122299999999997</v>
      </c>
      <c r="H654" s="26">
        <v>0.25779600000000003</v>
      </c>
      <c r="I654" s="26">
        <v>0.21137700000000001</v>
      </c>
      <c r="J654" s="26">
        <v>0</v>
      </c>
      <c r="K654" s="26">
        <v>0</v>
      </c>
      <c r="L654" s="26">
        <v>0</v>
      </c>
    </row>
    <row r="655" spans="2:12" ht="19.5" customHeight="1" x14ac:dyDescent="0.3">
      <c r="B655" s="32" t="s">
        <v>27</v>
      </c>
      <c r="C655" s="30" t="s">
        <v>28</v>
      </c>
      <c r="D655" s="30" t="s">
        <v>82</v>
      </c>
      <c r="E655" s="29">
        <v>44835</v>
      </c>
      <c r="F655" s="28" t="s">
        <v>128</v>
      </c>
      <c r="G655" s="26">
        <v>0.343163</v>
      </c>
      <c r="H655" s="26">
        <v>0.28349000000000002</v>
      </c>
      <c r="I655" s="26">
        <v>0.219777</v>
      </c>
      <c r="J655" s="26">
        <v>0</v>
      </c>
      <c r="K655" s="26">
        <v>0</v>
      </c>
      <c r="L655" s="26">
        <v>0</v>
      </c>
    </row>
    <row r="656" spans="2:12" ht="19.5" customHeight="1" x14ac:dyDescent="0.3">
      <c r="B656" s="32" t="s">
        <v>27</v>
      </c>
      <c r="C656" s="30" t="s">
        <v>28</v>
      </c>
      <c r="D656" s="30" t="s">
        <v>82</v>
      </c>
      <c r="E656" s="29">
        <v>44805</v>
      </c>
      <c r="F656" s="28" t="s">
        <v>128</v>
      </c>
      <c r="G656" s="26">
        <v>0.36091899999999999</v>
      </c>
      <c r="H656" s="26">
        <v>0.29605900000000002</v>
      </c>
      <c r="I656" s="26">
        <v>0.21876000000000001</v>
      </c>
      <c r="J656" s="26">
        <v>0</v>
      </c>
      <c r="K656" s="26">
        <v>0</v>
      </c>
      <c r="L656" s="26">
        <v>0</v>
      </c>
    </row>
    <row r="657" spans="2:12" ht="19.5" customHeight="1" x14ac:dyDescent="0.3">
      <c r="B657" s="32" t="s">
        <v>27</v>
      </c>
      <c r="C657" s="30" t="s">
        <v>28</v>
      </c>
      <c r="D657" s="30" t="s">
        <v>82</v>
      </c>
      <c r="E657" s="29">
        <v>44774</v>
      </c>
      <c r="F657" s="28" t="s">
        <v>128</v>
      </c>
      <c r="G657" s="26">
        <v>0.374363</v>
      </c>
      <c r="H657" s="26">
        <v>0.31969599999999998</v>
      </c>
      <c r="I657" s="26">
        <v>0.25074000000000002</v>
      </c>
      <c r="J657" s="26">
        <v>0</v>
      </c>
      <c r="K657" s="26">
        <v>0</v>
      </c>
      <c r="L657" s="26">
        <v>0</v>
      </c>
    </row>
    <row r="658" spans="2:12" ht="19.5" customHeight="1" x14ac:dyDescent="0.3">
      <c r="B658" s="32" t="s">
        <v>27</v>
      </c>
      <c r="C658" s="30" t="s">
        <v>28</v>
      </c>
      <c r="D658" s="30" t="s">
        <v>82</v>
      </c>
      <c r="E658" s="29">
        <v>44743</v>
      </c>
      <c r="F658" s="28" t="s">
        <v>128</v>
      </c>
      <c r="G658" s="26">
        <v>0.34265499999999999</v>
      </c>
      <c r="H658" s="26">
        <v>0.284939</v>
      </c>
      <c r="I658" s="26">
        <v>0.22381100000000001</v>
      </c>
      <c r="J658" s="26">
        <v>0</v>
      </c>
      <c r="K658" s="26">
        <v>0</v>
      </c>
      <c r="L658" s="26">
        <v>0</v>
      </c>
    </row>
    <row r="659" spans="2:12" ht="19.5" customHeight="1" x14ac:dyDescent="0.3">
      <c r="B659" s="32" t="s">
        <v>27</v>
      </c>
      <c r="C659" s="30" t="s">
        <v>28</v>
      </c>
      <c r="D659" s="30" t="s">
        <v>82</v>
      </c>
      <c r="E659" s="29">
        <v>44713</v>
      </c>
      <c r="F659" s="28" t="s">
        <v>128</v>
      </c>
      <c r="G659" s="26">
        <v>0.408804</v>
      </c>
      <c r="H659" s="26">
        <v>0.35223700000000002</v>
      </c>
      <c r="I659" s="26">
        <v>0.26992100000000002</v>
      </c>
      <c r="J659" s="26">
        <v>0</v>
      </c>
      <c r="K659" s="26">
        <v>0</v>
      </c>
      <c r="L659" s="26">
        <v>0</v>
      </c>
    </row>
    <row r="660" spans="2:12" ht="19.5" customHeight="1" x14ac:dyDescent="0.3">
      <c r="B660" s="32" t="s">
        <v>27</v>
      </c>
      <c r="C660" s="30" t="s">
        <v>28</v>
      </c>
      <c r="D660" s="30" t="s">
        <v>82</v>
      </c>
      <c r="E660" s="29">
        <v>44682</v>
      </c>
      <c r="F660" s="28" t="s">
        <v>128</v>
      </c>
      <c r="G660" s="26">
        <v>0.42455100000000001</v>
      </c>
      <c r="H660" s="26">
        <v>0.36147899999999999</v>
      </c>
      <c r="I660" s="26">
        <v>0.28794399999999998</v>
      </c>
      <c r="J660" s="26">
        <v>0</v>
      </c>
      <c r="K660" s="26">
        <v>0</v>
      </c>
      <c r="L660" s="26">
        <v>0</v>
      </c>
    </row>
    <row r="661" spans="2:12" ht="19.5" customHeight="1" x14ac:dyDescent="0.3">
      <c r="B661" s="32" t="s">
        <v>27</v>
      </c>
      <c r="C661" s="30" t="s">
        <v>28</v>
      </c>
      <c r="D661" s="30" t="s">
        <v>82</v>
      </c>
      <c r="E661" s="29">
        <v>44652</v>
      </c>
      <c r="F661" s="28" t="s">
        <v>128</v>
      </c>
      <c r="G661" s="26">
        <v>0.42850199999999999</v>
      </c>
      <c r="H661" s="26">
        <v>0.36125499999999999</v>
      </c>
      <c r="I661" s="26">
        <v>0.29017599999999999</v>
      </c>
      <c r="J661" s="26">
        <v>0</v>
      </c>
      <c r="K661" s="26">
        <v>0</v>
      </c>
      <c r="L661" s="26">
        <v>0</v>
      </c>
    </row>
    <row r="662" spans="2:12" ht="19.5" customHeight="1" x14ac:dyDescent="0.3">
      <c r="B662" s="32" t="s">
        <v>27</v>
      </c>
      <c r="C662" s="30" t="s">
        <v>28</v>
      </c>
      <c r="D662" s="30" t="s">
        <v>82</v>
      </c>
      <c r="E662" s="29">
        <v>44621</v>
      </c>
      <c r="F662" s="28" t="s">
        <v>128</v>
      </c>
      <c r="G662" s="26">
        <v>0.59120700000000004</v>
      </c>
      <c r="H662" s="26">
        <v>0.48339300000000002</v>
      </c>
      <c r="I662" s="26">
        <v>0.38634600000000002</v>
      </c>
      <c r="J662" s="26">
        <v>0</v>
      </c>
      <c r="K662" s="26">
        <v>0</v>
      </c>
      <c r="L662" s="26">
        <v>0</v>
      </c>
    </row>
    <row r="663" spans="2:12" ht="19.5" customHeight="1" x14ac:dyDescent="0.3">
      <c r="B663" s="32" t="s">
        <v>27</v>
      </c>
      <c r="C663" s="30" t="s">
        <v>28</v>
      </c>
      <c r="D663" s="30" t="s">
        <v>82</v>
      </c>
      <c r="E663" s="29">
        <v>44593</v>
      </c>
      <c r="F663" s="28" t="s">
        <v>128</v>
      </c>
      <c r="G663" s="26">
        <v>0.458567</v>
      </c>
      <c r="H663" s="26">
        <v>0.357794</v>
      </c>
      <c r="I663" s="26">
        <v>0.28777999999999998</v>
      </c>
      <c r="J663" s="26">
        <v>0</v>
      </c>
      <c r="K663" s="26">
        <v>0</v>
      </c>
      <c r="L663" s="26">
        <v>0</v>
      </c>
    </row>
    <row r="664" spans="2:12" ht="19.5" customHeight="1" x14ac:dyDescent="0.3">
      <c r="B664" s="32" t="s">
        <v>27</v>
      </c>
      <c r="C664" s="30" t="s">
        <v>28</v>
      </c>
      <c r="D664" s="30" t="s">
        <v>82</v>
      </c>
      <c r="E664" s="29">
        <v>44562</v>
      </c>
      <c r="F664" s="28" t="s">
        <v>128</v>
      </c>
      <c r="G664" s="26">
        <v>0.46383000000000002</v>
      </c>
      <c r="H664" s="26">
        <v>0.36620399999999997</v>
      </c>
      <c r="I664" s="26">
        <v>0.29835099999999998</v>
      </c>
      <c r="J664" s="26">
        <v>0</v>
      </c>
      <c r="K664" s="26">
        <v>0</v>
      </c>
      <c r="L664" s="26">
        <v>0</v>
      </c>
    </row>
    <row r="665" spans="2:12" ht="19.5" customHeight="1" x14ac:dyDescent="0.3">
      <c r="B665" s="32" t="s">
        <v>27</v>
      </c>
      <c r="C665" s="30" t="s">
        <v>28</v>
      </c>
      <c r="D665" s="30" t="s">
        <v>82</v>
      </c>
      <c r="E665" s="29">
        <v>44896</v>
      </c>
      <c r="F665" s="28" t="s">
        <v>129</v>
      </c>
      <c r="G665" s="26">
        <v>0.25372899999999998</v>
      </c>
      <c r="H665" s="26">
        <v>0.19800999999999999</v>
      </c>
      <c r="I665" s="26">
        <v>0.20150000000000001</v>
      </c>
      <c r="J665" s="26">
        <v>0</v>
      </c>
      <c r="K665" s="26">
        <v>0</v>
      </c>
      <c r="L665" s="26">
        <v>0</v>
      </c>
    </row>
    <row r="666" spans="2:12" ht="19.5" customHeight="1" x14ac:dyDescent="0.3">
      <c r="B666" s="32" t="s">
        <v>27</v>
      </c>
      <c r="C666" s="30" t="s">
        <v>28</v>
      </c>
      <c r="D666" s="30" t="s">
        <v>82</v>
      </c>
      <c r="E666" s="29">
        <v>44866</v>
      </c>
      <c r="F666" s="28" t="s">
        <v>129</v>
      </c>
      <c r="G666" s="26">
        <v>0.31622299999999998</v>
      </c>
      <c r="H666" s="26">
        <v>0.26279599999999997</v>
      </c>
      <c r="I666" s="26">
        <v>0.21637699999999999</v>
      </c>
      <c r="J666" s="26">
        <v>0</v>
      </c>
      <c r="K666" s="26">
        <v>0</v>
      </c>
      <c r="L666" s="26">
        <v>0</v>
      </c>
    </row>
    <row r="667" spans="2:12" ht="19.5" customHeight="1" x14ac:dyDescent="0.3">
      <c r="B667" s="32" t="s">
        <v>27</v>
      </c>
      <c r="C667" s="30" t="s">
        <v>28</v>
      </c>
      <c r="D667" s="30" t="s">
        <v>82</v>
      </c>
      <c r="E667" s="29">
        <v>44835</v>
      </c>
      <c r="F667" s="28" t="s">
        <v>129</v>
      </c>
      <c r="G667" s="26">
        <v>0.348163</v>
      </c>
      <c r="H667" s="26">
        <v>0.28849000000000002</v>
      </c>
      <c r="I667" s="26">
        <v>0.224777</v>
      </c>
      <c r="J667" s="26">
        <v>0</v>
      </c>
      <c r="K667" s="26">
        <v>0</v>
      </c>
      <c r="L667" s="26">
        <v>0</v>
      </c>
    </row>
    <row r="668" spans="2:12" ht="19.5" customHeight="1" x14ac:dyDescent="0.3">
      <c r="B668" s="32" t="s">
        <v>27</v>
      </c>
      <c r="C668" s="30" t="s">
        <v>28</v>
      </c>
      <c r="D668" s="30" t="s">
        <v>82</v>
      </c>
      <c r="E668" s="29">
        <v>44805</v>
      </c>
      <c r="F668" s="28" t="s">
        <v>129</v>
      </c>
      <c r="G668" s="26">
        <v>0.36591899999999999</v>
      </c>
      <c r="H668" s="26">
        <v>0.30105900000000002</v>
      </c>
      <c r="I668" s="26">
        <v>0.22375999999999999</v>
      </c>
      <c r="J668" s="26">
        <v>0</v>
      </c>
      <c r="K668" s="26">
        <v>0</v>
      </c>
      <c r="L668" s="26">
        <v>0</v>
      </c>
    </row>
    <row r="669" spans="2:12" ht="19.5" customHeight="1" x14ac:dyDescent="0.3">
      <c r="B669" s="32" t="s">
        <v>27</v>
      </c>
      <c r="C669" s="30" t="s">
        <v>28</v>
      </c>
      <c r="D669" s="30" t="s">
        <v>82</v>
      </c>
      <c r="E669" s="29">
        <v>44774</v>
      </c>
      <c r="F669" s="28" t="s">
        <v>129</v>
      </c>
      <c r="G669" s="26">
        <v>0.37936300000000001</v>
      </c>
      <c r="H669" s="26">
        <v>0.32469599999999998</v>
      </c>
      <c r="I669" s="26">
        <v>0.25574000000000002</v>
      </c>
      <c r="J669" s="26">
        <v>0</v>
      </c>
      <c r="K669" s="26">
        <v>0</v>
      </c>
      <c r="L669" s="26">
        <v>0</v>
      </c>
    </row>
    <row r="670" spans="2:12" ht="19.5" customHeight="1" x14ac:dyDescent="0.3">
      <c r="B670" s="32" t="s">
        <v>27</v>
      </c>
      <c r="C670" s="30" t="s">
        <v>28</v>
      </c>
      <c r="D670" s="30" t="s">
        <v>82</v>
      </c>
      <c r="E670" s="29">
        <v>44743</v>
      </c>
      <c r="F670" s="28" t="s">
        <v>129</v>
      </c>
      <c r="G670" s="26">
        <v>0.34765499999999999</v>
      </c>
      <c r="H670" s="26">
        <v>0.289939</v>
      </c>
      <c r="I670" s="26">
        <v>0.22881099999999999</v>
      </c>
      <c r="J670" s="26">
        <v>0</v>
      </c>
      <c r="K670" s="26">
        <v>0</v>
      </c>
      <c r="L670" s="26">
        <v>0</v>
      </c>
    </row>
    <row r="671" spans="2:12" ht="19.5" customHeight="1" x14ac:dyDescent="0.3">
      <c r="B671" s="32" t="s">
        <v>27</v>
      </c>
      <c r="C671" s="30" t="s">
        <v>28</v>
      </c>
      <c r="D671" s="30" t="s">
        <v>82</v>
      </c>
      <c r="E671" s="29">
        <v>44713</v>
      </c>
      <c r="F671" s="28" t="s">
        <v>129</v>
      </c>
      <c r="G671" s="26">
        <v>0.41380400000000001</v>
      </c>
      <c r="H671" s="26">
        <v>0.35723699999999997</v>
      </c>
      <c r="I671" s="26">
        <v>0.27492099999999997</v>
      </c>
      <c r="J671" s="26">
        <v>0</v>
      </c>
      <c r="K671" s="26">
        <v>0</v>
      </c>
      <c r="L671" s="26">
        <v>0</v>
      </c>
    </row>
    <row r="672" spans="2:12" ht="19.5" customHeight="1" x14ac:dyDescent="0.3">
      <c r="B672" s="32" t="s">
        <v>27</v>
      </c>
      <c r="C672" s="30" t="s">
        <v>28</v>
      </c>
      <c r="D672" s="30" t="s">
        <v>82</v>
      </c>
      <c r="E672" s="29">
        <v>44682</v>
      </c>
      <c r="F672" s="28" t="s">
        <v>129</v>
      </c>
      <c r="G672" s="26">
        <v>0.42955100000000002</v>
      </c>
      <c r="H672" s="26">
        <v>0.366479</v>
      </c>
      <c r="I672" s="26">
        <v>0.29294399999999998</v>
      </c>
      <c r="J672" s="26">
        <v>0</v>
      </c>
      <c r="K672" s="26">
        <v>0</v>
      </c>
      <c r="L672" s="26">
        <v>0</v>
      </c>
    </row>
    <row r="673" spans="2:12" ht="19.5" customHeight="1" x14ac:dyDescent="0.3">
      <c r="B673" s="32" t="s">
        <v>27</v>
      </c>
      <c r="C673" s="30" t="s">
        <v>28</v>
      </c>
      <c r="D673" s="30" t="s">
        <v>82</v>
      </c>
      <c r="E673" s="29">
        <v>44652</v>
      </c>
      <c r="F673" s="28" t="s">
        <v>129</v>
      </c>
      <c r="G673" s="26">
        <v>0.433502</v>
      </c>
      <c r="H673" s="26">
        <v>0.366255</v>
      </c>
      <c r="I673" s="26">
        <v>0.29517599999999999</v>
      </c>
      <c r="J673" s="26">
        <v>0</v>
      </c>
      <c r="K673" s="26">
        <v>0</v>
      </c>
      <c r="L673" s="26">
        <v>0</v>
      </c>
    </row>
    <row r="674" spans="2:12" ht="19.5" customHeight="1" x14ac:dyDescent="0.3">
      <c r="B674" s="32" t="s">
        <v>27</v>
      </c>
      <c r="C674" s="30" t="s">
        <v>28</v>
      </c>
      <c r="D674" s="30" t="s">
        <v>82</v>
      </c>
      <c r="E674" s="29">
        <v>44621</v>
      </c>
      <c r="F674" s="28" t="s">
        <v>129</v>
      </c>
      <c r="G674" s="26">
        <v>0.59620700000000004</v>
      </c>
      <c r="H674" s="26">
        <v>0.48839300000000002</v>
      </c>
      <c r="I674" s="26">
        <v>0.39134599999999997</v>
      </c>
      <c r="J674" s="26">
        <v>0</v>
      </c>
      <c r="K674" s="26">
        <v>0</v>
      </c>
      <c r="L674" s="26">
        <v>0</v>
      </c>
    </row>
    <row r="675" spans="2:12" ht="19.5" customHeight="1" x14ac:dyDescent="0.3">
      <c r="B675" s="32" t="s">
        <v>27</v>
      </c>
      <c r="C675" s="30" t="s">
        <v>28</v>
      </c>
      <c r="D675" s="30" t="s">
        <v>82</v>
      </c>
      <c r="E675" s="29">
        <v>44593</v>
      </c>
      <c r="F675" s="28" t="s">
        <v>129</v>
      </c>
      <c r="G675" s="26">
        <v>0.46356700000000001</v>
      </c>
      <c r="H675" s="26">
        <v>0.36279400000000001</v>
      </c>
      <c r="I675" s="26">
        <v>0.29277999999999998</v>
      </c>
      <c r="J675" s="26">
        <v>0</v>
      </c>
      <c r="K675" s="26">
        <v>0</v>
      </c>
      <c r="L675" s="26">
        <v>0</v>
      </c>
    </row>
    <row r="676" spans="2:12" ht="19.5" customHeight="1" x14ac:dyDescent="0.3">
      <c r="B676" s="32" t="s">
        <v>27</v>
      </c>
      <c r="C676" s="30" t="s">
        <v>28</v>
      </c>
      <c r="D676" s="30" t="s">
        <v>82</v>
      </c>
      <c r="E676" s="29">
        <v>44562</v>
      </c>
      <c r="F676" s="28" t="s">
        <v>129</v>
      </c>
      <c r="G676" s="26">
        <v>0.46883000000000002</v>
      </c>
      <c r="H676" s="26">
        <v>0.37120399999999998</v>
      </c>
      <c r="I676" s="26">
        <v>0.30335099999999998</v>
      </c>
      <c r="J676" s="26">
        <v>0</v>
      </c>
      <c r="K676" s="26">
        <v>0</v>
      </c>
      <c r="L676" s="26">
        <v>0</v>
      </c>
    </row>
    <row r="677" spans="2:12" ht="19.5" customHeight="1" x14ac:dyDescent="0.3">
      <c r="B677" s="32" t="s">
        <v>27</v>
      </c>
      <c r="C677" s="30" t="s">
        <v>28</v>
      </c>
      <c r="D677" s="30" t="s">
        <v>82</v>
      </c>
      <c r="E677" s="29">
        <v>44896</v>
      </c>
      <c r="F677" s="28" t="s">
        <v>130</v>
      </c>
      <c r="G677" s="26">
        <v>0.22772899999999999</v>
      </c>
      <c r="H677" s="26">
        <v>0.17201</v>
      </c>
      <c r="I677" s="26">
        <v>0.17549999999999999</v>
      </c>
      <c r="J677" s="26">
        <v>0</v>
      </c>
      <c r="K677" s="26">
        <v>0</v>
      </c>
      <c r="L677" s="26">
        <v>0</v>
      </c>
    </row>
    <row r="678" spans="2:12" ht="19.5" customHeight="1" x14ac:dyDescent="0.3">
      <c r="B678" s="32" t="s">
        <v>27</v>
      </c>
      <c r="C678" s="30" t="s">
        <v>28</v>
      </c>
      <c r="D678" s="30" t="s">
        <v>82</v>
      </c>
      <c r="E678" s="29">
        <v>44866</v>
      </c>
      <c r="F678" s="28" t="s">
        <v>130</v>
      </c>
      <c r="G678" s="26">
        <v>0.29022300000000001</v>
      </c>
      <c r="H678" s="26">
        <v>0.23679600000000001</v>
      </c>
      <c r="I678" s="26">
        <v>0.19037699999999999</v>
      </c>
      <c r="J678" s="26">
        <v>0</v>
      </c>
      <c r="K678" s="26">
        <v>0</v>
      </c>
      <c r="L678" s="26">
        <v>0</v>
      </c>
    </row>
    <row r="679" spans="2:12" ht="19.5" customHeight="1" x14ac:dyDescent="0.3">
      <c r="B679" s="32" t="s">
        <v>27</v>
      </c>
      <c r="C679" s="30" t="s">
        <v>28</v>
      </c>
      <c r="D679" s="30" t="s">
        <v>82</v>
      </c>
      <c r="E679" s="29">
        <v>44835</v>
      </c>
      <c r="F679" s="28" t="s">
        <v>130</v>
      </c>
      <c r="G679" s="26">
        <v>0.32216299999999998</v>
      </c>
      <c r="H679" s="26">
        <v>0.26249</v>
      </c>
      <c r="I679" s="26">
        <v>0.19877700000000001</v>
      </c>
      <c r="J679" s="26">
        <v>0</v>
      </c>
      <c r="K679" s="26">
        <v>0</v>
      </c>
      <c r="L679" s="26">
        <v>0</v>
      </c>
    </row>
    <row r="680" spans="2:12" ht="19.5" customHeight="1" x14ac:dyDescent="0.3">
      <c r="B680" s="32" t="s">
        <v>27</v>
      </c>
      <c r="C680" s="30" t="s">
        <v>28</v>
      </c>
      <c r="D680" s="30" t="s">
        <v>82</v>
      </c>
      <c r="E680" s="29">
        <v>44805</v>
      </c>
      <c r="F680" s="28" t="s">
        <v>130</v>
      </c>
      <c r="G680" s="26">
        <v>0.33991899999999997</v>
      </c>
      <c r="H680" s="26">
        <v>0.275059</v>
      </c>
      <c r="I680" s="26">
        <v>0.19775999999999999</v>
      </c>
      <c r="J680" s="26">
        <v>0</v>
      </c>
      <c r="K680" s="26">
        <v>0</v>
      </c>
      <c r="L680" s="26">
        <v>0</v>
      </c>
    </row>
    <row r="681" spans="2:12" ht="19.5" customHeight="1" x14ac:dyDescent="0.3">
      <c r="B681" s="32" t="s">
        <v>27</v>
      </c>
      <c r="C681" s="30" t="s">
        <v>28</v>
      </c>
      <c r="D681" s="30" t="s">
        <v>82</v>
      </c>
      <c r="E681" s="29">
        <v>44774</v>
      </c>
      <c r="F681" s="28" t="s">
        <v>130</v>
      </c>
      <c r="G681" s="26">
        <v>0.35336299999999998</v>
      </c>
      <c r="H681" s="26">
        <v>0.29869600000000002</v>
      </c>
      <c r="I681" s="26">
        <v>0.22974</v>
      </c>
      <c r="J681" s="26">
        <v>0</v>
      </c>
      <c r="K681" s="26">
        <v>0</v>
      </c>
      <c r="L681" s="26">
        <v>0</v>
      </c>
    </row>
    <row r="682" spans="2:12" ht="19.5" customHeight="1" x14ac:dyDescent="0.3">
      <c r="B682" s="32" t="s">
        <v>27</v>
      </c>
      <c r="C682" s="30" t="s">
        <v>28</v>
      </c>
      <c r="D682" s="30" t="s">
        <v>82</v>
      </c>
      <c r="E682" s="29">
        <v>44743</v>
      </c>
      <c r="F682" s="28" t="s">
        <v>130</v>
      </c>
      <c r="G682" s="26">
        <v>0.32165500000000002</v>
      </c>
      <c r="H682" s="26">
        <v>0.26393899999999998</v>
      </c>
      <c r="I682" s="26">
        <v>0.20281099999999999</v>
      </c>
      <c r="J682" s="26">
        <v>0</v>
      </c>
      <c r="K682" s="26">
        <v>0</v>
      </c>
      <c r="L682" s="26">
        <v>0</v>
      </c>
    </row>
    <row r="683" spans="2:12" ht="19.5" customHeight="1" x14ac:dyDescent="0.3">
      <c r="B683" s="32" t="s">
        <v>27</v>
      </c>
      <c r="C683" s="30" t="s">
        <v>28</v>
      </c>
      <c r="D683" s="30" t="s">
        <v>82</v>
      </c>
      <c r="E683" s="29">
        <v>44713</v>
      </c>
      <c r="F683" s="28" t="s">
        <v>130</v>
      </c>
      <c r="G683" s="26">
        <v>0.38780399999999998</v>
      </c>
      <c r="H683" s="26">
        <v>0.331237</v>
      </c>
      <c r="I683" s="26">
        <v>0.248921</v>
      </c>
      <c r="J683" s="26">
        <v>0</v>
      </c>
      <c r="K683" s="26">
        <v>0</v>
      </c>
      <c r="L683" s="26">
        <v>0</v>
      </c>
    </row>
    <row r="684" spans="2:12" ht="19.5" customHeight="1" x14ac:dyDescent="0.3">
      <c r="B684" s="32" t="s">
        <v>27</v>
      </c>
      <c r="C684" s="30" t="s">
        <v>28</v>
      </c>
      <c r="D684" s="30" t="s">
        <v>82</v>
      </c>
      <c r="E684" s="29">
        <v>44682</v>
      </c>
      <c r="F684" s="28" t="s">
        <v>130</v>
      </c>
      <c r="G684" s="26">
        <v>0.40355099999999999</v>
      </c>
      <c r="H684" s="26">
        <v>0.34047899999999998</v>
      </c>
      <c r="I684" s="26">
        <v>0.26694400000000001</v>
      </c>
      <c r="J684" s="26">
        <v>0</v>
      </c>
      <c r="K684" s="26">
        <v>0</v>
      </c>
      <c r="L684" s="26">
        <v>0</v>
      </c>
    </row>
    <row r="685" spans="2:12" ht="19.5" customHeight="1" x14ac:dyDescent="0.3">
      <c r="B685" s="32" t="s">
        <v>27</v>
      </c>
      <c r="C685" s="30" t="s">
        <v>28</v>
      </c>
      <c r="D685" s="30" t="s">
        <v>82</v>
      </c>
      <c r="E685" s="29">
        <v>44652</v>
      </c>
      <c r="F685" s="28" t="s">
        <v>130</v>
      </c>
      <c r="G685" s="26">
        <v>0.40750199999999998</v>
      </c>
      <c r="H685" s="26">
        <v>0.34025499999999997</v>
      </c>
      <c r="I685" s="26">
        <v>0.26917600000000003</v>
      </c>
      <c r="J685" s="26">
        <v>0</v>
      </c>
      <c r="K685" s="26">
        <v>0</v>
      </c>
      <c r="L685" s="26">
        <v>0</v>
      </c>
    </row>
    <row r="686" spans="2:12" ht="19.5" customHeight="1" x14ac:dyDescent="0.3">
      <c r="B686" s="32" t="s">
        <v>27</v>
      </c>
      <c r="C686" s="30" t="s">
        <v>28</v>
      </c>
      <c r="D686" s="30" t="s">
        <v>82</v>
      </c>
      <c r="E686" s="29">
        <v>44621</v>
      </c>
      <c r="F686" s="28" t="s">
        <v>130</v>
      </c>
      <c r="G686" s="26">
        <v>0.57020700000000002</v>
      </c>
      <c r="H686" s="26">
        <v>0.462393</v>
      </c>
      <c r="I686" s="26">
        <v>0.365346</v>
      </c>
      <c r="J686" s="26">
        <v>0</v>
      </c>
      <c r="K686" s="26">
        <v>0</v>
      </c>
      <c r="L686" s="26">
        <v>0</v>
      </c>
    </row>
    <row r="687" spans="2:12" ht="19.5" customHeight="1" x14ac:dyDescent="0.3">
      <c r="B687" s="32" t="s">
        <v>27</v>
      </c>
      <c r="C687" s="30" t="s">
        <v>28</v>
      </c>
      <c r="D687" s="30" t="s">
        <v>82</v>
      </c>
      <c r="E687" s="29">
        <v>44593</v>
      </c>
      <c r="F687" s="28" t="s">
        <v>130</v>
      </c>
      <c r="G687" s="26">
        <v>0.43756699999999998</v>
      </c>
      <c r="H687" s="26">
        <v>0.33679399999999998</v>
      </c>
      <c r="I687" s="26">
        <v>0.26678000000000002</v>
      </c>
      <c r="J687" s="26">
        <v>0</v>
      </c>
      <c r="K687" s="26">
        <v>0</v>
      </c>
      <c r="L687" s="26">
        <v>0</v>
      </c>
    </row>
    <row r="688" spans="2:12" ht="19.5" customHeight="1" x14ac:dyDescent="0.3">
      <c r="B688" s="31" t="s">
        <v>27</v>
      </c>
      <c r="C688" s="30" t="s">
        <v>28</v>
      </c>
      <c r="D688" s="30" t="s">
        <v>82</v>
      </c>
      <c r="E688" s="29">
        <v>44562</v>
      </c>
      <c r="F688" s="28" t="s">
        <v>130</v>
      </c>
      <c r="G688" s="26">
        <v>0.44283</v>
      </c>
      <c r="H688" s="26">
        <v>0.34520400000000001</v>
      </c>
      <c r="I688" s="26">
        <v>0.27735100000000001</v>
      </c>
      <c r="J688" s="26">
        <v>0</v>
      </c>
      <c r="K688" s="26">
        <v>0</v>
      </c>
      <c r="L688" s="26">
        <v>0</v>
      </c>
    </row>
    <row r="689" spans="2:12" ht="19.5" customHeight="1" x14ac:dyDescent="0.3">
      <c r="B689" s="31" t="s">
        <v>27</v>
      </c>
      <c r="C689" s="30" t="s">
        <v>28</v>
      </c>
      <c r="D689" s="30" t="s">
        <v>82</v>
      </c>
      <c r="E689" s="29">
        <v>44896</v>
      </c>
      <c r="F689" s="28" t="s">
        <v>131</v>
      </c>
      <c r="G689" s="26">
        <v>0.22972899999999999</v>
      </c>
      <c r="H689" s="26">
        <v>0.17401</v>
      </c>
      <c r="I689" s="26">
        <v>0.17749999999999999</v>
      </c>
      <c r="J689" s="26">
        <v>0</v>
      </c>
      <c r="K689" s="26">
        <v>0</v>
      </c>
      <c r="L689" s="26">
        <v>0</v>
      </c>
    </row>
    <row r="690" spans="2:12" ht="19.5" customHeight="1" x14ac:dyDescent="0.3">
      <c r="B690" s="33" t="s">
        <v>27</v>
      </c>
      <c r="C690" s="30" t="s">
        <v>28</v>
      </c>
      <c r="D690" s="30" t="s">
        <v>82</v>
      </c>
      <c r="E690" s="29">
        <v>44866</v>
      </c>
      <c r="F690" s="28" t="s">
        <v>131</v>
      </c>
      <c r="G690" s="26">
        <v>0.29222300000000001</v>
      </c>
      <c r="H690" s="26">
        <v>0.23879600000000001</v>
      </c>
      <c r="I690" s="26">
        <v>0.19237699999999999</v>
      </c>
      <c r="J690" s="26">
        <v>0</v>
      </c>
      <c r="K690" s="26">
        <v>0</v>
      </c>
      <c r="L690" s="26">
        <v>0</v>
      </c>
    </row>
    <row r="691" spans="2:12" ht="19.5" customHeight="1" x14ac:dyDescent="0.3">
      <c r="B691" s="33" t="s">
        <v>27</v>
      </c>
      <c r="C691" s="30" t="s">
        <v>28</v>
      </c>
      <c r="D691" s="30" t="s">
        <v>82</v>
      </c>
      <c r="E691" s="29">
        <v>44835</v>
      </c>
      <c r="F691" s="28" t="s">
        <v>131</v>
      </c>
      <c r="G691" s="26">
        <v>0.32416299999999998</v>
      </c>
      <c r="H691" s="26">
        <v>0.26449</v>
      </c>
      <c r="I691" s="26">
        <v>0.20077700000000001</v>
      </c>
      <c r="J691" s="26">
        <v>0</v>
      </c>
      <c r="K691" s="26">
        <v>0</v>
      </c>
      <c r="L691" s="26">
        <v>0</v>
      </c>
    </row>
    <row r="692" spans="2:12" ht="19.5" customHeight="1" x14ac:dyDescent="0.3">
      <c r="B692" s="33" t="s">
        <v>27</v>
      </c>
      <c r="C692" s="30" t="s">
        <v>28</v>
      </c>
      <c r="D692" s="30" t="s">
        <v>82</v>
      </c>
      <c r="E692" s="29">
        <v>44805</v>
      </c>
      <c r="F692" s="28" t="s">
        <v>131</v>
      </c>
      <c r="G692" s="26">
        <v>0.34191899999999997</v>
      </c>
      <c r="H692" s="26">
        <v>0.277059</v>
      </c>
      <c r="I692" s="26">
        <v>0.19975999999999999</v>
      </c>
      <c r="J692" s="26">
        <v>0</v>
      </c>
      <c r="K692" s="26">
        <v>0</v>
      </c>
      <c r="L692" s="26">
        <v>0</v>
      </c>
    </row>
    <row r="693" spans="2:12" ht="19.5" customHeight="1" x14ac:dyDescent="0.3">
      <c r="B693" s="33" t="s">
        <v>27</v>
      </c>
      <c r="C693" s="30" t="s">
        <v>28</v>
      </c>
      <c r="D693" s="30" t="s">
        <v>82</v>
      </c>
      <c r="E693" s="29">
        <v>44774</v>
      </c>
      <c r="F693" s="28" t="s">
        <v>131</v>
      </c>
      <c r="G693" s="26">
        <v>0.35536299999999998</v>
      </c>
      <c r="H693" s="26">
        <v>0.30069600000000002</v>
      </c>
      <c r="I693" s="26">
        <v>0.23174</v>
      </c>
      <c r="J693" s="26">
        <v>0</v>
      </c>
      <c r="K693" s="26">
        <v>0</v>
      </c>
      <c r="L693" s="26">
        <v>0</v>
      </c>
    </row>
    <row r="694" spans="2:12" ht="19.5" customHeight="1" x14ac:dyDescent="0.3">
      <c r="B694" s="32" t="s">
        <v>27</v>
      </c>
      <c r="C694" s="30" t="s">
        <v>28</v>
      </c>
      <c r="D694" s="30" t="s">
        <v>82</v>
      </c>
      <c r="E694" s="29">
        <v>44743</v>
      </c>
      <c r="F694" s="28" t="s">
        <v>131</v>
      </c>
      <c r="G694" s="26">
        <v>0.32365500000000003</v>
      </c>
      <c r="H694" s="26">
        <v>0.26593899999999998</v>
      </c>
      <c r="I694" s="26">
        <v>0.20481099999999999</v>
      </c>
      <c r="J694" s="26">
        <v>0</v>
      </c>
      <c r="K694" s="26">
        <v>0</v>
      </c>
      <c r="L694" s="26">
        <v>0</v>
      </c>
    </row>
    <row r="695" spans="2:12" ht="19.5" customHeight="1" x14ac:dyDescent="0.3">
      <c r="B695" s="32" t="s">
        <v>27</v>
      </c>
      <c r="C695" s="30" t="s">
        <v>28</v>
      </c>
      <c r="D695" s="30" t="s">
        <v>82</v>
      </c>
      <c r="E695" s="29">
        <v>44713</v>
      </c>
      <c r="F695" s="28" t="s">
        <v>131</v>
      </c>
      <c r="G695" s="26">
        <v>0.38980399999999998</v>
      </c>
      <c r="H695" s="26">
        <v>0.33323700000000001</v>
      </c>
      <c r="I695" s="26">
        <v>0.25092100000000001</v>
      </c>
      <c r="J695" s="26">
        <v>0</v>
      </c>
      <c r="K695" s="26">
        <v>0</v>
      </c>
      <c r="L695" s="26">
        <v>0</v>
      </c>
    </row>
    <row r="696" spans="2:12" ht="19.5" customHeight="1" x14ac:dyDescent="0.3">
      <c r="B696" s="33" t="s">
        <v>27</v>
      </c>
      <c r="C696" s="30" t="s">
        <v>28</v>
      </c>
      <c r="D696" s="30" t="s">
        <v>82</v>
      </c>
      <c r="E696" s="29">
        <v>44682</v>
      </c>
      <c r="F696" s="28" t="s">
        <v>131</v>
      </c>
      <c r="G696" s="26">
        <v>0.40555099999999999</v>
      </c>
      <c r="H696" s="26">
        <v>0.34247899999999998</v>
      </c>
      <c r="I696" s="26">
        <v>0.26894400000000002</v>
      </c>
      <c r="J696" s="26">
        <v>0</v>
      </c>
      <c r="K696" s="26">
        <v>0</v>
      </c>
      <c r="L696" s="26">
        <v>0</v>
      </c>
    </row>
    <row r="697" spans="2:12" ht="19.5" customHeight="1" x14ac:dyDescent="0.3">
      <c r="B697" s="31" t="s">
        <v>27</v>
      </c>
      <c r="C697" s="30" t="s">
        <v>28</v>
      </c>
      <c r="D697" s="30" t="s">
        <v>82</v>
      </c>
      <c r="E697" s="29">
        <v>44652</v>
      </c>
      <c r="F697" s="28" t="s">
        <v>131</v>
      </c>
      <c r="G697" s="26">
        <v>0.40950199999999998</v>
      </c>
      <c r="H697" s="26">
        <v>0.34225499999999998</v>
      </c>
      <c r="I697" s="26">
        <v>0.27117599999999997</v>
      </c>
      <c r="J697" s="26">
        <v>0</v>
      </c>
      <c r="K697" s="26">
        <v>0</v>
      </c>
      <c r="L697" s="26">
        <v>0</v>
      </c>
    </row>
    <row r="698" spans="2:12" ht="19.5" customHeight="1" x14ac:dyDescent="0.3">
      <c r="B698" s="33" t="s">
        <v>27</v>
      </c>
      <c r="C698" s="30" t="s">
        <v>28</v>
      </c>
      <c r="D698" s="30" t="s">
        <v>82</v>
      </c>
      <c r="E698" s="29">
        <v>44621</v>
      </c>
      <c r="F698" s="28" t="s">
        <v>131</v>
      </c>
      <c r="G698" s="26">
        <v>0.57220700000000002</v>
      </c>
      <c r="H698" s="26">
        <v>0.464393</v>
      </c>
      <c r="I698" s="26">
        <v>0.36734600000000001</v>
      </c>
      <c r="J698" s="26">
        <v>0</v>
      </c>
      <c r="K698" s="26">
        <v>0</v>
      </c>
      <c r="L698" s="26">
        <v>0</v>
      </c>
    </row>
    <row r="699" spans="2:12" ht="19.5" customHeight="1" x14ac:dyDescent="0.3">
      <c r="B699" s="31" t="s">
        <v>27</v>
      </c>
      <c r="C699" s="30" t="s">
        <v>28</v>
      </c>
      <c r="D699" s="30" t="s">
        <v>82</v>
      </c>
      <c r="E699" s="29">
        <v>44593</v>
      </c>
      <c r="F699" s="28" t="s">
        <v>131</v>
      </c>
      <c r="G699" s="26">
        <v>0.43956699999999999</v>
      </c>
      <c r="H699" s="26">
        <v>0.33879399999999998</v>
      </c>
      <c r="I699" s="26">
        <v>0.26878000000000002</v>
      </c>
      <c r="J699" s="26">
        <v>0</v>
      </c>
      <c r="K699" s="26">
        <v>0</v>
      </c>
      <c r="L699" s="26">
        <v>0</v>
      </c>
    </row>
    <row r="700" spans="2:12" ht="19.5" customHeight="1" x14ac:dyDescent="0.3">
      <c r="B700" s="31" t="s">
        <v>27</v>
      </c>
      <c r="C700" s="30" t="s">
        <v>28</v>
      </c>
      <c r="D700" s="30" t="s">
        <v>82</v>
      </c>
      <c r="E700" s="29">
        <v>44562</v>
      </c>
      <c r="F700" s="28" t="s">
        <v>131</v>
      </c>
      <c r="G700" s="26">
        <v>0.44483</v>
      </c>
      <c r="H700" s="26">
        <v>0.34720400000000001</v>
      </c>
      <c r="I700" s="26">
        <v>0.27935100000000002</v>
      </c>
      <c r="J700" s="26">
        <v>0</v>
      </c>
      <c r="K700" s="26">
        <v>0</v>
      </c>
      <c r="L700" s="26">
        <v>0</v>
      </c>
    </row>
    <row r="701" spans="2:12" ht="19.5" customHeight="1" x14ac:dyDescent="0.3">
      <c r="B701" s="33" t="s">
        <v>27</v>
      </c>
      <c r="C701" s="30" t="s">
        <v>28</v>
      </c>
      <c r="D701" s="30" t="s">
        <v>82</v>
      </c>
      <c r="E701" s="29">
        <v>44896</v>
      </c>
      <c r="F701" s="28" t="s">
        <v>132</v>
      </c>
      <c r="G701" s="26">
        <v>0.23172899999999999</v>
      </c>
      <c r="H701" s="26">
        <v>0.17601</v>
      </c>
      <c r="I701" s="26">
        <v>0.17949999999999999</v>
      </c>
      <c r="J701" s="26">
        <v>0</v>
      </c>
      <c r="K701" s="26">
        <v>0</v>
      </c>
      <c r="L701" s="26">
        <v>0</v>
      </c>
    </row>
    <row r="702" spans="2:12" ht="19.5" customHeight="1" x14ac:dyDescent="0.3">
      <c r="B702" s="32" t="s">
        <v>27</v>
      </c>
      <c r="C702" s="30" t="s">
        <v>28</v>
      </c>
      <c r="D702" s="30" t="s">
        <v>82</v>
      </c>
      <c r="E702" s="29">
        <v>44866</v>
      </c>
      <c r="F702" s="28" t="s">
        <v>132</v>
      </c>
      <c r="G702" s="26">
        <v>0.29422300000000001</v>
      </c>
      <c r="H702" s="26">
        <v>0.24079600000000001</v>
      </c>
      <c r="I702" s="26">
        <v>0.19437699999999999</v>
      </c>
      <c r="J702" s="26">
        <v>0</v>
      </c>
      <c r="K702" s="26">
        <v>0</v>
      </c>
      <c r="L702" s="26">
        <v>0</v>
      </c>
    </row>
    <row r="703" spans="2:12" ht="19.5" customHeight="1" x14ac:dyDescent="0.3">
      <c r="B703" s="33" t="s">
        <v>27</v>
      </c>
      <c r="C703" s="30" t="s">
        <v>28</v>
      </c>
      <c r="D703" s="30" t="s">
        <v>82</v>
      </c>
      <c r="E703" s="29">
        <v>44835</v>
      </c>
      <c r="F703" s="28" t="s">
        <v>132</v>
      </c>
      <c r="G703" s="26">
        <v>0.32616299999999998</v>
      </c>
      <c r="H703" s="26">
        <v>0.26649</v>
      </c>
      <c r="I703" s="26">
        <v>0.20277699999999999</v>
      </c>
      <c r="J703" s="26">
        <v>0</v>
      </c>
      <c r="K703" s="26">
        <v>0</v>
      </c>
      <c r="L703" s="26">
        <v>0</v>
      </c>
    </row>
    <row r="704" spans="2:12" ht="19.5" customHeight="1" x14ac:dyDescent="0.3">
      <c r="B704" s="31" t="s">
        <v>27</v>
      </c>
      <c r="C704" s="30" t="s">
        <v>28</v>
      </c>
      <c r="D704" s="30" t="s">
        <v>82</v>
      </c>
      <c r="E704" s="29">
        <v>44805</v>
      </c>
      <c r="F704" s="28" t="s">
        <v>132</v>
      </c>
      <c r="G704" s="26">
        <v>0.34391899999999997</v>
      </c>
      <c r="H704" s="26">
        <v>0.279059</v>
      </c>
      <c r="I704" s="26">
        <v>0.20175999999999999</v>
      </c>
      <c r="J704" s="26">
        <v>0</v>
      </c>
      <c r="K704" s="26">
        <v>0</v>
      </c>
      <c r="L704" s="26">
        <v>0</v>
      </c>
    </row>
    <row r="705" spans="2:12" ht="19.5" customHeight="1" x14ac:dyDescent="0.3">
      <c r="B705" s="32" t="s">
        <v>27</v>
      </c>
      <c r="C705" s="30" t="s">
        <v>28</v>
      </c>
      <c r="D705" s="30" t="s">
        <v>82</v>
      </c>
      <c r="E705" s="29">
        <v>44774</v>
      </c>
      <c r="F705" s="28" t="s">
        <v>132</v>
      </c>
      <c r="G705" s="26">
        <v>0.35736299999999999</v>
      </c>
      <c r="H705" s="26">
        <v>0.30269600000000002</v>
      </c>
      <c r="I705" s="26">
        <v>0.23374</v>
      </c>
      <c r="J705" s="26">
        <v>0</v>
      </c>
      <c r="K705" s="26">
        <v>0</v>
      </c>
      <c r="L705" s="26">
        <v>0</v>
      </c>
    </row>
    <row r="706" spans="2:12" ht="19.5" customHeight="1" x14ac:dyDescent="0.3">
      <c r="B706" s="31" t="s">
        <v>27</v>
      </c>
      <c r="C706" s="30" t="s">
        <v>28</v>
      </c>
      <c r="D706" s="30" t="s">
        <v>82</v>
      </c>
      <c r="E706" s="29">
        <v>44743</v>
      </c>
      <c r="F706" s="28" t="s">
        <v>132</v>
      </c>
      <c r="G706" s="26">
        <v>0.32565499999999997</v>
      </c>
      <c r="H706" s="26">
        <v>0.26793899999999998</v>
      </c>
      <c r="I706" s="26">
        <v>0.20681099999999999</v>
      </c>
      <c r="J706" s="26">
        <v>0</v>
      </c>
      <c r="K706" s="26">
        <v>0</v>
      </c>
      <c r="L706" s="26">
        <v>0</v>
      </c>
    </row>
    <row r="707" spans="2:12" ht="19.5" customHeight="1" x14ac:dyDescent="0.3">
      <c r="B707" s="33" t="s">
        <v>27</v>
      </c>
      <c r="C707" s="30" t="s">
        <v>28</v>
      </c>
      <c r="D707" s="30" t="s">
        <v>82</v>
      </c>
      <c r="E707" s="29">
        <v>44713</v>
      </c>
      <c r="F707" s="28" t="s">
        <v>132</v>
      </c>
      <c r="G707" s="26">
        <v>0.39180399999999999</v>
      </c>
      <c r="H707" s="26">
        <v>0.33523700000000001</v>
      </c>
      <c r="I707" s="26">
        <v>0.25292100000000001</v>
      </c>
      <c r="J707" s="26">
        <v>0</v>
      </c>
      <c r="K707" s="26">
        <v>0</v>
      </c>
      <c r="L707" s="26">
        <v>0</v>
      </c>
    </row>
    <row r="708" spans="2:12" ht="19.5" customHeight="1" x14ac:dyDescent="0.3">
      <c r="B708" s="33" t="s">
        <v>27</v>
      </c>
      <c r="C708" s="30" t="s">
        <v>28</v>
      </c>
      <c r="D708" s="30" t="s">
        <v>82</v>
      </c>
      <c r="E708" s="29">
        <v>44682</v>
      </c>
      <c r="F708" s="28" t="s">
        <v>132</v>
      </c>
      <c r="G708" s="26">
        <v>0.407551</v>
      </c>
      <c r="H708" s="26">
        <v>0.34447899999999998</v>
      </c>
      <c r="I708" s="26">
        <v>0.27094400000000002</v>
      </c>
      <c r="J708" s="26">
        <v>0</v>
      </c>
      <c r="K708" s="26">
        <v>0</v>
      </c>
      <c r="L708" s="26">
        <v>0</v>
      </c>
    </row>
    <row r="709" spans="2:12" ht="19.5" customHeight="1" x14ac:dyDescent="0.3">
      <c r="B709" s="33" t="s">
        <v>27</v>
      </c>
      <c r="C709" s="30" t="s">
        <v>28</v>
      </c>
      <c r="D709" s="30" t="s">
        <v>82</v>
      </c>
      <c r="E709" s="29">
        <v>44652</v>
      </c>
      <c r="F709" s="28" t="s">
        <v>132</v>
      </c>
      <c r="G709" s="26">
        <v>0.41150199999999998</v>
      </c>
      <c r="H709" s="26">
        <v>0.34425499999999998</v>
      </c>
      <c r="I709" s="26">
        <v>0.27317599999999997</v>
      </c>
      <c r="J709" s="26">
        <v>0</v>
      </c>
      <c r="K709" s="26">
        <v>0</v>
      </c>
      <c r="L709" s="26">
        <v>0</v>
      </c>
    </row>
    <row r="710" spans="2:12" ht="19.5" customHeight="1" x14ac:dyDescent="0.3">
      <c r="B710" s="31" t="s">
        <v>27</v>
      </c>
      <c r="C710" s="30" t="s">
        <v>28</v>
      </c>
      <c r="D710" s="30" t="s">
        <v>82</v>
      </c>
      <c r="E710" s="29">
        <v>44621</v>
      </c>
      <c r="F710" s="28" t="s">
        <v>132</v>
      </c>
      <c r="G710" s="26">
        <v>0.57420700000000002</v>
      </c>
      <c r="H710" s="26">
        <v>0.466393</v>
      </c>
      <c r="I710" s="26">
        <v>0.36934600000000001</v>
      </c>
      <c r="J710" s="26">
        <v>0</v>
      </c>
      <c r="K710" s="26">
        <v>0</v>
      </c>
      <c r="L710" s="26">
        <v>0</v>
      </c>
    </row>
    <row r="711" spans="2:12" ht="19.5" customHeight="1" x14ac:dyDescent="0.3">
      <c r="B711" s="32" t="s">
        <v>27</v>
      </c>
      <c r="C711" s="30" t="s">
        <v>28</v>
      </c>
      <c r="D711" s="30" t="s">
        <v>82</v>
      </c>
      <c r="E711" s="29">
        <v>44593</v>
      </c>
      <c r="F711" s="28" t="s">
        <v>132</v>
      </c>
      <c r="G711" s="26">
        <v>0.44156699999999999</v>
      </c>
      <c r="H711" s="26">
        <v>0.34079399999999999</v>
      </c>
      <c r="I711" s="26">
        <v>0.27078000000000002</v>
      </c>
      <c r="J711" s="26">
        <v>0</v>
      </c>
      <c r="K711" s="26">
        <v>0</v>
      </c>
      <c r="L711" s="26">
        <v>0</v>
      </c>
    </row>
    <row r="712" spans="2:12" ht="19.5" customHeight="1" x14ac:dyDescent="0.3">
      <c r="B712" s="33" t="s">
        <v>27</v>
      </c>
      <c r="C712" s="30" t="s">
        <v>28</v>
      </c>
      <c r="D712" s="30" t="s">
        <v>82</v>
      </c>
      <c r="E712" s="29">
        <v>44562</v>
      </c>
      <c r="F712" s="28" t="s">
        <v>132</v>
      </c>
      <c r="G712" s="26">
        <v>0.44683</v>
      </c>
      <c r="H712" s="26">
        <v>0.34920400000000001</v>
      </c>
      <c r="I712" s="26">
        <v>0.28135100000000002</v>
      </c>
      <c r="J712" s="26">
        <v>0</v>
      </c>
      <c r="K712" s="26">
        <v>0</v>
      </c>
      <c r="L712" s="26">
        <v>0</v>
      </c>
    </row>
    <row r="713" spans="2:12" ht="19.5" customHeight="1" x14ac:dyDescent="0.3">
      <c r="B713" s="31" t="s">
        <v>27</v>
      </c>
      <c r="C713" s="30" t="s">
        <v>28</v>
      </c>
      <c r="D713" s="30" t="s">
        <v>82</v>
      </c>
      <c r="E713" s="29">
        <v>44896</v>
      </c>
      <c r="F713" s="28" t="s">
        <v>133</v>
      </c>
      <c r="G713" s="26">
        <v>0.22622899999999999</v>
      </c>
      <c r="H713" s="26">
        <v>0.17050999999999999</v>
      </c>
      <c r="I713" s="26">
        <v>0.17399999999999999</v>
      </c>
      <c r="J713" s="26">
        <v>0</v>
      </c>
      <c r="K713" s="26">
        <v>0</v>
      </c>
      <c r="L713" s="26">
        <v>0</v>
      </c>
    </row>
    <row r="714" spans="2:12" ht="19.5" customHeight="1" x14ac:dyDescent="0.3">
      <c r="B714" s="31" t="s">
        <v>27</v>
      </c>
      <c r="C714" s="30" t="s">
        <v>28</v>
      </c>
      <c r="D714" s="30" t="s">
        <v>82</v>
      </c>
      <c r="E714" s="29">
        <v>44866</v>
      </c>
      <c r="F714" s="28" t="s">
        <v>133</v>
      </c>
      <c r="G714" s="26">
        <v>0.28872300000000001</v>
      </c>
      <c r="H714" s="26">
        <v>0.23529600000000001</v>
      </c>
      <c r="I714" s="26">
        <v>0.18887699999999999</v>
      </c>
      <c r="J714" s="26">
        <v>0</v>
      </c>
      <c r="K714" s="26">
        <v>0</v>
      </c>
      <c r="L714" s="26">
        <v>0</v>
      </c>
    </row>
    <row r="715" spans="2:12" ht="19.5" customHeight="1" x14ac:dyDescent="0.3">
      <c r="B715" s="31" t="s">
        <v>27</v>
      </c>
      <c r="C715" s="30" t="s">
        <v>28</v>
      </c>
      <c r="D715" s="30" t="s">
        <v>82</v>
      </c>
      <c r="E715" s="29">
        <v>44835</v>
      </c>
      <c r="F715" s="28" t="s">
        <v>133</v>
      </c>
      <c r="G715" s="26">
        <v>0.32066299999999998</v>
      </c>
      <c r="H715" s="26">
        <v>0.26099</v>
      </c>
      <c r="I715" s="26">
        <v>0.19727700000000001</v>
      </c>
      <c r="J715" s="26">
        <v>0</v>
      </c>
      <c r="K715" s="26">
        <v>0</v>
      </c>
      <c r="L715" s="26">
        <v>0</v>
      </c>
    </row>
    <row r="716" spans="2:12" ht="19.5" customHeight="1" x14ac:dyDescent="0.3">
      <c r="B716" s="31" t="s">
        <v>27</v>
      </c>
      <c r="C716" s="30" t="s">
        <v>28</v>
      </c>
      <c r="D716" s="30" t="s">
        <v>82</v>
      </c>
      <c r="E716" s="29">
        <v>44805</v>
      </c>
      <c r="F716" s="28" t="s">
        <v>133</v>
      </c>
      <c r="G716" s="26">
        <v>0.33841900000000003</v>
      </c>
      <c r="H716" s="26">
        <v>0.273559</v>
      </c>
      <c r="I716" s="26">
        <v>0.19625999999999999</v>
      </c>
      <c r="J716" s="26">
        <v>0</v>
      </c>
      <c r="K716" s="26">
        <v>0</v>
      </c>
      <c r="L716" s="26">
        <v>0</v>
      </c>
    </row>
    <row r="717" spans="2:12" ht="19.5" customHeight="1" x14ac:dyDescent="0.3">
      <c r="B717" s="33" t="s">
        <v>27</v>
      </c>
      <c r="C717" s="30" t="s">
        <v>28</v>
      </c>
      <c r="D717" s="30" t="s">
        <v>82</v>
      </c>
      <c r="E717" s="29">
        <v>44774</v>
      </c>
      <c r="F717" s="28" t="s">
        <v>133</v>
      </c>
      <c r="G717" s="26">
        <v>0.35186299999999998</v>
      </c>
      <c r="H717" s="26">
        <v>0.29719600000000002</v>
      </c>
      <c r="I717" s="26">
        <v>0.22824</v>
      </c>
      <c r="J717" s="26">
        <v>0</v>
      </c>
      <c r="K717" s="26">
        <v>0</v>
      </c>
      <c r="L717" s="26">
        <v>0</v>
      </c>
    </row>
    <row r="718" spans="2:12" ht="19.5" customHeight="1" x14ac:dyDescent="0.3">
      <c r="B718" s="32" t="s">
        <v>27</v>
      </c>
      <c r="C718" s="30" t="s">
        <v>28</v>
      </c>
      <c r="D718" s="30" t="s">
        <v>82</v>
      </c>
      <c r="E718" s="29">
        <v>44743</v>
      </c>
      <c r="F718" s="28" t="s">
        <v>133</v>
      </c>
      <c r="G718" s="26">
        <v>0.32015500000000002</v>
      </c>
      <c r="H718" s="26">
        <v>0.26243899999999998</v>
      </c>
      <c r="I718" s="26">
        <v>0.20131099999999999</v>
      </c>
      <c r="J718" s="26">
        <v>0</v>
      </c>
      <c r="K718" s="26">
        <v>0</v>
      </c>
      <c r="L718" s="26">
        <v>0</v>
      </c>
    </row>
    <row r="719" spans="2:12" ht="19.5" customHeight="1" x14ac:dyDescent="0.3">
      <c r="B719" s="32" t="s">
        <v>27</v>
      </c>
      <c r="C719" s="30" t="s">
        <v>28</v>
      </c>
      <c r="D719" s="30" t="s">
        <v>82</v>
      </c>
      <c r="E719" s="29">
        <v>44713</v>
      </c>
      <c r="F719" s="28" t="s">
        <v>133</v>
      </c>
      <c r="G719" s="26">
        <v>0.38630399999999998</v>
      </c>
      <c r="H719" s="26">
        <v>0.329737</v>
      </c>
      <c r="I719" s="26">
        <v>0.247421</v>
      </c>
      <c r="J719" s="26">
        <v>0</v>
      </c>
      <c r="K719" s="26">
        <v>0</v>
      </c>
      <c r="L719" s="26">
        <v>0</v>
      </c>
    </row>
    <row r="720" spans="2:12" ht="19.5" customHeight="1" x14ac:dyDescent="0.3">
      <c r="B720" s="31" t="s">
        <v>27</v>
      </c>
      <c r="C720" s="30" t="s">
        <v>28</v>
      </c>
      <c r="D720" s="30" t="s">
        <v>82</v>
      </c>
      <c r="E720" s="29">
        <v>44682</v>
      </c>
      <c r="F720" s="28" t="s">
        <v>133</v>
      </c>
      <c r="G720" s="26">
        <v>0.40205099999999999</v>
      </c>
      <c r="H720" s="26">
        <v>0.33897899999999997</v>
      </c>
      <c r="I720" s="26">
        <v>0.26544400000000001</v>
      </c>
      <c r="J720" s="26">
        <v>0</v>
      </c>
      <c r="K720" s="26">
        <v>0</v>
      </c>
      <c r="L720" s="26">
        <v>0</v>
      </c>
    </row>
    <row r="721" spans="2:12" ht="19.5" customHeight="1" x14ac:dyDescent="0.3">
      <c r="B721" s="31" t="s">
        <v>27</v>
      </c>
      <c r="C721" s="30" t="s">
        <v>28</v>
      </c>
      <c r="D721" s="30" t="s">
        <v>82</v>
      </c>
      <c r="E721" s="29">
        <v>44652</v>
      </c>
      <c r="F721" s="28" t="s">
        <v>133</v>
      </c>
      <c r="G721" s="26">
        <v>0.40600199999999997</v>
      </c>
      <c r="H721" s="26">
        <v>0.33875499999999997</v>
      </c>
      <c r="I721" s="26">
        <v>0.26767600000000003</v>
      </c>
      <c r="J721" s="26">
        <v>0</v>
      </c>
      <c r="K721" s="26">
        <v>0</v>
      </c>
      <c r="L721" s="26">
        <v>0</v>
      </c>
    </row>
    <row r="722" spans="2:12" ht="19.5" customHeight="1" x14ac:dyDescent="0.3">
      <c r="B722" s="31" t="s">
        <v>27</v>
      </c>
      <c r="C722" s="30" t="s">
        <v>28</v>
      </c>
      <c r="D722" s="30" t="s">
        <v>82</v>
      </c>
      <c r="E722" s="29">
        <v>44621</v>
      </c>
      <c r="F722" s="28" t="s">
        <v>133</v>
      </c>
      <c r="G722" s="26">
        <v>0.56870700000000007</v>
      </c>
      <c r="H722" s="26">
        <v>0.460893</v>
      </c>
      <c r="I722" s="26">
        <v>0.363846</v>
      </c>
      <c r="J722" s="26">
        <v>0</v>
      </c>
      <c r="K722" s="26">
        <v>0</v>
      </c>
      <c r="L722" s="26">
        <v>0</v>
      </c>
    </row>
    <row r="723" spans="2:12" ht="19.5" customHeight="1" x14ac:dyDescent="0.3">
      <c r="B723" s="33" t="s">
        <v>27</v>
      </c>
      <c r="C723" s="30" t="s">
        <v>28</v>
      </c>
      <c r="D723" s="30" t="s">
        <v>82</v>
      </c>
      <c r="E723" s="29">
        <v>44593</v>
      </c>
      <c r="F723" s="28" t="s">
        <v>133</v>
      </c>
      <c r="G723" s="26">
        <v>0.43606699999999998</v>
      </c>
      <c r="H723" s="26">
        <v>0.33529399999999998</v>
      </c>
      <c r="I723" s="26">
        <v>0.26528000000000002</v>
      </c>
      <c r="J723" s="26">
        <v>0</v>
      </c>
      <c r="K723" s="26">
        <v>0</v>
      </c>
      <c r="L723" s="26">
        <v>0</v>
      </c>
    </row>
    <row r="724" spans="2:12" ht="19.5" customHeight="1" x14ac:dyDescent="0.3">
      <c r="B724" s="33" t="s">
        <v>27</v>
      </c>
      <c r="C724" s="30" t="s">
        <v>28</v>
      </c>
      <c r="D724" s="30" t="s">
        <v>82</v>
      </c>
      <c r="E724" s="29">
        <v>44562</v>
      </c>
      <c r="F724" s="28" t="s">
        <v>133</v>
      </c>
      <c r="G724" s="26">
        <v>0.44133</v>
      </c>
      <c r="H724" s="26">
        <v>0.34370400000000001</v>
      </c>
      <c r="I724" s="26">
        <v>0.27585100000000001</v>
      </c>
      <c r="J724" s="26">
        <v>0</v>
      </c>
      <c r="K724" s="26">
        <v>0</v>
      </c>
      <c r="L724" s="26">
        <v>0</v>
      </c>
    </row>
    <row r="725" spans="2:12" ht="19.5" customHeight="1" x14ac:dyDescent="0.3">
      <c r="B725" s="32" t="s">
        <v>27</v>
      </c>
      <c r="C725" s="30" t="s">
        <v>33</v>
      </c>
      <c r="D725" s="30" t="s">
        <v>29</v>
      </c>
      <c r="E725" s="29">
        <v>45078</v>
      </c>
      <c r="F725" s="28" t="s">
        <v>30</v>
      </c>
      <c r="G725" s="26">
        <v>0.18074086793999999</v>
      </c>
      <c r="H725" s="26">
        <v>0.17155179941999998</v>
      </c>
      <c r="I725" s="26">
        <v>0</v>
      </c>
      <c r="J725" s="26">
        <v>0</v>
      </c>
      <c r="K725" s="26">
        <v>0</v>
      </c>
      <c r="L725" s="26">
        <v>0.14214676509999999</v>
      </c>
    </row>
    <row r="726" spans="2:12" ht="19.5" customHeight="1" x14ac:dyDescent="0.3">
      <c r="B726" s="32" t="s">
        <v>27</v>
      </c>
      <c r="C726" s="30" t="s">
        <v>33</v>
      </c>
      <c r="D726" s="30" t="s">
        <v>29</v>
      </c>
      <c r="E726" s="29">
        <v>45047</v>
      </c>
      <c r="F726" s="28" t="s">
        <v>30</v>
      </c>
      <c r="G726" s="26">
        <v>0</v>
      </c>
      <c r="H726" s="26">
        <v>0.14937817640999998</v>
      </c>
      <c r="I726" s="26">
        <v>0.13529145457</v>
      </c>
      <c r="J726" s="26">
        <v>0</v>
      </c>
      <c r="K726" s="26">
        <v>0</v>
      </c>
      <c r="L726" s="26">
        <v>0.11942136955</v>
      </c>
    </row>
    <row r="727" spans="2:12" ht="19.5" customHeight="1" x14ac:dyDescent="0.3">
      <c r="B727" s="32" t="s">
        <v>27</v>
      </c>
      <c r="C727" s="30" t="s">
        <v>33</v>
      </c>
      <c r="D727" s="30" t="s">
        <v>29</v>
      </c>
      <c r="E727" s="29">
        <v>45017</v>
      </c>
      <c r="F727" s="28" t="s">
        <v>30</v>
      </c>
      <c r="G727" s="26">
        <v>0</v>
      </c>
      <c r="H727" s="26">
        <v>0</v>
      </c>
      <c r="I727" s="26">
        <v>0</v>
      </c>
      <c r="J727" s="26">
        <v>0.12581996734000001</v>
      </c>
      <c r="K727" s="26">
        <v>0.11723331264</v>
      </c>
      <c r="L727" s="26">
        <v>0.11884145515000001</v>
      </c>
    </row>
    <row r="728" spans="2:12" ht="19.5" customHeight="1" x14ac:dyDescent="0.3">
      <c r="B728" s="32" t="s">
        <v>27</v>
      </c>
      <c r="C728" s="30" t="s">
        <v>33</v>
      </c>
      <c r="D728" s="30" t="s">
        <v>29</v>
      </c>
      <c r="E728" s="29">
        <v>44986</v>
      </c>
      <c r="F728" s="28" t="s">
        <v>30</v>
      </c>
      <c r="G728" s="26">
        <v>0</v>
      </c>
      <c r="H728" s="26">
        <v>0</v>
      </c>
      <c r="I728" s="26">
        <v>0</v>
      </c>
      <c r="J728" s="26">
        <v>0.14468632838000001</v>
      </c>
      <c r="K728" s="26">
        <v>0.13578858448</v>
      </c>
      <c r="L728" s="26">
        <v>0.13802695655</v>
      </c>
    </row>
    <row r="729" spans="2:12" ht="19.5" customHeight="1" x14ac:dyDescent="0.3">
      <c r="B729" s="32" t="s">
        <v>27</v>
      </c>
      <c r="C729" s="30" t="s">
        <v>33</v>
      </c>
      <c r="D729" s="30" t="s">
        <v>29</v>
      </c>
      <c r="E729" s="29">
        <v>44958</v>
      </c>
      <c r="F729" s="28" t="s">
        <v>30</v>
      </c>
      <c r="G729" s="26">
        <v>0</v>
      </c>
      <c r="H729" s="26">
        <v>0</v>
      </c>
      <c r="I729" s="26">
        <v>0.20633334999</v>
      </c>
      <c r="J729" s="26">
        <v>0.19679455226000001</v>
      </c>
      <c r="K729" s="26">
        <v>0</v>
      </c>
      <c r="L729" s="26">
        <v>0.19101663485000001</v>
      </c>
    </row>
    <row r="730" spans="2:12" ht="19.5" customHeight="1" x14ac:dyDescent="0.3">
      <c r="B730" s="32" t="s">
        <v>27</v>
      </c>
      <c r="C730" s="30" t="s">
        <v>33</v>
      </c>
      <c r="D730" s="30" t="s">
        <v>29</v>
      </c>
      <c r="E730" s="29">
        <v>44927</v>
      </c>
      <c r="F730" s="28" t="s">
        <v>30</v>
      </c>
      <c r="G730" s="26">
        <v>0</v>
      </c>
      <c r="H730" s="26">
        <v>0</v>
      </c>
      <c r="I730" s="26">
        <v>0.12970496735000001</v>
      </c>
      <c r="J730" s="26">
        <v>0.12085388490000001</v>
      </c>
      <c r="K730" s="26">
        <v>0</v>
      </c>
      <c r="L730" s="26">
        <v>0.11379136725000001</v>
      </c>
    </row>
    <row r="731" spans="2:12" ht="19.5" customHeight="1" x14ac:dyDescent="0.3">
      <c r="B731" s="32" t="s">
        <v>27</v>
      </c>
      <c r="C731" s="30" t="s">
        <v>33</v>
      </c>
      <c r="D731" s="30" t="s">
        <v>29</v>
      </c>
      <c r="E731" s="29">
        <v>44896</v>
      </c>
      <c r="F731" s="28" t="s">
        <v>30</v>
      </c>
      <c r="G731" s="26">
        <v>0</v>
      </c>
      <c r="H731" s="26">
        <v>0</v>
      </c>
      <c r="I731" s="26">
        <v>0.16255255315</v>
      </c>
      <c r="J731" s="26">
        <v>0.15340667410000003</v>
      </c>
      <c r="K731" s="26">
        <v>0</v>
      </c>
      <c r="L731" s="26">
        <v>0.14689481425000003</v>
      </c>
    </row>
    <row r="732" spans="2:12" ht="19.5" customHeight="1" x14ac:dyDescent="0.3">
      <c r="B732" s="32" t="s">
        <v>27</v>
      </c>
      <c r="C732" s="30" t="s">
        <v>33</v>
      </c>
      <c r="D732" s="30" t="s">
        <v>29</v>
      </c>
      <c r="E732" s="29">
        <v>44866</v>
      </c>
      <c r="F732" s="28" t="s">
        <v>30</v>
      </c>
      <c r="G732" s="26">
        <v>0</v>
      </c>
      <c r="H732" s="26">
        <v>0</v>
      </c>
      <c r="I732" s="26">
        <v>0</v>
      </c>
      <c r="J732" s="26">
        <v>0.17551643347999998</v>
      </c>
      <c r="K732" s="26">
        <v>0.16611032908000001</v>
      </c>
      <c r="L732" s="26">
        <v>0.16937857880000001</v>
      </c>
    </row>
    <row r="733" spans="2:12" ht="19.5" customHeight="1" x14ac:dyDescent="0.3">
      <c r="B733" s="32" t="s">
        <v>27</v>
      </c>
      <c r="C733" s="30" t="s">
        <v>33</v>
      </c>
      <c r="D733" s="30" t="s">
        <v>29</v>
      </c>
      <c r="E733" s="29">
        <v>44835</v>
      </c>
      <c r="F733" s="28" t="s">
        <v>30</v>
      </c>
      <c r="G733" s="26">
        <v>0</v>
      </c>
      <c r="H733" s="26">
        <v>0.21185568940999996</v>
      </c>
      <c r="I733" s="26">
        <v>0.19882875556999999</v>
      </c>
      <c r="J733" s="26">
        <v>0</v>
      </c>
      <c r="K733" s="26">
        <v>0</v>
      </c>
      <c r="L733" s="26">
        <v>0.18345358454999999</v>
      </c>
    </row>
    <row r="734" spans="2:12" ht="19.5" customHeight="1" x14ac:dyDescent="0.3">
      <c r="B734" s="32" t="s">
        <v>27</v>
      </c>
      <c r="C734" s="30" t="s">
        <v>33</v>
      </c>
      <c r="D734" s="30" t="s">
        <v>29</v>
      </c>
      <c r="E734" s="29">
        <v>44805</v>
      </c>
      <c r="F734" s="28" t="s">
        <v>30</v>
      </c>
      <c r="G734" s="26">
        <v>0.23209602629000003</v>
      </c>
      <c r="H734" s="26">
        <v>0.22379161546999998</v>
      </c>
      <c r="I734" s="26">
        <v>0</v>
      </c>
      <c r="J734" s="26">
        <v>0</v>
      </c>
      <c r="K734" s="26">
        <v>0</v>
      </c>
      <c r="L734" s="26">
        <v>0.19578372585000001</v>
      </c>
    </row>
    <row r="735" spans="2:12" ht="19.5" customHeight="1" x14ac:dyDescent="0.3">
      <c r="B735" s="32" t="s">
        <v>27</v>
      </c>
      <c r="C735" s="30" t="s">
        <v>33</v>
      </c>
      <c r="D735" s="30" t="s">
        <v>29</v>
      </c>
      <c r="E735" s="29">
        <v>44774</v>
      </c>
      <c r="F735" s="28" t="s">
        <v>30</v>
      </c>
      <c r="G735" s="26">
        <v>0.24813063983</v>
      </c>
      <c r="H735" s="26">
        <v>0.24008292168999998</v>
      </c>
      <c r="I735" s="26">
        <v>0</v>
      </c>
      <c r="J735" s="26">
        <v>0</v>
      </c>
      <c r="K735" s="26">
        <v>0</v>
      </c>
      <c r="L735" s="26">
        <v>0.21248042794999999</v>
      </c>
    </row>
    <row r="736" spans="2:12" ht="19.5" customHeight="1" x14ac:dyDescent="0.3">
      <c r="B736" s="32" t="s">
        <v>27</v>
      </c>
      <c r="C736" s="30" t="s">
        <v>33</v>
      </c>
      <c r="D736" s="30" t="s">
        <v>29</v>
      </c>
      <c r="E736" s="29">
        <v>44743</v>
      </c>
      <c r="F736" s="28" t="s">
        <v>30</v>
      </c>
      <c r="G736" s="26">
        <v>0.23394081902000002</v>
      </c>
      <c r="H736" s="26">
        <v>0.22566594086</v>
      </c>
      <c r="I736" s="26">
        <v>0</v>
      </c>
      <c r="J736" s="26">
        <v>0</v>
      </c>
      <c r="K736" s="26">
        <v>0</v>
      </c>
      <c r="L736" s="26">
        <v>0.19770469230000001</v>
      </c>
    </row>
    <row r="737" spans="2:12" ht="19.5" customHeight="1" x14ac:dyDescent="0.3">
      <c r="B737" s="32" t="s">
        <v>27</v>
      </c>
      <c r="C737" s="30" t="s">
        <v>33</v>
      </c>
      <c r="D737" s="30" t="s">
        <v>29</v>
      </c>
      <c r="E737" s="29">
        <v>44713</v>
      </c>
      <c r="F737" s="28" t="s">
        <v>30</v>
      </c>
      <c r="G737" s="26">
        <v>0.26523268060999999</v>
      </c>
      <c r="H737" s="26">
        <v>0.25745874322999995</v>
      </c>
      <c r="I737" s="26">
        <v>0</v>
      </c>
      <c r="J737" s="26">
        <v>0</v>
      </c>
      <c r="K737" s="26">
        <v>0</v>
      </c>
      <c r="L737" s="26">
        <v>0.23028863265000002</v>
      </c>
    </row>
    <row r="738" spans="2:12" ht="19.5" customHeight="1" x14ac:dyDescent="0.3">
      <c r="B738" s="32" t="s">
        <v>27</v>
      </c>
      <c r="C738" s="30" t="s">
        <v>33</v>
      </c>
      <c r="D738" s="30" t="s">
        <v>29</v>
      </c>
      <c r="E738" s="29">
        <v>44682</v>
      </c>
      <c r="F738" s="28" t="s">
        <v>30</v>
      </c>
      <c r="G738" s="26">
        <v>0</v>
      </c>
      <c r="H738" s="26">
        <v>0.27808811072999995</v>
      </c>
      <c r="I738" s="26">
        <v>0.26625091621000002</v>
      </c>
      <c r="J738" s="26">
        <v>0</v>
      </c>
      <c r="K738" s="26">
        <v>0</v>
      </c>
      <c r="L738" s="26">
        <v>0.25143134514999999</v>
      </c>
    </row>
    <row r="739" spans="2:12" ht="19.5" customHeight="1" x14ac:dyDescent="0.3">
      <c r="B739" s="32" t="s">
        <v>27</v>
      </c>
      <c r="C739" s="30" t="s">
        <v>33</v>
      </c>
      <c r="D739" s="30" t="s">
        <v>29</v>
      </c>
      <c r="E739" s="29">
        <v>44652</v>
      </c>
      <c r="F739" s="28" t="s">
        <v>30</v>
      </c>
      <c r="G739" s="26">
        <v>0</v>
      </c>
      <c r="H739" s="26">
        <v>0</v>
      </c>
      <c r="I739" s="26">
        <v>0</v>
      </c>
      <c r="J739" s="26">
        <v>0.26135489616000007</v>
      </c>
      <c r="K739" s="26">
        <v>0.25046898636000003</v>
      </c>
      <c r="L739" s="26">
        <v>0.25673514560000005</v>
      </c>
    </row>
    <row r="740" spans="2:12" ht="19.5" customHeight="1" x14ac:dyDescent="0.3">
      <c r="B740" s="32" t="s">
        <v>27</v>
      </c>
      <c r="C740" s="30" t="s">
        <v>33</v>
      </c>
      <c r="D740" s="30" t="s">
        <v>29</v>
      </c>
      <c r="E740" s="29">
        <v>44621</v>
      </c>
      <c r="F740" s="28" t="s">
        <v>30</v>
      </c>
      <c r="G740" s="26">
        <v>0</v>
      </c>
      <c r="H740" s="26">
        <v>0</v>
      </c>
      <c r="I740" s="26">
        <v>0</v>
      </c>
      <c r="J740" s="26">
        <v>0.3703948594</v>
      </c>
      <c r="K740" s="26">
        <v>0.35771097940000002</v>
      </c>
      <c r="L740" s="26">
        <v>0.36761961150000005</v>
      </c>
    </row>
    <row r="741" spans="2:12" ht="19.5" customHeight="1" x14ac:dyDescent="0.3">
      <c r="B741" s="32" t="s">
        <v>27</v>
      </c>
      <c r="C741" s="30" t="s">
        <v>33</v>
      </c>
      <c r="D741" s="30" t="s">
        <v>29</v>
      </c>
      <c r="E741" s="29">
        <v>44593</v>
      </c>
      <c r="F741" s="28" t="s">
        <v>30</v>
      </c>
      <c r="G741" s="26">
        <v>0</v>
      </c>
      <c r="H741" s="26">
        <v>0</v>
      </c>
      <c r="I741" s="26">
        <v>0.28194343074</v>
      </c>
      <c r="J741" s="26">
        <v>0.27169100076000002</v>
      </c>
      <c r="K741" s="26">
        <v>0</v>
      </c>
      <c r="L741" s="26">
        <v>0.26724609410000005</v>
      </c>
    </row>
    <row r="742" spans="2:12" ht="19.5" customHeight="1" x14ac:dyDescent="0.3">
      <c r="B742" s="32" t="s">
        <v>27</v>
      </c>
      <c r="C742" s="30" t="s">
        <v>33</v>
      </c>
      <c r="D742" s="30" t="s">
        <v>29</v>
      </c>
      <c r="E742" s="29">
        <v>44562</v>
      </c>
      <c r="F742" s="28" t="s">
        <v>30</v>
      </c>
      <c r="G742" s="26">
        <v>0</v>
      </c>
      <c r="H742" s="26">
        <v>0</v>
      </c>
      <c r="I742" s="26">
        <v>0.28374165624000003</v>
      </c>
      <c r="J742" s="26">
        <v>0.27347308776000001</v>
      </c>
      <c r="K742" s="26">
        <v>0</v>
      </c>
      <c r="L742" s="26">
        <v>0.26905832660000001</v>
      </c>
    </row>
    <row r="743" spans="2:12" ht="19.5" customHeight="1" x14ac:dyDescent="0.3">
      <c r="B743" s="73" t="s">
        <v>27</v>
      </c>
      <c r="C743" s="69" t="s">
        <v>33</v>
      </c>
      <c r="D743" s="69" t="s">
        <v>29</v>
      </c>
      <c r="E743" s="70">
        <v>45108</v>
      </c>
      <c r="F743" s="71" t="s">
        <v>30</v>
      </c>
      <c r="G743" s="72">
        <v>0.17778224000000001</v>
      </c>
      <c r="H743" s="72">
        <v>0.16854580999999999</v>
      </c>
      <c r="I743" s="72">
        <v>0</v>
      </c>
      <c r="J743" s="72">
        <v>0</v>
      </c>
      <c r="K743" s="72">
        <v>0</v>
      </c>
      <c r="L743" s="72">
        <v>0.13906597000000001</v>
      </c>
    </row>
    <row r="744" spans="2:12" ht="19.5" customHeight="1" x14ac:dyDescent="0.3">
      <c r="B744" s="32" t="s">
        <v>27</v>
      </c>
      <c r="C744" s="30" t="s">
        <v>33</v>
      </c>
      <c r="D744" s="30" t="s">
        <v>29</v>
      </c>
      <c r="E744" s="29">
        <v>45078</v>
      </c>
      <c r="F744" s="28" t="s">
        <v>40</v>
      </c>
      <c r="G744" s="26">
        <v>0.20002586793999999</v>
      </c>
      <c r="H744" s="26">
        <v>0.19083679941999998</v>
      </c>
      <c r="I744" s="26">
        <v>0</v>
      </c>
      <c r="J744" s="26">
        <v>0</v>
      </c>
      <c r="K744" s="26">
        <v>0</v>
      </c>
      <c r="L744" s="26">
        <v>0.16143176509999999</v>
      </c>
    </row>
    <row r="745" spans="2:12" ht="19.5" customHeight="1" x14ac:dyDescent="0.3">
      <c r="B745" s="32" t="s">
        <v>27</v>
      </c>
      <c r="C745" s="30" t="s">
        <v>33</v>
      </c>
      <c r="D745" s="30" t="s">
        <v>29</v>
      </c>
      <c r="E745" s="29">
        <v>45047</v>
      </c>
      <c r="F745" s="28" t="s">
        <v>40</v>
      </c>
      <c r="G745" s="26">
        <v>0</v>
      </c>
      <c r="H745" s="26">
        <v>0.16866317641</v>
      </c>
      <c r="I745" s="26">
        <v>0.15457645456999999</v>
      </c>
      <c r="J745" s="26">
        <v>0</v>
      </c>
      <c r="K745" s="26">
        <v>0</v>
      </c>
      <c r="L745" s="26">
        <v>0.13870636954999999</v>
      </c>
    </row>
    <row r="746" spans="2:12" ht="19.5" customHeight="1" x14ac:dyDescent="0.3">
      <c r="B746" s="32" t="s">
        <v>27</v>
      </c>
      <c r="C746" s="30" t="s">
        <v>33</v>
      </c>
      <c r="D746" s="30" t="s">
        <v>29</v>
      </c>
      <c r="E746" s="29">
        <v>45017</v>
      </c>
      <c r="F746" s="28" t="s">
        <v>40</v>
      </c>
      <c r="G746" s="26">
        <v>0</v>
      </c>
      <c r="H746" s="26">
        <v>0</v>
      </c>
      <c r="I746" s="26">
        <v>0</v>
      </c>
      <c r="J746" s="26">
        <v>0.14510496734</v>
      </c>
      <c r="K746" s="26">
        <v>0.13651831264000003</v>
      </c>
      <c r="L746" s="26">
        <v>0.13812645514999999</v>
      </c>
    </row>
    <row r="747" spans="2:12" ht="19.5" customHeight="1" x14ac:dyDescent="0.3">
      <c r="B747" s="32" t="s">
        <v>27</v>
      </c>
      <c r="C747" s="30" t="s">
        <v>33</v>
      </c>
      <c r="D747" s="30" t="s">
        <v>29</v>
      </c>
      <c r="E747" s="29">
        <v>44986</v>
      </c>
      <c r="F747" s="28" t="s">
        <v>40</v>
      </c>
      <c r="G747" s="26">
        <v>0</v>
      </c>
      <c r="H747" s="26">
        <v>0</v>
      </c>
      <c r="I747" s="26">
        <v>0</v>
      </c>
      <c r="J747" s="26">
        <v>0.16397132838</v>
      </c>
      <c r="K747" s="26">
        <v>0.15507358448</v>
      </c>
      <c r="L747" s="26">
        <v>0.15731195654999999</v>
      </c>
    </row>
    <row r="748" spans="2:12" ht="19.5" customHeight="1" x14ac:dyDescent="0.3">
      <c r="B748" s="32" t="s">
        <v>27</v>
      </c>
      <c r="C748" s="30" t="s">
        <v>33</v>
      </c>
      <c r="D748" s="30" t="s">
        <v>29</v>
      </c>
      <c r="E748" s="29">
        <v>44958</v>
      </c>
      <c r="F748" s="28" t="s">
        <v>40</v>
      </c>
      <c r="G748" s="26">
        <v>0</v>
      </c>
      <c r="H748" s="26">
        <v>0</v>
      </c>
      <c r="I748" s="26">
        <v>0.22561834999000002</v>
      </c>
      <c r="J748" s="26">
        <v>0.21607955226</v>
      </c>
      <c r="K748" s="26">
        <v>0</v>
      </c>
      <c r="L748" s="26">
        <v>0.21030163485</v>
      </c>
    </row>
    <row r="749" spans="2:12" ht="19.5" customHeight="1" x14ac:dyDescent="0.3">
      <c r="B749" s="32" t="s">
        <v>27</v>
      </c>
      <c r="C749" s="30" t="s">
        <v>33</v>
      </c>
      <c r="D749" s="30" t="s">
        <v>29</v>
      </c>
      <c r="E749" s="29">
        <v>44927</v>
      </c>
      <c r="F749" s="28" t="s">
        <v>40</v>
      </c>
      <c r="G749" s="26">
        <v>0</v>
      </c>
      <c r="H749" s="26">
        <v>0</v>
      </c>
      <c r="I749" s="26">
        <v>0.14898996735</v>
      </c>
      <c r="J749" s="26">
        <v>0.14013888490000001</v>
      </c>
      <c r="K749" s="26">
        <v>0</v>
      </c>
      <c r="L749" s="26">
        <v>0.13307636724999999</v>
      </c>
    </row>
    <row r="750" spans="2:12" ht="19.5" customHeight="1" x14ac:dyDescent="0.3">
      <c r="B750" s="32" t="s">
        <v>27</v>
      </c>
      <c r="C750" s="30" t="s">
        <v>33</v>
      </c>
      <c r="D750" s="30" t="s">
        <v>29</v>
      </c>
      <c r="E750" s="29">
        <v>44896</v>
      </c>
      <c r="F750" s="28" t="s">
        <v>40</v>
      </c>
      <c r="G750" s="26">
        <v>0</v>
      </c>
      <c r="H750" s="26">
        <v>0</v>
      </c>
      <c r="I750" s="26">
        <v>0.18183755315</v>
      </c>
      <c r="J750" s="26">
        <v>0.17269167410000003</v>
      </c>
      <c r="K750" s="26">
        <v>0</v>
      </c>
      <c r="L750" s="26">
        <v>0.16617981425</v>
      </c>
    </row>
    <row r="751" spans="2:12" ht="19.5" customHeight="1" x14ac:dyDescent="0.3">
      <c r="B751" s="32" t="s">
        <v>27</v>
      </c>
      <c r="C751" s="30" t="s">
        <v>33</v>
      </c>
      <c r="D751" s="30" t="s">
        <v>29</v>
      </c>
      <c r="E751" s="29">
        <v>44866</v>
      </c>
      <c r="F751" s="28" t="s">
        <v>40</v>
      </c>
      <c r="G751" s="26">
        <v>0</v>
      </c>
      <c r="H751" s="26">
        <v>0</v>
      </c>
      <c r="I751" s="26">
        <v>0</v>
      </c>
      <c r="J751" s="26">
        <v>0.19480143347999998</v>
      </c>
      <c r="K751" s="26">
        <v>0.18539532908</v>
      </c>
      <c r="L751" s="26">
        <v>0.18866357880000001</v>
      </c>
    </row>
    <row r="752" spans="2:12" ht="19.5" customHeight="1" x14ac:dyDescent="0.3">
      <c r="B752" s="32" t="s">
        <v>27</v>
      </c>
      <c r="C752" s="30" t="s">
        <v>33</v>
      </c>
      <c r="D752" s="30" t="s">
        <v>29</v>
      </c>
      <c r="E752" s="29">
        <v>44835</v>
      </c>
      <c r="F752" s="28" t="s">
        <v>40</v>
      </c>
      <c r="G752" s="26">
        <v>0</v>
      </c>
      <c r="H752" s="26">
        <v>0.23114068940999999</v>
      </c>
      <c r="I752" s="26">
        <v>0.21811375557000001</v>
      </c>
      <c r="J752" s="26">
        <v>0</v>
      </c>
      <c r="K752" s="26">
        <v>0</v>
      </c>
      <c r="L752" s="26">
        <v>0.20273858454999999</v>
      </c>
    </row>
    <row r="753" spans="2:12" ht="19.5" customHeight="1" x14ac:dyDescent="0.3">
      <c r="B753" s="32" t="s">
        <v>27</v>
      </c>
      <c r="C753" s="30" t="s">
        <v>33</v>
      </c>
      <c r="D753" s="30" t="s">
        <v>29</v>
      </c>
      <c r="E753" s="29">
        <v>44805</v>
      </c>
      <c r="F753" s="28" t="s">
        <v>40</v>
      </c>
      <c r="G753" s="26">
        <v>0.25138102629000003</v>
      </c>
      <c r="H753" s="26">
        <v>0.24307661546999998</v>
      </c>
      <c r="I753" s="26">
        <v>0</v>
      </c>
      <c r="J753" s="26">
        <v>0</v>
      </c>
      <c r="K753" s="26">
        <v>0</v>
      </c>
      <c r="L753" s="26">
        <v>0.21506872585</v>
      </c>
    </row>
    <row r="754" spans="2:12" ht="19.5" customHeight="1" x14ac:dyDescent="0.3">
      <c r="B754" s="32" t="s">
        <v>27</v>
      </c>
      <c r="C754" s="30" t="s">
        <v>33</v>
      </c>
      <c r="D754" s="30" t="s">
        <v>29</v>
      </c>
      <c r="E754" s="29">
        <v>44774</v>
      </c>
      <c r="F754" s="28" t="s">
        <v>40</v>
      </c>
      <c r="G754" s="26">
        <v>0.26741563983</v>
      </c>
      <c r="H754" s="26">
        <v>0.25936792169</v>
      </c>
      <c r="I754" s="26">
        <v>0</v>
      </c>
      <c r="J754" s="26">
        <v>0</v>
      </c>
      <c r="K754" s="26">
        <v>0</v>
      </c>
      <c r="L754" s="26">
        <v>0.23176542794999999</v>
      </c>
    </row>
    <row r="755" spans="2:12" ht="19.5" customHeight="1" x14ac:dyDescent="0.3">
      <c r="B755" s="32" t="s">
        <v>27</v>
      </c>
      <c r="C755" s="30" t="s">
        <v>33</v>
      </c>
      <c r="D755" s="30" t="s">
        <v>29</v>
      </c>
      <c r="E755" s="29">
        <v>44743</v>
      </c>
      <c r="F755" s="28" t="s">
        <v>40</v>
      </c>
      <c r="G755" s="26">
        <v>0.25322581902000002</v>
      </c>
      <c r="H755" s="26">
        <v>0.24495094085999999</v>
      </c>
      <c r="I755" s="26">
        <v>0</v>
      </c>
      <c r="J755" s="26">
        <v>0</v>
      </c>
      <c r="K755" s="26">
        <v>0</v>
      </c>
      <c r="L755" s="26">
        <v>0.21698969230000001</v>
      </c>
    </row>
    <row r="756" spans="2:12" ht="19.5" customHeight="1" x14ac:dyDescent="0.3">
      <c r="B756" s="32" t="s">
        <v>27</v>
      </c>
      <c r="C756" s="30" t="s">
        <v>33</v>
      </c>
      <c r="D756" s="30" t="s">
        <v>29</v>
      </c>
      <c r="E756" s="29">
        <v>44713</v>
      </c>
      <c r="F756" s="28" t="s">
        <v>40</v>
      </c>
      <c r="G756" s="26">
        <v>0.28451768060999999</v>
      </c>
      <c r="H756" s="26">
        <v>0.27674374322999995</v>
      </c>
      <c r="I756" s="26">
        <v>0</v>
      </c>
      <c r="J756" s="26">
        <v>0</v>
      </c>
      <c r="K756" s="26">
        <v>0</v>
      </c>
      <c r="L756" s="26">
        <v>0.24957363265000002</v>
      </c>
    </row>
    <row r="757" spans="2:12" ht="19.5" customHeight="1" x14ac:dyDescent="0.3">
      <c r="B757" s="32" t="s">
        <v>27</v>
      </c>
      <c r="C757" s="30" t="s">
        <v>33</v>
      </c>
      <c r="D757" s="30" t="s">
        <v>29</v>
      </c>
      <c r="E757" s="29">
        <v>44682</v>
      </c>
      <c r="F757" s="28" t="s">
        <v>40</v>
      </c>
      <c r="G757" s="26">
        <v>0</v>
      </c>
      <c r="H757" s="26">
        <v>0.29737311072999995</v>
      </c>
      <c r="I757" s="26">
        <v>0.28553591621000002</v>
      </c>
      <c r="J757" s="26">
        <v>0</v>
      </c>
      <c r="K757" s="26">
        <v>0</v>
      </c>
      <c r="L757" s="26">
        <v>0.27071634514999998</v>
      </c>
    </row>
    <row r="758" spans="2:12" ht="19.5" customHeight="1" x14ac:dyDescent="0.3">
      <c r="B758" s="32" t="s">
        <v>27</v>
      </c>
      <c r="C758" s="30" t="s">
        <v>33</v>
      </c>
      <c r="D758" s="30" t="s">
        <v>29</v>
      </c>
      <c r="E758" s="29">
        <v>44652</v>
      </c>
      <c r="F758" s="28" t="s">
        <v>40</v>
      </c>
      <c r="G758" s="26">
        <v>0</v>
      </c>
      <c r="H758" s="26">
        <v>0</v>
      </c>
      <c r="I758" s="26">
        <v>0</v>
      </c>
      <c r="J758" s="26">
        <v>0.28063989616000007</v>
      </c>
      <c r="K758" s="26">
        <v>0.26975398636000003</v>
      </c>
      <c r="L758" s="26">
        <v>0.27602014560000004</v>
      </c>
    </row>
    <row r="759" spans="2:12" ht="19.5" customHeight="1" x14ac:dyDescent="0.3">
      <c r="B759" s="32" t="s">
        <v>27</v>
      </c>
      <c r="C759" s="30" t="s">
        <v>33</v>
      </c>
      <c r="D759" s="30" t="s">
        <v>29</v>
      </c>
      <c r="E759" s="29">
        <v>44621</v>
      </c>
      <c r="F759" s="28" t="s">
        <v>40</v>
      </c>
      <c r="G759" s="26">
        <v>0</v>
      </c>
      <c r="H759" s="26">
        <v>0</v>
      </c>
      <c r="I759" s="26">
        <v>0</v>
      </c>
      <c r="J759" s="26">
        <v>0.38967985939999999</v>
      </c>
      <c r="K759" s="26">
        <v>0.37699597940000001</v>
      </c>
      <c r="L759" s="26">
        <v>0.38690461150000005</v>
      </c>
    </row>
    <row r="760" spans="2:12" ht="19.5" customHeight="1" x14ac:dyDescent="0.3">
      <c r="B760" s="32" t="s">
        <v>27</v>
      </c>
      <c r="C760" s="30" t="s">
        <v>33</v>
      </c>
      <c r="D760" s="30" t="s">
        <v>29</v>
      </c>
      <c r="E760" s="29">
        <v>44593</v>
      </c>
      <c r="F760" s="28" t="s">
        <v>40</v>
      </c>
      <c r="G760" s="26">
        <v>0</v>
      </c>
      <c r="H760" s="26">
        <v>0</v>
      </c>
      <c r="I760" s="26">
        <v>0.30122843074</v>
      </c>
      <c r="J760" s="26">
        <v>0.29097600076000002</v>
      </c>
      <c r="K760" s="26">
        <v>0</v>
      </c>
      <c r="L760" s="26">
        <v>0.28653109410000005</v>
      </c>
    </row>
    <row r="761" spans="2:12" ht="19.5" customHeight="1" x14ac:dyDescent="0.3">
      <c r="B761" s="32" t="s">
        <v>27</v>
      </c>
      <c r="C761" s="30" t="s">
        <v>33</v>
      </c>
      <c r="D761" s="30" t="s">
        <v>29</v>
      </c>
      <c r="E761" s="29">
        <v>44562</v>
      </c>
      <c r="F761" s="28" t="s">
        <v>40</v>
      </c>
      <c r="G761" s="26">
        <v>0</v>
      </c>
      <c r="H761" s="26">
        <v>0</v>
      </c>
      <c r="I761" s="26">
        <v>0.30302665624000003</v>
      </c>
      <c r="J761" s="26">
        <v>0.29275808776000001</v>
      </c>
      <c r="K761" s="26">
        <v>0</v>
      </c>
      <c r="L761" s="26">
        <v>0.28834332660000001</v>
      </c>
    </row>
    <row r="762" spans="2:12" ht="19.5" customHeight="1" x14ac:dyDescent="0.3">
      <c r="B762" s="73" t="s">
        <v>27</v>
      </c>
      <c r="C762" s="69" t="s">
        <v>33</v>
      </c>
      <c r="D762" s="69" t="s">
        <v>29</v>
      </c>
      <c r="E762" s="70">
        <v>45108</v>
      </c>
      <c r="F762" s="71" t="s">
        <v>40</v>
      </c>
      <c r="G762" s="72">
        <v>0.19706724</v>
      </c>
      <c r="H762" s="72">
        <v>0.18783080999999999</v>
      </c>
      <c r="I762" s="72">
        <v>0</v>
      </c>
      <c r="J762" s="72">
        <v>0</v>
      </c>
      <c r="K762" s="72">
        <v>0</v>
      </c>
      <c r="L762" s="72">
        <v>0.15835097000000001</v>
      </c>
    </row>
    <row r="763" spans="2:12" ht="19.5" customHeight="1" x14ac:dyDescent="0.3">
      <c r="B763" s="32" t="s">
        <v>27</v>
      </c>
      <c r="C763" s="30" t="s">
        <v>33</v>
      </c>
      <c r="D763" s="30" t="s">
        <v>29</v>
      </c>
      <c r="E763" s="29">
        <v>45078</v>
      </c>
      <c r="F763" s="28" t="s">
        <v>47</v>
      </c>
      <c r="G763" s="26">
        <v>0.20002586793999999</v>
      </c>
      <c r="H763" s="26">
        <v>0.19083679941999998</v>
      </c>
      <c r="I763" s="26">
        <v>0</v>
      </c>
      <c r="J763" s="26">
        <v>0</v>
      </c>
      <c r="K763" s="26">
        <v>0</v>
      </c>
      <c r="L763" s="26">
        <v>0.16143176509999999</v>
      </c>
    </row>
    <row r="764" spans="2:12" ht="19.5" customHeight="1" x14ac:dyDescent="0.3">
      <c r="B764" s="32" t="s">
        <v>27</v>
      </c>
      <c r="C764" s="30" t="s">
        <v>33</v>
      </c>
      <c r="D764" s="30" t="s">
        <v>29</v>
      </c>
      <c r="E764" s="29">
        <v>45047</v>
      </c>
      <c r="F764" s="28" t="s">
        <v>47</v>
      </c>
      <c r="G764" s="26">
        <v>0</v>
      </c>
      <c r="H764" s="26">
        <v>0.16866317641</v>
      </c>
      <c r="I764" s="26">
        <v>0.15457645456999999</v>
      </c>
      <c r="J764" s="26">
        <v>0</v>
      </c>
      <c r="K764" s="26">
        <v>0</v>
      </c>
      <c r="L764" s="26">
        <v>0.13870636954999999</v>
      </c>
    </row>
    <row r="765" spans="2:12" ht="19.5" customHeight="1" x14ac:dyDescent="0.3">
      <c r="B765" s="32" t="s">
        <v>27</v>
      </c>
      <c r="C765" s="30" t="s">
        <v>33</v>
      </c>
      <c r="D765" s="30" t="s">
        <v>29</v>
      </c>
      <c r="E765" s="29">
        <v>45017</v>
      </c>
      <c r="F765" s="28" t="s">
        <v>47</v>
      </c>
      <c r="G765" s="26">
        <v>0</v>
      </c>
      <c r="H765" s="26">
        <v>0</v>
      </c>
      <c r="I765" s="26">
        <v>0</v>
      </c>
      <c r="J765" s="26">
        <v>0.14510496734</v>
      </c>
      <c r="K765" s="26">
        <v>0.13651831264000003</v>
      </c>
      <c r="L765" s="26">
        <v>0.13812645514999999</v>
      </c>
    </row>
    <row r="766" spans="2:12" ht="19.5" customHeight="1" x14ac:dyDescent="0.3">
      <c r="B766" s="32" t="s">
        <v>27</v>
      </c>
      <c r="C766" s="30" t="s">
        <v>33</v>
      </c>
      <c r="D766" s="30" t="s">
        <v>29</v>
      </c>
      <c r="E766" s="29">
        <v>44986</v>
      </c>
      <c r="F766" s="28" t="s">
        <v>47</v>
      </c>
      <c r="G766" s="26">
        <v>0</v>
      </c>
      <c r="H766" s="26">
        <v>0</v>
      </c>
      <c r="I766" s="26">
        <v>0</v>
      </c>
      <c r="J766" s="26">
        <v>0.16397132838</v>
      </c>
      <c r="K766" s="26">
        <v>0.15507358448</v>
      </c>
      <c r="L766" s="26">
        <v>0.15731195654999999</v>
      </c>
    </row>
    <row r="767" spans="2:12" ht="19.5" customHeight="1" x14ac:dyDescent="0.3">
      <c r="B767" s="32" t="s">
        <v>27</v>
      </c>
      <c r="C767" s="30" t="s">
        <v>33</v>
      </c>
      <c r="D767" s="30" t="s">
        <v>29</v>
      </c>
      <c r="E767" s="29">
        <v>44958</v>
      </c>
      <c r="F767" s="28" t="s">
        <v>47</v>
      </c>
      <c r="G767" s="26">
        <v>0</v>
      </c>
      <c r="H767" s="26">
        <v>0</v>
      </c>
      <c r="I767" s="26">
        <v>0.22561834999000002</v>
      </c>
      <c r="J767" s="26">
        <v>0.21607955226</v>
      </c>
      <c r="K767" s="26">
        <v>0</v>
      </c>
      <c r="L767" s="26">
        <v>0.21030163485</v>
      </c>
    </row>
    <row r="768" spans="2:12" ht="19.5" customHeight="1" x14ac:dyDescent="0.3">
      <c r="B768" s="32" t="s">
        <v>27</v>
      </c>
      <c r="C768" s="30" t="s">
        <v>33</v>
      </c>
      <c r="D768" s="30" t="s">
        <v>29</v>
      </c>
      <c r="E768" s="29">
        <v>44927</v>
      </c>
      <c r="F768" s="28" t="s">
        <v>47</v>
      </c>
      <c r="G768" s="26">
        <v>0</v>
      </c>
      <c r="H768" s="26">
        <v>0</v>
      </c>
      <c r="I768" s="26">
        <v>0.14898996735</v>
      </c>
      <c r="J768" s="26">
        <v>0.14013888490000001</v>
      </c>
      <c r="K768" s="26">
        <v>0</v>
      </c>
      <c r="L768" s="26">
        <v>0.13307636724999999</v>
      </c>
    </row>
    <row r="769" spans="2:12" ht="19.5" customHeight="1" x14ac:dyDescent="0.3">
      <c r="B769" s="32" t="s">
        <v>27</v>
      </c>
      <c r="C769" s="30" t="s">
        <v>33</v>
      </c>
      <c r="D769" s="30" t="s">
        <v>29</v>
      </c>
      <c r="E769" s="29">
        <v>44896</v>
      </c>
      <c r="F769" s="28" t="s">
        <v>47</v>
      </c>
      <c r="G769" s="26">
        <v>0</v>
      </c>
      <c r="H769" s="26">
        <v>0</v>
      </c>
      <c r="I769" s="26">
        <v>0.18183755315</v>
      </c>
      <c r="J769" s="26">
        <v>0.17269167410000003</v>
      </c>
      <c r="K769" s="26">
        <v>0</v>
      </c>
      <c r="L769" s="26">
        <v>0.16617981425</v>
      </c>
    </row>
    <row r="770" spans="2:12" ht="19.5" customHeight="1" x14ac:dyDescent="0.3">
      <c r="B770" s="32" t="s">
        <v>27</v>
      </c>
      <c r="C770" s="30" t="s">
        <v>33</v>
      </c>
      <c r="D770" s="30" t="s">
        <v>29</v>
      </c>
      <c r="E770" s="29">
        <v>44866</v>
      </c>
      <c r="F770" s="28" t="s">
        <v>47</v>
      </c>
      <c r="G770" s="26">
        <v>0</v>
      </c>
      <c r="H770" s="26">
        <v>0</v>
      </c>
      <c r="I770" s="26">
        <v>0</v>
      </c>
      <c r="J770" s="26">
        <v>0.19480143347999998</v>
      </c>
      <c r="K770" s="26">
        <v>0.18539532908</v>
      </c>
      <c r="L770" s="26">
        <v>0.18866357880000001</v>
      </c>
    </row>
    <row r="771" spans="2:12" ht="19.5" customHeight="1" x14ac:dyDescent="0.3">
      <c r="B771" s="32" t="s">
        <v>27</v>
      </c>
      <c r="C771" s="30" t="s">
        <v>33</v>
      </c>
      <c r="D771" s="30" t="s">
        <v>29</v>
      </c>
      <c r="E771" s="29">
        <v>44835</v>
      </c>
      <c r="F771" s="28" t="s">
        <v>47</v>
      </c>
      <c r="G771" s="26">
        <v>0</v>
      </c>
      <c r="H771" s="26">
        <v>0.23114068940999999</v>
      </c>
      <c r="I771" s="26">
        <v>0.21811375557000001</v>
      </c>
      <c r="J771" s="26">
        <v>0</v>
      </c>
      <c r="K771" s="26">
        <v>0</v>
      </c>
      <c r="L771" s="26">
        <v>0.20273858454999999</v>
      </c>
    </row>
    <row r="772" spans="2:12" ht="19.5" customHeight="1" x14ac:dyDescent="0.3">
      <c r="B772" s="32" t="s">
        <v>27</v>
      </c>
      <c r="C772" s="30" t="s">
        <v>33</v>
      </c>
      <c r="D772" s="30" t="s">
        <v>29</v>
      </c>
      <c r="E772" s="29">
        <v>44805</v>
      </c>
      <c r="F772" s="28" t="s">
        <v>47</v>
      </c>
      <c r="G772" s="26">
        <v>0.25138102629000003</v>
      </c>
      <c r="H772" s="26">
        <v>0.24307661546999998</v>
      </c>
      <c r="I772" s="26">
        <v>0</v>
      </c>
      <c r="J772" s="26">
        <v>0</v>
      </c>
      <c r="K772" s="26">
        <v>0</v>
      </c>
      <c r="L772" s="26">
        <v>0.21506872585</v>
      </c>
    </row>
    <row r="773" spans="2:12" ht="19.5" customHeight="1" x14ac:dyDescent="0.3">
      <c r="B773" s="32" t="s">
        <v>27</v>
      </c>
      <c r="C773" s="30" t="s">
        <v>33</v>
      </c>
      <c r="D773" s="30" t="s">
        <v>29</v>
      </c>
      <c r="E773" s="29">
        <v>44774</v>
      </c>
      <c r="F773" s="28" t="s">
        <v>47</v>
      </c>
      <c r="G773" s="26">
        <v>0.26741563983</v>
      </c>
      <c r="H773" s="26">
        <v>0.25936792169</v>
      </c>
      <c r="I773" s="26">
        <v>0</v>
      </c>
      <c r="J773" s="26">
        <v>0</v>
      </c>
      <c r="K773" s="26">
        <v>0</v>
      </c>
      <c r="L773" s="26">
        <v>0.23176542794999999</v>
      </c>
    </row>
    <row r="774" spans="2:12" ht="19.5" customHeight="1" x14ac:dyDescent="0.3">
      <c r="B774" s="32" t="s">
        <v>27</v>
      </c>
      <c r="C774" s="30" t="s">
        <v>33</v>
      </c>
      <c r="D774" s="30" t="s">
        <v>29</v>
      </c>
      <c r="E774" s="29">
        <v>44743</v>
      </c>
      <c r="F774" s="28" t="s">
        <v>47</v>
      </c>
      <c r="G774" s="26">
        <v>0.25322581902000002</v>
      </c>
      <c r="H774" s="26">
        <v>0.24495094085999999</v>
      </c>
      <c r="I774" s="26">
        <v>0</v>
      </c>
      <c r="J774" s="26">
        <v>0</v>
      </c>
      <c r="K774" s="26">
        <v>0</v>
      </c>
      <c r="L774" s="26">
        <v>0.21698969230000001</v>
      </c>
    </row>
    <row r="775" spans="2:12" ht="19.5" customHeight="1" x14ac:dyDescent="0.3">
      <c r="B775" s="32" t="s">
        <v>27</v>
      </c>
      <c r="C775" s="30" t="s">
        <v>33</v>
      </c>
      <c r="D775" s="30" t="s">
        <v>29</v>
      </c>
      <c r="E775" s="29">
        <v>44713</v>
      </c>
      <c r="F775" s="28" t="s">
        <v>47</v>
      </c>
      <c r="G775" s="26">
        <v>0.28451768060999999</v>
      </c>
      <c r="H775" s="26">
        <v>0.27674374322999995</v>
      </c>
      <c r="I775" s="26">
        <v>0</v>
      </c>
      <c r="J775" s="26">
        <v>0</v>
      </c>
      <c r="K775" s="26">
        <v>0</v>
      </c>
      <c r="L775" s="26">
        <v>0.24957363265000002</v>
      </c>
    </row>
    <row r="776" spans="2:12" ht="19.5" customHeight="1" x14ac:dyDescent="0.3">
      <c r="B776" s="32" t="s">
        <v>27</v>
      </c>
      <c r="C776" s="30" t="s">
        <v>33</v>
      </c>
      <c r="D776" s="30" t="s">
        <v>29</v>
      </c>
      <c r="E776" s="29">
        <v>44682</v>
      </c>
      <c r="F776" s="28" t="s">
        <v>47</v>
      </c>
      <c r="G776" s="26">
        <v>0</v>
      </c>
      <c r="H776" s="26">
        <v>0.29737311072999995</v>
      </c>
      <c r="I776" s="26">
        <v>0.28553591621000002</v>
      </c>
      <c r="J776" s="26">
        <v>0</v>
      </c>
      <c r="K776" s="26">
        <v>0</v>
      </c>
      <c r="L776" s="26">
        <v>0.27071634514999998</v>
      </c>
    </row>
    <row r="777" spans="2:12" ht="19.5" customHeight="1" x14ac:dyDescent="0.3">
      <c r="B777" s="32" t="s">
        <v>27</v>
      </c>
      <c r="C777" s="30" t="s">
        <v>33</v>
      </c>
      <c r="D777" s="30" t="s">
        <v>29</v>
      </c>
      <c r="E777" s="29">
        <v>44652</v>
      </c>
      <c r="F777" s="28" t="s">
        <v>47</v>
      </c>
      <c r="G777" s="26">
        <v>0</v>
      </c>
      <c r="H777" s="26">
        <v>0</v>
      </c>
      <c r="I777" s="26">
        <v>0</v>
      </c>
      <c r="J777" s="26">
        <v>0.28063989616000007</v>
      </c>
      <c r="K777" s="26">
        <v>0.26975398636000003</v>
      </c>
      <c r="L777" s="26">
        <v>0.27602014560000004</v>
      </c>
    </row>
    <row r="778" spans="2:12" ht="19.5" customHeight="1" x14ac:dyDescent="0.3">
      <c r="B778" s="32" t="s">
        <v>27</v>
      </c>
      <c r="C778" s="30" t="s">
        <v>33</v>
      </c>
      <c r="D778" s="30" t="s">
        <v>29</v>
      </c>
      <c r="E778" s="29">
        <v>44621</v>
      </c>
      <c r="F778" s="28" t="s">
        <v>47</v>
      </c>
      <c r="G778" s="26">
        <v>0</v>
      </c>
      <c r="H778" s="26">
        <v>0</v>
      </c>
      <c r="I778" s="26">
        <v>0</v>
      </c>
      <c r="J778" s="26">
        <v>0.38967985939999999</v>
      </c>
      <c r="K778" s="26">
        <v>0.37699597940000001</v>
      </c>
      <c r="L778" s="26">
        <v>0.38690461150000005</v>
      </c>
    </row>
    <row r="779" spans="2:12" ht="19.5" customHeight="1" x14ac:dyDescent="0.3">
      <c r="B779" s="32" t="s">
        <v>27</v>
      </c>
      <c r="C779" s="30" t="s">
        <v>33</v>
      </c>
      <c r="D779" s="30" t="s">
        <v>29</v>
      </c>
      <c r="E779" s="29">
        <v>44593</v>
      </c>
      <c r="F779" s="28" t="s">
        <v>47</v>
      </c>
      <c r="G779" s="26">
        <v>0</v>
      </c>
      <c r="H779" s="26">
        <v>0</v>
      </c>
      <c r="I779" s="26">
        <v>0.30122843074</v>
      </c>
      <c r="J779" s="26">
        <v>0.29097600076000002</v>
      </c>
      <c r="K779" s="26">
        <v>0</v>
      </c>
      <c r="L779" s="26">
        <v>0.28653109410000005</v>
      </c>
    </row>
    <row r="780" spans="2:12" ht="19.5" customHeight="1" x14ac:dyDescent="0.3">
      <c r="B780" s="32" t="s">
        <v>27</v>
      </c>
      <c r="C780" s="30" t="s">
        <v>33</v>
      </c>
      <c r="D780" s="30" t="s">
        <v>29</v>
      </c>
      <c r="E780" s="29">
        <v>44562</v>
      </c>
      <c r="F780" s="28" t="s">
        <v>47</v>
      </c>
      <c r="G780" s="26">
        <v>0</v>
      </c>
      <c r="H780" s="26">
        <v>0</v>
      </c>
      <c r="I780" s="26">
        <v>0.30302665624000003</v>
      </c>
      <c r="J780" s="26">
        <v>0.29275808776000001</v>
      </c>
      <c r="K780" s="26">
        <v>0</v>
      </c>
      <c r="L780" s="26">
        <v>0.28834332660000001</v>
      </c>
    </row>
    <row r="781" spans="2:12" ht="19.5" customHeight="1" x14ac:dyDescent="0.3">
      <c r="B781" s="73" t="s">
        <v>27</v>
      </c>
      <c r="C781" s="69" t="s">
        <v>33</v>
      </c>
      <c r="D781" s="69" t="s">
        <v>29</v>
      </c>
      <c r="E781" s="70">
        <v>45108</v>
      </c>
      <c r="F781" s="71" t="s">
        <v>47</v>
      </c>
      <c r="G781" s="72">
        <v>0.19706724</v>
      </c>
      <c r="H781" s="72">
        <v>0.18783080999999999</v>
      </c>
      <c r="I781" s="72">
        <v>0</v>
      </c>
      <c r="J781" s="72">
        <v>0</v>
      </c>
      <c r="K781" s="72">
        <v>0</v>
      </c>
      <c r="L781" s="72">
        <v>0.15835097000000001</v>
      </c>
    </row>
    <row r="782" spans="2:12" ht="19.5" customHeight="1" x14ac:dyDescent="0.3">
      <c r="B782" s="32" t="s">
        <v>27</v>
      </c>
      <c r="C782" s="30" t="s">
        <v>33</v>
      </c>
      <c r="D782" s="30" t="s">
        <v>29</v>
      </c>
      <c r="E782" s="29">
        <v>45078</v>
      </c>
      <c r="F782" s="28" t="s">
        <v>55</v>
      </c>
      <c r="G782" s="26">
        <v>0.18987586794</v>
      </c>
      <c r="H782" s="26">
        <v>0.18068679941999999</v>
      </c>
      <c r="I782" s="26">
        <v>0</v>
      </c>
      <c r="J782" s="26">
        <v>0</v>
      </c>
      <c r="K782" s="26">
        <v>0</v>
      </c>
      <c r="L782" s="26">
        <v>0.15128176509999999</v>
      </c>
    </row>
    <row r="783" spans="2:12" ht="19.5" customHeight="1" x14ac:dyDescent="0.3">
      <c r="B783" s="32" t="s">
        <v>27</v>
      </c>
      <c r="C783" s="30" t="s">
        <v>33</v>
      </c>
      <c r="D783" s="30" t="s">
        <v>29</v>
      </c>
      <c r="E783" s="29">
        <v>45047</v>
      </c>
      <c r="F783" s="28" t="s">
        <v>55</v>
      </c>
      <c r="G783" s="26">
        <v>0</v>
      </c>
      <c r="H783" s="26">
        <v>0.15851317640999998</v>
      </c>
      <c r="I783" s="26">
        <v>0.14442645456999997</v>
      </c>
      <c r="J783" s="26">
        <v>0</v>
      </c>
      <c r="K783" s="26">
        <v>0</v>
      </c>
      <c r="L783" s="26">
        <v>0.12855636954999999</v>
      </c>
    </row>
    <row r="784" spans="2:12" ht="19.5" customHeight="1" x14ac:dyDescent="0.3">
      <c r="B784" s="32" t="s">
        <v>27</v>
      </c>
      <c r="C784" s="30" t="s">
        <v>33</v>
      </c>
      <c r="D784" s="30" t="s">
        <v>29</v>
      </c>
      <c r="E784" s="29">
        <v>45017</v>
      </c>
      <c r="F784" s="28" t="s">
        <v>55</v>
      </c>
      <c r="G784" s="26">
        <v>0</v>
      </c>
      <c r="H784" s="26">
        <v>0</v>
      </c>
      <c r="I784" s="26">
        <v>0</v>
      </c>
      <c r="J784" s="26">
        <v>0.13495496734000001</v>
      </c>
      <c r="K784" s="26">
        <v>0.12636831264000001</v>
      </c>
      <c r="L784" s="26">
        <v>0.12797645515</v>
      </c>
    </row>
    <row r="785" spans="2:12" ht="19.5" customHeight="1" x14ac:dyDescent="0.3">
      <c r="B785" s="32" t="s">
        <v>27</v>
      </c>
      <c r="C785" s="30" t="s">
        <v>33</v>
      </c>
      <c r="D785" s="30" t="s">
        <v>29</v>
      </c>
      <c r="E785" s="29">
        <v>44986</v>
      </c>
      <c r="F785" s="28" t="s">
        <v>55</v>
      </c>
      <c r="G785" s="26">
        <v>0</v>
      </c>
      <c r="H785" s="26">
        <v>0</v>
      </c>
      <c r="I785" s="26">
        <v>0</v>
      </c>
      <c r="J785" s="26">
        <v>0.15382132838000001</v>
      </c>
      <c r="K785" s="26">
        <v>0.14492358447999998</v>
      </c>
      <c r="L785" s="26">
        <v>0.14716195655</v>
      </c>
    </row>
    <row r="786" spans="2:12" ht="19.5" customHeight="1" x14ac:dyDescent="0.3">
      <c r="B786" s="32" t="s">
        <v>27</v>
      </c>
      <c r="C786" s="30" t="s">
        <v>33</v>
      </c>
      <c r="D786" s="30" t="s">
        <v>29</v>
      </c>
      <c r="E786" s="29">
        <v>44958</v>
      </c>
      <c r="F786" s="28" t="s">
        <v>55</v>
      </c>
      <c r="G786" s="26">
        <v>0</v>
      </c>
      <c r="H786" s="26">
        <v>0</v>
      </c>
      <c r="I786" s="26">
        <v>0.21546834999</v>
      </c>
      <c r="J786" s="26">
        <v>0.20592955226000001</v>
      </c>
      <c r="K786" s="26">
        <v>0</v>
      </c>
      <c r="L786" s="26">
        <v>0.20015163485000001</v>
      </c>
    </row>
    <row r="787" spans="2:12" ht="19.5" customHeight="1" x14ac:dyDescent="0.3">
      <c r="B787" s="32" t="s">
        <v>27</v>
      </c>
      <c r="C787" s="30" t="s">
        <v>33</v>
      </c>
      <c r="D787" s="30" t="s">
        <v>29</v>
      </c>
      <c r="E787" s="29">
        <v>44927</v>
      </c>
      <c r="F787" s="28" t="s">
        <v>55</v>
      </c>
      <c r="G787" s="26">
        <v>0</v>
      </c>
      <c r="H787" s="26">
        <v>0</v>
      </c>
      <c r="I787" s="26">
        <v>0.13883996734999998</v>
      </c>
      <c r="J787" s="26">
        <v>0.12998888489999999</v>
      </c>
      <c r="K787" s="26">
        <v>0</v>
      </c>
      <c r="L787" s="26">
        <v>0.12292636725</v>
      </c>
    </row>
    <row r="788" spans="2:12" ht="19.5" customHeight="1" x14ac:dyDescent="0.3">
      <c r="B788" s="32" t="s">
        <v>27</v>
      </c>
      <c r="C788" s="30" t="s">
        <v>33</v>
      </c>
      <c r="D788" s="30" t="s">
        <v>29</v>
      </c>
      <c r="E788" s="29">
        <v>44896</v>
      </c>
      <c r="F788" s="28" t="s">
        <v>55</v>
      </c>
      <c r="G788" s="26">
        <v>0</v>
      </c>
      <c r="H788" s="26">
        <v>0</v>
      </c>
      <c r="I788" s="26">
        <v>0.17168755315000001</v>
      </c>
      <c r="J788" s="26">
        <v>0.16254167410000003</v>
      </c>
      <c r="K788" s="26">
        <v>0</v>
      </c>
      <c r="L788" s="26">
        <v>0.15602981425000001</v>
      </c>
    </row>
    <row r="789" spans="2:12" ht="19.5" customHeight="1" x14ac:dyDescent="0.3">
      <c r="B789" s="32" t="s">
        <v>27</v>
      </c>
      <c r="C789" s="30" t="s">
        <v>33</v>
      </c>
      <c r="D789" s="30" t="s">
        <v>29</v>
      </c>
      <c r="E789" s="29">
        <v>44866</v>
      </c>
      <c r="F789" s="28" t="s">
        <v>55</v>
      </c>
      <c r="G789" s="26">
        <v>0</v>
      </c>
      <c r="H789" s="26">
        <v>0</v>
      </c>
      <c r="I789" s="26">
        <v>0</v>
      </c>
      <c r="J789" s="26">
        <v>0.18465143347999999</v>
      </c>
      <c r="K789" s="26">
        <v>0.17524532908000001</v>
      </c>
      <c r="L789" s="26">
        <v>0.17851357880000002</v>
      </c>
    </row>
    <row r="790" spans="2:12" ht="19.5" customHeight="1" x14ac:dyDescent="0.3">
      <c r="B790" s="32" t="s">
        <v>27</v>
      </c>
      <c r="C790" s="30" t="s">
        <v>33</v>
      </c>
      <c r="D790" s="30" t="s">
        <v>29</v>
      </c>
      <c r="E790" s="29">
        <v>44835</v>
      </c>
      <c r="F790" s="28" t="s">
        <v>55</v>
      </c>
      <c r="G790" s="26">
        <v>0</v>
      </c>
      <c r="H790" s="26">
        <v>0.22099068940999997</v>
      </c>
      <c r="I790" s="26">
        <v>0.20796375556999999</v>
      </c>
      <c r="J790" s="26">
        <v>0</v>
      </c>
      <c r="K790" s="26">
        <v>0</v>
      </c>
      <c r="L790" s="26">
        <v>0.19258858455</v>
      </c>
    </row>
    <row r="791" spans="2:12" ht="19.5" customHeight="1" x14ac:dyDescent="0.3">
      <c r="B791" s="32" t="s">
        <v>27</v>
      </c>
      <c r="C791" s="30" t="s">
        <v>33</v>
      </c>
      <c r="D791" s="30" t="s">
        <v>29</v>
      </c>
      <c r="E791" s="29">
        <v>44805</v>
      </c>
      <c r="F791" s="28" t="s">
        <v>55</v>
      </c>
      <c r="G791" s="26">
        <v>0.24123102629000001</v>
      </c>
      <c r="H791" s="26">
        <v>0.23292661546999999</v>
      </c>
      <c r="I791" s="26">
        <v>0</v>
      </c>
      <c r="J791" s="26">
        <v>0</v>
      </c>
      <c r="K791" s="26">
        <v>0</v>
      </c>
      <c r="L791" s="26">
        <v>0.20491872585000001</v>
      </c>
    </row>
    <row r="792" spans="2:12" ht="19.5" customHeight="1" x14ac:dyDescent="0.3">
      <c r="B792" s="32" t="s">
        <v>27</v>
      </c>
      <c r="C792" s="30" t="s">
        <v>33</v>
      </c>
      <c r="D792" s="30" t="s">
        <v>29</v>
      </c>
      <c r="E792" s="29">
        <v>44774</v>
      </c>
      <c r="F792" s="28" t="s">
        <v>55</v>
      </c>
      <c r="G792" s="26">
        <v>0.25726563983</v>
      </c>
      <c r="H792" s="26">
        <v>0.24921792168999995</v>
      </c>
      <c r="I792" s="26">
        <v>0</v>
      </c>
      <c r="J792" s="26">
        <v>0</v>
      </c>
      <c r="K792" s="26">
        <v>0</v>
      </c>
      <c r="L792" s="26">
        <v>0.22161542795</v>
      </c>
    </row>
    <row r="793" spans="2:12" ht="19.5" customHeight="1" x14ac:dyDescent="0.3">
      <c r="B793" s="32" t="s">
        <v>27</v>
      </c>
      <c r="C793" s="30" t="s">
        <v>33</v>
      </c>
      <c r="D793" s="30" t="s">
        <v>29</v>
      </c>
      <c r="E793" s="29">
        <v>44743</v>
      </c>
      <c r="F793" s="28" t="s">
        <v>55</v>
      </c>
      <c r="G793" s="26">
        <v>0.24307581902</v>
      </c>
      <c r="H793" s="26">
        <v>0.23480094085999997</v>
      </c>
      <c r="I793" s="26">
        <v>0</v>
      </c>
      <c r="J793" s="26">
        <v>0</v>
      </c>
      <c r="K793" s="26">
        <v>0</v>
      </c>
      <c r="L793" s="26">
        <v>0.20683969230000002</v>
      </c>
    </row>
    <row r="794" spans="2:12" ht="19.5" customHeight="1" x14ac:dyDescent="0.3">
      <c r="B794" s="32" t="s">
        <v>27</v>
      </c>
      <c r="C794" s="30" t="s">
        <v>33</v>
      </c>
      <c r="D794" s="30" t="s">
        <v>29</v>
      </c>
      <c r="E794" s="29">
        <v>44713</v>
      </c>
      <c r="F794" s="28" t="s">
        <v>55</v>
      </c>
      <c r="G794" s="26">
        <v>0.27436768061</v>
      </c>
      <c r="H794" s="26">
        <v>0.26659374322999996</v>
      </c>
      <c r="I794" s="26">
        <v>0</v>
      </c>
      <c r="J794" s="26">
        <v>0</v>
      </c>
      <c r="K794" s="26">
        <v>0</v>
      </c>
      <c r="L794" s="26">
        <v>0.23942363265000002</v>
      </c>
    </row>
    <row r="795" spans="2:12" ht="19.5" customHeight="1" x14ac:dyDescent="0.3">
      <c r="B795" s="32" t="s">
        <v>27</v>
      </c>
      <c r="C795" s="30" t="s">
        <v>33</v>
      </c>
      <c r="D795" s="30" t="s">
        <v>29</v>
      </c>
      <c r="E795" s="29">
        <v>44682</v>
      </c>
      <c r="F795" s="28" t="s">
        <v>55</v>
      </c>
      <c r="G795" s="26">
        <v>0</v>
      </c>
      <c r="H795" s="26">
        <v>0.28722311072999995</v>
      </c>
      <c r="I795" s="26">
        <v>0.27538591620999997</v>
      </c>
      <c r="J795" s="26">
        <v>0</v>
      </c>
      <c r="K795" s="26">
        <v>0</v>
      </c>
      <c r="L795" s="26">
        <v>0.26056634514999999</v>
      </c>
    </row>
    <row r="796" spans="2:12" ht="19.5" customHeight="1" x14ac:dyDescent="0.3">
      <c r="B796" s="32" t="s">
        <v>27</v>
      </c>
      <c r="C796" s="30" t="s">
        <v>33</v>
      </c>
      <c r="D796" s="30" t="s">
        <v>29</v>
      </c>
      <c r="E796" s="29">
        <v>44652</v>
      </c>
      <c r="F796" s="28" t="s">
        <v>55</v>
      </c>
      <c r="G796" s="26">
        <v>0</v>
      </c>
      <c r="H796" s="26">
        <v>0</v>
      </c>
      <c r="I796" s="26">
        <v>0</v>
      </c>
      <c r="J796" s="26">
        <v>0.27048989616000002</v>
      </c>
      <c r="K796" s="26">
        <v>0.25960398636000004</v>
      </c>
      <c r="L796" s="26">
        <v>0.26587014560000005</v>
      </c>
    </row>
    <row r="797" spans="2:12" ht="19.5" customHeight="1" x14ac:dyDescent="0.3">
      <c r="B797" s="32" t="s">
        <v>27</v>
      </c>
      <c r="C797" s="30" t="s">
        <v>33</v>
      </c>
      <c r="D797" s="30" t="s">
        <v>29</v>
      </c>
      <c r="E797" s="29">
        <v>44621</v>
      </c>
      <c r="F797" s="28" t="s">
        <v>55</v>
      </c>
      <c r="G797" s="26">
        <v>0</v>
      </c>
      <c r="H797" s="26">
        <v>0</v>
      </c>
      <c r="I797" s="26">
        <v>0</v>
      </c>
      <c r="J797" s="26">
        <v>0.3795298594</v>
      </c>
      <c r="K797" s="26">
        <v>0.36684597940000002</v>
      </c>
      <c r="L797" s="26">
        <v>0.3767546115</v>
      </c>
    </row>
    <row r="798" spans="2:12" ht="19.5" customHeight="1" x14ac:dyDescent="0.3">
      <c r="B798" s="32" t="s">
        <v>27</v>
      </c>
      <c r="C798" s="30" t="s">
        <v>33</v>
      </c>
      <c r="D798" s="30" t="s">
        <v>29</v>
      </c>
      <c r="E798" s="29">
        <v>44593</v>
      </c>
      <c r="F798" s="28" t="s">
        <v>55</v>
      </c>
      <c r="G798" s="26">
        <v>0</v>
      </c>
      <c r="H798" s="26">
        <v>0</v>
      </c>
      <c r="I798" s="26">
        <v>0.29107843074</v>
      </c>
      <c r="J798" s="26">
        <v>0.28082600076000003</v>
      </c>
      <c r="K798" s="26">
        <v>0</v>
      </c>
      <c r="L798" s="26">
        <v>0.2763810941</v>
      </c>
    </row>
    <row r="799" spans="2:12" ht="19.5" customHeight="1" x14ac:dyDescent="0.3">
      <c r="B799" s="32" t="s">
        <v>27</v>
      </c>
      <c r="C799" s="30" t="s">
        <v>33</v>
      </c>
      <c r="D799" s="30" t="s">
        <v>29</v>
      </c>
      <c r="E799" s="29">
        <v>44562</v>
      </c>
      <c r="F799" s="28" t="s">
        <v>55</v>
      </c>
      <c r="G799" s="26">
        <v>0</v>
      </c>
      <c r="H799" s="26">
        <v>0</v>
      </c>
      <c r="I799" s="26">
        <v>0.29287665624000003</v>
      </c>
      <c r="J799" s="26">
        <v>0.28260808776000002</v>
      </c>
      <c r="K799" s="26">
        <v>0</v>
      </c>
      <c r="L799" s="26">
        <v>0.27819332660000001</v>
      </c>
    </row>
    <row r="800" spans="2:12" ht="19.5" customHeight="1" x14ac:dyDescent="0.3">
      <c r="B800" s="73" t="s">
        <v>27</v>
      </c>
      <c r="C800" s="69" t="s">
        <v>33</v>
      </c>
      <c r="D800" s="69" t="s">
        <v>29</v>
      </c>
      <c r="E800" s="70">
        <v>45108</v>
      </c>
      <c r="F800" s="71" t="s">
        <v>55</v>
      </c>
      <c r="G800" s="72">
        <v>0.18691724000000001</v>
      </c>
      <c r="H800" s="72">
        <v>0.17768080999999999</v>
      </c>
      <c r="I800" s="72">
        <v>0</v>
      </c>
      <c r="J800" s="72">
        <v>0</v>
      </c>
      <c r="K800" s="72">
        <v>0</v>
      </c>
      <c r="L800" s="72">
        <v>0.14820096999999999</v>
      </c>
    </row>
    <row r="801" spans="2:12" ht="19.5" customHeight="1" x14ac:dyDescent="0.3">
      <c r="B801" s="32" t="s">
        <v>27</v>
      </c>
      <c r="C801" s="30" t="s">
        <v>33</v>
      </c>
      <c r="D801" s="30" t="s">
        <v>29</v>
      </c>
      <c r="E801" s="29">
        <v>45078</v>
      </c>
      <c r="F801" s="28" t="s">
        <v>56</v>
      </c>
      <c r="G801" s="26">
        <v>0.18987586794</v>
      </c>
      <c r="H801" s="26">
        <v>0.18068679941999999</v>
      </c>
      <c r="I801" s="26">
        <v>0</v>
      </c>
      <c r="J801" s="26">
        <v>0</v>
      </c>
      <c r="K801" s="26">
        <v>0</v>
      </c>
      <c r="L801" s="26">
        <v>0.15128176509999999</v>
      </c>
    </row>
    <row r="802" spans="2:12" ht="19.5" customHeight="1" x14ac:dyDescent="0.3">
      <c r="B802" s="32" t="s">
        <v>27</v>
      </c>
      <c r="C802" s="30" t="s">
        <v>33</v>
      </c>
      <c r="D802" s="30" t="s">
        <v>29</v>
      </c>
      <c r="E802" s="29">
        <v>45047</v>
      </c>
      <c r="F802" s="28" t="s">
        <v>56</v>
      </c>
      <c r="G802" s="26">
        <v>0</v>
      </c>
      <c r="H802" s="26">
        <v>0.15851317640999998</v>
      </c>
      <c r="I802" s="26">
        <v>0.14442645456999997</v>
      </c>
      <c r="J802" s="26">
        <v>0</v>
      </c>
      <c r="K802" s="26">
        <v>0</v>
      </c>
      <c r="L802" s="26">
        <v>0.12855636954999999</v>
      </c>
    </row>
    <row r="803" spans="2:12" ht="19.5" customHeight="1" x14ac:dyDescent="0.3">
      <c r="B803" s="32" t="s">
        <v>27</v>
      </c>
      <c r="C803" s="30" t="s">
        <v>33</v>
      </c>
      <c r="D803" s="30" t="s">
        <v>29</v>
      </c>
      <c r="E803" s="29">
        <v>45017</v>
      </c>
      <c r="F803" s="28" t="s">
        <v>56</v>
      </c>
      <c r="G803" s="26">
        <v>0</v>
      </c>
      <c r="H803" s="26">
        <v>0</v>
      </c>
      <c r="I803" s="26">
        <v>0</v>
      </c>
      <c r="J803" s="26">
        <v>0.13495496734000001</v>
      </c>
      <c r="K803" s="26">
        <v>0.12636831264000001</v>
      </c>
      <c r="L803" s="26">
        <v>0.12797645515</v>
      </c>
    </row>
    <row r="804" spans="2:12" ht="19.5" customHeight="1" x14ac:dyDescent="0.3">
      <c r="B804" s="32" t="s">
        <v>27</v>
      </c>
      <c r="C804" s="30" t="s">
        <v>33</v>
      </c>
      <c r="D804" s="30" t="s">
        <v>29</v>
      </c>
      <c r="E804" s="29">
        <v>44986</v>
      </c>
      <c r="F804" s="28" t="s">
        <v>56</v>
      </c>
      <c r="G804" s="26">
        <v>0</v>
      </c>
      <c r="H804" s="26">
        <v>0</v>
      </c>
      <c r="I804" s="26">
        <v>0</v>
      </c>
      <c r="J804" s="26">
        <v>0.15382132838000001</v>
      </c>
      <c r="K804" s="26">
        <v>0.14492358447999998</v>
      </c>
      <c r="L804" s="26">
        <v>0.14716195655</v>
      </c>
    </row>
    <row r="805" spans="2:12" ht="19.5" customHeight="1" x14ac:dyDescent="0.3">
      <c r="B805" s="32" t="s">
        <v>27</v>
      </c>
      <c r="C805" s="30" t="s">
        <v>33</v>
      </c>
      <c r="D805" s="30" t="s">
        <v>29</v>
      </c>
      <c r="E805" s="29">
        <v>44958</v>
      </c>
      <c r="F805" s="28" t="s">
        <v>56</v>
      </c>
      <c r="G805" s="26">
        <v>0</v>
      </c>
      <c r="H805" s="26">
        <v>0</v>
      </c>
      <c r="I805" s="26">
        <v>0.21546834999</v>
      </c>
      <c r="J805" s="26">
        <v>0.20592955226000001</v>
      </c>
      <c r="K805" s="26">
        <v>0</v>
      </c>
      <c r="L805" s="26">
        <v>0.20015163485000001</v>
      </c>
    </row>
    <row r="806" spans="2:12" ht="19.5" customHeight="1" x14ac:dyDescent="0.3">
      <c r="B806" s="32" t="s">
        <v>27</v>
      </c>
      <c r="C806" s="30" t="s">
        <v>33</v>
      </c>
      <c r="D806" s="30" t="s">
        <v>29</v>
      </c>
      <c r="E806" s="29">
        <v>44927</v>
      </c>
      <c r="F806" s="28" t="s">
        <v>56</v>
      </c>
      <c r="G806" s="26">
        <v>0</v>
      </c>
      <c r="H806" s="26">
        <v>0</v>
      </c>
      <c r="I806" s="26">
        <v>0.13883996734999998</v>
      </c>
      <c r="J806" s="26">
        <v>0.12998888489999999</v>
      </c>
      <c r="K806" s="26">
        <v>0</v>
      </c>
      <c r="L806" s="26">
        <v>0.12292636725</v>
      </c>
    </row>
    <row r="807" spans="2:12" ht="19.5" customHeight="1" x14ac:dyDescent="0.3">
      <c r="B807" s="32" t="s">
        <v>27</v>
      </c>
      <c r="C807" s="30" t="s">
        <v>33</v>
      </c>
      <c r="D807" s="30" t="s">
        <v>29</v>
      </c>
      <c r="E807" s="29">
        <v>44896</v>
      </c>
      <c r="F807" s="28" t="s">
        <v>56</v>
      </c>
      <c r="G807" s="26">
        <v>0</v>
      </c>
      <c r="H807" s="26">
        <v>0</v>
      </c>
      <c r="I807" s="26">
        <v>0.17168755315000001</v>
      </c>
      <c r="J807" s="26">
        <v>0.16254167410000003</v>
      </c>
      <c r="K807" s="26">
        <v>0</v>
      </c>
      <c r="L807" s="26">
        <v>0.15602981425000001</v>
      </c>
    </row>
    <row r="808" spans="2:12" ht="19.5" customHeight="1" x14ac:dyDescent="0.3">
      <c r="B808" s="32" t="s">
        <v>27</v>
      </c>
      <c r="C808" s="30" t="s">
        <v>33</v>
      </c>
      <c r="D808" s="30" t="s">
        <v>29</v>
      </c>
      <c r="E808" s="29">
        <v>44866</v>
      </c>
      <c r="F808" s="28" t="s">
        <v>56</v>
      </c>
      <c r="G808" s="26">
        <v>0</v>
      </c>
      <c r="H808" s="26">
        <v>0</v>
      </c>
      <c r="I808" s="26">
        <v>0</v>
      </c>
      <c r="J808" s="26">
        <v>0.18465143347999999</v>
      </c>
      <c r="K808" s="26">
        <v>0.17524532908000001</v>
      </c>
      <c r="L808" s="26">
        <v>0.17851357880000002</v>
      </c>
    </row>
    <row r="809" spans="2:12" ht="19.5" customHeight="1" x14ac:dyDescent="0.3">
      <c r="B809" s="32" t="s">
        <v>27</v>
      </c>
      <c r="C809" s="30" t="s">
        <v>33</v>
      </c>
      <c r="D809" s="30" t="s">
        <v>29</v>
      </c>
      <c r="E809" s="29">
        <v>44835</v>
      </c>
      <c r="F809" s="28" t="s">
        <v>56</v>
      </c>
      <c r="G809" s="26">
        <v>0</v>
      </c>
      <c r="H809" s="26">
        <v>0.22099068940999997</v>
      </c>
      <c r="I809" s="26">
        <v>0.20796375556999999</v>
      </c>
      <c r="J809" s="26">
        <v>0</v>
      </c>
      <c r="K809" s="26">
        <v>0</v>
      </c>
      <c r="L809" s="26">
        <v>0.19258858455</v>
      </c>
    </row>
    <row r="810" spans="2:12" ht="19.5" customHeight="1" x14ac:dyDescent="0.3">
      <c r="B810" s="32" t="s">
        <v>27</v>
      </c>
      <c r="C810" s="30" t="s">
        <v>33</v>
      </c>
      <c r="D810" s="30" t="s">
        <v>29</v>
      </c>
      <c r="E810" s="29">
        <v>44805</v>
      </c>
      <c r="F810" s="28" t="s">
        <v>56</v>
      </c>
      <c r="G810" s="26">
        <v>0.24123102629000001</v>
      </c>
      <c r="H810" s="26">
        <v>0.23292661546999999</v>
      </c>
      <c r="I810" s="26">
        <v>0</v>
      </c>
      <c r="J810" s="26">
        <v>0</v>
      </c>
      <c r="K810" s="26">
        <v>0</v>
      </c>
      <c r="L810" s="26">
        <v>0.20491872585000001</v>
      </c>
    </row>
    <row r="811" spans="2:12" ht="19.5" customHeight="1" x14ac:dyDescent="0.3">
      <c r="B811" s="32" t="s">
        <v>27</v>
      </c>
      <c r="C811" s="30" t="s">
        <v>33</v>
      </c>
      <c r="D811" s="30" t="s">
        <v>29</v>
      </c>
      <c r="E811" s="29">
        <v>44774</v>
      </c>
      <c r="F811" s="28" t="s">
        <v>56</v>
      </c>
      <c r="G811" s="26">
        <v>0.25726563983</v>
      </c>
      <c r="H811" s="26">
        <v>0.24921792168999995</v>
      </c>
      <c r="I811" s="26">
        <v>0</v>
      </c>
      <c r="J811" s="26">
        <v>0</v>
      </c>
      <c r="K811" s="26">
        <v>0</v>
      </c>
      <c r="L811" s="26">
        <v>0.22161542795</v>
      </c>
    </row>
    <row r="812" spans="2:12" ht="19.5" customHeight="1" x14ac:dyDescent="0.3">
      <c r="B812" s="32" t="s">
        <v>27</v>
      </c>
      <c r="C812" s="30" t="s">
        <v>33</v>
      </c>
      <c r="D812" s="30" t="s">
        <v>29</v>
      </c>
      <c r="E812" s="29">
        <v>44743</v>
      </c>
      <c r="F812" s="28" t="s">
        <v>56</v>
      </c>
      <c r="G812" s="26">
        <v>0.24307581902</v>
      </c>
      <c r="H812" s="26">
        <v>0.23480094085999997</v>
      </c>
      <c r="I812" s="26">
        <v>0</v>
      </c>
      <c r="J812" s="26">
        <v>0</v>
      </c>
      <c r="K812" s="26">
        <v>0</v>
      </c>
      <c r="L812" s="26">
        <v>0.20683969230000002</v>
      </c>
    </row>
    <row r="813" spans="2:12" ht="19.5" customHeight="1" x14ac:dyDescent="0.3">
      <c r="B813" s="32" t="s">
        <v>27</v>
      </c>
      <c r="C813" s="30" t="s">
        <v>33</v>
      </c>
      <c r="D813" s="30" t="s">
        <v>29</v>
      </c>
      <c r="E813" s="29">
        <v>44713</v>
      </c>
      <c r="F813" s="28" t="s">
        <v>56</v>
      </c>
      <c r="G813" s="26">
        <v>0.27436768061</v>
      </c>
      <c r="H813" s="26">
        <v>0.26659374322999996</v>
      </c>
      <c r="I813" s="26">
        <v>0</v>
      </c>
      <c r="J813" s="26">
        <v>0</v>
      </c>
      <c r="K813" s="26">
        <v>0</v>
      </c>
      <c r="L813" s="26">
        <v>0.23942363265000002</v>
      </c>
    </row>
    <row r="814" spans="2:12" ht="19.5" customHeight="1" x14ac:dyDescent="0.3">
      <c r="B814" s="32" t="s">
        <v>27</v>
      </c>
      <c r="C814" s="30" t="s">
        <v>33</v>
      </c>
      <c r="D814" s="30" t="s">
        <v>29</v>
      </c>
      <c r="E814" s="29">
        <v>44682</v>
      </c>
      <c r="F814" s="28" t="s">
        <v>56</v>
      </c>
      <c r="G814" s="26">
        <v>0</v>
      </c>
      <c r="H814" s="26">
        <v>0.28722311072999995</v>
      </c>
      <c r="I814" s="26">
        <v>0.27538591620999997</v>
      </c>
      <c r="J814" s="26">
        <v>0</v>
      </c>
      <c r="K814" s="26">
        <v>0</v>
      </c>
      <c r="L814" s="26">
        <v>0.26056634514999999</v>
      </c>
    </row>
    <row r="815" spans="2:12" ht="19.5" customHeight="1" x14ac:dyDescent="0.3">
      <c r="B815" s="32" t="s">
        <v>27</v>
      </c>
      <c r="C815" s="30" t="s">
        <v>33</v>
      </c>
      <c r="D815" s="30" t="s">
        <v>29</v>
      </c>
      <c r="E815" s="29">
        <v>44652</v>
      </c>
      <c r="F815" s="28" t="s">
        <v>56</v>
      </c>
      <c r="G815" s="26">
        <v>0</v>
      </c>
      <c r="H815" s="26">
        <v>0</v>
      </c>
      <c r="I815" s="26">
        <v>0</v>
      </c>
      <c r="J815" s="26">
        <v>0.27048989616000002</v>
      </c>
      <c r="K815" s="26">
        <v>0.25960398636000004</v>
      </c>
      <c r="L815" s="26">
        <v>0.26587014560000005</v>
      </c>
    </row>
    <row r="816" spans="2:12" ht="19.5" customHeight="1" x14ac:dyDescent="0.3">
      <c r="B816" s="32" t="s">
        <v>27</v>
      </c>
      <c r="C816" s="30" t="s">
        <v>33</v>
      </c>
      <c r="D816" s="30" t="s">
        <v>29</v>
      </c>
      <c r="E816" s="29">
        <v>44621</v>
      </c>
      <c r="F816" s="28" t="s">
        <v>56</v>
      </c>
      <c r="G816" s="26">
        <v>0</v>
      </c>
      <c r="H816" s="26">
        <v>0</v>
      </c>
      <c r="I816" s="26">
        <v>0</v>
      </c>
      <c r="J816" s="26">
        <v>0.3795298594</v>
      </c>
      <c r="K816" s="26">
        <v>0.36684597940000002</v>
      </c>
      <c r="L816" s="26">
        <v>0.3767546115</v>
      </c>
    </row>
    <row r="817" spans="2:12" ht="19.5" customHeight="1" x14ac:dyDescent="0.3">
      <c r="B817" s="32" t="s">
        <v>27</v>
      </c>
      <c r="C817" s="30" t="s">
        <v>33</v>
      </c>
      <c r="D817" s="30" t="s">
        <v>29</v>
      </c>
      <c r="E817" s="29">
        <v>44593</v>
      </c>
      <c r="F817" s="28" t="s">
        <v>56</v>
      </c>
      <c r="G817" s="26">
        <v>0</v>
      </c>
      <c r="H817" s="26">
        <v>0</v>
      </c>
      <c r="I817" s="26">
        <v>0.29107843074</v>
      </c>
      <c r="J817" s="26">
        <v>0.28082600076000003</v>
      </c>
      <c r="K817" s="26">
        <v>0</v>
      </c>
      <c r="L817" s="26">
        <v>0.2763810941</v>
      </c>
    </row>
    <row r="818" spans="2:12" ht="19.5" customHeight="1" x14ac:dyDescent="0.3">
      <c r="B818" s="32" t="s">
        <v>27</v>
      </c>
      <c r="C818" s="30" t="s">
        <v>33</v>
      </c>
      <c r="D818" s="30" t="s">
        <v>29</v>
      </c>
      <c r="E818" s="29">
        <v>44562</v>
      </c>
      <c r="F818" s="28" t="s">
        <v>56</v>
      </c>
      <c r="G818" s="26">
        <v>0</v>
      </c>
      <c r="H818" s="26">
        <v>0</v>
      </c>
      <c r="I818" s="26">
        <v>0.29287665624000003</v>
      </c>
      <c r="J818" s="26">
        <v>0.28260808776000002</v>
      </c>
      <c r="K818" s="26">
        <v>0</v>
      </c>
      <c r="L818" s="26">
        <v>0.27819332660000001</v>
      </c>
    </row>
    <row r="819" spans="2:12" ht="19.5" customHeight="1" x14ac:dyDescent="0.3">
      <c r="B819" s="73" t="s">
        <v>27</v>
      </c>
      <c r="C819" s="69" t="s">
        <v>33</v>
      </c>
      <c r="D819" s="69" t="s">
        <v>29</v>
      </c>
      <c r="E819" s="70">
        <v>45108</v>
      </c>
      <c r="F819" s="71" t="s">
        <v>56</v>
      </c>
      <c r="G819" s="72">
        <v>0.18691724000000001</v>
      </c>
      <c r="H819" s="72">
        <v>0.17768080999999999</v>
      </c>
      <c r="I819" s="72">
        <v>0</v>
      </c>
      <c r="J819" s="72">
        <v>0</v>
      </c>
      <c r="K819" s="72">
        <v>0</v>
      </c>
      <c r="L819" s="72">
        <v>0.14820096999999999</v>
      </c>
    </row>
    <row r="820" spans="2:12" ht="19.5" customHeight="1" x14ac:dyDescent="0.3">
      <c r="B820" s="32" t="s">
        <v>27</v>
      </c>
      <c r="C820" s="30" t="s">
        <v>33</v>
      </c>
      <c r="D820" s="30" t="s">
        <v>29</v>
      </c>
      <c r="E820" s="29">
        <v>45078</v>
      </c>
      <c r="F820" s="28" t="s">
        <v>58</v>
      </c>
      <c r="G820" s="26">
        <v>0.18277086793999997</v>
      </c>
      <c r="H820" s="26">
        <v>0.17358179941999996</v>
      </c>
      <c r="I820" s="26">
        <v>0</v>
      </c>
      <c r="J820" s="26">
        <v>0</v>
      </c>
      <c r="K820" s="26">
        <v>0</v>
      </c>
      <c r="L820" s="26">
        <v>0.14417676509999999</v>
      </c>
    </row>
    <row r="821" spans="2:12" ht="19.5" customHeight="1" x14ac:dyDescent="0.3">
      <c r="B821" s="32" t="s">
        <v>27</v>
      </c>
      <c r="C821" s="30" t="s">
        <v>33</v>
      </c>
      <c r="D821" s="30" t="s">
        <v>29</v>
      </c>
      <c r="E821" s="29">
        <v>45047</v>
      </c>
      <c r="F821" s="28" t="s">
        <v>58</v>
      </c>
      <c r="G821" s="26">
        <v>0</v>
      </c>
      <c r="H821" s="26">
        <v>0.15140817640999998</v>
      </c>
      <c r="I821" s="26">
        <v>0.13732145457</v>
      </c>
      <c r="J821" s="26">
        <v>0</v>
      </c>
      <c r="K821" s="26">
        <v>0</v>
      </c>
      <c r="L821" s="26">
        <v>0.12145136954999999</v>
      </c>
    </row>
    <row r="822" spans="2:12" ht="19.5" customHeight="1" x14ac:dyDescent="0.3">
      <c r="B822" s="32" t="s">
        <v>27</v>
      </c>
      <c r="C822" s="30" t="s">
        <v>33</v>
      </c>
      <c r="D822" s="30" t="s">
        <v>29</v>
      </c>
      <c r="E822" s="29">
        <v>45017</v>
      </c>
      <c r="F822" s="28" t="s">
        <v>58</v>
      </c>
      <c r="G822" s="26">
        <v>0</v>
      </c>
      <c r="H822" s="26">
        <v>0</v>
      </c>
      <c r="I822" s="26">
        <v>0</v>
      </c>
      <c r="J822" s="26">
        <v>0.12784996734000001</v>
      </c>
      <c r="K822" s="26">
        <v>0.11926331264000001</v>
      </c>
      <c r="L822" s="26">
        <v>0.12087145515</v>
      </c>
    </row>
    <row r="823" spans="2:12" ht="19.5" customHeight="1" x14ac:dyDescent="0.3">
      <c r="B823" s="32" t="s">
        <v>27</v>
      </c>
      <c r="C823" s="30" t="s">
        <v>33</v>
      </c>
      <c r="D823" s="30" t="s">
        <v>29</v>
      </c>
      <c r="E823" s="29">
        <v>44986</v>
      </c>
      <c r="F823" s="28" t="s">
        <v>58</v>
      </c>
      <c r="G823" s="26">
        <v>0</v>
      </c>
      <c r="H823" s="26">
        <v>0</v>
      </c>
      <c r="I823" s="26">
        <v>0</v>
      </c>
      <c r="J823" s="26">
        <v>0.14671632837999998</v>
      </c>
      <c r="K823" s="26">
        <v>0.13781858448000001</v>
      </c>
      <c r="L823" s="26">
        <v>0.14005695655</v>
      </c>
    </row>
    <row r="824" spans="2:12" ht="19.5" customHeight="1" x14ac:dyDescent="0.3">
      <c r="B824" s="32" t="s">
        <v>27</v>
      </c>
      <c r="C824" s="30" t="s">
        <v>33</v>
      </c>
      <c r="D824" s="30" t="s">
        <v>29</v>
      </c>
      <c r="E824" s="29">
        <v>44958</v>
      </c>
      <c r="F824" s="28" t="s">
        <v>58</v>
      </c>
      <c r="G824" s="26">
        <v>0</v>
      </c>
      <c r="H824" s="26">
        <v>0</v>
      </c>
      <c r="I824" s="26">
        <v>0.20836334999</v>
      </c>
      <c r="J824" s="26">
        <v>0.19882455226000001</v>
      </c>
      <c r="K824" s="26">
        <v>0</v>
      </c>
      <c r="L824" s="26">
        <v>0.19304663485000001</v>
      </c>
    </row>
    <row r="825" spans="2:12" ht="19.5" customHeight="1" x14ac:dyDescent="0.3">
      <c r="B825" s="32" t="s">
        <v>27</v>
      </c>
      <c r="C825" s="30" t="s">
        <v>33</v>
      </c>
      <c r="D825" s="30" t="s">
        <v>29</v>
      </c>
      <c r="E825" s="29">
        <v>44927</v>
      </c>
      <c r="F825" s="28" t="s">
        <v>58</v>
      </c>
      <c r="G825" s="26">
        <v>0</v>
      </c>
      <c r="H825" s="26">
        <v>0</v>
      </c>
      <c r="I825" s="26">
        <v>0.13173496735000001</v>
      </c>
      <c r="J825" s="26">
        <v>0.1228838849</v>
      </c>
      <c r="K825" s="26">
        <v>0</v>
      </c>
      <c r="L825" s="26">
        <v>0.11582136725</v>
      </c>
    </row>
    <row r="826" spans="2:12" ht="19.5" customHeight="1" x14ac:dyDescent="0.3">
      <c r="B826" s="32" t="s">
        <v>27</v>
      </c>
      <c r="C826" s="30" t="s">
        <v>33</v>
      </c>
      <c r="D826" s="30" t="s">
        <v>29</v>
      </c>
      <c r="E826" s="29">
        <v>44896</v>
      </c>
      <c r="F826" s="28" t="s">
        <v>58</v>
      </c>
      <c r="G826" s="26">
        <v>0</v>
      </c>
      <c r="H826" s="26">
        <v>0</v>
      </c>
      <c r="I826" s="26">
        <v>0.16458255315</v>
      </c>
      <c r="J826" s="26">
        <v>0.15543667410000001</v>
      </c>
      <c r="K826" s="26">
        <v>0</v>
      </c>
      <c r="L826" s="26">
        <v>0.14892481425000001</v>
      </c>
    </row>
    <row r="827" spans="2:12" ht="19.5" customHeight="1" x14ac:dyDescent="0.3">
      <c r="B827" s="32" t="s">
        <v>27</v>
      </c>
      <c r="C827" s="30" t="s">
        <v>33</v>
      </c>
      <c r="D827" s="30" t="s">
        <v>29</v>
      </c>
      <c r="E827" s="29">
        <v>44866</v>
      </c>
      <c r="F827" s="28" t="s">
        <v>58</v>
      </c>
      <c r="G827" s="26">
        <v>0</v>
      </c>
      <c r="H827" s="26">
        <v>0</v>
      </c>
      <c r="I827" s="26">
        <v>0</v>
      </c>
      <c r="J827" s="26">
        <v>0.17754643347999999</v>
      </c>
      <c r="K827" s="26">
        <v>0.16814032908000001</v>
      </c>
      <c r="L827" s="26">
        <v>0.17140857880000002</v>
      </c>
    </row>
    <row r="828" spans="2:12" ht="19.5" customHeight="1" x14ac:dyDescent="0.3">
      <c r="B828" s="32" t="s">
        <v>27</v>
      </c>
      <c r="C828" s="30" t="s">
        <v>33</v>
      </c>
      <c r="D828" s="30" t="s">
        <v>29</v>
      </c>
      <c r="E828" s="29">
        <v>44835</v>
      </c>
      <c r="F828" s="28" t="s">
        <v>58</v>
      </c>
      <c r="G828" s="26">
        <v>0</v>
      </c>
      <c r="H828" s="26">
        <v>0.21388568940999997</v>
      </c>
      <c r="I828" s="26">
        <v>0.20085875556999999</v>
      </c>
      <c r="J828" s="26">
        <v>0</v>
      </c>
      <c r="K828" s="26">
        <v>0</v>
      </c>
      <c r="L828" s="26">
        <v>0.18548358455</v>
      </c>
    </row>
    <row r="829" spans="2:12" ht="19.5" customHeight="1" x14ac:dyDescent="0.3">
      <c r="B829" s="32" t="s">
        <v>27</v>
      </c>
      <c r="C829" s="30" t="s">
        <v>33</v>
      </c>
      <c r="D829" s="30" t="s">
        <v>29</v>
      </c>
      <c r="E829" s="29">
        <v>44805</v>
      </c>
      <c r="F829" s="28" t="s">
        <v>58</v>
      </c>
      <c r="G829" s="26">
        <v>0.23412602629000001</v>
      </c>
      <c r="H829" s="26">
        <v>0.22582161546999996</v>
      </c>
      <c r="I829" s="26">
        <v>0</v>
      </c>
      <c r="J829" s="26">
        <v>0</v>
      </c>
      <c r="K829" s="26">
        <v>0</v>
      </c>
      <c r="L829" s="26">
        <v>0.19781372585000001</v>
      </c>
    </row>
    <row r="830" spans="2:12" ht="19.5" customHeight="1" x14ac:dyDescent="0.3">
      <c r="B830" s="32" t="s">
        <v>27</v>
      </c>
      <c r="C830" s="30" t="s">
        <v>33</v>
      </c>
      <c r="D830" s="30" t="s">
        <v>29</v>
      </c>
      <c r="E830" s="29">
        <v>44774</v>
      </c>
      <c r="F830" s="28" t="s">
        <v>58</v>
      </c>
      <c r="G830" s="26">
        <v>0.25016063983000003</v>
      </c>
      <c r="H830" s="26">
        <v>0.24211292168999998</v>
      </c>
      <c r="I830" s="26">
        <v>0</v>
      </c>
      <c r="J830" s="26">
        <v>0</v>
      </c>
      <c r="K830" s="26">
        <v>0</v>
      </c>
      <c r="L830" s="26">
        <v>0.21451042795</v>
      </c>
    </row>
    <row r="831" spans="2:12" ht="19.5" customHeight="1" x14ac:dyDescent="0.3">
      <c r="B831" s="32" t="s">
        <v>27</v>
      </c>
      <c r="C831" s="30" t="s">
        <v>33</v>
      </c>
      <c r="D831" s="30" t="s">
        <v>29</v>
      </c>
      <c r="E831" s="29">
        <v>44743</v>
      </c>
      <c r="F831" s="28" t="s">
        <v>58</v>
      </c>
      <c r="G831" s="26">
        <v>0.23597081902</v>
      </c>
      <c r="H831" s="26">
        <v>0.22769594086</v>
      </c>
      <c r="I831" s="26">
        <v>0</v>
      </c>
      <c r="J831" s="26">
        <v>0</v>
      </c>
      <c r="K831" s="26">
        <v>0</v>
      </c>
      <c r="L831" s="26">
        <v>0.19973469230000002</v>
      </c>
    </row>
    <row r="832" spans="2:12" ht="19.5" customHeight="1" x14ac:dyDescent="0.3">
      <c r="B832" s="32" t="s">
        <v>27</v>
      </c>
      <c r="C832" s="30" t="s">
        <v>33</v>
      </c>
      <c r="D832" s="30" t="s">
        <v>29</v>
      </c>
      <c r="E832" s="29">
        <v>44713</v>
      </c>
      <c r="F832" s="28" t="s">
        <v>58</v>
      </c>
      <c r="G832" s="26">
        <v>0.26726268061000003</v>
      </c>
      <c r="H832" s="26">
        <v>0.25948874322999999</v>
      </c>
      <c r="I832" s="26">
        <v>0</v>
      </c>
      <c r="J832" s="26">
        <v>0</v>
      </c>
      <c r="K832" s="26">
        <v>0</v>
      </c>
      <c r="L832" s="26">
        <v>0.23231863265000002</v>
      </c>
    </row>
    <row r="833" spans="2:12" ht="19.5" customHeight="1" x14ac:dyDescent="0.3">
      <c r="B833" s="32" t="s">
        <v>27</v>
      </c>
      <c r="C833" s="30" t="s">
        <v>33</v>
      </c>
      <c r="D833" s="30" t="s">
        <v>29</v>
      </c>
      <c r="E833" s="29">
        <v>44682</v>
      </c>
      <c r="F833" s="28" t="s">
        <v>58</v>
      </c>
      <c r="G833" s="26">
        <v>0</v>
      </c>
      <c r="H833" s="26">
        <v>0.28011811072999998</v>
      </c>
      <c r="I833" s="26">
        <v>0.26828091621</v>
      </c>
      <c r="J833" s="26">
        <v>0</v>
      </c>
      <c r="K833" s="26">
        <v>0</v>
      </c>
      <c r="L833" s="26">
        <v>0.25346134515000002</v>
      </c>
    </row>
    <row r="834" spans="2:12" ht="19.5" customHeight="1" x14ac:dyDescent="0.3">
      <c r="B834" s="32" t="s">
        <v>27</v>
      </c>
      <c r="C834" s="30" t="s">
        <v>33</v>
      </c>
      <c r="D834" s="30" t="s">
        <v>29</v>
      </c>
      <c r="E834" s="29">
        <v>44652</v>
      </c>
      <c r="F834" s="28" t="s">
        <v>58</v>
      </c>
      <c r="G834" s="26">
        <v>0</v>
      </c>
      <c r="H834" s="26">
        <v>0</v>
      </c>
      <c r="I834" s="26">
        <v>0</v>
      </c>
      <c r="J834" s="26">
        <v>0.26338489616000005</v>
      </c>
      <c r="K834" s="26">
        <v>0.25249898636000007</v>
      </c>
      <c r="L834" s="26">
        <v>0.25876514560000008</v>
      </c>
    </row>
    <row r="835" spans="2:12" ht="19.5" customHeight="1" x14ac:dyDescent="0.3">
      <c r="B835" s="32" t="s">
        <v>27</v>
      </c>
      <c r="C835" s="30" t="s">
        <v>33</v>
      </c>
      <c r="D835" s="30" t="s">
        <v>29</v>
      </c>
      <c r="E835" s="29">
        <v>44621</v>
      </c>
      <c r="F835" s="28" t="s">
        <v>58</v>
      </c>
      <c r="G835" s="26">
        <v>0</v>
      </c>
      <c r="H835" s="26">
        <v>0</v>
      </c>
      <c r="I835" s="26">
        <v>0</v>
      </c>
      <c r="J835" s="26">
        <v>0.37242485939999997</v>
      </c>
      <c r="K835" s="26">
        <v>0.35974097939999999</v>
      </c>
      <c r="L835" s="26">
        <v>0.36964961150000003</v>
      </c>
    </row>
    <row r="836" spans="2:12" ht="19.5" customHeight="1" x14ac:dyDescent="0.3">
      <c r="B836" s="32" t="s">
        <v>27</v>
      </c>
      <c r="C836" s="30" t="s">
        <v>33</v>
      </c>
      <c r="D836" s="30" t="s">
        <v>29</v>
      </c>
      <c r="E836" s="29">
        <v>44593</v>
      </c>
      <c r="F836" s="28" t="s">
        <v>58</v>
      </c>
      <c r="G836" s="26">
        <v>0</v>
      </c>
      <c r="H836" s="26">
        <v>0</v>
      </c>
      <c r="I836" s="26">
        <v>0.28397343074000003</v>
      </c>
      <c r="J836" s="26">
        <v>0.27372100076</v>
      </c>
      <c r="K836" s="26">
        <v>0</v>
      </c>
      <c r="L836" s="26">
        <v>0.26927609410000003</v>
      </c>
    </row>
    <row r="837" spans="2:12" ht="19.5" customHeight="1" x14ac:dyDescent="0.3">
      <c r="B837" s="32" t="s">
        <v>27</v>
      </c>
      <c r="C837" s="30" t="s">
        <v>33</v>
      </c>
      <c r="D837" s="30" t="s">
        <v>29</v>
      </c>
      <c r="E837" s="29">
        <v>44562</v>
      </c>
      <c r="F837" s="28" t="s">
        <v>58</v>
      </c>
      <c r="G837" s="26">
        <v>0</v>
      </c>
      <c r="H837" s="26">
        <v>0</v>
      </c>
      <c r="I837" s="26">
        <v>0.28577165624</v>
      </c>
      <c r="J837" s="26">
        <v>0.27550308775999999</v>
      </c>
      <c r="K837" s="26">
        <v>0</v>
      </c>
      <c r="L837" s="26">
        <v>0.27108832660000004</v>
      </c>
    </row>
    <row r="838" spans="2:12" ht="19.5" customHeight="1" x14ac:dyDescent="0.3">
      <c r="B838" s="31" t="s">
        <v>27</v>
      </c>
      <c r="C838" s="30" t="s">
        <v>33</v>
      </c>
      <c r="D838" s="30" t="s">
        <v>29</v>
      </c>
      <c r="E838" s="29">
        <v>44743</v>
      </c>
      <c r="F838" s="28" t="s">
        <v>58</v>
      </c>
      <c r="G838" s="26">
        <v>0.23597081902</v>
      </c>
      <c r="H838" s="26">
        <v>0.22769594086</v>
      </c>
      <c r="I838" s="26">
        <v>0</v>
      </c>
      <c r="J838" s="26">
        <v>0</v>
      </c>
      <c r="K838" s="26">
        <v>0</v>
      </c>
      <c r="L838" s="26">
        <v>0.19973469230000002</v>
      </c>
    </row>
    <row r="839" spans="2:12" ht="19.5" customHeight="1" x14ac:dyDescent="0.3">
      <c r="B839" s="33" t="s">
        <v>27</v>
      </c>
      <c r="C839" s="30" t="s">
        <v>33</v>
      </c>
      <c r="D839" s="30" t="s">
        <v>29</v>
      </c>
      <c r="E839" s="29">
        <v>44713</v>
      </c>
      <c r="F839" s="28" t="s">
        <v>58</v>
      </c>
      <c r="G839" s="26">
        <v>0.26726268061000003</v>
      </c>
      <c r="H839" s="26">
        <v>0.25948874322999999</v>
      </c>
      <c r="I839" s="26">
        <v>0</v>
      </c>
      <c r="J839" s="26">
        <v>0</v>
      </c>
      <c r="K839" s="26">
        <v>0</v>
      </c>
      <c r="L839" s="26">
        <v>0.23231863265000002</v>
      </c>
    </row>
    <row r="840" spans="2:12" ht="19.5" customHeight="1" x14ac:dyDescent="0.3">
      <c r="B840" s="32" t="s">
        <v>27</v>
      </c>
      <c r="C840" s="30" t="s">
        <v>33</v>
      </c>
      <c r="D840" s="30" t="s">
        <v>29</v>
      </c>
      <c r="E840" s="29">
        <v>44682</v>
      </c>
      <c r="F840" s="28" t="s">
        <v>58</v>
      </c>
      <c r="G840" s="26">
        <v>0</v>
      </c>
      <c r="H840" s="26">
        <v>0.28011811072999998</v>
      </c>
      <c r="I840" s="26">
        <v>0.26828091621</v>
      </c>
      <c r="J840" s="26">
        <v>0</v>
      </c>
      <c r="K840" s="26">
        <v>0</v>
      </c>
      <c r="L840" s="26">
        <v>0.25346134515000002</v>
      </c>
    </row>
    <row r="841" spans="2:12" ht="19.5" customHeight="1" x14ac:dyDescent="0.3">
      <c r="B841" s="31" t="s">
        <v>27</v>
      </c>
      <c r="C841" s="30" t="s">
        <v>33</v>
      </c>
      <c r="D841" s="30" t="s">
        <v>29</v>
      </c>
      <c r="E841" s="29">
        <v>44652</v>
      </c>
      <c r="F841" s="28" t="s">
        <v>58</v>
      </c>
      <c r="G841" s="26">
        <v>0</v>
      </c>
      <c r="H841" s="26">
        <v>0</v>
      </c>
      <c r="I841" s="26">
        <v>0</v>
      </c>
      <c r="J841" s="26">
        <v>0.26338489616000005</v>
      </c>
      <c r="K841" s="26">
        <v>0.25249898636000007</v>
      </c>
      <c r="L841" s="26">
        <v>0.25876514560000008</v>
      </c>
    </row>
    <row r="842" spans="2:12" ht="19.5" customHeight="1" x14ac:dyDescent="0.3">
      <c r="B842" s="31" t="s">
        <v>27</v>
      </c>
      <c r="C842" s="30" t="s">
        <v>33</v>
      </c>
      <c r="D842" s="30" t="s">
        <v>29</v>
      </c>
      <c r="E842" s="29">
        <v>44621</v>
      </c>
      <c r="F842" s="28" t="s">
        <v>58</v>
      </c>
      <c r="G842" s="26">
        <v>0</v>
      </c>
      <c r="H842" s="26">
        <v>0</v>
      </c>
      <c r="I842" s="26">
        <v>0</v>
      </c>
      <c r="J842" s="26">
        <v>0.37242485939999997</v>
      </c>
      <c r="K842" s="26">
        <v>0.35974097939999999</v>
      </c>
      <c r="L842" s="26">
        <v>0.36964961150000003</v>
      </c>
    </row>
    <row r="843" spans="2:12" ht="19.5" customHeight="1" x14ac:dyDescent="0.3">
      <c r="B843" s="33" t="s">
        <v>27</v>
      </c>
      <c r="C843" s="30" t="s">
        <v>33</v>
      </c>
      <c r="D843" s="30" t="s">
        <v>29</v>
      </c>
      <c r="E843" s="29">
        <v>44593</v>
      </c>
      <c r="F843" s="28" t="s">
        <v>58</v>
      </c>
      <c r="G843" s="26">
        <v>0</v>
      </c>
      <c r="H843" s="26">
        <v>0</v>
      </c>
      <c r="I843" s="26">
        <v>0.28397343074000003</v>
      </c>
      <c r="J843" s="26">
        <v>0.27372100076</v>
      </c>
      <c r="K843" s="26">
        <v>0</v>
      </c>
      <c r="L843" s="26">
        <v>0.26927609410000003</v>
      </c>
    </row>
    <row r="844" spans="2:12" ht="19.5" customHeight="1" x14ac:dyDescent="0.3">
      <c r="B844" s="33" t="s">
        <v>27</v>
      </c>
      <c r="C844" s="30" t="s">
        <v>33</v>
      </c>
      <c r="D844" s="30" t="s">
        <v>29</v>
      </c>
      <c r="E844" s="29">
        <v>44562</v>
      </c>
      <c r="F844" s="28" t="s">
        <v>58</v>
      </c>
      <c r="G844" s="26">
        <v>0</v>
      </c>
      <c r="H844" s="26">
        <v>0</v>
      </c>
      <c r="I844" s="26">
        <v>0.28577165624</v>
      </c>
      <c r="J844" s="26">
        <v>0.27550308775999999</v>
      </c>
      <c r="K844" s="26">
        <v>0</v>
      </c>
      <c r="L844" s="26">
        <v>0.27108832660000004</v>
      </c>
    </row>
    <row r="845" spans="2:12" ht="19.5" customHeight="1" x14ac:dyDescent="0.3">
      <c r="B845" s="73" t="s">
        <v>27</v>
      </c>
      <c r="C845" s="69" t="s">
        <v>33</v>
      </c>
      <c r="D845" s="69" t="s">
        <v>29</v>
      </c>
      <c r="E845" s="70">
        <v>45108</v>
      </c>
      <c r="F845" s="71" t="s">
        <v>58</v>
      </c>
      <c r="G845" s="72">
        <v>0.17981224000000001</v>
      </c>
      <c r="H845" s="72">
        <v>0.17057580999999999</v>
      </c>
      <c r="I845" s="72">
        <v>0</v>
      </c>
      <c r="J845" s="72">
        <v>0</v>
      </c>
      <c r="K845" s="72">
        <v>0</v>
      </c>
      <c r="L845" s="72">
        <v>0.14109596999999999</v>
      </c>
    </row>
    <row r="846" spans="2:12" ht="19.5" customHeight="1" x14ac:dyDescent="0.3">
      <c r="B846" s="32" t="s">
        <v>27</v>
      </c>
      <c r="C846" s="30" t="s">
        <v>33</v>
      </c>
      <c r="D846" s="30" t="s">
        <v>29</v>
      </c>
      <c r="E846" s="29">
        <v>45078</v>
      </c>
      <c r="F846" s="28" t="s">
        <v>59</v>
      </c>
      <c r="G846" s="26">
        <v>0.18277086793999997</v>
      </c>
      <c r="H846" s="26">
        <v>0.17358179941999996</v>
      </c>
      <c r="I846" s="26">
        <v>0</v>
      </c>
      <c r="J846" s="26">
        <v>0</v>
      </c>
      <c r="K846" s="26">
        <v>0</v>
      </c>
      <c r="L846" s="26">
        <v>0.14417676509999999</v>
      </c>
    </row>
    <row r="847" spans="2:12" ht="19.5" customHeight="1" x14ac:dyDescent="0.3">
      <c r="B847" s="32" t="s">
        <v>27</v>
      </c>
      <c r="C847" s="30" t="s">
        <v>33</v>
      </c>
      <c r="D847" s="30" t="s">
        <v>29</v>
      </c>
      <c r="E847" s="29">
        <v>45047</v>
      </c>
      <c r="F847" s="28" t="s">
        <v>59</v>
      </c>
      <c r="G847" s="26">
        <v>0</v>
      </c>
      <c r="H847" s="26">
        <v>0.15140817640999998</v>
      </c>
      <c r="I847" s="26">
        <v>0.13732145457</v>
      </c>
      <c r="J847" s="26">
        <v>0</v>
      </c>
      <c r="K847" s="26">
        <v>0</v>
      </c>
      <c r="L847" s="26">
        <v>0.12145136954999999</v>
      </c>
    </row>
    <row r="848" spans="2:12" ht="19.5" customHeight="1" x14ac:dyDescent="0.3">
      <c r="B848" s="32" t="s">
        <v>27</v>
      </c>
      <c r="C848" s="30" t="s">
        <v>33</v>
      </c>
      <c r="D848" s="30" t="s">
        <v>29</v>
      </c>
      <c r="E848" s="29">
        <v>45017</v>
      </c>
      <c r="F848" s="28" t="s">
        <v>59</v>
      </c>
      <c r="G848" s="26">
        <v>0</v>
      </c>
      <c r="H848" s="26">
        <v>0</v>
      </c>
      <c r="I848" s="26">
        <v>0</v>
      </c>
      <c r="J848" s="26">
        <v>0.12784996734000001</v>
      </c>
      <c r="K848" s="26">
        <v>0.11926331264000001</v>
      </c>
      <c r="L848" s="26">
        <v>0.12087145515</v>
      </c>
    </row>
    <row r="849" spans="2:12" ht="19.5" customHeight="1" x14ac:dyDescent="0.3">
      <c r="B849" s="32" t="s">
        <v>27</v>
      </c>
      <c r="C849" s="30" t="s">
        <v>33</v>
      </c>
      <c r="D849" s="30" t="s">
        <v>29</v>
      </c>
      <c r="E849" s="29">
        <v>44986</v>
      </c>
      <c r="F849" s="28" t="s">
        <v>59</v>
      </c>
      <c r="G849" s="26">
        <v>0</v>
      </c>
      <c r="H849" s="26">
        <v>0</v>
      </c>
      <c r="I849" s="26">
        <v>0</v>
      </c>
      <c r="J849" s="26">
        <v>0.14671632837999998</v>
      </c>
      <c r="K849" s="26">
        <v>0.13781858448000001</v>
      </c>
      <c r="L849" s="26">
        <v>0.14005695655</v>
      </c>
    </row>
    <row r="850" spans="2:12" ht="19.5" customHeight="1" x14ac:dyDescent="0.3">
      <c r="B850" s="32" t="s">
        <v>27</v>
      </c>
      <c r="C850" s="30" t="s">
        <v>33</v>
      </c>
      <c r="D850" s="30" t="s">
        <v>29</v>
      </c>
      <c r="E850" s="29">
        <v>44958</v>
      </c>
      <c r="F850" s="28" t="s">
        <v>59</v>
      </c>
      <c r="G850" s="26">
        <v>0</v>
      </c>
      <c r="H850" s="26">
        <v>0</v>
      </c>
      <c r="I850" s="26">
        <v>0.20836334999</v>
      </c>
      <c r="J850" s="26">
        <v>0.19882455226000001</v>
      </c>
      <c r="K850" s="26">
        <v>0</v>
      </c>
      <c r="L850" s="26">
        <v>0.19304663485000001</v>
      </c>
    </row>
    <row r="851" spans="2:12" ht="19.5" customHeight="1" x14ac:dyDescent="0.3">
      <c r="B851" s="32" t="s">
        <v>27</v>
      </c>
      <c r="C851" s="30" t="s">
        <v>33</v>
      </c>
      <c r="D851" s="30" t="s">
        <v>29</v>
      </c>
      <c r="E851" s="29">
        <v>44927</v>
      </c>
      <c r="F851" s="28" t="s">
        <v>59</v>
      </c>
      <c r="G851" s="26">
        <v>0</v>
      </c>
      <c r="H851" s="26">
        <v>0</v>
      </c>
      <c r="I851" s="26">
        <v>0.13173496735000001</v>
      </c>
      <c r="J851" s="26">
        <v>0.1228838849</v>
      </c>
      <c r="K851" s="26">
        <v>0</v>
      </c>
      <c r="L851" s="26">
        <v>0.11582136725</v>
      </c>
    </row>
    <row r="852" spans="2:12" ht="19.5" customHeight="1" x14ac:dyDescent="0.3">
      <c r="B852" s="32" t="s">
        <v>27</v>
      </c>
      <c r="C852" s="30" t="s">
        <v>33</v>
      </c>
      <c r="D852" s="30" t="s">
        <v>29</v>
      </c>
      <c r="E852" s="29">
        <v>44896</v>
      </c>
      <c r="F852" s="28" t="s">
        <v>59</v>
      </c>
      <c r="G852" s="26">
        <v>0</v>
      </c>
      <c r="H852" s="26">
        <v>0</v>
      </c>
      <c r="I852" s="26">
        <v>0.16458255315</v>
      </c>
      <c r="J852" s="26">
        <v>0.15543667410000001</v>
      </c>
      <c r="K852" s="26">
        <v>0</v>
      </c>
      <c r="L852" s="26">
        <v>0.14892481425000001</v>
      </c>
    </row>
    <row r="853" spans="2:12" ht="19.5" customHeight="1" x14ac:dyDescent="0.3">
      <c r="B853" s="32" t="s">
        <v>27</v>
      </c>
      <c r="C853" s="30" t="s">
        <v>33</v>
      </c>
      <c r="D853" s="30" t="s">
        <v>29</v>
      </c>
      <c r="E853" s="29">
        <v>44866</v>
      </c>
      <c r="F853" s="28" t="s">
        <v>59</v>
      </c>
      <c r="G853" s="26">
        <v>0</v>
      </c>
      <c r="H853" s="26">
        <v>0</v>
      </c>
      <c r="I853" s="26">
        <v>0</v>
      </c>
      <c r="J853" s="26">
        <v>0.17754643347999999</v>
      </c>
      <c r="K853" s="26">
        <v>0.16814032908000001</v>
      </c>
      <c r="L853" s="26">
        <v>0.17140857880000002</v>
      </c>
    </row>
    <row r="854" spans="2:12" ht="19.5" customHeight="1" x14ac:dyDescent="0.3">
      <c r="B854" s="32" t="s">
        <v>27</v>
      </c>
      <c r="C854" s="30" t="s">
        <v>33</v>
      </c>
      <c r="D854" s="30" t="s">
        <v>29</v>
      </c>
      <c r="E854" s="29">
        <v>44835</v>
      </c>
      <c r="F854" s="28" t="s">
        <v>59</v>
      </c>
      <c r="G854" s="26">
        <v>0</v>
      </c>
      <c r="H854" s="26">
        <v>0.21388568940999997</v>
      </c>
      <c r="I854" s="26">
        <v>0.20085875556999999</v>
      </c>
      <c r="J854" s="26">
        <v>0</v>
      </c>
      <c r="K854" s="26">
        <v>0</v>
      </c>
      <c r="L854" s="26">
        <v>0.18548358455</v>
      </c>
    </row>
    <row r="855" spans="2:12" ht="19.5" customHeight="1" x14ac:dyDescent="0.3">
      <c r="B855" s="32" t="s">
        <v>27</v>
      </c>
      <c r="C855" s="30" t="s">
        <v>33</v>
      </c>
      <c r="D855" s="30" t="s">
        <v>29</v>
      </c>
      <c r="E855" s="29">
        <v>44805</v>
      </c>
      <c r="F855" s="28" t="s">
        <v>59</v>
      </c>
      <c r="G855" s="26">
        <v>0.23412602629000001</v>
      </c>
      <c r="H855" s="26">
        <v>0.22582161546999996</v>
      </c>
      <c r="I855" s="26">
        <v>0</v>
      </c>
      <c r="J855" s="26">
        <v>0</v>
      </c>
      <c r="K855" s="26">
        <v>0</v>
      </c>
      <c r="L855" s="26">
        <v>0.19781372585000001</v>
      </c>
    </row>
    <row r="856" spans="2:12" ht="19.5" customHeight="1" x14ac:dyDescent="0.3">
      <c r="B856" s="32" t="s">
        <v>27</v>
      </c>
      <c r="C856" s="30" t="s">
        <v>33</v>
      </c>
      <c r="D856" s="30" t="s">
        <v>29</v>
      </c>
      <c r="E856" s="29">
        <v>44774</v>
      </c>
      <c r="F856" s="28" t="s">
        <v>59</v>
      </c>
      <c r="G856" s="26">
        <v>0.25016063983000003</v>
      </c>
      <c r="H856" s="26">
        <v>0.24211292168999998</v>
      </c>
      <c r="I856" s="26">
        <v>0</v>
      </c>
      <c r="J856" s="26">
        <v>0</v>
      </c>
      <c r="K856" s="26">
        <v>0</v>
      </c>
      <c r="L856" s="26">
        <v>0.21451042795</v>
      </c>
    </row>
    <row r="857" spans="2:12" ht="19.5" customHeight="1" x14ac:dyDescent="0.3">
      <c r="B857" s="32" t="s">
        <v>27</v>
      </c>
      <c r="C857" s="30" t="s">
        <v>33</v>
      </c>
      <c r="D857" s="30" t="s">
        <v>29</v>
      </c>
      <c r="E857" s="29">
        <v>44743</v>
      </c>
      <c r="F857" s="28" t="s">
        <v>59</v>
      </c>
      <c r="G857" s="26">
        <v>0.23597081902</v>
      </c>
      <c r="H857" s="26">
        <v>0.22769594086</v>
      </c>
      <c r="I857" s="26">
        <v>0</v>
      </c>
      <c r="J857" s="26">
        <v>0</v>
      </c>
      <c r="K857" s="26">
        <v>0</v>
      </c>
      <c r="L857" s="26">
        <v>0.19973469230000002</v>
      </c>
    </row>
    <row r="858" spans="2:12" ht="19.5" customHeight="1" x14ac:dyDescent="0.3">
      <c r="B858" s="32" t="s">
        <v>27</v>
      </c>
      <c r="C858" s="30" t="s">
        <v>33</v>
      </c>
      <c r="D858" s="30" t="s">
        <v>29</v>
      </c>
      <c r="E858" s="29">
        <v>44713</v>
      </c>
      <c r="F858" s="28" t="s">
        <v>59</v>
      </c>
      <c r="G858" s="26">
        <v>0.26726268061000003</v>
      </c>
      <c r="H858" s="26">
        <v>0.25948874322999999</v>
      </c>
      <c r="I858" s="26">
        <v>0</v>
      </c>
      <c r="J858" s="26">
        <v>0</v>
      </c>
      <c r="K858" s="26">
        <v>0</v>
      </c>
      <c r="L858" s="26">
        <v>0.23231863265000002</v>
      </c>
    </row>
    <row r="859" spans="2:12" ht="19.5" customHeight="1" x14ac:dyDescent="0.3">
      <c r="B859" s="32" t="s">
        <v>27</v>
      </c>
      <c r="C859" s="30" t="s">
        <v>33</v>
      </c>
      <c r="D859" s="30" t="s">
        <v>29</v>
      </c>
      <c r="E859" s="29">
        <v>44682</v>
      </c>
      <c r="F859" s="28" t="s">
        <v>59</v>
      </c>
      <c r="G859" s="26">
        <v>0</v>
      </c>
      <c r="H859" s="26">
        <v>0.28011811072999998</v>
      </c>
      <c r="I859" s="26">
        <v>0.26828091621</v>
      </c>
      <c r="J859" s="26">
        <v>0</v>
      </c>
      <c r="K859" s="26">
        <v>0</v>
      </c>
      <c r="L859" s="26">
        <v>0.25346134515000002</v>
      </c>
    </row>
    <row r="860" spans="2:12" ht="19.5" customHeight="1" x14ac:dyDescent="0.3">
      <c r="B860" s="32" t="s">
        <v>27</v>
      </c>
      <c r="C860" s="30" t="s">
        <v>33</v>
      </c>
      <c r="D860" s="30" t="s">
        <v>29</v>
      </c>
      <c r="E860" s="29">
        <v>44652</v>
      </c>
      <c r="F860" s="28" t="s">
        <v>59</v>
      </c>
      <c r="G860" s="26">
        <v>0</v>
      </c>
      <c r="H860" s="26">
        <v>0</v>
      </c>
      <c r="I860" s="26">
        <v>0</v>
      </c>
      <c r="J860" s="26">
        <v>0.26338489616000005</v>
      </c>
      <c r="K860" s="26">
        <v>0.25249898636000007</v>
      </c>
      <c r="L860" s="26">
        <v>0.25876514560000008</v>
      </c>
    </row>
    <row r="861" spans="2:12" ht="19.5" customHeight="1" x14ac:dyDescent="0.3">
      <c r="B861" s="32" t="s">
        <v>27</v>
      </c>
      <c r="C861" s="30" t="s">
        <v>33</v>
      </c>
      <c r="D861" s="30" t="s">
        <v>29</v>
      </c>
      <c r="E861" s="29">
        <v>44621</v>
      </c>
      <c r="F861" s="28" t="s">
        <v>59</v>
      </c>
      <c r="G861" s="26">
        <v>0</v>
      </c>
      <c r="H861" s="26">
        <v>0</v>
      </c>
      <c r="I861" s="26">
        <v>0</v>
      </c>
      <c r="J861" s="26">
        <v>0.37242485939999997</v>
      </c>
      <c r="K861" s="26">
        <v>0.35974097939999999</v>
      </c>
      <c r="L861" s="26">
        <v>0.36964961150000003</v>
      </c>
    </row>
    <row r="862" spans="2:12" ht="19.5" customHeight="1" x14ac:dyDescent="0.3">
      <c r="B862" s="32" t="s">
        <v>27</v>
      </c>
      <c r="C862" s="30" t="s">
        <v>33</v>
      </c>
      <c r="D862" s="30" t="s">
        <v>29</v>
      </c>
      <c r="E862" s="29">
        <v>44593</v>
      </c>
      <c r="F862" s="28" t="s">
        <v>59</v>
      </c>
      <c r="G862" s="26">
        <v>0</v>
      </c>
      <c r="H862" s="26">
        <v>0</v>
      </c>
      <c r="I862" s="26">
        <v>0.28397343074000003</v>
      </c>
      <c r="J862" s="26">
        <v>0.27372100076</v>
      </c>
      <c r="K862" s="26">
        <v>0</v>
      </c>
      <c r="L862" s="26">
        <v>0.26927609410000003</v>
      </c>
    </row>
    <row r="863" spans="2:12" ht="19.5" customHeight="1" x14ac:dyDescent="0.3">
      <c r="B863" s="32" t="s">
        <v>27</v>
      </c>
      <c r="C863" s="30" t="s">
        <v>33</v>
      </c>
      <c r="D863" s="30" t="s">
        <v>29</v>
      </c>
      <c r="E863" s="29">
        <v>44562</v>
      </c>
      <c r="F863" s="28" t="s">
        <v>59</v>
      </c>
      <c r="G863" s="26">
        <v>0</v>
      </c>
      <c r="H863" s="26">
        <v>0</v>
      </c>
      <c r="I863" s="26">
        <v>0.28577165624</v>
      </c>
      <c r="J863" s="26">
        <v>0.27550308775999999</v>
      </c>
      <c r="K863" s="26">
        <v>0</v>
      </c>
      <c r="L863" s="26">
        <v>0.27108832660000004</v>
      </c>
    </row>
    <row r="864" spans="2:12" ht="19.5" customHeight="1" x14ac:dyDescent="0.3">
      <c r="B864" s="31" t="s">
        <v>27</v>
      </c>
      <c r="C864" s="30" t="s">
        <v>33</v>
      </c>
      <c r="D864" s="30" t="s">
        <v>29</v>
      </c>
      <c r="E864" s="29">
        <v>45078</v>
      </c>
      <c r="F864" s="28" t="s">
        <v>59</v>
      </c>
      <c r="G864" s="26">
        <v>0.18277086793999997</v>
      </c>
      <c r="H864" s="26">
        <v>0.17358179941999996</v>
      </c>
      <c r="I864" s="26">
        <v>0</v>
      </c>
      <c r="J864" s="26">
        <v>0</v>
      </c>
      <c r="K864" s="26">
        <v>0</v>
      </c>
      <c r="L864" s="26">
        <v>0.14417676509999999</v>
      </c>
    </row>
    <row r="865" spans="2:12" ht="19.5" customHeight="1" x14ac:dyDescent="0.3">
      <c r="B865" s="31" t="s">
        <v>27</v>
      </c>
      <c r="C865" s="30" t="s">
        <v>33</v>
      </c>
      <c r="D865" s="30" t="s">
        <v>29</v>
      </c>
      <c r="E865" s="29">
        <v>45047</v>
      </c>
      <c r="F865" s="28" t="s">
        <v>59</v>
      </c>
      <c r="G865" s="26">
        <v>0</v>
      </c>
      <c r="H865" s="26">
        <v>0.15140817640999998</v>
      </c>
      <c r="I865" s="26">
        <v>0.13732145457</v>
      </c>
      <c r="J865" s="26">
        <v>0</v>
      </c>
      <c r="K865" s="26">
        <v>0</v>
      </c>
      <c r="L865" s="26">
        <v>0.12145136954999999</v>
      </c>
    </row>
    <row r="866" spans="2:12" ht="19.5" customHeight="1" x14ac:dyDescent="0.3">
      <c r="B866" s="33" t="s">
        <v>27</v>
      </c>
      <c r="C866" s="30" t="s">
        <v>33</v>
      </c>
      <c r="D866" s="30" t="s">
        <v>29</v>
      </c>
      <c r="E866" s="29">
        <v>45017</v>
      </c>
      <c r="F866" s="28" t="s">
        <v>59</v>
      </c>
      <c r="G866" s="26">
        <v>0</v>
      </c>
      <c r="H866" s="26">
        <v>0</v>
      </c>
      <c r="I866" s="26">
        <v>0</v>
      </c>
      <c r="J866" s="26">
        <v>0.12784996734000001</v>
      </c>
      <c r="K866" s="26">
        <v>0.11926331264000001</v>
      </c>
      <c r="L866" s="26">
        <v>0.12087145515</v>
      </c>
    </row>
    <row r="867" spans="2:12" ht="19.5" customHeight="1" x14ac:dyDescent="0.3">
      <c r="B867" s="31" t="s">
        <v>27</v>
      </c>
      <c r="C867" s="30" t="s">
        <v>33</v>
      </c>
      <c r="D867" s="30" t="s">
        <v>29</v>
      </c>
      <c r="E867" s="29">
        <v>44986</v>
      </c>
      <c r="F867" s="28" t="s">
        <v>59</v>
      </c>
      <c r="G867" s="26">
        <v>0</v>
      </c>
      <c r="H867" s="26">
        <v>0</v>
      </c>
      <c r="I867" s="26">
        <v>0</v>
      </c>
      <c r="J867" s="26">
        <v>0.14671632837999998</v>
      </c>
      <c r="K867" s="26">
        <v>0.13781858448000001</v>
      </c>
      <c r="L867" s="26">
        <v>0.14005695655</v>
      </c>
    </row>
    <row r="868" spans="2:12" ht="19.5" customHeight="1" x14ac:dyDescent="0.3">
      <c r="B868" s="32" t="s">
        <v>27</v>
      </c>
      <c r="C868" s="30" t="s">
        <v>33</v>
      </c>
      <c r="D868" s="30" t="s">
        <v>29</v>
      </c>
      <c r="E868" s="29">
        <v>44958</v>
      </c>
      <c r="F868" s="28" t="s">
        <v>59</v>
      </c>
      <c r="G868" s="26">
        <v>0</v>
      </c>
      <c r="H868" s="26">
        <v>0</v>
      </c>
      <c r="I868" s="26">
        <v>0.20836334999</v>
      </c>
      <c r="J868" s="26">
        <v>0.19882455226000001</v>
      </c>
      <c r="K868" s="26">
        <v>0</v>
      </c>
      <c r="L868" s="26">
        <v>0.19304663485000001</v>
      </c>
    </row>
    <row r="869" spans="2:12" ht="19.5" customHeight="1" x14ac:dyDescent="0.3">
      <c r="B869" s="31" t="s">
        <v>27</v>
      </c>
      <c r="C869" s="30" t="s">
        <v>33</v>
      </c>
      <c r="D869" s="30" t="s">
        <v>29</v>
      </c>
      <c r="E869" s="29">
        <v>44927</v>
      </c>
      <c r="F869" s="28" t="s">
        <v>59</v>
      </c>
      <c r="G869" s="26">
        <v>0</v>
      </c>
      <c r="H869" s="26">
        <v>0</v>
      </c>
      <c r="I869" s="26">
        <v>0.13173496735000001</v>
      </c>
      <c r="J869" s="26">
        <v>0.1228838849</v>
      </c>
      <c r="K869" s="26">
        <v>0</v>
      </c>
      <c r="L869" s="26">
        <v>0.11582136725</v>
      </c>
    </row>
    <row r="870" spans="2:12" ht="19.5" customHeight="1" x14ac:dyDescent="0.3">
      <c r="B870" s="33" t="s">
        <v>27</v>
      </c>
      <c r="C870" s="30" t="s">
        <v>33</v>
      </c>
      <c r="D870" s="30" t="s">
        <v>29</v>
      </c>
      <c r="E870" s="29">
        <v>44896</v>
      </c>
      <c r="F870" s="28" t="s">
        <v>59</v>
      </c>
      <c r="G870" s="26">
        <v>0</v>
      </c>
      <c r="H870" s="26">
        <v>0</v>
      </c>
      <c r="I870" s="26">
        <v>0.16458255315</v>
      </c>
      <c r="J870" s="26">
        <v>0.15543667410000001</v>
      </c>
      <c r="K870" s="26">
        <v>0</v>
      </c>
      <c r="L870" s="26">
        <v>0.14892481425000001</v>
      </c>
    </row>
    <row r="871" spans="2:12" ht="19.5" customHeight="1" x14ac:dyDescent="0.3">
      <c r="B871" s="33" t="s">
        <v>27</v>
      </c>
      <c r="C871" s="30" t="s">
        <v>33</v>
      </c>
      <c r="D871" s="30" t="s">
        <v>29</v>
      </c>
      <c r="E871" s="29">
        <v>44866</v>
      </c>
      <c r="F871" s="28" t="s">
        <v>59</v>
      </c>
      <c r="G871" s="26">
        <v>0</v>
      </c>
      <c r="H871" s="26">
        <v>0</v>
      </c>
      <c r="I871" s="26">
        <v>0</v>
      </c>
      <c r="J871" s="26">
        <v>0.17754643347999999</v>
      </c>
      <c r="K871" s="26">
        <v>0.16814032908000001</v>
      </c>
      <c r="L871" s="26">
        <v>0.17140857880000002</v>
      </c>
    </row>
    <row r="872" spans="2:12" ht="19.5" customHeight="1" x14ac:dyDescent="0.3">
      <c r="B872" s="31" t="s">
        <v>27</v>
      </c>
      <c r="C872" s="30" t="s">
        <v>33</v>
      </c>
      <c r="D872" s="30" t="s">
        <v>29</v>
      </c>
      <c r="E872" s="29">
        <v>44835</v>
      </c>
      <c r="F872" s="28" t="s">
        <v>59</v>
      </c>
      <c r="G872" s="26">
        <v>0</v>
      </c>
      <c r="H872" s="26">
        <v>0.21388568940999997</v>
      </c>
      <c r="I872" s="26">
        <v>0.20085875556999999</v>
      </c>
      <c r="J872" s="26">
        <v>0</v>
      </c>
      <c r="K872" s="26">
        <v>0</v>
      </c>
      <c r="L872" s="26">
        <v>0.18548358455</v>
      </c>
    </row>
    <row r="873" spans="2:12" ht="19.5" customHeight="1" x14ac:dyDescent="0.3">
      <c r="B873" s="33" t="s">
        <v>27</v>
      </c>
      <c r="C873" s="30" t="s">
        <v>33</v>
      </c>
      <c r="D873" s="30" t="s">
        <v>29</v>
      </c>
      <c r="E873" s="29">
        <v>44805</v>
      </c>
      <c r="F873" s="28" t="s">
        <v>59</v>
      </c>
      <c r="G873" s="26">
        <v>0.23412602629000001</v>
      </c>
      <c r="H873" s="26">
        <v>0.22582161546999996</v>
      </c>
      <c r="I873" s="26">
        <v>0</v>
      </c>
      <c r="J873" s="26">
        <v>0</v>
      </c>
      <c r="K873" s="26">
        <v>0</v>
      </c>
      <c r="L873" s="26">
        <v>0.19781372585000001</v>
      </c>
    </row>
    <row r="874" spans="2:12" ht="19.5" customHeight="1" x14ac:dyDescent="0.3">
      <c r="B874" s="33" t="s">
        <v>27</v>
      </c>
      <c r="C874" s="30" t="s">
        <v>33</v>
      </c>
      <c r="D874" s="30" t="s">
        <v>29</v>
      </c>
      <c r="E874" s="29">
        <v>44774</v>
      </c>
      <c r="F874" s="28" t="s">
        <v>59</v>
      </c>
      <c r="G874" s="26">
        <v>0.25016063983000003</v>
      </c>
      <c r="H874" s="26">
        <v>0.24211292168999998</v>
      </c>
      <c r="I874" s="26">
        <v>0</v>
      </c>
      <c r="J874" s="26">
        <v>0</v>
      </c>
      <c r="K874" s="26">
        <v>0</v>
      </c>
      <c r="L874" s="26">
        <v>0.21451042795</v>
      </c>
    </row>
    <row r="875" spans="2:12" ht="19.5" customHeight="1" x14ac:dyDescent="0.3">
      <c r="B875" s="31" t="s">
        <v>27</v>
      </c>
      <c r="C875" s="30" t="s">
        <v>33</v>
      </c>
      <c r="D875" s="30" t="s">
        <v>29</v>
      </c>
      <c r="E875" s="29">
        <v>44743</v>
      </c>
      <c r="F875" s="28" t="s">
        <v>59</v>
      </c>
      <c r="G875" s="26">
        <v>0.23597081902</v>
      </c>
      <c r="H875" s="26">
        <v>0.22769594086</v>
      </c>
      <c r="I875" s="26">
        <v>0</v>
      </c>
      <c r="J875" s="26">
        <v>0</v>
      </c>
      <c r="K875" s="26">
        <v>0</v>
      </c>
      <c r="L875" s="26">
        <v>0.19973469230000002</v>
      </c>
    </row>
    <row r="876" spans="2:12" ht="19.5" customHeight="1" x14ac:dyDescent="0.3">
      <c r="B876" s="31" t="s">
        <v>27</v>
      </c>
      <c r="C876" s="30" t="s">
        <v>33</v>
      </c>
      <c r="D876" s="30" t="s">
        <v>29</v>
      </c>
      <c r="E876" s="29">
        <v>44713</v>
      </c>
      <c r="F876" s="28" t="s">
        <v>59</v>
      </c>
      <c r="G876" s="26">
        <v>0.26726268061000003</v>
      </c>
      <c r="H876" s="26">
        <v>0.25948874322999999</v>
      </c>
      <c r="I876" s="26">
        <v>0</v>
      </c>
      <c r="J876" s="26">
        <v>0</v>
      </c>
      <c r="K876" s="26">
        <v>0</v>
      </c>
      <c r="L876" s="26">
        <v>0.23231863265000002</v>
      </c>
    </row>
    <row r="877" spans="2:12" ht="19.5" customHeight="1" x14ac:dyDescent="0.3">
      <c r="B877" s="32" t="s">
        <v>27</v>
      </c>
      <c r="C877" s="30" t="s">
        <v>33</v>
      </c>
      <c r="D877" s="30" t="s">
        <v>29</v>
      </c>
      <c r="E877" s="29">
        <v>44682</v>
      </c>
      <c r="F877" s="28" t="s">
        <v>59</v>
      </c>
      <c r="G877" s="26">
        <v>0</v>
      </c>
      <c r="H877" s="26">
        <v>0.28011811072999998</v>
      </c>
      <c r="I877" s="26">
        <v>0.26828091621</v>
      </c>
      <c r="J877" s="26">
        <v>0</v>
      </c>
      <c r="K877" s="26">
        <v>0</v>
      </c>
      <c r="L877" s="26">
        <v>0.25346134515000002</v>
      </c>
    </row>
    <row r="878" spans="2:12" ht="19.5" customHeight="1" x14ac:dyDescent="0.3">
      <c r="B878" s="33" t="s">
        <v>27</v>
      </c>
      <c r="C878" s="30" t="s">
        <v>33</v>
      </c>
      <c r="D878" s="30" t="s">
        <v>29</v>
      </c>
      <c r="E878" s="29">
        <v>44652</v>
      </c>
      <c r="F878" s="28" t="s">
        <v>59</v>
      </c>
      <c r="G878" s="26">
        <v>0</v>
      </c>
      <c r="H878" s="26">
        <v>0</v>
      </c>
      <c r="I878" s="26">
        <v>0</v>
      </c>
      <c r="J878" s="26">
        <v>0.26338489616000005</v>
      </c>
      <c r="K878" s="26">
        <v>0.25249898636000007</v>
      </c>
      <c r="L878" s="26">
        <v>0.25876514560000008</v>
      </c>
    </row>
    <row r="879" spans="2:12" ht="19.5" customHeight="1" x14ac:dyDescent="0.3">
      <c r="B879" s="31" t="s">
        <v>27</v>
      </c>
      <c r="C879" s="30" t="s">
        <v>33</v>
      </c>
      <c r="D879" s="30" t="s">
        <v>29</v>
      </c>
      <c r="E879" s="29">
        <v>44621</v>
      </c>
      <c r="F879" s="28" t="s">
        <v>59</v>
      </c>
      <c r="G879" s="26">
        <v>0</v>
      </c>
      <c r="H879" s="26">
        <v>0</v>
      </c>
      <c r="I879" s="26">
        <v>0</v>
      </c>
      <c r="J879" s="26">
        <v>0.37242485939999997</v>
      </c>
      <c r="K879" s="26">
        <v>0.35974097939999999</v>
      </c>
      <c r="L879" s="26">
        <v>0.36964961150000003</v>
      </c>
    </row>
    <row r="880" spans="2:12" ht="19.5" customHeight="1" x14ac:dyDescent="0.3">
      <c r="B880" s="31" t="s">
        <v>27</v>
      </c>
      <c r="C880" s="30" t="s">
        <v>33</v>
      </c>
      <c r="D880" s="30" t="s">
        <v>29</v>
      </c>
      <c r="E880" s="29">
        <v>44593</v>
      </c>
      <c r="F880" s="28" t="s">
        <v>59</v>
      </c>
      <c r="G880" s="26">
        <v>0</v>
      </c>
      <c r="H880" s="26">
        <v>0</v>
      </c>
      <c r="I880" s="26">
        <v>0.28397343074000003</v>
      </c>
      <c r="J880" s="26">
        <v>0.27372100076</v>
      </c>
      <c r="K880" s="26">
        <v>0</v>
      </c>
      <c r="L880" s="26">
        <v>0.26927609410000003</v>
      </c>
    </row>
    <row r="881" spans="2:12" ht="19.5" customHeight="1" x14ac:dyDescent="0.3">
      <c r="B881" s="33" t="s">
        <v>27</v>
      </c>
      <c r="C881" s="30" t="s">
        <v>33</v>
      </c>
      <c r="D881" s="30" t="s">
        <v>29</v>
      </c>
      <c r="E881" s="29">
        <v>44562</v>
      </c>
      <c r="F881" s="28" t="s">
        <v>59</v>
      </c>
      <c r="G881" s="26">
        <v>0</v>
      </c>
      <c r="H881" s="26">
        <v>0</v>
      </c>
      <c r="I881" s="26">
        <v>0.28577165624</v>
      </c>
      <c r="J881" s="26">
        <v>0.27550308775999999</v>
      </c>
      <c r="K881" s="26">
        <v>0</v>
      </c>
      <c r="L881" s="26">
        <v>0.27108832660000004</v>
      </c>
    </row>
    <row r="882" spans="2:12" ht="19.5" customHeight="1" x14ac:dyDescent="0.3">
      <c r="B882" s="73" t="s">
        <v>27</v>
      </c>
      <c r="C882" s="69" t="s">
        <v>33</v>
      </c>
      <c r="D882" s="69" t="s">
        <v>29</v>
      </c>
      <c r="E882" s="70">
        <v>45108</v>
      </c>
      <c r="F882" s="71" t="s">
        <v>59</v>
      </c>
      <c r="G882" s="72">
        <v>0.17981224000000001</v>
      </c>
      <c r="H882" s="72">
        <v>0.17057580999999999</v>
      </c>
      <c r="I882" s="72">
        <v>0</v>
      </c>
      <c r="J882" s="72">
        <v>0</v>
      </c>
      <c r="K882" s="72">
        <v>0</v>
      </c>
      <c r="L882" s="72">
        <v>0.14109596999999999</v>
      </c>
    </row>
    <row r="883" spans="2:12" ht="19.5" customHeight="1" x14ac:dyDescent="0.3">
      <c r="B883" s="32" t="s">
        <v>27</v>
      </c>
      <c r="C883" s="30" t="s">
        <v>33</v>
      </c>
      <c r="D883" s="30" t="s">
        <v>43</v>
      </c>
      <c r="E883" s="29">
        <v>45078</v>
      </c>
      <c r="F883" s="28">
        <v>10</v>
      </c>
      <c r="G883" s="26">
        <v>0.21876300000000001</v>
      </c>
      <c r="H883" s="26">
        <v>0.198967</v>
      </c>
      <c r="I883" s="26">
        <v>0</v>
      </c>
      <c r="J883" s="26">
        <v>0</v>
      </c>
      <c r="K883" s="26">
        <v>0</v>
      </c>
      <c r="L883" s="26">
        <v>0.13796600000000001</v>
      </c>
    </row>
    <row r="884" spans="2:12" ht="19.5" customHeight="1" x14ac:dyDescent="0.3">
      <c r="B884" s="32" t="s">
        <v>27</v>
      </c>
      <c r="C884" s="30" t="s">
        <v>33</v>
      </c>
      <c r="D884" s="30" t="s">
        <v>43</v>
      </c>
      <c r="E884" s="29">
        <v>45047</v>
      </c>
      <c r="F884" s="28">
        <v>10</v>
      </c>
      <c r="G884" s="26">
        <v>0</v>
      </c>
      <c r="H884" s="26">
        <v>0.190918</v>
      </c>
      <c r="I884" s="26">
        <v>0.16708400000000001</v>
      </c>
      <c r="J884" s="26">
        <v>0</v>
      </c>
      <c r="K884" s="26">
        <v>0</v>
      </c>
      <c r="L884" s="26">
        <v>0.119965</v>
      </c>
    </row>
    <row r="885" spans="2:12" ht="19.5" customHeight="1" x14ac:dyDescent="0.3">
      <c r="B885" s="32" t="s">
        <v>27</v>
      </c>
      <c r="C885" s="30" t="s">
        <v>33</v>
      </c>
      <c r="D885" s="30" t="s">
        <v>43</v>
      </c>
      <c r="E885" s="29">
        <v>45017</v>
      </c>
      <c r="F885" s="28">
        <v>10</v>
      </c>
      <c r="G885" s="26">
        <v>0</v>
      </c>
      <c r="H885" s="26">
        <v>0</v>
      </c>
      <c r="I885" s="26">
        <v>0</v>
      </c>
      <c r="J885" s="26">
        <v>0.18771199999999999</v>
      </c>
      <c r="K885" s="26">
        <v>0.17490800000000001</v>
      </c>
      <c r="L885" s="26">
        <v>0.13017999999999999</v>
      </c>
    </row>
    <row r="886" spans="2:12" ht="19.5" customHeight="1" x14ac:dyDescent="0.3">
      <c r="B886" s="32" t="s">
        <v>27</v>
      </c>
      <c r="C886" s="30" t="s">
        <v>33</v>
      </c>
      <c r="D886" s="30" t="s">
        <v>43</v>
      </c>
      <c r="E886" s="29">
        <v>44986</v>
      </c>
      <c r="F886" s="28">
        <v>10</v>
      </c>
      <c r="G886" s="26">
        <v>0</v>
      </c>
      <c r="H886" s="26">
        <v>0</v>
      </c>
      <c r="I886" s="26">
        <v>0</v>
      </c>
      <c r="J886" s="26">
        <v>0.14902299999999999</v>
      </c>
      <c r="K886" s="26">
        <v>0.13786000000000001</v>
      </c>
      <c r="L886" s="26">
        <v>0.12567500000000001</v>
      </c>
    </row>
    <row r="887" spans="2:12" ht="19.5" customHeight="1" x14ac:dyDescent="0.3">
      <c r="B887" s="32" t="s">
        <v>27</v>
      </c>
      <c r="C887" s="30" t="s">
        <v>33</v>
      </c>
      <c r="D887" s="30" t="s">
        <v>43</v>
      </c>
      <c r="E887" s="29">
        <v>44927</v>
      </c>
      <c r="F887" s="28">
        <v>10</v>
      </c>
      <c r="G887" s="26">
        <v>0</v>
      </c>
      <c r="H887" s="26">
        <v>0</v>
      </c>
      <c r="I887" s="26">
        <v>0.18235599999999999</v>
      </c>
      <c r="J887" s="26">
        <v>0.172185</v>
      </c>
      <c r="K887" s="26">
        <v>0</v>
      </c>
      <c r="L887" s="26">
        <v>0.120126</v>
      </c>
    </row>
    <row r="888" spans="2:12" ht="19.5" customHeight="1" x14ac:dyDescent="0.3">
      <c r="B888" s="32" t="s">
        <v>27</v>
      </c>
      <c r="C888" s="30" t="s">
        <v>33</v>
      </c>
      <c r="D888" s="30" t="s">
        <v>43</v>
      </c>
      <c r="E888" s="29">
        <v>44896</v>
      </c>
      <c r="F888" s="28">
        <v>10</v>
      </c>
      <c r="G888" s="26">
        <v>0</v>
      </c>
      <c r="H888" s="26">
        <v>0</v>
      </c>
      <c r="I888" s="26">
        <v>0.16958100000000001</v>
      </c>
      <c r="J888" s="26">
        <v>0.15579699999999999</v>
      </c>
      <c r="K888" s="26">
        <v>0</v>
      </c>
      <c r="L888" s="26">
        <v>0.16947699999999999</v>
      </c>
    </row>
    <row r="889" spans="2:12" ht="19.5" customHeight="1" x14ac:dyDescent="0.3">
      <c r="B889" s="32" t="s">
        <v>27</v>
      </c>
      <c r="C889" s="30" t="s">
        <v>33</v>
      </c>
      <c r="D889" s="30" t="s">
        <v>43</v>
      </c>
      <c r="E889" s="29">
        <v>44866</v>
      </c>
      <c r="F889" s="28">
        <v>10</v>
      </c>
      <c r="G889" s="26">
        <v>0</v>
      </c>
      <c r="H889" s="26">
        <v>0</v>
      </c>
      <c r="I889" s="26">
        <v>0</v>
      </c>
      <c r="J889" s="26">
        <v>0.22462299999999999</v>
      </c>
      <c r="K889" s="26">
        <v>0.211032</v>
      </c>
      <c r="L889" s="26">
        <v>0.187144</v>
      </c>
    </row>
    <row r="890" spans="2:12" ht="19.5" customHeight="1" x14ac:dyDescent="0.3">
      <c r="B890" s="32" t="s">
        <v>27</v>
      </c>
      <c r="C890" s="30" t="s">
        <v>33</v>
      </c>
      <c r="D890" s="30" t="s">
        <v>43</v>
      </c>
      <c r="E890" s="29">
        <v>44835</v>
      </c>
      <c r="F890" s="28">
        <v>10</v>
      </c>
      <c r="G890" s="26">
        <v>0</v>
      </c>
      <c r="H890" s="26">
        <v>0.28130100000000002</v>
      </c>
      <c r="I890" s="26">
        <v>0.256351</v>
      </c>
      <c r="J890" s="26">
        <v>0</v>
      </c>
      <c r="K890" s="26">
        <v>0</v>
      </c>
      <c r="L890" s="26">
        <v>0.197074</v>
      </c>
    </row>
    <row r="891" spans="2:12" ht="19.5" customHeight="1" x14ac:dyDescent="0.3">
      <c r="B891" s="32" t="s">
        <v>27</v>
      </c>
      <c r="C891" s="30" t="s">
        <v>33</v>
      </c>
      <c r="D891" s="30" t="s">
        <v>43</v>
      </c>
      <c r="E891" s="29">
        <v>44805</v>
      </c>
      <c r="F891" s="28">
        <v>10</v>
      </c>
      <c r="G891" s="26">
        <v>0.31185800000000002</v>
      </c>
      <c r="H891" s="26">
        <v>0.28389799999999998</v>
      </c>
      <c r="I891" s="26">
        <v>0</v>
      </c>
      <c r="J891" s="26">
        <v>0</v>
      </c>
      <c r="K891" s="26">
        <v>0</v>
      </c>
      <c r="L891" s="26">
        <v>0.19550100000000001</v>
      </c>
    </row>
    <row r="892" spans="2:12" ht="19.5" customHeight="1" x14ac:dyDescent="0.3">
      <c r="B892" s="32" t="s">
        <v>27</v>
      </c>
      <c r="C892" s="30" t="s">
        <v>33</v>
      </c>
      <c r="D892" s="30" t="s">
        <v>43</v>
      </c>
      <c r="E892" s="29">
        <v>44774</v>
      </c>
      <c r="F892" s="28">
        <v>10</v>
      </c>
      <c r="G892" s="26">
        <v>0.32364700000000002</v>
      </c>
      <c r="H892" s="26">
        <v>0.30729299999999998</v>
      </c>
      <c r="I892" s="26">
        <v>0</v>
      </c>
      <c r="J892" s="26">
        <v>0</v>
      </c>
      <c r="K892" s="26">
        <v>0</v>
      </c>
      <c r="L892" s="26">
        <v>0.22758400000000001</v>
      </c>
    </row>
    <row r="893" spans="2:12" ht="19.5" customHeight="1" x14ac:dyDescent="0.3">
      <c r="B893" s="32" t="s">
        <v>27</v>
      </c>
      <c r="C893" s="30" t="s">
        <v>33</v>
      </c>
      <c r="D893" s="30" t="s">
        <v>43</v>
      </c>
      <c r="E893" s="29">
        <v>44743</v>
      </c>
      <c r="F893" s="28">
        <v>10</v>
      </c>
      <c r="G893" s="26">
        <v>0.29215099999999999</v>
      </c>
      <c r="H893" s="26">
        <v>0.272422</v>
      </c>
      <c r="I893" s="26">
        <v>0</v>
      </c>
      <c r="J893" s="26">
        <v>0</v>
      </c>
      <c r="K893" s="26">
        <v>0</v>
      </c>
      <c r="L893" s="26">
        <v>0.20150599999999999</v>
      </c>
    </row>
    <row r="894" spans="2:12" ht="19.5" customHeight="1" x14ac:dyDescent="0.3">
      <c r="B894" s="32" t="s">
        <v>27</v>
      </c>
      <c r="C894" s="30" t="s">
        <v>33</v>
      </c>
      <c r="D894" s="30" t="s">
        <v>43</v>
      </c>
      <c r="E894" s="29">
        <v>44713</v>
      </c>
      <c r="F894" s="28">
        <v>10</v>
      </c>
      <c r="G894" s="26">
        <v>0.35898000000000002</v>
      </c>
      <c r="H894" s="26">
        <v>0.34088000000000002</v>
      </c>
      <c r="I894" s="26">
        <v>0</v>
      </c>
      <c r="J894" s="26">
        <v>0</v>
      </c>
      <c r="K894" s="26">
        <v>0</v>
      </c>
      <c r="L894" s="26">
        <v>0.24474499999999999</v>
      </c>
    </row>
    <row r="895" spans="2:12" ht="19.5" customHeight="1" x14ac:dyDescent="0.3">
      <c r="B895" s="32" t="s">
        <v>27</v>
      </c>
      <c r="C895" s="30" t="s">
        <v>33</v>
      </c>
      <c r="D895" s="30" t="s">
        <v>43</v>
      </c>
      <c r="E895" s="29">
        <v>44682</v>
      </c>
      <c r="F895" s="28">
        <v>10</v>
      </c>
      <c r="G895" s="26">
        <v>0</v>
      </c>
      <c r="H895" s="26">
        <v>0.36653799999999997</v>
      </c>
      <c r="I895" s="26">
        <v>0.34116800000000003</v>
      </c>
      <c r="J895" s="26">
        <v>0</v>
      </c>
      <c r="K895" s="26">
        <v>0</v>
      </c>
      <c r="L895" s="26">
        <v>0.265403</v>
      </c>
    </row>
    <row r="896" spans="2:12" ht="19.5" customHeight="1" x14ac:dyDescent="0.3">
      <c r="B896" s="32" t="s">
        <v>27</v>
      </c>
      <c r="C896" s="30" t="s">
        <v>33</v>
      </c>
      <c r="D896" s="30" t="s">
        <v>43</v>
      </c>
      <c r="E896" s="29">
        <v>44652</v>
      </c>
      <c r="F896" s="28">
        <v>10</v>
      </c>
      <c r="G896" s="26">
        <v>0</v>
      </c>
      <c r="H896" s="26">
        <v>0</v>
      </c>
      <c r="I896" s="26">
        <v>0</v>
      </c>
      <c r="J896" s="26">
        <v>0.3478</v>
      </c>
      <c r="K896" s="26">
        <v>0.31698100000000001</v>
      </c>
      <c r="L896" s="26">
        <v>0.26763599999999999</v>
      </c>
    </row>
    <row r="897" spans="2:12" ht="19.5" customHeight="1" x14ac:dyDescent="0.3">
      <c r="B897" s="32" t="s">
        <v>27</v>
      </c>
      <c r="C897" s="30" t="s">
        <v>33</v>
      </c>
      <c r="D897" s="30" t="s">
        <v>43</v>
      </c>
      <c r="E897" s="29">
        <v>44621</v>
      </c>
      <c r="F897" s="28">
        <v>10</v>
      </c>
      <c r="G897" s="26">
        <v>0</v>
      </c>
      <c r="H897" s="26">
        <v>0</v>
      </c>
      <c r="I897" s="26">
        <v>0</v>
      </c>
      <c r="J897" s="26">
        <v>0.48061599999999999</v>
      </c>
      <c r="K897" s="26">
        <v>0.43310700000000002</v>
      </c>
      <c r="L897" s="26">
        <v>0.35972100000000001</v>
      </c>
    </row>
    <row r="898" spans="2:12" ht="19.5" customHeight="1" x14ac:dyDescent="0.3">
      <c r="B898" s="32" t="s">
        <v>27</v>
      </c>
      <c r="C898" s="30" t="s">
        <v>33</v>
      </c>
      <c r="D898" s="30" t="s">
        <v>43</v>
      </c>
      <c r="E898" s="29">
        <v>44593</v>
      </c>
      <c r="F898" s="28">
        <v>10</v>
      </c>
      <c r="G898" s="26">
        <v>0</v>
      </c>
      <c r="H898" s="26">
        <v>0</v>
      </c>
      <c r="I898" s="26">
        <v>0.35566500000000001</v>
      </c>
      <c r="J898" s="26">
        <v>0.33136199999999999</v>
      </c>
      <c r="K898" s="26">
        <v>0</v>
      </c>
      <c r="L898" s="26">
        <v>0.26573000000000002</v>
      </c>
    </row>
    <row r="899" spans="2:12" ht="19.5" customHeight="1" x14ac:dyDescent="0.3">
      <c r="B899" s="32" t="s">
        <v>27</v>
      </c>
      <c r="C899" s="30" t="s">
        <v>33</v>
      </c>
      <c r="D899" s="30" t="s">
        <v>43</v>
      </c>
      <c r="E899" s="29">
        <v>44562</v>
      </c>
      <c r="F899" s="28">
        <v>10</v>
      </c>
      <c r="G899" s="26">
        <v>0</v>
      </c>
      <c r="H899" s="26">
        <v>0</v>
      </c>
      <c r="I899" s="26">
        <v>0.362423</v>
      </c>
      <c r="J899" s="26">
        <v>0.33266800000000002</v>
      </c>
      <c r="K899" s="26">
        <v>0</v>
      </c>
      <c r="L899" s="26">
        <v>0.27530500000000002</v>
      </c>
    </row>
    <row r="900" spans="2:12" ht="19.5" customHeight="1" x14ac:dyDescent="0.3">
      <c r="B900" s="32" t="s">
        <v>27</v>
      </c>
      <c r="C900" s="30" t="s">
        <v>33</v>
      </c>
      <c r="D900" s="30" t="s">
        <v>43</v>
      </c>
      <c r="E900" s="29">
        <v>45108</v>
      </c>
      <c r="F900" s="28">
        <v>10</v>
      </c>
      <c r="G900" s="26">
        <v>0.22265399999999999</v>
      </c>
      <c r="H900" s="26">
        <v>0.205264</v>
      </c>
      <c r="I900" s="26">
        <v>0</v>
      </c>
      <c r="J900" s="26">
        <v>0</v>
      </c>
      <c r="K900" s="26">
        <v>0</v>
      </c>
      <c r="L900" s="26">
        <v>0.136959</v>
      </c>
    </row>
    <row r="901" spans="2:12" ht="19.5" customHeight="1" x14ac:dyDescent="0.3">
      <c r="B901" s="32" t="s">
        <v>27</v>
      </c>
      <c r="C901" s="30" t="s">
        <v>33</v>
      </c>
      <c r="D901" s="30" t="s">
        <v>43</v>
      </c>
      <c r="E901" s="29">
        <v>45078</v>
      </c>
      <c r="F901" s="28">
        <v>15</v>
      </c>
      <c r="G901" s="26">
        <v>0.22376299999999999</v>
      </c>
      <c r="H901" s="26">
        <v>0.20396700000000001</v>
      </c>
      <c r="I901" s="26">
        <v>0</v>
      </c>
      <c r="J901" s="26">
        <v>0</v>
      </c>
      <c r="K901" s="26">
        <v>0</v>
      </c>
      <c r="L901" s="26">
        <v>0.14296600000000001</v>
      </c>
    </row>
    <row r="902" spans="2:12" ht="19.5" customHeight="1" x14ac:dyDescent="0.3">
      <c r="B902" s="32" t="s">
        <v>27</v>
      </c>
      <c r="C902" s="30" t="s">
        <v>33</v>
      </c>
      <c r="D902" s="30" t="s">
        <v>43</v>
      </c>
      <c r="E902" s="29">
        <v>45047</v>
      </c>
      <c r="F902" s="28">
        <v>15</v>
      </c>
      <c r="G902" s="26">
        <v>0</v>
      </c>
      <c r="H902" s="26">
        <v>0.19591800000000001</v>
      </c>
      <c r="I902" s="26">
        <v>0.17208399999999999</v>
      </c>
      <c r="J902" s="26">
        <v>0</v>
      </c>
      <c r="K902" s="26">
        <v>0</v>
      </c>
      <c r="L902" s="26">
        <v>0.12496500000000001</v>
      </c>
    </row>
    <row r="903" spans="2:12" ht="19.5" customHeight="1" x14ac:dyDescent="0.3">
      <c r="B903" s="32" t="s">
        <v>27</v>
      </c>
      <c r="C903" s="30" t="s">
        <v>33</v>
      </c>
      <c r="D903" s="30" t="s">
        <v>43</v>
      </c>
      <c r="E903" s="29">
        <v>45017</v>
      </c>
      <c r="F903" s="28">
        <v>15</v>
      </c>
      <c r="G903" s="26">
        <v>0</v>
      </c>
      <c r="H903" s="26">
        <v>0</v>
      </c>
      <c r="I903" s="26">
        <v>0</v>
      </c>
      <c r="J903" s="26">
        <v>0.19271199999999999</v>
      </c>
      <c r="K903" s="26">
        <v>0.17990800000000001</v>
      </c>
      <c r="L903" s="26">
        <v>0.13517999999999999</v>
      </c>
    </row>
    <row r="904" spans="2:12" ht="19.5" customHeight="1" x14ac:dyDescent="0.3">
      <c r="B904" s="32" t="s">
        <v>27</v>
      </c>
      <c r="C904" s="30" t="s">
        <v>33</v>
      </c>
      <c r="D904" s="30" t="s">
        <v>43</v>
      </c>
      <c r="E904" s="29">
        <v>44986</v>
      </c>
      <c r="F904" s="28">
        <v>15</v>
      </c>
      <c r="G904" s="26">
        <v>0</v>
      </c>
      <c r="H904" s="26">
        <v>0</v>
      </c>
      <c r="I904" s="26">
        <v>0</v>
      </c>
      <c r="J904" s="26">
        <v>0.15402299999999999</v>
      </c>
      <c r="K904" s="26">
        <v>0.14285999999999999</v>
      </c>
      <c r="L904" s="26">
        <v>0.13067500000000001</v>
      </c>
    </row>
    <row r="905" spans="2:12" ht="19.5" customHeight="1" x14ac:dyDescent="0.3">
      <c r="B905" s="32" t="s">
        <v>27</v>
      </c>
      <c r="C905" s="30" t="s">
        <v>33</v>
      </c>
      <c r="D905" s="30" t="s">
        <v>43</v>
      </c>
      <c r="E905" s="29">
        <v>44927</v>
      </c>
      <c r="F905" s="28">
        <v>15</v>
      </c>
      <c r="G905" s="26">
        <v>0</v>
      </c>
      <c r="H905" s="26">
        <v>0</v>
      </c>
      <c r="I905" s="26">
        <v>0.18735599999999999</v>
      </c>
      <c r="J905" s="26">
        <v>0.17718500000000001</v>
      </c>
      <c r="K905" s="26">
        <v>0</v>
      </c>
      <c r="L905" s="26">
        <v>0.12512599999999999</v>
      </c>
    </row>
    <row r="906" spans="2:12" ht="19.5" customHeight="1" x14ac:dyDescent="0.3">
      <c r="B906" s="32" t="s">
        <v>27</v>
      </c>
      <c r="C906" s="30" t="s">
        <v>33</v>
      </c>
      <c r="D906" s="30" t="s">
        <v>43</v>
      </c>
      <c r="E906" s="29">
        <v>44896</v>
      </c>
      <c r="F906" s="28">
        <v>15</v>
      </c>
      <c r="G906" s="26">
        <v>0</v>
      </c>
      <c r="H906" s="26">
        <v>0</v>
      </c>
      <c r="I906" s="26">
        <v>0.17458099999999999</v>
      </c>
      <c r="J906" s="26">
        <v>0.160797</v>
      </c>
      <c r="K906" s="26">
        <v>0</v>
      </c>
      <c r="L906" s="26">
        <v>0.17447699999999999</v>
      </c>
    </row>
    <row r="907" spans="2:12" ht="19.5" customHeight="1" x14ac:dyDescent="0.3">
      <c r="B907" s="32" t="s">
        <v>27</v>
      </c>
      <c r="C907" s="30" t="s">
        <v>33</v>
      </c>
      <c r="D907" s="30" t="s">
        <v>43</v>
      </c>
      <c r="E907" s="29">
        <v>44866</v>
      </c>
      <c r="F907" s="28">
        <v>15</v>
      </c>
      <c r="G907" s="26">
        <v>0</v>
      </c>
      <c r="H907" s="26">
        <v>0</v>
      </c>
      <c r="I907" s="26">
        <v>0</v>
      </c>
      <c r="J907" s="26">
        <v>0.22962299999999999</v>
      </c>
      <c r="K907" s="26">
        <v>0.216032</v>
      </c>
      <c r="L907" s="26">
        <v>0.19214400000000001</v>
      </c>
    </row>
    <row r="908" spans="2:12" ht="19.5" customHeight="1" x14ac:dyDescent="0.3">
      <c r="B908" s="32" t="s">
        <v>27</v>
      </c>
      <c r="C908" s="30" t="s">
        <v>33</v>
      </c>
      <c r="D908" s="30" t="s">
        <v>43</v>
      </c>
      <c r="E908" s="29">
        <v>44835</v>
      </c>
      <c r="F908" s="28">
        <v>15</v>
      </c>
      <c r="G908" s="26">
        <v>0</v>
      </c>
      <c r="H908" s="26">
        <v>0.28630100000000003</v>
      </c>
      <c r="I908" s="26">
        <v>0.261351</v>
      </c>
      <c r="J908" s="26">
        <v>0</v>
      </c>
      <c r="K908" s="26">
        <v>0</v>
      </c>
      <c r="L908" s="26">
        <v>0.202074</v>
      </c>
    </row>
    <row r="909" spans="2:12" ht="19.5" customHeight="1" x14ac:dyDescent="0.3">
      <c r="B909" s="32" t="s">
        <v>27</v>
      </c>
      <c r="C909" s="30" t="s">
        <v>33</v>
      </c>
      <c r="D909" s="30" t="s">
        <v>43</v>
      </c>
      <c r="E909" s="29">
        <v>44805</v>
      </c>
      <c r="F909" s="28">
        <v>15</v>
      </c>
      <c r="G909" s="26">
        <v>0.31685799999999997</v>
      </c>
      <c r="H909" s="26">
        <v>0.28889799999999999</v>
      </c>
      <c r="I909" s="26">
        <v>0</v>
      </c>
      <c r="J909" s="26">
        <v>0</v>
      </c>
      <c r="K909" s="26">
        <v>0</v>
      </c>
      <c r="L909" s="26">
        <v>0.20050100000000001</v>
      </c>
    </row>
    <row r="910" spans="2:12" ht="19.5" customHeight="1" x14ac:dyDescent="0.3">
      <c r="B910" s="32" t="s">
        <v>27</v>
      </c>
      <c r="C910" s="30" t="s">
        <v>33</v>
      </c>
      <c r="D910" s="30" t="s">
        <v>43</v>
      </c>
      <c r="E910" s="29">
        <v>44774</v>
      </c>
      <c r="F910" s="28">
        <v>15</v>
      </c>
      <c r="G910" s="26">
        <v>0.32864700000000002</v>
      </c>
      <c r="H910" s="26">
        <v>0.31229299999999999</v>
      </c>
      <c r="I910" s="26">
        <v>0</v>
      </c>
      <c r="J910" s="26">
        <v>0</v>
      </c>
      <c r="K910" s="26">
        <v>0</v>
      </c>
      <c r="L910" s="26">
        <v>0.23258400000000001</v>
      </c>
    </row>
    <row r="911" spans="2:12" ht="19.5" customHeight="1" x14ac:dyDescent="0.3">
      <c r="B911" s="32" t="s">
        <v>27</v>
      </c>
      <c r="C911" s="30" t="s">
        <v>33</v>
      </c>
      <c r="D911" s="30" t="s">
        <v>43</v>
      </c>
      <c r="E911" s="29">
        <v>44743</v>
      </c>
      <c r="F911" s="28">
        <v>15</v>
      </c>
      <c r="G911" s="26">
        <v>0.297151</v>
      </c>
      <c r="H911" s="26">
        <v>0.277422</v>
      </c>
      <c r="I911" s="26">
        <v>0</v>
      </c>
      <c r="J911" s="26">
        <v>0</v>
      </c>
      <c r="K911" s="26">
        <v>0</v>
      </c>
      <c r="L911" s="26">
        <v>0.206506</v>
      </c>
    </row>
    <row r="912" spans="2:12" ht="19.5" customHeight="1" x14ac:dyDescent="0.3">
      <c r="B912" s="32" t="s">
        <v>27</v>
      </c>
      <c r="C912" s="30" t="s">
        <v>33</v>
      </c>
      <c r="D912" s="30" t="s">
        <v>43</v>
      </c>
      <c r="E912" s="29">
        <v>44713</v>
      </c>
      <c r="F912" s="28">
        <v>15</v>
      </c>
      <c r="G912" s="26">
        <v>0.36398000000000003</v>
      </c>
      <c r="H912" s="26">
        <v>0.34588000000000002</v>
      </c>
      <c r="I912" s="26">
        <v>0</v>
      </c>
      <c r="J912" s="26">
        <v>0</v>
      </c>
      <c r="K912" s="26">
        <v>0</v>
      </c>
      <c r="L912" s="26">
        <v>0.24974499999999999</v>
      </c>
    </row>
    <row r="913" spans="2:12" ht="19.5" customHeight="1" x14ac:dyDescent="0.3">
      <c r="B913" s="32" t="s">
        <v>27</v>
      </c>
      <c r="C913" s="30" t="s">
        <v>33</v>
      </c>
      <c r="D913" s="30" t="s">
        <v>43</v>
      </c>
      <c r="E913" s="29">
        <v>44682</v>
      </c>
      <c r="F913" s="28">
        <v>15</v>
      </c>
      <c r="G913" s="26">
        <v>0</v>
      </c>
      <c r="H913" s="26">
        <v>0.37153799999999998</v>
      </c>
      <c r="I913" s="26">
        <v>0.34616799999999998</v>
      </c>
      <c r="J913" s="26">
        <v>0</v>
      </c>
      <c r="K913" s="26">
        <v>0</v>
      </c>
      <c r="L913" s="26">
        <v>0.270403</v>
      </c>
    </row>
    <row r="914" spans="2:12" ht="19.5" customHeight="1" x14ac:dyDescent="0.3">
      <c r="B914" s="32" t="s">
        <v>27</v>
      </c>
      <c r="C914" s="30" t="s">
        <v>33</v>
      </c>
      <c r="D914" s="30" t="s">
        <v>43</v>
      </c>
      <c r="E914" s="29">
        <v>44652</v>
      </c>
      <c r="F914" s="28">
        <v>15</v>
      </c>
      <c r="G914" s="26">
        <v>0</v>
      </c>
      <c r="H914" s="26">
        <v>0</v>
      </c>
      <c r="I914" s="26">
        <v>0</v>
      </c>
      <c r="J914" s="26">
        <v>0.3528</v>
      </c>
      <c r="K914" s="26">
        <v>0.32198100000000002</v>
      </c>
      <c r="L914" s="26">
        <v>0.27263599999999999</v>
      </c>
    </row>
    <row r="915" spans="2:12" ht="19.5" customHeight="1" x14ac:dyDescent="0.3">
      <c r="B915" s="32" t="s">
        <v>27</v>
      </c>
      <c r="C915" s="30" t="s">
        <v>33</v>
      </c>
      <c r="D915" s="30" t="s">
        <v>43</v>
      </c>
      <c r="E915" s="29">
        <v>44621</v>
      </c>
      <c r="F915" s="28">
        <v>15</v>
      </c>
      <c r="G915" s="26">
        <v>0</v>
      </c>
      <c r="H915" s="26">
        <v>0</v>
      </c>
      <c r="I915" s="26">
        <v>0</v>
      </c>
      <c r="J915" s="26">
        <v>0.48561599999999999</v>
      </c>
      <c r="K915" s="26">
        <v>0.43810700000000002</v>
      </c>
      <c r="L915" s="26">
        <v>0.36472100000000002</v>
      </c>
    </row>
    <row r="916" spans="2:12" ht="19.5" customHeight="1" x14ac:dyDescent="0.3">
      <c r="B916" s="32" t="s">
        <v>27</v>
      </c>
      <c r="C916" s="30" t="s">
        <v>33</v>
      </c>
      <c r="D916" s="30" t="s">
        <v>43</v>
      </c>
      <c r="E916" s="29">
        <v>44593</v>
      </c>
      <c r="F916" s="28">
        <v>15</v>
      </c>
      <c r="G916" s="26">
        <v>0</v>
      </c>
      <c r="H916" s="26">
        <v>0</v>
      </c>
      <c r="I916" s="26">
        <v>0.36066500000000001</v>
      </c>
      <c r="J916" s="26">
        <v>0.33636199999999999</v>
      </c>
      <c r="K916" s="26">
        <v>0</v>
      </c>
      <c r="L916" s="26">
        <v>0.27073000000000003</v>
      </c>
    </row>
    <row r="917" spans="2:12" ht="19.5" customHeight="1" x14ac:dyDescent="0.3">
      <c r="B917" s="32" t="s">
        <v>27</v>
      </c>
      <c r="C917" s="30" t="s">
        <v>33</v>
      </c>
      <c r="D917" s="30" t="s">
        <v>43</v>
      </c>
      <c r="E917" s="29">
        <v>44562</v>
      </c>
      <c r="F917" s="28">
        <v>15</v>
      </c>
      <c r="G917" s="26">
        <v>0</v>
      </c>
      <c r="H917" s="26">
        <v>0</v>
      </c>
      <c r="I917" s="26">
        <v>0.367423</v>
      </c>
      <c r="J917" s="26">
        <v>0.33766800000000002</v>
      </c>
      <c r="K917" s="26">
        <v>0</v>
      </c>
      <c r="L917" s="26">
        <v>0.28030500000000003</v>
      </c>
    </row>
    <row r="918" spans="2:12" ht="19.5" customHeight="1" x14ac:dyDescent="0.3">
      <c r="B918" s="33" t="s">
        <v>27</v>
      </c>
      <c r="C918" s="30" t="s">
        <v>33</v>
      </c>
      <c r="D918" s="30" t="s">
        <v>43</v>
      </c>
      <c r="E918" s="29">
        <v>45108</v>
      </c>
      <c r="F918" s="28">
        <v>15</v>
      </c>
      <c r="G918" s="26">
        <v>0.227654</v>
      </c>
      <c r="H918" s="26">
        <v>0.21026400000000001</v>
      </c>
      <c r="I918" s="26">
        <v>0</v>
      </c>
      <c r="J918" s="26">
        <v>0</v>
      </c>
      <c r="K918" s="26">
        <v>0</v>
      </c>
      <c r="L918" s="26">
        <v>0.141959</v>
      </c>
    </row>
    <row r="919" spans="2:12" ht="19.5" customHeight="1" x14ac:dyDescent="0.3">
      <c r="B919" s="32" t="s">
        <v>27</v>
      </c>
      <c r="C919" s="30" t="s">
        <v>33</v>
      </c>
      <c r="D919" s="30" t="s">
        <v>43</v>
      </c>
      <c r="E919" s="29">
        <v>45078</v>
      </c>
      <c r="F919" s="28">
        <v>20</v>
      </c>
      <c r="G919" s="26">
        <v>0.22876299999999999</v>
      </c>
      <c r="H919" s="26">
        <v>0.20896700000000001</v>
      </c>
      <c r="I919" s="26">
        <v>0</v>
      </c>
      <c r="J919" s="26">
        <v>0</v>
      </c>
      <c r="K919" s="26">
        <v>0</v>
      </c>
      <c r="L919" s="26">
        <v>0.14796599999999999</v>
      </c>
    </row>
    <row r="920" spans="2:12" ht="19.5" customHeight="1" x14ac:dyDescent="0.3">
      <c r="B920" s="32" t="s">
        <v>27</v>
      </c>
      <c r="C920" s="30" t="s">
        <v>33</v>
      </c>
      <c r="D920" s="30" t="s">
        <v>43</v>
      </c>
      <c r="E920" s="29">
        <v>45047</v>
      </c>
      <c r="F920" s="28">
        <v>20</v>
      </c>
      <c r="G920" s="26">
        <v>0</v>
      </c>
      <c r="H920" s="26">
        <v>0.20091800000000001</v>
      </c>
      <c r="I920" s="26">
        <v>0.17708399999999999</v>
      </c>
      <c r="J920" s="26">
        <v>0</v>
      </c>
      <c r="K920" s="26">
        <v>0</v>
      </c>
      <c r="L920" s="26">
        <v>0.129965</v>
      </c>
    </row>
    <row r="921" spans="2:12" ht="19.5" customHeight="1" x14ac:dyDescent="0.3">
      <c r="B921" s="32" t="s">
        <v>27</v>
      </c>
      <c r="C921" s="30" t="s">
        <v>33</v>
      </c>
      <c r="D921" s="30" t="s">
        <v>43</v>
      </c>
      <c r="E921" s="29">
        <v>45017</v>
      </c>
      <c r="F921" s="28">
        <v>20</v>
      </c>
      <c r="G921" s="26">
        <v>0</v>
      </c>
      <c r="H921" s="26">
        <v>0</v>
      </c>
      <c r="I921" s="26">
        <v>0</v>
      </c>
      <c r="J921" s="26">
        <v>0.197712</v>
      </c>
      <c r="K921" s="26">
        <v>0.18490799999999999</v>
      </c>
      <c r="L921" s="26">
        <v>0.14018</v>
      </c>
    </row>
    <row r="922" spans="2:12" ht="19.5" customHeight="1" x14ac:dyDescent="0.3">
      <c r="B922" s="32" t="s">
        <v>27</v>
      </c>
      <c r="C922" s="30" t="s">
        <v>33</v>
      </c>
      <c r="D922" s="30" t="s">
        <v>43</v>
      </c>
      <c r="E922" s="29">
        <v>44986</v>
      </c>
      <c r="F922" s="28">
        <v>20</v>
      </c>
      <c r="G922" s="26">
        <v>0</v>
      </c>
      <c r="H922" s="26">
        <v>0</v>
      </c>
      <c r="I922" s="26">
        <v>0</v>
      </c>
      <c r="J922" s="26">
        <v>0.159023</v>
      </c>
      <c r="K922" s="26">
        <v>0.14785999999999999</v>
      </c>
      <c r="L922" s="26">
        <v>0.13567499999999999</v>
      </c>
    </row>
    <row r="923" spans="2:12" ht="19.5" customHeight="1" x14ac:dyDescent="0.3">
      <c r="B923" s="32" t="s">
        <v>27</v>
      </c>
      <c r="C923" s="30" t="s">
        <v>33</v>
      </c>
      <c r="D923" s="30" t="s">
        <v>43</v>
      </c>
      <c r="E923" s="29">
        <v>44927</v>
      </c>
      <c r="F923" s="28">
        <v>20</v>
      </c>
      <c r="G923" s="26">
        <v>0</v>
      </c>
      <c r="H923" s="26">
        <v>0</v>
      </c>
      <c r="I923" s="26">
        <v>0.192356</v>
      </c>
      <c r="J923" s="26">
        <v>0.18218500000000001</v>
      </c>
      <c r="K923" s="26">
        <v>0</v>
      </c>
      <c r="L923" s="26">
        <v>0.13012599999999999</v>
      </c>
    </row>
    <row r="924" spans="2:12" ht="19.5" customHeight="1" x14ac:dyDescent="0.3">
      <c r="B924" s="32" t="s">
        <v>27</v>
      </c>
      <c r="C924" s="30" t="s">
        <v>33</v>
      </c>
      <c r="D924" s="30" t="s">
        <v>43</v>
      </c>
      <c r="E924" s="29">
        <v>44896</v>
      </c>
      <c r="F924" s="28">
        <v>20</v>
      </c>
      <c r="G924" s="26">
        <v>0</v>
      </c>
      <c r="H924" s="26">
        <v>0</v>
      </c>
      <c r="I924" s="26">
        <v>0.17958099999999999</v>
      </c>
      <c r="J924" s="26">
        <v>0.165797</v>
      </c>
      <c r="K924" s="26">
        <v>0</v>
      </c>
      <c r="L924" s="26">
        <v>0.179477</v>
      </c>
    </row>
    <row r="925" spans="2:12" ht="19.5" customHeight="1" x14ac:dyDescent="0.3">
      <c r="B925" s="32" t="s">
        <v>27</v>
      </c>
      <c r="C925" s="30" t="s">
        <v>33</v>
      </c>
      <c r="D925" s="30" t="s">
        <v>43</v>
      </c>
      <c r="E925" s="29">
        <v>44866</v>
      </c>
      <c r="F925" s="28">
        <v>20</v>
      </c>
      <c r="G925" s="26">
        <v>0</v>
      </c>
      <c r="H925" s="26">
        <v>0</v>
      </c>
      <c r="I925" s="26">
        <v>0</v>
      </c>
      <c r="J925" s="26">
        <v>0.234623</v>
      </c>
      <c r="K925" s="26">
        <v>0.22103200000000001</v>
      </c>
      <c r="L925" s="26">
        <v>0.19714400000000001</v>
      </c>
    </row>
    <row r="926" spans="2:12" ht="19.5" customHeight="1" x14ac:dyDescent="0.3">
      <c r="B926" s="32" t="s">
        <v>27</v>
      </c>
      <c r="C926" s="30" t="s">
        <v>33</v>
      </c>
      <c r="D926" s="30" t="s">
        <v>43</v>
      </c>
      <c r="E926" s="29">
        <v>44835</v>
      </c>
      <c r="F926" s="28">
        <v>20</v>
      </c>
      <c r="G926" s="26">
        <v>0</v>
      </c>
      <c r="H926" s="26">
        <v>0.29130099999999998</v>
      </c>
      <c r="I926" s="26">
        <v>0.266351</v>
      </c>
      <c r="J926" s="26">
        <v>0</v>
      </c>
      <c r="K926" s="26">
        <v>0</v>
      </c>
      <c r="L926" s="26">
        <v>0.20707400000000001</v>
      </c>
    </row>
    <row r="927" spans="2:12" ht="19.5" customHeight="1" x14ac:dyDescent="0.3">
      <c r="B927" s="32" t="s">
        <v>27</v>
      </c>
      <c r="C927" s="30" t="s">
        <v>33</v>
      </c>
      <c r="D927" s="30" t="s">
        <v>43</v>
      </c>
      <c r="E927" s="29">
        <v>44805</v>
      </c>
      <c r="F927" s="28">
        <v>20</v>
      </c>
      <c r="G927" s="26">
        <v>0.32185799999999998</v>
      </c>
      <c r="H927" s="26">
        <v>0.29389799999999999</v>
      </c>
      <c r="I927" s="26">
        <v>0</v>
      </c>
      <c r="J927" s="26">
        <v>0</v>
      </c>
      <c r="K927" s="26">
        <v>0</v>
      </c>
      <c r="L927" s="26">
        <v>0.20550099999999999</v>
      </c>
    </row>
    <row r="928" spans="2:12" ht="19.5" customHeight="1" x14ac:dyDescent="0.3">
      <c r="B928" s="32" t="s">
        <v>27</v>
      </c>
      <c r="C928" s="30" t="s">
        <v>33</v>
      </c>
      <c r="D928" s="30" t="s">
        <v>43</v>
      </c>
      <c r="E928" s="29">
        <v>44774</v>
      </c>
      <c r="F928" s="28">
        <v>20</v>
      </c>
      <c r="G928" s="26">
        <v>0.33364700000000003</v>
      </c>
      <c r="H928" s="26">
        <v>0.31729299999999999</v>
      </c>
      <c r="I928" s="26">
        <v>0</v>
      </c>
      <c r="J928" s="26">
        <v>0</v>
      </c>
      <c r="K928" s="26">
        <v>0</v>
      </c>
      <c r="L928" s="26">
        <v>0.23758399999999999</v>
      </c>
    </row>
    <row r="929" spans="2:12" ht="19.5" customHeight="1" x14ac:dyDescent="0.3">
      <c r="B929" s="32" t="s">
        <v>27</v>
      </c>
      <c r="C929" s="30" t="s">
        <v>33</v>
      </c>
      <c r="D929" s="30" t="s">
        <v>43</v>
      </c>
      <c r="E929" s="29">
        <v>44743</v>
      </c>
      <c r="F929" s="28">
        <v>20</v>
      </c>
      <c r="G929" s="26">
        <v>0.302151</v>
      </c>
      <c r="H929" s="26">
        <v>0.28242200000000001</v>
      </c>
      <c r="I929" s="26">
        <v>0</v>
      </c>
      <c r="J929" s="26">
        <v>0</v>
      </c>
      <c r="K929" s="26">
        <v>0</v>
      </c>
      <c r="L929" s="26">
        <v>0.211506</v>
      </c>
    </row>
    <row r="930" spans="2:12" ht="19.5" customHeight="1" x14ac:dyDescent="0.3">
      <c r="B930" s="32" t="s">
        <v>27</v>
      </c>
      <c r="C930" s="30" t="s">
        <v>33</v>
      </c>
      <c r="D930" s="30" t="s">
        <v>43</v>
      </c>
      <c r="E930" s="29">
        <v>44713</v>
      </c>
      <c r="F930" s="28">
        <v>20</v>
      </c>
      <c r="G930" s="26">
        <v>0.36897999999999997</v>
      </c>
      <c r="H930" s="26">
        <v>0.35088000000000003</v>
      </c>
      <c r="I930" s="26">
        <v>0</v>
      </c>
      <c r="J930" s="26">
        <v>0</v>
      </c>
      <c r="K930" s="26">
        <v>0</v>
      </c>
      <c r="L930" s="26">
        <v>0.254745</v>
      </c>
    </row>
    <row r="931" spans="2:12" ht="19.5" customHeight="1" x14ac:dyDescent="0.3">
      <c r="B931" s="32" t="s">
        <v>27</v>
      </c>
      <c r="C931" s="30" t="s">
        <v>33</v>
      </c>
      <c r="D931" s="30" t="s">
        <v>43</v>
      </c>
      <c r="E931" s="29">
        <v>44682</v>
      </c>
      <c r="F931" s="28">
        <v>20</v>
      </c>
      <c r="G931" s="26">
        <v>0</v>
      </c>
      <c r="H931" s="26">
        <v>0.37653799999999998</v>
      </c>
      <c r="I931" s="26">
        <v>0.35116799999999998</v>
      </c>
      <c r="J931" s="26">
        <v>0</v>
      </c>
      <c r="K931" s="26">
        <v>0</v>
      </c>
      <c r="L931" s="26">
        <v>0.27540300000000001</v>
      </c>
    </row>
    <row r="932" spans="2:12" ht="19.5" customHeight="1" x14ac:dyDescent="0.3">
      <c r="B932" s="32" t="s">
        <v>27</v>
      </c>
      <c r="C932" s="30" t="s">
        <v>33</v>
      </c>
      <c r="D932" s="30" t="s">
        <v>43</v>
      </c>
      <c r="E932" s="29">
        <v>44652</v>
      </c>
      <c r="F932" s="28">
        <v>20</v>
      </c>
      <c r="G932" s="26">
        <v>0</v>
      </c>
      <c r="H932" s="26">
        <v>0</v>
      </c>
      <c r="I932" s="26">
        <v>0</v>
      </c>
      <c r="J932" s="26">
        <v>0.35780000000000001</v>
      </c>
      <c r="K932" s="26">
        <v>0.32698100000000002</v>
      </c>
      <c r="L932" s="26">
        <v>0.27763599999999999</v>
      </c>
    </row>
    <row r="933" spans="2:12" ht="19.5" customHeight="1" x14ac:dyDescent="0.3">
      <c r="B933" s="32" t="s">
        <v>27</v>
      </c>
      <c r="C933" s="30" t="s">
        <v>33</v>
      </c>
      <c r="D933" s="30" t="s">
        <v>43</v>
      </c>
      <c r="E933" s="29">
        <v>44621</v>
      </c>
      <c r="F933" s="28">
        <v>20</v>
      </c>
      <c r="G933" s="26">
        <v>0</v>
      </c>
      <c r="H933" s="26">
        <v>0</v>
      </c>
      <c r="I933" s="26">
        <v>0</v>
      </c>
      <c r="J933" s="26">
        <v>0.490616</v>
      </c>
      <c r="K933" s="26">
        <v>0.44310699999999997</v>
      </c>
      <c r="L933" s="26">
        <v>0.36972100000000002</v>
      </c>
    </row>
    <row r="934" spans="2:12" ht="19.5" customHeight="1" x14ac:dyDescent="0.3">
      <c r="B934" s="32" t="s">
        <v>27</v>
      </c>
      <c r="C934" s="30" t="s">
        <v>33</v>
      </c>
      <c r="D934" s="30" t="s">
        <v>43</v>
      </c>
      <c r="E934" s="29">
        <v>44593</v>
      </c>
      <c r="F934" s="28">
        <v>20</v>
      </c>
      <c r="G934" s="26">
        <v>0</v>
      </c>
      <c r="H934" s="26">
        <v>0</v>
      </c>
      <c r="I934" s="26">
        <v>0.36566500000000002</v>
      </c>
      <c r="J934" s="26">
        <v>0.341362</v>
      </c>
      <c r="K934" s="26">
        <v>0</v>
      </c>
      <c r="L934" s="26">
        <v>0.27572999999999998</v>
      </c>
    </row>
    <row r="935" spans="2:12" ht="19.5" customHeight="1" x14ac:dyDescent="0.3">
      <c r="B935" s="32" t="s">
        <v>27</v>
      </c>
      <c r="C935" s="30" t="s">
        <v>33</v>
      </c>
      <c r="D935" s="30" t="s">
        <v>43</v>
      </c>
      <c r="E935" s="29">
        <v>44562</v>
      </c>
      <c r="F935" s="28">
        <v>20</v>
      </c>
      <c r="G935" s="26">
        <v>0</v>
      </c>
      <c r="H935" s="26">
        <v>0</v>
      </c>
      <c r="I935" s="26">
        <v>0.372423</v>
      </c>
      <c r="J935" s="26">
        <v>0.34266799999999997</v>
      </c>
      <c r="K935" s="26">
        <v>0</v>
      </c>
      <c r="L935" s="26">
        <v>0.28530499999999998</v>
      </c>
    </row>
    <row r="936" spans="2:12" ht="19.5" customHeight="1" x14ac:dyDescent="0.3">
      <c r="B936" s="33" t="s">
        <v>27</v>
      </c>
      <c r="C936" s="30" t="s">
        <v>33</v>
      </c>
      <c r="D936" s="30" t="s">
        <v>43</v>
      </c>
      <c r="E936" s="29">
        <v>45108</v>
      </c>
      <c r="F936" s="28">
        <v>20</v>
      </c>
      <c r="G936" s="26">
        <v>0.232654</v>
      </c>
      <c r="H936" s="26">
        <v>0.21526400000000001</v>
      </c>
      <c r="I936" s="26">
        <v>0</v>
      </c>
      <c r="J936" s="26">
        <v>0</v>
      </c>
      <c r="K936" s="26">
        <v>0</v>
      </c>
      <c r="L936" s="26">
        <v>0.14695900000000001</v>
      </c>
    </row>
    <row r="937" spans="2:12" ht="19.5" customHeight="1" x14ac:dyDescent="0.3">
      <c r="B937" s="32" t="s">
        <v>27</v>
      </c>
      <c r="C937" s="30" t="s">
        <v>33</v>
      </c>
      <c r="D937" s="30" t="s">
        <v>43</v>
      </c>
      <c r="E937" s="29">
        <v>45078</v>
      </c>
      <c r="F937" s="28">
        <v>25</v>
      </c>
      <c r="G937" s="26">
        <v>0.233763</v>
      </c>
      <c r="H937" s="26">
        <v>0.21396699999999999</v>
      </c>
      <c r="I937" s="26">
        <v>0</v>
      </c>
      <c r="J937" s="26">
        <v>0</v>
      </c>
      <c r="K937" s="26">
        <v>0</v>
      </c>
      <c r="L937" s="26">
        <v>0.15296599999999999</v>
      </c>
    </row>
    <row r="938" spans="2:12" ht="19.5" customHeight="1" x14ac:dyDescent="0.3">
      <c r="B938" s="32" t="s">
        <v>27</v>
      </c>
      <c r="C938" s="30" t="s">
        <v>33</v>
      </c>
      <c r="D938" s="30" t="s">
        <v>43</v>
      </c>
      <c r="E938" s="29">
        <v>45047</v>
      </c>
      <c r="F938" s="28">
        <v>25</v>
      </c>
      <c r="G938" s="26">
        <v>0</v>
      </c>
      <c r="H938" s="26">
        <v>0.20591799999999999</v>
      </c>
      <c r="I938" s="26">
        <v>0.182084</v>
      </c>
      <c r="J938" s="26">
        <v>0</v>
      </c>
      <c r="K938" s="26">
        <v>0</v>
      </c>
      <c r="L938" s="26">
        <v>0.134965</v>
      </c>
    </row>
    <row r="939" spans="2:12" ht="19.5" customHeight="1" x14ac:dyDescent="0.3">
      <c r="B939" s="32" t="s">
        <v>27</v>
      </c>
      <c r="C939" s="30" t="s">
        <v>33</v>
      </c>
      <c r="D939" s="30" t="s">
        <v>43</v>
      </c>
      <c r="E939" s="29">
        <v>45017</v>
      </c>
      <c r="F939" s="28">
        <v>25</v>
      </c>
      <c r="G939" s="26">
        <v>0</v>
      </c>
      <c r="H939" s="26">
        <v>0</v>
      </c>
      <c r="I939" s="26">
        <v>0</v>
      </c>
      <c r="J939" s="26">
        <v>0.202712</v>
      </c>
      <c r="K939" s="26">
        <v>0.18990799999999999</v>
      </c>
      <c r="L939" s="26">
        <v>0.14518</v>
      </c>
    </row>
    <row r="940" spans="2:12" ht="19.5" customHeight="1" x14ac:dyDescent="0.3">
      <c r="B940" s="32" t="s">
        <v>27</v>
      </c>
      <c r="C940" s="30" t="s">
        <v>33</v>
      </c>
      <c r="D940" s="30" t="s">
        <v>43</v>
      </c>
      <c r="E940" s="29">
        <v>44986</v>
      </c>
      <c r="F940" s="28">
        <v>25</v>
      </c>
      <c r="G940" s="26">
        <v>0</v>
      </c>
      <c r="H940" s="26">
        <v>0</v>
      </c>
      <c r="I940" s="26">
        <v>0</v>
      </c>
      <c r="J940" s="26">
        <v>0.164023</v>
      </c>
      <c r="K940" s="26">
        <v>0.15286</v>
      </c>
      <c r="L940" s="26">
        <v>0.14067499999999999</v>
      </c>
    </row>
    <row r="941" spans="2:12" ht="19.5" customHeight="1" x14ac:dyDescent="0.3">
      <c r="B941" s="32" t="s">
        <v>27</v>
      </c>
      <c r="C941" s="30" t="s">
        <v>33</v>
      </c>
      <c r="D941" s="30" t="s">
        <v>43</v>
      </c>
      <c r="E941" s="29">
        <v>44927</v>
      </c>
      <c r="F941" s="28">
        <v>25</v>
      </c>
      <c r="G941" s="26">
        <v>0</v>
      </c>
      <c r="H941" s="26">
        <v>0</v>
      </c>
      <c r="I941" s="26">
        <v>0.197356</v>
      </c>
      <c r="J941" s="26">
        <v>0.18718499999999999</v>
      </c>
      <c r="K941" s="26">
        <v>0</v>
      </c>
      <c r="L941" s="26">
        <v>0.135126</v>
      </c>
    </row>
    <row r="942" spans="2:12" ht="19.5" customHeight="1" x14ac:dyDescent="0.3">
      <c r="B942" s="32" t="s">
        <v>27</v>
      </c>
      <c r="C942" s="30" t="s">
        <v>33</v>
      </c>
      <c r="D942" s="30" t="s">
        <v>43</v>
      </c>
      <c r="E942" s="29">
        <v>44896</v>
      </c>
      <c r="F942" s="28">
        <v>25</v>
      </c>
      <c r="G942" s="26">
        <v>0</v>
      </c>
      <c r="H942" s="26">
        <v>0</v>
      </c>
      <c r="I942" s="26">
        <v>0.184581</v>
      </c>
      <c r="J942" s="26">
        <v>0.170797</v>
      </c>
      <c r="K942" s="26">
        <v>0</v>
      </c>
      <c r="L942" s="26">
        <v>0.184477</v>
      </c>
    </row>
    <row r="943" spans="2:12" ht="19.5" customHeight="1" x14ac:dyDescent="0.3">
      <c r="B943" s="32" t="s">
        <v>27</v>
      </c>
      <c r="C943" s="30" t="s">
        <v>33</v>
      </c>
      <c r="D943" s="30" t="s">
        <v>43</v>
      </c>
      <c r="E943" s="29">
        <v>44866</v>
      </c>
      <c r="F943" s="28">
        <v>25</v>
      </c>
      <c r="G943" s="26">
        <v>0</v>
      </c>
      <c r="H943" s="26">
        <v>0</v>
      </c>
      <c r="I943" s="26">
        <v>0</v>
      </c>
      <c r="J943" s="26">
        <v>0.239623</v>
      </c>
      <c r="K943" s="26">
        <v>0.22603200000000001</v>
      </c>
      <c r="L943" s="26">
        <v>0.20214399999999999</v>
      </c>
    </row>
    <row r="944" spans="2:12" ht="19.5" customHeight="1" x14ac:dyDescent="0.3">
      <c r="B944" s="32" t="s">
        <v>27</v>
      </c>
      <c r="C944" s="30" t="s">
        <v>33</v>
      </c>
      <c r="D944" s="30" t="s">
        <v>43</v>
      </c>
      <c r="E944" s="29">
        <v>44835</v>
      </c>
      <c r="F944" s="28">
        <v>25</v>
      </c>
      <c r="G944" s="26">
        <v>0</v>
      </c>
      <c r="H944" s="26">
        <v>0.29630099999999998</v>
      </c>
      <c r="I944" s="26">
        <v>0.27135100000000001</v>
      </c>
      <c r="J944" s="26">
        <v>0</v>
      </c>
      <c r="K944" s="26">
        <v>0</v>
      </c>
      <c r="L944" s="26">
        <v>0.21207400000000001</v>
      </c>
    </row>
    <row r="945" spans="2:12" ht="19.5" customHeight="1" x14ac:dyDescent="0.3">
      <c r="B945" s="32" t="s">
        <v>27</v>
      </c>
      <c r="C945" s="30" t="s">
        <v>33</v>
      </c>
      <c r="D945" s="30" t="s">
        <v>43</v>
      </c>
      <c r="E945" s="29">
        <v>44805</v>
      </c>
      <c r="F945" s="28">
        <v>25</v>
      </c>
      <c r="G945" s="26">
        <v>0.32685799999999998</v>
      </c>
      <c r="H945" s="26">
        <v>0.298898</v>
      </c>
      <c r="I945" s="26">
        <v>0</v>
      </c>
      <c r="J945" s="26">
        <v>0</v>
      </c>
      <c r="K945" s="26">
        <v>0</v>
      </c>
      <c r="L945" s="26">
        <v>0.21050099999999999</v>
      </c>
    </row>
    <row r="946" spans="2:12" ht="19.5" customHeight="1" x14ac:dyDescent="0.3">
      <c r="B946" s="32" t="s">
        <v>27</v>
      </c>
      <c r="C946" s="30" t="s">
        <v>33</v>
      </c>
      <c r="D946" s="30" t="s">
        <v>43</v>
      </c>
      <c r="E946" s="29">
        <v>44774</v>
      </c>
      <c r="F946" s="28">
        <v>25</v>
      </c>
      <c r="G946" s="26">
        <v>0.33864699999999998</v>
      </c>
      <c r="H946" s="26">
        <v>0.322293</v>
      </c>
      <c r="I946" s="26">
        <v>0</v>
      </c>
      <c r="J946" s="26">
        <v>0</v>
      </c>
      <c r="K946" s="26">
        <v>0</v>
      </c>
      <c r="L946" s="26">
        <v>0.24258399999999999</v>
      </c>
    </row>
    <row r="947" spans="2:12" ht="19.5" customHeight="1" x14ac:dyDescent="0.3">
      <c r="B947" s="32" t="s">
        <v>27</v>
      </c>
      <c r="C947" s="30" t="s">
        <v>33</v>
      </c>
      <c r="D947" s="30" t="s">
        <v>43</v>
      </c>
      <c r="E947" s="29">
        <v>44743</v>
      </c>
      <c r="F947" s="28">
        <v>25</v>
      </c>
      <c r="G947" s="26">
        <v>0.30715100000000001</v>
      </c>
      <c r="H947" s="26">
        <v>0.28742200000000001</v>
      </c>
      <c r="I947" s="26">
        <v>0</v>
      </c>
      <c r="J947" s="26">
        <v>0</v>
      </c>
      <c r="K947" s="26">
        <v>0</v>
      </c>
      <c r="L947" s="26">
        <v>0.216506</v>
      </c>
    </row>
    <row r="948" spans="2:12" ht="19.5" customHeight="1" x14ac:dyDescent="0.3">
      <c r="B948" s="32" t="s">
        <v>27</v>
      </c>
      <c r="C948" s="30" t="s">
        <v>33</v>
      </c>
      <c r="D948" s="30" t="s">
        <v>43</v>
      </c>
      <c r="E948" s="29">
        <v>44713</v>
      </c>
      <c r="F948" s="28">
        <v>25</v>
      </c>
      <c r="G948" s="26">
        <v>0.37397999999999998</v>
      </c>
      <c r="H948" s="26">
        <v>0.35587999999999997</v>
      </c>
      <c r="I948" s="26">
        <v>0</v>
      </c>
      <c r="J948" s="26">
        <v>0</v>
      </c>
      <c r="K948" s="26">
        <v>0</v>
      </c>
      <c r="L948" s="26">
        <v>0.259745</v>
      </c>
    </row>
    <row r="949" spans="2:12" ht="19.5" customHeight="1" x14ac:dyDescent="0.3">
      <c r="B949" s="32" t="s">
        <v>27</v>
      </c>
      <c r="C949" s="30" t="s">
        <v>33</v>
      </c>
      <c r="D949" s="30" t="s">
        <v>43</v>
      </c>
      <c r="E949" s="29">
        <v>44682</v>
      </c>
      <c r="F949" s="28">
        <v>25</v>
      </c>
      <c r="G949" s="26">
        <v>0</v>
      </c>
      <c r="H949" s="26">
        <v>0.38153799999999999</v>
      </c>
      <c r="I949" s="26">
        <v>0.35616799999999998</v>
      </c>
      <c r="J949" s="26">
        <v>0</v>
      </c>
      <c r="K949" s="26">
        <v>0</v>
      </c>
      <c r="L949" s="26">
        <v>0.28040300000000001</v>
      </c>
    </row>
    <row r="950" spans="2:12" ht="19.5" customHeight="1" x14ac:dyDescent="0.3">
      <c r="B950" s="32" t="s">
        <v>27</v>
      </c>
      <c r="C950" s="30" t="s">
        <v>33</v>
      </c>
      <c r="D950" s="30" t="s">
        <v>43</v>
      </c>
      <c r="E950" s="29">
        <v>44652</v>
      </c>
      <c r="F950" s="28">
        <v>25</v>
      </c>
      <c r="G950" s="26">
        <v>0</v>
      </c>
      <c r="H950" s="26">
        <v>0</v>
      </c>
      <c r="I950" s="26">
        <v>0</v>
      </c>
      <c r="J950" s="26">
        <v>0.36280000000000001</v>
      </c>
      <c r="K950" s="26">
        <v>0.33198100000000003</v>
      </c>
      <c r="L950" s="26">
        <v>0.282636</v>
      </c>
    </row>
    <row r="951" spans="2:12" ht="19.5" customHeight="1" x14ac:dyDescent="0.3">
      <c r="B951" s="32" t="s">
        <v>27</v>
      </c>
      <c r="C951" s="30" t="s">
        <v>33</v>
      </c>
      <c r="D951" s="30" t="s">
        <v>43</v>
      </c>
      <c r="E951" s="29">
        <v>44621</v>
      </c>
      <c r="F951" s="28">
        <v>25</v>
      </c>
      <c r="G951" s="26">
        <v>0</v>
      </c>
      <c r="H951" s="26">
        <v>0</v>
      </c>
      <c r="I951" s="26">
        <v>0</v>
      </c>
      <c r="J951" s="26">
        <v>0.495616</v>
      </c>
      <c r="K951" s="26">
        <v>0.44810699999999998</v>
      </c>
      <c r="L951" s="26">
        <v>0.37472100000000003</v>
      </c>
    </row>
    <row r="952" spans="2:12" ht="19.5" customHeight="1" x14ac:dyDescent="0.3">
      <c r="B952" s="32" t="s">
        <v>27</v>
      </c>
      <c r="C952" s="30" t="s">
        <v>33</v>
      </c>
      <c r="D952" s="30" t="s">
        <v>43</v>
      </c>
      <c r="E952" s="29">
        <v>44593</v>
      </c>
      <c r="F952" s="28">
        <v>25</v>
      </c>
      <c r="G952" s="26">
        <v>0</v>
      </c>
      <c r="H952" s="26">
        <v>0</v>
      </c>
      <c r="I952" s="26">
        <v>0.37066500000000002</v>
      </c>
      <c r="J952" s="26">
        <v>0.346362</v>
      </c>
      <c r="K952" s="26">
        <v>0</v>
      </c>
      <c r="L952" s="26">
        <v>0.28072999999999998</v>
      </c>
    </row>
    <row r="953" spans="2:12" ht="19.5" customHeight="1" x14ac:dyDescent="0.3">
      <c r="B953" s="32" t="s">
        <v>27</v>
      </c>
      <c r="C953" s="30" t="s">
        <v>33</v>
      </c>
      <c r="D953" s="30" t="s">
        <v>43</v>
      </c>
      <c r="E953" s="29">
        <v>44562</v>
      </c>
      <c r="F953" s="28">
        <v>25</v>
      </c>
      <c r="G953" s="26">
        <v>0</v>
      </c>
      <c r="H953" s="26">
        <v>0</v>
      </c>
      <c r="I953" s="26">
        <v>0.37742300000000001</v>
      </c>
      <c r="J953" s="26">
        <v>0.34766799999999998</v>
      </c>
      <c r="K953" s="26">
        <v>0</v>
      </c>
      <c r="L953" s="26">
        <v>0.29030499999999998</v>
      </c>
    </row>
    <row r="954" spans="2:12" ht="19.5" customHeight="1" x14ac:dyDescent="0.3">
      <c r="B954" s="31" t="s">
        <v>27</v>
      </c>
      <c r="C954" s="30" t="s">
        <v>33</v>
      </c>
      <c r="D954" s="30" t="s">
        <v>43</v>
      </c>
      <c r="E954" s="29">
        <v>45108</v>
      </c>
      <c r="F954" s="28">
        <v>25</v>
      </c>
      <c r="G954" s="26">
        <v>0.237654</v>
      </c>
      <c r="H954" s="26">
        <v>0.22026399999999999</v>
      </c>
      <c r="I954" s="26">
        <v>0</v>
      </c>
      <c r="J954" s="26">
        <v>0</v>
      </c>
      <c r="K954" s="26">
        <v>0</v>
      </c>
      <c r="L954" s="26">
        <v>0.15195900000000001</v>
      </c>
    </row>
    <row r="955" spans="2:12" ht="19.5" customHeight="1" x14ac:dyDescent="0.3">
      <c r="B955" s="32" t="s">
        <v>27</v>
      </c>
      <c r="C955" s="30" t="s">
        <v>33</v>
      </c>
      <c r="D955" s="30" t="s">
        <v>43</v>
      </c>
      <c r="E955" s="29">
        <v>45078</v>
      </c>
      <c r="F955" s="28">
        <v>3</v>
      </c>
      <c r="G955" s="26">
        <v>0.21176300000000001</v>
      </c>
      <c r="H955" s="26">
        <v>0.191967</v>
      </c>
      <c r="I955" s="26">
        <v>0</v>
      </c>
      <c r="J955" s="26">
        <v>0</v>
      </c>
      <c r="K955" s="26">
        <v>0</v>
      </c>
      <c r="L955" s="26">
        <v>0.130966</v>
      </c>
    </row>
    <row r="956" spans="2:12" ht="19.5" customHeight="1" x14ac:dyDescent="0.3">
      <c r="B956" s="32" t="s">
        <v>27</v>
      </c>
      <c r="C956" s="30" t="s">
        <v>33</v>
      </c>
      <c r="D956" s="30" t="s">
        <v>43</v>
      </c>
      <c r="E956" s="29">
        <v>45047</v>
      </c>
      <c r="F956" s="28">
        <v>3</v>
      </c>
      <c r="G956" s="26">
        <v>0</v>
      </c>
      <c r="H956" s="26">
        <v>0.183918</v>
      </c>
      <c r="I956" s="26">
        <v>0.160084</v>
      </c>
      <c r="J956" s="26">
        <v>0</v>
      </c>
      <c r="K956" s="26">
        <v>0</v>
      </c>
      <c r="L956" s="26">
        <v>0.112965</v>
      </c>
    </row>
    <row r="957" spans="2:12" ht="19.5" customHeight="1" x14ac:dyDescent="0.3">
      <c r="B957" s="32" t="s">
        <v>27</v>
      </c>
      <c r="C957" s="30" t="s">
        <v>33</v>
      </c>
      <c r="D957" s="30" t="s">
        <v>43</v>
      </c>
      <c r="E957" s="29">
        <v>45017</v>
      </c>
      <c r="F957" s="28">
        <v>3</v>
      </c>
      <c r="G957" s="26">
        <v>0</v>
      </c>
      <c r="H957" s="26">
        <v>0</v>
      </c>
      <c r="I957" s="26">
        <v>0</v>
      </c>
      <c r="J957" s="26">
        <v>0.18071200000000001</v>
      </c>
      <c r="K957" s="26">
        <v>0.167908</v>
      </c>
      <c r="L957" s="26">
        <v>0.12318</v>
      </c>
    </row>
    <row r="958" spans="2:12" ht="19.5" customHeight="1" x14ac:dyDescent="0.3">
      <c r="B958" s="32" t="s">
        <v>27</v>
      </c>
      <c r="C958" s="30" t="s">
        <v>33</v>
      </c>
      <c r="D958" s="30" t="s">
        <v>43</v>
      </c>
      <c r="E958" s="29">
        <v>44986</v>
      </c>
      <c r="F958" s="28">
        <v>3</v>
      </c>
      <c r="G958" s="26">
        <v>0</v>
      </c>
      <c r="H958" s="26">
        <v>0</v>
      </c>
      <c r="I958" s="26">
        <v>0</v>
      </c>
      <c r="J958" s="26">
        <v>0.14202300000000001</v>
      </c>
      <c r="K958" s="26">
        <v>0.13086</v>
      </c>
      <c r="L958" s="26">
        <v>0.118675</v>
      </c>
    </row>
    <row r="959" spans="2:12" ht="19.5" customHeight="1" x14ac:dyDescent="0.3">
      <c r="B959" s="32" t="s">
        <v>27</v>
      </c>
      <c r="C959" s="30" t="s">
        <v>33</v>
      </c>
      <c r="D959" s="30" t="s">
        <v>43</v>
      </c>
      <c r="E959" s="29">
        <v>44927</v>
      </c>
      <c r="F959" s="28">
        <v>3</v>
      </c>
      <c r="G959" s="26">
        <v>0</v>
      </c>
      <c r="H959" s="26">
        <v>0</v>
      </c>
      <c r="I959" s="26">
        <v>0.17535600000000001</v>
      </c>
      <c r="J959" s="26">
        <v>0.165185</v>
      </c>
      <c r="K959" s="26">
        <v>0</v>
      </c>
      <c r="L959" s="26">
        <v>0.113126</v>
      </c>
    </row>
    <row r="960" spans="2:12" ht="19.5" customHeight="1" x14ac:dyDescent="0.3">
      <c r="B960" s="32" t="s">
        <v>27</v>
      </c>
      <c r="C960" s="30" t="s">
        <v>33</v>
      </c>
      <c r="D960" s="30" t="s">
        <v>43</v>
      </c>
      <c r="E960" s="29">
        <v>44896</v>
      </c>
      <c r="F960" s="28">
        <v>3</v>
      </c>
      <c r="G960" s="26">
        <v>0</v>
      </c>
      <c r="H960" s="26">
        <v>0</v>
      </c>
      <c r="I960" s="26">
        <v>0.162581</v>
      </c>
      <c r="J960" s="26">
        <v>0.14879700000000001</v>
      </c>
      <c r="K960" s="26">
        <v>0</v>
      </c>
      <c r="L960" s="26">
        <v>0.16247700000000001</v>
      </c>
    </row>
    <row r="961" spans="2:12" ht="19.5" customHeight="1" x14ac:dyDescent="0.3">
      <c r="B961" s="32" t="s">
        <v>27</v>
      </c>
      <c r="C961" s="30" t="s">
        <v>33</v>
      </c>
      <c r="D961" s="30" t="s">
        <v>43</v>
      </c>
      <c r="E961" s="29">
        <v>44866</v>
      </c>
      <c r="F961" s="28">
        <v>3</v>
      </c>
      <c r="G961" s="26">
        <v>0</v>
      </c>
      <c r="H961" s="26">
        <v>0</v>
      </c>
      <c r="I961" s="26">
        <v>0</v>
      </c>
      <c r="J961" s="26">
        <v>0.21762300000000001</v>
      </c>
      <c r="K961" s="26">
        <v>0.20403199999999999</v>
      </c>
      <c r="L961" s="26">
        <v>0.180144</v>
      </c>
    </row>
    <row r="962" spans="2:12" ht="19.5" customHeight="1" x14ac:dyDescent="0.3">
      <c r="B962" s="32" t="s">
        <v>27</v>
      </c>
      <c r="C962" s="30" t="s">
        <v>33</v>
      </c>
      <c r="D962" s="30" t="s">
        <v>43</v>
      </c>
      <c r="E962" s="29">
        <v>44835</v>
      </c>
      <c r="F962" s="28">
        <v>3</v>
      </c>
      <c r="G962" s="26">
        <v>0</v>
      </c>
      <c r="H962" s="26">
        <v>0.27430100000000002</v>
      </c>
      <c r="I962" s="26">
        <v>0.24935099999999999</v>
      </c>
      <c r="J962" s="26">
        <v>0</v>
      </c>
      <c r="K962" s="26">
        <v>0</v>
      </c>
      <c r="L962" s="26">
        <v>0.19007399999999999</v>
      </c>
    </row>
    <row r="963" spans="2:12" ht="19.5" customHeight="1" x14ac:dyDescent="0.3">
      <c r="B963" s="32" t="s">
        <v>27</v>
      </c>
      <c r="C963" s="30" t="s">
        <v>33</v>
      </c>
      <c r="D963" s="30" t="s">
        <v>43</v>
      </c>
      <c r="E963" s="29">
        <v>44805</v>
      </c>
      <c r="F963" s="28">
        <v>3</v>
      </c>
      <c r="G963" s="26">
        <v>0.30485800000000002</v>
      </c>
      <c r="H963" s="26">
        <v>0.27689799999999998</v>
      </c>
      <c r="I963" s="26">
        <v>0</v>
      </c>
      <c r="J963" s="26">
        <v>0</v>
      </c>
      <c r="K963" s="26">
        <v>0</v>
      </c>
      <c r="L963" s="26">
        <v>0.188501</v>
      </c>
    </row>
    <row r="964" spans="2:12" ht="19.5" customHeight="1" x14ac:dyDescent="0.3">
      <c r="B964" s="32" t="s">
        <v>27</v>
      </c>
      <c r="C964" s="30" t="s">
        <v>33</v>
      </c>
      <c r="D964" s="30" t="s">
        <v>43</v>
      </c>
      <c r="E964" s="29">
        <v>44774</v>
      </c>
      <c r="F964" s="28">
        <v>3</v>
      </c>
      <c r="G964" s="26">
        <v>0.31664700000000001</v>
      </c>
      <c r="H964" s="26">
        <v>0.30029299999999998</v>
      </c>
      <c r="I964" s="26">
        <v>0</v>
      </c>
      <c r="J964" s="26">
        <v>0</v>
      </c>
      <c r="K964" s="26">
        <v>0</v>
      </c>
      <c r="L964" s="26">
        <v>0.220584</v>
      </c>
    </row>
    <row r="965" spans="2:12" ht="19.5" customHeight="1" x14ac:dyDescent="0.3">
      <c r="B965" s="32" t="s">
        <v>27</v>
      </c>
      <c r="C965" s="30" t="s">
        <v>33</v>
      </c>
      <c r="D965" s="30" t="s">
        <v>43</v>
      </c>
      <c r="E965" s="29">
        <v>44743</v>
      </c>
      <c r="F965" s="28">
        <v>3</v>
      </c>
      <c r="G965" s="26">
        <v>0.28515099999999999</v>
      </c>
      <c r="H965" s="26">
        <v>0.26542199999999999</v>
      </c>
      <c r="I965" s="26">
        <v>0</v>
      </c>
      <c r="J965" s="26">
        <v>0</v>
      </c>
      <c r="K965" s="26">
        <v>0</v>
      </c>
      <c r="L965" s="26">
        <v>0.19450600000000001</v>
      </c>
    </row>
    <row r="966" spans="2:12" ht="19.5" customHeight="1" x14ac:dyDescent="0.3">
      <c r="B966" s="32" t="s">
        <v>27</v>
      </c>
      <c r="C966" s="30" t="s">
        <v>33</v>
      </c>
      <c r="D966" s="30" t="s">
        <v>43</v>
      </c>
      <c r="E966" s="29">
        <v>44713</v>
      </c>
      <c r="F966" s="28">
        <v>3</v>
      </c>
      <c r="G966" s="26">
        <v>0.35198000000000002</v>
      </c>
      <c r="H966" s="26">
        <v>0.33388000000000001</v>
      </c>
      <c r="I966" s="26">
        <v>0</v>
      </c>
      <c r="J966" s="26">
        <v>0</v>
      </c>
      <c r="K966" s="26">
        <v>0</v>
      </c>
      <c r="L966" s="26">
        <v>0.23774500000000001</v>
      </c>
    </row>
    <row r="967" spans="2:12" ht="19.5" customHeight="1" x14ac:dyDescent="0.3">
      <c r="B967" s="32" t="s">
        <v>27</v>
      </c>
      <c r="C967" s="30" t="s">
        <v>33</v>
      </c>
      <c r="D967" s="30" t="s">
        <v>43</v>
      </c>
      <c r="E967" s="29">
        <v>44682</v>
      </c>
      <c r="F967" s="28">
        <v>3</v>
      </c>
      <c r="G967" s="26">
        <v>0</v>
      </c>
      <c r="H967" s="26">
        <v>0.35953800000000002</v>
      </c>
      <c r="I967" s="26">
        <v>0.33416800000000002</v>
      </c>
      <c r="J967" s="26">
        <v>0</v>
      </c>
      <c r="K967" s="26">
        <v>0</v>
      </c>
      <c r="L967" s="26">
        <v>0.25840299999999999</v>
      </c>
    </row>
    <row r="968" spans="2:12" ht="19.5" customHeight="1" x14ac:dyDescent="0.3">
      <c r="B968" s="32" t="s">
        <v>27</v>
      </c>
      <c r="C968" s="30" t="s">
        <v>33</v>
      </c>
      <c r="D968" s="30" t="s">
        <v>43</v>
      </c>
      <c r="E968" s="29">
        <v>44652</v>
      </c>
      <c r="F968" s="28">
        <v>3</v>
      </c>
      <c r="G968" s="26">
        <v>0</v>
      </c>
      <c r="H968" s="26">
        <v>0</v>
      </c>
      <c r="I968" s="26">
        <v>0</v>
      </c>
      <c r="J968" s="26">
        <v>0.34079999999999999</v>
      </c>
      <c r="K968" s="26">
        <v>0.30998100000000001</v>
      </c>
      <c r="L968" s="26">
        <v>0.26063599999999998</v>
      </c>
    </row>
    <row r="969" spans="2:12" ht="19.5" customHeight="1" x14ac:dyDescent="0.3">
      <c r="B969" s="32" t="s">
        <v>27</v>
      </c>
      <c r="C969" s="30" t="s">
        <v>33</v>
      </c>
      <c r="D969" s="30" t="s">
        <v>43</v>
      </c>
      <c r="E969" s="29">
        <v>44621</v>
      </c>
      <c r="F969" s="28">
        <v>3</v>
      </c>
      <c r="G969" s="26">
        <v>0</v>
      </c>
      <c r="H969" s="26">
        <v>0</v>
      </c>
      <c r="I969" s="26">
        <v>0</v>
      </c>
      <c r="J969" s="26">
        <v>0.47361599999999998</v>
      </c>
      <c r="K969" s="26">
        <v>0.42610700000000001</v>
      </c>
      <c r="L969" s="26">
        <v>0.35272100000000001</v>
      </c>
    </row>
    <row r="970" spans="2:12" ht="19.5" customHeight="1" x14ac:dyDescent="0.3">
      <c r="B970" s="32" t="s">
        <v>27</v>
      </c>
      <c r="C970" s="30" t="s">
        <v>33</v>
      </c>
      <c r="D970" s="30" t="s">
        <v>43</v>
      </c>
      <c r="E970" s="29">
        <v>44593</v>
      </c>
      <c r="F970" s="28">
        <v>3</v>
      </c>
      <c r="G970" s="26">
        <v>0</v>
      </c>
      <c r="H970" s="26">
        <v>0</v>
      </c>
      <c r="I970" s="26">
        <v>0.348665</v>
      </c>
      <c r="J970" s="26">
        <v>0.32436199999999998</v>
      </c>
      <c r="K970" s="26">
        <v>0</v>
      </c>
      <c r="L970" s="26">
        <v>0.25873000000000002</v>
      </c>
    </row>
    <row r="971" spans="2:12" ht="19.5" customHeight="1" x14ac:dyDescent="0.3">
      <c r="B971" s="32" t="s">
        <v>27</v>
      </c>
      <c r="C971" s="30" t="s">
        <v>33</v>
      </c>
      <c r="D971" s="30" t="s">
        <v>43</v>
      </c>
      <c r="E971" s="29">
        <v>44562</v>
      </c>
      <c r="F971" s="28">
        <v>3</v>
      </c>
      <c r="G971" s="26">
        <v>0</v>
      </c>
      <c r="H971" s="26">
        <v>0</v>
      </c>
      <c r="I971" s="26">
        <v>0.35542299999999999</v>
      </c>
      <c r="J971" s="26">
        <v>0.32566800000000001</v>
      </c>
      <c r="K971" s="26">
        <v>0</v>
      </c>
      <c r="L971" s="26">
        <v>0.26830500000000002</v>
      </c>
    </row>
    <row r="972" spans="2:12" ht="19.5" customHeight="1" x14ac:dyDescent="0.3">
      <c r="B972" s="32" t="s">
        <v>27</v>
      </c>
      <c r="C972" s="30" t="s">
        <v>33</v>
      </c>
      <c r="D972" s="30" t="s">
        <v>43</v>
      </c>
      <c r="E972" s="29">
        <v>45108</v>
      </c>
      <c r="F972" s="28">
        <v>3</v>
      </c>
      <c r="G972" s="26">
        <v>0.21565400000000001</v>
      </c>
      <c r="H972" s="26">
        <v>0.198264</v>
      </c>
      <c r="I972" s="26">
        <v>0</v>
      </c>
      <c r="J972" s="26">
        <v>0</v>
      </c>
      <c r="K972" s="26">
        <v>0</v>
      </c>
      <c r="L972" s="26">
        <v>0.12995899999999999</v>
      </c>
    </row>
    <row r="973" spans="2:12" ht="19.5" customHeight="1" x14ac:dyDescent="0.3">
      <c r="B973" s="32" t="s">
        <v>27</v>
      </c>
      <c r="C973" s="30" t="s">
        <v>33</v>
      </c>
      <c r="D973" s="30" t="s">
        <v>43</v>
      </c>
      <c r="E973" s="29">
        <v>45078</v>
      </c>
      <c r="F973" s="28">
        <v>30</v>
      </c>
      <c r="G973" s="26">
        <v>0.238763</v>
      </c>
      <c r="H973" s="26">
        <v>0.21896699999999999</v>
      </c>
      <c r="I973" s="26">
        <v>0</v>
      </c>
      <c r="J973" s="26">
        <v>0</v>
      </c>
      <c r="K973" s="26">
        <v>0</v>
      </c>
      <c r="L973" s="26">
        <v>0.157966</v>
      </c>
    </row>
    <row r="974" spans="2:12" ht="19.5" customHeight="1" x14ac:dyDescent="0.3">
      <c r="B974" s="32" t="s">
        <v>27</v>
      </c>
      <c r="C974" s="30" t="s">
        <v>33</v>
      </c>
      <c r="D974" s="30" t="s">
        <v>43</v>
      </c>
      <c r="E974" s="29">
        <v>45047</v>
      </c>
      <c r="F974" s="28">
        <v>30</v>
      </c>
      <c r="G974" s="26">
        <v>0</v>
      </c>
      <c r="H974" s="26">
        <v>0.21091799999999999</v>
      </c>
      <c r="I974" s="26">
        <v>0.187084</v>
      </c>
      <c r="J974" s="26">
        <v>0</v>
      </c>
      <c r="K974" s="26">
        <v>0</v>
      </c>
      <c r="L974" s="26">
        <v>0.13996500000000001</v>
      </c>
    </row>
    <row r="975" spans="2:12" ht="19.5" customHeight="1" x14ac:dyDescent="0.3">
      <c r="B975" s="32" t="s">
        <v>27</v>
      </c>
      <c r="C975" s="30" t="s">
        <v>33</v>
      </c>
      <c r="D975" s="30" t="s">
        <v>43</v>
      </c>
      <c r="E975" s="29">
        <v>45017</v>
      </c>
      <c r="F975" s="28">
        <v>30</v>
      </c>
      <c r="G975" s="26">
        <v>0</v>
      </c>
      <c r="H975" s="26">
        <v>0</v>
      </c>
      <c r="I975" s="26">
        <v>0</v>
      </c>
      <c r="J975" s="26">
        <v>0.20771200000000001</v>
      </c>
      <c r="K975" s="26">
        <v>0.194908</v>
      </c>
      <c r="L975" s="26">
        <v>0.15018000000000001</v>
      </c>
    </row>
    <row r="976" spans="2:12" ht="19.5" customHeight="1" x14ac:dyDescent="0.3">
      <c r="B976" s="32" t="s">
        <v>27</v>
      </c>
      <c r="C976" s="30" t="s">
        <v>33</v>
      </c>
      <c r="D976" s="30" t="s">
        <v>43</v>
      </c>
      <c r="E976" s="29">
        <v>44986</v>
      </c>
      <c r="F976" s="28">
        <v>30</v>
      </c>
      <c r="G976" s="26">
        <v>0</v>
      </c>
      <c r="H976" s="26">
        <v>0</v>
      </c>
      <c r="I976" s="26">
        <v>0</v>
      </c>
      <c r="J976" s="26">
        <v>0.16902300000000001</v>
      </c>
      <c r="K976" s="26">
        <v>0.15786</v>
      </c>
      <c r="L976" s="26">
        <v>0.145675</v>
      </c>
    </row>
    <row r="977" spans="2:12" ht="19.5" customHeight="1" x14ac:dyDescent="0.3">
      <c r="B977" s="32" t="s">
        <v>27</v>
      </c>
      <c r="C977" s="30" t="s">
        <v>33</v>
      </c>
      <c r="D977" s="30" t="s">
        <v>43</v>
      </c>
      <c r="E977" s="29">
        <v>44927</v>
      </c>
      <c r="F977" s="28">
        <v>30</v>
      </c>
      <c r="G977" s="26">
        <v>0</v>
      </c>
      <c r="H977" s="26">
        <v>0</v>
      </c>
      <c r="I977" s="26">
        <v>0.20235600000000001</v>
      </c>
      <c r="J977" s="26">
        <v>0.19218499999999999</v>
      </c>
      <c r="K977" s="26">
        <v>0</v>
      </c>
      <c r="L977" s="26">
        <v>0.140126</v>
      </c>
    </row>
    <row r="978" spans="2:12" ht="19.5" customHeight="1" x14ac:dyDescent="0.3">
      <c r="B978" s="32" t="s">
        <v>27</v>
      </c>
      <c r="C978" s="30" t="s">
        <v>33</v>
      </c>
      <c r="D978" s="30" t="s">
        <v>43</v>
      </c>
      <c r="E978" s="29">
        <v>44896</v>
      </c>
      <c r="F978" s="28">
        <v>30</v>
      </c>
      <c r="G978" s="26">
        <v>0</v>
      </c>
      <c r="H978" s="26">
        <v>0</v>
      </c>
      <c r="I978" s="26">
        <v>0.189581</v>
      </c>
      <c r="J978" s="26">
        <v>0.17579700000000001</v>
      </c>
      <c r="K978" s="26">
        <v>0</v>
      </c>
      <c r="L978" s="26">
        <v>0.18947700000000001</v>
      </c>
    </row>
    <row r="979" spans="2:12" ht="19.5" customHeight="1" x14ac:dyDescent="0.3">
      <c r="B979" s="32" t="s">
        <v>27</v>
      </c>
      <c r="C979" s="30" t="s">
        <v>33</v>
      </c>
      <c r="D979" s="30" t="s">
        <v>43</v>
      </c>
      <c r="E979" s="29">
        <v>44866</v>
      </c>
      <c r="F979" s="28">
        <v>30</v>
      </c>
      <c r="G979" s="26">
        <v>0</v>
      </c>
      <c r="H979" s="26">
        <v>0</v>
      </c>
      <c r="I979" s="26">
        <v>0</v>
      </c>
      <c r="J979" s="26">
        <v>0.24462300000000001</v>
      </c>
      <c r="K979" s="26">
        <v>0.23103199999999999</v>
      </c>
      <c r="L979" s="26">
        <v>0.20714399999999999</v>
      </c>
    </row>
    <row r="980" spans="2:12" ht="19.5" customHeight="1" x14ac:dyDescent="0.3">
      <c r="B980" s="32" t="s">
        <v>27</v>
      </c>
      <c r="C980" s="30" t="s">
        <v>33</v>
      </c>
      <c r="D980" s="30" t="s">
        <v>43</v>
      </c>
      <c r="E980" s="29">
        <v>44835</v>
      </c>
      <c r="F980" s="28">
        <v>30</v>
      </c>
      <c r="G980" s="26">
        <v>0</v>
      </c>
      <c r="H980" s="26">
        <v>0.30130099999999999</v>
      </c>
      <c r="I980" s="26">
        <v>0.27635100000000001</v>
      </c>
      <c r="J980" s="26">
        <v>0</v>
      </c>
      <c r="K980" s="26">
        <v>0</v>
      </c>
      <c r="L980" s="26">
        <v>0.21707399999999999</v>
      </c>
    </row>
    <row r="981" spans="2:12" ht="19.5" customHeight="1" x14ac:dyDescent="0.3">
      <c r="B981" s="32" t="s">
        <v>27</v>
      </c>
      <c r="C981" s="30" t="s">
        <v>33</v>
      </c>
      <c r="D981" s="30" t="s">
        <v>43</v>
      </c>
      <c r="E981" s="29">
        <v>44805</v>
      </c>
      <c r="F981" s="28">
        <v>30</v>
      </c>
      <c r="G981" s="26">
        <v>0.33185799999999999</v>
      </c>
      <c r="H981" s="26">
        <v>0.303898</v>
      </c>
      <c r="I981" s="26">
        <v>0</v>
      </c>
      <c r="J981" s="26">
        <v>0</v>
      </c>
      <c r="K981" s="26">
        <v>0</v>
      </c>
      <c r="L981" s="26">
        <v>0.215501</v>
      </c>
    </row>
    <row r="982" spans="2:12" ht="19.5" customHeight="1" x14ac:dyDescent="0.3">
      <c r="B982" s="32" t="s">
        <v>27</v>
      </c>
      <c r="C982" s="30" t="s">
        <v>33</v>
      </c>
      <c r="D982" s="30" t="s">
        <v>43</v>
      </c>
      <c r="E982" s="29">
        <v>44774</v>
      </c>
      <c r="F982" s="28">
        <v>30</v>
      </c>
      <c r="G982" s="26">
        <v>0.34364699999999998</v>
      </c>
      <c r="H982" s="26">
        <v>0.327293</v>
      </c>
      <c r="I982" s="26">
        <v>0</v>
      </c>
      <c r="J982" s="26">
        <v>0</v>
      </c>
      <c r="K982" s="26">
        <v>0</v>
      </c>
      <c r="L982" s="26">
        <v>0.247584</v>
      </c>
    </row>
    <row r="983" spans="2:12" ht="19.5" customHeight="1" x14ac:dyDescent="0.3">
      <c r="B983" s="32" t="s">
        <v>27</v>
      </c>
      <c r="C983" s="30" t="s">
        <v>33</v>
      </c>
      <c r="D983" s="30" t="s">
        <v>43</v>
      </c>
      <c r="E983" s="29">
        <v>44743</v>
      </c>
      <c r="F983" s="28">
        <v>30</v>
      </c>
      <c r="G983" s="26">
        <v>0.31215100000000001</v>
      </c>
      <c r="H983" s="26">
        <v>0.29242200000000002</v>
      </c>
      <c r="I983" s="26">
        <v>0</v>
      </c>
      <c r="J983" s="26">
        <v>0</v>
      </c>
      <c r="K983" s="26">
        <v>0</v>
      </c>
      <c r="L983" s="26">
        <v>0.22150600000000001</v>
      </c>
    </row>
    <row r="984" spans="2:12" ht="19.5" customHeight="1" x14ac:dyDescent="0.3">
      <c r="B984" s="32" t="s">
        <v>27</v>
      </c>
      <c r="C984" s="30" t="s">
        <v>33</v>
      </c>
      <c r="D984" s="30" t="s">
        <v>43</v>
      </c>
      <c r="E984" s="29">
        <v>44713</v>
      </c>
      <c r="F984" s="28">
        <v>30</v>
      </c>
      <c r="G984" s="26">
        <v>0.37897999999999998</v>
      </c>
      <c r="H984" s="26">
        <v>0.36087999999999998</v>
      </c>
      <c r="I984" s="26">
        <v>0</v>
      </c>
      <c r="J984" s="26">
        <v>0</v>
      </c>
      <c r="K984" s="26">
        <v>0</v>
      </c>
      <c r="L984" s="26">
        <v>0.26474500000000001</v>
      </c>
    </row>
    <row r="985" spans="2:12" ht="19.5" customHeight="1" x14ac:dyDescent="0.3">
      <c r="B985" s="32" t="s">
        <v>27</v>
      </c>
      <c r="C985" s="30" t="s">
        <v>33</v>
      </c>
      <c r="D985" s="30" t="s">
        <v>43</v>
      </c>
      <c r="E985" s="29">
        <v>44682</v>
      </c>
      <c r="F985" s="28">
        <v>30</v>
      </c>
      <c r="G985" s="26">
        <v>0</v>
      </c>
      <c r="H985" s="26">
        <v>0.38653799999999999</v>
      </c>
      <c r="I985" s="26">
        <v>0.36116799999999999</v>
      </c>
      <c r="J985" s="26">
        <v>0</v>
      </c>
      <c r="K985" s="26">
        <v>0</v>
      </c>
      <c r="L985" s="26">
        <v>0.28540300000000002</v>
      </c>
    </row>
    <row r="986" spans="2:12" ht="19.5" customHeight="1" x14ac:dyDescent="0.3">
      <c r="B986" s="32" t="s">
        <v>27</v>
      </c>
      <c r="C986" s="30" t="s">
        <v>33</v>
      </c>
      <c r="D986" s="30" t="s">
        <v>43</v>
      </c>
      <c r="E986" s="29">
        <v>44652</v>
      </c>
      <c r="F986" s="28">
        <v>30</v>
      </c>
      <c r="G986" s="26">
        <v>0</v>
      </c>
      <c r="H986" s="26">
        <v>0</v>
      </c>
      <c r="I986" s="26">
        <v>0</v>
      </c>
      <c r="J986" s="26">
        <v>0.36780000000000002</v>
      </c>
      <c r="K986" s="26">
        <v>0.33698099999999998</v>
      </c>
      <c r="L986" s="26">
        <v>0.287636</v>
      </c>
    </row>
    <row r="987" spans="2:12" ht="19.5" customHeight="1" x14ac:dyDescent="0.3">
      <c r="B987" s="32" t="s">
        <v>27</v>
      </c>
      <c r="C987" s="30" t="s">
        <v>33</v>
      </c>
      <c r="D987" s="30" t="s">
        <v>43</v>
      </c>
      <c r="E987" s="29">
        <v>44621</v>
      </c>
      <c r="F987" s="28">
        <v>30</v>
      </c>
      <c r="G987" s="26">
        <v>0</v>
      </c>
      <c r="H987" s="26">
        <v>0</v>
      </c>
      <c r="I987" s="26">
        <v>0</v>
      </c>
      <c r="J987" s="26">
        <v>0.50061599999999995</v>
      </c>
      <c r="K987" s="26">
        <v>0.45310699999999998</v>
      </c>
      <c r="L987" s="26">
        <v>0.37972099999999998</v>
      </c>
    </row>
    <row r="988" spans="2:12" ht="19.5" customHeight="1" x14ac:dyDescent="0.3">
      <c r="B988" s="32" t="s">
        <v>27</v>
      </c>
      <c r="C988" s="30" t="s">
        <v>33</v>
      </c>
      <c r="D988" s="30" t="s">
        <v>43</v>
      </c>
      <c r="E988" s="29">
        <v>44593</v>
      </c>
      <c r="F988" s="28">
        <v>30</v>
      </c>
      <c r="G988" s="26">
        <v>0</v>
      </c>
      <c r="H988" s="26">
        <v>0</v>
      </c>
      <c r="I988" s="26">
        <v>0.37566500000000003</v>
      </c>
      <c r="J988" s="26">
        <v>0.35136200000000001</v>
      </c>
      <c r="K988" s="26">
        <v>0</v>
      </c>
      <c r="L988" s="26">
        <v>0.28572999999999998</v>
      </c>
    </row>
    <row r="989" spans="2:12" ht="19.5" customHeight="1" x14ac:dyDescent="0.3">
      <c r="B989" s="32" t="s">
        <v>27</v>
      </c>
      <c r="C989" s="30" t="s">
        <v>33</v>
      </c>
      <c r="D989" s="30" t="s">
        <v>43</v>
      </c>
      <c r="E989" s="29">
        <v>44562</v>
      </c>
      <c r="F989" s="28">
        <v>30</v>
      </c>
      <c r="G989" s="26">
        <v>0</v>
      </c>
      <c r="H989" s="26">
        <v>0</v>
      </c>
      <c r="I989" s="26">
        <v>0.38242300000000001</v>
      </c>
      <c r="J989" s="26">
        <v>0.35266799999999998</v>
      </c>
      <c r="K989" s="26">
        <v>0</v>
      </c>
      <c r="L989" s="26">
        <v>0.29530499999999998</v>
      </c>
    </row>
    <row r="990" spans="2:12" ht="19.5" customHeight="1" x14ac:dyDescent="0.3">
      <c r="B990" s="31" t="s">
        <v>27</v>
      </c>
      <c r="C990" s="30" t="s">
        <v>33</v>
      </c>
      <c r="D990" s="30" t="s">
        <v>43</v>
      </c>
      <c r="E990" s="29">
        <v>45108</v>
      </c>
      <c r="F990" s="28">
        <v>30</v>
      </c>
      <c r="G990" s="26">
        <v>0.24265400000000001</v>
      </c>
      <c r="H990" s="26">
        <v>0.22526399999999999</v>
      </c>
      <c r="I990" s="26">
        <v>0</v>
      </c>
      <c r="J990" s="26">
        <v>0</v>
      </c>
      <c r="K990" s="26">
        <v>0</v>
      </c>
      <c r="L990" s="26">
        <v>0.15695899999999999</v>
      </c>
    </row>
    <row r="991" spans="2:12" ht="19.5" customHeight="1" x14ac:dyDescent="0.3">
      <c r="B991" s="32" t="s">
        <v>27</v>
      </c>
      <c r="C991" s="30" t="s">
        <v>33</v>
      </c>
      <c r="D991" s="30" t="s">
        <v>43</v>
      </c>
      <c r="E991" s="29">
        <v>45078</v>
      </c>
      <c r="F991" s="28">
        <v>6</v>
      </c>
      <c r="G991" s="26">
        <v>0.21476300000000001</v>
      </c>
      <c r="H991" s="26">
        <v>0.194967</v>
      </c>
      <c r="I991" s="26">
        <v>0</v>
      </c>
      <c r="J991" s="26">
        <v>0</v>
      </c>
      <c r="K991" s="26">
        <v>0</v>
      </c>
      <c r="L991" s="26">
        <v>0.133966</v>
      </c>
    </row>
    <row r="992" spans="2:12" ht="19.5" customHeight="1" x14ac:dyDescent="0.3">
      <c r="B992" s="32" t="s">
        <v>27</v>
      </c>
      <c r="C992" s="30" t="s">
        <v>33</v>
      </c>
      <c r="D992" s="30" t="s">
        <v>43</v>
      </c>
      <c r="E992" s="29">
        <v>45047</v>
      </c>
      <c r="F992" s="28">
        <v>6</v>
      </c>
      <c r="G992" s="26">
        <v>0</v>
      </c>
      <c r="H992" s="26">
        <v>0.186918</v>
      </c>
      <c r="I992" s="26">
        <v>0.16308400000000001</v>
      </c>
      <c r="J992" s="26">
        <v>0</v>
      </c>
      <c r="K992" s="26">
        <v>0</v>
      </c>
      <c r="L992" s="26">
        <v>0.115965</v>
      </c>
    </row>
    <row r="993" spans="2:12" ht="19.5" customHeight="1" x14ac:dyDescent="0.3">
      <c r="B993" s="32" t="s">
        <v>27</v>
      </c>
      <c r="C993" s="30" t="s">
        <v>33</v>
      </c>
      <c r="D993" s="30" t="s">
        <v>43</v>
      </c>
      <c r="E993" s="29">
        <v>45017</v>
      </c>
      <c r="F993" s="28">
        <v>6</v>
      </c>
      <c r="G993" s="26">
        <v>0</v>
      </c>
      <c r="H993" s="26">
        <v>0</v>
      </c>
      <c r="I993" s="26">
        <v>0</v>
      </c>
      <c r="J993" s="26">
        <v>0.18371199999999999</v>
      </c>
      <c r="K993" s="26">
        <v>0.170908</v>
      </c>
      <c r="L993" s="26">
        <v>0.12617999999999999</v>
      </c>
    </row>
    <row r="994" spans="2:12" ht="19.5" customHeight="1" x14ac:dyDescent="0.3">
      <c r="B994" s="32" t="s">
        <v>27</v>
      </c>
      <c r="C994" s="30" t="s">
        <v>33</v>
      </c>
      <c r="D994" s="30" t="s">
        <v>43</v>
      </c>
      <c r="E994" s="29">
        <v>44986</v>
      </c>
      <c r="F994" s="28">
        <v>6</v>
      </c>
      <c r="G994" s="26">
        <v>0</v>
      </c>
      <c r="H994" s="26">
        <v>0</v>
      </c>
      <c r="I994" s="26">
        <v>0</v>
      </c>
      <c r="J994" s="26">
        <v>0.14502300000000001</v>
      </c>
      <c r="K994" s="26">
        <v>0.13386000000000001</v>
      </c>
      <c r="L994" s="26">
        <v>0.12167500000000001</v>
      </c>
    </row>
    <row r="995" spans="2:12" ht="19.5" customHeight="1" x14ac:dyDescent="0.3">
      <c r="B995" s="32" t="s">
        <v>27</v>
      </c>
      <c r="C995" s="30" t="s">
        <v>33</v>
      </c>
      <c r="D995" s="30" t="s">
        <v>43</v>
      </c>
      <c r="E995" s="29">
        <v>44927</v>
      </c>
      <c r="F995" s="28">
        <v>6</v>
      </c>
      <c r="G995" s="26">
        <v>0</v>
      </c>
      <c r="H995" s="26">
        <v>0</v>
      </c>
      <c r="I995" s="26">
        <v>0.17835599999999999</v>
      </c>
      <c r="J995" s="26">
        <v>0.168185</v>
      </c>
      <c r="K995" s="26">
        <v>0</v>
      </c>
      <c r="L995" s="26">
        <v>0.11612599999999999</v>
      </c>
    </row>
    <row r="996" spans="2:12" ht="19.5" customHeight="1" x14ac:dyDescent="0.3">
      <c r="B996" s="32" t="s">
        <v>27</v>
      </c>
      <c r="C996" s="30" t="s">
        <v>33</v>
      </c>
      <c r="D996" s="30" t="s">
        <v>43</v>
      </c>
      <c r="E996" s="29">
        <v>44896</v>
      </c>
      <c r="F996" s="28">
        <v>6</v>
      </c>
      <c r="G996" s="26">
        <v>0</v>
      </c>
      <c r="H996" s="26">
        <v>0</v>
      </c>
      <c r="I996" s="26">
        <v>0.16558100000000001</v>
      </c>
      <c r="J996" s="26">
        <v>0.15179699999999999</v>
      </c>
      <c r="K996" s="26">
        <v>0</v>
      </c>
      <c r="L996" s="26">
        <v>0.16547700000000001</v>
      </c>
    </row>
    <row r="997" spans="2:12" ht="19.5" customHeight="1" x14ac:dyDescent="0.3">
      <c r="B997" s="32" t="s">
        <v>27</v>
      </c>
      <c r="C997" s="30" t="s">
        <v>33</v>
      </c>
      <c r="D997" s="30" t="s">
        <v>43</v>
      </c>
      <c r="E997" s="29">
        <v>44866</v>
      </c>
      <c r="F997" s="28">
        <v>6</v>
      </c>
      <c r="G997" s="26">
        <v>0</v>
      </c>
      <c r="H997" s="26">
        <v>0</v>
      </c>
      <c r="I997" s="26">
        <v>0</v>
      </c>
      <c r="J997" s="26">
        <v>0.22062300000000001</v>
      </c>
      <c r="K997" s="26">
        <v>0.20703199999999999</v>
      </c>
      <c r="L997" s="26">
        <v>0.183144</v>
      </c>
    </row>
    <row r="998" spans="2:12" ht="19.5" customHeight="1" x14ac:dyDescent="0.3">
      <c r="B998" s="32" t="s">
        <v>27</v>
      </c>
      <c r="C998" s="30" t="s">
        <v>33</v>
      </c>
      <c r="D998" s="30" t="s">
        <v>43</v>
      </c>
      <c r="E998" s="29">
        <v>44835</v>
      </c>
      <c r="F998" s="28">
        <v>6</v>
      </c>
      <c r="G998" s="26">
        <v>0</v>
      </c>
      <c r="H998" s="26">
        <v>0.27730100000000002</v>
      </c>
      <c r="I998" s="26">
        <v>0.25235099999999999</v>
      </c>
      <c r="J998" s="26">
        <v>0</v>
      </c>
      <c r="K998" s="26">
        <v>0</v>
      </c>
      <c r="L998" s="26">
        <v>0.193074</v>
      </c>
    </row>
    <row r="999" spans="2:12" ht="19.5" customHeight="1" x14ac:dyDescent="0.3">
      <c r="B999" s="32" t="s">
        <v>27</v>
      </c>
      <c r="C999" s="30" t="s">
        <v>33</v>
      </c>
      <c r="D999" s="30" t="s">
        <v>43</v>
      </c>
      <c r="E999" s="29">
        <v>44805</v>
      </c>
      <c r="F999" s="28">
        <v>6</v>
      </c>
      <c r="G999" s="26">
        <v>0.30785800000000002</v>
      </c>
      <c r="H999" s="26">
        <v>0.27989799999999998</v>
      </c>
      <c r="I999" s="26">
        <v>0</v>
      </c>
      <c r="J999" s="26">
        <v>0</v>
      </c>
      <c r="K999" s="26">
        <v>0</v>
      </c>
      <c r="L999" s="26">
        <v>0.191501</v>
      </c>
    </row>
    <row r="1000" spans="2:12" ht="19.5" customHeight="1" x14ac:dyDescent="0.3">
      <c r="B1000" s="32" t="s">
        <v>27</v>
      </c>
      <c r="C1000" s="30" t="s">
        <v>33</v>
      </c>
      <c r="D1000" s="30" t="s">
        <v>43</v>
      </c>
      <c r="E1000" s="29">
        <v>44774</v>
      </c>
      <c r="F1000" s="28">
        <v>6</v>
      </c>
      <c r="G1000" s="26">
        <v>0.31964700000000001</v>
      </c>
      <c r="H1000" s="26">
        <v>0.30329299999999998</v>
      </c>
      <c r="I1000" s="26">
        <v>0</v>
      </c>
      <c r="J1000" s="26">
        <v>0</v>
      </c>
      <c r="K1000" s="26">
        <v>0</v>
      </c>
      <c r="L1000" s="26">
        <v>0.223584</v>
      </c>
    </row>
    <row r="1001" spans="2:12" ht="19.5" customHeight="1" x14ac:dyDescent="0.3">
      <c r="B1001" s="32" t="s">
        <v>27</v>
      </c>
      <c r="C1001" s="30" t="s">
        <v>33</v>
      </c>
      <c r="D1001" s="30" t="s">
        <v>43</v>
      </c>
      <c r="E1001" s="29">
        <v>44743</v>
      </c>
      <c r="F1001" s="28">
        <v>6</v>
      </c>
      <c r="G1001" s="26">
        <v>0.28815099999999999</v>
      </c>
      <c r="H1001" s="26">
        <v>0.26842199999999999</v>
      </c>
      <c r="I1001" s="26">
        <v>0</v>
      </c>
      <c r="J1001" s="26">
        <v>0</v>
      </c>
      <c r="K1001" s="26">
        <v>0</v>
      </c>
      <c r="L1001" s="26">
        <v>0.19750599999999999</v>
      </c>
    </row>
    <row r="1002" spans="2:12" ht="19.5" customHeight="1" x14ac:dyDescent="0.3">
      <c r="B1002" s="32" t="s">
        <v>27</v>
      </c>
      <c r="C1002" s="30" t="s">
        <v>33</v>
      </c>
      <c r="D1002" s="30" t="s">
        <v>43</v>
      </c>
      <c r="E1002" s="29">
        <v>44713</v>
      </c>
      <c r="F1002" s="28">
        <v>6</v>
      </c>
      <c r="G1002" s="26">
        <v>0.35498000000000002</v>
      </c>
      <c r="H1002" s="26">
        <v>0.33688000000000001</v>
      </c>
      <c r="I1002" s="26">
        <v>0</v>
      </c>
      <c r="J1002" s="26">
        <v>0</v>
      </c>
      <c r="K1002" s="26">
        <v>0</v>
      </c>
      <c r="L1002" s="26">
        <v>0.24074499999999999</v>
      </c>
    </row>
    <row r="1003" spans="2:12" ht="19.5" customHeight="1" x14ac:dyDescent="0.3">
      <c r="B1003" s="32" t="s">
        <v>27</v>
      </c>
      <c r="C1003" s="30" t="s">
        <v>33</v>
      </c>
      <c r="D1003" s="30" t="s">
        <v>43</v>
      </c>
      <c r="E1003" s="29">
        <v>44682</v>
      </c>
      <c r="F1003" s="28">
        <v>6</v>
      </c>
      <c r="G1003" s="26">
        <v>0</v>
      </c>
      <c r="H1003" s="26">
        <v>0.36253800000000003</v>
      </c>
      <c r="I1003" s="26">
        <v>0.33716800000000002</v>
      </c>
      <c r="J1003" s="26">
        <v>0</v>
      </c>
      <c r="K1003" s="26">
        <v>0</v>
      </c>
      <c r="L1003" s="26">
        <v>0.261403</v>
      </c>
    </row>
    <row r="1004" spans="2:12" ht="19.5" customHeight="1" x14ac:dyDescent="0.3">
      <c r="B1004" s="32" t="s">
        <v>27</v>
      </c>
      <c r="C1004" s="30" t="s">
        <v>33</v>
      </c>
      <c r="D1004" s="30" t="s">
        <v>43</v>
      </c>
      <c r="E1004" s="29">
        <v>44652</v>
      </c>
      <c r="F1004" s="28">
        <v>6</v>
      </c>
      <c r="G1004" s="26">
        <v>0</v>
      </c>
      <c r="H1004" s="26">
        <v>0</v>
      </c>
      <c r="I1004" s="26">
        <v>0</v>
      </c>
      <c r="J1004" s="26">
        <v>0.34379999999999999</v>
      </c>
      <c r="K1004" s="26">
        <v>0.31298100000000001</v>
      </c>
      <c r="L1004" s="26">
        <v>0.26363599999999998</v>
      </c>
    </row>
    <row r="1005" spans="2:12" ht="19.5" customHeight="1" x14ac:dyDescent="0.3">
      <c r="B1005" s="32" t="s">
        <v>27</v>
      </c>
      <c r="C1005" s="30" t="s">
        <v>33</v>
      </c>
      <c r="D1005" s="30" t="s">
        <v>43</v>
      </c>
      <c r="E1005" s="29">
        <v>44621</v>
      </c>
      <c r="F1005" s="28">
        <v>6</v>
      </c>
      <c r="G1005" s="26">
        <v>0</v>
      </c>
      <c r="H1005" s="26">
        <v>0</v>
      </c>
      <c r="I1005" s="26">
        <v>0</v>
      </c>
      <c r="J1005" s="26">
        <v>0.47661599999999998</v>
      </c>
      <c r="K1005" s="26">
        <v>0.42910700000000002</v>
      </c>
      <c r="L1005" s="26">
        <v>0.35572100000000001</v>
      </c>
    </row>
    <row r="1006" spans="2:12" ht="19.5" customHeight="1" x14ac:dyDescent="0.3">
      <c r="B1006" s="32" t="s">
        <v>27</v>
      </c>
      <c r="C1006" s="30" t="s">
        <v>33</v>
      </c>
      <c r="D1006" s="30" t="s">
        <v>43</v>
      </c>
      <c r="E1006" s="29">
        <v>44593</v>
      </c>
      <c r="F1006" s="28">
        <v>6</v>
      </c>
      <c r="G1006" s="26">
        <v>0</v>
      </c>
      <c r="H1006" s="26">
        <v>0</v>
      </c>
      <c r="I1006" s="26">
        <v>0.35166500000000001</v>
      </c>
      <c r="J1006" s="26">
        <v>0.32736199999999999</v>
      </c>
      <c r="K1006" s="26">
        <v>0</v>
      </c>
      <c r="L1006" s="26">
        <v>0.26173000000000002</v>
      </c>
    </row>
    <row r="1007" spans="2:12" ht="19.5" customHeight="1" x14ac:dyDescent="0.3">
      <c r="B1007" s="32" t="s">
        <v>27</v>
      </c>
      <c r="C1007" s="30" t="s">
        <v>33</v>
      </c>
      <c r="D1007" s="30" t="s">
        <v>43</v>
      </c>
      <c r="E1007" s="29">
        <v>44562</v>
      </c>
      <c r="F1007" s="28">
        <v>6</v>
      </c>
      <c r="G1007" s="26">
        <v>0</v>
      </c>
      <c r="H1007" s="26">
        <v>0</v>
      </c>
      <c r="I1007" s="26">
        <v>0.35842299999999999</v>
      </c>
      <c r="J1007" s="26">
        <v>0.32866800000000002</v>
      </c>
      <c r="K1007" s="26">
        <v>0</v>
      </c>
      <c r="L1007" s="26">
        <v>0.27130500000000002</v>
      </c>
    </row>
    <row r="1008" spans="2:12" ht="19.5" customHeight="1" x14ac:dyDescent="0.3">
      <c r="B1008" s="32" t="s">
        <v>27</v>
      </c>
      <c r="C1008" s="30" t="s">
        <v>33</v>
      </c>
      <c r="D1008" s="30" t="s">
        <v>43</v>
      </c>
      <c r="E1008" s="29">
        <v>45108</v>
      </c>
      <c r="F1008" s="28">
        <v>6</v>
      </c>
      <c r="G1008" s="26">
        <v>0.21865399999999999</v>
      </c>
      <c r="H1008" s="26">
        <v>0.201264</v>
      </c>
      <c r="I1008" s="26">
        <v>0</v>
      </c>
      <c r="J1008" s="26">
        <v>0</v>
      </c>
      <c r="K1008" s="26">
        <v>0</v>
      </c>
      <c r="L1008" s="26">
        <v>0.13295899999999999</v>
      </c>
    </row>
    <row r="1009" spans="2:12" ht="19.5" customHeight="1" x14ac:dyDescent="0.3">
      <c r="B1009" s="32" t="s">
        <v>27</v>
      </c>
      <c r="C1009" s="30" t="s">
        <v>33</v>
      </c>
      <c r="D1009" s="30" t="s">
        <v>43</v>
      </c>
      <c r="E1009" s="29">
        <v>45078</v>
      </c>
      <c r="F1009" s="28">
        <v>8</v>
      </c>
      <c r="G1009" s="26">
        <v>0.21676300000000001</v>
      </c>
      <c r="H1009" s="26">
        <v>0.196967</v>
      </c>
      <c r="I1009" s="26">
        <v>0</v>
      </c>
      <c r="J1009" s="26">
        <v>0</v>
      </c>
      <c r="K1009" s="26">
        <v>0</v>
      </c>
      <c r="L1009" s="26">
        <v>0.135966</v>
      </c>
    </row>
    <row r="1010" spans="2:12" ht="19.5" customHeight="1" x14ac:dyDescent="0.3">
      <c r="B1010" s="32" t="s">
        <v>27</v>
      </c>
      <c r="C1010" s="30" t="s">
        <v>33</v>
      </c>
      <c r="D1010" s="30" t="s">
        <v>43</v>
      </c>
      <c r="E1010" s="29">
        <v>45047</v>
      </c>
      <c r="F1010" s="28">
        <v>8</v>
      </c>
      <c r="G1010" s="26">
        <v>0</v>
      </c>
      <c r="H1010" s="26">
        <v>0.188918</v>
      </c>
      <c r="I1010" s="26">
        <v>0.16508400000000001</v>
      </c>
      <c r="J1010" s="26">
        <v>0</v>
      </c>
      <c r="K1010" s="26">
        <v>0</v>
      </c>
      <c r="L1010" s="26">
        <v>0.117965</v>
      </c>
    </row>
    <row r="1011" spans="2:12" ht="19.5" customHeight="1" x14ac:dyDescent="0.3">
      <c r="B1011" s="32" t="s">
        <v>27</v>
      </c>
      <c r="C1011" s="30" t="s">
        <v>33</v>
      </c>
      <c r="D1011" s="30" t="s">
        <v>43</v>
      </c>
      <c r="E1011" s="29">
        <v>45017</v>
      </c>
      <c r="F1011" s="28">
        <v>8</v>
      </c>
      <c r="G1011" s="26">
        <v>0</v>
      </c>
      <c r="H1011" s="26">
        <v>0</v>
      </c>
      <c r="I1011" s="26">
        <v>0</v>
      </c>
      <c r="J1011" s="26">
        <v>0.18571199999999999</v>
      </c>
      <c r="K1011" s="26">
        <v>0.17290800000000001</v>
      </c>
      <c r="L1011" s="26">
        <v>0.12817999999999999</v>
      </c>
    </row>
    <row r="1012" spans="2:12" ht="19.5" customHeight="1" x14ac:dyDescent="0.3">
      <c r="B1012" s="32" t="s">
        <v>27</v>
      </c>
      <c r="C1012" s="30" t="s">
        <v>33</v>
      </c>
      <c r="D1012" s="30" t="s">
        <v>43</v>
      </c>
      <c r="E1012" s="29">
        <v>44986</v>
      </c>
      <c r="F1012" s="28">
        <v>8</v>
      </c>
      <c r="G1012" s="26">
        <v>0</v>
      </c>
      <c r="H1012" s="26">
        <v>0</v>
      </c>
      <c r="I1012" s="26">
        <v>0</v>
      </c>
      <c r="J1012" s="26">
        <v>0.14702299999999999</v>
      </c>
      <c r="K1012" s="26">
        <v>0.13586000000000001</v>
      </c>
      <c r="L1012" s="26">
        <v>0.12367499999999999</v>
      </c>
    </row>
    <row r="1013" spans="2:12" ht="19.5" customHeight="1" x14ac:dyDescent="0.3">
      <c r="B1013" s="32" t="s">
        <v>27</v>
      </c>
      <c r="C1013" s="30" t="s">
        <v>33</v>
      </c>
      <c r="D1013" s="30" t="s">
        <v>43</v>
      </c>
      <c r="E1013" s="29">
        <v>44927</v>
      </c>
      <c r="F1013" s="28">
        <v>8</v>
      </c>
      <c r="G1013" s="26">
        <v>0</v>
      </c>
      <c r="H1013" s="26">
        <v>0</v>
      </c>
      <c r="I1013" s="26">
        <v>0.18035599999999999</v>
      </c>
      <c r="J1013" s="26">
        <v>0.170185</v>
      </c>
      <c r="K1013" s="26">
        <v>0</v>
      </c>
      <c r="L1013" s="26">
        <v>0.11812599999999999</v>
      </c>
    </row>
    <row r="1014" spans="2:12" ht="19.5" customHeight="1" x14ac:dyDescent="0.3">
      <c r="B1014" s="32" t="s">
        <v>27</v>
      </c>
      <c r="C1014" s="30" t="s">
        <v>33</v>
      </c>
      <c r="D1014" s="30" t="s">
        <v>43</v>
      </c>
      <c r="E1014" s="29">
        <v>44896</v>
      </c>
      <c r="F1014" s="28">
        <v>8</v>
      </c>
      <c r="G1014" s="26">
        <v>0</v>
      </c>
      <c r="H1014" s="26">
        <v>0</v>
      </c>
      <c r="I1014" s="26">
        <v>0.16758100000000001</v>
      </c>
      <c r="J1014" s="26">
        <v>0.15379699999999999</v>
      </c>
      <c r="K1014" s="26">
        <v>0</v>
      </c>
      <c r="L1014" s="26">
        <v>0.16747699999999999</v>
      </c>
    </row>
    <row r="1015" spans="2:12" ht="19.5" customHeight="1" x14ac:dyDescent="0.3">
      <c r="B1015" s="32" t="s">
        <v>27</v>
      </c>
      <c r="C1015" s="30" t="s">
        <v>33</v>
      </c>
      <c r="D1015" s="30" t="s">
        <v>43</v>
      </c>
      <c r="E1015" s="29">
        <v>44866</v>
      </c>
      <c r="F1015" s="28">
        <v>8</v>
      </c>
      <c r="G1015" s="26">
        <v>0</v>
      </c>
      <c r="H1015" s="26">
        <v>0</v>
      </c>
      <c r="I1015" s="26">
        <v>0</v>
      </c>
      <c r="J1015" s="26">
        <v>0.22262299999999999</v>
      </c>
      <c r="K1015" s="26">
        <v>0.209032</v>
      </c>
      <c r="L1015" s="26">
        <v>0.185144</v>
      </c>
    </row>
    <row r="1016" spans="2:12" ht="19.5" customHeight="1" x14ac:dyDescent="0.3">
      <c r="B1016" s="32" t="s">
        <v>27</v>
      </c>
      <c r="C1016" s="30" t="s">
        <v>33</v>
      </c>
      <c r="D1016" s="30" t="s">
        <v>43</v>
      </c>
      <c r="E1016" s="29">
        <v>44835</v>
      </c>
      <c r="F1016" s="28">
        <v>8</v>
      </c>
      <c r="G1016" s="26">
        <v>0</v>
      </c>
      <c r="H1016" s="26">
        <v>0.27930100000000002</v>
      </c>
      <c r="I1016" s="26">
        <v>0.25435099999999999</v>
      </c>
      <c r="J1016" s="26">
        <v>0</v>
      </c>
      <c r="K1016" s="26">
        <v>0</v>
      </c>
      <c r="L1016" s="26">
        <v>0.195074</v>
      </c>
    </row>
    <row r="1017" spans="2:12" ht="19.5" customHeight="1" x14ac:dyDescent="0.3">
      <c r="B1017" s="32" t="s">
        <v>27</v>
      </c>
      <c r="C1017" s="30" t="s">
        <v>33</v>
      </c>
      <c r="D1017" s="30" t="s">
        <v>43</v>
      </c>
      <c r="E1017" s="29">
        <v>44805</v>
      </c>
      <c r="F1017" s="28">
        <v>8</v>
      </c>
      <c r="G1017" s="26">
        <v>0.30985800000000002</v>
      </c>
      <c r="H1017" s="26">
        <v>0.28189799999999998</v>
      </c>
      <c r="I1017" s="26">
        <v>0</v>
      </c>
      <c r="J1017" s="26">
        <v>0</v>
      </c>
      <c r="K1017" s="26">
        <v>0</v>
      </c>
      <c r="L1017" s="26">
        <v>0.19350100000000001</v>
      </c>
    </row>
    <row r="1018" spans="2:12" ht="19.5" customHeight="1" x14ac:dyDescent="0.3">
      <c r="B1018" s="32" t="s">
        <v>27</v>
      </c>
      <c r="C1018" s="30" t="s">
        <v>33</v>
      </c>
      <c r="D1018" s="30" t="s">
        <v>43</v>
      </c>
      <c r="E1018" s="29">
        <v>44774</v>
      </c>
      <c r="F1018" s="28">
        <v>8</v>
      </c>
      <c r="G1018" s="26">
        <v>0.32164700000000002</v>
      </c>
      <c r="H1018" s="26">
        <v>0.30529299999999998</v>
      </c>
      <c r="I1018" s="26">
        <v>0</v>
      </c>
      <c r="J1018" s="26">
        <v>0</v>
      </c>
      <c r="K1018" s="26">
        <v>0</v>
      </c>
      <c r="L1018" s="26">
        <v>0.22558400000000001</v>
      </c>
    </row>
    <row r="1019" spans="2:12" ht="19.5" customHeight="1" x14ac:dyDescent="0.3">
      <c r="B1019" s="32" t="s">
        <v>27</v>
      </c>
      <c r="C1019" s="30" t="s">
        <v>33</v>
      </c>
      <c r="D1019" s="30" t="s">
        <v>43</v>
      </c>
      <c r="E1019" s="29">
        <v>44743</v>
      </c>
      <c r="F1019" s="28">
        <v>8</v>
      </c>
      <c r="G1019" s="26">
        <v>0.29015099999999999</v>
      </c>
      <c r="H1019" s="26">
        <v>0.270422</v>
      </c>
      <c r="I1019" s="26">
        <v>0</v>
      </c>
      <c r="J1019" s="26">
        <v>0</v>
      </c>
      <c r="K1019" s="26">
        <v>0</v>
      </c>
      <c r="L1019" s="26">
        <v>0.19950599999999999</v>
      </c>
    </row>
    <row r="1020" spans="2:12" ht="19.5" customHeight="1" x14ac:dyDescent="0.3">
      <c r="B1020" s="32" t="s">
        <v>27</v>
      </c>
      <c r="C1020" s="30" t="s">
        <v>33</v>
      </c>
      <c r="D1020" s="30" t="s">
        <v>43</v>
      </c>
      <c r="E1020" s="29">
        <v>44713</v>
      </c>
      <c r="F1020" s="28">
        <v>8</v>
      </c>
      <c r="G1020" s="26">
        <v>0.35698000000000002</v>
      </c>
      <c r="H1020" s="26">
        <v>0.33888000000000001</v>
      </c>
      <c r="I1020" s="26">
        <v>0</v>
      </c>
      <c r="J1020" s="26">
        <v>0</v>
      </c>
      <c r="K1020" s="26">
        <v>0</v>
      </c>
      <c r="L1020" s="26">
        <v>0.24274499999999999</v>
      </c>
    </row>
    <row r="1021" spans="2:12" ht="19.5" customHeight="1" x14ac:dyDescent="0.3">
      <c r="B1021" s="32" t="s">
        <v>27</v>
      </c>
      <c r="C1021" s="30" t="s">
        <v>33</v>
      </c>
      <c r="D1021" s="30" t="s">
        <v>43</v>
      </c>
      <c r="E1021" s="29">
        <v>44682</v>
      </c>
      <c r="F1021" s="28">
        <v>8</v>
      </c>
      <c r="G1021" s="26">
        <v>0</v>
      </c>
      <c r="H1021" s="26">
        <v>0.36453799999999997</v>
      </c>
      <c r="I1021" s="26">
        <v>0.33916800000000003</v>
      </c>
      <c r="J1021" s="26">
        <v>0</v>
      </c>
      <c r="K1021" s="26">
        <v>0</v>
      </c>
      <c r="L1021" s="26">
        <v>0.263403</v>
      </c>
    </row>
    <row r="1022" spans="2:12" ht="19.5" customHeight="1" x14ac:dyDescent="0.3">
      <c r="B1022" s="32" t="s">
        <v>27</v>
      </c>
      <c r="C1022" s="30" t="s">
        <v>33</v>
      </c>
      <c r="D1022" s="30" t="s">
        <v>43</v>
      </c>
      <c r="E1022" s="29">
        <v>44652</v>
      </c>
      <c r="F1022" s="28">
        <v>8</v>
      </c>
      <c r="G1022" s="26">
        <v>0</v>
      </c>
      <c r="H1022" s="26">
        <v>0</v>
      </c>
      <c r="I1022" s="26">
        <v>0</v>
      </c>
      <c r="J1022" s="26">
        <v>0.3458</v>
      </c>
      <c r="K1022" s="26">
        <v>0.31498100000000001</v>
      </c>
      <c r="L1022" s="26">
        <v>0.26563599999999998</v>
      </c>
    </row>
    <row r="1023" spans="2:12" ht="19.5" customHeight="1" x14ac:dyDescent="0.3">
      <c r="B1023" s="32" t="s">
        <v>27</v>
      </c>
      <c r="C1023" s="30" t="s">
        <v>33</v>
      </c>
      <c r="D1023" s="30" t="s">
        <v>43</v>
      </c>
      <c r="E1023" s="29">
        <v>44621</v>
      </c>
      <c r="F1023" s="28">
        <v>8</v>
      </c>
      <c r="G1023" s="26">
        <v>0</v>
      </c>
      <c r="H1023" s="26">
        <v>0</v>
      </c>
      <c r="I1023" s="26">
        <v>0</v>
      </c>
      <c r="J1023" s="26">
        <v>0.47861599999999999</v>
      </c>
      <c r="K1023" s="26">
        <v>0.43110700000000002</v>
      </c>
      <c r="L1023" s="26">
        <v>0.35772100000000001</v>
      </c>
    </row>
    <row r="1024" spans="2:12" ht="19.5" customHeight="1" x14ac:dyDescent="0.3">
      <c r="B1024" s="32" t="s">
        <v>27</v>
      </c>
      <c r="C1024" s="30" t="s">
        <v>33</v>
      </c>
      <c r="D1024" s="30" t="s">
        <v>43</v>
      </c>
      <c r="E1024" s="29">
        <v>44593</v>
      </c>
      <c r="F1024" s="28">
        <v>8</v>
      </c>
      <c r="G1024" s="26">
        <v>0</v>
      </c>
      <c r="H1024" s="26">
        <v>0</v>
      </c>
      <c r="I1024" s="26">
        <v>0.35366500000000001</v>
      </c>
      <c r="J1024" s="26">
        <v>0.32936199999999999</v>
      </c>
      <c r="K1024" s="26">
        <v>0</v>
      </c>
      <c r="L1024" s="26">
        <v>0.26373000000000002</v>
      </c>
    </row>
    <row r="1025" spans="2:12" ht="19.5" customHeight="1" x14ac:dyDescent="0.3">
      <c r="B1025" s="32" t="s">
        <v>27</v>
      </c>
      <c r="C1025" s="30" t="s">
        <v>33</v>
      </c>
      <c r="D1025" s="30" t="s">
        <v>43</v>
      </c>
      <c r="E1025" s="29">
        <v>44562</v>
      </c>
      <c r="F1025" s="28">
        <v>8</v>
      </c>
      <c r="G1025" s="26">
        <v>0</v>
      </c>
      <c r="H1025" s="26">
        <v>0</v>
      </c>
      <c r="I1025" s="26">
        <v>0.36042299999999999</v>
      </c>
      <c r="J1025" s="26">
        <v>0.33066800000000002</v>
      </c>
      <c r="K1025" s="26">
        <v>0</v>
      </c>
      <c r="L1025" s="26">
        <v>0.27330500000000002</v>
      </c>
    </row>
    <row r="1026" spans="2:12" ht="19.5" customHeight="1" x14ac:dyDescent="0.3">
      <c r="B1026" s="32" t="s">
        <v>27</v>
      </c>
      <c r="C1026" s="30" t="s">
        <v>33</v>
      </c>
      <c r="D1026" s="30" t="s">
        <v>43</v>
      </c>
      <c r="E1026" s="29">
        <v>45108</v>
      </c>
      <c r="F1026" s="28">
        <v>8</v>
      </c>
      <c r="G1026" s="26">
        <v>0.22065399999999999</v>
      </c>
      <c r="H1026" s="26">
        <v>0.203264</v>
      </c>
      <c r="I1026" s="26">
        <v>0</v>
      </c>
      <c r="J1026" s="26">
        <v>0</v>
      </c>
      <c r="K1026" s="26">
        <v>0</v>
      </c>
      <c r="L1026" s="26">
        <v>0.134959</v>
      </c>
    </row>
    <row r="1027" spans="2:12" ht="19.5" customHeight="1" x14ac:dyDescent="0.3">
      <c r="B1027" s="32" t="s">
        <v>27</v>
      </c>
      <c r="C1027" s="30" t="s">
        <v>33</v>
      </c>
      <c r="D1027" s="30" t="s">
        <v>100</v>
      </c>
      <c r="E1027" s="29">
        <v>45047</v>
      </c>
      <c r="F1027" s="28">
        <v>11.5</v>
      </c>
      <c r="G1027" s="26">
        <v>0</v>
      </c>
      <c r="H1027" s="26">
        <v>0.16800100000000001</v>
      </c>
      <c r="I1027" s="26">
        <v>0.14188000000000001</v>
      </c>
      <c r="J1027" s="26">
        <v>0</v>
      </c>
      <c r="K1027" s="26">
        <v>0</v>
      </c>
      <c r="L1027" s="26">
        <v>0.10269800000000001</v>
      </c>
    </row>
    <row r="1028" spans="2:12" ht="19.5" customHeight="1" x14ac:dyDescent="0.3">
      <c r="B1028" s="32" t="s">
        <v>27</v>
      </c>
      <c r="C1028" s="30" t="s">
        <v>33</v>
      </c>
      <c r="D1028" s="30" t="s">
        <v>100</v>
      </c>
      <c r="E1028" s="29">
        <v>45017</v>
      </c>
      <c r="F1028" s="28">
        <v>11.5</v>
      </c>
      <c r="G1028" s="26">
        <v>0</v>
      </c>
      <c r="H1028" s="26">
        <v>0</v>
      </c>
      <c r="I1028" s="26">
        <v>0</v>
      </c>
      <c r="J1028" s="26">
        <v>0.15391100000000002</v>
      </c>
      <c r="K1028" s="26">
        <v>0.13727400000000001</v>
      </c>
      <c r="L1028" s="26">
        <v>0.10438800000000001</v>
      </c>
    </row>
    <row r="1029" spans="2:12" ht="19.5" customHeight="1" x14ac:dyDescent="0.3">
      <c r="B1029" s="32" t="s">
        <v>27</v>
      </c>
      <c r="C1029" s="30" t="s">
        <v>33</v>
      </c>
      <c r="D1029" s="30" t="s">
        <v>100</v>
      </c>
      <c r="E1029" s="29">
        <v>44986</v>
      </c>
      <c r="F1029" s="28">
        <v>11.5</v>
      </c>
      <c r="G1029" s="26">
        <v>0</v>
      </c>
      <c r="H1029" s="26">
        <v>0</v>
      </c>
      <c r="I1029" s="26">
        <v>0</v>
      </c>
      <c r="J1029" s="26">
        <v>0.16881000000000002</v>
      </c>
      <c r="K1029" s="26">
        <v>0.14809</v>
      </c>
      <c r="L1029" s="26">
        <v>0.126613</v>
      </c>
    </row>
    <row r="1030" spans="2:12" ht="19.5" customHeight="1" x14ac:dyDescent="0.3">
      <c r="B1030" s="32" t="s">
        <v>27</v>
      </c>
      <c r="C1030" s="30" t="s">
        <v>33</v>
      </c>
      <c r="D1030" s="30" t="s">
        <v>100</v>
      </c>
      <c r="E1030" s="29">
        <v>44958</v>
      </c>
      <c r="F1030" s="28">
        <v>11.5</v>
      </c>
      <c r="G1030" s="26">
        <v>0</v>
      </c>
      <c r="H1030" s="26">
        <v>0</v>
      </c>
      <c r="I1030" s="26">
        <v>0.236125</v>
      </c>
      <c r="J1030" s="26">
        <v>0.21268700000000001</v>
      </c>
      <c r="K1030" s="26">
        <v>0</v>
      </c>
      <c r="L1030" s="26">
        <v>0.163883</v>
      </c>
    </row>
    <row r="1031" spans="2:12" ht="19.5" customHeight="1" x14ac:dyDescent="0.3">
      <c r="B1031" s="32" t="s">
        <v>27</v>
      </c>
      <c r="C1031" s="30" t="s">
        <v>33</v>
      </c>
      <c r="D1031" s="30" t="s">
        <v>100</v>
      </c>
      <c r="E1031" s="29">
        <v>44927</v>
      </c>
      <c r="F1031" s="28">
        <v>11.5</v>
      </c>
      <c r="G1031" s="26">
        <v>0</v>
      </c>
      <c r="H1031" s="26">
        <v>0</v>
      </c>
      <c r="I1031" s="26">
        <v>0.16800000000000001</v>
      </c>
      <c r="J1031" s="26">
        <v>0.15076300000000001</v>
      </c>
      <c r="K1031" s="26">
        <v>0</v>
      </c>
      <c r="L1031" s="26">
        <v>9.5736000000000002E-2</v>
      </c>
    </row>
    <row r="1032" spans="2:12" ht="19.5" customHeight="1" x14ac:dyDescent="0.3">
      <c r="B1032" s="32" t="s">
        <v>27</v>
      </c>
      <c r="C1032" s="30" t="s">
        <v>33</v>
      </c>
      <c r="D1032" s="30" t="s">
        <v>100</v>
      </c>
      <c r="E1032" s="29">
        <v>44896</v>
      </c>
      <c r="F1032" s="28">
        <v>11.5</v>
      </c>
      <c r="G1032" s="26">
        <v>0</v>
      </c>
      <c r="H1032" s="26">
        <v>0</v>
      </c>
      <c r="I1032" s="26">
        <v>0.18285000000000001</v>
      </c>
      <c r="J1032" s="26">
        <v>0.16436400000000001</v>
      </c>
      <c r="K1032" s="26">
        <v>0</v>
      </c>
      <c r="L1032" s="26">
        <v>0.14293400000000001</v>
      </c>
    </row>
    <row r="1033" spans="2:12" ht="19.5" customHeight="1" x14ac:dyDescent="0.3">
      <c r="B1033" s="32" t="s">
        <v>27</v>
      </c>
      <c r="C1033" s="30" t="s">
        <v>33</v>
      </c>
      <c r="D1033" s="30" t="s">
        <v>100</v>
      </c>
      <c r="E1033" s="29">
        <v>44866</v>
      </c>
      <c r="F1033" s="28">
        <v>11.5</v>
      </c>
      <c r="G1033" s="26">
        <v>0</v>
      </c>
      <c r="H1033" s="26">
        <v>0</v>
      </c>
      <c r="I1033" s="26">
        <v>0</v>
      </c>
      <c r="J1033" s="26">
        <v>0.19773200000000002</v>
      </c>
      <c r="K1033" s="26">
        <v>0.173013</v>
      </c>
      <c r="L1033" s="26">
        <v>0.14909900000000001</v>
      </c>
    </row>
    <row r="1034" spans="2:12" ht="19.5" customHeight="1" x14ac:dyDescent="0.3">
      <c r="B1034" s="32" t="s">
        <v>27</v>
      </c>
      <c r="C1034" s="30" t="s">
        <v>33</v>
      </c>
      <c r="D1034" s="30" t="s">
        <v>100</v>
      </c>
      <c r="E1034" s="29">
        <v>44835</v>
      </c>
      <c r="F1034" s="28">
        <v>11.5</v>
      </c>
      <c r="G1034" s="26">
        <v>0</v>
      </c>
      <c r="H1034" s="26">
        <v>0.24524400000000002</v>
      </c>
      <c r="I1034" s="26">
        <v>0.21249199999999999</v>
      </c>
      <c r="J1034" s="26">
        <v>0</v>
      </c>
      <c r="K1034" s="26">
        <v>0</v>
      </c>
      <c r="L1034" s="26">
        <v>0.156588</v>
      </c>
    </row>
    <row r="1035" spans="2:12" ht="19.5" customHeight="1" x14ac:dyDescent="0.3">
      <c r="B1035" s="32" t="s">
        <v>27</v>
      </c>
      <c r="C1035" s="30" t="s">
        <v>33</v>
      </c>
      <c r="D1035" s="30" t="s">
        <v>100</v>
      </c>
      <c r="E1035" s="29">
        <v>44805</v>
      </c>
      <c r="F1035" s="28">
        <v>11.5</v>
      </c>
      <c r="G1035" s="26">
        <v>0.26801700000000001</v>
      </c>
      <c r="H1035" s="26">
        <v>0.24134900000000001</v>
      </c>
      <c r="I1035" s="26">
        <v>0</v>
      </c>
      <c r="J1035" s="26">
        <v>0</v>
      </c>
      <c r="K1035" s="26">
        <v>0</v>
      </c>
      <c r="L1035" s="26">
        <v>0.16197400000000001</v>
      </c>
    </row>
    <row r="1036" spans="2:12" ht="19.5" customHeight="1" x14ac:dyDescent="0.3">
      <c r="B1036" s="32" t="s">
        <v>27</v>
      </c>
      <c r="C1036" s="30" t="s">
        <v>33</v>
      </c>
      <c r="D1036" s="30" t="s">
        <v>100</v>
      </c>
      <c r="E1036" s="29">
        <v>44774</v>
      </c>
      <c r="F1036" s="28">
        <v>11.5</v>
      </c>
      <c r="G1036" s="26">
        <v>0.27796399999999999</v>
      </c>
      <c r="H1036" s="26">
        <v>0.253299</v>
      </c>
      <c r="I1036" s="26">
        <v>0</v>
      </c>
      <c r="J1036" s="26">
        <v>0</v>
      </c>
      <c r="K1036" s="26">
        <v>0</v>
      </c>
      <c r="L1036" s="26">
        <v>0.18159500000000001</v>
      </c>
    </row>
    <row r="1037" spans="2:12" ht="19.5" customHeight="1" x14ac:dyDescent="0.3">
      <c r="B1037" s="32" t="s">
        <v>27</v>
      </c>
      <c r="C1037" s="30" t="s">
        <v>33</v>
      </c>
      <c r="D1037" s="30" t="s">
        <v>100</v>
      </c>
      <c r="E1037" s="29">
        <v>44743</v>
      </c>
      <c r="F1037" s="28">
        <v>11.5</v>
      </c>
      <c r="G1037" s="26">
        <v>0.26296600000000003</v>
      </c>
      <c r="H1037" s="26">
        <v>0.23926700000000001</v>
      </c>
      <c r="I1037" s="26">
        <v>0</v>
      </c>
      <c r="J1037" s="26">
        <v>0</v>
      </c>
      <c r="K1037" s="26">
        <v>0</v>
      </c>
      <c r="L1037" s="26">
        <v>0.167299</v>
      </c>
    </row>
    <row r="1038" spans="2:12" ht="19.5" customHeight="1" x14ac:dyDescent="0.3">
      <c r="B1038" s="32" t="s">
        <v>27</v>
      </c>
      <c r="C1038" s="30" t="s">
        <v>33</v>
      </c>
      <c r="D1038" s="30" t="s">
        <v>100</v>
      </c>
      <c r="E1038" s="29">
        <v>44713</v>
      </c>
      <c r="F1038" s="28">
        <v>11.5</v>
      </c>
      <c r="G1038" s="26">
        <v>0</v>
      </c>
      <c r="H1038" s="26">
        <v>0.31981999999999999</v>
      </c>
      <c r="I1038" s="26">
        <v>0.28572799999999998</v>
      </c>
      <c r="J1038" s="26">
        <v>0</v>
      </c>
      <c r="K1038" s="26">
        <v>0</v>
      </c>
      <c r="L1038" s="26">
        <v>0.191632</v>
      </c>
    </row>
    <row r="1039" spans="2:12" ht="19.5" customHeight="1" x14ac:dyDescent="0.3">
      <c r="B1039" s="32" t="s">
        <v>27</v>
      </c>
      <c r="C1039" s="30" t="s">
        <v>33</v>
      </c>
      <c r="D1039" s="30" t="s">
        <v>100</v>
      </c>
      <c r="E1039" s="29">
        <v>44682</v>
      </c>
      <c r="F1039" s="28">
        <v>11.5</v>
      </c>
      <c r="G1039" s="26">
        <v>0</v>
      </c>
      <c r="H1039" s="26">
        <v>0.31981999999999999</v>
      </c>
      <c r="I1039" s="26">
        <v>0.28572799999999998</v>
      </c>
      <c r="J1039" s="26">
        <v>0</v>
      </c>
      <c r="K1039" s="26">
        <v>0</v>
      </c>
      <c r="L1039" s="26">
        <v>0.21481</v>
      </c>
    </row>
    <row r="1040" spans="2:12" ht="19.5" customHeight="1" x14ac:dyDescent="0.3">
      <c r="B1040" s="32" t="s">
        <v>27</v>
      </c>
      <c r="C1040" s="30" t="s">
        <v>33</v>
      </c>
      <c r="D1040" s="30" t="s">
        <v>100</v>
      </c>
      <c r="E1040" s="29">
        <v>44652</v>
      </c>
      <c r="F1040" s="28">
        <v>11.5</v>
      </c>
      <c r="G1040" s="26">
        <v>0</v>
      </c>
      <c r="H1040" s="26">
        <v>0</v>
      </c>
      <c r="I1040" s="26">
        <v>0</v>
      </c>
      <c r="J1040" s="26">
        <v>0.31010599999999999</v>
      </c>
      <c r="K1040" s="26">
        <v>0.27620800000000001</v>
      </c>
      <c r="L1040" s="26">
        <v>0.22210299999999999</v>
      </c>
    </row>
    <row r="1041" spans="2:12" ht="19.5" customHeight="1" x14ac:dyDescent="0.3">
      <c r="B1041" s="32" t="s">
        <v>27</v>
      </c>
      <c r="C1041" s="30" t="s">
        <v>33</v>
      </c>
      <c r="D1041" s="30" t="s">
        <v>100</v>
      </c>
      <c r="E1041" s="29">
        <v>44621</v>
      </c>
      <c r="F1041" s="28">
        <v>11.5</v>
      </c>
      <c r="G1041" s="26">
        <v>0</v>
      </c>
      <c r="H1041" s="26">
        <v>0</v>
      </c>
      <c r="I1041" s="26">
        <v>0</v>
      </c>
      <c r="J1041" s="26">
        <v>0.43596800000000002</v>
      </c>
      <c r="K1041" s="26">
        <v>0.38571800000000001</v>
      </c>
      <c r="L1041" s="26">
        <v>0.22321299999999999</v>
      </c>
    </row>
    <row r="1042" spans="2:12" ht="19.5" customHeight="1" x14ac:dyDescent="0.3">
      <c r="B1042" s="32" t="s">
        <v>27</v>
      </c>
      <c r="C1042" s="30" t="s">
        <v>33</v>
      </c>
      <c r="D1042" s="30" t="s">
        <v>100</v>
      </c>
      <c r="E1042" s="29">
        <v>44593</v>
      </c>
      <c r="F1042" s="28">
        <v>11.5</v>
      </c>
      <c r="G1042" s="26">
        <v>0</v>
      </c>
      <c r="H1042" s="26">
        <v>0</v>
      </c>
      <c r="I1042" s="26">
        <v>0.32237399999999999</v>
      </c>
      <c r="J1042" s="26">
        <v>0.28710800000000003</v>
      </c>
      <c r="K1042" s="26">
        <v>0</v>
      </c>
      <c r="L1042" s="26">
        <v>0.239148</v>
      </c>
    </row>
    <row r="1043" spans="2:12" ht="19.5" customHeight="1" x14ac:dyDescent="0.3">
      <c r="B1043" s="32" t="s">
        <v>27</v>
      </c>
      <c r="C1043" s="30" t="s">
        <v>33</v>
      </c>
      <c r="D1043" s="30" t="s">
        <v>100</v>
      </c>
      <c r="E1043" s="29">
        <v>44562</v>
      </c>
      <c r="F1043" s="28">
        <v>11.5</v>
      </c>
      <c r="G1043" s="26">
        <v>0</v>
      </c>
      <c r="H1043" s="26">
        <v>0</v>
      </c>
      <c r="I1043" s="26">
        <v>0.33607500000000001</v>
      </c>
      <c r="J1043" s="26">
        <v>0.30066599999999999</v>
      </c>
      <c r="K1043" s="26">
        <v>0</v>
      </c>
      <c r="L1043" s="26">
        <v>0.23980899999999999</v>
      </c>
    </row>
    <row r="1044" spans="2:12" ht="19.5" customHeight="1" x14ac:dyDescent="0.3">
      <c r="B1044" s="32" t="s">
        <v>27</v>
      </c>
      <c r="C1044" s="30" t="s">
        <v>33</v>
      </c>
      <c r="D1044" s="30" t="s">
        <v>100</v>
      </c>
      <c r="E1044" s="29">
        <v>45078</v>
      </c>
      <c r="F1044" s="28">
        <v>11.5</v>
      </c>
      <c r="G1044" s="26">
        <v>0.200431</v>
      </c>
      <c r="H1044" s="26">
        <v>0.18005100000000002</v>
      </c>
      <c r="I1044" s="26">
        <v>0</v>
      </c>
      <c r="J1044" s="26">
        <v>0</v>
      </c>
      <c r="K1044" s="26">
        <v>0</v>
      </c>
      <c r="L1044" s="26">
        <v>0.11706000000000001</v>
      </c>
    </row>
    <row r="1045" spans="2:12" ht="19.5" customHeight="1" x14ac:dyDescent="0.3">
      <c r="B1045" s="32" t="s">
        <v>27</v>
      </c>
      <c r="C1045" s="30" t="s">
        <v>33</v>
      </c>
      <c r="D1045" s="30" t="s">
        <v>100</v>
      </c>
      <c r="E1045" s="29">
        <v>45047</v>
      </c>
      <c r="F1045" s="28">
        <v>13.5</v>
      </c>
      <c r="G1045" s="26">
        <v>0</v>
      </c>
      <c r="H1045" s="26">
        <v>0.17000100000000001</v>
      </c>
      <c r="I1045" s="26">
        <v>0.14388000000000001</v>
      </c>
      <c r="J1045" s="26">
        <v>0</v>
      </c>
      <c r="K1045" s="26">
        <v>0</v>
      </c>
      <c r="L1045" s="26">
        <v>0.10469800000000001</v>
      </c>
    </row>
    <row r="1046" spans="2:12" ht="19.5" customHeight="1" x14ac:dyDescent="0.3">
      <c r="B1046" s="32" t="s">
        <v>27</v>
      </c>
      <c r="C1046" s="30" t="s">
        <v>33</v>
      </c>
      <c r="D1046" s="30" t="s">
        <v>100</v>
      </c>
      <c r="E1046" s="29">
        <v>45017</v>
      </c>
      <c r="F1046" s="28">
        <v>13.5</v>
      </c>
      <c r="G1046" s="26">
        <v>0</v>
      </c>
      <c r="H1046" s="26">
        <v>0</v>
      </c>
      <c r="I1046" s="26">
        <v>0</v>
      </c>
      <c r="J1046" s="26">
        <v>0.15591100000000002</v>
      </c>
      <c r="K1046" s="26">
        <v>0.13927400000000001</v>
      </c>
      <c r="L1046" s="26">
        <v>0.10638800000000001</v>
      </c>
    </row>
    <row r="1047" spans="2:12" ht="19.5" customHeight="1" x14ac:dyDescent="0.3">
      <c r="B1047" s="32" t="s">
        <v>27</v>
      </c>
      <c r="C1047" s="30" t="s">
        <v>33</v>
      </c>
      <c r="D1047" s="30" t="s">
        <v>100</v>
      </c>
      <c r="E1047" s="29">
        <v>44986</v>
      </c>
      <c r="F1047" s="28">
        <v>13.5</v>
      </c>
      <c r="G1047" s="26">
        <v>0</v>
      </c>
      <c r="H1047" s="26">
        <v>0</v>
      </c>
      <c r="I1047" s="26">
        <v>0</v>
      </c>
      <c r="J1047" s="26">
        <v>0.17081000000000002</v>
      </c>
      <c r="K1047" s="26">
        <v>0.15009</v>
      </c>
      <c r="L1047" s="26">
        <v>0.12861300000000001</v>
      </c>
    </row>
    <row r="1048" spans="2:12" ht="19.5" customHeight="1" x14ac:dyDescent="0.3">
      <c r="B1048" s="32" t="s">
        <v>27</v>
      </c>
      <c r="C1048" s="30" t="s">
        <v>33</v>
      </c>
      <c r="D1048" s="30" t="s">
        <v>100</v>
      </c>
      <c r="E1048" s="29">
        <v>44958</v>
      </c>
      <c r="F1048" s="28">
        <v>13.5</v>
      </c>
      <c r="G1048" s="26">
        <v>0</v>
      </c>
      <c r="H1048" s="26">
        <v>0</v>
      </c>
      <c r="I1048" s="26">
        <v>0.238125</v>
      </c>
      <c r="J1048" s="26">
        <v>0.21468700000000002</v>
      </c>
      <c r="K1048" s="26">
        <v>0</v>
      </c>
      <c r="L1048" s="26">
        <v>0.165883</v>
      </c>
    </row>
    <row r="1049" spans="2:12" ht="19.5" customHeight="1" x14ac:dyDescent="0.3">
      <c r="B1049" s="32" t="s">
        <v>27</v>
      </c>
      <c r="C1049" s="30" t="s">
        <v>33</v>
      </c>
      <c r="D1049" s="30" t="s">
        <v>100</v>
      </c>
      <c r="E1049" s="29">
        <v>44927</v>
      </c>
      <c r="F1049" s="28">
        <v>13.5</v>
      </c>
      <c r="G1049" s="26">
        <v>0</v>
      </c>
      <c r="H1049" s="26">
        <v>0</v>
      </c>
      <c r="I1049" s="26">
        <v>0.17</v>
      </c>
      <c r="J1049" s="26">
        <v>0.15276300000000001</v>
      </c>
      <c r="K1049" s="26">
        <v>0</v>
      </c>
      <c r="L1049" s="26">
        <v>9.7736000000000003E-2</v>
      </c>
    </row>
    <row r="1050" spans="2:12" ht="19.5" customHeight="1" x14ac:dyDescent="0.3">
      <c r="B1050" s="32" t="s">
        <v>27</v>
      </c>
      <c r="C1050" s="30" t="s">
        <v>33</v>
      </c>
      <c r="D1050" s="30" t="s">
        <v>100</v>
      </c>
      <c r="E1050" s="29">
        <v>44896</v>
      </c>
      <c r="F1050" s="28">
        <v>13.5</v>
      </c>
      <c r="G1050" s="26">
        <v>0</v>
      </c>
      <c r="H1050" s="26">
        <v>0</v>
      </c>
      <c r="I1050" s="26">
        <v>0.18485000000000001</v>
      </c>
      <c r="J1050" s="26">
        <v>0.16636400000000001</v>
      </c>
      <c r="K1050" s="26">
        <v>0</v>
      </c>
      <c r="L1050" s="26">
        <v>0.14493400000000001</v>
      </c>
    </row>
    <row r="1051" spans="2:12" ht="19.5" customHeight="1" x14ac:dyDescent="0.3">
      <c r="B1051" s="32" t="s">
        <v>27</v>
      </c>
      <c r="C1051" s="30" t="s">
        <v>33</v>
      </c>
      <c r="D1051" s="30" t="s">
        <v>100</v>
      </c>
      <c r="E1051" s="29">
        <v>44866</v>
      </c>
      <c r="F1051" s="28">
        <v>13.5</v>
      </c>
      <c r="G1051" s="26">
        <v>0</v>
      </c>
      <c r="H1051" s="26">
        <v>0</v>
      </c>
      <c r="I1051" s="26">
        <v>0</v>
      </c>
      <c r="J1051" s="26">
        <v>0.19973200000000002</v>
      </c>
      <c r="K1051" s="26">
        <v>0.175013</v>
      </c>
      <c r="L1051" s="26">
        <v>0.15109900000000001</v>
      </c>
    </row>
    <row r="1052" spans="2:12" ht="19.5" customHeight="1" x14ac:dyDescent="0.3">
      <c r="B1052" s="32" t="s">
        <v>27</v>
      </c>
      <c r="C1052" s="30" t="s">
        <v>33</v>
      </c>
      <c r="D1052" s="30" t="s">
        <v>100</v>
      </c>
      <c r="E1052" s="29">
        <v>44835</v>
      </c>
      <c r="F1052" s="28">
        <v>13.5</v>
      </c>
      <c r="G1052" s="26">
        <v>0</v>
      </c>
      <c r="H1052" s="26">
        <v>0.24724400000000002</v>
      </c>
      <c r="I1052" s="26">
        <v>0.21449199999999999</v>
      </c>
      <c r="J1052" s="26">
        <v>0</v>
      </c>
      <c r="K1052" s="26">
        <v>0</v>
      </c>
      <c r="L1052" s="26">
        <v>0.15858800000000001</v>
      </c>
    </row>
    <row r="1053" spans="2:12" ht="19.5" customHeight="1" x14ac:dyDescent="0.3">
      <c r="B1053" s="32" t="s">
        <v>27</v>
      </c>
      <c r="C1053" s="30" t="s">
        <v>33</v>
      </c>
      <c r="D1053" s="30" t="s">
        <v>100</v>
      </c>
      <c r="E1053" s="29">
        <v>44805</v>
      </c>
      <c r="F1053" s="28">
        <v>13.5</v>
      </c>
      <c r="G1053" s="26">
        <v>0.27001700000000001</v>
      </c>
      <c r="H1053" s="26">
        <v>0.24334900000000001</v>
      </c>
      <c r="I1053" s="26">
        <v>0</v>
      </c>
      <c r="J1053" s="26">
        <v>0</v>
      </c>
      <c r="K1053" s="26">
        <v>0</v>
      </c>
      <c r="L1053" s="26">
        <v>0.16397400000000001</v>
      </c>
    </row>
    <row r="1054" spans="2:12" ht="19.5" customHeight="1" x14ac:dyDescent="0.3">
      <c r="B1054" s="32" t="s">
        <v>27</v>
      </c>
      <c r="C1054" s="30" t="s">
        <v>33</v>
      </c>
      <c r="D1054" s="30" t="s">
        <v>100</v>
      </c>
      <c r="E1054" s="29">
        <v>44774</v>
      </c>
      <c r="F1054" s="28">
        <v>13.5</v>
      </c>
      <c r="G1054" s="26">
        <v>0.27996399999999999</v>
      </c>
      <c r="H1054" s="26">
        <v>0.255299</v>
      </c>
      <c r="I1054" s="26">
        <v>0</v>
      </c>
      <c r="J1054" s="26">
        <v>0</v>
      </c>
      <c r="K1054" s="26">
        <v>0</v>
      </c>
      <c r="L1054" s="26">
        <v>0.18359500000000001</v>
      </c>
    </row>
    <row r="1055" spans="2:12" ht="19.5" customHeight="1" x14ac:dyDescent="0.3">
      <c r="B1055" s="32" t="s">
        <v>27</v>
      </c>
      <c r="C1055" s="30" t="s">
        <v>33</v>
      </c>
      <c r="D1055" s="30" t="s">
        <v>100</v>
      </c>
      <c r="E1055" s="29">
        <v>44743</v>
      </c>
      <c r="F1055" s="28">
        <v>13.5</v>
      </c>
      <c r="G1055" s="26">
        <v>0.26496600000000003</v>
      </c>
      <c r="H1055" s="26">
        <v>0.24126700000000001</v>
      </c>
      <c r="I1055" s="26">
        <v>0</v>
      </c>
      <c r="J1055" s="26">
        <v>0</v>
      </c>
      <c r="K1055" s="26">
        <v>0</v>
      </c>
      <c r="L1055" s="26">
        <v>0.16929900000000001</v>
      </c>
    </row>
    <row r="1056" spans="2:12" ht="19.5" customHeight="1" x14ac:dyDescent="0.3">
      <c r="B1056" s="32" t="s">
        <v>27</v>
      </c>
      <c r="C1056" s="30" t="s">
        <v>33</v>
      </c>
      <c r="D1056" s="30" t="s">
        <v>100</v>
      </c>
      <c r="E1056" s="29">
        <v>44713</v>
      </c>
      <c r="F1056" s="28">
        <v>13.5</v>
      </c>
      <c r="G1056" s="26">
        <v>0</v>
      </c>
      <c r="H1056" s="26">
        <v>0.32181999999999999</v>
      </c>
      <c r="I1056" s="26">
        <v>0.28772799999999998</v>
      </c>
      <c r="J1056" s="26">
        <v>0</v>
      </c>
      <c r="K1056" s="26">
        <v>0</v>
      </c>
      <c r="L1056" s="26">
        <v>0.193632</v>
      </c>
    </row>
    <row r="1057" spans="2:12" ht="19.5" customHeight="1" x14ac:dyDescent="0.3">
      <c r="B1057" s="32" t="s">
        <v>27</v>
      </c>
      <c r="C1057" s="30" t="s">
        <v>33</v>
      </c>
      <c r="D1057" s="30" t="s">
        <v>100</v>
      </c>
      <c r="E1057" s="29">
        <v>44682</v>
      </c>
      <c r="F1057" s="28">
        <v>13.5</v>
      </c>
      <c r="G1057" s="26">
        <v>0</v>
      </c>
      <c r="H1057" s="26">
        <v>0.32181999999999999</v>
      </c>
      <c r="I1057" s="26">
        <v>0.28772799999999998</v>
      </c>
      <c r="J1057" s="26">
        <v>0</v>
      </c>
      <c r="K1057" s="26">
        <v>0</v>
      </c>
      <c r="L1057" s="26">
        <v>0.21681</v>
      </c>
    </row>
    <row r="1058" spans="2:12" ht="19.5" customHeight="1" x14ac:dyDescent="0.3">
      <c r="B1058" s="32" t="s">
        <v>27</v>
      </c>
      <c r="C1058" s="30" t="s">
        <v>33</v>
      </c>
      <c r="D1058" s="30" t="s">
        <v>100</v>
      </c>
      <c r="E1058" s="29">
        <v>44652</v>
      </c>
      <c r="F1058" s="28">
        <v>13.5</v>
      </c>
      <c r="G1058" s="26">
        <v>0</v>
      </c>
      <c r="H1058" s="26">
        <v>0</v>
      </c>
      <c r="I1058" s="26">
        <v>0</v>
      </c>
      <c r="J1058" s="26">
        <v>0.31210599999999999</v>
      </c>
      <c r="K1058" s="26">
        <v>0.27820800000000001</v>
      </c>
      <c r="L1058" s="26">
        <v>0.224103</v>
      </c>
    </row>
    <row r="1059" spans="2:12" ht="19.5" customHeight="1" x14ac:dyDescent="0.3">
      <c r="B1059" s="32" t="s">
        <v>27</v>
      </c>
      <c r="C1059" s="30" t="s">
        <v>33</v>
      </c>
      <c r="D1059" s="30" t="s">
        <v>100</v>
      </c>
      <c r="E1059" s="29">
        <v>44621</v>
      </c>
      <c r="F1059" s="28">
        <v>13.5</v>
      </c>
      <c r="G1059" s="26">
        <v>0</v>
      </c>
      <c r="H1059" s="26">
        <v>0</v>
      </c>
      <c r="I1059" s="26">
        <v>0</v>
      </c>
      <c r="J1059" s="26">
        <v>0.43796800000000002</v>
      </c>
      <c r="K1059" s="26">
        <v>0.38771800000000001</v>
      </c>
      <c r="L1059" s="26">
        <v>0.225213</v>
      </c>
    </row>
    <row r="1060" spans="2:12" ht="19.5" customHeight="1" x14ac:dyDescent="0.3">
      <c r="B1060" s="32" t="s">
        <v>27</v>
      </c>
      <c r="C1060" s="30" t="s">
        <v>33</v>
      </c>
      <c r="D1060" s="30" t="s">
        <v>100</v>
      </c>
      <c r="E1060" s="29">
        <v>44593</v>
      </c>
      <c r="F1060" s="28">
        <v>13.5</v>
      </c>
      <c r="G1060" s="26">
        <v>0</v>
      </c>
      <c r="H1060" s="26">
        <v>0</v>
      </c>
      <c r="I1060" s="26">
        <v>0.324374</v>
      </c>
      <c r="J1060" s="26">
        <v>0.28910800000000003</v>
      </c>
      <c r="K1060" s="26">
        <v>0</v>
      </c>
      <c r="L1060" s="26">
        <v>0.241148</v>
      </c>
    </row>
    <row r="1061" spans="2:12" ht="19.5" customHeight="1" x14ac:dyDescent="0.3">
      <c r="B1061" s="32" t="s">
        <v>27</v>
      </c>
      <c r="C1061" s="30" t="s">
        <v>33</v>
      </c>
      <c r="D1061" s="30" t="s">
        <v>100</v>
      </c>
      <c r="E1061" s="29">
        <v>44562</v>
      </c>
      <c r="F1061" s="28">
        <v>13.5</v>
      </c>
      <c r="G1061" s="26">
        <v>0</v>
      </c>
      <c r="H1061" s="26">
        <v>0</v>
      </c>
      <c r="I1061" s="26">
        <v>0.33807500000000001</v>
      </c>
      <c r="J1061" s="26">
        <v>0.30266599999999999</v>
      </c>
      <c r="K1061" s="26">
        <v>0</v>
      </c>
      <c r="L1061" s="26">
        <v>0.241809</v>
      </c>
    </row>
    <row r="1062" spans="2:12" ht="19.5" customHeight="1" x14ac:dyDescent="0.3">
      <c r="B1062" s="32" t="s">
        <v>27</v>
      </c>
      <c r="C1062" s="30" t="s">
        <v>33</v>
      </c>
      <c r="D1062" s="30" t="s">
        <v>100</v>
      </c>
      <c r="E1062" s="29">
        <v>45078</v>
      </c>
      <c r="F1062" s="28">
        <v>13.5</v>
      </c>
      <c r="G1062" s="26">
        <v>0.202431</v>
      </c>
      <c r="H1062" s="26">
        <v>0.18205100000000002</v>
      </c>
      <c r="I1062" s="26">
        <v>0</v>
      </c>
      <c r="J1062" s="26">
        <v>0</v>
      </c>
      <c r="K1062" s="26">
        <v>0</v>
      </c>
      <c r="L1062" s="26">
        <v>0.11906000000000001</v>
      </c>
    </row>
    <row r="1063" spans="2:12" ht="19.5" customHeight="1" x14ac:dyDescent="0.3">
      <c r="B1063" s="32" t="s">
        <v>27</v>
      </c>
      <c r="C1063" s="30" t="s">
        <v>33</v>
      </c>
      <c r="D1063" s="30" t="s">
        <v>100</v>
      </c>
      <c r="E1063" s="29">
        <v>45047</v>
      </c>
      <c r="F1063" s="28">
        <v>15.5</v>
      </c>
      <c r="G1063" s="26">
        <v>0</v>
      </c>
      <c r="H1063" s="26">
        <v>0.17200100000000001</v>
      </c>
      <c r="I1063" s="26">
        <v>0.14588000000000001</v>
      </c>
      <c r="J1063" s="26">
        <v>0</v>
      </c>
      <c r="K1063" s="26">
        <v>0</v>
      </c>
      <c r="L1063" s="26">
        <v>0.10669800000000002</v>
      </c>
    </row>
    <row r="1064" spans="2:12" ht="19.5" customHeight="1" x14ac:dyDescent="0.3">
      <c r="B1064" s="32" t="s">
        <v>27</v>
      </c>
      <c r="C1064" s="30" t="s">
        <v>33</v>
      </c>
      <c r="D1064" s="30" t="s">
        <v>100</v>
      </c>
      <c r="E1064" s="29">
        <v>45017</v>
      </c>
      <c r="F1064" s="28">
        <v>15.5</v>
      </c>
      <c r="G1064" s="26">
        <v>0</v>
      </c>
      <c r="H1064" s="26">
        <v>0</v>
      </c>
      <c r="I1064" s="26">
        <v>0</v>
      </c>
      <c r="J1064" s="26">
        <v>0.15791100000000002</v>
      </c>
      <c r="K1064" s="26">
        <v>0.14127400000000001</v>
      </c>
      <c r="L1064" s="26">
        <v>0.10838800000000001</v>
      </c>
    </row>
    <row r="1065" spans="2:12" ht="19.5" customHeight="1" x14ac:dyDescent="0.3">
      <c r="B1065" s="32" t="s">
        <v>27</v>
      </c>
      <c r="C1065" s="30" t="s">
        <v>33</v>
      </c>
      <c r="D1065" s="30" t="s">
        <v>100</v>
      </c>
      <c r="E1065" s="29">
        <v>44986</v>
      </c>
      <c r="F1065" s="28">
        <v>15.5</v>
      </c>
      <c r="G1065" s="26">
        <v>0</v>
      </c>
      <c r="H1065" s="26">
        <v>0</v>
      </c>
      <c r="I1065" s="26">
        <v>0</v>
      </c>
      <c r="J1065" s="26">
        <v>0.17281000000000002</v>
      </c>
      <c r="K1065" s="26">
        <v>0.15209</v>
      </c>
      <c r="L1065" s="26">
        <v>0.13061300000000001</v>
      </c>
    </row>
    <row r="1066" spans="2:12" ht="19.5" customHeight="1" x14ac:dyDescent="0.3">
      <c r="B1066" s="32" t="s">
        <v>27</v>
      </c>
      <c r="C1066" s="30" t="s">
        <v>33</v>
      </c>
      <c r="D1066" s="30" t="s">
        <v>100</v>
      </c>
      <c r="E1066" s="29">
        <v>44958</v>
      </c>
      <c r="F1066" s="28">
        <v>15.5</v>
      </c>
      <c r="G1066" s="26">
        <v>0</v>
      </c>
      <c r="H1066" s="26">
        <v>0</v>
      </c>
      <c r="I1066" s="26">
        <v>0.24012500000000001</v>
      </c>
      <c r="J1066" s="26">
        <v>0.21668700000000002</v>
      </c>
      <c r="K1066" s="26">
        <v>0</v>
      </c>
      <c r="L1066" s="26">
        <v>0.167883</v>
      </c>
    </row>
    <row r="1067" spans="2:12" ht="19.5" customHeight="1" x14ac:dyDescent="0.3">
      <c r="B1067" s="32" t="s">
        <v>27</v>
      </c>
      <c r="C1067" s="30" t="s">
        <v>33</v>
      </c>
      <c r="D1067" s="30" t="s">
        <v>100</v>
      </c>
      <c r="E1067" s="29">
        <v>44927</v>
      </c>
      <c r="F1067" s="28">
        <v>15.5</v>
      </c>
      <c r="G1067" s="26">
        <v>0</v>
      </c>
      <c r="H1067" s="26">
        <v>0</v>
      </c>
      <c r="I1067" s="26">
        <v>0.17200000000000001</v>
      </c>
      <c r="J1067" s="26">
        <v>0.15476300000000001</v>
      </c>
      <c r="K1067" s="26">
        <v>0</v>
      </c>
      <c r="L1067" s="26">
        <v>9.9736000000000005E-2</v>
      </c>
    </row>
    <row r="1068" spans="2:12" ht="19.5" customHeight="1" x14ac:dyDescent="0.3">
      <c r="B1068" s="32" t="s">
        <v>27</v>
      </c>
      <c r="C1068" s="30" t="s">
        <v>33</v>
      </c>
      <c r="D1068" s="30" t="s">
        <v>100</v>
      </c>
      <c r="E1068" s="29">
        <v>44896</v>
      </c>
      <c r="F1068" s="28">
        <v>15.5</v>
      </c>
      <c r="G1068" s="26">
        <v>0</v>
      </c>
      <c r="H1068" s="26">
        <v>0</v>
      </c>
      <c r="I1068" s="26">
        <v>0.18685000000000002</v>
      </c>
      <c r="J1068" s="26">
        <v>0.16836400000000001</v>
      </c>
      <c r="K1068" s="26">
        <v>0</v>
      </c>
      <c r="L1068" s="26">
        <v>0.14693400000000001</v>
      </c>
    </row>
    <row r="1069" spans="2:12" ht="19.5" customHeight="1" x14ac:dyDescent="0.3">
      <c r="B1069" s="32" t="s">
        <v>27</v>
      </c>
      <c r="C1069" s="30" t="s">
        <v>33</v>
      </c>
      <c r="D1069" s="30" t="s">
        <v>100</v>
      </c>
      <c r="E1069" s="29">
        <v>44866</v>
      </c>
      <c r="F1069" s="28">
        <v>15.5</v>
      </c>
      <c r="G1069" s="26">
        <v>0</v>
      </c>
      <c r="H1069" s="26">
        <v>0</v>
      </c>
      <c r="I1069" s="26">
        <v>0</v>
      </c>
      <c r="J1069" s="26">
        <v>0.20173200000000002</v>
      </c>
      <c r="K1069" s="26">
        <v>0.177013</v>
      </c>
      <c r="L1069" s="26">
        <v>0.15309900000000001</v>
      </c>
    </row>
    <row r="1070" spans="2:12" ht="19.5" customHeight="1" x14ac:dyDescent="0.3">
      <c r="B1070" s="32" t="s">
        <v>27</v>
      </c>
      <c r="C1070" s="30" t="s">
        <v>33</v>
      </c>
      <c r="D1070" s="30" t="s">
        <v>100</v>
      </c>
      <c r="E1070" s="29">
        <v>44835</v>
      </c>
      <c r="F1070" s="28">
        <v>15.5</v>
      </c>
      <c r="G1070" s="26">
        <v>0</v>
      </c>
      <c r="H1070" s="26">
        <v>0.24924400000000002</v>
      </c>
      <c r="I1070" s="26">
        <v>0.21649199999999999</v>
      </c>
      <c r="J1070" s="26">
        <v>0</v>
      </c>
      <c r="K1070" s="26">
        <v>0</v>
      </c>
      <c r="L1070" s="26">
        <v>0.16058800000000001</v>
      </c>
    </row>
    <row r="1071" spans="2:12" ht="19.5" customHeight="1" x14ac:dyDescent="0.3">
      <c r="B1071" s="32" t="s">
        <v>27</v>
      </c>
      <c r="C1071" s="30" t="s">
        <v>33</v>
      </c>
      <c r="D1071" s="30" t="s">
        <v>100</v>
      </c>
      <c r="E1071" s="29">
        <v>44805</v>
      </c>
      <c r="F1071" s="28">
        <v>15.5</v>
      </c>
      <c r="G1071" s="26">
        <v>0.27201700000000001</v>
      </c>
      <c r="H1071" s="26">
        <v>0.24534900000000001</v>
      </c>
      <c r="I1071" s="26">
        <v>0</v>
      </c>
      <c r="J1071" s="26">
        <v>0</v>
      </c>
      <c r="K1071" s="26">
        <v>0</v>
      </c>
      <c r="L1071" s="26">
        <v>0.16597400000000001</v>
      </c>
    </row>
    <row r="1072" spans="2:12" ht="19.5" customHeight="1" x14ac:dyDescent="0.3">
      <c r="B1072" s="32" t="s">
        <v>27</v>
      </c>
      <c r="C1072" s="30" t="s">
        <v>33</v>
      </c>
      <c r="D1072" s="30" t="s">
        <v>100</v>
      </c>
      <c r="E1072" s="29">
        <v>44774</v>
      </c>
      <c r="F1072" s="28">
        <v>15.5</v>
      </c>
      <c r="G1072" s="26">
        <v>0.28196399999999999</v>
      </c>
      <c r="H1072" s="26">
        <v>0.257299</v>
      </c>
      <c r="I1072" s="26">
        <v>0</v>
      </c>
      <c r="J1072" s="26">
        <v>0</v>
      </c>
      <c r="K1072" s="26">
        <v>0</v>
      </c>
      <c r="L1072" s="26">
        <v>0.18559500000000001</v>
      </c>
    </row>
    <row r="1073" spans="2:12" ht="19.5" customHeight="1" x14ac:dyDescent="0.3">
      <c r="B1073" s="32" t="s">
        <v>27</v>
      </c>
      <c r="C1073" s="30" t="s">
        <v>33</v>
      </c>
      <c r="D1073" s="30" t="s">
        <v>100</v>
      </c>
      <c r="E1073" s="29">
        <v>44743</v>
      </c>
      <c r="F1073" s="28">
        <v>15.5</v>
      </c>
      <c r="G1073" s="26">
        <v>0.26696600000000004</v>
      </c>
      <c r="H1073" s="26">
        <v>0.24326700000000001</v>
      </c>
      <c r="I1073" s="26">
        <v>0</v>
      </c>
      <c r="J1073" s="26">
        <v>0</v>
      </c>
      <c r="K1073" s="26">
        <v>0</v>
      </c>
      <c r="L1073" s="26">
        <v>0.17129900000000001</v>
      </c>
    </row>
    <row r="1074" spans="2:12" ht="19.5" customHeight="1" x14ac:dyDescent="0.3">
      <c r="B1074" s="32" t="s">
        <v>27</v>
      </c>
      <c r="C1074" s="30" t="s">
        <v>33</v>
      </c>
      <c r="D1074" s="30" t="s">
        <v>100</v>
      </c>
      <c r="E1074" s="29">
        <v>44713</v>
      </c>
      <c r="F1074" s="28">
        <v>15.5</v>
      </c>
      <c r="G1074" s="26">
        <v>0</v>
      </c>
      <c r="H1074" s="26">
        <v>0.32382</v>
      </c>
      <c r="I1074" s="26">
        <v>0.28972799999999999</v>
      </c>
      <c r="J1074" s="26">
        <v>0</v>
      </c>
      <c r="K1074" s="26">
        <v>0</v>
      </c>
      <c r="L1074" s="26">
        <v>0.195632</v>
      </c>
    </row>
    <row r="1075" spans="2:12" ht="19.5" customHeight="1" x14ac:dyDescent="0.3">
      <c r="B1075" s="32" t="s">
        <v>27</v>
      </c>
      <c r="C1075" s="30" t="s">
        <v>33</v>
      </c>
      <c r="D1075" s="30" t="s">
        <v>100</v>
      </c>
      <c r="E1075" s="29">
        <v>44682</v>
      </c>
      <c r="F1075" s="28">
        <v>15.5</v>
      </c>
      <c r="G1075" s="26">
        <v>0</v>
      </c>
      <c r="H1075" s="26">
        <v>0.32382</v>
      </c>
      <c r="I1075" s="26">
        <v>0.28972799999999999</v>
      </c>
      <c r="J1075" s="26">
        <v>0</v>
      </c>
      <c r="K1075" s="26">
        <v>0</v>
      </c>
      <c r="L1075" s="26">
        <v>0.21881</v>
      </c>
    </row>
    <row r="1076" spans="2:12" ht="19.5" customHeight="1" x14ac:dyDescent="0.3">
      <c r="B1076" s="32" t="s">
        <v>27</v>
      </c>
      <c r="C1076" s="30" t="s">
        <v>33</v>
      </c>
      <c r="D1076" s="30" t="s">
        <v>100</v>
      </c>
      <c r="E1076" s="29">
        <v>44652</v>
      </c>
      <c r="F1076" s="28">
        <v>15.5</v>
      </c>
      <c r="G1076" s="26">
        <v>0</v>
      </c>
      <c r="H1076" s="26">
        <v>0</v>
      </c>
      <c r="I1076" s="26">
        <v>0</v>
      </c>
      <c r="J1076" s="26">
        <v>0.314106</v>
      </c>
      <c r="K1076" s="26">
        <v>0.28020800000000001</v>
      </c>
      <c r="L1076" s="26">
        <v>0.226103</v>
      </c>
    </row>
    <row r="1077" spans="2:12" ht="19.5" customHeight="1" x14ac:dyDescent="0.3">
      <c r="B1077" s="32" t="s">
        <v>27</v>
      </c>
      <c r="C1077" s="30" t="s">
        <v>33</v>
      </c>
      <c r="D1077" s="30" t="s">
        <v>100</v>
      </c>
      <c r="E1077" s="29">
        <v>44621</v>
      </c>
      <c r="F1077" s="28">
        <v>15.5</v>
      </c>
      <c r="G1077" s="26">
        <v>0</v>
      </c>
      <c r="H1077" s="26">
        <v>0</v>
      </c>
      <c r="I1077" s="26">
        <v>0</v>
      </c>
      <c r="J1077" s="26">
        <v>0.43996800000000003</v>
      </c>
      <c r="K1077" s="26">
        <v>0.38971800000000001</v>
      </c>
      <c r="L1077" s="26">
        <v>0.227213</v>
      </c>
    </row>
    <row r="1078" spans="2:12" ht="19.5" customHeight="1" x14ac:dyDescent="0.3">
      <c r="B1078" s="32" t="s">
        <v>27</v>
      </c>
      <c r="C1078" s="30" t="s">
        <v>33</v>
      </c>
      <c r="D1078" s="30" t="s">
        <v>100</v>
      </c>
      <c r="E1078" s="29">
        <v>44593</v>
      </c>
      <c r="F1078" s="28">
        <v>15.5</v>
      </c>
      <c r="G1078" s="26">
        <v>0</v>
      </c>
      <c r="H1078" s="26">
        <v>0</v>
      </c>
      <c r="I1078" s="26">
        <v>0.326374</v>
      </c>
      <c r="J1078" s="26">
        <v>0.29110800000000003</v>
      </c>
      <c r="K1078" s="26">
        <v>0</v>
      </c>
      <c r="L1078" s="26">
        <v>0.243148</v>
      </c>
    </row>
    <row r="1079" spans="2:12" ht="19.5" customHeight="1" x14ac:dyDescent="0.3">
      <c r="B1079" s="32" t="s">
        <v>27</v>
      </c>
      <c r="C1079" s="30" t="s">
        <v>33</v>
      </c>
      <c r="D1079" s="30" t="s">
        <v>100</v>
      </c>
      <c r="E1079" s="29">
        <v>44562</v>
      </c>
      <c r="F1079" s="28">
        <v>15.5</v>
      </c>
      <c r="G1079" s="26">
        <v>0</v>
      </c>
      <c r="H1079" s="26">
        <v>0</v>
      </c>
      <c r="I1079" s="26">
        <v>0.34007500000000002</v>
      </c>
      <c r="J1079" s="26">
        <v>0.30466599999999999</v>
      </c>
      <c r="K1079" s="26">
        <v>0</v>
      </c>
      <c r="L1079" s="26">
        <v>0.243809</v>
      </c>
    </row>
    <row r="1080" spans="2:12" ht="19.5" customHeight="1" x14ac:dyDescent="0.3">
      <c r="B1080" s="32" t="s">
        <v>27</v>
      </c>
      <c r="C1080" s="30" t="s">
        <v>33</v>
      </c>
      <c r="D1080" s="30" t="s">
        <v>100</v>
      </c>
      <c r="E1080" s="29">
        <v>45078</v>
      </c>
      <c r="F1080" s="28">
        <v>15.5</v>
      </c>
      <c r="G1080" s="26">
        <v>0.204431</v>
      </c>
      <c r="H1080" s="26">
        <v>0.18405100000000002</v>
      </c>
      <c r="I1080" s="26">
        <v>0</v>
      </c>
      <c r="J1080" s="26">
        <v>0</v>
      </c>
      <c r="K1080" s="26">
        <v>0</v>
      </c>
      <c r="L1080" s="26">
        <v>0.12106000000000001</v>
      </c>
    </row>
    <row r="1081" spans="2:12" ht="19.5" customHeight="1" x14ac:dyDescent="0.3">
      <c r="B1081" s="32" t="s">
        <v>27</v>
      </c>
      <c r="C1081" s="30" t="s">
        <v>33</v>
      </c>
      <c r="D1081" s="30" t="s">
        <v>100</v>
      </c>
      <c r="E1081" s="29">
        <v>45047</v>
      </c>
      <c r="F1081" s="28">
        <v>17.5</v>
      </c>
      <c r="G1081" s="26">
        <v>0</v>
      </c>
      <c r="H1081" s="26">
        <v>0.17400100000000002</v>
      </c>
      <c r="I1081" s="26">
        <v>0.14788000000000001</v>
      </c>
      <c r="J1081" s="26">
        <v>0</v>
      </c>
      <c r="K1081" s="26">
        <v>0</v>
      </c>
      <c r="L1081" s="26">
        <v>0.10869800000000002</v>
      </c>
    </row>
    <row r="1082" spans="2:12" ht="19.5" customHeight="1" x14ac:dyDescent="0.3">
      <c r="B1082" s="32" t="s">
        <v>27</v>
      </c>
      <c r="C1082" s="30" t="s">
        <v>33</v>
      </c>
      <c r="D1082" s="30" t="s">
        <v>100</v>
      </c>
      <c r="E1082" s="29">
        <v>45017</v>
      </c>
      <c r="F1082" s="28">
        <v>17.5</v>
      </c>
      <c r="G1082" s="26">
        <v>0</v>
      </c>
      <c r="H1082" s="26">
        <v>0</v>
      </c>
      <c r="I1082" s="26">
        <v>0</v>
      </c>
      <c r="J1082" s="26">
        <v>0.15991100000000003</v>
      </c>
      <c r="K1082" s="26">
        <v>0.14327400000000001</v>
      </c>
      <c r="L1082" s="26">
        <v>0.11038800000000001</v>
      </c>
    </row>
    <row r="1083" spans="2:12" ht="19.5" customHeight="1" x14ac:dyDescent="0.3">
      <c r="B1083" s="32" t="s">
        <v>27</v>
      </c>
      <c r="C1083" s="30" t="s">
        <v>33</v>
      </c>
      <c r="D1083" s="30" t="s">
        <v>100</v>
      </c>
      <c r="E1083" s="29">
        <v>44986</v>
      </c>
      <c r="F1083" s="28">
        <v>17.5</v>
      </c>
      <c r="G1083" s="26">
        <v>0</v>
      </c>
      <c r="H1083" s="26">
        <v>0</v>
      </c>
      <c r="I1083" s="26">
        <v>0</v>
      </c>
      <c r="J1083" s="26">
        <v>0.17481000000000002</v>
      </c>
      <c r="K1083" s="26">
        <v>0.15409</v>
      </c>
      <c r="L1083" s="26">
        <v>0.13261300000000001</v>
      </c>
    </row>
    <row r="1084" spans="2:12" ht="19.5" customHeight="1" x14ac:dyDescent="0.3">
      <c r="B1084" s="32" t="s">
        <v>27</v>
      </c>
      <c r="C1084" s="30" t="s">
        <v>33</v>
      </c>
      <c r="D1084" s="30" t="s">
        <v>100</v>
      </c>
      <c r="E1084" s="29">
        <v>44958</v>
      </c>
      <c r="F1084" s="28">
        <v>17.5</v>
      </c>
      <c r="G1084" s="26">
        <v>0</v>
      </c>
      <c r="H1084" s="26">
        <v>0</v>
      </c>
      <c r="I1084" s="26">
        <v>0.24212500000000001</v>
      </c>
      <c r="J1084" s="26">
        <v>0.21868700000000002</v>
      </c>
      <c r="K1084" s="26">
        <v>0</v>
      </c>
      <c r="L1084" s="26">
        <v>0.16988300000000001</v>
      </c>
    </row>
    <row r="1085" spans="2:12" ht="19.5" customHeight="1" x14ac:dyDescent="0.3">
      <c r="B1085" s="32" t="s">
        <v>27</v>
      </c>
      <c r="C1085" s="30" t="s">
        <v>33</v>
      </c>
      <c r="D1085" s="30" t="s">
        <v>100</v>
      </c>
      <c r="E1085" s="29">
        <v>44927</v>
      </c>
      <c r="F1085" s="28">
        <v>17.5</v>
      </c>
      <c r="G1085" s="26">
        <v>0</v>
      </c>
      <c r="H1085" s="26">
        <v>0</v>
      </c>
      <c r="I1085" s="26">
        <v>0.17400000000000002</v>
      </c>
      <c r="J1085" s="26">
        <v>0.15676300000000001</v>
      </c>
      <c r="K1085" s="26">
        <v>0</v>
      </c>
      <c r="L1085" s="26">
        <v>0.10173600000000001</v>
      </c>
    </row>
    <row r="1086" spans="2:12" ht="19.5" customHeight="1" x14ac:dyDescent="0.3">
      <c r="B1086" s="32" t="s">
        <v>27</v>
      </c>
      <c r="C1086" s="30" t="s">
        <v>33</v>
      </c>
      <c r="D1086" s="30" t="s">
        <v>100</v>
      </c>
      <c r="E1086" s="29">
        <v>44896</v>
      </c>
      <c r="F1086" s="28">
        <v>17.5</v>
      </c>
      <c r="G1086" s="26">
        <v>0</v>
      </c>
      <c r="H1086" s="26">
        <v>0</v>
      </c>
      <c r="I1086" s="26">
        <v>0.18885000000000002</v>
      </c>
      <c r="J1086" s="26">
        <v>0.17036400000000002</v>
      </c>
      <c r="K1086" s="26">
        <v>0</v>
      </c>
      <c r="L1086" s="26">
        <v>0.14893400000000001</v>
      </c>
    </row>
    <row r="1087" spans="2:12" ht="19.5" customHeight="1" x14ac:dyDescent="0.3">
      <c r="B1087" s="32" t="s">
        <v>27</v>
      </c>
      <c r="C1087" s="30" t="s">
        <v>33</v>
      </c>
      <c r="D1087" s="30" t="s">
        <v>100</v>
      </c>
      <c r="E1087" s="29">
        <v>44866</v>
      </c>
      <c r="F1087" s="28">
        <v>17.5</v>
      </c>
      <c r="G1087" s="26">
        <v>0</v>
      </c>
      <c r="H1087" s="26">
        <v>0</v>
      </c>
      <c r="I1087" s="26">
        <v>0</v>
      </c>
      <c r="J1087" s="26">
        <v>0.20373200000000002</v>
      </c>
      <c r="K1087" s="26">
        <v>0.17901300000000001</v>
      </c>
      <c r="L1087" s="26">
        <v>0.15509900000000001</v>
      </c>
    </row>
    <row r="1088" spans="2:12" ht="19.5" customHeight="1" x14ac:dyDescent="0.3">
      <c r="B1088" s="32" t="s">
        <v>27</v>
      </c>
      <c r="C1088" s="30" t="s">
        <v>33</v>
      </c>
      <c r="D1088" s="30" t="s">
        <v>100</v>
      </c>
      <c r="E1088" s="29">
        <v>44835</v>
      </c>
      <c r="F1088" s="28">
        <v>17.5</v>
      </c>
      <c r="G1088" s="26">
        <v>0</v>
      </c>
      <c r="H1088" s="26">
        <v>0.25124400000000002</v>
      </c>
      <c r="I1088" s="26">
        <v>0.21849199999999999</v>
      </c>
      <c r="J1088" s="26">
        <v>0</v>
      </c>
      <c r="K1088" s="26">
        <v>0</v>
      </c>
      <c r="L1088" s="26">
        <v>0.16258800000000001</v>
      </c>
    </row>
    <row r="1089" spans="2:12" ht="19.5" customHeight="1" x14ac:dyDescent="0.3">
      <c r="B1089" s="32" t="s">
        <v>27</v>
      </c>
      <c r="C1089" s="30" t="s">
        <v>33</v>
      </c>
      <c r="D1089" s="30" t="s">
        <v>100</v>
      </c>
      <c r="E1089" s="29">
        <v>44805</v>
      </c>
      <c r="F1089" s="28">
        <v>17.5</v>
      </c>
      <c r="G1089" s="26">
        <v>0.27401700000000001</v>
      </c>
      <c r="H1089" s="26">
        <v>0.24734900000000001</v>
      </c>
      <c r="I1089" s="26">
        <v>0</v>
      </c>
      <c r="J1089" s="26">
        <v>0</v>
      </c>
      <c r="K1089" s="26">
        <v>0</v>
      </c>
      <c r="L1089" s="26">
        <v>0.16797400000000001</v>
      </c>
    </row>
    <row r="1090" spans="2:12" ht="19.5" customHeight="1" x14ac:dyDescent="0.3">
      <c r="B1090" s="32" t="s">
        <v>27</v>
      </c>
      <c r="C1090" s="30" t="s">
        <v>33</v>
      </c>
      <c r="D1090" s="30" t="s">
        <v>100</v>
      </c>
      <c r="E1090" s="29">
        <v>44774</v>
      </c>
      <c r="F1090" s="28">
        <v>17.5</v>
      </c>
      <c r="G1090" s="26">
        <v>0.28396399999999999</v>
      </c>
      <c r="H1090" s="26">
        <v>0.259299</v>
      </c>
      <c r="I1090" s="26">
        <v>0</v>
      </c>
      <c r="J1090" s="26">
        <v>0</v>
      </c>
      <c r="K1090" s="26">
        <v>0</v>
      </c>
      <c r="L1090" s="26">
        <v>0.18759500000000001</v>
      </c>
    </row>
    <row r="1091" spans="2:12" ht="19.5" customHeight="1" x14ac:dyDescent="0.3">
      <c r="B1091" s="32" t="s">
        <v>27</v>
      </c>
      <c r="C1091" s="30" t="s">
        <v>33</v>
      </c>
      <c r="D1091" s="30" t="s">
        <v>100</v>
      </c>
      <c r="E1091" s="29">
        <v>44743</v>
      </c>
      <c r="F1091" s="28">
        <v>17.5</v>
      </c>
      <c r="G1091" s="26">
        <v>0.26896600000000004</v>
      </c>
      <c r="H1091" s="26">
        <v>0.24526700000000001</v>
      </c>
      <c r="I1091" s="26">
        <v>0</v>
      </c>
      <c r="J1091" s="26">
        <v>0</v>
      </c>
      <c r="K1091" s="26">
        <v>0</v>
      </c>
      <c r="L1091" s="26">
        <v>0.17329900000000001</v>
      </c>
    </row>
    <row r="1092" spans="2:12" ht="19.5" customHeight="1" x14ac:dyDescent="0.3">
      <c r="B1092" s="32" t="s">
        <v>27</v>
      </c>
      <c r="C1092" s="30" t="s">
        <v>33</v>
      </c>
      <c r="D1092" s="30" t="s">
        <v>100</v>
      </c>
      <c r="E1092" s="29">
        <v>44713</v>
      </c>
      <c r="F1092" s="112">
        <v>17.5</v>
      </c>
      <c r="G1092" s="116">
        <v>0</v>
      </c>
      <c r="H1092" s="116">
        <v>0.32582</v>
      </c>
      <c r="I1092" s="116">
        <v>0.29172799999999999</v>
      </c>
      <c r="J1092" s="116">
        <v>0</v>
      </c>
      <c r="K1092" s="116">
        <v>0</v>
      </c>
      <c r="L1092" s="116">
        <v>0.197632</v>
      </c>
    </row>
    <row r="1093" spans="2:12" ht="19.5" customHeight="1" x14ac:dyDescent="0.3">
      <c r="B1093" s="32" t="s">
        <v>27</v>
      </c>
      <c r="C1093" s="30" t="s">
        <v>33</v>
      </c>
      <c r="D1093" s="30" t="s">
        <v>100</v>
      </c>
      <c r="E1093" s="29">
        <v>44682</v>
      </c>
      <c r="F1093" s="112">
        <v>17.5</v>
      </c>
      <c r="G1093" s="116">
        <v>0</v>
      </c>
      <c r="H1093" s="116">
        <v>0.32582</v>
      </c>
      <c r="I1093" s="116">
        <v>0.29172799999999999</v>
      </c>
      <c r="J1093" s="116">
        <v>0</v>
      </c>
      <c r="K1093" s="116">
        <v>0</v>
      </c>
      <c r="L1093" s="116">
        <v>0.22081000000000001</v>
      </c>
    </row>
    <row r="1094" spans="2:12" ht="19.5" customHeight="1" x14ac:dyDescent="0.3">
      <c r="B1094" s="32" t="s">
        <v>27</v>
      </c>
      <c r="C1094" s="30" t="s">
        <v>33</v>
      </c>
      <c r="D1094" s="30" t="s">
        <v>100</v>
      </c>
      <c r="E1094" s="29">
        <v>44652</v>
      </c>
      <c r="F1094" s="112">
        <v>17.5</v>
      </c>
      <c r="G1094" s="116">
        <v>0</v>
      </c>
      <c r="H1094" s="116">
        <v>0</v>
      </c>
      <c r="I1094" s="116">
        <v>0</v>
      </c>
      <c r="J1094" s="116">
        <v>0.316106</v>
      </c>
      <c r="K1094" s="116">
        <v>0.28220800000000001</v>
      </c>
      <c r="L1094" s="116">
        <v>0.228103</v>
      </c>
    </row>
    <row r="1095" spans="2:12" ht="19.5" customHeight="1" x14ac:dyDescent="0.3">
      <c r="B1095" s="32" t="s">
        <v>27</v>
      </c>
      <c r="C1095" s="30" t="s">
        <v>33</v>
      </c>
      <c r="D1095" s="30" t="s">
        <v>100</v>
      </c>
      <c r="E1095" s="29">
        <v>44621</v>
      </c>
      <c r="F1095" s="112">
        <v>17.5</v>
      </c>
      <c r="G1095" s="116">
        <v>0</v>
      </c>
      <c r="H1095" s="116">
        <v>0</v>
      </c>
      <c r="I1095" s="116">
        <v>0</v>
      </c>
      <c r="J1095" s="116">
        <v>0.44196800000000003</v>
      </c>
      <c r="K1095" s="116">
        <v>0.39171800000000001</v>
      </c>
      <c r="L1095" s="116">
        <v>0.229213</v>
      </c>
    </row>
    <row r="1096" spans="2:12" ht="19.5" customHeight="1" x14ac:dyDescent="0.3">
      <c r="B1096" s="32" t="s">
        <v>27</v>
      </c>
      <c r="C1096" s="30" t="s">
        <v>33</v>
      </c>
      <c r="D1096" s="30" t="s">
        <v>100</v>
      </c>
      <c r="E1096" s="29">
        <v>44593</v>
      </c>
      <c r="F1096" s="28">
        <v>17.5</v>
      </c>
      <c r="G1096" s="26">
        <v>0</v>
      </c>
      <c r="H1096" s="26">
        <v>0</v>
      </c>
      <c r="I1096" s="26">
        <v>0.328374</v>
      </c>
      <c r="J1096" s="26">
        <v>0.29310800000000004</v>
      </c>
      <c r="K1096" s="26">
        <v>0</v>
      </c>
      <c r="L1096" s="26">
        <v>0.245148</v>
      </c>
    </row>
    <row r="1097" spans="2:12" ht="19.5" customHeight="1" x14ac:dyDescent="0.3">
      <c r="B1097" s="32" t="s">
        <v>27</v>
      </c>
      <c r="C1097" s="30" t="s">
        <v>33</v>
      </c>
      <c r="D1097" s="30" t="s">
        <v>100</v>
      </c>
      <c r="E1097" s="29">
        <v>44562</v>
      </c>
      <c r="F1097" s="28">
        <v>17.5</v>
      </c>
      <c r="G1097" s="26">
        <v>0</v>
      </c>
      <c r="H1097" s="26">
        <v>0</v>
      </c>
      <c r="I1097" s="26">
        <v>0.34207500000000002</v>
      </c>
      <c r="J1097" s="26">
        <v>0.30666599999999999</v>
      </c>
      <c r="K1097" s="26">
        <v>0</v>
      </c>
      <c r="L1097" s="26">
        <v>0.245809</v>
      </c>
    </row>
    <row r="1098" spans="2:12" ht="19.5" customHeight="1" x14ac:dyDescent="0.3">
      <c r="B1098" s="32" t="s">
        <v>27</v>
      </c>
      <c r="C1098" s="30" t="s">
        <v>33</v>
      </c>
      <c r="D1098" s="30" t="s">
        <v>100</v>
      </c>
      <c r="E1098" s="29">
        <v>45078</v>
      </c>
      <c r="F1098" s="28">
        <v>17.5</v>
      </c>
      <c r="G1098" s="26">
        <v>0.206431</v>
      </c>
      <c r="H1098" s="26">
        <v>0.18605100000000002</v>
      </c>
      <c r="I1098" s="26">
        <v>0</v>
      </c>
      <c r="J1098" s="26">
        <v>0</v>
      </c>
      <c r="K1098" s="26">
        <v>0</v>
      </c>
      <c r="L1098" s="26">
        <v>0.12306000000000002</v>
      </c>
    </row>
    <row r="1099" spans="2:12" ht="19.5" customHeight="1" x14ac:dyDescent="0.3">
      <c r="B1099" s="32" t="s">
        <v>27</v>
      </c>
      <c r="C1099" s="30" t="s">
        <v>33</v>
      </c>
      <c r="D1099" s="30" t="s">
        <v>100</v>
      </c>
      <c r="E1099" s="29">
        <v>45047</v>
      </c>
      <c r="F1099" s="28">
        <v>19.5</v>
      </c>
      <c r="G1099" s="26">
        <v>0</v>
      </c>
      <c r="H1099" s="26">
        <v>0.17600100000000002</v>
      </c>
      <c r="I1099" s="26">
        <v>0.14988000000000001</v>
      </c>
      <c r="J1099" s="26">
        <v>0</v>
      </c>
      <c r="K1099" s="26">
        <v>0</v>
      </c>
      <c r="L1099" s="26">
        <v>0.11069800000000002</v>
      </c>
    </row>
    <row r="1100" spans="2:12" ht="19.5" customHeight="1" x14ac:dyDescent="0.3">
      <c r="B1100" s="32" t="s">
        <v>27</v>
      </c>
      <c r="C1100" s="30" t="s">
        <v>33</v>
      </c>
      <c r="D1100" s="30" t="s">
        <v>100</v>
      </c>
      <c r="E1100" s="29">
        <v>45017</v>
      </c>
      <c r="F1100" s="28">
        <v>19.5</v>
      </c>
      <c r="G1100" s="26">
        <v>0</v>
      </c>
      <c r="H1100" s="26">
        <v>0</v>
      </c>
      <c r="I1100" s="26">
        <v>0</v>
      </c>
      <c r="J1100" s="26">
        <v>0.16191100000000003</v>
      </c>
      <c r="K1100" s="26">
        <v>0.14527400000000001</v>
      </c>
      <c r="L1100" s="26">
        <v>0.11238800000000002</v>
      </c>
    </row>
    <row r="1101" spans="2:12" ht="19.5" customHeight="1" x14ac:dyDescent="0.3">
      <c r="B1101" s="32" t="s">
        <v>27</v>
      </c>
      <c r="C1101" s="30" t="s">
        <v>33</v>
      </c>
      <c r="D1101" s="30" t="s">
        <v>100</v>
      </c>
      <c r="E1101" s="29">
        <v>44986</v>
      </c>
      <c r="F1101" s="28">
        <v>19.5</v>
      </c>
      <c r="G1101" s="26">
        <v>0</v>
      </c>
      <c r="H1101" s="26">
        <v>0</v>
      </c>
      <c r="I1101" s="26">
        <v>0</v>
      </c>
      <c r="J1101" s="26">
        <v>0.17681000000000002</v>
      </c>
      <c r="K1101" s="26">
        <v>0.15609000000000001</v>
      </c>
      <c r="L1101" s="26">
        <v>0.13461300000000001</v>
      </c>
    </row>
    <row r="1102" spans="2:12" ht="19.5" customHeight="1" x14ac:dyDescent="0.3">
      <c r="B1102" s="32" t="s">
        <v>27</v>
      </c>
      <c r="C1102" s="30" t="s">
        <v>33</v>
      </c>
      <c r="D1102" s="30" t="s">
        <v>100</v>
      </c>
      <c r="E1102" s="29">
        <v>44958</v>
      </c>
      <c r="F1102" s="28">
        <v>19.5</v>
      </c>
      <c r="G1102" s="26">
        <v>0</v>
      </c>
      <c r="H1102" s="26">
        <v>0</v>
      </c>
      <c r="I1102" s="26">
        <v>0.24412500000000001</v>
      </c>
      <c r="J1102" s="26">
        <v>0.22068700000000002</v>
      </c>
      <c r="K1102" s="26">
        <v>0</v>
      </c>
      <c r="L1102" s="26">
        <v>0.17188300000000001</v>
      </c>
    </row>
    <row r="1103" spans="2:12" ht="19.5" customHeight="1" x14ac:dyDescent="0.3">
      <c r="B1103" s="32" t="s">
        <v>27</v>
      </c>
      <c r="C1103" s="30" t="s">
        <v>33</v>
      </c>
      <c r="D1103" s="30" t="s">
        <v>100</v>
      </c>
      <c r="E1103" s="29">
        <v>44927</v>
      </c>
      <c r="F1103" s="28">
        <v>19.5</v>
      </c>
      <c r="G1103" s="26">
        <v>0</v>
      </c>
      <c r="H1103" s="26">
        <v>0</v>
      </c>
      <c r="I1103" s="26">
        <v>0.17600000000000002</v>
      </c>
      <c r="J1103" s="26">
        <v>0.15876300000000002</v>
      </c>
      <c r="K1103" s="26">
        <v>0</v>
      </c>
      <c r="L1103" s="26">
        <v>0.10373600000000001</v>
      </c>
    </row>
    <row r="1104" spans="2:12" ht="19.5" customHeight="1" x14ac:dyDescent="0.3">
      <c r="B1104" s="32" t="s">
        <v>27</v>
      </c>
      <c r="C1104" s="30" t="s">
        <v>33</v>
      </c>
      <c r="D1104" s="30" t="s">
        <v>100</v>
      </c>
      <c r="E1104" s="29">
        <v>44896</v>
      </c>
      <c r="F1104" s="28">
        <v>19.5</v>
      </c>
      <c r="G1104" s="26">
        <v>0</v>
      </c>
      <c r="H1104" s="26">
        <v>0</v>
      </c>
      <c r="I1104" s="26">
        <v>0.19085000000000002</v>
      </c>
      <c r="J1104" s="26">
        <v>0.17236400000000002</v>
      </c>
      <c r="K1104" s="26">
        <v>0</v>
      </c>
      <c r="L1104" s="26">
        <v>0.15093400000000001</v>
      </c>
    </row>
    <row r="1105" spans="2:12" ht="19.5" customHeight="1" x14ac:dyDescent="0.3">
      <c r="B1105" s="32" t="s">
        <v>27</v>
      </c>
      <c r="C1105" s="30" t="s">
        <v>33</v>
      </c>
      <c r="D1105" s="30" t="s">
        <v>100</v>
      </c>
      <c r="E1105" s="29">
        <v>44866</v>
      </c>
      <c r="F1105" s="28">
        <v>19.5</v>
      </c>
      <c r="G1105" s="26">
        <v>0</v>
      </c>
      <c r="H1105" s="26">
        <v>0</v>
      </c>
      <c r="I1105" s="26">
        <v>0</v>
      </c>
      <c r="J1105" s="26">
        <v>0.20573200000000003</v>
      </c>
      <c r="K1105" s="26">
        <v>0.18101300000000001</v>
      </c>
      <c r="L1105" s="26">
        <v>0.15709900000000002</v>
      </c>
    </row>
    <row r="1106" spans="2:12" ht="19.5" customHeight="1" x14ac:dyDescent="0.3">
      <c r="B1106" s="32" t="s">
        <v>27</v>
      </c>
      <c r="C1106" s="30" t="s">
        <v>33</v>
      </c>
      <c r="D1106" s="30" t="s">
        <v>100</v>
      </c>
      <c r="E1106" s="29">
        <v>44835</v>
      </c>
      <c r="F1106" s="28">
        <v>19.5</v>
      </c>
      <c r="G1106" s="26">
        <v>0</v>
      </c>
      <c r="H1106" s="26">
        <v>0.25324400000000002</v>
      </c>
      <c r="I1106" s="26">
        <v>0.22049199999999999</v>
      </c>
      <c r="J1106" s="26">
        <v>0</v>
      </c>
      <c r="K1106" s="26">
        <v>0</v>
      </c>
      <c r="L1106" s="26">
        <v>0.16458800000000001</v>
      </c>
    </row>
    <row r="1107" spans="2:12" ht="19.5" customHeight="1" x14ac:dyDescent="0.3">
      <c r="B1107" s="32" t="s">
        <v>27</v>
      </c>
      <c r="C1107" s="30" t="s">
        <v>33</v>
      </c>
      <c r="D1107" s="30" t="s">
        <v>100</v>
      </c>
      <c r="E1107" s="29">
        <v>44805</v>
      </c>
      <c r="F1107" s="28">
        <v>19.5</v>
      </c>
      <c r="G1107" s="26">
        <v>0.27601700000000001</v>
      </c>
      <c r="H1107" s="26">
        <v>0.24934900000000002</v>
      </c>
      <c r="I1107" s="26">
        <v>0</v>
      </c>
      <c r="J1107" s="26">
        <v>0</v>
      </c>
      <c r="K1107" s="26">
        <v>0</v>
      </c>
      <c r="L1107" s="26">
        <v>0.16997400000000001</v>
      </c>
    </row>
    <row r="1108" spans="2:12" ht="19.5" customHeight="1" x14ac:dyDescent="0.3">
      <c r="B1108" s="32" t="s">
        <v>27</v>
      </c>
      <c r="C1108" s="30" t="s">
        <v>33</v>
      </c>
      <c r="D1108" s="30" t="s">
        <v>100</v>
      </c>
      <c r="E1108" s="29">
        <v>44774</v>
      </c>
      <c r="F1108" s="28">
        <v>19.5</v>
      </c>
      <c r="G1108" s="26">
        <v>0.285964</v>
      </c>
      <c r="H1108" s="26">
        <v>0.261299</v>
      </c>
      <c r="I1108" s="26">
        <v>0</v>
      </c>
      <c r="J1108" s="26">
        <v>0</v>
      </c>
      <c r="K1108" s="26">
        <v>0</v>
      </c>
      <c r="L1108" s="26">
        <v>0.18959500000000001</v>
      </c>
    </row>
    <row r="1109" spans="2:12" ht="19.5" customHeight="1" x14ac:dyDescent="0.3">
      <c r="B1109" s="32" t="s">
        <v>27</v>
      </c>
      <c r="C1109" s="30" t="s">
        <v>33</v>
      </c>
      <c r="D1109" s="30" t="s">
        <v>100</v>
      </c>
      <c r="E1109" s="29">
        <v>44743</v>
      </c>
      <c r="F1109" s="28">
        <v>19.5</v>
      </c>
      <c r="G1109" s="26">
        <v>0.27096600000000004</v>
      </c>
      <c r="H1109" s="26">
        <v>0.24726700000000001</v>
      </c>
      <c r="I1109" s="26">
        <v>0</v>
      </c>
      <c r="J1109" s="26">
        <v>0</v>
      </c>
      <c r="K1109" s="26">
        <v>0</v>
      </c>
      <c r="L1109" s="26">
        <v>0.17529900000000001</v>
      </c>
    </row>
    <row r="1110" spans="2:12" ht="19.5" customHeight="1" x14ac:dyDescent="0.3">
      <c r="B1110" s="32" t="s">
        <v>27</v>
      </c>
      <c r="C1110" s="30" t="s">
        <v>33</v>
      </c>
      <c r="D1110" s="30" t="s">
        <v>100</v>
      </c>
      <c r="E1110" s="29">
        <v>44713</v>
      </c>
      <c r="F1110" s="28">
        <v>19.5</v>
      </c>
      <c r="G1110" s="26">
        <v>0</v>
      </c>
      <c r="H1110" s="26">
        <v>0.32782</v>
      </c>
      <c r="I1110" s="26">
        <v>0.29372799999999999</v>
      </c>
      <c r="J1110" s="26">
        <v>0</v>
      </c>
      <c r="K1110" s="26">
        <v>0</v>
      </c>
      <c r="L1110" s="26">
        <v>0.199632</v>
      </c>
    </row>
    <row r="1111" spans="2:12" ht="19.5" customHeight="1" x14ac:dyDescent="0.3">
      <c r="B1111" s="32" t="s">
        <v>27</v>
      </c>
      <c r="C1111" s="30" t="s">
        <v>33</v>
      </c>
      <c r="D1111" s="30" t="s">
        <v>100</v>
      </c>
      <c r="E1111" s="29">
        <v>44682</v>
      </c>
      <c r="F1111" s="28">
        <v>19.5</v>
      </c>
      <c r="G1111" s="26">
        <v>0</v>
      </c>
      <c r="H1111" s="26">
        <v>0.32782</v>
      </c>
      <c r="I1111" s="26">
        <v>0.29372799999999999</v>
      </c>
      <c r="J1111" s="26">
        <v>0</v>
      </c>
      <c r="K1111" s="26">
        <v>0</v>
      </c>
      <c r="L1111" s="26">
        <v>0.22281000000000001</v>
      </c>
    </row>
    <row r="1112" spans="2:12" ht="19.5" customHeight="1" x14ac:dyDescent="0.3">
      <c r="B1112" s="32" t="s">
        <v>27</v>
      </c>
      <c r="C1112" s="30" t="s">
        <v>33</v>
      </c>
      <c r="D1112" s="30" t="s">
        <v>100</v>
      </c>
      <c r="E1112" s="29">
        <v>44652</v>
      </c>
      <c r="F1112" s="28">
        <v>19.5</v>
      </c>
      <c r="G1112" s="26">
        <v>0</v>
      </c>
      <c r="H1112" s="26">
        <v>0</v>
      </c>
      <c r="I1112" s="26">
        <v>0</v>
      </c>
      <c r="J1112" s="26">
        <v>0.318106</v>
      </c>
      <c r="K1112" s="26">
        <v>0.28420800000000002</v>
      </c>
      <c r="L1112" s="26">
        <v>0.230103</v>
      </c>
    </row>
    <row r="1113" spans="2:12" ht="19.5" customHeight="1" x14ac:dyDescent="0.3">
      <c r="B1113" s="32" t="s">
        <v>27</v>
      </c>
      <c r="C1113" s="30" t="s">
        <v>33</v>
      </c>
      <c r="D1113" s="30" t="s">
        <v>100</v>
      </c>
      <c r="E1113" s="29">
        <v>44621</v>
      </c>
      <c r="F1113" s="28">
        <v>19.5</v>
      </c>
      <c r="G1113" s="26">
        <v>0</v>
      </c>
      <c r="H1113" s="26">
        <v>0</v>
      </c>
      <c r="I1113" s="26">
        <v>0</v>
      </c>
      <c r="J1113" s="26">
        <v>0.44396800000000003</v>
      </c>
      <c r="K1113" s="26">
        <v>0.39371800000000001</v>
      </c>
      <c r="L1113" s="26">
        <v>0.231213</v>
      </c>
    </row>
    <row r="1114" spans="2:12" ht="19.5" customHeight="1" x14ac:dyDescent="0.3">
      <c r="B1114" s="32" t="s">
        <v>27</v>
      </c>
      <c r="C1114" s="30" t="s">
        <v>33</v>
      </c>
      <c r="D1114" s="30" t="s">
        <v>100</v>
      </c>
      <c r="E1114" s="29">
        <v>44593</v>
      </c>
      <c r="F1114" s="28">
        <v>19.5</v>
      </c>
      <c r="G1114" s="26">
        <v>0</v>
      </c>
      <c r="H1114" s="26">
        <v>0</v>
      </c>
      <c r="I1114" s="26">
        <v>0.330374</v>
      </c>
      <c r="J1114" s="26">
        <v>0.29510800000000004</v>
      </c>
      <c r="K1114" s="26">
        <v>0</v>
      </c>
      <c r="L1114" s="26">
        <v>0.24714800000000001</v>
      </c>
    </row>
    <row r="1115" spans="2:12" ht="19.5" customHeight="1" x14ac:dyDescent="0.3">
      <c r="B1115" s="32" t="s">
        <v>27</v>
      </c>
      <c r="C1115" s="30" t="s">
        <v>33</v>
      </c>
      <c r="D1115" s="30" t="s">
        <v>100</v>
      </c>
      <c r="E1115" s="29">
        <v>44562</v>
      </c>
      <c r="F1115" s="28">
        <v>19.5</v>
      </c>
      <c r="G1115" s="26">
        <v>0</v>
      </c>
      <c r="H1115" s="26">
        <v>0</v>
      </c>
      <c r="I1115" s="26">
        <v>0.34407500000000002</v>
      </c>
      <c r="J1115" s="26">
        <v>0.308666</v>
      </c>
      <c r="K1115" s="26">
        <v>0</v>
      </c>
      <c r="L1115" s="26">
        <v>0.247809</v>
      </c>
    </row>
    <row r="1116" spans="2:12" ht="19.5" customHeight="1" x14ac:dyDescent="0.3">
      <c r="B1116" s="32" t="s">
        <v>27</v>
      </c>
      <c r="C1116" s="30" t="s">
        <v>33</v>
      </c>
      <c r="D1116" s="30" t="s">
        <v>100</v>
      </c>
      <c r="E1116" s="29">
        <v>45078</v>
      </c>
      <c r="F1116" s="28">
        <v>19.5</v>
      </c>
      <c r="G1116" s="26">
        <v>0.20843100000000001</v>
      </c>
      <c r="H1116" s="26">
        <v>0.18805100000000002</v>
      </c>
      <c r="I1116" s="26">
        <v>0</v>
      </c>
      <c r="J1116" s="26">
        <v>0</v>
      </c>
      <c r="K1116" s="26">
        <v>0</v>
      </c>
      <c r="L1116" s="26">
        <v>0.12506</v>
      </c>
    </row>
    <row r="1117" spans="2:12" ht="19.5" customHeight="1" x14ac:dyDescent="0.3">
      <c r="B1117" s="32" t="s">
        <v>27</v>
      </c>
      <c r="C1117" s="30" t="s">
        <v>33</v>
      </c>
      <c r="D1117" s="30" t="s">
        <v>100</v>
      </c>
      <c r="E1117" s="29">
        <v>45047</v>
      </c>
      <c r="F1117" s="28">
        <v>21.5</v>
      </c>
      <c r="G1117" s="26">
        <v>0</v>
      </c>
      <c r="H1117" s="26">
        <v>0.17800100000000002</v>
      </c>
      <c r="I1117" s="26">
        <v>0.15188000000000001</v>
      </c>
      <c r="J1117" s="26">
        <v>0</v>
      </c>
      <c r="K1117" s="26">
        <v>0</v>
      </c>
      <c r="L1117" s="26">
        <v>0.11269800000000002</v>
      </c>
    </row>
    <row r="1118" spans="2:12" ht="19.5" customHeight="1" x14ac:dyDescent="0.3">
      <c r="B1118" s="32" t="s">
        <v>27</v>
      </c>
      <c r="C1118" s="30" t="s">
        <v>33</v>
      </c>
      <c r="D1118" s="30" t="s">
        <v>100</v>
      </c>
      <c r="E1118" s="29">
        <v>45017</v>
      </c>
      <c r="F1118" s="28">
        <v>21.5</v>
      </c>
      <c r="G1118" s="26">
        <v>0</v>
      </c>
      <c r="H1118" s="26">
        <v>0</v>
      </c>
      <c r="I1118" s="26">
        <v>0</v>
      </c>
      <c r="J1118" s="26">
        <v>0.16391100000000003</v>
      </c>
      <c r="K1118" s="26">
        <v>0.14727400000000002</v>
      </c>
      <c r="L1118" s="26">
        <v>0.11438800000000002</v>
      </c>
    </row>
    <row r="1119" spans="2:12" ht="19.5" customHeight="1" x14ac:dyDescent="0.3">
      <c r="B1119" s="32" t="s">
        <v>27</v>
      </c>
      <c r="C1119" s="30" t="s">
        <v>33</v>
      </c>
      <c r="D1119" s="30" t="s">
        <v>100</v>
      </c>
      <c r="E1119" s="29">
        <v>44986</v>
      </c>
      <c r="F1119" s="28">
        <v>21.5</v>
      </c>
      <c r="G1119" s="26">
        <v>0</v>
      </c>
      <c r="H1119" s="26">
        <v>0</v>
      </c>
      <c r="I1119" s="26">
        <v>0</v>
      </c>
      <c r="J1119" s="26">
        <v>0.17881000000000002</v>
      </c>
      <c r="K1119" s="26">
        <v>0.15809000000000001</v>
      </c>
      <c r="L1119" s="26">
        <v>0.13661300000000001</v>
      </c>
    </row>
    <row r="1120" spans="2:12" ht="19.5" customHeight="1" x14ac:dyDescent="0.3">
      <c r="B1120" s="32" t="s">
        <v>27</v>
      </c>
      <c r="C1120" s="30" t="s">
        <v>33</v>
      </c>
      <c r="D1120" s="30" t="s">
        <v>100</v>
      </c>
      <c r="E1120" s="29">
        <v>44958</v>
      </c>
      <c r="F1120" s="28">
        <v>21.5</v>
      </c>
      <c r="G1120" s="26">
        <v>0</v>
      </c>
      <c r="H1120" s="26">
        <v>0</v>
      </c>
      <c r="I1120" s="26">
        <v>0.24612500000000001</v>
      </c>
      <c r="J1120" s="26">
        <v>0.22268700000000002</v>
      </c>
      <c r="K1120" s="26">
        <v>0</v>
      </c>
      <c r="L1120" s="26">
        <v>0.17388300000000001</v>
      </c>
    </row>
    <row r="1121" spans="2:12" ht="19.5" customHeight="1" x14ac:dyDescent="0.3">
      <c r="B1121" s="32" t="s">
        <v>27</v>
      </c>
      <c r="C1121" s="30" t="s">
        <v>33</v>
      </c>
      <c r="D1121" s="30" t="s">
        <v>100</v>
      </c>
      <c r="E1121" s="29">
        <v>44927</v>
      </c>
      <c r="F1121" s="28">
        <v>21.5</v>
      </c>
      <c r="G1121" s="26">
        <v>0</v>
      </c>
      <c r="H1121" s="26">
        <v>0</v>
      </c>
      <c r="I1121" s="26">
        <v>0.17800000000000002</v>
      </c>
      <c r="J1121" s="26">
        <v>0.16076300000000002</v>
      </c>
      <c r="K1121" s="26">
        <v>0</v>
      </c>
      <c r="L1121" s="26">
        <v>0.10573600000000001</v>
      </c>
    </row>
    <row r="1122" spans="2:12" ht="19.5" customHeight="1" x14ac:dyDescent="0.3">
      <c r="B1122" s="32" t="s">
        <v>27</v>
      </c>
      <c r="C1122" s="30" t="s">
        <v>33</v>
      </c>
      <c r="D1122" s="30" t="s">
        <v>100</v>
      </c>
      <c r="E1122" s="29">
        <v>44896</v>
      </c>
      <c r="F1122" s="28">
        <v>21.5</v>
      </c>
      <c r="G1122" s="26">
        <v>0</v>
      </c>
      <c r="H1122" s="26">
        <v>0</v>
      </c>
      <c r="I1122" s="26">
        <v>0.19285000000000002</v>
      </c>
      <c r="J1122" s="26">
        <v>0.17436400000000002</v>
      </c>
      <c r="K1122" s="26">
        <v>0</v>
      </c>
      <c r="L1122" s="26">
        <v>0.15293400000000001</v>
      </c>
    </row>
    <row r="1123" spans="2:12" ht="19.5" customHeight="1" x14ac:dyDescent="0.3">
      <c r="B1123" s="32" t="s">
        <v>27</v>
      </c>
      <c r="C1123" s="30" t="s">
        <v>33</v>
      </c>
      <c r="D1123" s="30" t="s">
        <v>100</v>
      </c>
      <c r="E1123" s="29">
        <v>44866</v>
      </c>
      <c r="F1123" s="28">
        <v>21.5</v>
      </c>
      <c r="G1123" s="26">
        <v>0</v>
      </c>
      <c r="H1123" s="26">
        <v>0</v>
      </c>
      <c r="I1123" s="26">
        <v>0</v>
      </c>
      <c r="J1123" s="26">
        <v>0.20773200000000003</v>
      </c>
      <c r="K1123" s="26">
        <v>0.18301300000000001</v>
      </c>
      <c r="L1123" s="26">
        <v>0.15909900000000002</v>
      </c>
    </row>
    <row r="1124" spans="2:12" ht="19.5" customHeight="1" x14ac:dyDescent="0.3">
      <c r="B1124" s="32" t="s">
        <v>27</v>
      </c>
      <c r="C1124" s="30" t="s">
        <v>33</v>
      </c>
      <c r="D1124" s="30" t="s">
        <v>100</v>
      </c>
      <c r="E1124" s="29">
        <v>44835</v>
      </c>
      <c r="F1124" s="28">
        <v>21.5</v>
      </c>
      <c r="G1124" s="26">
        <v>0</v>
      </c>
      <c r="H1124" s="26">
        <v>0.25524400000000003</v>
      </c>
      <c r="I1124" s="26">
        <v>0.222492</v>
      </c>
      <c r="J1124" s="26">
        <v>0</v>
      </c>
      <c r="K1124" s="26">
        <v>0</v>
      </c>
      <c r="L1124" s="26">
        <v>0.16658800000000001</v>
      </c>
    </row>
    <row r="1125" spans="2:12" ht="19.5" customHeight="1" x14ac:dyDescent="0.3">
      <c r="B1125" s="32" t="s">
        <v>27</v>
      </c>
      <c r="C1125" s="30" t="s">
        <v>33</v>
      </c>
      <c r="D1125" s="30" t="s">
        <v>100</v>
      </c>
      <c r="E1125" s="29">
        <v>44805</v>
      </c>
      <c r="F1125" s="28">
        <v>21.5</v>
      </c>
      <c r="G1125" s="26">
        <v>0.27801700000000001</v>
      </c>
      <c r="H1125" s="26">
        <v>0.25134899999999999</v>
      </c>
      <c r="I1125" s="26">
        <v>0</v>
      </c>
      <c r="J1125" s="26">
        <v>0</v>
      </c>
      <c r="K1125" s="26">
        <v>0</v>
      </c>
      <c r="L1125" s="26">
        <v>0.17197400000000002</v>
      </c>
    </row>
    <row r="1126" spans="2:12" ht="19.5" customHeight="1" x14ac:dyDescent="0.3">
      <c r="B1126" s="32" t="s">
        <v>27</v>
      </c>
      <c r="C1126" s="30" t="s">
        <v>33</v>
      </c>
      <c r="D1126" s="30" t="s">
        <v>100</v>
      </c>
      <c r="E1126" s="29">
        <v>44774</v>
      </c>
      <c r="F1126" s="28">
        <v>21.5</v>
      </c>
      <c r="G1126" s="26">
        <v>0.287964</v>
      </c>
      <c r="H1126" s="26">
        <v>0.26329900000000001</v>
      </c>
      <c r="I1126" s="26">
        <v>0</v>
      </c>
      <c r="J1126" s="26">
        <v>0</v>
      </c>
      <c r="K1126" s="26">
        <v>0</v>
      </c>
      <c r="L1126" s="26">
        <v>0.19159500000000002</v>
      </c>
    </row>
    <row r="1127" spans="2:12" ht="19.5" customHeight="1" x14ac:dyDescent="0.3">
      <c r="B1127" s="32" t="s">
        <v>27</v>
      </c>
      <c r="C1127" s="30" t="s">
        <v>33</v>
      </c>
      <c r="D1127" s="30" t="s">
        <v>100</v>
      </c>
      <c r="E1127" s="29">
        <v>44743</v>
      </c>
      <c r="F1127" s="28">
        <v>21.5</v>
      </c>
      <c r="G1127" s="26">
        <v>0.27296600000000004</v>
      </c>
      <c r="H1127" s="26">
        <v>0.24926700000000002</v>
      </c>
      <c r="I1127" s="26">
        <v>0</v>
      </c>
      <c r="J1127" s="26">
        <v>0</v>
      </c>
      <c r="K1127" s="26">
        <v>0</v>
      </c>
      <c r="L1127" s="26">
        <v>0.17729900000000001</v>
      </c>
    </row>
    <row r="1128" spans="2:12" ht="19.5" customHeight="1" x14ac:dyDescent="0.3">
      <c r="B1128" s="32" t="s">
        <v>27</v>
      </c>
      <c r="C1128" s="30" t="s">
        <v>33</v>
      </c>
      <c r="D1128" s="30" t="s">
        <v>100</v>
      </c>
      <c r="E1128" s="29">
        <v>44713</v>
      </c>
      <c r="F1128" s="28">
        <v>21.5</v>
      </c>
      <c r="G1128" s="26">
        <v>0</v>
      </c>
      <c r="H1128" s="26">
        <v>0.32982</v>
      </c>
      <c r="I1128" s="26">
        <v>0.29572799999999999</v>
      </c>
      <c r="J1128" s="26">
        <v>0</v>
      </c>
      <c r="K1128" s="26">
        <v>0</v>
      </c>
      <c r="L1128" s="26">
        <v>0.20163200000000001</v>
      </c>
    </row>
    <row r="1129" spans="2:12" ht="19.5" customHeight="1" x14ac:dyDescent="0.3">
      <c r="B1129" s="32" t="s">
        <v>27</v>
      </c>
      <c r="C1129" s="30" t="s">
        <v>33</v>
      </c>
      <c r="D1129" s="30" t="s">
        <v>100</v>
      </c>
      <c r="E1129" s="29">
        <v>44682</v>
      </c>
      <c r="F1129" s="28">
        <v>21.5</v>
      </c>
      <c r="G1129" s="26">
        <v>0</v>
      </c>
      <c r="H1129" s="26">
        <v>0.32982</v>
      </c>
      <c r="I1129" s="26">
        <v>0.29572799999999999</v>
      </c>
      <c r="J1129" s="26">
        <v>0</v>
      </c>
      <c r="K1129" s="26">
        <v>0</v>
      </c>
      <c r="L1129" s="26">
        <v>0.22481000000000001</v>
      </c>
    </row>
    <row r="1130" spans="2:12" ht="19.5" customHeight="1" x14ac:dyDescent="0.3">
      <c r="B1130" s="32" t="s">
        <v>27</v>
      </c>
      <c r="C1130" s="30" t="s">
        <v>33</v>
      </c>
      <c r="D1130" s="30" t="s">
        <v>100</v>
      </c>
      <c r="E1130" s="29">
        <v>44652</v>
      </c>
      <c r="F1130" s="28">
        <v>21.5</v>
      </c>
      <c r="G1130" s="26">
        <v>0</v>
      </c>
      <c r="H1130" s="26">
        <v>0</v>
      </c>
      <c r="I1130" s="26">
        <v>0</v>
      </c>
      <c r="J1130" s="26">
        <v>0.320106</v>
      </c>
      <c r="K1130" s="26">
        <v>0.28620800000000002</v>
      </c>
      <c r="L1130" s="26">
        <v>0.232103</v>
      </c>
    </row>
    <row r="1131" spans="2:12" ht="19.5" customHeight="1" x14ac:dyDescent="0.3">
      <c r="B1131" s="32" t="s">
        <v>27</v>
      </c>
      <c r="C1131" s="30" t="s">
        <v>33</v>
      </c>
      <c r="D1131" s="30" t="s">
        <v>100</v>
      </c>
      <c r="E1131" s="29">
        <v>44621</v>
      </c>
      <c r="F1131" s="28">
        <v>21.5</v>
      </c>
      <c r="G1131" s="26">
        <v>0</v>
      </c>
      <c r="H1131" s="26">
        <v>0</v>
      </c>
      <c r="I1131" s="26">
        <v>0</v>
      </c>
      <c r="J1131" s="26">
        <v>0.44596800000000003</v>
      </c>
      <c r="K1131" s="26">
        <v>0.39571800000000001</v>
      </c>
      <c r="L1131" s="26">
        <v>0.233213</v>
      </c>
    </row>
    <row r="1132" spans="2:12" ht="19.5" customHeight="1" x14ac:dyDescent="0.3">
      <c r="B1132" s="32" t="s">
        <v>27</v>
      </c>
      <c r="C1132" s="30" t="s">
        <v>33</v>
      </c>
      <c r="D1132" s="30" t="s">
        <v>100</v>
      </c>
      <c r="E1132" s="29">
        <v>44593</v>
      </c>
      <c r="F1132" s="28">
        <v>21.5</v>
      </c>
      <c r="G1132" s="26">
        <v>0</v>
      </c>
      <c r="H1132" s="26">
        <v>0</v>
      </c>
      <c r="I1132" s="26">
        <v>0.332374</v>
      </c>
      <c r="J1132" s="26">
        <v>0.29710800000000004</v>
      </c>
      <c r="K1132" s="26">
        <v>0</v>
      </c>
      <c r="L1132" s="26">
        <v>0.24914800000000001</v>
      </c>
    </row>
    <row r="1133" spans="2:12" ht="19.5" customHeight="1" x14ac:dyDescent="0.3">
      <c r="B1133" s="32" t="s">
        <v>27</v>
      </c>
      <c r="C1133" s="30" t="s">
        <v>33</v>
      </c>
      <c r="D1133" s="30" t="s">
        <v>100</v>
      </c>
      <c r="E1133" s="29">
        <v>44562</v>
      </c>
      <c r="F1133" s="28">
        <v>21.5</v>
      </c>
      <c r="G1133" s="26">
        <v>0</v>
      </c>
      <c r="H1133" s="26">
        <v>0</v>
      </c>
      <c r="I1133" s="26">
        <v>0.34607500000000002</v>
      </c>
      <c r="J1133" s="26">
        <v>0.310666</v>
      </c>
      <c r="K1133" s="26">
        <v>0</v>
      </c>
      <c r="L1133" s="26">
        <v>0.249809</v>
      </c>
    </row>
    <row r="1134" spans="2:12" ht="19.5" customHeight="1" x14ac:dyDescent="0.3">
      <c r="B1134" s="32" t="s">
        <v>27</v>
      </c>
      <c r="C1134" s="30" t="s">
        <v>33</v>
      </c>
      <c r="D1134" s="30" t="s">
        <v>100</v>
      </c>
      <c r="E1134" s="29">
        <v>45078</v>
      </c>
      <c r="F1134" s="28">
        <v>21.5</v>
      </c>
      <c r="G1134" s="26">
        <v>0.21043100000000001</v>
      </c>
      <c r="H1134" s="26">
        <v>0.19005100000000003</v>
      </c>
      <c r="I1134" s="26">
        <v>0</v>
      </c>
      <c r="J1134" s="26">
        <v>0</v>
      </c>
      <c r="K1134" s="26">
        <v>0</v>
      </c>
      <c r="L1134" s="26">
        <v>0.12706000000000001</v>
      </c>
    </row>
    <row r="1135" spans="2:12" ht="19.5" customHeight="1" x14ac:dyDescent="0.3">
      <c r="B1135" s="32" t="s">
        <v>27</v>
      </c>
      <c r="C1135" s="30" t="s">
        <v>33</v>
      </c>
      <c r="D1135" s="30" t="s">
        <v>100</v>
      </c>
      <c r="E1135" s="29">
        <v>45047</v>
      </c>
      <c r="F1135" s="28">
        <v>23.5</v>
      </c>
      <c r="G1135" s="26">
        <v>0</v>
      </c>
      <c r="H1135" s="26">
        <v>0.18000100000000002</v>
      </c>
      <c r="I1135" s="26">
        <v>0.15388000000000002</v>
      </c>
      <c r="J1135" s="26">
        <v>0</v>
      </c>
      <c r="K1135" s="26">
        <v>0</v>
      </c>
      <c r="L1135" s="26">
        <v>0.11469800000000002</v>
      </c>
    </row>
    <row r="1136" spans="2:12" ht="19.5" customHeight="1" x14ac:dyDescent="0.3">
      <c r="B1136" s="32" t="s">
        <v>27</v>
      </c>
      <c r="C1136" s="30" t="s">
        <v>33</v>
      </c>
      <c r="D1136" s="30" t="s">
        <v>100</v>
      </c>
      <c r="E1136" s="29">
        <v>45017</v>
      </c>
      <c r="F1136" s="28">
        <v>23.5</v>
      </c>
      <c r="G1136" s="26">
        <v>0</v>
      </c>
      <c r="H1136" s="26">
        <v>0</v>
      </c>
      <c r="I1136" s="26">
        <v>0</v>
      </c>
      <c r="J1136" s="26">
        <v>0.16591100000000003</v>
      </c>
      <c r="K1136" s="26">
        <v>0.14927400000000002</v>
      </c>
      <c r="L1136" s="26">
        <v>0.11638800000000002</v>
      </c>
    </row>
    <row r="1137" spans="2:12" ht="19.5" customHeight="1" x14ac:dyDescent="0.3">
      <c r="B1137" s="32" t="s">
        <v>27</v>
      </c>
      <c r="C1137" s="30" t="s">
        <v>33</v>
      </c>
      <c r="D1137" s="30" t="s">
        <v>100</v>
      </c>
      <c r="E1137" s="29">
        <v>44986</v>
      </c>
      <c r="F1137" s="28">
        <v>23.5</v>
      </c>
      <c r="G1137" s="26">
        <v>0</v>
      </c>
      <c r="H1137" s="26">
        <v>0</v>
      </c>
      <c r="I1137" s="26">
        <v>0</v>
      </c>
      <c r="J1137" s="26">
        <v>0.18081000000000003</v>
      </c>
      <c r="K1137" s="26">
        <v>0.16009000000000001</v>
      </c>
      <c r="L1137" s="26">
        <v>0.13861300000000001</v>
      </c>
    </row>
    <row r="1138" spans="2:12" ht="19.5" customHeight="1" x14ac:dyDescent="0.3">
      <c r="B1138" s="32" t="s">
        <v>27</v>
      </c>
      <c r="C1138" s="30" t="s">
        <v>33</v>
      </c>
      <c r="D1138" s="30" t="s">
        <v>100</v>
      </c>
      <c r="E1138" s="29">
        <v>44958</v>
      </c>
      <c r="F1138" s="28">
        <v>23.5</v>
      </c>
      <c r="G1138" s="26">
        <v>0</v>
      </c>
      <c r="H1138" s="26">
        <v>0</v>
      </c>
      <c r="I1138" s="26">
        <v>0.24812500000000001</v>
      </c>
      <c r="J1138" s="26">
        <v>0.22468700000000003</v>
      </c>
      <c r="K1138" s="26">
        <v>0</v>
      </c>
      <c r="L1138" s="26">
        <v>0.17588300000000001</v>
      </c>
    </row>
    <row r="1139" spans="2:12" ht="19.5" customHeight="1" x14ac:dyDescent="0.3">
      <c r="B1139" s="32" t="s">
        <v>27</v>
      </c>
      <c r="C1139" s="30" t="s">
        <v>33</v>
      </c>
      <c r="D1139" s="30" t="s">
        <v>100</v>
      </c>
      <c r="E1139" s="29">
        <v>44927</v>
      </c>
      <c r="F1139" s="28">
        <v>23.5</v>
      </c>
      <c r="G1139" s="26">
        <v>0</v>
      </c>
      <c r="H1139" s="26">
        <v>0</v>
      </c>
      <c r="I1139" s="26">
        <v>0.18000000000000002</v>
      </c>
      <c r="J1139" s="26">
        <v>0.16276300000000002</v>
      </c>
      <c r="K1139" s="26">
        <v>0</v>
      </c>
      <c r="L1139" s="26">
        <v>0.10773600000000001</v>
      </c>
    </row>
    <row r="1140" spans="2:12" ht="19.5" customHeight="1" x14ac:dyDescent="0.3">
      <c r="B1140" s="32" t="s">
        <v>27</v>
      </c>
      <c r="C1140" s="30" t="s">
        <v>33</v>
      </c>
      <c r="D1140" s="30" t="s">
        <v>100</v>
      </c>
      <c r="E1140" s="29">
        <v>44896</v>
      </c>
      <c r="F1140" s="28">
        <v>23.5</v>
      </c>
      <c r="G1140" s="26">
        <v>0</v>
      </c>
      <c r="H1140" s="26">
        <v>0</v>
      </c>
      <c r="I1140" s="26">
        <v>0.19485000000000002</v>
      </c>
      <c r="J1140" s="26">
        <v>0.17636400000000002</v>
      </c>
      <c r="K1140" s="26">
        <v>0</v>
      </c>
      <c r="L1140" s="26">
        <v>0.15493400000000002</v>
      </c>
    </row>
    <row r="1141" spans="2:12" ht="19.5" customHeight="1" x14ac:dyDescent="0.3">
      <c r="B1141" s="32" t="s">
        <v>27</v>
      </c>
      <c r="C1141" s="30" t="s">
        <v>33</v>
      </c>
      <c r="D1141" s="30" t="s">
        <v>100</v>
      </c>
      <c r="E1141" s="29">
        <v>44866</v>
      </c>
      <c r="F1141" s="28">
        <v>23.5</v>
      </c>
      <c r="G1141" s="26">
        <v>0</v>
      </c>
      <c r="H1141" s="26">
        <v>0</v>
      </c>
      <c r="I1141" s="26">
        <v>0</v>
      </c>
      <c r="J1141" s="26">
        <v>0.20973200000000003</v>
      </c>
      <c r="K1141" s="26">
        <v>0.18501300000000001</v>
      </c>
      <c r="L1141" s="26">
        <v>0.16109900000000002</v>
      </c>
    </row>
    <row r="1142" spans="2:12" ht="19.5" customHeight="1" x14ac:dyDescent="0.3">
      <c r="B1142" s="32" t="s">
        <v>27</v>
      </c>
      <c r="C1142" s="30" t="s">
        <v>33</v>
      </c>
      <c r="D1142" s="30" t="s">
        <v>100</v>
      </c>
      <c r="E1142" s="29">
        <v>44835</v>
      </c>
      <c r="F1142" s="28">
        <v>23.5</v>
      </c>
      <c r="G1142" s="26">
        <v>0</v>
      </c>
      <c r="H1142" s="26">
        <v>0.25724400000000003</v>
      </c>
      <c r="I1142" s="26">
        <v>0.224492</v>
      </c>
      <c r="J1142" s="26">
        <v>0</v>
      </c>
      <c r="K1142" s="26">
        <v>0</v>
      </c>
      <c r="L1142" s="26">
        <v>0.16858800000000002</v>
      </c>
    </row>
    <row r="1143" spans="2:12" ht="19.5" customHeight="1" x14ac:dyDescent="0.3">
      <c r="B1143" s="32" t="s">
        <v>27</v>
      </c>
      <c r="C1143" s="30" t="s">
        <v>33</v>
      </c>
      <c r="D1143" s="30" t="s">
        <v>100</v>
      </c>
      <c r="E1143" s="29">
        <v>44805</v>
      </c>
      <c r="F1143" s="28">
        <v>23.5</v>
      </c>
      <c r="G1143" s="26">
        <v>0.28001700000000002</v>
      </c>
      <c r="H1143" s="26">
        <v>0.25334899999999999</v>
      </c>
      <c r="I1143" s="26">
        <v>0</v>
      </c>
      <c r="J1143" s="26">
        <v>0</v>
      </c>
      <c r="K1143" s="26">
        <v>0</v>
      </c>
      <c r="L1143" s="26">
        <v>0.17397400000000002</v>
      </c>
    </row>
    <row r="1144" spans="2:12" ht="19.5" customHeight="1" x14ac:dyDescent="0.3">
      <c r="B1144" s="32" t="s">
        <v>27</v>
      </c>
      <c r="C1144" s="30" t="s">
        <v>33</v>
      </c>
      <c r="D1144" s="30" t="s">
        <v>100</v>
      </c>
      <c r="E1144" s="29">
        <v>44774</v>
      </c>
      <c r="F1144" s="28">
        <v>23.5</v>
      </c>
      <c r="G1144" s="26">
        <v>0.289964</v>
      </c>
      <c r="H1144" s="26">
        <v>0.26529900000000001</v>
      </c>
      <c r="I1144" s="26">
        <v>0</v>
      </c>
      <c r="J1144" s="26">
        <v>0</v>
      </c>
      <c r="K1144" s="26">
        <v>0</v>
      </c>
      <c r="L1144" s="26">
        <v>0.19359500000000002</v>
      </c>
    </row>
    <row r="1145" spans="2:12" ht="19.5" customHeight="1" x14ac:dyDescent="0.3">
      <c r="B1145" s="32" t="s">
        <v>27</v>
      </c>
      <c r="C1145" s="30" t="s">
        <v>33</v>
      </c>
      <c r="D1145" s="30" t="s">
        <v>100</v>
      </c>
      <c r="E1145" s="29">
        <v>44743</v>
      </c>
      <c r="F1145" s="28">
        <v>23.5</v>
      </c>
      <c r="G1145" s="26">
        <v>0.27496600000000004</v>
      </c>
      <c r="H1145" s="26">
        <v>0.25126700000000002</v>
      </c>
      <c r="I1145" s="26">
        <v>0</v>
      </c>
      <c r="J1145" s="26">
        <v>0</v>
      </c>
      <c r="K1145" s="26">
        <v>0</v>
      </c>
      <c r="L1145" s="26">
        <v>0.17929900000000001</v>
      </c>
    </row>
    <row r="1146" spans="2:12" ht="19.5" customHeight="1" x14ac:dyDescent="0.3">
      <c r="B1146" s="32" t="s">
        <v>27</v>
      </c>
      <c r="C1146" s="30" t="s">
        <v>33</v>
      </c>
      <c r="D1146" s="30" t="s">
        <v>100</v>
      </c>
      <c r="E1146" s="29">
        <v>44713</v>
      </c>
      <c r="F1146" s="28">
        <v>23.5</v>
      </c>
      <c r="G1146" s="26">
        <v>0</v>
      </c>
      <c r="H1146" s="26">
        <v>0.33182</v>
      </c>
      <c r="I1146" s="26">
        <v>0.29772799999999999</v>
      </c>
      <c r="J1146" s="26">
        <v>0</v>
      </c>
      <c r="K1146" s="26">
        <v>0</v>
      </c>
      <c r="L1146" s="26">
        <v>0.20363200000000001</v>
      </c>
    </row>
    <row r="1147" spans="2:12" ht="19.5" customHeight="1" x14ac:dyDescent="0.3">
      <c r="B1147" s="32" t="s">
        <v>27</v>
      </c>
      <c r="C1147" s="30" t="s">
        <v>33</v>
      </c>
      <c r="D1147" s="30" t="s">
        <v>100</v>
      </c>
      <c r="E1147" s="29">
        <v>44682</v>
      </c>
      <c r="F1147" s="28">
        <v>23.5</v>
      </c>
      <c r="G1147" s="26">
        <v>0</v>
      </c>
      <c r="H1147" s="26">
        <v>0.33182</v>
      </c>
      <c r="I1147" s="26">
        <v>0.29772799999999999</v>
      </c>
      <c r="J1147" s="26">
        <v>0</v>
      </c>
      <c r="K1147" s="26">
        <v>0</v>
      </c>
      <c r="L1147" s="26">
        <v>0.22681000000000001</v>
      </c>
    </row>
    <row r="1148" spans="2:12" ht="19.5" customHeight="1" x14ac:dyDescent="0.3">
      <c r="B1148" s="32" t="s">
        <v>27</v>
      </c>
      <c r="C1148" s="30" t="s">
        <v>33</v>
      </c>
      <c r="D1148" s="30" t="s">
        <v>100</v>
      </c>
      <c r="E1148" s="29">
        <v>44652</v>
      </c>
      <c r="F1148" s="28">
        <v>23.5</v>
      </c>
      <c r="G1148" s="26">
        <v>0</v>
      </c>
      <c r="H1148" s="26">
        <v>0</v>
      </c>
      <c r="I1148" s="26">
        <v>0</v>
      </c>
      <c r="J1148" s="26">
        <v>0.322106</v>
      </c>
      <c r="K1148" s="26">
        <v>0.28820800000000002</v>
      </c>
      <c r="L1148" s="26">
        <v>0.23410300000000001</v>
      </c>
    </row>
    <row r="1149" spans="2:12" ht="19.5" customHeight="1" x14ac:dyDescent="0.3">
      <c r="B1149" s="32" t="s">
        <v>27</v>
      </c>
      <c r="C1149" s="30" t="s">
        <v>33</v>
      </c>
      <c r="D1149" s="30" t="s">
        <v>100</v>
      </c>
      <c r="E1149" s="29">
        <v>44621</v>
      </c>
      <c r="F1149" s="28">
        <v>23.5</v>
      </c>
      <c r="G1149" s="26">
        <v>0</v>
      </c>
      <c r="H1149" s="26">
        <v>0</v>
      </c>
      <c r="I1149" s="26">
        <v>0</v>
      </c>
      <c r="J1149" s="26">
        <v>0.44796800000000003</v>
      </c>
      <c r="K1149" s="26">
        <v>0.39771800000000002</v>
      </c>
      <c r="L1149" s="26">
        <v>0.23521300000000001</v>
      </c>
    </row>
    <row r="1150" spans="2:12" ht="19.5" customHeight="1" x14ac:dyDescent="0.3">
      <c r="B1150" s="32" t="s">
        <v>27</v>
      </c>
      <c r="C1150" s="30" t="s">
        <v>33</v>
      </c>
      <c r="D1150" s="30" t="s">
        <v>100</v>
      </c>
      <c r="E1150" s="29">
        <v>44593</v>
      </c>
      <c r="F1150" s="28">
        <v>23.5</v>
      </c>
      <c r="G1150" s="26">
        <v>0</v>
      </c>
      <c r="H1150" s="26">
        <v>0</v>
      </c>
      <c r="I1150" s="26">
        <v>0.334374</v>
      </c>
      <c r="J1150" s="26">
        <v>0.29910800000000004</v>
      </c>
      <c r="K1150" s="26">
        <v>0</v>
      </c>
      <c r="L1150" s="26">
        <v>0.25114799999999998</v>
      </c>
    </row>
    <row r="1151" spans="2:12" ht="19.5" customHeight="1" x14ac:dyDescent="0.3">
      <c r="B1151" s="32" t="s">
        <v>27</v>
      </c>
      <c r="C1151" s="30" t="s">
        <v>33</v>
      </c>
      <c r="D1151" s="30" t="s">
        <v>100</v>
      </c>
      <c r="E1151" s="29">
        <v>44562</v>
      </c>
      <c r="F1151" s="28">
        <v>23.5</v>
      </c>
      <c r="G1151" s="26">
        <v>0</v>
      </c>
      <c r="H1151" s="26">
        <v>0</v>
      </c>
      <c r="I1151" s="26">
        <v>0.34807500000000002</v>
      </c>
      <c r="J1151" s="26">
        <v>0.312666</v>
      </c>
      <c r="K1151" s="26">
        <v>0</v>
      </c>
      <c r="L1151" s="26">
        <v>0.25180900000000001</v>
      </c>
    </row>
    <row r="1152" spans="2:12" ht="19.5" customHeight="1" x14ac:dyDescent="0.3">
      <c r="B1152" s="32" t="s">
        <v>27</v>
      </c>
      <c r="C1152" s="30" t="s">
        <v>33</v>
      </c>
      <c r="D1152" s="30" t="s">
        <v>100</v>
      </c>
      <c r="E1152" s="29">
        <v>45078</v>
      </c>
      <c r="F1152" s="28">
        <v>23.5</v>
      </c>
      <c r="G1152" s="26">
        <v>0.21243100000000001</v>
      </c>
      <c r="H1152" s="26">
        <v>0.19205100000000003</v>
      </c>
      <c r="I1152" s="26">
        <v>0</v>
      </c>
      <c r="J1152" s="26">
        <v>0</v>
      </c>
      <c r="K1152" s="26">
        <v>0</v>
      </c>
      <c r="L1152" s="26">
        <v>0.12906000000000001</v>
      </c>
    </row>
    <row r="1153" spans="2:12" ht="19.5" customHeight="1" x14ac:dyDescent="0.3">
      <c r="B1153" s="32" t="s">
        <v>27</v>
      </c>
      <c r="C1153" s="30" t="s">
        <v>33</v>
      </c>
      <c r="D1153" s="30" t="s">
        <v>100</v>
      </c>
      <c r="E1153" s="29">
        <v>45047</v>
      </c>
      <c r="F1153" s="28">
        <v>25.5</v>
      </c>
      <c r="G1153" s="26">
        <v>0</v>
      </c>
      <c r="H1153" s="26">
        <v>0.18200100000000002</v>
      </c>
      <c r="I1153" s="26">
        <v>0.15588000000000002</v>
      </c>
      <c r="J1153" s="26">
        <v>0</v>
      </c>
      <c r="K1153" s="26">
        <v>0</v>
      </c>
      <c r="L1153" s="26">
        <v>0.11669800000000002</v>
      </c>
    </row>
    <row r="1154" spans="2:12" ht="19.5" customHeight="1" x14ac:dyDescent="0.3">
      <c r="B1154" s="32" t="s">
        <v>27</v>
      </c>
      <c r="C1154" s="30" t="s">
        <v>33</v>
      </c>
      <c r="D1154" s="30" t="s">
        <v>100</v>
      </c>
      <c r="E1154" s="29">
        <v>45017</v>
      </c>
      <c r="F1154" s="28">
        <v>25.5</v>
      </c>
      <c r="G1154" s="26">
        <v>0</v>
      </c>
      <c r="H1154" s="26">
        <v>0</v>
      </c>
      <c r="I1154" s="26">
        <v>0</v>
      </c>
      <c r="J1154" s="26">
        <v>0.16791100000000003</v>
      </c>
      <c r="K1154" s="26">
        <v>0.15127400000000002</v>
      </c>
      <c r="L1154" s="26">
        <v>0.11838800000000002</v>
      </c>
    </row>
    <row r="1155" spans="2:12" ht="19.5" customHeight="1" x14ac:dyDescent="0.3">
      <c r="B1155" s="32" t="s">
        <v>27</v>
      </c>
      <c r="C1155" s="30" t="s">
        <v>33</v>
      </c>
      <c r="D1155" s="30" t="s">
        <v>100</v>
      </c>
      <c r="E1155" s="29">
        <v>44986</v>
      </c>
      <c r="F1155" s="28">
        <v>25.5</v>
      </c>
      <c r="G1155" s="26">
        <v>0</v>
      </c>
      <c r="H1155" s="26">
        <v>0</v>
      </c>
      <c r="I1155" s="26">
        <v>0</v>
      </c>
      <c r="J1155" s="26">
        <v>0.18281000000000003</v>
      </c>
      <c r="K1155" s="26">
        <v>0.16209000000000001</v>
      </c>
      <c r="L1155" s="26">
        <v>0.14061300000000002</v>
      </c>
    </row>
    <row r="1156" spans="2:12" ht="19.5" customHeight="1" x14ac:dyDescent="0.3">
      <c r="B1156" s="32" t="s">
        <v>27</v>
      </c>
      <c r="C1156" s="30" t="s">
        <v>33</v>
      </c>
      <c r="D1156" s="30" t="s">
        <v>100</v>
      </c>
      <c r="E1156" s="29">
        <v>44958</v>
      </c>
      <c r="F1156" s="28">
        <v>25.5</v>
      </c>
      <c r="G1156" s="26">
        <v>0</v>
      </c>
      <c r="H1156" s="26">
        <v>0</v>
      </c>
      <c r="I1156" s="26">
        <v>0.25012499999999999</v>
      </c>
      <c r="J1156" s="26">
        <v>0.22668700000000003</v>
      </c>
      <c r="K1156" s="26">
        <v>0</v>
      </c>
      <c r="L1156" s="26">
        <v>0.17788300000000001</v>
      </c>
    </row>
    <row r="1157" spans="2:12" ht="19.5" customHeight="1" x14ac:dyDescent="0.3">
      <c r="B1157" s="32" t="s">
        <v>27</v>
      </c>
      <c r="C1157" s="30" t="s">
        <v>33</v>
      </c>
      <c r="D1157" s="30" t="s">
        <v>100</v>
      </c>
      <c r="E1157" s="29">
        <v>44927</v>
      </c>
      <c r="F1157" s="28">
        <v>25.5</v>
      </c>
      <c r="G1157" s="26">
        <v>0</v>
      </c>
      <c r="H1157" s="26">
        <v>0</v>
      </c>
      <c r="I1157" s="26">
        <v>0.18200000000000002</v>
      </c>
      <c r="J1157" s="26">
        <v>0.16476300000000002</v>
      </c>
      <c r="K1157" s="26">
        <v>0</v>
      </c>
      <c r="L1157" s="26">
        <v>0.10973600000000001</v>
      </c>
    </row>
    <row r="1158" spans="2:12" ht="19.5" customHeight="1" x14ac:dyDescent="0.3">
      <c r="B1158" s="32" t="s">
        <v>27</v>
      </c>
      <c r="C1158" s="30" t="s">
        <v>33</v>
      </c>
      <c r="D1158" s="30" t="s">
        <v>100</v>
      </c>
      <c r="E1158" s="29">
        <v>44896</v>
      </c>
      <c r="F1158" s="28">
        <v>25.5</v>
      </c>
      <c r="G1158" s="26">
        <v>0</v>
      </c>
      <c r="H1158" s="26">
        <v>0</v>
      </c>
      <c r="I1158" s="26">
        <v>0.19685000000000002</v>
      </c>
      <c r="J1158" s="26">
        <v>0.17836400000000002</v>
      </c>
      <c r="K1158" s="26">
        <v>0</v>
      </c>
      <c r="L1158" s="26">
        <v>0.15693400000000002</v>
      </c>
    </row>
    <row r="1159" spans="2:12" ht="19.5" customHeight="1" x14ac:dyDescent="0.3">
      <c r="B1159" s="32" t="s">
        <v>27</v>
      </c>
      <c r="C1159" s="30" t="s">
        <v>33</v>
      </c>
      <c r="D1159" s="30" t="s">
        <v>100</v>
      </c>
      <c r="E1159" s="29">
        <v>44866</v>
      </c>
      <c r="F1159" s="28">
        <v>25.5</v>
      </c>
      <c r="G1159" s="26">
        <v>0</v>
      </c>
      <c r="H1159" s="26">
        <v>0</v>
      </c>
      <c r="I1159" s="26">
        <v>0</v>
      </c>
      <c r="J1159" s="26">
        <v>0.21173200000000003</v>
      </c>
      <c r="K1159" s="26">
        <v>0.18701300000000001</v>
      </c>
      <c r="L1159" s="26">
        <v>0.16309900000000002</v>
      </c>
    </row>
    <row r="1160" spans="2:12" ht="19.5" customHeight="1" x14ac:dyDescent="0.3">
      <c r="B1160" s="32" t="s">
        <v>27</v>
      </c>
      <c r="C1160" s="30" t="s">
        <v>33</v>
      </c>
      <c r="D1160" s="30" t="s">
        <v>100</v>
      </c>
      <c r="E1160" s="29">
        <v>44835</v>
      </c>
      <c r="F1160" s="28">
        <v>25.5</v>
      </c>
      <c r="G1160" s="26">
        <v>0</v>
      </c>
      <c r="H1160" s="26">
        <v>0.25924400000000003</v>
      </c>
      <c r="I1160" s="26">
        <v>0.226492</v>
      </c>
      <c r="J1160" s="26">
        <v>0</v>
      </c>
      <c r="K1160" s="26">
        <v>0</v>
      </c>
      <c r="L1160" s="26">
        <v>0.17058800000000002</v>
      </c>
    </row>
    <row r="1161" spans="2:12" ht="19.5" customHeight="1" x14ac:dyDescent="0.3">
      <c r="B1161" s="32" t="s">
        <v>27</v>
      </c>
      <c r="C1161" s="30" t="s">
        <v>33</v>
      </c>
      <c r="D1161" s="30" t="s">
        <v>100</v>
      </c>
      <c r="E1161" s="29">
        <v>44805</v>
      </c>
      <c r="F1161" s="28">
        <v>25.5</v>
      </c>
      <c r="G1161" s="26">
        <v>0.28201700000000002</v>
      </c>
      <c r="H1161" s="26">
        <v>0.25534899999999999</v>
      </c>
      <c r="I1161" s="26">
        <v>0</v>
      </c>
      <c r="J1161" s="26">
        <v>0</v>
      </c>
      <c r="K1161" s="26">
        <v>0</v>
      </c>
      <c r="L1161" s="26">
        <v>0.17597400000000002</v>
      </c>
    </row>
    <row r="1162" spans="2:12" ht="19.5" customHeight="1" x14ac:dyDescent="0.3">
      <c r="B1162" s="32" t="s">
        <v>27</v>
      </c>
      <c r="C1162" s="30" t="s">
        <v>33</v>
      </c>
      <c r="D1162" s="30" t="s">
        <v>100</v>
      </c>
      <c r="E1162" s="29">
        <v>44774</v>
      </c>
      <c r="F1162" s="28">
        <v>25.5</v>
      </c>
      <c r="G1162" s="26">
        <v>0.291964</v>
      </c>
      <c r="H1162" s="26">
        <v>0.26729900000000001</v>
      </c>
      <c r="I1162" s="26">
        <v>0</v>
      </c>
      <c r="J1162" s="26">
        <v>0</v>
      </c>
      <c r="K1162" s="26">
        <v>0</v>
      </c>
      <c r="L1162" s="26">
        <v>0.19559500000000002</v>
      </c>
    </row>
    <row r="1163" spans="2:12" ht="19.5" customHeight="1" x14ac:dyDescent="0.3">
      <c r="B1163" s="32" t="s">
        <v>27</v>
      </c>
      <c r="C1163" s="30" t="s">
        <v>33</v>
      </c>
      <c r="D1163" s="30" t="s">
        <v>100</v>
      </c>
      <c r="E1163" s="29">
        <v>44743</v>
      </c>
      <c r="F1163" s="28">
        <v>25.5</v>
      </c>
      <c r="G1163" s="26">
        <v>0.27696600000000005</v>
      </c>
      <c r="H1163" s="26">
        <v>0.25326700000000002</v>
      </c>
      <c r="I1163" s="26">
        <v>0</v>
      </c>
      <c r="J1163" s="26">
        <v>0</v>
      </c>
      <c r="K1163" s="26">
        <v>0</v>
      </c>
      <c r="L1163" s="26">
        <v>0.18129900000000002</v>
      </c>
    </row>
    <row r="1164" spans="2:12" ht="19.5" customHeight="1" x14ac:dyDescent="0.3">
      <c r="B1164" s="101" t="s">
        <v>27</v>
      </c>
      <c r="C1164" s="35" t="s">
        <v>33</v>
      </c>
      <c r="D1164" s="35" t="s">
        <v>100</v>
      </c>
      <c r="E1164" s="29">
        <v>44713</v>
      </c>
      <c r="F1164" s="28">
        <v>25.5</v>
      </c>
      <c r="G1164" s="26">
        <v>0</v>
      </c>
      <c r="H1164" s="26">
        <v>0.33382000000000001</v>
      </c>
      <c r="I1164" s="26">
        <v>0.29972799999999999</v>
      </c>
      <c r="J1164" s="26">
        <v>0</v>
      </c>
      <c r="K1164" s="26">
        <v>0</v>
      </c>
      <c r="L1164" s="26">
        <v>0.20563200000000001</v>
      </c>
    </row>
    <row r="1165" spans="2:12" ht="19.5" customHeight="1" x14ac:dyDescent="0.3">
      <c r="B1165" s="101" t="s">
        <v>27</v>
      </c>
      <c r="C1165" s="35" t="s">
        <v>33</v>
      </c>
      <c r="D1165" s="35" t="s">
        <v>100</v>
      </c>
      <c r="E1165" s="29">
        <v>44682</v>
      </c>
      <c r="F1165" s="28">
        <v>25.5</v>
      </c>
      <c r="G1165" s="26">
        <v>0</v>
      </c>
      <c r="H1165" s="26">
        <v>0.33382000000000001</v>
      </c>
      <c r="I1165" s="26">
        <v>0.29972799999999999</v>
      </c>
      <c r="J1165" s="26">
        <v>0</v>
      </c>
      <c r="K1165" s="26">
        <v>0</v>
      </c>
      <c r="L1165" s="26">
        <v>0.22881000000000001</v>
      </c>
    </row>
    <row r="1166" spans="2:12" ht="19.5" customHeight="1" x14ac:dyDescent="0.3">
      <c r="B1166" s="32" t="s">
        <v>27</v>
      </c>
      <c r="C1166" s="30" t="s">
        <v>33</v>
      </c>
      <c r="D1166" s="30" t="s">
        <v>100</v>
      </c>
      <c r="E1166" s="29">
        <v>44652</v>
      </c>
      <c r="F1166" s="28">
        <v>25.5</v>
      </c>
      <c r="G1166" s="26">
        <v>0</v>
      </c>
      <c r="H1166" s="26">
        <v>0</v>
      </c>
      <c r="I1166" s="26">
        <v>0</v>
      </c>
      <c r="J1166" s="26">
        <v>0.32410600000000001</v>
      </c>
      <c r="K1166" s="26">
        <v>0.29020800000000002</v>
      </c>
      <c r="L1166" s="26">
        <v>0.23610300000000001</v>
      </c>
    </row>
    <row r="1167" spans="2:12" ht="19.5" customHeight="1" x14ac:dyDescent="0.3">
      <c r="B1167" s="32" t="s">
        <v>27</v>
      </c>
      <c r="C1167" s="30" t="s">
        <v>33</v>
      </c>
      <c r="D1167" s="30" t="s">
        <v>100</v>
      </c>
      <c r="E1167" s="29">
        <v>44621</v>
      </c>
      <c r="F1167" s="28">
        <v>25.5</v>
      </c>
      <c r="G1167" s="26">
        <v>0</v>
      </c>
      <c r="H1167" s="26">
        <v>0</v>
      </c>
      <c r="I1167" s="26">
        <v>0</v>
      </c>
      <c r="J1167" s="26">
        <v>0.44996800000000003</v>
      </c>
      <c r="K1167" s="26">
        <v>0.39971800000000002</v>
      </c>
      <c r="L1167" s="26">
        <v>0.23721300000000001</v>
      </c>
    </row>
    <row r="1168" spans="2:12" ht="19.5" customHeight="1" x14ac:dyDescent="0.3">
      <c r="B1168" s="32" t="s">
        <v>27</v>
      </c>
      <c r="C1168" s="30" t="s">
        <v>33</v>
      </c>
      <c r="D1168" s="30" t="s">
        <v>100</v>
      </c>
      <c r="E1168" s="29">
        <v>44593</v>
      </c>
      <c r="F1168" s="28">
        <v>25.5</v>
      </c>
      <c r="G1168" s="26">
        <v>0</v>
      </c>
      <c r="H1168" s="26">
        <v>0</v>
      </c>
      <c r="I1168" s="26">
        <v>0.33637400000000001</v>
      </c>
      <c r="J1168" s="26">
        <v>0.30110800000000004</v>
      </c>
      <c r="K1168" s="26">
        <v>0</v>
      </c>
      <c r="L1168" s="26">
        <v>0.25314799999999998</v>
      </c>
    </row>
    <row r="1169" spans="2:12" ht="19.5" customHeight="1" x14ac:dyDescent="0.3">
      <c r="B1169" s="32" t="s">
        <v>27</v>
      </c>
      <c r="C1169" s="30" t="s">
        <v>33</v>
      </c>
      <c r="D1169" s="30" t="s">
        <v>100</v>
      </c>
      <c r="E1169" s="29">
        <v>44562</v>
      </c>
      <c r="F1169" s="28">
        <v>25.5</v>
      </c>
      <c r="G1169" s="26">
        <v>0</v>
      </c>
      <c r="H1169" s="26">
        <v>0</v>
      </c>
      <c r="I1169" s="26">
        <v>0.35007500000000003</v>
      </c>
      <c r="J1169" s="26">
        <v>0.314666</v>
      </c>
      <c r="K1169" s="26">
        <v>0</v>
      </c>
      <c r="L1169" s="26">
        <v>0.25380900000000001</v>
      </c>
    </row>
    <row r="1170" spans="2:12" ht="19.5" customHeight="1" x14ac:dyDescent="0.3">
      <c r="B1170" s="32" t="s">
        <v>27</v>
      </c>
      <c r="C1170" s="30" t="s">
        <v>33</v>
      </c>
      <c r="D1170" s="30" t="s">
        <v>100</v>
      </c>
      <c r="E1170" s="29">
        <v>45078</v>
      </c>
      <c r="F1170" s="28">
        <v>25.5</v>
      </c>
      <c r="G1170" s="26">
        <v>0.21443100000000001</v>
      </c>
      <c r="H1170" s="26">
        <v>0.19405100000000003</v>
      </c>
      <c r="I1170" s="26">
        <v>0</v>
      </c>
      <c r="J1170" s="26">
        <v>0</v>
      </c>
      <c r="K1170" s="26">
        <v>0</v>
      </c>
      <c r="L1170" s="26">
        <v>0.13106000000000001</v>
      </c>
    </row>
    <row r="1171" spans="2:12" ht="19.5" customHeight="1" x14ac:dyDescent="0.3">
      <c r="B1171" s="39" t="s">
        <v>27</v>
      </c>
      <c r="C1171" s="30" t="s">
        <v>33</v>
      </c>
      <c r="D1171" s="30" t="s">
        <v>100</v>
      </c>
      <c r="E1171" s="29">
        <v>45047</v>
      </c>
      <c r="F1171" s="28">
        <v>4</v>
      </c>
      <c r="G1171" s="26">
        <v>0</v>
      </c>
      <c r="H1171" s="26">
        <v>0.160501</v>
      </c>
      <c r="I1171" s="26">
        <v>0.13438</v>
      </c>
      <c r="J1171" s="26">
        <v>0</v>
      </c>
      <c r="K1171" s="26">
        <v>0</v>
      </c>
      <c r="L1171" s="26">
        <v>9.5198000000000005E-2</v>
      </c>
    </row>
    <row r="1172" spans="2:12" ht="19.5" customHeight="1" x14ac:dyDescent="0.3">
      <c r="B1172" s="39" t="s">
        <v>27</v>
      </c>
      <c r="C1172" s="30" t="s">
        <v>33</v>
      </c>
      <c r="D1172" s="30" t="s">
        <v>100</v>
      </c>
      <c r="E1172" s="29">
        <v>45017</v>
      </c>
      <c r="F1172" s="28">
        <v>4</v>
      </c>
      <c r="G1172" s="26">
        <v>0</v>
      </c>
      <c r="H1172" s="26">
        <v>0</v>
      </c>
      <c r="I1172" s="26">
        <v>0</v>
      </c>
      <c r="J1172" s="26">
        <v>0.14641100000000001</v>
      </c>
      <c r="K1172" s="26">
        <v>0.129774</v>
      </c>
      <c r="L1172" s="26">
        <v>9.6888000000000002E-2</v>
      </c>
    </row>
    <row r="1173" spans="2:12" ht="19.5" customHeight="1" x14ac:dyDescent="0.3">
      <c r="B1173" s="39" t="s">
        <v>27</v>
      </c>
      <c r="C1173" s="30" t="s">
        <v>33</v>
      </c>
      <c r="D1173" s="30" t="s">
        <v>100</v>
      </c>
      <c r="E1173" s="29">
        <v>44986</v>
      </c>
      <c r="F1173" s="28">
        <v>4</v>
      </c>
      <c r="G1173" s="26">
        <v>0</v>
      </c>
      <c r="H1173" s="26">
        <v>0</v>
      </c>
      <c r="I1173" s="26">
        <v>0</v>
      </c>
      <c r="J1173" s="26">
        <v>0.16131000000000001</v>
      </c>
      <c r="K1173" s="26">
        <v>0.14058999999999999</v>
      </c>
      <c r="L1173" s="26">
        <v>0.119113</v>
      </c>
    </row>
    <row r="1174" spans="2:12" ht="19.5" customHeight="1" x14ac:dyDescent="0.3">
      <c r="B1174" s="39" t="s">
        <v>27</v>
      </c>
      <c r="C1174" s="30" t="s">
        <v>33</v>
      </c>
      <c r="D1174" s="30" t="s">
        <v>100</v>
      </c>
      <c r="E1174" s="29">
        <v>44958</v>
      </c>
      <c r="F1174" s="28">
        <v>4</v>
      </c>
      <c r="G1174" s="26">
        <v>0</v>
      </c>
      <c r="H1174" s="26">
        <v>0</v>
      </c>
      <c r="I1174" s="26">
        <v>0.22862499999999999</v>
      </c>
      <c r="J1174" s="26">
        <v>0.20518700000000001</v>
      </c>
      <c r="K1174" s="26">
        <v>0</v>
      </c>
      <c r="L1174" s="26">
        <v>0.15638299999999999</v>
      </c>
    </row>
    <row r="1175" spans="2:12" ht="19.5" customHeight="1" x14ac:dyDescent="0.3">
      <c r="B1175" s="39" t="s">
        <v>27</v>
      </c>
      <c r="C1175" s="30" t="s">
        <v>33</v>
      </c>
      <c r="D1175" s="30" t="s">
        <v>100</v>
      </c>
      <c r="E1175" s="29">
        <v>44927</v>
      </c>
      <c r="F1175" s="28">
        <v>4</v>
      </c>
      <c r="G1175" s="26">
        <v>0</v>
      </c>
      <c r="H1175" s="26">
        <v>0</v>
      </c>
      <c r="I1175" s="26">
        <v>0.1605</v>
      </c>
      <c r="J1175" s="26">
        <v>0.143263</v>
      </c>
      <c r="K1175" s="26">
        <v>0</v>
      </c>
      <c r="L1175" s="26">
        <v>8.8235999999999995E-2</v>
      </c>
    </row>
    <row r="1176" spans="2:12" ht="19.5" customHeight="1" x14ac:dyDescent="0.3">
      <c r="B1176" s="39" t="s">
        <v>27</v>
      </c>
      <c r="C1176" s="30" t="s">
        <v>33</v>
      </c>
      <c r="D1176" s="30" t="s">
        <v>100</v>
      </c>
      <c r="E1176" s="29">
        <v>44896</v>
      </c>
      <c r="F1176" s="28">
        <v>4</v>
      </c>
      <c r="G1176" s="26">
        <v>0</v>
      </c>
      <c r="H1176" s="26">
        <v>0</v>
      </c>
      <c r="I1176" s="26">
        <v>0.17535000000000001</v>
      </c>
      <c r="J1176" s="26">
        <v>0.156864</v>
      </c>
      <c r="K1176" s="26">
        <v>0</v>
      </c>
      <c r="L1176" s="26">
        <v>0.135434</v>
      </c>
    </row>
    <row r="1177" spans="2:12" ht="19.5" customHeight="1" x14ac:dyDescent="0.3">
      <c r="B1177" s="39" t="s">
        <v>27</v>
      </c>
      <c r="C1177" s="30" t="s">
        <v>33</v>
      </c>
      <c r="D1177" s="30" t="s">
        <v>100</v>
      </c>
      <c r="E1177" s="29">
        <v>44866</v>
      </c>
      <c r="F1177" s="28">
        <v>4</v>
      </c>
      <c r="G1177" s="26">
        <v>0</v>
      </c>
      <c r="H1177" s="26">
        <v>0</v>
      </c>
      <c r="I1177" s="26">
        <v>0</v>
      </c>
      <c r="J1177" s="26">
        <v>0.19023200000000001</v>
      </c>
      <c r="K1177" s="26">
        <v>0.16551299999999999</v>
      </c>
      <c r="L1177" s="26">
        <v>0.141599</v>
      </c>
    </row>
    <row r="1178" spans="2:12" ht="19.5" customHeight="1" x14ac:dyDescent="0.3">
      <c r="B1178" s="39" t="s">
        <v>27</v>
      </c>
      <c r="C1178" s="30" t="s">
        <v>33</v>
      </c>
      <c r="D1178" s="30" t="s">
        <v>100</v>
      </c>
      <c r="E1178" s="29">
        <v>44835</v>
      </c>
      <c r="F1178" s="28">
        <v>4</v>
      </c>
      <c r="G1178" s="26">
        <v>0</v>
      </c>
      <c r="H1178" s="26">
        <v>0.23774400000000001</v>
      </c>
      <c r="I1178" s="26">
        <v>0.20499200000000001</v>
      </c>
      <c r="J1178" s="26">
        <v>0</v>
      </c>
      <c r="K1178" s="26">
        <v>0</v>
      </c>
      <c r="L1178" s="26">
        <v>0.149088</v>
      </c>
    </row>
    <row r="1179" spans="2:12" ht="19.5" customHeight="1" x14ac:dyDescent="0.3">
      <c r="B1179" s="39" t="s">
        <v>27</v>
      </c>
      <c r="C1179" s="30" t="s">
        <v>33</v>
      </c>
      <c r="D1179" s="30" t="s">
        <v>100</v>
      </c>
      <c r="E1179" s="29">
        <v>44805</v>
      </c>
      <c r="F1179" s="28">
        <v>4</v>
      </c>
      <c r="G1179" s="26">
        <v>0.260517</v>
      </c>
      <c r="H1179" s="26">
        <v>0.233849</v>
      </c>
      <c r="I1179" s="26">
        <v>0</v>
      </c>
      <c r="J1179" s="26">
        <v>0</v>
      </c>
      <c r="K1179" s="26">
        <v>0</v>
      </c>
      <c r="L1179" s="26">
        <v>0.154474</v>
      </c>
    </row>
    <row r="1180" spans="2:12" ht="19.5" customHeight="1" x14ac:dyDescent="0.3">
      <c r="B1180" s="39" t="s">
        <v>27</v>
      </c>
      <c r="C1180" s="30" t="s">
        <v>33</v>
      </c>
      <c r="D1180" s="30" t="s">
        <v>100</v>
      </c>
      <c r="E1180" s="29">
        <v>44774</v>
      </c>
      <c r="F1180" s="28">
        <v>4</v>
      </c>
      <c r="G1180" s="26">
        <v>0.27046399999999998</v>
      </c>
      <c r="H1180" s="26">
        <v>0.24579899999999999</v>
      </c>
      <c r="I1180" s="26">
        <v>0</v>
      </c>
      <c r="J1180" s="26">
        <v>0</v>
      </c>
      <c r="K1180" s="26">
        <v>0</v>
      </c>
      <c r="L1180" s="26">
        <v>0.174095</v>
      </c>
    </row>
    <row r="1181" spans="2:12" ht="19.5" customHeight="1" x14ac:dyDescent="0.3">
      <c r="B1181" s="39" t="s">
        <v>27</v>
      </c>
      <c r="C1181" s="30" t="s">
        <v>33</v>
      </c>
      <c r="D1181" s="30" t="s">
        <v>100</v>
      </c>
      <c r="E1181" s="29">
        <v>44743</v>
      </c>
      <c r="F1181" s="28">
        <v>4</v>
      </c>
      <c r="G1181" s="26">
        <v>0.25546600000000003</v>
      </c>
      <c r="H1181" s="26">
        <v>0.231767</v>
      </c>
      <c r="I1181" s="26">
        <v>0</v>
      </c>
      <c r="J1181" s="26">
        <v>0</v>
      </c>
      <c r="K1181" s="26">
        <v>0</v>
      </c>
      <c r="L1181" s="26">
        <v>0.159799</v>
      </c>
    </row>
    <row r="1182" spans="2:12" ht="19.5" customHeight="1" x14ac:dyDescent="0.3">
      <c r="B1182" s="39" t="s">
        <v>27</v>
      </c>
      <c r="C1182" s="30" t="s">
        <v>33</v>
      </c>
      <c r="D1182" s="30" t="s">
        <v>100</v>
      </c>
      <c r="E1182" s="29">
        <v>44713</v>
      </c>
      <c r="F1182" s="28">
        <v>4</v>
      </c>
      <c r="G1182" s="26">
        <v>0</v>
      </c>
      <c r="H1182" s="26">
        <v>0.31231999999999999</v>
      </c>
      <c r="I1182" s="26">
        <v>0.27822799999999998</v>
      </c>
      <c r="J1182" s="26">
        <v>0</v>
      </c>
      <c r="K1182" s="26">
        <v>0</v>
      </c>
      <c r="L1182" s="26">
        <v>0.18413199999999999</v>
      </c>
    </row>
    <row r="1183" spans="2:12" ht="19.5" customHeight="1" x14ac:dyDescent="0.3">
      <c r="B1183" s="39" t="s">
        <v>27</v>
      </c>
      <c r="C1183" s="30" t="s">
        <v>33</v>
      </c>
      <c r="D1183" s="30" t="s">
        <v>100</v>
      </c>
      <c r="E1183" s="29">
        <v>44682</v>
      </c>
      <c r="F1183" s="28">
        <v>4</v>
      </c>
      <c r="G1183" s="26">
        <v>0</v>
      </c>
      <c r="H1183" s="26">
        <v>0.31231999999999999</v>
      </c>
      <c r="I1183" s="26">
        <v>0.27822799999999998</v>
      </c>
      <c r="J1183" s="26">
        <v>0</v>
      </c>
      <c r="K1183" s="26">
        <v>0</v>
      </c>
      <c r="L1183" s="26">
        <v>0.20730999999999999</v>
      </c>
    </row>
    <row r="1184" spans="2:12" ht="19.5" customHeight="1" x14ac:dyDescent="0.3">
      <c r="B1184" s="39" t="s">
        <v>27</v>
      </c>
      <c r="C1184" s="30" t="s">
        <v>33</v>
      </c>
      <c r="D1184" s="30" t="s">
        <v>100</v>
      </c>
      <c r="E1184" s="29">
        <v>44652</v>
      </c>
      <c r="F1184" s="28">
        <v>4</v>
      </c>
      <c r="G1184" s="26">
        <v>0</v>
      </c>
      <c r="H1184" s="26">
        <v>0</v>
      </c>
      <c r="I1184" s="26">
        <v>0</v>
      </c>
      <c r="J1184" s="26">
        <v>0.30260599999999999</v>
      </c>
      <c r="K1184" s="26">
        <v>0.268708</v>
      </c>
      <c r="L1184" s="26">
        <v>0.21460299999999999</v>
      </c>
    </row>
    <row r="1185" spans="2:12" ht="19.5" customHeight="1" x14ac:dyDescent="0.3">
      <c r="B1185" s="39" t="s">
        <v>27</v>
      </c>
      <c r="C1185" s="30" t="s">
        <v>33</v>
      </c>
      <c r="D1185" s="30" t="s">
        <v>100</v>
      </c>
      <c r="E1185" s="29">
        <v>44621</v>
      </c>
      <c r="F1185" s="28">
        <v>4</v>
      </c>
      <c r="G1185" s="26">
        <v>0</v>
      </c>
      <c r="H1185" s="26">
        <v>0</v>
      </c>
      <c r="I1185" s="26">
        <v>0</v>
      </c>
      <c r="J1185" s="26">
        <v>0.42846800000000002</v>
      </c>
      <c r="K1185" s="26">
        <v>0.378218</v>
      </c>
      <c r="L1185" s="26">
        <v>0.21571299999999999</v>
      </c>
    </row>
    <row r="1186" spans="2:12" ht="19.5" customHeight="1" x14ac:dyDescent="0.3">
      <c r="B1186" s="39" t="s">
        <v>27</v>
      </c>
      <c r="C1186" s="30" t="s">
        <v>33</v>
      </c>
      <c r="D1186" s="30" t="s">
        <v>100</v>
      </c>
      <c r="E1186" s="29">
        <v>44593</v>
      </c>
      <c r="F1186" s="28">
        <v>4</v>
      </c>
      <c r="G1186" s="26">
        <v>0</v>
      </c>
      <c r="H1186" s="26">
        <v>0</v>
      </c>
      <c r="I1186" s="26">
        <v>0.31487399999999999</v>
      </c>
      <c r="J1186" s="26">
        <v>0.27960800000000002</v>
      </c>
      <c r="K1186" s="26">
        <v>0</v>
      </c>
      <c r="L1186" s="26">
        <v>0.23164799999999999</v>
      </c>
    </row>
    <row r="1187" spans="2:12" ht="19.5" customHeight="1" x14ac:dyDescent="0.3">
      <c r="B1187" s="39" t="s">
        <v>27</v>
      </c>
      <c r="C1187" s="30" t="s">
        <v>33</v>
      </c>
      <c r="D1187" s="30" t="s">
        <v>100</v>
      </c>
      <c r="E1187" s="29">
        <v>44562</v>
      </c>
      <c r="F1187" s="28">
        <v>4</v>
      </c>
      <c r="G1187" s="26">
        <v>0</v>
      </c>
      <c r="H1187" s="26">
        <v>0</v>
      </c>
      <c r="I1187" s="26">
        <v>0.32857500000000001</v>
      </c>
      <c r="J1187" s="26">
        <v>0.29316599999999998</v>
      </c>
      <c r="K1187" s="26">
        <v>0</v>
      </c>
      <c r="L1187" s="26">
        <v>0.23230899999999999</v>
      </c>
    </row>
    <row r="1188" spans="2:12" ht="19.5" customHeight="1" x14ac:dyDescent="0.3">
      <c r="B1188" s="89" t="s">
        <v>27</v>
      </c>
      <c r="C1188" s="30" t="s">
        <v>33</v>
      </c>
      <c r="D1188" s="30" t="s">
        <v>100</v>
      </c>
      <c r="E1188" s="29">
        <v>45078</v>
      </c>
      <c r="F1188" s="28">
        <v>4</v>
      </c>
      <c r="G1188" s="26">
        <v>0.19293099999999999</v>
      </c>
      <c r="H1188" s="26">
        <v>0.17255100000000001</v>
      </c>
      <c r="I1188" s="26">
        <v>0</v>
      </c>
      <c r="J1188" s="26">
        <v>0</v>
      </c>
      <c r="K1188" s="26">
        <v>0</v>
      </c>
      <c r="L1188" s="26">
        <v>0.10956</v>
      </c>
    </row>
    <row r="1189" spans="2:12" ht="19.5" customHeight="1" x14ac:dyDescent="0.3">
      <c r="B1189" s="39" t="s">
        <v>27</v>
      </c>
      <c r="C1189" s="30" t="s">
        <v>33</v>
      </c>
      <c r="D1189" s="30" t="s">
        <v>100</v>
      </c>
      <c r="E1189" s="29">
        <v>45047</v>
      </c>
      <c r="F1189" s="28">
        <v>6</v>
      </c>
      <c r="G1189" s="26">
        <v>0</v>
      </c>
      <c r="H1189" s="26">
        <v>0.16250100000000001</v>
      </c>
      <c r="I1189" s="26">
        <v>0.13638</v>
      </c>
      <c r="J1189" s="26">
        <v>0</v>
      </c>
      <c r="K1189" s="26">
        <v>0</v>
      </c>
      <c r="L1189" s="26">
        <v>9.7198000000000007E-2</v>
      </c>
    </row>
    <row r="1190" spans="2:12" ht="19.5" customHeight="1" x14ac:dyDescent="0.3">
      <c r="B1190" s="39" t="s">
        <v>27</v>
      </c>
      <c r="C1190" s="30" t="s">
        <v>33</v>
      </c>
      <c r="D1190" s="30" t="s">
        <v>100</v>
      </c>
      <c r="E1190" s="29">
        <v>45017</v>
      </c>
      <c r="F1190" s="28">
        <v>6</v>
      </c>
      <c r="G1190" s="26">
        <v>0</v>
      </c>
      <c r="H1190" s="26">
        <v>0</v>
      </c>
      <c r="I1190" s="26">
        <v>0</v>
      </c>
      <c r="J1190" s="26">
        <v>0.14841100000000002</v>
      </c>
      <c r="K1190" s="26">
        <v>0.131774</v>
      </c>
      <c r="L1190" s="26">
        <v>9.8888000000000004E-2</v>
      </c>
    </row>
    <row r="1191" spans="2:12" ht="19.5" customHeight="1" x14ac:dyDescent="0.3">
      <c r="B1191" s="39" t="s">
        <v>27</v>
      </c>
      <c r="C1191" s="30" t="s">
        <v>33</v>
      </c>
      <c r="D1191" s="30" t="s">
        <v>100</v>
      </c>
      <c r="E1191" s="29">
        <v>44986</v>
      </c>
      <c r="F1191" s="28">
        <v>6</v>
      </c>
      <c r="G1191" s="26">
        <v>0</v>
      </c>
      <c r="H1191" s="26">
        <v>0</v>
      </c>
      <c r="I1191" s="26">
        <v>0</v>
      </c>
      <c r="J1191" s="26">
        <v>0.16331000000000001</v>
      </c>
      <c r="K1191" s="26">
        <v>0.14258999999999999</v>
      </c>
      <c r="L1191" s="26">
        <v>0.121113</v>
      </c>
    </row>
    <row r="1192" spans="2:12" ht="19.5" customHeight="1" x14ac:dyDescent="0.3">
      <c r="B1192" s="39" t="s">
        <v>27</v>
      </c>
      <c r="C1192" s="30" t="s">
        <v>33</v>
      </c>
      <c r="D1192" s="30" t="s">
        <v>100</v>
      </c>
      <c r="E1192" s="29">
        <v>44958</v>
      </c>
      <c r="F1192" s="28">
        <v>6</v>
      </c>
      <c r="G1192" s="26">
        <v>0</v>
      </c>
      <c r="H1192" s="26">
        <v>0</v>
      </c>
      <c r="I1192" s="26">
        <v>0.230625</v>
      </c>
      <c r="J1192" s="26">
        <v>0.20718700000000001</v>
      </c>
      <c r="K1192" s="26">
        <v>0</v>
      </c>
      <c r="L1192" s="26">
        <v>0.158383</v>
      </c>
    </row>
    <row r="1193" spans="2:12" ht="19.5" customHeight="1" x14ac:dyDescent="0.3">
      <c r="B1193" s="39" t="s">
        <v>27</v>
      </c>
      <c r="C1193" s="30" t="s">
        <v>33</v>
      </c>
      <c r="D1193" s="30" t="s">
        <v>100</v>
      </c>
      <c r="E1193" s="29">
        <v>44927</v>
      </c>
      <c r="F1193" s="28">
        <v>6</v>
      </c>
      <c r="G1193" s="26">
        <v>0</v>
      </c>
      <c r="H1193" s="26">
        <v>0</v>
      </c>
      <c r="I1193" s="26">
        <v>0.16250000000000001</v>
      </c>
      <c r="J1193" s="26">
        <v>0.145263</v>
      </c>
      <c r="K1193" s="26">
        <v>0</v>
      </c>
      <c r="L1193" s="26">
        <v>9.0235999999999997E-2</v>
      </c>
    </row>
    <row r="1194" spans="2:12" ht="19.5" customHeight="1" x14ac:dyDescent="0.3">
      <c r="B1194" s="39" t="s">
        <v>27</v>
      </c>
      <c r="C1194" s="30" t="s">
        <v>33</v>
      </c>
      <c r="D1194" s="30" t="s">
        <v>100</v>
      </c>
      <c r="E1194" s="29">
        <v>44896</v>
      </c>
      <c r="F1194" s="28">
        <v>6</v>
      </c>
      <c r="G1194" s="26">
        <v>0</v>
      </c>
      <c r="H1194" s="26">
        <v>0</v>
      </c>
      <c r="I1194" s="26">
        <v>0.17735000000000001</v>
      </c>
      <c r="J1194" s="26">
        <v>0.15886400000000001</v>
      </c>
      <c r="K1194" s="26">
        <v>0</v>
      </c>
      <c r="L1194" s="26">
        <v>0.137434</v>
      </c>
    </row>
    <row r="1195" spans="2:12" ht="19.5" customHeight="1" x14ac:dyDescent="0.3">
      <c r="B1195" s="39" t="s">
        <v>27</v>
      </c>
      <c r="C1195" s="30" t="s">
        <v>33</v>
      </c>
      <c r="D1195" s="30" t="s">
        <v>100</v>
      </c>
      <c r="E1195" s="29">
        <v>44866</v>
      </c>
      <c r="F1195" s="28">
        <v>6</v>
      </c>
      <c r="G1195" s="26">
        <v>0</v>
      </c>
      <c r="H1195" s="26">
        <v>0</v>
      </c>
      <c r="I1195" s="26">
        <v>0</v>
      </c>
      <c r="J1195" s="26">
        <v>0.19223200000000001</v>
      </c>
      <c r="K1195" s="26">
        <v>0.167513</v>
      </c>
      <c r="L1195" s="26">
        <v>0.143599</v>
      </c>
    </row>
    <row r="1196" spans="2:12" ht="19.5" customHeight="1" x14ac:dyDescent="0.3">
      <c r="B1196" s="39" t="s">
        <v>27</v>
      </c>
      <c r="C1196" s="30" t="s">
        <v>33</v>
      </c>
      <c r="D1196" s="30" t="s">
        <v>100</v>
      </c>
      <c r="E1196" s="29">
        <v>44835</v>
      </c>
      <c r="F1196" s="28">
        <v>6</v>
      </c>
      <c r="G1196" s="26">
        <v>0</v>
      </c>
      <c r="H1196" s="26">
        <v>0.23974400000000001</v>
      </c>
      <c r="I1196" s="26">
        <v>0.20699200000000001</v>
      </c>
      <c r="J1196" s="26">
        <v>0</v>
      </c>
      <c r="K1196" s="26">
        <v>0</v>
      </c>
      <c r="L1196" s="26">
        <v>0.151088</v>
      </c>
    </row>
    <row r="1197" spans="2:12" ht="19.5" customHeight="1" x14ac:dyDescent="0.3">
      <c r="B1197" s="39" t="s">
        <v>27</v>
      </c>
      <c r="C1197" s="30" t="s">
        <v>33</v>
      </c>
      <c r="D1197" s="30" t="s">
        <v>100</v>
      </c>
      <c r="E1197" s="29">
        <v>44805</v>
      </c>
      <c r="F1197" s="28">
        <v>6</v>
      </c>
      <c r="G1197" s="26">
        <v>0.262517</v>
      </c>
      <c r="H1197" s="26">
        <v>0.235849</v>
      </c>
      <c r="I1197" s="26">
        <v>0</v>
      </c>
      <c r="J1197" s="26">
        <v>0</v>
      </c>
      <c r="K1197" s="26">
        <v>0</v>
      </c>
      <c r="L1197" s="26">
        <v>0.156474</v>
      </c>
    </row>
    <row r="1198" spans="2:12" ht="19.5" customHeight="1" x14ac:dyDescent="0.3">
      <c r="B1198" s="39" t="s">
        <v>27</v>
      </c>
      <c r="C1198" s="30" t="s">
        <v>33</v>
      </c>
      <c r="D1198" s="30" t="s">
        <v>100</v>
      </c>
      <c r="E1198" s="29">
        <v>44774</v>
      </c>
      <c r="F1198" s="28">
        <v>6</v>
      </c>
      <c r="G1198" s="26">
        <v>0.27246399999999998</v>
      </c>
      <c r="H1198" s="26">
        <v>0.24779899999999999</v>
      </c>
      <c r="I1198" s="26">
        <v>0</v>
      </c>
      <c r="J1198" s="26">
        <v>0</v>
      </c>
      <c r="K1198" s="26">
        <v>0</v>
      </c>
      <c r="L1198" s="26">
        <v>0.176095</v>
      </c>
    </row>
    <row r="1199" spans="2:12" ht="19.5" customHeight="1" x14ac:dyDescent="0.3">
      <c r="B1199" s="39" t="s">
        <v>27</v>
      </c>
      <c r="C1199" s="30" t="s">
        <v>33</v>
      </c>
      <c r="D1199" s="30" t="s">
        <v>100</v>
      </c>
      <c r="E1199" s="29">
        <v>44743</v>
      </c>
      <c r="F1199" s="28">
        <v>6</v>
      </c>
      <c r="G1199" s="26">
        <v>0.25746600000000003</v>
      </c>
      <c r="H1199" s="26">
        <v>0.233767</v>
      </c>
      <c r="I1199" s="26">
        <v>0</v>
      </c>
      <c r="J1199" s="26">
        <v>0</v>
      </c>
      <c r="K1199" s="26">
        <v>0</v>
      </c>
      <c r="L1199" s="26">
        <v>0.161799</v>
      </c>
    </row>
    <row r="1200" spans="2:12" ht="19.5" customHeight="1" x14ac:dyDescent="0.3">
      <c r="B1200" s="39" t="s">
        <v>27</v>
      </c>
      <c r="C1200" s="30" t="s">
        <v>33</v>
      </c>
      <c r="D1200" s="30" t="s">
        <v>100</v>
      </c>
      <c r="E1200" s="29">
        <v>44713</v>
      </c>
      <c r="F1200" s="28">
        <v>6</v>
      </c>
      <c r="G1200" s="26">
        <v>0</v>
      </c>
      <c r="H1200" s="26">
        <v>0.31431999999999999</v>
      </c>
      <c r="I1200" s="26">
        <v>0.28022799999999998</v>
      </c>
      <c r="J1200" s="26">
        <v>0</v>
      </c>
      <c r="K1200" s="26">
        <v>0</v>
      </c>
      <c r="L1200" s="26">
        <v>0.18613199999999999</v>
      </c>
    </row>
    <row r="1201" spans="2:12" ht="19.5" customHeight="1" x14ac:dyDescent="0.3">
      <c r="B1201" s="39" t="s">
        <v>27</v>
      </c>
      <c r="C1201" s="30" t="s">
        <v>33</v>
      </c>
      <c r="D1201" s="30" t="s">
        <v>100</v>
      </c>
      <c r="E1201" s="29">
        <v>44682</v>
      </c>
      <c r="F1201" s="28">
        <v>6</v>
      </c>
      <c r="G1201" s="26">
        <v>0</v>
      </c>
      <c r="H1201" s="26">
        <v>0.31431999999999999</v>
      </c>
      <c r="I1201" s="26">
        <v>0.28022799999999998</v>
      </c>
      <c r="J1201" s="26">
        <v>0</v>
      </c>
      <c r="K1201" s="26">
        <v>0</v>
      </c>
      <c r="L1201" s="26">
        <v>0.20931</v>
      </c>
    </row>
    <row r="1202" spans="2:12" ht="19.5" customHeight="1" x14ac:dyDescent="0.3">
      <c r="B1202" s="39" t="s">
        <v>27</v>
      </c>
      <c r="C1202" s="30" t="s">
        <v>33</v>
      </c>
      <c r="D1202" s="30" t="s">
        <v>100</v>
      </c>
      <c r="E1202" s="29">
        <v>44652</v>
      </c>
      <c r="F1202" s="28">
        <v>6</v>
      </c>
      <c r="G1202" s="26">
        <v>0</v>
      </c>
      <c r="H1202" s="26">
        <v>0</v>
      </c>
      <c r="I1202" s="26">
        <v>0</v>
      </c>
      <c r="J1202" s="26">
        <v>0.30460599999999999</v>
      </c>
      <c r="K1202" s="26">
        <v>0.270708</v>
      </c>
      <c r="L1202" s="26">
        <v>0.21660299999999999</v>
      </c>
    </row>
    <row r="1203" spans="2:12" ht="19.5" customHeight="1" x14ac:dyDescent="0.3">
      <c r="B1203" s="39" t="s">
        <v>27</v>
      </c>
      <c r="C1203" s="30" t="s">
        <v>33</v>
      </c>
      <c r="D1203" s="30" t="s">
        <v>100</v>
      </c>
      <c r="E1203" s="29">
        <v>44621</v>
      </c>
      <c r="F1203" s="28">
        <v>6</v>
      </c>
      <c r="G1203" s="26">
        <v>0</v>
      </c>
      <c r="H1203" s="26">
        <v>0</v>
      </c>
      <c r="I1203" s="26">
        <v>0</v>
      </c>
      <c r="J1203" s="26">
        <v>0.43046800000000002</v>
      </c>
      <c r="K1203" s="26">
        <v>0.380218</v>
      </c>
      <c r="L1203" s="26">
        <v>0.21771299999999999</v>
      </c>
    </row>
    <row r="1204" spans="2:12" ht="19.5" customHeight="1" x14ac:dyDescent="0.3">
      <c r="B1204" s="39" t="s">
        <v>27</v>
      </c>
      <c r="C1204" s="30" t="s">
        <v>33</v>
      </c>
      <c r="D1204" s="30" t="s">
        <v>100</v>
      </c>
      <c r="E1204" s="29">
        <v>44593</v>
      </c>
      <c r="F1204" s="28">
        <v>6</v>
      </c>
      <c r="G1204" s="26">
        <v>0</v>
      </c>
      <c r="H1204" s="26">
        <v>0</v>
      </c>
      <c r="I1204" s="26">
        <v>0.31687399999999999</v>
      </c>
      <c r="J1204" s="26">
        <v>0.28160800000000002</v>
      </c>
      <c r="K1204" s="26">
        <v>0</v>
      </c>
      <c r="L1204" s="26">
        <v>0.23364799999999999</v>
      </c>
    </row>
    <row r="1205" spans="2:12" ht="19.5" customHeight="1" x14ac:dyDescent="0.3">
      <c r="B1205" s="39" t="s">
        <v>27</v>
      </c>
      <c r="C1205" s="30" t="s">
        <v>33</v>
      </c>
      <c r="D1205" s="30" t="s">
        <v>100</v>
      </c>
      <c r="E1205" s="29">
        <v>44562</v>
      </c>
      <c r="F1205" s="28">
        <v>6</v>
      </c>
      <c r="G1205" s="26">
        <v>0</v>
      </c>
      <c r="H1205" s="26">
        <v>0</v>
      </c>
      <c r="I1205" s="26">
        <v>0.33057500000000001</v>
      </c>
      <c r="J1205" s="26">
        <v>0.29516599999999998</v>
      </c>
      <c r="K1205" s="26">
        <v>0</v>
      </c>
      <c r="L1205" s="26">
        <v>0.23430899999999999</v>
      </c>
    </row>
    <row r="1206" spans="2:12" ht="19.5" customHeight="1" x14ac:dyDescent="0.3">
      <c r="B1206" s="39" t="s">
        <v>27</v>
      </c>
      <c r="C1206" s="30" t="s">
        <v>33</v>
      </c>
      <c r="D1206" s="30" t="s">
        <v>100</v>
      </c>
      <c r="E1206" s="29">
        <v>45078</v>
      </c>
      <c r="F1206" s="28">
        <v>6</v>
      </c>
      <c r="G1206" s="26">
        <v>0.19493099999999999</v>
      </c>
      <c r="H1206" s="26">
        <v>0.17455100000000001</v>
      </c>
      <c r="I1206" s="26">
        <v>0</v>
      </c>
      <c r="J1206" s="26">
        <v>0</v>
      </c>
      <c r="K1206" s="26">
        <v>0</v>
      </c>
      <c r="L1206" s="26">
        <v>0.11156000000000001</v>
      </c>
    </row>
    <row r="1207" spans="2:12" ht="19.5" customHeight="1" x14ac:dyDescent="0.3">
      <c r="B1207" s="39" t="s">
        <v>27</v>
      </c>
      <c r="C1207" s="30" t="s">
        <v>33</v>
      </c>
      <c r="D1207" s="30" t="s">
        <v>100</v>
      </c>
      <c r="E1207" s="29">
        <v>45047</v>
      </c>
      <c r="F1207" s="28">
        <v>7.5</v>
      </c>
      <c r="G1207" s="26">
        <v>0</v>
      </c>
      <c r="H1207" s="26">
        <v>0.16400100000000001</v>
      </c>
      <c r="I1207" s="26">
        <v>0.13788</v>
      </c>
      <c r="J1207" s="26">
        <v>0</v>
      </c>
      <c r="K1207" s="26">
        <v>0</v>
      </c>
      <c r="L1207" s="26">
        <v>9.8698000000000008E-2</v>
      </c>
    </row>
    <row r="1208" spans="2:12" ht="19.5" customHeight="1" x14ac:dyDescent="0.3">
      <c r="B1208" s="39" t="s">
        <v>27</v>
      </c>
      <c r="C1208" s="30" t="s">
        <v>33</v>
      </c>
      <c r="D1208" s="30" t="s">
        <v>100</v>
      </c>
      <c r="E1208" s="29">
        <v>45017</v>
      </c>
      <c r="F1208" s="28">
        <v>7.5</v>
      </c>
      <c r="G1208" s="26">
        <v>0</v>
      </c>
      <c r="H1208" s="26">
        <v>0</v>
      </c>
      <c r="I1208" s="26">
        <v>0</v>
      </c>
      <c r="J1208" s="26">
        <v>0.14991100000000002</v>
      </c>
      <c r="K1208" s="26">
        <v>0.133274</v>
      </c>
      <c r="L1208" s="26">
        <v>0.10038800000000001</v>
      </c>
    </row>
    <row r="1209" spans="2:12" ht="19.5" customHeight="1" x14ac:dyDescent="0.3">
      <c r="B1209" s="39" t="s">
        <v>27</v>
      </c>
      <c r="C1209" s="30" t="s">
        <v>33</v>
      </c>
      <c r="D1209" s="30" t="s">
        <v>100</v>
      </c>
      <c r="E1209" s="29">
        <v>44986</v>
      </c>
      <c r="F1209" s="28">
        <v>7.5</v>
      </c>
      <c r="G1209" s="26">
        <v>0</v>
      </c>
      <c r="H1209" s="26">
        <v>0</v>
      </c>
      <c r="I1209" s="26">
        <v>0</v>
      </c>
      <c r="J1209" s="26">
        <v>0.16481000000000001</v>
      </c>
      <c r="K1209" s="26">
        <v>0.14409</v>
      </c>
      <c r="L1209" s="26">
        <v>0.122613</v>
      </c>
    </row>
    <row r="1210" spans="2:12" ht="19.5" customHeight="1" x14ac:dyDescent="0.3">
      <c r="B1210" s="39" t="s">
        <v>27</v>
      </c>
      <c r="C1210" s="30" t="s">
        <v>33</v>
      </c>
      <c r="D1210" s="30" t="s">
        <v>100</v>
      </c>
      <c r="E1210" s="29">
        <v>44958</v>
      </c>
      <c r="F1210" s="28">
        <v>7.5</v>
      </c>
      <c r="G1210" s="26">
        <v>0</v>
      </c>
      <c r="H1210" s="26">
        <v>0</v>
      </c>
      <c r="I1210" s="26">
        <v>0.232125</v>
      </c>
      <c r="J1210" s="26">
        <v>0.20868700000000001</v>
      </c>
      <c r="K1210" s="26">
        <v>0</v>
      </c>
      <c r="L1210" s="26">
        <v>0.159883</v>
      </c>
    </row>
    <row r="1211" spans="2:12" ht="19.5" customHeight="1" x14ac:dyDescent="0.3">
      <c r="B1211" s="39" t="s">
        <v>27</v>
      </c>
      <c r="C1211" s="30" t="s">
        <v>33</v>
      </c>
      <c r="D1211" s="30" t="s">
        <v>100</v>
      </c>
      <c r="E1211" s="29">
        <v>44927</v>
      </c>
      <c r="F1211" s="28">
        <v>7.5</v>
      </c>
      <c r="G1211" s="26">
        <v>0</v>
      </c>
      <c r="H1211" s="26">
        <v>0</v>
      </c>
      <c r="I1211" s="26">
        <v>0.16400000000000001</v>
      </c>
      <c r="J1211" s="26">
        <v>0.146763</v>
      </c>
      <c r="K1211" s="26">
        <v>0</v>
      </c>
      <c r="L1211" s="26">
        <v>9.1735999999999998E-2</v>
      </c>
    </row>
    <row r="1212" spans="2:12" ht="19.5" customHeight="1" x14ac:dyDescent="0.3">
      <c r="B1212" s="39" t="s">
        <v>27</v>
      </c>
      <c r="C1212" s="30" t="s">
        <v>33</v>
      </c>
      <c r="D1212" s="30" t="s">
        <v>100</v>
      </c>
      <c r="E1212" s="29">
        <v>44896</v>
      </c>
      <c r="F1212" s="28">
        <v>7.5</v>
      </c>
      <c r="G1212" s="26">
        <v>0</v>
      </c>
      <c r="H1212" s="26">
        <v>0</v>
      </c>
      <c r="I1212" s="26">
        <v>0.17885000000000001</v>
      </c>
      <c r="J1212" s="26">
        <v>0.16036400000000001</v>
      </c>
      <c r="K1212" s="26">
        <v>0</v>
      </c>
      <c r="L1212" s="26">
        <v>0.138934</v>
      </c>
    </row>
    <row r="1213" spans="2:12" ht="19.5" customHeight="1" x14ac:dyDescent="0.3">
      <c r="B1213" s="39" t="s">
        <v>27</v>
      </c>
      <c r="C1213" s="30" t="s">
        <v>33</v>
      </c>
      <c r="D1213" s="30" t="s">
        <v>100</v>
      </c>
      <c r="E1213" s="29">
        <v>44866</v>
      </c>
      <c r="F1213" s="28">
        <v>7.5</v>
      </c>
      <c r="G1213" s="26">
        <v>0</v>
      </c>
      <c r="H1213" s="26">
        <v>0</v>
      </c>
      <c r="I1213" s="26">
        <v>0</v>
      </c>
      <c r="J1213" s="26">
        <v>0.19373200000000002</v>
      </c>
      <c r="K1213" s="26">
        <v>0.169013</v>
      </c>
      <c r="L1213" s="26">
        <v>0.14509900000000001</v>
      </c>
    </row>
    <row r="1214" spans="2:12" ht="19.5" customHeight="1" x14ac:dyDescent="0.3">
      <c r="B1214" s="39" t="s">
        <v>27</v>
      </c>
      <c r="C1214" s="30" t="s">
        <v>33</v>
      </c>
      <c r="D1214" s="30" t="s">
        <v>100</v>
      </c>
      <c r="E1214" s="29">
        <v>44835</v>
      </c>
      <c r="F1214" s="28">
        <v>7.5</v>
      </c>
      <c r="G1214" s="26">
        <v>0</v>
      </c>
      <c r="H1214" s="26">
        <v>0.24124400000000001</v>
      </c>
      <c r="I1214" s="26">
        <v>0.20849200000000001</v>
      </c>
      <c r="J1214" s="26">
        <v>0</v>
      </c>
      <c r="K1214" s="26">
        <v>0</v>
      </c>
      <c r="L1214" s="26">
        <v>0.152588</v>
      </c>
    </row>
    <row r="1215" spans="2:12" ht="19.5" customHeight="1" x14ac:dyDescent="0.3">
      <c r="B1215" s="39" t="s">
        <v>27</v>
      </c>
      <c r="C1215" s="30" t="s">
        <v>33</v>
      </c>
      <c r="D1215" s="30" t="s">
        <v>100</v>
      </c>
      <c r="E1215" s="29">
        <v>44805</v>
      </c>
      <c r="F1215" s="28">
        <v>7.5</v>
      </c>
      <c r="G1215" s="26">
        <v>0.264017</v>
      </c>
      <c r="H1215" s="26">
        <v>0.237349</v>
      </c>
      <c r="I1215" s="26">
        <v>0</v>
      </c>
      <c r="J1215" s="26">
        <v>0</v>
      </c>
      <c r="K1215" s="26">
        <v>0</v>
      </c>
      <c r="L1215" s="26">
        <v>0.157974</v>
      </c>
    </row>
    <row r="1216" spans="2:12" ht="19.5" customHeight="1" x14ac:dyDescent="0.3">
      <c r="B1216" s="39" t="s">
        <v>27</v>
      </c>
      <c r="C1216" s="30" t="s">
        <v>33</v>
      </c>
      <c r="D1216" s="30" t="s">
        <v>100</v>
      </c>
      <c r="E1216" s="29">
        <v>44774</v>
      </c>
      <c r="F1216" s="28">
        <v>7.5</v>
      </c>
      <c r="G1216" s="26">
        <v>0.27396399999999999</v>
      </c>
      <c r="H1216" s="26">
        <v>0.24929899999999999</v>
      </c>
      <c r="I1216" s="26">
        <v>0</v>
      </c>
      <c r="J1216" s="26">
        <v>0</v>
      </c>
      <c r="K1216" s="26">
        <v>0</v>
      </c>
      <c r="L1216" s="26">
        <v>0.177595</v>
      </c>
    </row>
    <row r="1217" spans="2:12" ht="19.5" customHeight="1" x14ac:dyDescent="0.3">
      <c r="B1217" s="39" t="s">
        <v>27</v>
      </c>
      <c r="C1217" s="30" t="s">
        <v>33</v>
      </c>
      <c r="D1217" s="30" t="s">
        <v>100</v>
      </c>
      <c r="E1217" s="29">
        <v>44743</v>
      </c>
      <c r="F1217" s="28">
        <v>7.5</v>
      </c>
      <c r="G1217" s="26">
        <v>0.25896600000000003</v>
      </c>
      <c r="H1217" s="26">
        <v>0.235267</v>
      </c>
      <c r="I1217" s="26">
        <v>0</v>
      </c>
      <c r="J1217" s="26">
        <v>0</v>
      </c>
      <c r="K1217" s="26">
        <v>0</v>
      </c>
      <c r="L1217" s="26">
        <v>0.163299</v>
      </c>
    </row>
    <row r="1218" spans="2:12" ht="19.5" customHeight="1" x14ac:dyDescent="0.3">
      <c r="B1218" s="39" t="s">
        <v>27</v>
      </c>
      <c r="C1218" s="30" t="s">
        <v>33</v>
      </c>
      <c r="D1218" s="30" t="s">
        <v>100</v>
      </c>
      <c r="E1218" s="29">
        <v>44713</v>
      </c>
      <c r="F1218" s="28">
        <v>7.5</v>
      </c>
      <c r="G1218" s="26">
        <v>0</v>
      </c>
      <c r="H1218" s="26">
        <v>0.31581999999999999</v>
      </c>
      <c r="I1218" s="26">
        <v>0.28172799999999998</v>
      </c>
      <c r="J1218" s="26">
        <v>0</v>
      </c>
      <c r="K1218" s="26">
        <v>0</v>
      </c>
      <c r="L1218" s="26">
        <v>0.18763199999999999</v>
      </c>
    </row>
    <row r="1219" spans="2:12" ht="19.5" customHeight="1" x14ac:dyDescent="0.3">
      <c r="B1219" s="39" t="s">
        <v>27</v>
      </c>
      <c r="C1219" s="30" t="s">
        <v>33</v>
      </c>
      <c r="D1219" s="30" t="s">
        <v>100</v>
      </c>
      <c r="E1219" s="29">
        <v>44682</v>
      </c>
      <c r="F1219" s="28">
        <v>7.5</v>
      </c>
      <c r="G1219" s="26">
        <v>0</v>
      </c>
      <c r="H1219" s="26">
        <v>0.31581999999999999</v>
      </c>
      <c r="I1219" s="26">
        <v>0.28172799999999998</v>
      </c>
      <c r="J1219" s="26">
        <v>0</v>
      </c>
      <c r="K1219" s="26">
        <v>0</v>
      </c>
      <c r="L1219" s="26">
        <v>0.21081</v>
      </c>
    </row>
    <row r="1220" spans="2:12" ht="19.5" customHeight="1" x14ac:dyDescent="0.3">
      <c r="B1220" s="39" t="s">
        <v>27</v>
      </c>
      <c r="C1220" s="30" t="s">
        <v>33</v>
      </c>
      <c r="D1220" s="30" t="s">
        <v>100</v>
      </c>
      <c r="E1220" s="29">
        <v>44652</v>
      </c>
      <c r="F1220" s="28">
        <v>7.5</v>
      </c>
      <c r="G1220" s="26">
        <v>0</v>
      </c>
      <c r="H1220" s="26">
        <v>0</v>
      </c>
      <c r="I1220" s="26">
        <v>0</v>
      </c>
      <c r="J1220" s="26">
        <v>0.30610599999999999</v>
      </c>
      <c r="K1220" s="26">
        <v>0.27220800000000001</v>
      </c>
      <c r="L1220" s="26">
        <v>0.21810299999999999</v>
      </c>
    </row>
    <row r="1221" spans="2:12" ht="19.5" customHeight="1" x14ac:dyDescent="0.3">
      <c r="B1221" s="39" t="s">
        <v>27</v>
      </c>
      <c r="C1221" s="30" t="s">
        <v>33</v>
      </c>
      <c r="D1221" s="30" t="s">
        <v>100</v>
      </c>
      <c r="E1221" s="29">
        <v>44621</v>
      </c>
      <c r="F1221" s="28">
        <v>7.5</v>
      </c>
      <c r="G1221" s="26">
        <v>0</v>
      </c>
      <c r="H1221" s="26">
        <v>0</v>
      </c>
      <c r="I1221" s="26">
        <v>0</v>
      </c>
      <c r="J1221" s="26">
        <v>0.43196800000000002</v>
      </c>
      <c r="K1221" s="26">
        <v>0.381718</v>
      </c>
      <c r="L1221" s="26">
        <v>0.21921299999999999</v>
      </c>
    </row>
    <row r="1222" spans="2:12" ht="19.5" customHeight="1" x14ac:dyDescent="0.3">
      <c r="B1222" s="39" t="s">
        <v>27</v>
      </c>
      <c r="C1222" s="30" t="s">
        <v>33</v>
      </c>
      <c r="D1222" s="30" t="s">
        <v>100</v>
      </c>
      <c r="E1222" s="29">
        <v>44593</v>
      </c>
      <c r="F1222" s="28">
        <v>7.5</v>
      </c>
      <c r="G1222" s="26">
        <v>0</v>
      </c>
      <c r="H1222" s="26">
        <v>0</v>
      </c>
      <c r="I1222" s="26">
        <v>0.31837399999999999</v>
      </c>
      <c r="J1222" s="26">
        <v>0.28310800000000003</v>
      </c>
      <c r="K1222" s="26">
        <v>0</v>
      </c>
      <c r="L1222" s="26">
        <v>0.235148</v>
      </c>
    </row>
    <row r="1223" spans="2:12" ht="19.5" customHeight="1" x14ac:dyDescent="0.3">
      <c r="B1223" s="39" t="s">
        <v>27</v>
      </c>
      <c r="C1223" s="30" t="s">
        <v>33</v>
      </c>
      <c r="D1223" s="30" t="s">
        <v>100</v>
      </c>
      <c r="E1223" s="29">
        <v>44562</v>
      </c>
      <c r="F1223" s="28">
        <v>7.5</v>
      </c>
      <c r="G1223" s="26">
        <v>0</v>
      </c>
      <c r="H1223" s="26">
        <v>0</v>
      </c>
      <c r="I1223" s="26">
        <v>0.33207500000000001</v>
      </c>
      <c r="J1223" s="26">
        <v>0.29666599999999999</v>
      </c>
      <c r="K1223" s="26">
        <v>0</v>
      </c>
      <c r="L1223" s="26">
        <v>0.23580899999999999</v>
      </c>
    </row>
    <row r="1224" spans="2:12" ht="19.5" customHeight="1" x14ac:dyDescent="0.3">
      <c r="B1224" s="39" t="s">
        <v>27</v>
      </c>
      <c r="C1224" s="30" t="s">
        <v>33</v>
      </c>
      <c r="D1224" s="30" t="s">
        <v>100</v>
      </c>
      <c r="E1224" s="29">
        <v>45078</v>
      </c>
      <c r="F1224" s="28">
        <v>7.5</v>
      </c>
      <c r="G1224" s="26">
        <v>0.19643099999999999</v>
      </c>
      <c r="H1224" s="26">
        <v>0.17605100000000001</v>
      </c>
      <c r="I1224" s="26">
        <v>0</v>
      </c>
      <c r="J1224" s="26">
        <v>0</v>
      </c>
      <c r="K1224" s="26">
        <v>0</v>
      </c>
      <c r="L1224" s="26">
        <v>0.11306000000000001</v>
      </c>
    </row>
    <row r="1225" spans="2:12" ht="19.5" customHeight="1" x14ac:dyDescent="0.3">
      <c r="B1225" s="39" t="s">
        <v>27</v>
      </c>
      <c r="C1225" s="30" t="s">
        <v>33</v>
      </c>
      <c r="D1225" s="30" t="s">
        <v>100</v>
      </c>
      <c r="E1225" s="29">
        <v>45047</v>
      </c>
      <c r="F1225" s="28">
        <v>8.5</v>
      </c>
      <c r="G1225" s="26">
        <v>0</v>
      </c>
      <c r="H1225" s="26">
        <v>0.16500100000000001</v>
      </c>
      <c r="I1225" s="26">
        <v>0.13888</v>
      </c>
      <c r="J1225" s="26">
        <v>0</v>
      </c>
      <c r="K1225" s="26">
        <v>0</v>
      </c>
      <c r="L1225" s="26">
        <v>9.9698000000000009E-2</v>
      </c>
    </row>
    <row r="1226" spans="2:12" ht="19.5" customHeight="1" x14ac:dyDescent="0.3">
      <c r="B1226" s="39" t="s">
        <v>27</v>
      </c>
      <c r="C1226" s="30" t="s">
        <v>33</v>
      </c>
      <c r="D1226" s="30" t="s">
        <v>100</v>
      </c>
      <c r="E1226" s="29">
        <v>45017</v>
      </c>
      <c r="F1226" s="28">
        <v>8.5</v>
      </c>
      <c r="G1226" s="26">
        <v>0</v>
      </c>
      <c r="H1226" s="26">
        <v>0</v>
      </c>
      <c r="I1226" s="26">
        <v>0</v>
      </c>
      <c r="J1226" s="26">
        <v>0.15091100000000002</v>
      </c>
      <c r="K1226" s="26">
        <v>0.134274</v>
      </c>
      <c r="L1226" s="26">
        <v>0.10138800000000001</v>
      </c>
    </row>
    <row r="1227" spans="2:12" ht="19.5" customHeight="1" x14ac:dyDescent="0.3">
      <c r="B1227" s="39" t="s">
        <v>27</v>
      </c>
      <c r="C1227" s="30" t="s">
        <v>33</v>
      </c>
      <c r="D1227" s="30" t="s">
        <v>100</v>
      </c>
      <c r="E1227" s="29">
        <v>44986</v>
      </c>
      <c r="F1227" s="28">
        <v>8.5</v>
      </c>
      <c r="G1227" s="26">
        <v>0</v>
      </c>
      <c r="H1227" s="26">
        <v>0</v>
      </c>
      <c r="I1227" s="26">
        <v>0</v>
      </c>
      <c r="J1227" s="26">
        <v>0.16581000000000001</v>
      </c>
      <c r="K1227" s="26">
        <v>0.14509</v>
      </c>
      <c r="L1227" s="26">
        <v>0.123613</v>
      </c>
    </row>
    <row r="1228" spans="2:12" ht="19.5" customHeight="1" x14ac:dyDescent="0.3">
      <c r="B1228" s="39" t="s">
        <v>27</v>
      </c>
      <c r="C1228" s="30" t="s">
        <v>33</v>
      </c>
      <c r="D1228" s="30" t="s">
        <v>100</v>
      </c>
      <c r="E1228" s="29">
        <v>44958</v>
      </c>
      <c r="F1228" s="28">
        <v>8.5</v>
      </c>
      <c r="G1228" s="26">
        <v>0</v>
      </c>
      <c r="H1228" s="26">
        <v>0</v>
      </c>
      <c r="I1228" s="26">
        <v>0.233125</v>
      </c>
      <c r="J1228" s="26">
        <v>0.20968700000000001</v>
      </c>
      <c r="K1228" s="26">
        <v>0</v>
      </c>
      <c r="L1228" s="26">
        <v>0.160883</v>
      </c>
    </row>
    <row r="1229" spans="2:12" ht="19.5" customHeight="1" x14ac:dyDescent="0.3">
      <c r="B1229" s="39" t="s">
        <v>27</v>
      </c>
      <c r="C1229" s="30" t="s">
        <v>33</v>
      </c>
      <c r="D1229" s="30" t="s">
        <v>100</v>
      </c>
      <c r="E1229" s="29">
        <v>44927</v>
      </c>
      <c r="F1229" s="28">
        <v>8.5</v>
      </c>
      <c r="G1229" s="26">
        <v>0</v>
      </c>
      <c r="H1229" s="26">
        <v>0</v>
      </c>
      <c r="I1229" s="26">
        <v>0.16500000000000001</v>
      </c>
      <c r="J1229" s="26">
        <v>0.14776300000000001</v>
      </c>
      <c r="K1229" s="26">
        <v>0</v>
      </c>
      <c r="L1229" s="26">
        <v>9.2735999999999999E-2</v>
      </c>
    </row>
    <row r="1230" spans="2:12" ht="19.5" customHeight="1" x14ac:dyDescent="0.3">
      <c r="B1230" s="39" t="s">
        <v>27</v>
      </c>
      <c r="C1230" s="30" t="s">
        <v>33</v>
      </c>
      <c r="D1230" s="30" t="s">
        <v>100</v>
      </c>
      <c r="E1230" s="29">
        <v>44896</v>
      </c>
      <c r="F1230" s="28">
        <v>8.5</v>
      </c>
      <c r="G1230" s="26">
        <v>0</v>
      </c>
      <c r="H1230" s="26">
        <v>0</v>
      </c>
      <c r="I1230" s="26">
        <v>0.17985000000000001</v>
      </c>
      <c r="J1230" s="26">
        <v>0.16136400000000001</v>
      </c>
      <c r="K1230" s="26">
        <v>0</v>
      </c>
      <c r="L1230" s="26">
        <v>0.139934</v>
      </c>
    </row>
    <row r="1231" spans="2:12" ht="19.5" customHeight="1" x14ac:dyDescent="0.3">
      <c r="B1231" s="39" t="s">
        <v>27</v>
      </c>
      <c r="C1231" s="30" t="s">
        <v>33</v>
      </c>
      <c r="D1231" s="30" t="s">
        <v>100</v>
      </c>
      <c r="E1231" s="29">
        <v>44866</v>
      </c>
      <c r="F1231" s="28">
        <v>8.5</v>
      </c>
      <c r="G1231" s="26">
        <v>0</v>
      </c>
      <c r="H1231" s="26">
        <v>0</v>
      </c>
      <c r="I1231" s="26">
        <v>0</v>
      </c>
      <c r="J1231" s="26">
        <v>0.19473200000000002</v>
      </c>
      <c r="K1231" s="26">
        <v>0.170013</v>
      </c>
      <c r="L1231" s="26">
        <v>0.14609900000000001</v>
      </c>
    </row>
    <row r="1232" spans="2:12" ht="19.5" customHeight="1" x14ac:dyDescent="0.3">
      <c r="B1232" s="39" t="s">
        <v>27</v>
      </c>
      <c r="C1232" s="30" t="s">
        <v>33</v>
      </c>
      <c r="D1232" s="30" t="s">
        <v>100</v>
      </c>
      <c r="E1232" s="29">
        <v>44835</v>
      </c>
      <c r="F1232" s="28">
        <v>8.5</v>
      </c>
      <c r="G1232" s="26">
        <v>0</v>
      </c>
      <c r="H1232" s="26">
        <v>0.24224400000000001</v>
      </c>
      <c r="I1232" s="26">
        <v>0.20949200000000001</v>
      </c>
      <c r="J1232" s="26">
        <v>0</v>
      </c>
      <c r="K1232" s="26">
        <v>0</v>
      </c>
      <c r="L1232" s="26">
        <v>0.153588</v>
      </c>
    </row>
    <row r="1233" spans="2:12" ht="19.5" customHeight="1" x14ac:dyDescent="0.3">
      <c r="B1233" s="39" t="s">
        <v>27</v>
      </c>
      <c r="C1233" s="30" t="s">
        <v>33</v>
      </c>
      <c r="D1233" s="30" t="s">
        <v>100</v>
      </c>
      <c r="E1233" s="29">
        <v>44805</v>
      </c>
      <c r="F1233" s="28">
        <v>8.5</v>
      </c>
      <c r="G1233" s="26">
        <v>0.265017</v>
      </c>
      <c r="H1233" s="26">
        <v>0.23834900000000001</v>
      </c>
      <c r="I1233" s="26">
        <v>0</v>
      </c>
      <c r="J1233" s="26">
        <v>0</v>
      </c>
      <c r="K1233" s="26">
        <v>0</v>
      </c>
      <c r="L1233" s="26">
        <v>0.158974</v>
      </c>
    </row>
    <row r="1234" spans="2:12" ht="19.5" customHeight="1" x14ac:dyDescent="0.3">
      <c r="B1234" s="39" t="s">
        <v>27</v>
      </c>
      <c r="C1234" s="30" t="s">
        <v>33</v>
      </c>
      <c r="D1234" s="30" t="s">
        <v>100</v>
      </c>
      <c r="E1234" s="29">
        <v>44774</v>
      </c>
      <c r="F1234" s="28">
        <v>8.5</v>
      </c>
      <c r="G1234" s="26">
        <v>0.27496399999999999</v>
      </c>
      <c r="H1234" s="26">
        <v>0.25029899999999999</v>
      </c>
      <c r="I1234" s="26">
        <v>0</v>
      </c>
      <c r="J1234" s="26">
        <v>0</v>
      </c>
      <c r="K1234" s="26">
        <v>0</v>
      </c>
      <c r="L1234" s="26">
        <v>0.178595</v>
      </c>
    </row>
    <row r="1235" spans="2:12" ht="19.5" customHeight="1" x14ac:dyDescent="0.3">
      <c r="B1235" s="39" t="s">
        <v>27</v>
      </c>
      <c r="C1235" s="30" t="s">
        <v>33</v>
      </c>
      <c r="D1235" s="30" t="s">
        <v>100</v>
      </c>
      <c r="E1235" s="29">
        <v>44743</v>
      </c>
      <c r="F1235" s="28">
        <v>8.5</v>
      </c>
      <c r="G1235" s="26">
        <v>0.25996600000000003</v>
      </c>
      <c r="H1235" s="26">
        <v>0.236267</v>
      </c>
      <c r="I1235" s="26">
        <v>0</v>
      </c>
      <c r="J1235" s="26">
        <v>0</v>
      </c>
      <c r="K1235" s="26">
        <v>0</v>
      </c>
      <c r="L1235" s="26">
        <v>0.164299</v>
      </c>
    </row>
    <row r="1236" spans="2:12" ht="19.5" customHeight="1" x14ac:dyDescent="0.3">
      <c r="B1236" s="39" t="s">
        <v>27</v>
      </c>
      <c r="C1236" s="30" t="s">
        <v>33</v>
      </c>
      <c r="D1236" s="30" t="s">
        <v>100</v>
      </c>
      <c r="E1236" s="29">
        <v>44713</v>
      </c>
      <c r="F1236" s="28">
        <v>8.5</v>
      </c>
      <c r="G1236" s="26">
        <v>0</v>
      </c>
      <c r="H1236" s="26">
        <v>0.31681999999999999</v>
      </c>
      <c r="I1236" s="26">
        <v>0.28272799999999998</v>
      </c>
      <c r="J1236" s="26">
        <v>0</v>
      </c>
      <c r="K1236" s="26">
        <v>0</v>
      </c>
      <c r="L1236" s="26">
        <v>0.18863199999999999</v>
      </c>
    </row>
    <row r="1237" spans="2:12" ht="19.5" customHeight="1" x14ac:dyDescent="0.3">
      <c r="B1237" s="39" t="s">
        <v>27</v>
      </c>
      <c r="C1237" s="30" t="s">
        <v>33</v>
      </c>
      <c r="D1237" s="30" t="s">
        <v>100</v>
      </c>
      <c r="E1237" s="29">
        <v>44682</v>
      </c>
      <c r="F1237" s="28">
        <v>8.5</v>
      </c>
      <c r="G1237" s="26">
        <v>0</v>
      </c>
      <c r="H1237" s="26">
        <v>0.31681999999999999</v>
      </c>
      <c r="I1237" s="26">
        <v>0.28272799999999998</v>
      </c>
      <c r="J1237" s="26">
        <v>0</v>
      </c>
      <c r="K1237" s="26">
        <v>0</v>
      </c>
      <c r="L1237" s="26">
        <v>0.21181</v>
      </c>
    </row>
    <row r="1238" spans="2:12" ht="19.5" customHeight="1" x14ac:dyDescent="0.3">
      <c r="B1238" s="39" t="s">
        <v>27</v>
      </c>
      <c r="C1238" s="30" t="s">
        <v>33</v>
      </c>
      <c r="D1238" s="30" t="s">
        <v>100</v>
      </c>
      <c r="E1238" s="29">
        <v>44652</v>
      </c>
      <c r="F1238" s="28">
        <v>8.5</v>
      </c>
      <c r="G1238" s="26">
        <v>0</v>
      </c>
      <c r="H1238" s="26">
        <v>0</v>
      </c>
      <c r="I1238" s="26">
        <v>0</v>
      </c>
      <c r="J1238" s="26">
        <v>0.30710599999999999</v>
      </c>
      <c r="K1238" s="26">
        <v>0.27320800000000001</v>
      </c>
      <c r="L1238" s="26">
        <v>0.21910299999999999</v>
      </c>
    </row>
    <row r="1239" spans="2:12" ht="19.5" customHeight="1" x14ac:dyDescent="0.3">
      <c r="B1239" s="39" t="s">
        <v>27</v>
      </c>
      <c r="C1239" s="30" t="s">
        <v>33</v>
      </c>
      <c r="D1239" s="30" t="s">
        <v>100</v>
      </c>
      <c r="E1239" s="29">
        <v>44621</v>
      </c>
      <c r="F1239" s="28">
        <v>8.5</v>
      </c>
      <c r="G1239" s="26">
        <v>0</v>
      </c>
      <c r="H1239" s="26">
        <v>0</v>
      </c>
      <c r="I1239" s="26">
        <v>0</v>
      </c>
      <c r="J1239" s="26">
        <v>0.43296800000000002</v>
      </c>
      <c r="K1239" s="26">
        <v>0.382718</v>
      </c>
      <c r="L1239" s="26">
        <v>0.22021299999999999</v>
      </c>
    </row>
    <row r="1240" spans="2:12" ht="19.5" customHeight="1" x14ac:dyDescent="0.3">
      <c r="B1240" s="39" t="s">
        <v>27</v>
      </c>
      <c r="C1240" s="30" t="s">
        <v>33</v>
      </c>
      <c r="D1240" s="30" t="s">
        <v>100</v>
      </c>
      <c r="E1240" s="29">
        <v>44593</v>
      </c>
      <c r="F1240" s="28">
        <v>8.5</v>
      </c>
      <c r="G1240" s="26">
        <v>0</v>
      </c>
      <c r="H1240" s="26">
        <v>0</v>
      </c>
      <c r="I1240" s="26">
        <v>0.31937399999999999</v>
      </c>
      <c r="J1240" s="26">
        <v>0.28410800000000003</v>
      </c>
      <c r="K1240" s="26">
        <v>0</v>
      </c>
      <c r="L1240" s="26">
        <v>0.236148</v>
      </c>
    </row>
    <row r="1241" spans="2:12" ht="19.5" customHeight="1" x14ac:dyDescent="0.3">
      <c r="B1241" s="39" t="s">
        <v>27</v>
      </c>
      <c r="C1241" s="30" t="s">
        <v>33</v>
      </c>
      <c r="D1241" s="30" t="s">
        <v>100</v>
      </c>
      <c r="E1241" s="29">
        <v>44562</v>
      </c>
      <c r="F1241" s="28">
        <v>8.5</v>
      </c>
      <c r="G1241" s="26">
        <v>0</v>
      </c>
      <c r="H1241" s="26">
        <v>0</v>
      </c>
      <c r="I1241" s="26">
        <v>0.33307500000000001</v>
      </c>
      <c r="J1241" s="26">
        <v>0.29766599999999999</v>
      </c>
      <c r="K1241" s="26">
        <v>0</v>
      </c>
      <c r="L1241" s="26">
        <v>0.23680899999999999</v>
      </c>
    </row>
    <row r="1242" spans="2:12" ht="19.5" customHeight="1" x14ac:dyDescent="0.3">
      <c r="B1242" s="39" t="s">
        <v>27</v>
      </c>
      <c r="C1242" s="30" t="s">
        <v>33</v>
      </c>
      <c r="D1242" s="30" t="s">
        <v>100</v>
      </c>
      <c r="E1242" s="29">
        <v>45078</v>
      </c>
      <c r="F1242" s="28">
        <v>8.5</v>
      </c>
      <c r="G1242" s="26">
        <v>0.197431</v>
      </c>
      <c r="H1242" s="26">
        <v>0.17705100000000001</v>
      </c>
      <c r="I1242" s="26">
        <v>0</v>
      </c>
      <c r="J1242" s="26">
        <v>0</v>
      </c>
      <c r="K1242" s="26">
        <v>0</v>
      </c>
      <c r="L1242" s="26">
        <v>0.11406000000000001</v>
      </c>
    </row>
    <row r="1243" spans="2:12" ht="19.5" customHeight="1" x14ac:dyDescent="0.3">
      <c r="B1243" s="39" t="s">
        <v>27</v>
      </c>
      <c r="C1243" s="30" t="s">
        <v>33</v>
      </c>
      <c r="D1243" s="30" t="s">
        <v>100</v>
      </c>
      <c r="E1243" s="29">
        <v>45047</v>
      </c>
      <c r="F1243" s="28">
        <v>9.5</v>
      </c>
      <c r="G1243" s="26">
        <v>0</v>
      </c>
      <c r="H1243" s="26">
        <v>0.16600100000000001</v>
      </c>
      <c r="I1243" s="26">
        <v>0.13988</v>
      </c>
      <c r="J1243" s="26">
        <v>0</v>
      </c>
      <c r="K1243" s="26">
        <v>0</v>
      </c>
      <c r="L1243" s="26">
        <v>0.10069800000000001</v>
      </c>
    </row>
    <row r="1244" spans="2:12" ht="19.5" customHeight="1" x14ac:dyDescent="0.3">
      <c r="B1244" s="39" t="s">
        <v>27</v>
      </c>
      <c r="C1244" s="30" t="s">
        <v>33</v>
      </c>
      <c r="D1244" s="30" t="s">
        <v>100</v>
      </c>
      <c r="E1244" s="29">
        <v>45017</v>
      </c>
      <c r="F1244" s="28">
        <v>9.5</v>
      </c>
      <c r="G1244" s="26">
        <v>0</v>
      </c>
      <c r="H1244" s="26">
        <v>0</v>
      </c>
      <c r="I1244" s="26">
        <v>0</v>
      </c>
      <c r="J1244" s="26">
        <v>0.15191100000000002</v>
      </c>
      <c r="K1244" s="26">
        <v>0.13527400000000001</v>
      </c>
      <c r="L1244" s="26">
        <v>0.10238800000000001</v>
      </c>
    </row>
    <row r="1245" spans="2:12" ht="19.5" customHeight="1" x14ac:dyDescent="0.3">
      <c r="B1245" s="39" t="s">
        <v>27</v>
      </c>
      <c r="C1245" s="30" t="s">
        <v>33</v>
      </c>
      <c r="D1245" s="30" t="s">
        <v>100</v>
      </c>
      <c r="E1245" s="29">
        <v>44986</v>
      </c>
      <c r="F1245" s="28">
        <v>9.5</v>
      </c>
      <c r="G1245" s="26">
        <v>0</v>
      </c>
      <c r="H1245" s="26">
        <v>0</v>
      </c>
      <c r="I1245" s="26">
        <v>0</v>
      </c>
      <c r="J1245" s="26">
        <v>0.16681000000000001</v>
      </c>
      <c r="K1245" s="26">
        <v>0.14609</v>
      </c>
      <c r="L1245" s="26">
        <v>0.124613</v>
      </c>
    </row>
    <row r="1246" spans="2:12" ht="19.5" customHeight="1" x14ac:dyDescent="0.3">
      <c r="B1246" s="39" t="s">
        <v>27</v>
      </c>
      <c r="C1246" s="30" t="s">
        <v>33</v>
      </c>
      <c r="D1246" s="30" t="s">
        <v>100</v>
      </c>
      <c r="E1246" s="29">
        <v>44958</v>
      </c>
      <c r="F1246" s="28">
        <v>9.5</v>
      </c>
      <c r="G1246" s="26">
        <v>0</v>
      </c>
      <c r="H1246" s="26">
        <v>0</v>
      </c>
      <c r="I1246" s="26">
        <v>0.234125</v>
      </c>
      <c r="J1246" s="26">
        <v>0.21068700000000001</v>
      </c>
      <c r="K1246" s="26">
        <v>0</v>
      </c>
      <c r="L1246" s="26">
        <v>0.161883</v>
      </c>
    </row>
    <row r="1247" spans="2:12" ht="19.5" customHeight="1" x14ac:dyDescent="0.3">
      <c r="B1247" s="39" t="s">
        <v>27</v>
      </c>
      <c r="C1247" s="30" t="s">
        <v>33</v>
      </c>
      <c r="D1247" s="30" t="s">
        <v>100</v>
      </c>
      <c r="E1247" s="29">
        <v>44927</v>
      </c>
      <c r="F1247" s="28">
        <v>9.5</v>
      </c>
      <c r="G1247" s="26">
        <v>0</v>
      </c>
      <c r="H1247" s="26">
        <v>0</v>
      </c>
      <c r="I1247" s="26">
        <v>0.16600000000000001</v>
      </c>
      <c r="J1247" s="26">
        <v>0.14876300000000001</v>
      </c>
      <c r="K1247" s="26">
        <v>0</v>
      </c>
      <c r="L1247" s="26">
        <v>9.3736E-2</v>
      </c>
    </row>
    <row r="1248" spans="2:12" ht="19.5" customHeight="1" x14ac:dyDescent="0.3">
      <c r="B1248" s="39" t="s">
        <v>27</v>
      </c>
      <c r="C1248" s="30" t="s">
        <v>33</v>
      </c>
      <c r="D1248" s="30" t="s">
        <v>100</v>
      </c>
      <c r="E1248" s="29">
        <v>44896</v>
      </c>
      <c r="F1248" s="28">
        <v>9.5</v>
      </c>
      <c r="G1248" s="26">
        <v>0</v>
      </c>
      <c r="H1248" s="26">
        <v>0</v>
      </c>
      <c r="I1248" s="26">
        <v>0.18085000000000001</v>
      </c>
      <c r="J1248" s="26">
        <v>0.16236400000000001</v>
      </c>
      <c r="K1248" s="26">
        <v>0</v>
      </c>
      <c r="L1248" s="26">
        <v>0.140934</v>
      </c>
    </row>
    <row r="1249" spans="2:12" ht="19.5" customHeight="1" x14ac:dyDescent="0.3">
      <c r="B1249" s="39" t="s">
        <v>27</v>
      </c>
      <c r="C1249" s="30" t="s">
        <v>33</v>
      </c>
      <c r="D1249" s="30" t="s">
        <v>100</v>
      </c>
      <c r="E1249" s="29">
        <v>44866</v>
      </c>
      <c r="F1249" s="28">
        <v>9.5</v>
      </c>
      <c r="G1249" s="26">
        <v>0</v>
      </c>
      <c r="H1249" s="26">
        <v>0</v>
      </c>
      <c r="I1249" s="26">
        <v>0</v>
      </c>
      <c r="J1249" s="26">
        <v>0.19573200000000002</v>
      </c>
      <c r="K1249" s="26">
        <v>0.171013</v>
      </c>
      <c r="L1249" s="26">
        <v>0.14709900000000001</v>
      </c>
    </row>
    <row r="1250" spans="2:12" ht="19.5" customHeight="1" x14ac:dyDescent="0.3">
      <c r="B1250" s="39" t="s">
        <v>27</v>
      </c>
      <c r="C1250" s="30" t="s">
        <v>33</v>
      </c>
      <c r="D1250" s="30" t="s">
        <v>100</v>
      </c>
      <c r="E1250" s="29">
        <v>44835</v>
      </c>
      <c r="F1250" s="28">
        <v>9.5</v>
      </c>
      <c r="G1250" s="26">
        <v>0</v>
      </c>
      <c r="H1250" s="26">
        <v>0.24324400000000002</v>
      </c>
      <c r="I1250" s="26">
        <v>0.21049200000000001</v>
      </c>
      <c r="J1250" s="26">
        <v>0</v>
      </c>
      <c r="K1250" s="26">
        <v>0</v>
      </c>
      <c r="L1250" s="26">
        <v>0.154588</v>
      </c>
    </row>
    <row r="1251" spans="2:12" ht="19.5" customHeight="1" x14ac:dyDescent="0.3">
      <c r="B1251" s="39" t="s">
        <v>27</v>
      </c>
      <c r="C1251" s="30" t="s">
        <v>33</v>
      </c>
      <c r="D1251" s="30" t="s">
        <v>100</v>
      </c>
      <c r="E1251" s="29">
        <v>44805</v>
      </c>
      <c r="F1251" s="28">
        <v>9.5</v>
      </c>
      <c r="G1251" s="26">
        <v>0.266017</v>
      </c>
      <c r="H1251" s="26">
        <v>0.23934900000000001</v>
      </c>
      <c r="I1251" s="26">
        <v>0</v>
      </c>
      <c r="J1251" s="26">
        <v>0</v>
      </c>
      <c r="K1251" s="26">
        <v>0</v>
      </c>
      <c r="L1251" s="26">
        <v>0.15997400000000001</v>
      </c>
    </row>
    <row r="1252" spans="2:12" ht="19.5" customHeight="1" x14ac:dyDescent="0.3">
      <c r="B1252" s="39" t="s">
        <v>27</v>
      </c>
      <c r="C1252" s="30" t="s">
        <v>33</v>
      </c>
      <c r="D1252" s="30" t="s">
        <v>100</v>
      </c>
      <c r="E1252" s="29">
        <v>44774</v>
      </c>
      <c r="F1252" s="28">
        <v>9.5</v>
      </c>
      <c r="G1252" s="26">
        <v>0.27596399999999999</v>
      </c>
      <c r="H1252" s="26">
        <v>0.25129899999999999</v>
      </c>
      <c r="I1252" s="26">
        <v>0</v>
      </c>
      <c r="J1252" s="26">
        <v>0</v>
      </c>
      <c r="K1252" s="26">
        <v>0</v>
      </c>
      <c r="L1252" s="26">
        <v>0.179595</v>
      </c>
    </row>
    <row r="1253" spans="2:12" ht="19.5" customHeight="1" x14ac:dyDescent="0.3">
      <c r="B1253" s="39" t="s">
        <v>27</v>
      </c>
      <c r="C1253" s="30" t="s">
        <v>33</v>
      </c>
      <c r="D1253" s="30" t="s">
        <v>100</v>
      </c>
      <c r="E1253" s="29">
        <v>44743</v>
      </c>
      <c r="F1253" s="28">
        <v>9.5</v>
      </c>
      <c r="G1253" s="26">
        <v>0.26096600000000003</v>
      </c>
      <c r="H1253" s="26">
        <v>0.23726700000000001</v>
      </c>
      <c r="I1253" s="26">
        <v>0</v>
      </c>
      <c r="J1253" s="26">
        <v>0</v>
      </c>
      <c r="K1253" s="26">
        <v>0</v>
      </c>
      <c r="L1253" s="26">
        <v>0.165299</v>
      </c>
    </row>
    <row r="1254" spans="2:12" ht="19.5" customHeight="1" x14ac:dyDescent="0.3">
      <c r="B1254" s="39" t="s">
        <v>27</v>
      </c>
      <c r="C1254" s="30" t="s">
        <v>33</v>
      </c>
      <c r="D1254" s="30" t="s">
        <v>100</v>
      </c>
      <c r="E1254" s="29">
        <v>44713</v>
      </c>
      <c r="F1254" s="28">
        <v>9.5</v>
      </c>
      <c r="G1254" s="26">
        <v>0</v>
      </c>
      <c r="H1254" s="26">
        <v>0.31781999999999999</v>
      </c>
      <c r="I1254" s="26">
        <v>0.28372799999999998</v>
      </c>
      <c r="J1254" s="26">
        <v>0</v>
      </c>
      <c r="K1254" s="26">
        <v>0</v>
      </c>
      <c r="L1254" s="26">
        <v>0.189632</v>
      </c>
    </row>
    <row r="1255" spans="2:12" ht="19.5" customHeight="1" x14ac:dyDescent="0.3">
      <c r="B1255" s="39" t="s">
        <v>27</v>
      </c>
      <c r="C1255" s="30" t="s">
        <v>33</v>
      </c>
      <c r="D1255" s="30" t="s">
        <v>100</v>
      </c>
      <c r="E1255" s="29">
        <v>44682</v>
      </c>
      <c r="F1255" s="28">
        <v>9.5</v>
      </c>
      <c r="G1255" s="26">
        <v>0</v>
      </c>
      <c r="H1255" s="26">
        <v>0.31781999999999999</v>
      </c>
      <c r="I1255" s="26">
        <v>0.28372799999999998</v>
      </c>
      <c r="J1255" s="26">
        <v>0</v>
      </c>
      <c r="K1255" s="26">
        <v>0</v>
      </c>
      <c r="L1255" s="26">
        <v>0.21281</v>
      </c>
    </row>
    <row r="1256" spans="2:12" ht="19.5" customHeight="1" x14ac:dyDescent="0.3">
      <c r="B1256" s="39" t="s">
        <v>27</v>
      </c>
      <c r="C1256" s="30" t="s">
        <v>33</v>
      </c>
      <c r="D1256" s="30" t="s">
        <v>100</v>
      </c>
      <c r="E1256" s="29">
        <v>44652</v>
      </c>
      <c r="F1256" s="28">
        <v>9.5</v>
      </c>
      <c r="G1256" s="26">
        <v>0</v>
      </c>
      <c r="H1256" s="26">
        <v>0</v>
      </c>
      <c r="I1256" s="26">
        <v>0</v>
      </c>
      <c r="J1256" s="26">
        <v>0.30810599999999999</v>
      </c>
      <c r="K1256" s="26">
        <v>0.27420800000000001</v>
      </c>
      <c r="L1256" s="26">
        <v>0.22010299999999999</v>
      </c>
    </row>
    <row r="1257" spans="2:12" ht="19.5" customHeight="1" x14ac:dyDescent="0.3">
      <c r="B1257" s="39" t="s">
        <v>27</v>
      </c>
      <c r="C1257" s="30" t="s">
        <v>33</v>
      </c>
      <c r="D1257" s="30" t="s">
        <v>100</v>
      </c>
      <c r="E1257" s="29">
        <v>44621</v>
      </c>
      <c r="F1257" s="28">
        <v>9.5</v>
      </c>
      <c r="G1257" s="26">
        <v>0</v>
      </c>
      <c r="H1257" s="26">
        <v>0</v>
      </c>
      <c r="I1257" s="26">
        <v>0</v>
      </c>
      <c r="J1257" s="26">
        <v>0.43396800000000002</v>
      </c>
      <c r="K1257" s="26">
        <v>0.383718</v>
      </c>
      <c r="L1257" s="26">
        <v>0.22121299999999999</v>
      </c>
    </row>
    <row r="1258" spans="2:12" ht="19.5" customHeight="1" x14ac:dyDescent="0.3">
      <c r="B1258" s="39" t="s">
        <v>27</v>
      </c>
      <c r="C1258" s="30" t="s">
        <v>33</v>
      </c>
      <c r="D1258" s="30" t="s">
        <v>100</v>
      </c>
      <c r="E1258" s="29">
        <v>44593</v>
      </c>
      <c r="F1258" s="28">
        <v>9.5</v>
      </c>
      <c r="G1258" s="26">
        <v>0</v>
      </c>
      <c r="H1258" s="26">
        <v>0</v>
      </c>
      <c r="I1258" s="26">
        <v>0.32037399999999999</v>
      </c>
      <c r="J1258" s="26">
        <v>0.28510800000000003</v>
      </c>
      <c r="K1258" s="26">
        <v>0</v>
      </c>
      <c r="L1258" s="26">
        <v>0.237148</v>
      </c>
    </row>
    <row r="1259" spans="2:12" ht="19.5" customHeight="1" x14ac:dyDescent="0.3">
      <c r="B1259" s="39" t="s">
        <v>27</v>
      </c>
      <c r="C1259" s="30" t="s">
        <v>33</v>
      </c>
      <c r="D1259" s="30" t="s">
        <v>100</v>
      </c>
      <c r="E1259" s="29">
        <v>44562</v>
      </c>
      <c r="F1259" s="28">
        <v>9.5</v>
      </c>
      <c r="G1259" s="26">
        <v>0</v>
      </c>
      <c r="H1259" s="26">
        <v>0</v>
      </c>
      <c r="I1259" s="26">
        <v>0.33407500000000001</v>
      </c>
      <c r="J1259" s="26">
        <v>0.29866599999999999</v>
      </c>
      <c r="K1259" s="26">
        <v>0</v>
      </c>
      <c r="L1259" s="26">
        <v>0.23780899999999999</v>
      </c>
    </row>
    <row r="1260" spans="2:12" ht="19.5" customHeight="1" x14ac:dyDescent="0.3">
      <c r="B1260" s="39" t="s">
        <v>27</v>
      </c>
      <c r="C1260" s="30" t="s">
        <v>33</v>
      </c>
      <c r="D1260" s="30" t="s">
        <v>100</v>
      </c>
      <c r="E1260" s="29">
        <v>45078</v>
      </c>
      <c r="F1260" s="28">
        <v>9.5</v>
      </c>
      <c r="G1260" s="26">
        <v>0.198431</v>
      </c>
      <c r="H1260" s="26">
        <v>0.17805100000000001</v>
      </c>
      <c r="I1260" s="26">
        <v>0</v>
      </c>
      <c r="J1260" s="26">
        <v>0</v>
      </c>
      <c r="K1260" s="26">
        <v>0</v>
      </c>
      <c r="L1260" s="26">
        <v>0.11506000000000001</v>
      </c>
    </row>
    <row r="1261" spans="2:12" ht="19.5" customHeight="1" x14ac:dyDescent="0.3">
      <c r="B1261" s="39" t="s">
        <v>27</v>
      </c>
      <c r="C1261" s="30" t="s">
        <v>33</v>
      </c>
      <c r="D1261" s="30" t="s">
        <v>82</v>
      </c>
      <c r="E1261" s="29">
        <v>44896</v>
      </c>
      <c r="F1261" s="28" t="s">
        <v>125</v>
      </c>
      <c r="G1261" s="26">
        <v>0</v>
      </c>
      <c r="H1261" s="26">
        <v>0</v>
      </c>
      <c r="I1261" s="26">
        <v>0.16808100000000001</v>
      </c>
      <c r="J1261" s="26">
        <v>0.15429699999999999</v>
      </c>
      <c r="K1261" s="26">
        <v>0</v>
      </c>
      <c r="L1261" s="26">
        <v>0.16797699999999999</v>
      </c>
    </row>
    <row r="1262" spans="2:12" ht="19.5" customHeight="1" x14ac:dyDescent="0.3">
      <c r="B1262" s="39" t="s">
        <v>27</v>
      </c>
      <c r="C1262" s="30" t="s">
        <v>33</v>
      </c>
      <c r="D1262" s="30" t="s">
        <v>82</v>
      </c>
      <c r="E1262" s="29">
        <v>44866</v>
      </c>
      <c r="F1262" s="28" t="s">
        <v>125</v>
      </c>
      <c r="G1262" s="26">
        <v>0</v>
      </c>
      <c r="H1262" s="26">
        <v>0</v>
      </c>
      <c r="I1262" s="26">
        <v>0</v>
      </c>
      <c r="J1262" s="26">
        <v>0.22312299999999999</v>
      </c>
      <c r="K1262" s="26">
        <v>0.209532</v>
      </c>
      <c r="L1262" s="26">
        <v>0.185644</v>
      </c>
    </row>
    <row r="1263" spans="2:12" ht="19.5" customHeight="1" x14ac:dyDescent="0.3">
      <c r="B1263" s="39" t="s">
        <v>27</v>
      </c>
      <c r="C1263" s="30" t="s">
        <v>33</v>
      </c>
      <c r="D1263" s="30" t="s">
        <v>82</v>
      </c>
      <c r="E1263" s="29">
        <v>44835</v>
      </c>
      <c r="F1263" s="28" t="s">
        <v>125</v>
      </c>
      <c r="G1263" s="26">
        <v>0</v>
      </c>
      <c r="H1263" s="26">
        <v>0.27980100000000002</v>
      </c>
      <c r="I1263" s="26">
        <v>0.25485099999999999</v>
      </c>
      <c r="J1263" s="26">
        <v>0</v>
      </c>
      <c r="K1263" s="26">
        <v>0</v>
      </c>
      <c r="L1263" s="26">
        <v>0.195574</v>
      </c>
    </row>
    <row r="1264" spans="2:12" ht="19.5" customHeight="1" x14ac:dyDescent="0.3">
      <c r="B1264" s="39" t="s">
        <v>27</v>
      </c>
      <c r="C1264" s="30" t="s">
        <v>33</v>
      </c>
      <c r="D1264" s="30" t="s">
        <v>82</v>
      </c>
      <c r="E1264" s="29">
        <v>44805</v>
      </c>
      <c r="F1264" s="28" t="s">
        <v>125</v>
      </c>
      <c r="G1264" s="26">
        <v>0.31035800000000002</v>
      </c>
      <c r="H1264" s="26">
        <v>0.28239799999999998</v>
      </c>
      <c r="I1264" s="26">
        <v>0</v>
      </c>
      <c r="J1264" s="26">
        <v>0</v>
      </c>
      <c r="K1264" s="26">
        <v>0</v>
      </c>
      <c r="L1264" s="26">
        <v>0.19400100000000001</v>
      </c>
    </row>
    <row r="1265" spans="2:12" ht="19.5" customHeight="1" x14ac:dyDescent="0.3">
      <c r="B1265" s="39" t="s">
        <v>27</v>
      </c>
      <c r="C1265" s="30" t="s">
        <v>33</v>
      </c>
      <c r="D1265" s="30" t="s">
        <v>82</v>
      </c>
      <c r="E1265" s="29">
        <v>44774</v>
      </c>
      <c r="F1265" s="28" t="s">
        <v>125</v>
      </c>
      <c r="G1265" s="26">
        <v>0.32214700000000002</v>
      </c>
      <c r="H1265" s="26">
        <v>0.30579299999999998</v>
      </c>
      <c r="I1265" s="26">
        <v>0</v>
      </c>
      <c r="J1265" s="26">
        <v>0</v>
      </c>
      <c r="K1265" s="26">
        <v>0</v>
      </c>
      <c r="L1265" s="26">
        <v>0.22608400000000001</v>
      </c>
    </row>
    <row r="1266" spans="2:12" ht="19.5" customHeight="1" x14ac:dyDescent="0.3">
      <c r="B1266" s="39" t="s">
        <v>27</v>
      </c>
      <c r="C1266" s="30" t="s">
        <v>33</v>
      </c>
      <c r="D1266" s="30" t="s">
        <v>82</v>
      </c>
      <c r="E1266" s="29">
        <v>44743</v>
      </c>
      <c r="F1266" s="28" t="s">
        <v>125</v>
      </c>
      <c r="G1266" s="26">
        <v>0.29065099999999999</v>
      </c>
      <c r="H1266" s="26">
        <v>0.270922</v>
      </c>
      <c r="I1266" s="26">
        <v>0</v>
      </c>
      <c r="J1266" s="26">
        <v>0</v>
      </c>
      <c r="K1266" s="26">
        <v>0</v>
      </c>
      <c r="L1266" s="26">
        <v>0.20000599999999999</v>
      </c>
    </row>
    <row r="1267" spans="2:12" ht="19.5" customHeight="1" x14ac:dyDescent="0.3">
      <c r="B1267" s="39" t="s">
        <v>27</v>
      </c>
      <c r="C1267" s="30" t="s">
        <v>33</v>
      </c>
      <c r="D1267" s="30" t="s">
        <v>82</v>
      </c>
      <c r="E1267" s="29">
        <v>44713</v>
      </c>
      <c r="F1267" s="28" t="s">
        <v>125</v>
      </c>
      <c r="G1267" s="26">
        <v>0.35748000000000002</v>
      </c>
      <c r="H1267" s="26">
        <v>0.33938000000000001</v>
      </c>
      <c r="I1267" s="26">
        <v>0</v>
      </c>
      <c r="J1267" s="26">
        <v>0</v>
      </c>
      <c r="K1267" s="26">
        <v>0</v>
      </c>
      <c r="L1267" s="26">
        <v>0.24324499999999999</v>
      </c>
    </row>
    <row r="1268" spans="2:12" ht="19.5" customHeight="1" x14ac:dyDescent="0.3">
      <c r="B1268" s="39" t="s">
        <v>27</v>
      </c>
      <c r="C1268" s="30" t="s">
        <v>33</v>
      </c>
      <c r="D1268" s="30" t="s">
        <v>82</v>
      </c>
      <c r="E1268" s="29">
        <v>44682</v>
      </c>
      <c r="F1268" s="28" t="s">
        <v>125</v>
      </c>
      <c r="G1268" s="26">
        <v>0</v>
      </c>
      <c r="H1268" s="26">
        <v>0.36503799999999997</v>
      </c>
      <c r="I1268" s="26">
        <v>0.33966800000000003</v>
      </c>
      <c r="J1268" s="26">
        <v>0</v>
      </c>
      <c r="K1268" s="26">
        <v>0</v>
      </c>
      <c r="L1268" s="26">
        <v>0.263903</v>
      </c>
    </row>
    <row r="1269" spans="2:12" ht="19.5" customHeight="1" x14ac:dyDescent="0.3">
      <c r="B1269" s="39" t="s">
        <v>27</v>
      </c>
      <c r="C1269" s="30" t="s">
        <v>33</v>
      </c>
      <c r="D1269" s="30" t="s">
        <v>82</v>
      </c>
      <c r="E1269" s="29">
        <v>44652</v>
      </c>
      <c r="F1269" s="28" t="s">
        <v>125</v>
      </c>
      <c r="G1269" s="26">
        <v>0</v>
      </c>
      <c r="H1269" s="26">
        <v>0</v>
      </c>
      <c r="I1269" s="26">
        <v>0</v>
      </c>
      <c r="J1269" s="26">
        <v>0.3463</v>
      </c>
      <c r="K1269" s="26">
        <v>0.31548100000000001</v>
      </c>
      <c r="L1269" s="26">
        <v>0.26613599999999998</v>
      </c>
    </row>
    <row r="1270" spans="2:12" ht="19.5" customHeight="1" x14ac:dyDescent="0.3">
      <c r="B1270" s="39" t="s">
        <v>27</v>
      </c>
      <c r="C1270" s="30" t="s">
        <v>33</v>
      </c>
      <c r="D1270" s="30" t="s">
        <v>82</v>
      </c>
      <c r="E1270" s="29">
        <v>44621</v>
      </c>
      <c r="F1270" s="28" t="s">
        <v>125</v>
      </c>
      <c r="G1270" s="26">
        <v>0</v>
      </c>
      <c r="H1270" s="26">
        <v>0</v>
      </c>
      <c r="I1270" s="26">
        <v>0</v>
      </c>
      <c r="J1270" s="26">
        <v>0.47911599999999999</v>
      </c>
      <c r="K1270" s="26">
        <v>0.43160700000000002</v>
      </c>
      <c r="L1270" s="26">
        <v>0.35822100000000001</v>
      </c>
    </row>
    <row r="1271" spans="2:12" ht="19.5" customHeight="1" x14ac:dyDescent="0.3">
      <c r="B1271" s="39" t="s">
        <v>27</v>
      </c>
      <c r="C1271" s="30" t="s">
        <v>33</v>
      </c>
      <c r="D1271" s="30" t="s">
        <v>82</v>
      </c>
      <c r="E1271" s="29">
        <v>44593</v>
      </c>
      <c r="F1271" s="28" t="s">
        <v>125</v>
      </c>
      <c r="G1271" s="26">
        <v>0</v>
      </c>
      <c r="H1271" s="26">
        <v>0</v>
      </c>
      <c r="I1271" s="26">
        <v>0.35416500000000001</v>
      </c>
      <c r="J1271" s="26">
        <v>0.32986199999999999</v>
      </c>
      <c r="K1271" s="26">
        <v>0</v>
      </c>
      <c r="L1271" s="26">
        <v>0.26423000000000002</v>
      </c>
    </row>
    <row r="1272" spans="2:12" ht="19.5" customHeight="1" x14ac:dyDescent="0.3">
      <c r="B1272" s="39" t="s">
        <v>27</v>
      </c>
      <c r="C1272" s="30" t="s">
        <v>33</v>
      </c>
      <c r="D1272" s="30" t="s">
        <v>82</v>
      </c>
      <c r="E1272" s="29">
        <v>44562</v>
      </c>
      <c r="F1272" s="28" t="s">
        <v>125</v>
      </c>
      <c r="G1272" s="26">
        <v>0</v>
      </c>
      <c r="H1272" s="26">
        <v>0</v>
      </c>
      <c r="I1272" s="26">
        <v>0.36092299999999999</v>
      </c>
      <c r="J1272" s="26">
        <v>0.33116800000000002</v>
      </c>
      <c r="K1272" s="26">
        <v>0</v>
      </c>
      <c r="L1272" s="26">
        <v>0.27380500000000002</v>
      </c>
    </row>
    <row r="1273" spans="2:12" ht="19.5" customHeight="1" x14ac:dyDescent="0.3">
      <c r="B1273" s="39" t="s">
        <v>27</v>
      </c>
      <c r="C1273" s="30" t="s">
        <v>33</v>
      </c>
      <c r="D1273" s="30" t="s">
        <v>82</v>
      </c>
      <c r="E1273" s="29">
        <v>44896</v>
      </c>
      <c r="F1273" s="28" t="s">
        <v>126</v>
      </c>
      <c r="G1273" s="26">
        <v>0</v>
      </c>
      <c r="H1273" s="26">
        <v>0</v>
      </c>
      <c r="I1273" s="26">
        <v>0.17308099999999998</v>
      </c>
      <c r="J1273" s="26">
        <v>0.15929699999999999</v>
      </c>
      <c r="K1273" s="26">
        <v>0</v>
      </c>
      <c r="L1273" s="26">
        <v>0.17297699999999999</v>
      </c>
    </row>
    <row r="1274" spans="2:12" ht="19.5" customHeight="1" x14ac:dyDescent="0.3">
      <c r="B1274" s="39" t="s">
        <v>27</v>
      </c>
      <c r="C1274" s="30" t="s">
        <v>33</v>
      </c>
      <c r="D1274" s="30" t="s">
        <v>82</v>
      </c>
      <c r="E1274" s="29">
        <v>44866</v>
      </c>
      <c r="F1274" s="28" t="s">
        <v>126</v>
      </c>
      <c r="G1274" s="26">
        <v>0</v>
      </c>
      <c r="H1274" s="26">
        <v>0</v>
      </c>
      <c r="I1274" s="26">
        <v>0</v>
      </c>
      <c r="J1274" s="26">
        <v>0.22812299999999999</v>
      </c>
      <c r="K1274" s="26">
        <v>0.214532</v>
      </c>
      <c r="L1274" s="26">
        <v>0.19064400000000001</v>
      </c>
    </row>
    <row r="1275" spans="2:12" ht="19.5" customHeight="1" x14ac:dyDescent="0.3">
      <c r="B1275" s="39" t="s">
        <v>27</v>
      </c>
      <c r="C1275" s="30" t="s">
        <v>33</v>
      </c>
      <c r="D1275" s="30" t="s">
        <v>82</v>
      </c>
      <c r="E1275" s="29">
        <v>44835</v>
      </c>
      <c r="F1275" s="28" t="s">
        <v>126</v>
      </c>
      <c r="G1275" s="26">
        <v>0</v>
      </c>
      <c r="H1275" s="26">
        <v>0.28480100000000003</v>
      </c>
      <c r="I1275" s="26">
        <v>0.259851</v>
      </c>
      <c r="J1275" s="26">
        <v>0</v>
      </c>
      <c r="K1275" s="26">
        <v>0</v>
      </c>
      <c r="L1275" s="26">
        <v>0.200574</v>
      </c>
    </row>
    <row r="1276" spans="2:12" ht="19.5" customHeight="1" x14ac:dyDescent="0.3">
      <c r="B1276" s="39" t="s">
        <v>27</v>
      </c>
      <c r="C1276" s="30" t="s">
        <v>33</v>
      </c>
      <c r="D1276" s="30" t="s">
        <v>82</v>
      </c>
      <c r="E1276" s="29">
        <v>44805</v>
      </c>
      <c r="F1276" s="28" t="s">
        <v>126</v>
      </c>
      <c r="G1276" s="26">
        <v>0.31535799999999997</v>
      </c>
      <c r="H1276" s="26">
        <v>0.28739799999999999</v>
      </c>
      <c r="I1276" s="26">
        <v>0</v>
      </c>
      <c r="J1276" s="26">
        <v>0</v>
      </c>
      <c r="K1276" s="26">
        <v>0</v>
      </c>
      <c r="L1276" s="26">
        <v>0.19900100000000001</v>
      </c>
    </row>
    <row r="1277" spans="2:12" ht="19.5" customHeight="1" x14ac:dyDescent="0.3">
      <c r="B1277" s="39" t="s">
        <v>27</v>
      </c>
      <c r="C1277" s="30" t="s">
        <v>33</v>
      </c>
      <c r="D1277" s="30" t="s">
        <v>82</v>
      </c>
      <c r="E1277" s="29">
        <v>44774</v>
      </c>
      <c r="F1277" s="28" t="s">
        <v>126</v>
      </c>
      <c r="G1277" s="26">
        <v>0.32714700000000002</v>
      </c>
      <c r="H1277" s="26">
        <v>0.31079299999999999</v>
      </c>
      <c r="I1277" s="26">
        <v>0</v>
      </c>
      <c r="J1277" s="26">
        <v>0</v>
      </c>
      <c r="K1277" s="26">
        <v>0</v>
      </c>
      <c r="L1277" s="26">
        <v>0.23108400000000001</v>
      </c>
    </row>
    <row r="1278" spans="2:12" ht="19.5" customHeight="1" x14ac:dyDescent="0.3">
      <c r="B1278" s="39" t="s">
        <v>27</v>
      </c>
      <c r="C1278" s="30" t="s">
        <v>33</v>
      </c>
      <c r="D1278" s="30" t="s">
        <v>82</v>
      </c>
      <c r="E1278" s="29">
        <v>44743</v>
      </c>
      <c r="F1278" s="28" t="s">
        <v>126</v>
      </c>
      <c r="G1278" s="26">
        <v>0.295651</v>
      </c>
      <c r="H1278" s="26">
        <v>0.275922</v>
      </c>
      <c r="I1278" s="26">
        <v>0</v>
      </c>
      <c r="J1278" s="26">
        <v>0</v>
      </c>
      <c r="K1278" s="26">
        <v>0</v>
      </c>
      <c r="L1278" s="26">
        <v>0.20500599999999999</v>
      </c>
    </row>
    <row r="1279" spans="2:12" ht="19.5" customHeight="1" x14ac:dyDescent="0.3">
      <c r="B1279" s="39" t="s">
        <v>27</v>
      </c>
      <c r="C1279" s="30" t="s">
        <v>33</v>
      </c>
      <c r="D1279" s="30" t="s">
        <v>82</v>
      </c>
      <c r="E1279" s="29">
        <v>44713</v>
      </c>
      <c r="F1279" s="28" t="s">
        <v>126</v>
      </c>
      <c r="G1279" s="26">
        <v>0.36248000000000002</v>
      </c>
      <c r="H1279" s="26">
        <v>0.34438000000000002</v>
      </c>
      <c r="I1279" s="26">
        <v>0</v>
      </c>
      <c r="J1279" s="26">
        <v>0</v>
      </c>
      <c r="K1279" s="26">
        <v>0</v>
      </c>
      <c r="L1279" s="26">
        <v>0.24824499999999999</v>
      </c>
    </row>
    <row r="1280" spans="2:12" ht="19.5" customHeight="1" x14ac:dyDescent="0.3">
      <c r="B1280" s="39" t="s">
        <v>27</v>
      </c>
      <c r="C1280" s="30" t="s">
        <v>33</v>
      </c>
      <c r="D1280" s="30" t="s">
        <v>82</v>
      </c>
      <c r="E1280" s="29">
        <v>44682</v>
      </c>
      <c r="F1280" s="28" t="s">
        <v>126</v>
      </c>
      <c r="G1280" s="26">
        <v>0</v>
      </c>
      <c r="H1280" s="26">
        <v>0.37003799999999998</v>
      </c>
      <c r="I1280" s="26">
        <v>0.34466799999999997</v>
      </c>
      <c r="J1280" s="26">
        <v>0</v>
      </c>
      <c r="K1280" s="26">
        <v>0</v>
      </c>
      <c r="L1280" s="26">
        <v>0.268903</v>
      </c>
    </row>
    <row r="1281" spans="2:12" ht="19.5" customHeight="1" x14ac:dyDescent="0.3">
      <c r="B1281" s="39" t="s">
        <v>27</v>
      </c>
      <c r="C1281" s="30" t="s">
        <v>33</v>
      </c>
      <c r="D1281" s="30" t="s">
        <v>82</v>
      </c>
      <c r="E1281" s="29">
        <v>44652</v>
      </c>
      <c r="F1281" s="28" t="s">
        <v>126</v>
      </c>
      <c r="G1281" s="26">
        <v>0</v>
      </c>
      <c r="H1281" s="26">
        <v>0</v>
      </c>
      <c r="I1281" s="26">
        <v>0</v>
      </c>
      <c r="J1281" s="26">
        <v>0.3513</v>
      </c>
      <c r="K1281" s="26">
        <v>0.32048100000000002</v>
      </c>
      <c r="L1281" s="26">
        <v>0.27113599999999999</v>
      </c>
    </row>
    <row r="1282" spans="2:12" ht="19.5" customHeight="1" x14ac:dyDescent="0.3">
      <c r="B1282" s="39" t="s">
        <v>27</v>
      </c>
      <c r="C1282" s="30" t="s">
        <v>33</v>
      </c>
      <c r="D1282" s="30" t="s">
        <v>82</v>
      </c>
      <c r="E1282" s="29">
        <v>44621</v>
      </c>
      <c r="F1282" s="28" t="s">
        <v>126</v>
      </c>
      <c r="G1282" s="26">
        <v>0</v>
      </c>
      <c r="H1282" s="26">
        <v>0</v>
      </c>
      <c r="I1282" s="26">
        <v>0</v>
      </c>
      <c r="J1282" s="26">
        <v>0.48411599999999999</v>
      </c>
      <c r="K1282" s="26">
        <v>0.43660700000000002</v>
      </c>
      <c r="L1282" s="26">
        <v>0.36322100000000002</v>
      </c>
    </row>
    <row r="1283" spans="2:12" ht="19.5" customHeight="1" x14ac:dyDescent="0.3">
      <c r="B1283" s="39" t="s">
        <v>27</v>
      </c>
      <c r="C1283" s="30" t="s">
        <v>33</v>
      </c>
      <c r="D1283" s="30" t="s">
        <v>82</v>
      </c>
      <c r="E1283" s="29">
        <v>44593</v>
      </c>
      <c r="F1283" s="28" t="s">
        <v>126</v>
      </c>
      <c r="G1283" s="26">
        <v>0</v>
      </c>
      <c r="H1283" s="26">
        <v>0</v>
      </c>
      <c r="I1283" s="26">
        <v>0.35916500000000001</v>
      </c>
      <c r="J1283" s="26">
        <v>0.33486199999999999</v>
      </c>
      <c r="K1283" s="26">
        <v>0</v>
      </c>
      <c r="L1283" s="26">
        <v>0.26923000000000002</v>
      </c>
    </row>
    <row r="1284" spans="2:12" ht="19.5" customHeight="1" x14ac:dyDescent="0.3">
      <c r="B1284" s="39" t="s">
        <v>27</v>
      </c>
      <c r="C1284" s="30" t="s">
        <v>33</v>
      </c>
      <c r="D1284" s="30" t="s">
        <v>82</v>
      </c>
      <c r="E1284" s="29">
        <v>44562</v>
      </c>
      <c r="F1284" s="28" t="s">
        <v>126</v>
      </c>
      <c r="G1284" s="26">
        <v>0</v>
      </c>
      <c r="H1284" s="26">
        <v>0</v>
      </c>
      <c r="I1284" s="26">
        <v>0.365923</v>
      </c>
      <c r="J1284" s="26">
        <v>0.33616800000000002</v>
      </c>
      <c r="K1284" s="26">
        <v>0</v>
      </c>
      <c r="L1284" s="26">
        <v>0.27880500000000003</v>
      </c>
    </row>
    <row r="1285" spans="2:12" ht="19.5" customHeight="1" x14ac:dyDescent="0.3">
      <c r="B1285" s="39" t="s">
        <v>27</v>
      </c>
      <c r="C1285" s="30" t="s">
        <v>33</v>
      </c>
      <c r="D1285" s="30" t="s">
        <v>82</v>
      </c>
      <c r="E1285" s="29">
        <v>44896</v>
      </c>
      <c r="F1285" s="28" t="s">
        <v>127</v>
      </c>
      <c r="G1285" s="26">
        <v>0</v>
      </c>
      <c r="H1285" s="26">
        <v>0</v>
      </c>
      <c r="I1285" s="26">
        <v>0.17808099999999999</v>
      </c>
      <c r="J1285" s="26">
        <v>0.164297</v>
      </c>
      <c r="K1285" s="26">
        <v>0</v>
      </c>
      <c r="L1285" s="26">
        <v>0.177977</v>
      </c>
    </row>
    <row r="1286" spans="2:12" ht="19.5" customHeight="1" x14ac:dyDescent="0.3">
      <c r="B1286" s="39" t="s">
        <v>27</v>
      </c>
      <c r="C1286" s="30" t="s">
        <v>33</v>
      </c>
      <c r="D1286" s="30" t="s">
        <v>82</v>
      </c>
      <c r="E1286" s="29">
        <v>44866</v>
      </c>
      <c r="F1286" s="28" t="s">
        <v>127</v>
      </c>
      <c r="G1286" s="26">
        <v>0</v>
      </c>
      <c r="H1286" s="26">
        <v>0</v>
      </c>
      <c r="I1286" s="26">
        <v>0</v>
      </c>
      <c r="J1286" s="26">
        <v>0.233123</v>
      </c>
      <c r="K1286" s="26">
        <v>0.219532</v>
      </c>
      <c r="L1286" s="26">
        <v>0.19564400000000001</v>
      </c>
    </row>
    <row r="1287" spans="2:12" ht="19.5" customHeight="1" x14ac:dyDescent="0.3">
      <c r="B1287" s="39" t="s">
        <v>27</v>
      </c>
      <c r="C1287" s="30" t="s">
        <v>33</v>
      </c>
      <c r="D1287" s="30" t="s">
        <v>82</v>
      </c>
      <c r="E1287" s="29">
        <v>44835</v>
      </c>
      <c r="F1287" s="28" t="s">
        <v>127</v>
      </c>
      <c r="G1287" s="26">
        <v>0</v>
      </c>
      <c r="H1287" s="26">
        <v>0.28980099999999998</v>
      </c>
      <c r="I1287" s="26">
        <v>0.264851</v>
      </c>
      <c r="J1287" s="26">
        <v>0</v>
      </c>
      <c r="K1287" s="26">
        <v>0</v>
      </c>
      <c r="L1287" s="26">
        <v>0.20557400000000001</v>
      </c>
    </row>
    <row r="1288" spans="2:12" ht="19.5" customHeight="1" x14ac:dyDescent="0.3">
      <c r="B1288" s="39" t="s">
        <v>27</v>
      </c>
      <c r="C1288" s="30" t="s">
        <v>33</v>
      </c>
      <c r="D1288" s="30" t="s">
        <v>82</v>
      </c>
      <c r="E1288" s="29">
        <v>44805</v>
      </c>
      <c r="F1288" s="28" t="s">
        <v>127</v>
      </c>
      <c r="G1288" s="26">
        <v>0.32035799999999998</v>
      </c>
      <c r="H1288" s="26">
        <v>0.29239799999999999</v>
      </c>
      <c r="I1288" s="26">
        <v>0</v>
      </c>
      <c r="J1288" s="26">
        <v>0</v>
      </c>
      <c r="K1288" s="26">
        <v>0</v>
      </c>
      <c r="L1288" s="26">
        <v>0.20400099999999999</v>
      </c>
    </row>
    <row r="1289" spans="2:12" ht="19.5" customHeight="1" x14ac:dyDescent="0.3">
      <c r="B1289" s="39" t="s">
        <v>27</v>
      </c>
      <c r="C1289" s="30" t="s">
        <v>33</v>
      </c>
      <c r="D1289" s="30" t="s">
        <v>82</v>
      </c>
      <c r="E1289" s="29">
        <v>44774</v>
      </c>
      <c r="F1289" s="28" t="s">
        <v>127</v>
      </c>
      <c r="G1289" s="26">
        <v>0.33214700000000003</v>
      </c>
      <c r="H1289" s="26">
        <v>0.31579299999999999</v>
      </c>
      <c r="I1289" s="26">
        <v>0</v>
      </c>
      <c r="J1289" s="26">
        <v>0</v>
      </c>
      <c r="K1289" s="26">
        <v>0</v>
      </c>
      <c r="L1289" s="26">
        <v>0.23608399999999999</v>
      </c>
    </row>
    <row r="1290" spans="2:12" ht="19.5" customHeight="1" x14ac:dyDescent="0.3">
      <c r="B1290" s="39" t="s">
        <v>27</v>
      </c>
      <c r="C1290" s="30" t="s">
        <v>33</v>
      </c>
      <c r="D1290" s="30" t="s">
        <v>82</v>
      </c>
      <c r="E1290" s="29">
        <v>44743</v>
      </c>
      <c r="F1290" s="28" t="s">
        <v>127</v>
      </c>
      <c r="G1290" s="26">
        <v>0.300651</v>
      </c>
      <c r="H1290" s="26">
        <v>0.28092200000000001</v>
      </c>
      <c r="I1290" s="26">
        <v>0</v>
      </c>
      <c r="J1290" s="26">
        <v>0</v>
      </c>
      <c r="K1290" s="26">
        <v>0</v>
      </c>
      <c r="L1290" s="26">
        <v>0.210006</v>
      </c>
    </row>
    <row r="1291" spans="2:12" ht="19.5" customHeight="1" x14ac:dyDescent="0.3">
      <c r="B1291" s="39" t="s">
        <v>27</v>
      </c>
      <c r="C1291" s="30" t="s">
        <v>33</v>
      </c>
      <c r="D1291" s="30" t="s">
        <v>82</v>
      </c>
      <c r="E1291" s="29">
        <v>44713</v>
      </c>
      <c r="F1291" s="28" t="s">
        <v>127</v>
      </c>
      <c r="G1291" s="26">
        <v>0.36747999999999997</v>
      </c>
      <c r="H1291" s="26">
        <v>0.34938000000000002</v>
      </c>
      <c r="I1291" s="26">
        <v>0</v>
      </c>
      <c r="J1291" s="26">
        <v>0</v>
      </c>
      <c r="K1291" s="26">
        <v>0</v>
      </c>
      <c r="L1291" s="26">
        <v>0.253245</v>
      </c>
    </row>
    <row r="1292" spans="2:12" ht="19.5" customHeight="1" x14ac:dyDescent="0.3">
      <c r="B1292" s="39" t="s">
        <v>27</v>
      </c>
      <c r="C1292" s="30" t="s">
        <v>33</v>
      </c>
      <c r="D1292" s="30" t="s">
        <v>82</v>
      </c>
      <c r="E1292" s="29">
        <v>44682</v>
      </c>
      <c r="F1292" s="28" t="s">
        <v>127</v>
      </c>
      <c r="G1292" s="26">
        <v>0</v>
      </c>
      <c r="H1292" s="26">
        <v>0.37503799999999998</v>
      </c>
      <c r="I1292" s="26">
        <v>0.34966799999999998</v>
      </c>
      <c r="J1292" s="26">
        <v>0</v>
      </c>
      <c r="K1292" s="26">
        <v>0</v>
      </c>
      <c r="L1292" s="26">
        <v>0.27390300000000001</v>
      </c>
    </row>
    <row r="1293" spans="2:12" ht="19.5" customHeight="1" x14ac:dyDescent="0.3">
      <c r="B1293" s="39" t="s">
        <v>27</v>
      </c>
      <c r="C1293" s="30" t="s">
        <v>33</v>
      </c>
      <c r="D1293" s="30" t="s">
        <v>82</v>
      </c>
      <c r="E1293" s="29">
        <v>44652</v>
      </c>
      <c r="F1293" s="28" t="s">
        <v>127</v>
      </c>
      <c r="G1293" s="26">
        <v>0</v>
      </c>
      <c r="H1293" s="26">
        <v>0</v>
      </c>
      <c r="I1293" s="26">
        <v>0</v>
      </c>
      <c r="J1293" s="26">
        <v>0.35630000000000001</v>
      </c>
      <c r="K1293" s="26">
        <v>0.32548100000000002</v>
      </c>
      <c r="L1293" s="26">
        <v>0.27613599999999999</v>
      </c>
    </row>
    <row r="1294" spans="2:12" ht="19.5" customHeight="1" x14ac:dyDescent="0.3">
      <c r="B1294" s="39" t="s">
        <v>27</v>
      </c>
      <c r="C1294" s="30" t="s">
        <v>33</v>
      </c>
      <c r="D1294" s="30" t="s">
        <v>82</v>
      </c>
      <c r="E1294" s="29">
        <v>44621</v>
      </c>
      <c r="F1294" s="28" t="s">
        <v>127</v>
      </c>
      <c r="G1294" s="26">
        <v>0</v>
      </c>
      <c r="H1294" s="26">
        <v>0</v>
      </c>
      <c r="I1294" s="26">
        <v>0</v>
      </c>
      <c r="J1294" s="26">
        <v>0.489116</v>
      </c>
      <c r="K1294" s="26">
        <v>0.44160699999999997</v>
      </c>
      <c r="L1294" s="26">
        <v>0.36822100000000002</v>
      </c>
    </row>
    <row r="1295" spans="2:12" ht="19.5" customHeight="1" x14ac:dyDescent="0.3">
      <c r="B1295" s="39" t="s">
        <v>27</v>
      </c>
      <c r="C1295" s="30" t="s">
        <v>33</v>
      </c>
      <c r="D1295" s="30" t="s">
        <v>82</v>
      </c>
      <c r="E1295" s="29">
        <v>44593</v>
      </c>
      <c r="F1295" s="28" t="s">
        <v>127</v>
      </c>
      <c r="G1295" s="26">
        <v>0</v>
      </c>
      <c r="H1295" s="26">
        <v>0</v>
      </c>
      <c r="I1295" s="26">
        <v>0.36416500000000002</v>
      </c>
      <c r="J1295" s="26">
        <v>0.339862</v>
      </c>
      <c r="K1295" s="26">
        <v>0</v>
      </c>
      <c r="L1295" s="26">
        <v>0.27422999999999997</v>
      </c>
    </row>
    <row r="1296" spans="2:12" ht="19.5" customHeight="1" x14ac:dyDescent="0.3">
      <c r="B1296" s="39" t="s">
        <v>27</v>
      </c>
      <c r="C1296" s="30" t="s">
        <v>33</v>
      </c>
      <c r="D1296" s="30" t="s">
        <v>82</v>
      </c>
      <c r="E1296" s="29">
        <v>44562</v>
      </c>
      <c r="F1296" s="28" t="s">
        <v>127</v>
      </c>
      <c r="G1296" s="26">
        <v>0</v>
      </c>
      <c r="H1296" s="26">
        <v>0</v>
      </c>
      <c r="I1296" s="26">
        <v>0.370923</v>
      </c>
      <c r="J1296" s="26">
        <v>0.34116799999999997</v>
      </c>
      <c r="K1296" s="26">
        <v>0</v>
      </c>
      <c r="L1296" s="26">
        <v>0.28380499999999997</v>
      </c>
    </row>
    <row r="1297" spans="2:12" ht="19.5" customHeight="1" x14ac:dyDescent="0.3">
      <c r="B1297" s="39" t="s">
        <v>27</v>
      </c>
      <c r="C1297" s="30" t="s">
        <v>33</v>
      </c>
      <c r="D1297" s="30" t="s">
        <v>82</v>
      </c>
      <c r="E1297" s="29">
        <v>44896</v>
      </c>
      <c r="F1297" s="28" t="s">
        <v>128</v>
      </c>
      <c r="G1297" s="26">
        <v>0</v>
      </c>
      <c r="H1297" s="26">
        <v>0</v>
      </c>
      <c r="I1297" s="26">
        <v>0.18308099999999999</v>
      </c>
      <c r="J1297" s="26">
        <v>0.169297</v>
      </c>
      <c r="K1297" s="26">
        <v>0</v>
      </c>
      <c r="L1297" s="26">
        <v>0.182977</v>
      </c>
    </row>
    <row r="1298" spans="2:12" ht="19.5" customHeight="1" x14ac:dyDescent="0.3">
      <c r="B1298" s="39" t="s">
        <v>27</v>
      </c>
      <c r="C1298" s="30" t="s">
        <v>33</v>
      </c>
      <c r="D1298" s="30" t="s">
        <v>82</v>
      </c>
      <c r="E1298" s="29">
        <v>44866</v>
      </c>
      <c r="F1298" s="28" t="s">
        <v>128</v>
      </c>
      <c r="G1298" s="26">
        <v>0</v>
      </c>
      <c r="H1298" s="26">
        <v>0</v>
      </c>
      <c r="I1298" s="26">
        <v>0</v>
      </c>
      <c r="J1298" s="26">
        <v>0.238123</v>
      </c>
      <c r="K1298" s="26">
        <v>0.22453200000000001</v>
      </c>
      <c r="L1298" s="26">
        <v>0.20064399999999999</v>
      </c>
    </row>
    <row r="1299" spans="2:12" ht="19.5" customHeight="1" x14ac:dyDescent="0.3">
      <c r="B1299" s="39" t="s">
        <v>27</v>
      </c>
      <c r="C1299" s="30" t="s">
        <v>33</v>
      </c>
      <c r="D1299" s="30" t="s">
        <v>82</v>
      </c>
      <c r="E1299" s="29">
        <v>44835</v>
      </c>
      <c r="F1299" s="28" t="s">
        <v>128</v>
      </c>
      <c r="G1299" s="26">
        <v>0</v>
      </c>
      <c r="H1299" s="26">
        <v>0.29480099999999998</v>
      </c>
      <c r="I1299" s="26">
        <v>0.26985100000000001</v>
      </c>
      <c r="J1299" s="26">
        <v>0</v>
      </c>
      <c r="K1299" s="26">
        <v>0</v>
      </c>
      <c r="L1299" s="26">
        <v>0.21057400000000001</v>
      </c>
    </row>
    <row r="1300" spans="2:12" ht="19.5" customHeight="1" x14ac:dyDescent="0.3">
      <c r="B1300" s="39" t="s">
        <v>27</v>
      </c>
      <c r="C1300" s="30" t="s">
        <v>33</v>
      </c>
      <c r="D1300" s="30" t="s">
        <v>82</v>
      </c>
      <c r="E1300" s="29">
        <v>44805</v>
      </c>
      <c r="F1300" s="28" t="s">
        <v>128</v>
      </c>
      <c r="G1300" s="26">
        <v>0.32535799999999998</v>
      </c>
      <c r="H1300" s="26">
        <v>0.297398</v>
      </c>
      <c r="I1300" s="26">
        <v>0</v>
      </c>
      <c r="J1300" s="26">
        <v>0</v>
      </c>
      <c r="K1300" s="26">
        <v>0</v>
      </c>
      <c r="L1300" s="26">
        <v>0.20900099999999999</v>
      </c>
    </row>
    <row r="1301" spans="2:12" ht="19.5" customHeight="1" x14ac:dyDescent="0.3">
      <c r="B1301" s="39" t="s">
        <v>27</v>
      </c>
      <c r="C1301" s="30" t="s">
        <v>33</v>
      </c>
      <c r="D1301" s="30" t="s">
        <v>82</v>
      </c>
      <c r="E1301" s="29">
        <v>44774</v>
      </c>
      <c r="F1301" s="28" t="s">
        <v>128</v>
      </c>
      <c r="G1301" s="26">
        <v>0.33714699999999997</v>
      </c>
      <c r="H1301" s="26">
        <v>0.32079299999999999</v>
      </c>
      <c r="I1301" s="26">
        <v>0</v>
      </c>
      <c r="J1301" s="26">
        <v>0</v>
      </c>
      <c r="K1301" s="26">
        <v>0</v>
      </c>
      <c r="L1301" s="26">
        <v>0.24108399999999999</v>
      </c>
    </row>
    <row r="1302" spans="2:12" ht="19.5" customHeight="1" x14ac:dyDescent="0.3">
      <c r="B1302" s="39" t="s">
        <v>27</v>
      </c>
      <c r="C1302" s="30" t="s">
        <v>33</v>
      </c>
      <c r="D1302" s="30" t="s">
        <v>82</v>
      </c>
      <c r="E1302" s="29">
        <v>44743</v>
      </c>
      <c r="F1302" s="28" t="s">
        <v>128</v>
      </c>
      <c r="G1302" s="26">
        <v>0.30565100000000001</v>
      </c>
      <c r="H1302" s="26">
        <v>0.28592200000000001</v>
      </c>
      <c r="I1302" s="26">
        <v>0</v>
      </c>
      <c r="J1302" s="26">
        <v>0</v>
      </c>
      <c r="K1302" s="26">
        <v>0</v>
      </c>
      <c r="L1302" s="26">
        <v>0.215006</v>
      </c>
    </row>
    <row r="1303" spans="2:12" ht="19.5" customHeight="1" x14ac:dyDescent="0.3">
      <c r="B1303" s="39" t="s">
        <v>27</v>
      </c>
      <c r="C1303" s="30" t="s">
        <v>33</v>
      </c>
      <c r="D1303" s="30" t="s">
        <v>82</v>
      </c>
      <c r="E1303" s="29">
        <v>44713</v>
      </c>
      <c r="F1303" s="28" t="s">
        <v>128</v>
      </c>
      <c r="G1303" s="26">
        <v>0.37247999999999998</v>
      </c>
      <c r="H1303" s="26">
        <v>0.35437999999999997</v>
      </c>
      <c r="I1303" s="26">
        <v>0</v>
      </c>
      <c r="J1303" s="26">
        <v>0</v>
      </c>
      <c r="K1303" s="26">
        <v>0</v>
      </c>
      <c r="L1303" s="26">
        <v>0.258245</v>
      </c>
    </row>
    <row r="1304" spans="2:12" ht="19.5" customHeight="1" x14ac:dyDescent="0.3">
      <c r="B1304" s="39" t="s">
        <v>27</v>
      </c>
      <c r="C1304" s="30" t="s">
        <v>33</v>
      </c>
      <c r="D1304" s="30" t="s">
        <v>82</v>
      </c>
      <c r="E1304" s="29">
        <v>44682</v>
      </c>
      <c r="F1304" s="28" t="s">
        <v>128</v>
      </c>
      <c r="G1304" s="26">
        <v>0</v>
      </c>
      <c r="H1304" s="26">
        <v>0.38003799999999999</v>
      </c>
      <c r="I1304" s="26">
        <v>0.35466799999999998</v>
      </c>
      <c r="J1304" s="26">
        <v>0</v>
      </c>
      <c r="K1304" s="26">
        <v>0</v>
      </c>
      <c r="L1304" s="26">
        <v>0.27890300000000001</v>
      </c>
    </row>
    <row r="1305" spans="2:12" ht="19.5" customHeight="1" x14ac:dyDescent="0.3">
      <c r="B1305" s="39" t="s">
        <v>27</v>
      </c>
      <c r="C1305" s="30" t="s">
        <v>33</v>
      </c>
      <c r="D1305" s="30" t="s">
        <v>82</v>
      </c>
      <c r="E1305" s="29">
        <v>44652</v>
      </c>
      <c r="F1305" s="28" t="s">
        <v>128</v>
      </c>
      <c r="G1305" s="26">
        <v>0</v>
      </c>
      <c r="H1305" s="26">
        <v>0</v>
      </c>
      <c r="I1305" s="26">
        <v>0</v>
      </c>
      <c r="J1305" s="26">
        <v>0.36130000000000001</v>
      </c>
      <c r="K1305" s="26">
        <v>0.33048100000000002</v>
      </c>
      <c r="L1305" s="26">
        <v>0.281136</v>
      </c>
    </row>
    <row r="1306" spans="2:12" ht="19.5" customHeight="1" x14ac:dyDescent="0.3">
      <c r="B1306" s="39" t="s">
        <v>27</v>
      </c>
      <c r="C1306" s="30" t="s">
        <v>33</v>
      </c>
      <c r="D1306" s="30" t="s">
        <v>82</v>
      </c>
      <c r="E1306" s="29">
        <v>44621</v>
      </c>
      <c r="F1306" s="28" t="s">
        <v>128</v>
      </c>
      <c r="G1306" s="26">
        <v>0</v>
      </c>
      <c r="H1306" s="26">
        <v>0</v>
      </c>
      <c r="I1306" s="26">
        <v>0</v>
      </c>
      <c r="J1306" s="26">
        <v>0.494116</v>
      </c>
      <c r="K1306" s="26">
        <v>0.44660699999999998</v>
      </c>
      <c r="L1306" s="26">
        <v>0.37322100000000002</v>
      </c>
    </row>
    <row r="1307" spans="2:12" ht="19.5" customHeight="1" x14ac:dyDescent="0.3">
      <c r="B1307" s="39" t="s">
        <v>27</v>
      </c>
      <c r="C1307" s="30" t="s">
        <v>33</v>
      </c>
      <c r="D1307" s="30" t="s">
        <v>82</v>
      </c>
      <c r="E1307" s="29">
        <v>44593</v>
      </c>
      <c r="F1307" s="28" t="s">
        <v>128</v>
      </c>
      <c r="G1307" s="26">
        <v>0</v>
      </c>
      <c r="H1307" s="26">
        <v>0</v>
      </c>
      <c r="I1307" s="26">
        <v>0.36916500000000002</v>
      </c>
      <c r="J1307" s="26">
        <v>0.344862</v>
      </c>
      <c r="K1307" s="26">
        <v>0</v>
      </c>
      <c r="L1307" s="26">
        <v>0.27922999999999998</v>
      </c>
    </row>
    <row r="1308" spans="2:12" ht="19.5" customHeight="1" x14ac:dyDescent="0.3">
      <c r="B1308" s="39" t="s">
        <v>27</v>
      </c>
      <c r="C1308" s="30" t="s">
        <v>33</v>
      </c>
      <c r="D1308" s="30" t="s">
        <v>82</v>
      </c>
      <c r="E1308" s="29">
        <v>44562</v>
      </c>
      <c r="F1308" s="28" t="s">
        <v>128</v>
      </c>
      <c r="G1308" s="26">
        <v>0</v>
      </c>
      <c r="H1308" s="26">
        <v>0</v>
      </c>
      <c r="I1308" s="26">
        <v>0.37592300000000001</v>
      </c>
      <c r="J1308" s="26">
        <v>0.34616799999999998</v>
      </c>
      <c r="K1308" s="26">
        <v>0</v>
      </c>
      <c r="L1308" s="26">
        <v>0.28880499999999998</v>
      </c>
    </row>
    <row r="1309" spans="2:12" ht="19.5" customHeight="1" x14ac:dyDescent="0.3">
      <c r="B1309" s="39" t="s">
        <v>27</v>
      </c>
      <c r="C1309" s="30" t="s">
        <v>33</v>
      </c>
      <c r="D1309" s="30" t="s">
        <v>82</v>
      </c>
      <c r="E1309" s="29">
        <v>44896</v>
      </c>
      <c r="F1309" s="28" t="s">
        <v>129</v>
      </c>
      <c r="G1309" s="26">
        <v>0</v>
      </c>
      <c r="H1309" s="26">
        <v>0</v>
      </c>
      <c r="I1309" s="26">
        <v>0.188081</v>
      </c>
      <c r="J1309" s="26">
        <v>0.17429700000000001</v>
      </c>
      <c r="K1309" s="26">
        <v>0</v>
      </c>
      <c r="L1309" s="26">
        <v>0.18797700000000001</v>
      </c>
    </row>
    <row r="1310" spans="2:12" ht="19.5" customHeight="1" x14ac:dyDescent="0.3">
      <c r="B1310" s="39" t="s">
        <v>27</v>
      </c>
      <c r="C1310" s="30" t="s">
        <v>33</v>
      </c>
      <c r="D1310" s="30" t="s">
        <v>82</v>
      </c>
      <c r="E1310" s="29">
        <v>44866</v>
      </c>
      <c r="F1310" s="28" t="s">
        <v>129</v>
      </c>
      <c r="G1310" s="26">
        <v>0</v>
      </c>
      <c r="H1310" s="26">
        <v>0</v>
      </c>
      <c r="I1310" s="26">
        <v>0</v>
      </c>
      <c r="J1310" s="26">
        <v>0.24312300000000001</v>
      </c>
      <c r="K1310" s="26">
        <v>0.22953199999999999</v>
      </c>
      <c r="L1310" s="26">
        <v>0.20564399999999999</v>
      </c>
    </row>
    <row r="1311" spans="2:12" ht="19.5" customHeight="1" x14ac:dyDescent="0.3">
      <c r="B1311" s="39" t="s">
        <v>27</v>
      </c>
      <c r="C1311" s="30" t="s">
        <v>33</v>
      </c>
      <c r="D1311" s="30" t="s">
        <v>82</v>
      </c>
      <c r="E1311" s="29">
        <v>44835</v>
      </c>
      <c r="F1311" s="28" t="s">
        <v>129</v>
      </c>
      <c r="G1311" s="26">
        <v>0</v>
      </c>
      <c r="H1311" s="26">
        <v>0.29980099999999998</v>
      </c>
      <c r="I1311" s="26">
        <v>0.27485100000000001</v>
      </c>
      <c r="J1311" s="26">
        <v>0</v>
      </c>
      <c r="K1311" s="26">
        <v>0</v>
      </c>
      <c r="L1311" s="26">
        <v>0.21557399999999999</v>
      </c>
    </row>
    <row r="1312" spans="2:12" ht="19.5" customHeight="1" x14ac:dyDescent="0.3">
      <c r="B1312" s="39" t="s">
        <v>27</v>
      </c>
      <c r="C1312" s="30" t="s">
        <v>33</v>
      </c>
      <c r="D1312" s="30" t="s">
        <v>82</v>
      </c>
      <c r="E1312" s="29">
        <v>44805</v>
      </c>
      <c r="F1312" s="28" t="s">
        <v>129</v>
      </c>
      <c r="G1312" s="26">
        <v>0.33035799999999998</v>
      </c>
      <c r="H1312" s="26">
        <v>0.302398</v>
      </c>
      <c r="I1312" s="26">
        <v>0</v>
      </c>
      <c r="J1312" s="26">
        <v>0</v>
      </c>
      <c r="K1312" s="26">
        <v>0</v>
      </c>
      <c r="L1312" s="26">
        <v>0.214001</v>
      </c>
    </row>
    <row r="1313" spans="2:12" ht="19.5" customHeight="1" x14ac:dyDescent="0.3">
      <c r="B1313" s="39" t="s">
        <v>27</v>
      </c>
      <c r="C1313" s="30" t="s">
        <v>33</v>
      </c>
      <c r="D1313" s="30" t="s">
        <v>82</v>
      </c>
      <c r="E1313" s="29">
        <v>44774</v>
      </c>
      <c r="F1313" s="28" t="s">
        <v>129</v>
      </c>
      <c r="G1313" s="26">
        <v>0.34214699999999998</v>
      </c>
      <c r="H1313" s="26">
        <v>0.325793</v>
      </c>
      <c r="I1313" s="26">
        <v>0</v>
      </c>
      <c r="J1313" s="26">
        <v>0</v>
      </c>
      <c r="K1313" s="26">
        <v>0</v>
      </c>
      <c r="L1313" s="26">
        <v>0.246084</v>
      </c>
    </row>
    <row r="1314" spans="2:12" ht="19.5" customHeight="1" x14ac:dyDescent="0.3">
      <c r="B1314" s="39" t="s">
        <v>27</v>
      </c>
      <c r="C1314" s="30" t="s">
        <v>33</v>
      </c>
      <c r="D1314" s="30" t="s">
        <v>82</v>
      </c>
      <c r="E1314" s="29">
        <v>44743</v>
      </c>
      <c r="F1314" s="28" t="s">
        <v>129</v>
      </c>
      <c r="G1314" s="26">
        <v>0.31065100000000001</v>
      </c>
      <c r="H1314" s="26">
        <v>0.29092200000000001</v>
      </c>
      <c r="I1314" s="26">
        <v>0</v>
      </c>
      <c r="J1314" s="26">
        <v>0</v>
      </c>
      <c r="K1314" s="26">
        <v>0</v>
      </c>
      <c r="L1314" s="26">
        <v>0.22000600000000001</v>
      </c>
    </row>
    <row r="1315" spans="2:12" ht="19.5" customHeight="1" x14ac:dyDescent="0.3">
      <c r="B1315" s="39" t="s">
        <v>27</v>
      </c>
      <c r="C1315" s="30" t="s">
        <v>33</v>
      </c>
      <c r="D1315" s="30" t="s">
        <v>82</v>
      </c>
      <c r="E1315" s="29">
        <v>44713</v>
      </c>
      <c r="F1315" s="28" t="s">
        <v>129</v>
      </c>
      <c r="G1315" s="26">
        <v>0.37747999999999998</v>
      </c>
      <c r="H1315" s="26">
        <v>0.35937999999999998</v>
      </c>
      <c r="I1315" s="26">
        <v>0</v>
      </c>
      <c r="J1315" s="26">
        <v>0</v>
      </c>
      <c r="K1315" s="26">
        <v>0</v>
      </c>
      <c r="L1315" s="26">
        <v>0.26324500000000001</v>
      </c>
    </row>
    <row r="1316" spans="2:12" ht="19.5" customHeight="1" x14ac:dyDescent="0.3">
      <c r="B1316" s="39" t="s">
        <v>27</v>
      </c>
      <c r="C1316" s="30" t="s">
        <v>33</v>
      </c>
      <c r="D1316" s="30" t="s">
        <v>82</v>
      </c>
      <c r="E1316" s="29">
        <v>44682</v>
      </c>
      <c r="F1316" s="28" t="s">
        <v>129</v>
      </c>
      <c r="G1316" s="26">
        <v>0</v>
      </c>
      <c r="H1316" s="26">
        <v>0.38503799999999999</v>
      </c>
      <c r="I1316" s="26">
        <v>0.35966799999999999</v>
      </c>
      <c r="J1316" s="26">
        <v>0</v>
      </c>
      <c r="K1316" s="26">
        <v>0</v>
      </c>
      <c r="L1316" s="26">
        <v>0.28390300000000002</v>
      </c>
    </row>
    <row r="1317" spans="2:12" ht="19.5" customHeight="1" x14ac:dyDescent="0.3">
      <c r="B1317" s="39" t="s">
        <v>27</v>
      </c>
      <c r="C1317" s="30" t="s">
        <v>33</v>
      </c>
      <c r="D1317" s="30" t="s">
        <v>82</v>
      </c>
      <c r="E1317" s="29">
        <v>44652</v>
      </c>
      <c r="F1317" s="28" t="s">
        <v>129</v>
      </c>
      <c r="G1317" s="26">
        <v>0</v>
      </c>
      <c r="H1317" s="26">
        <v>0</v>
      </c>
      <c r="I1317" s="26">
        <v>0</v>
      </c>
      <c r="J1317" s="26">
        <v>0.36630000000000001</v>
      </c>
      <c r="K1317" s="26">
        <v>0.33548099999999997</v>
      </c>
      <c r="L1317" s="26">
        <v>0.286136</v>
      </c>
    </row>
    <row r="1318" spans="2:12" ht="19.5" customHeight="1" x14ac:dyDescent="0.3">
      <c r="B1318" s="39" t="s">
        <v>27</v>
      </c>
      <c r="C1318" s="30" t="s">
        <v>33</v>
      </c>
      <c r="D1318" s="30" t="s">
        <v>82</v>
      </c>
      <c r="E1318" s="29">
        <v>44621</v>
      </c>
      <c r="F1318" s="28" t="s">
        <v>129</v>
      </c>
      <c r="G1318" s="26">
        <v>0</v>
      </c>
      <c r="H1318" s="26">
        <v>0</v>
      </c>
      <c r="I1318" s="26">
        <v>0</v>
      </c>
      <c r="J1318" s="26">
        <v>0.49911599999999995</v>
      </c>
      <c r="K1318" s="26">
        <v>0.45160699999999998</v>
      </c>
      <c r="L1318" s="26">
        <v>0.37822099999999997</v>
      </c>
    </row>
    <row r="1319" spans="2:12" ht="19.5" customHeight="1" x14ac:dyDescent="0.3">
      <c r="B1319" s="39" t="s">
        <v>27</v>
      </c>
      <c r="C1319" s="30" t="s">
        <v>33</v>
      </c>
      <c r="D1319" s="30" t="s">
        <v>82</v>
      </c>
      <c r="E1319" s="29">
        <v>44593</v>
      </c>
      <c r="F1319" s="28" t="s">
        <v>129</v>
      </c>
      <c r="G1319" s="26">
        <v>0</v>
      </c>
      <c r="H1319" s="26">
        <v>0</v>
      </c>
      <c r="I1319" s="26">
        <v>0.37416500000000003</v>
      </c>
      <c r="J1319" s="26">
        <v>0.34986200000000001</v>
      </c>
      <c r="K1319" s="26">
        <v>0</v>
      </c>
      <c r="L1319" s="26">
        <v>0.28422999999999998</v>
      </c>
    </row>
    <row r="1320" spans="2:12" ht="19.5" customHeight="1" x14ac:dyDescent="0.3">
      <c r="B1320" s="39" t="s">
        <v>27</v>
      </c>
      <c r="C1320" s="30" t="s">
        <v>33</v>
      </c>
      <c r="D1320" s="30" t="s">
        <v>82</v>
      </c>
      <c r="E1320" s="29">
        <v>44562</v>
      </c>
      <c r="F1320" s="28" t="s">
        <v>129</v>
      </c>
      <c r="G1320" s="26">
        <v>0</v>
      </c>
      <c r="H1320" s="26">
        <v>0</v>
      </c>
      <c r="I1320" s="26">
        <v>0.38092300000000001</v>
      </c>
      <c r="J1320" s="26">
        <v>0.35116799999999998</v>
      </c>
      <c r="K1320" s="26">
        <v>0</v>
      </c>
      <c r="L1320" s="26">
        <v>0.29380499999999998</v>
      </c>
    </row>
    <row r="1321" spans="2:12" ht="19.5" customHeight="1" x14ac:dyDescent="0.3">
      <c r="B1321" s="39" t="s">
        <v>27</v>
      </c>
      <c r="C1321" s="30" t="s">
        <v>33</v>
      </c>
      <c r="D1321" s="30" t="s">
        <v>82</v>
      </c>
      <c r="E1321" s="29">
        <v>44896</v>
      </c>
      <c r="F1321" s="28" t="s">
        <v>130</v>
      </c>
      <c r="G1321" s="26">
        <v>0</v>
      </c>
      <c r="H1321" s="26">
        <v>0</v>
      </c>
      <c r="I1321" s="26">
        <v>0.162081</v>
      </c>
      <c r="J1321" s="26">
        <v>0.14829700000000001</v>
      </c>
      <c r="K1321" s="26">
        <v>0</v>
      </c>
      <c r="L1321" s="26">
        <v>0.16197700000000001</v>
      </c>
    </row>
    <row r="1322" spans="2:12" ht="19.5" customHeight="1" x14ac:dyDescent="0.3">
      <c r="B1322" s="39" t="s">
        <v>27</v>
      </c>
      <c r="C1322" s="30" t="s">
        <v>33</v>
      </c>
      <c r="D1322" s="30" t="s">
        <v>82</v>
      </c>
      <c r="E1322" s="29">
        <v>44866</v>
      </c>
      <c r="F1322" s="28" t="s">
        <v>130</v>
      </c>
      <c r="G1322" s="26">
        <v>0</v>
      </c>
      <c r="H1322" s="26">
        <v>0</v>
      </c>
      <c r="I1322" s="26">
        <v>0</v>
      </c>
      <c r="J1322" s="26">
        <v>0.21712300000000001</v>
      </c>
      <c r="K1322" s="26">
        <v>0.20353199999999999</v>
      </c>
      <c r="L1322" s="26">
        <v>0.179644</v>
      </c>
    </row>
    <row r="1323" spans="2:12" ht="19.5" customHeight="1" x14ac:dyDescent="0.3">
      <c r="B1323" s="39" t="s">
        <v>27</v>
      </c>
      <c r="C1323" s="30" t="s">
        <v>33</v>
      </c>
      <c r="D1323" s="30" t="s">
        <v>82</v>
      </c>
      <c r="E1323" s="29">
        <v>44835</v>
      </c>
      <c r="F1323" s="28" t="s">
        <v>130</v>
      </c>
      <c r="G1323" s="26">
        <v>0</v>
      </c>
      <c r="H1323" s="26">
        <v>0.27380100000000002</v>
      </c>
      <c r="I1323" s="26">
        <v>0.24885099999999999</v>
      </c>
      <c r="J1323" s="26">
        <v>0</v>
      </c>
      <c r="K1323" s="26">
        <v>0</v>
      </c>
      <c r="L1323" s="26">
        <v>0.18957399999999999</v>
      </c>
    </row>
    <row r="1324" spans="2:12" ht="19.5" customHeight="1" x14ac:dyDescent="0.3">
      <c r="B1324" s="39" t="s">
        <v>27</v>
      </c>
      <c r="C1324" s="30" t="s">
        <v>33</v>
      </c>
      <c r="D1324" s="30" t="s">
        <v>82</v>
      </c>
      <c r="E1324" s="29">
        <v>44805</v>
      </c>
      <c r="F1324" s="28" t="s">
        <v>130</v>
      </c>
      <c r="G1324" s="26">
        <v>0.30435800000000002</v>
      </c>
      <c r="H1324" s="26">
        <v>0.27639799999999998</v>
      </c>
      <c r="I1324" s="26">
        <v>0</v>
      </c>
      <c r="J1324" s="26">
        <v>0</v>
      </c>
      <c r="K1324" s="26">
        <v>0</v>
      </c>
      <c r="L1324" s="26">
        <v>0.188001</v>
      </c>
    </row>
    <row r="1325" spans="2:12" ht="19.5" customHeight="1" x14ac:dyDescent="0.3">
      <c r="B1325" s="39" t="s">
        <v>27</v>
      </c>
      <c r="C1325" s="30" t="s">
        <v>33</v>
      </c>
      <c r="D1325" s="30" t="s">
        <v>82</v>
      </c>
      <c r="E1325" s="29">
        <v>44774</v>
      </c>
      <c r="F1325" s="28" t="s">
        <v>130</v>
      </c>
      <c r="G1325" s="26">
        <v>0.31614700000000001</v>
      </c>
      <c r="H1325" s="26">
        <v>0.29979299999999998</v>
      </c>
      <c r="I1325" s="26">
        <v>0</v>
      </c>
      <c r="J1325" s="26">
        <v>0</v>
      </c>
      <c r="K1325" s="26">
        <v>0</v>
      </c>
      <c r="L1325" s="26">
        <v>0.220084</v>
      </c>
    </row>
    <row r="1326" spans="2:12" ht="19.5" customHeight="1" x14ac:dyDescent="0.3">
      <c r="B1326" s="39" t="s">
        <v>27</v>
      </c>
      <c r="C1326" s="30" t="s">
        <v>33</v>
      </c>
      <c r="D1326" s="30" t="s">
        <v>82</v>
      </c>
      <c r="E1326" s="29">
        <v>44743</v>
      </c>
      <c r="F1326" s="28" t="s">
        <v>130</v>
      </c>
      <c r="G1326" s="26">
        <v>0.28465099999999999</v>
      </c>
      <c r="H1326" s="26">
        <v>0.26492199999999999</v>
      </c>
      <c r="I1326" s="26">
        <v>0</v>
      </c>
      <c r="J1326" s="26">
        <v>0</v>
      </c>
      <c r="K1326" s="26">
        <v>0</v>
      </c>
      <c r="L1326" s="26">
        <v>0.19400600000000001</v>
      </c>
    </row>
    <row r="1327" spans="2:12" ht="19.5" customHeight="1" x14ac:dyDescent="0.3">
      <c r="B1327" s="39" t="s">
        <v>27</v>
      </c>
      <c r="C1327" s="30" t="s">
        <v>33</v>
      </c>
      <c r="D1327" s="30" t="s">
        <v>82</v>
      </c>
      <c r="E1327" s="29">
        <v>44713</v>
      </c>
      <c r="F1327" s="28" t="s">
        <v>130</v>
      </c>
      <c r="G1327" s="26">
        <v>0.35148000000000001</v>
      </c>
      <c r="H1327" s="26">
        <v>0.33338000000000001</v>
      </c>
      <c r="I1327" s="26">
        <v>0</v>
      </c>
      <c r="J1327" s="26">
        <v>0</v>
      </c>
      <c r="K1327" s="26">
        <v>0</v>
      </c>
      <c r="L1327" s="26">
        <v>0.23724500000000001</v>
      </c>
    </row>
    <row r="1328" spans="2:12" ht="19.5" customHeight="1" x14ac:dyDescent="0.3">
      <c r="B1328" s="39" t="s">
        <v>27</v>
      </c>
      <c r="C1328" s="30" t="s">
        <v>33</v>
      </c>
      <c r="D1328" s="30" t="s">
        <v>82</v>
      </c>
      <c r="E1328" s="29">
        <v>44682</v>
      </c>
      <c r="F1328" s="28" t="s">
        <v>130</v>
      </c>
      <c r="G1328" s="26">
        <v>0</v>
      </c>
      <c r="H1328" s="26">
        <v>0.35903800000000002</v>
      </c>
      <c r="I1328" s="26">
        <v>0.33366800000000002</v>
      </c>
      <c r="J1328" s="26">
        <v>0</v>
      </c>
      <c r="K1328" s="26">
        <v>0</v>
      </c>
      <c r="L1328" s="26">
        <v>0.25790299999999999</v>
      </c>
    </row>
    <row r="1329" spans="2:12" ht="19.5" customHeight="1" x14ac:dyDescent="0.3">
      <c r="B1329" s="39" t="s">
        <v>27</v>
      </c>
      <c r="C1329" s="30" t="s">
        <v>33</v>
      </c>
      <c r="D1329" s="30" t="s">
        <v>82</v>
      </c>
      <c r="E1329" s="29">
        <v>44652</v>
      </c>
      <c r="F1329" s="28" t="s">
        <v>130</v>
      </c>
      <c r="G1329" s="26">
        <v>0</v>
      </c>
      <c r="H1329" s="26">
        <v>0</v>
      </c>
      <c r="I1329" s="26">
        <v>0</v>
      </c>
      <c r="J1329" s="26">
        <v>0.34029999999999999</v>
      </c>
      <c r="K1329" s="26">
        <v>0.30948100000000001</v>
      </c>
      <c r="L1329" s="26">
        <v>0.26013599999999998</v>
      </c>
    </row>
    <row r="1330" spans="2:12" ht="19.5" customHeight="1" x14ac:dyDescent="0.3">
      <c r="B1330" s="39" t="s">
        <v>27</v>
      </c>
      <c r="C1330" s="30" t="s">
        <v>33</v>
      </c>
      <c r="D1330" s="30" t="s">
        <v>82</v>
      </c>
      <c r="E1330" s="29">
        <v>44621</v>
      </c>
      <c r="F1330" s="28" t="s">
        <v>130</v>
      </c>
      <c r="G1330" s="26">
        <v>0</v>
      </c>
      <c r="H1330" s="26">
        <v>0</v>
      </c>
      <c r="I1330" s="26">
        <v>0</v>
      </c>
      <c r="J1330" s="26">
        <v>0.47311599999999998</v>
      </c>
      <c r="K1330" s="26">
        <v>0.42560700000000001</v>
      </c>
      <c r="L1330" s="26">
        <v>0.35222100000000001</v>
      </c>
    </row>
    <row r="1331" spans="2:12" ht="19.5" customHeight="1" x14ac:dyDescent="0.3">
      <c r="B1331" s="39" t="s">
        <v>27</v>
      </c>
      <c r="C1331" s="30" t="s">
        <v>33</v>
      </c>
      <c r="D1331" s="30" t="s">
        <v>82</v>
      </c>
      <c r="E1331" s="29">
        <v>44593</v>
      </c>
      <c r="F1331" s="28" t="s">
        <v>130</v>
      </c>
      <c r="G1331" s="26">
        <v>0</v>
      </c>
      <c r="H1331" s="26">
        <v>0</v>
      </c>
      <c r="I1331" s="26">
        <v>0.348165</v>
      </c>
      <c r="J1331" s="26">
        <v>0.32386199999999998</v>
      </c>
      <c r="K1331" s="26">
        <v>0</v>
      </c>
      <c r="L1331" s="26">
        <v>0.25823000000000002</v>
      </c>
    </row>
    <row r="1332" spans="2:12" ht="19.5" customHeight="1" x14ac:dyDescent="0.3">
      <c r="B1332" s="88" t="s">
        <v>27</v>
      </c>
      <c r="C1332" s="30" t="s">
        <v>33</v>
      </c>
      <c r="D1332" s="30" t="s">
        <v>82</v>
      </c>
      <c r="E1332" s="29">
        <v>44562</v>
      </c>
      <c r="F1332" s="28" t="s">
        <v>130</v>
      </c>
      <c r="G1332" s="26">
        <v>0</v>
      </c>
      <c r="H1332" s="26">
        <v>0</v>
      </c>
      <c r="I1332" s="26">
        <v>0.35492299999999999</v>
      </c>
      <c r="J1332" s="26">
        <v>0.32516800000000001</v>
      </c>
      <c r="K1332" s="26">
        <v>0</v>
      </c>
      <c r="L1332" s="26">
        <v>0.26780500000000002</v>
      </c>
    </row>
    <row r="1333" spans="2:12" ht="19.5" customHeight="1" x14ac:dyDescent="0.3">
      <c r="B1333" s="88" t="s">
        <v>27</v>
      </c>
      <c r="C1333" s="30" t="s">
        <v>33</v>
      </c>
      <c r="D1333" s="30" t="s">
        <v>82</v>
      </c>
      <c r="E1333" s="29">
        <v>44896</v>
      </c>
      <c r="F1333" s="28" t="s">
        <v>131</v>
      </c>
      <c r="G1333" s="26">
        <v>0</v>
      </c>
      <c r="H1333" s="26">
        <v>0</v>
      </c>
      <c r="I1333" s="26">
        <v>0.164081</v>
      </c>
      <c r="J1333" s="26">
        <v>0.15029699999999999</v>
      </c>
      <c r="K1333" s="26">
        <v>0</v>
      </c>
      <c r="L1333" s="26">
        <v>0.16397700000000001</v>
      </c>
    </row>
    <row r="1334" spans="2:12" ht="19.5" customHeight="1" x14ac:dyDescent="0.3">
      <c r="B1334" s="89" t="s">
        <v>27</v>
      </c>
      <c r="C1334" s="30" t="s">
        <v>33</v>
      </c>
      <c r="D1334" s="30" t="s">
        <v>82</v>
      </c>
      <c r="E1334" s="29">
        <v>44866</v>
      </c>
      <c r="F1334" s="28" t="s">
        <v>131</v>
      </c>
      <c r="G1334" s="26">
        <v>0</v>
      </c>
      <c r="H1334" s="26">
        <v>0</v>
      </c>
      <c r="I1334" s="26">
        <v>0</v>
      </c>
      <c r="J1334" s="26">
        <v>0.21912300000000001</v>
      </c>
      <c r="K1334" s="26">
        <v>0.20553199999999999</v>
      </c>
      <c r="L1334" s="26">
        <v>0.181644</v>
      </c>
    </row>
    <row r="1335" spans="2:12" ht="19.5" customHeight="1" x14ac:dyDescent="0.3">
      <c r="B1335" s="89" t="s">
        <v>27</v>
      </c>
      <c r="C1335" s="30" t="s">
        <v>33</v>
      </c>
      <c r="D1335" s="30" t="s">
        <v>82</v>
      </c>
      <c r="E1335" s="29">
        <v>44835</v>
      </c>
      <c r="F1335" s="28" t="s">
        <v>131</v>
      </c>
      <c r="G1335" s="26">
        <v>0</v>
      </c>
      <c r="H1335" s="26">
        <v>0.27580100000000002</v>
      </c>
      <c r="I1335" s="26">
        <v>0.25085099999999999</v>
      </c>
      <c r="J1335" s="26">
        <v>0</v>
      </c>
      <c r="K1335" s="26">
        <v>0</v>
      </c>
      <c r="L1335" s="26">
        <v>0.19157399999999999</v>
      </c>
    </row>
    <row r="1336" spans="2:12" ht="19.5" customHeight="1" x14ac:dyDescent="0.3">
      <c r="B1336" s="88" t="s">
        <v>27</v>
      </c>
      <c r="C1336" s="30" t="s">
        <v>33</v>
      </c>
      <c r="D1336" s="30" t="s">
        <v>82</v>
      </c>
      <c r="E1336" s="29">
        <v>44805</v>
      </c>
      <c r="F1336" s="28" t="s">
        <v>131</v>
      </c>
      <c r="G1336" s="26">
        <v>0.30635800000000002</v>
      </c>
      <c r="H1336" s="26">
        <v>0.27839799999999998</v>
      </c>
      <c r="I1336" s="26">
        <v>0</v>
      </c>
      <c r="J1336" s="26">
        <v>0</v>
      </c>
      <c r="K1336" s="26">
        <v>0</v>
      </c>
      <c r="L1336" s="26">
        <v>0.190001</v>
      </c>
    </row>
    <row r="1337" spans="2:12" ht="19.5" customHeight="1" x14ac:dyDescent="0.3">
      <c r="B1337" s="89" t="s">
        <v>27</v>
      </c>
      <c r="C1337" s="30" t="s">
        <v>33</v>
      </c>
      <c r="D1337" s="30" t="s">
        <v>82</v>
      </c>
      <c r="E1337" s="29">
        <v>44774</v>
      </c>
      <c r="F1337" s="28" t="s">
        <v>131</v>
      </c>
      <c r="G1337" s="26">
        <v>0.31814700000000001</v>
      </c>
      <c r="H1337" s="26">
        <v>0.30179299999999998</v>
      </c>
      <c r="I1337" s="26">
        <v>0</v>
      </c>
      <c r="J1337" s="26">
        <v>0</v>
      </c>
      <c r="K1337" s="26">
        <v>0</v>
      </c>
      <c r="L1337" s="26">
        <v>0.222084</v>
      </c>
    </row>
    <row r="1338" spans="2:12" ht="19.5" customHeight="1" x14ac:dyDescent="0.3">
      <c r="B1338" s="39" t="s">
        <v>27</v>
      </c>
      <c r="C1338" s="30" t="s">
        <v>33</v>
      </c>
      <c r="D1338" s="30" t="s">
        <v>82</v>
      </c>
      <c r="E1338" s="29">
        <v>44743</v>
      </c>
      <c r="F1338" s="28" t="s">
        <v>131</v>
      </c>
      <c r="G1338" s="26">
        <v>0.28665099999999999</v>
      </c>
      <c r="H1338" s="26">
        <v>0.26692199999999999</v>
      </c>
      <c r="I1338" s="26">
        <v>0</v>
      </c>
      <c r="J1338" s="26">
        <v>0</v>
      </c>
      <c r="K1338" s="26">
        <v>0</v>
      </c>
      <c r="L1338" s="26">
        <v>0.19600599999999999</v>
      </c>
    </row>
    <row r="1339" spans="2:12" ht="19.5" customHeight="1" x14ac:dyDescent="0.3">
      <c r="B1339" s="39" t="s">
        <v>27</v>
      </c>
      <c r="C1339" s="30" t="s">
        <v>33</v>
      </c>
      <c r="D1339" s="30" t="s">
        <v>82</v>
      </c>
      <c r="E1339" s="29">
        <v>44713</v>
      </c>
      <c r="F1339" s="28" t="s">
        <v>131</v>
      </c>
      <c r="G1339" s="26">
        <v>0.35348000000000002</v>
      </c>
      <c r="H1339" s="26">
        <v>0.33538000000000001</v>
      </c>
      <c r="I1339" s="26">
        <v>0</v>
      </c>
      <c r="J1339" s="26">
        <v>0</v>
      </c>
      <c r="K1339" s="26">
        <v>0</v>
      </c>
      <c r="L1339" s="26">
        <v>0.23924499999999999</v>
      </c>
    </row>
    <row r="1340" spans="2:12" ht="19.5" customHeight="1" x14ac:dyDescent="0.3">
      <c r="B1340" s="89" t="s">
        <v>27</v>
      </c>
      <c r="C1340" s="30" t="s">
        <v>33</v>
      </c>
      <c r="D1340" s="30" t="s">
        <v>82</v>
      </c>
      <c r="E1340" s="29">
        <v>44682</v>
      </c>
      <c r="F1340" s="28" t="s">
        <v>131</v>
      </c>
      <c r="G1340" s="26">
        <v>0</v>
      </c>
      <c r="H1340" s="26">
        <v>0.36103800000000003</v>
      </c>
      <c r="I1340" s="26">
        <v>0.33566800000000002</v>
      </c>
      <c r="J1340" s="26">
        <v>0</v>
      </c>
      <c r="K1340" s="26">
        <v>0</v>
      </c>
      <c r="L1340" s="26">
        <v>0.259903</v>
      </c>
    </row>
    <row r="1341" spans="2:12" ht="19.5" customHeight="1" x14ac:dyDescent="0.3">
      <c r="B1341" s="88" t="s">
        <v>27</v>
      </c>
      <c r="C1341" s="30" t="s">
        <v>33</v>
      </c>
      <c r="D1341" s="30" t="s">
        <v>82</v>
      </c>
      <c r="E1341" s="29">
        <v>44652</v>
      </c>
      <c r="F1341" s="28" t="s">
        <v>131</v>
      </c>
      <c r="G1341" s="26">
        <v>0</v>
      </c>
      <c r="H1341" s="26">
        <v>0</v>
      </c>
      <c r="I1341" s="26">
        <v>0</v>
      </c>
      <c r="J1341" s="26">
        <v>0.34229999999999999</v>
      </c>
      <c r="K1341" s="26">
        <v>0.31148100000000001</v>
      </c>
      <c r="L1341" s="26">
        <v>0.26213599999999998</v>
      </c>
    </row>
    <row r="1342" spans="2:12" ht="19.5" customHeight="1" x14ac:dyDescent="0.3">
      <c r="B1342" s="89" t="s">
        <v>27</v>
      </c>
      <c r="C1342" s="30" t="s">
        <v>33</v>
      </c>
      <c r="D1342" s="30" t="s">
        <v>82</v>
      </c>
      <c r="E1342" s="29">
        <v>44621</v>
      </c>
      <c r="F1342" s="28" t="s">
        <v>131</v>
      </c>
      <c r="G1342" s="26">
        <v>0</v>
      </c>
      <c r="H1342" s="26">
        <v>0</v>
      </c>
      <c r="I1342" s="26">
        <v>0</v>
      </c>
      <c r="J1342" s="26">
        <v>0.47511599999999998</v>
      </c>
      <c r="K1342" s="26">
        <v>0.42760700000000001</v>
      </c>
      <c r="L1342" s="26">
        <v>0.35422100000000001</v>
      </c>
    </row>
    <row r="1343" spans="2:12" ht="19.5" customHeight="1" x14ac:dyDescent="0.3">
      <c r="B1343" s="89" t="s">
        <v>27</v>
      </c>
      <c r="C1343" s="30" t="s">
        <v>33</v>
      </c>
      <c r="D1343" s="30" t="s">
        <v>82</v>
      </c>
      <c r="E1343" s="29">
        <v>44593</v>
      </c>
      <c r="F1343" s="28" t="s">
        <v>131</v>
      </c>
      <c r="G1343" s="26">
        <v>0</v>
      </c>
      <c r="H1343" s="26">
        <v>0</v>
      </c>
      <c r="I1343" s="26">
        <v>0.350165</v>
      </c>
      <c r="J1343" s="26">
        <v>0.32586199999999999</v>
      </c>
      <c r="K1343" s="26">
        <v>0</v>
      </c>
      <c r="L1343" s="26">
        <v>0.26023000000000002</v>
      </c>
    </row>
    <row r="1344" spans="2:12" ht="19.5" customHeight="1" x14ac:dyDescent="0.3">
      <c r="B1344" s="88" t="s">
        <v>27</v>
      </c>
      <c r="C1344" s="30" t="s">
        <v>33</v>
      </c>
      <c r="D1344" s="30" t="s">
        <v>82</v>
      </c>
      <c r="E1344" s="29">
        <v>44562</v>
      </c>
      <c r="F1344" s="28" t="s">
        <v>131</v>
      </c>
      <c r="G1344" s="26">
        <v>0</v>
      </c>
      <c r="H1344" s="26">
        <v>0</v>
      </c>
      <c r="I1344" s="26">
        <v>0.35692299999999999</v>
      </c>
      <c r="J1344" s="26">
        <v>0.32716800000000001</v>
      </c>
      <c r="K1344" s="26">
        <v>0</v>
      </c>
      <c r="L1344" s="26">
        <v>0.26980500000000002</v>
      </c>
    </row>
    <row r="1345" spans="2:12" ht="19.5" customHeight="1" x14ac:dyDescent="0.3">
      <c r="B1345" s="88" t="s">
        <v>27</v>
      </c>
      <c r="C1345" s="30" t="s">
        <v>33</v>
      </c>
      <c r="D1345" s="30" t="s">
        <v>82</v>
      </c>
      <c r="E1345" s="29">
        <v>44896</v>
      </c>
      <c r="F1345" s="28" t="s">
        <v>132</v>
      </c>
      <c r="G1345" s="26">
        <v>0</v>
      </c>
      <c r="H1345" s="26">
        <v>0</v>
      </c>
      <c r="I1345" s="26">
        <v>0.16608100000000001</v>
      </c>
      <c r="J1345" s="26">
        <v>0.15229699999999999</v>
      </c>
      <c r="K1345" s="26">
        <v>0</v>
      </c>
      <c r="L1345" s="26">
        <v>0.16597699999999999</v>
      </c>
    </row>
    <row r="1346" spans="2:12" ht="19.5" customHeight="1" x14ac:dyDescent="0.3">
      <c r="B1346" s="39" t="s">
        <v>27</v>
      </c>
      <c r="C1346" s="30" t="s">
        <v>33</v>
      </c>
      <c r="D1346" s="30" t="s">
        <v>82</v>
      </c>
      <c r="E1346" s="29">
        <v>44866</v>
      </c>
      <c r="F1346" s="28" t="s">
        <v>132</v>
      </c>
      <c r="G1346" s="26">
        <v>0</v>
      </c>
      <c r="H1346" s="26">
        <v>0</v>
      </c>
      <c r="I1346" s="26">
        <v>0</v>
      </c>
      <c r="J1346" s="26">
        <v>0.22112299999999999</v>
      </c>
      <c r="K1346" s="26">
        <v>0.20753199999999999</v>
      </c>
      <c r="L1346" s="26">
        <v>0.183644</v>
      </c>
    </row>
    <row r="1347" spans="2:12" ht="19.5" customHeight="1" x14ac:dyDescent="0.3">
      <c r="B1347" s="89" t="s">
        <v>27</v>
      </c>
      <c r="C1347" s="30" t="s">
        <v>33</v>
      </c>
      <c r="D1347" s="30" t="s">
        <v>82</v>
      </c>
      <c r="E1347" s="29">
        <v>44835</v>
      </c>
      <c r="F1347" s="28" t="s">
        <v>132</v>
      </c>
      <c r="G1347" s="26">
        <v>0</v>
      </c>
      <c r="H1347" s="26">
        <v>0.27780100000000002</v>
      </c>
      <c r="I1347" s="26">
        <v>0.25285099999999999</v>
      </c>
      <c r="J1347" s="26">
        <v>0</v>
      </c>
      <c r="K1347" s="26">
        <v>0</v>
      </c>
      <c r="L1347" s="26">
        <v>0.193574</v>
      </c>
    </row>
    <row r="1348" spans="2:12" ht="19.5" customHeight="1" x14ac:dyDescent="0.3">
      <c r="B1348" s="88" t="s">
        <v>27</v>
      </c>
      <c r="C1348" s="30" t="s">
        <v>33</v>
      </c>
      <c r="D1348" s="30" t="s">
        <v>82</v>
      </c>
      <c r="E1348" s="29">
        <v>44805</v>
      </c>
      <c r="F1348" s="28" t="s">
        <v>132</v>
      </c>
      <c r="G1348" s="26">
        <v>0.30835800000000002</v>
      </c>
      <c r="H1348" s="26">
        <v>0.28039799999999998</v>
      </c>
      <c r="I1348" s="26">
        <v>0</v>
      </c>
      <c r="J1348" s="26">
        <v>0</v>
      </c>
      <c r="K1348" s="26">
        <v>0</v>
      </c>
      <c r="L1348" s="26">
        <v>0.192001</v>
      </c>
    </row>
    <row r="1349" spans="2:12" ht="19.5" customHeight="1" x14ac:dyDescent="0.3">
      <c r="B1349" s="89" t="s">
        <v>27</v>
      </c>
      <c r="C1349" s="30" t="s">
        <v>33</v>
      </c>
      <c r="D1349" s="30" t="s">
        <v>82</v>
      </c>
      <c r="E1349" s="29">
        <v>44774</v>
      </c>
      <c r="F1349" s="28" t="s">
        <v>132</v>
      </c>
      <c r="G1349" s="26">
        <v>0.32014700000000001</v>
      </c>
      <c r="H1349" s="26">
        <v>0.30379299999999998</v>
      </c>
      <c r="I1349" s="26">
        <v>0</v>
      </c>
      <c r="J1349" s="26">
        <v>0</v>
      </c>
      <c r="K1349" s="26">
        <v>0</v>
      </c>
      <c r="L1349" s="26">
        <v>0.22408400000000001</v>
      </c>
    </row>
    <row r="1350" spans="2:12" ht="19.5" customHeight="1" x14ac:dyDescent="0.3">
      <c r="B1350" s="89" t="s">
        <v>27</v>
      </c>
      <c r="C1350" s="30" t="s">
        <v>33</v>
      </c>
      <c r="D1350" s="30" t="s">
        <v>82</v>
      </c>
      <c r="E1350" s="29">
        <v>44743</v>
      </c>
      <c r="F1350" s="28" t="s">
        <v>132</v>
      </c>
      <c r="G1350" s="26">
        <v>0.28865099999999999</v>
      </c>
      <c r="H1350" s="26">
        <v>0.26892199999999999</v>
      </c>
      <c r="I1350" s="26">
        <v>0</v>
      </c>
      <c r="J1350" s="26">
        <v>0</v>
      </c>
      <c r="K1350" s="26">
        <v>0</v>
      </c>
      <c r="L1350" s="26">
        <v>0.19800599999999999</v>
      </c>
    </row>
    <row r="1351" spans="2:12" ht="19.5" customHeight="1" x14ac:dyDescent="0.3">
      <c r="B1351" s="89" t="s">
        <v>27</v>
      </c>
      <c r="C1351" s="30" t="s">
        <v>33</v>
      </c>
      <c r="D1351" s="30" t="s">
        <v>82</v>
      </c>
      <c r="E1351" s="29">
        <v>44713</v>
      </c>
      <c r="F1351" s="28" t="s">
        <v>132</v>
      </c>
      <c r="G1351" s="26">
        <v>0.35548000000000002</v>
      </c>
      <c r="H1351" s="26">
        <v>0.33738000000000001</v>
      </c>
      <c r="I1351" s="26">
        <v>0</v>
      </c>
      <c r="J1351" s="26">
        <v>0</v>
      </c>
      <c r="K1351" s="26">
        <v>0</v>
      </c>
      <c r="L1351" s="26">
        <v>0.24124499999999999</v>
      </c>
    </row>
    <row r="1352" spans="2:12" ht="19.5" customHeight="1" x14ac:dyDescent="0.3">
      <c r="B1352" s="89" t="s">
        <v>27</v>
      </c>
      <c r="C1352" s="30" t="s">
        <v>33</v>
      </c>
      <c r="D1352" s="30" t="s">
        <v>82</v>
      </c>
      <c r="E1352" s="29">
        <v>44682</v>
      </c>
      <c r="F1352" s="28" t="s">
        <v>132</v>
      </c>
      <c r="G1352" s="26">
        <v>0</v>
      </c>
      <c r="H1352" s="26">
        <v>0.36303799999999997</v>
      </c>
      <c r="I1352" s="26">
        <v>0.33766800000000002</v>
      </c>
      <c r="J1352" s="26">
        <v>0</v>
      </c>
      <c r="K1352" s="26">
        <v>0</v>
      </c>
      <c r="L1352" s="26">
        <v>0.261903</v>
      </c>
    </row>
    <row r="1353" spans="2:12" ht="19.5" customHeight="1" x14ac:dyDescent="0.3">
      <c r="B1353" s="39" t="s">
        <v>27</v>
      </c>
      <c r="C1353" s="30" t="s">
        <v>33</v>
      </c>
      <c r="D1353" s="30" t="s">
        <v>82</v>
      </c>
      <c r="E1353" s="29">
        <v>44652</v>
      </c>
      <c r="F1353" s="28" t="s">
        <v>132</v>
      </c>
      <c r="G1353" s="26">
        <v>0</v>
      </c>
      <c r="H1353" s="26">
        <v>0</v>
      </c>
      <c r="I1353" s="26">
        <v>0</v>
      </c>
      <c r="J1353" s="26">
        <v>0.34429999999999999</v>
      </c>
      <c r="K1353" s="26">
        <v>0.31348100000000001</v>
      </c>
      <c r="L1353" s="26">
        <v>0.26413599999999998</v>
      </c>
    </row>
    <row r="1354" spans="2:12" ht="19.5" customHeight="1" x14ac:dyDescent="0.3">
      <c r="B1354" s="88" t="s">
        <v>27</v>
      </c>
      <c r="C1354" s="30" t="s">
        <v>33</v>
      </c>
      <c r="D1354" s="30" t="s">
        <v>82</v>
      </c>
      <c r="E1354" s="29">
        <v>44621</v>
      </c>
      <c r="F1354" s="28" t="s">
        <v>132</v>
      </c>
      <c r="G1354" s="26">
        <v>0</v>
      </c>
      <c r="H1354" s="26">
        <v>0</v>
      </c>
      <c r="I1354" s="26">
        <v>0</v>
      </c>
      <c r="J1354" s="26">
        <v>0.47711599999999998</v>
      </c>
      <c r="K1354" s="26">
        <v>0.42960700000000002</v>
      </c>
      <c r="L1354" s="26">
        <v>0.35622100000000001</v>
      </c>
    </row>
    <row r="1355" spans="2:12" ht="19.5" customHeight="1" x14ac:dyDescent="0.3">
      <c r="B1355" s="39" t="s">
        <v>27</v>
      </c>
      <c r="C1355" s="30" t="s">
        <v>33</v>
      </c>
      <c r="D1355" s="30" t="s">
        <v>82</v>
      </c>
      <c r="E1355" s="29">
        <v>44593</v>
      </c>
      <c r="F1355" s="28" t="s">
        <v>132</v>
      </c>
      <c r="G1355" s="26">
        <v>0</v>
      </c>
      <c r="H1355" s="26">
        <v>0</v>
      </c>
      <c r="I1355" s="26">
        <v>0.35216500000000001</v>
      </c>
      <c r="J1355" s="26">
        <v>0.32786199999999999</v>
      </c>
      <c r="K1355" s="26">
        <v>0</v>
      </c>
      <c r="L1355" s="26">
        <v>0.26223000000000002</v>
      </c>
    </row>
    <row r="1356" spans="2:12" ht="19.5" customHeight="1" x14ac:dyDescent="0.3">
      <c r="B1356" s="88" t="s">
        <v>27</v>
      </c>
      <c r="C1356" s="30" t="s">
        <v>33</v>
      </c>
      <c r="D1356" s="30" t="s">
        <v>82</v>
      </c>
      <c r="E1356" s="29">
        <v>44562</v>
      </c>
      <c r="F1356" s="28" t="s">
        <v>132</v>
      </c>
      <c r="G1356" s="26">
        <v>0</v>
      </c>
      <c r="H1356" s="26">
        <v>0</v>
      </c>
      <c r="I1356" s="26">
        <v>0.35892299999999999</v>
      </c>
      <c r="J1356" s="26">
        <v>0.32916800000000002</v>
      </c>
      <c r="K1356" s="26">
        <v>0</v>
      </c>
      <c r="L1356" s="26">
        <v>0.27180500000000002</v>
      </c>
    </row>
    <row r="1357" spans="2:12" ht="19.5" customHeight="1" x14ac:dyDescent="0.3">
      <c r="B1357" s="89" t="s">
        <v>27</v>
      </c>
      <c r="C1357" s="30" t="s">
        <v>33</v>
      </c>
      <c r="D1357" s="30" t="s">
        <v>82</v>
      </c>
      <c r="E1357" s="29">
        <v>44896</v>
      </c>
      <c r="F1357" s="28" t="s">
        <v>133</v>
      </c>
      <c r="G1357" s="26">
        <v>0</v>
      </c>
      <c r="H1357" s="26">
        <v>0</v>
      </c>
      <c r="I1357" s="26">
        <v>0.160581</v>
      </c>
      <c r="J1357" s="26">
        <v>0.14679700000000001</v>
      </c>
      <c r="K1357" s="26">
        <v>0</v>
      </c>
      <c r="L1357" s="26">
        <v>0.16047700000000001</v>
      </c>
    </row>
    <row r="1358" spans="2:12" ht="19.5" customHeight="1" x14ac:dyDescent="0.3">
      <c r="B1358" s="89" t="s">
        <v>27</v>
      </c>
      <c r="C1358" s="30" t="s">
        <v>33</v>
      </c>
      <c r="D1358" s="30" t="s">
        <v>82</v>
      </c>
      <c r="E1358" s="29">
        <v>44866</v>
      </c>
      <c r="F1358" s="28" t="s">
        <v>133</v>
      </c>
      <c r="G1358" s="26">
        <v>0</v>
      </c>
      <c r="H1358" s="26">
        <v>0</v>
      </c>
      <c r="I1358" s="26">
        <v>0</v>
      </c>
      <c r="J1358" s="26">
        <v>0.21562300000000001</v>
      </c>
      <c r="K1358" s="26">
        <v>0.20203199999999999</v>
      </c>
      <c r="L1358" s="26">
        <v>0.178144</v>
      </c>
    </row>
    <row r="1359" spans="2:12" ht="19.5" customHeight="1" x14ac:dyDescent="0.3">
      <c r="B1359" s="88" t="s">
        <v>27</v>
      </c>
      <c r="C1359" s="30" t="s">
        <v>33</v>
      </c>
      <c r="D1359" s="30" t="s">
        <v>82</v>
      </c>
      <c r="E1359" s="29">
        <v>44835</v>
      </c>
      <c r="F1359" s="28" t="s">
        <v>133</v>
      </c>
      <c r="G1359" s="26">
        <v>0</v>
      </c>
      <c r="H1359" s="26">
        <v>0.27230100000000002</v>
      </c>
      <c r="I1359" s="26">
        <v>0.24735099999999999</v>
      </c>
      <c r="J1359" s="26">
        <v>0</v>
      </c>
      <c r="K1359" s="26">
        <v>0</v>
      </c>
      <c r="L1359" s="26">
        <v>0.18807399999999999</v>
      </c>
    </row>
    <row r="1360" spans="2:12" ht="19.5" customHeight="1" x14ac:dyDescent="0.3">
      <c r="B1360" s="89" t="s">
        <v>27</v>
      </c>
      <c r="C1360" s="30" t="s">
        <v>33</v>
      </c>
      <c r="D1360" s="30" t="s">
        <v>82</v>
      </c>
      <c r="E1360" s="29">
        <v>44805</v>
      </c>
      <c r="F1360" s="28" t="s">
        <v>133</v>
      </c>
      <c r="G1360" s="26">
        <v>0.30285800000000002</v>
      </c>
      <c r="H1360" s="26">
        <v>0.27489799999999998</v>
      </c>
      <c r="I1360" s="26">
        <v>0</v>
      </c>
      <c r="J1360" s="26">
        <v>0</v>
      </c>
      <c r="K1360" s="26">
        <v>0</v>
      </c>
      <c r="L1360" s="26">
        <v>0.186501</v>
      </c>
    </row>
    <row r="1361" spans="2:12" ht="19.5" customHeight="1" x14ac:dyDescent="0.3">
      <c r="B1361" s="89" t="s">
        <v>27</v>
      </c>
      <c r="C1361" s="30" t="s">
        <v>33</v>
      </c>
      <c r="D1361" s="30" t="s">
        <v>82</v>
      </c>
      <c r="E1361" s="29">
        <v>44774</v>
      </c>
      <c r="F1361" s="28" t="s">
        <v>133</v>
      </c>
      <c r="G1361" s="26">
        <v>0.31464700000000001</v>
      </c>
      <c r="H1361" s="26">
        <v>0.29829299999999997</v>
      </c>
      <c r="I1361" s="26">
        <v>0</v>
      </c>
      <c r="J1361" s="26">
        <v>0</v>
      </c>
      <c r="K1361" s="26">
        <v>0</v>
      </c>
      <c r="L1361" s="26">
        <v>0.218584</v>
      </c>
    </row>
    <row r="1362" spans="2:12" ht="19.5" customHeight="1" x14ac:dyDescent="0.3">
      <c r="B1362" s="39" t="s">
        <v>27</v>
      </c>
      <c r="C1362" s="30" t="s">
        <v>33</v>
      </c>
      <c r="D1362" s="30" t="s">
        <v>82</v>
      </c>
      <c r="E1362" s="29">
        <v>44743</v>
      </c>
      <c r="F1362" s="28" t="s">
        <v>133</v>
      </c>
      <c r="G1362" s="26">
        <v>0.28315099999999999</v>
      </c>
      <c r="H1362" s="26">
        <v>0.26342199999999999</v>
      </c>
      <c r="I1362" s="26">
        <v>0</v>
      </c>
      <c r="J1362" s="26">
        <v>0</v>
      </c>
      <c r="K1362" s="26">
        <v>0</v>
      </c>
      <c r="L1362" s="26">
        <v>0.19250600000000001</v>
      </c>
    </row>
    <row r="1363" spans="2:12" ht="19.5" customHeight="1" x14ac:dyDescent="0.3">
      <c r="B1363" s="39" t="s">
        <v>27</v>
      </c>
      <c r="C1363" s="30" t="s">
        <v>33</v>
      </c>
      <c r="D1363" s="30" t="s">
        <v>82</v>
      </c>
      <c r="E1363" s="29">
        <v>44713</v>
      </c>
      <c r="F1363" s="28" t="s">
        <v>133</v>
      </c>
      <c r="G1363" s="26">
        <v>0.34998000000000001</v>
      </c>
      <c r="H1363" s="26">
        <v>0.33188000000000001</v>
      </c>
      <c r="I1363" s="26">
        <v>0</v>
      </c>
      <c r="J1363" s="26">
        <v>0</v>
      </c>
      <c r="K1363" s="26">
        <v>0</v>
      </c>
      <c r="L1363" s="26">
        <v>0.23574500000000001</v>
      </c>
    </row>
    <row r="1364" spans="2:12" ht="19.5" customHeight="1" x14ac:dyDescent="0.3">
      <c r="B1364" s="89" t="s">
        <v>27</v>
      </c>
      <c r="C1364" s="30" t="s">
        <v>33</v>
      </c>
      <c r="D1364" s="30" t="s">
        <v>82</v>
      </c>
      <c r="E1364" s="29">
        <v>44682</v>
      </c>
      <c r="F1364" s="28" t="s">
        <v>133</v>
      </c>
      <c r="G1364" s="26">
        <v>0</v>
      </c>
      <c r="H1364" s="26">
        <v>0.35753800000000002</v>
      </c>
      <c r="I1364" s="26">
        <v>0.33216800000000002</v>
      </c>
      <c r="J1364" s="26">
        <v>0</v>
      </c>
      <c r="K1364" s="26">
        <v>0</v>
      </c>
      <c r="L1364" s="26">
        <v>0.25640299999999999</v>
      </c>
    </row>
    <row r="1365" spans="2:12" ht="19.5" customHeight="1" x14ac:dyDescent="0.3">
      <c r="B1365" s="89" t="s">
        <v>27</v>
      </c>
      <c r="C1365" s="30" t="s">
        <v>33</v>
      </c>
      <c r="D1365" s="30" t="s">
        <v>82</v>
      </c>
      <c r="E1365" s="29">
        <v>44652</v>
      </c>
      <c r="F1365" s="28" t="s">
        <v>133</v>
      </c>
      <c r="G1365" s="26">
        <v>0</v>
      </c>
      <c r="H1365" s="26">
        <v>0</v>
      </c>
      <c r="I1365" s="26">
        <v>0</v>
      </c>
      <c r="J1365" s="26">
        <v>0.33879999999999999</v>
      </c>
      <c r="K1365" s="26">
        <v>0.307981</v>
      </c>
      <c r="L1365" s="26">
        <v>0.25863599999999998</v>
      </c>
    </row>
    <row r="1366" spans="2:12" ht="19.5" customHeight="1" x14ac:dyDescent="0.3">
      <c r="B1366" s="89" t="s">
        <v>27</v>
      </c>
      <c r="C1366" s="30" t="s">
        <v>33</v>
      </c>
      <c r="D1366" s="30" t="s">
        <v>82</v>
      </c>
      <c r="E1366" s="29">
        <v>44621</v>
      </c>
      <c r="F1366" s="28" t="s">
        <v>133</v>
      </c>
      <c r="G1366" s="26">
        <v>0</v>
      </c>
      <c r="H1366" s="26">
        <v>0</v>
      </c>
      <c r="I1366" s="26">
        <v>0</v>
      </c>
      <c r="J1366" s="26">
        <v>0.47161599999999998</v>
      </c>
      <c r="K1366" s="26">
        <v>0.42410700000000001</v>
      </c>
      <c r="L1366" s="26">
        <v>0.350721</v>
      </c>
    </row>
    <row r="1367" spans="2:12" ht="19.5" customHeight="1" x14ac:dyDescent="0.3">
      <c r="B1367" s="88" t="s">
        <v>27</v>
      </c>
      <c r="C1367" s="30" t="s">
        <v>33</v>
      </c>
      <c r="D1367" s="30" t="s">
        <v>82</v>
      </c>
      <c r="E1367" s="29">
        <v>44593</v>
      </c>
      <c r="F1367" s="28" t="s">
        <v>133</v>
      </c>
      <c r="G1367" s="26">
        <v>0</v>
      </c>
      <c r="H1367" s="26">
        <v>0</v>
      </c>
      <c r="I1367" s="26">
        <v>0.346665</v>
      </c>
      <c r="J1367" s="26">
        <v>0.32236199999999998</v>
      </c>
      <c r="K1367" s="26">
        <v>0</v>
      </c>
      <c r="L1367" s="26">
        <v>0.25673000000000001</v>
      </c>
    </row>
    <row r="1368" spans="2:12" ht="19.5" customHeight="1" x14ac:dyDescent="0.3">
      <c r="B1368" s="89" t="s">
        <v>27</v>
      </c>
      <c r="C1368" s="30" t="s">
        <v>33</v>
      </c>
      <c r="D1368" s="30" t="s">
        <v>82</v>
      </c>
      <c r="E1368" s="29">
        <v>44562</v>
      </c>
      <c r="F1368" s="28" t="s">
        <v>133</v>
      </c>
      <c r="G1368" s="26">
        <v>0</v>
      </c>
      <c r="H1368" s="26">
        <v>0</v>
      </c>
      <c r="I1368" s="26">
        <v>0.35342299999999999</v>
      </c>
      <c r="J1368" s="26">
        <v>0.32366800000000001</v>
      </c>
      <c r="K1368" s="26">
        <v>0</v>
      </c>
      <c r="L1368" s="26">
        <v>0.26630500000000001</v>
      </c>
    </row>
    <row r="1369" spans="2:12" ht="19.5" customHeight="1" x14ac:dyDescent="0.3">
      <c r="B1369" s="39" t="s">
        <v>27</v>
      </c>
      <c r="C1369" s="30" t="s">
        <v>34</v>
      </c>
      <c r="D1369" s="30" t="s">
        <v>29</v>
      </c>
      <c r="E1369" s="29">
        <v>45078</v>
      </c>
      <c r="F1369" s="28" t="s">
        <v>30</v>
      </c>
      <c r="G1369" s="26">
        <v>0.15806971333999997</v>
      </c>
      <c r="H1369" s="26">
        <v>0.15132684182</v>
      </c>
      <c r="I1369" s="26">
        <v>0</v>
      </c>
      <c r="J1369" s="26">
        <v>0</v>
      </c>
      <c r="K1369" s="26">
        <v>0</v>
      </c>
      <c r="L1369" s="26">
        <v>0.12962740342000001</v>
      </c>
    </row>
    <row r="1370" spans="2:12" ht="19.5" customHeight="1" x14ac:dyDescent="0.3">
      <c r="B1370" s="39" t="s">
        <v>27</v>
      </c>
      <c r="C1370" s="30" t="s">
        <v>34</v>
      </c>
      <c r="D1370" s="30" t="s">
        <v>29</v>
      </c>
      <c r="E1370" s="29">
        <v>45047</v>
      </c>
      <c r="F1370" s="28" t="s">
        <v>30</v>
      </c>
      <c r="G1370" s="26">
        <v>0</v>
      </c>
      <c r="H1370" s="26">
        <v>0.13103760461</v>
      </c>
      <c r="I1370" s="26">
        <v>0.12072054091000001</v>
      </c>
      <c r="J1370" s="26">
        <v>0</v>
      </c>
      <c r="K1370" s="26">
        <v>0</v>
      </c>
      <c r="L1370" s="26">
        <v>0.10898115241</v>
      </c>
    </row>
    <row r="1371" spans="2:12" ht="19.5" customHeight="1" x14ac:dyDescent="0.3">
      <c r="B1371" s="39" t="s">
        <v>27</v>
      </c>
      <c r="C1371" s="30" t="s">
        <v>34</v>
      </c>
      <c r="D1371" s="30" t="s">
        <v>29</v>
      </c>
      <c r="E1371" s="29">
        <v>45017</v>
      </c>
      <c r="F1371" s="28" t="s">
        <v>30</v>
      </c>
      <c r="G1371" s="26">
        <v>0</v>
      </c>
      <c r="H1371" s="26">
        <v>0</v>
      </c>
      <c r="I1371" s="26">
        <v>0</v>
      </c>
      <c r="J1371" s="26">
        <v>0.11424132283999999</v>
      </c>
      <c r="K1371" s="26">
        <v>0.10636932211000001</v>
      </c>
      <c r="L1371" s="26">
        <v>0.10845429433000001</v>
      </c>
    </row>
    <row r="1372" spans="2:12" ht="19.5" customHeight="1" x14ac:dyDescent="0.3">
      <c r="B1372" s="39" t="s">
        <v>27</v>
      </c>
      <c r="C1372" s="30" t="s">
        <v>34</v>
      </c>
      <c r="D1372" s="30" t="s">
        <v>29</v>
      </c>
      <c r="E1372" s="29">
        <v>44986</v>
      </c>
      <c r="F1372" s="28" t="s">
        <v>30</v>
      </c>
      <c r="G1372" s="26">
        <v>0</v>
      </c>
      <c r="H1372" s="26">
        <v>0</v>
      </c>
      <c r="I1372" s="26">
        <v>0</v>
      </c>
      <c r="J1372" s="26">
        <v>0.13144266587999998</v>
      </c>
      <c r="K1372" s="26">
        <v>0.12324669727</v>
      </c>
      <c r="L1372" s="26">
        <v>0.12588451580999999</v>
      </c>
    </row>
    <row r="1373" spans="2:12" ht="19.5" customHeight="1" x14ac:dyDescent="0.3">
      <c r="B1373" s="39" t="s">
        <v>27</v>
      </c>
      <c r="C1373" s="30" t="s">
        <v>34</v>
      </c>
      <c r="D1373" s="30" t="s">
        <v>29</v>
      </c>
      <c r="E1373" s="29">
        <v>44958</v>
      </c>
      <c r="F1373" s="28" t="s">
        <v>30</v>
      </c>
      <c r="G1373" s="26">
        <v>0</v>
      </c>
      <c r="H1373" s="26">
        <v>0</v>
      </c>
      <c r="I1373" s="26">
        <v>0.18516407237000002</v>
      </c>
      <c r="J1373" s="26">
        <v>0.17895216876</v>
      </c>
      <c r="K1373" s="26">
        <v>0</v>
      </c>
      <c r="L1373" s="26">
        <v>0.17402617287</v>
      </c>
    </row>
    <row r="1374" spans="2:12" ht="19.5" customHeight="1" x14ac:dyDescent="0.3">
      <c r="B1374" s="39" t="s">
        <v>27</v>
      </c>
      <c r="C1374" s="30" t="s">
        <v>34</v>
      </c>
      <c r="D1374" s="30" t="s">
        <v>29</v>
      </c>
      <c r="E1374" s="29">
        <v>44927</v>
      </c>
      <c r="F1374" s="28" t="s">
        <v>30</v>
      </c>
      <c r="G1374" s="26">
        <v>0</v>
      </c>
      <c r="H1374" s="26">
        <v>0</v>
      </c>
      <c r="I1374" s="26">
        <v>0.11565292605000001</v>
      </c>
      <c r="J1374" s="26">
        <v>0.10971351339999999</v>
      </c>
      <c r="K1374" s="26">
        <v>0</v>
      </c>
      <c r="L1374" s="26">
        <v>0.10386623855</v>
      </c>
    </row>
    <row r="1375" spans="2:12" ht="19.5" customHeight="1" x14ac:dyDescent="0.3">
      <c r="B1375" s="39" t="s">
        <v>27</v>
      </c>
      <c r="C1375" s="30" t="s">
        <v>34</v>
      </c>
      <c r="D1375" s="30" t="s">
        <v>29</v>
      </c>
      <c r="E1375" s="29">
        <v>44896</v>
      </c>
      <c r="F1375" s="28" t="s">
        <v>30</v>
      </c>
      <c r="G1375" s="26">
        <v>0</v>
      </c>
      <c r="H1375" s="26">
        <v>0</v>
      </c>
      <c r="I1375" s="26">
        <v>0.14544963145000001</v>
      </c>
      <c r="J1375" s="26">
        <v>0.13939341259999999</v>
      </c>
      <c r="K1375" s="26">
        <v>0</v>
      </c>
      <c r="L1375" s="26">
        <v>0.13394105395</v>
      </c>
    </row>
    <row r="1376" spans="2:12" ht="19.5" customHeight="1" x14ac:dyDescent="0.3">
      <c r="B1376" s="39" t="s">
        <v>27</v>
      </c>
      <c r="C1376" s="30" t="s">
        <v>34</v>
      </c>
      <c r="D1376" s="30" t="s">
        <v>29</v>
      </c>
      <c r="E1376" s="29">
        <v>44866</v>
      </c>
      <c r="F1376" s="28" t="s">
        <v>30</v>
      </c>
      <c r="G1376" s="26">
        <v>0</v>
      </c>
      <c r="H1376" s="26">
        <v>0</v>
      </c>
      <c r="I1376" s="26">
        <v>0</v>
      </c>
      <c r="J1376" s="26">
        <v>0.15955191348</v>
      </c>
      <c r="K1376" s="26">
        <v>0.15082653892</v>
      </c>
      <c r="L1376" s="26">
        <v>0.15436778076000002</v>
      </c>
    </row>
    <row r="1377" spans="2:12" ht="19.5" customHeight="1" x14ac:dyDescent="0.3">
      <c r="B1377" s="39" t="s">
        <v>27</v>
      </c>
      <c r="C1377" s="30" t="s">
        <v>34</v>
      </c>
      <c r="D1377" s="30" t="s">
        <v>29</v>
      </c>
      <c r="E1377" s="29">
        <v>44835</v>
      </c>
      <c r="F1377" s="28" t="s">
        <v>30</v>
      </c>
      <c r="G1377" s="26">
        <v>0</v>
      </c>
      <c r="H1377" s="26">
        <v>0.18820557760999998</v>
      </c>
      <c r="I1377" s="26">
        <v>0.17835650390999999</v>
      </c>
      <c r="J1377" s="26">
        <v>0</v>
      </c>
      <c r="K1377" s="26">
        <v>0</v>
      </c>
      <c r="L1377" s="26">
        <v>0.16715506540999997</v>
      </c>
    </row>
    <row r="1378" spans="2:12" ht="19.5" customHeight="1" x14ac:dyDescent="0.3">
      <c r="B1378" s="39" t="s">
        <v>27</v>
      </c>
      <c r="C1378" s="30" t="s">
        <v>34</v>
      </c>
      <c r="D1378" s="30" t="s">
        <v>29</v>
      </c>
      <c r="E1378" s="29">
        <v>44805</v>
      </c>
      <c r="F1378" s="28" t="s">
        <v>30</v>
      </c>
      <c r="G1378" s="26">
        <v>0.20530116969000001</v>
      </c>
      <c r="H1378" s="26">
        <v>0.19879520386999999</v>
      </c>
      <c r="I1378" s="26">
        <v>0</v>
      </c>
      <c r="J1378" s="26">
        <v>0</v>
      </c>
      <c r="K1378" s="26">
        <v>0</v>
      </c>
      <c r="L1378" s="26">
        <v>0.17799976046999999</v>
      </c>
    </row>
    <row r="1379" spans="2:12" ht="19.5" customHeight="1" x14ac:dyDescent="0.3">
      <c r="B1379" s="39" t="s">
        <v>27</v>
      </c>
      <c r="C1379" s="30" t="s">
        <v>34</v>
      </c>
      <c r="D1379" s="30" t="s">
        <v>29</v>
      </c>
      <c r="E1379" s="29">
        <v>44774</v>
      </c>
      <c r="F1379" s="28" t="s">
        <v>30</v>
      </c>
      <c r="G1379" s="26">
        <v>0.22013924762999998</v>
      </c>
      <c r="H1379" s="26">
        <v>0.21370202249</v>
      </c>
      <c r="I1379" s="26">
        <v>0</v>
      </c>
      <c r="J1379" s="26">
        <v>0</v>
      </c>
      <c r="K1379" s="26">
        <v>0</v>
      </c>
      <c r="L1379" s="26">
        <v>0.19316888268999999</v>
      </c>
    </row>
    <row r="1380" spans="2:12" ht="19.5" customHeight="1" x14ac:dyDescent="0.3">
      <c r="B1380" s="39" t="s">
        <v>27</v>
      </c>
      <c r="C1380" s="30" t="s">
        <v>34</v>
      </c>
      <c r="D1380" s="30" t="s">
        <v>29</v>
      </c>
      <c r="E1380" s="29">
        <v>44743</v>
      </c>
      <c r="F1380" s="28" t="s">
        <v>30</v>
      </c>
      <c r="G1380" s="26">
        <v>0.20700830022</v>
      </c>
      <c r="H1380" s="26">
        <v>0.20051024306000001</v>
      </c>
      <c r="I1380" s="26">
        <v>0</v>
      </c>
      <c r="J1380" s="26">
        <v>0</v>
      </c>
      <c r="K1380" s="26">
        <v>0</v>
      </c>
      <c r="L1380" s="26">
        <v>0.17974497785999999</v>
      </c>
    </row>
    <row r="1381" spans="2:12" ht="19.5" customHeight="1" x14ac:dyDescent="0.3">
      <c r="B1381" s="39" t="s">
        <v>27</v>
      </c>
      <c r="C1381" s="30" t="s">
        <v>34</v>
      </c>
      <c r="D1381" s="30" t="s">
        <v>29</v>
      </c>
      <c r="E1381" s="29">
        <v>44713</v>
      </c>
      <c r="F1381" s="28" t="s">
        <v>30</v>
      </c>
      <c r="G1381" s="26">
        <v>0.23596509920999997</v>
      </c>
      <c r="H1381" s="26">
        <v>0.22960119083</v>
      </c>
      <c r="I1381" s="26">
        <v>0</v>
      </c>
      <c r="J1381" s="26">
        <v>0</v>
      </c>
      <c r="K1381" s="26">
        <v>0</v>
      </c>
      <c r="L1381" s="26">
        <v>0.20934781622999998</v>
      </c>
    </row>
    <row r="1382" spans="2:12" ht="19.5" customHeight="1" x14ac:dyDescent="0.3">
      <c r="B1382" s="39" t="s">
        <v>27</v>
      </c>
      <c r="C1382" s="30" t="s">
        <v>34</v>
      </c>
      <c r="D1382" s="30" t="s">
        <v>29</v>
      </c>
      <c r="E1382" s="29">
        <v>44682</v>
      </c>
      <c r="F1382" s="28" t="s">
        <v>30</v>
      </c>
      <c r="G1382" s="26">
        <v>0</v>
      </c>
      <c r="H1382" s="26">
        <v>0.24847740832999998</v>
      </c>
      <c r="I1382" s="26">
        <v>0.23915370923000001</v>
      </c>
      <c r="J1382" s="26">
        <v>0</v>
      </c>
      <c r="K1382" s="26">
        <v>0</v>
      </c>
      <c r="L1382" s="26">
        <v>0.22855618372999997</v>
      </c>
    </row>
    <row r="1383" spans="2:12" ht="19.5" customHeight="1" x14ac:dyDescent="0.3">
      <c r="B1383" s="39" t="s">
        <v>27</v>
      </c>
      <c r="C1383" s="30" t="s">
        <v>34</v>
      </c>
      <c r="D1383" s="30" t="s">
        <v>29</v>
      </c>
      <c r="E1383" s="29">
        <v>44652</v>
      </c>
      <c r="F1383" s="28" t="s">
        <v>30</v>
      </c>
      <c r="G1383" s="26">
        <v>0</v>
      </c>
      <c r="H1383" s="26">
        <v>0</v>
      </c>
      <c r="I1383" s="26">
        <v>0</v>
      </c>
      <c r="J1383" s="26">
        <v>0.23747013116000001</v>
      </c>
      <c r="K1383" s="26">
        <v>0.22720368964000004</v>
      </c>
      <c r="L1383" s="26">
        <v>0.23337473992000002</v>
      </c>
    </row>
    <row r="1384" spans="2:12" ht="19.5" customHeight="1" x14ac:dyDescent="0.3">
      <c r="B1384" s="39" t="s">
        <v>27</v>
      </c>
      <c r="C1384" s="30" t="s">
        <v>34</v>
      </c>
      <c r="D1384" s="30" t="s">
        <v>29</v>
      </c>
      <c r="E1384" s="29">
        <v>44621</v>
      </c>
      <c r="F1384" s="28" t="s">
        <v>30</v>
      </c>
      <c r="G1384" s="26">
        <v>0</v>
      </c>
      <c r="H1384" s="26">
        <v>0</v>
      </c>
      <c r="I1384" s="26">
        <v>0</v>
      </c>
      <c r="J1384" s="26">
        <v>0.33688696139999996</v>
      </c>
      <c r="K1384" s="26">
        <v>0.32474811610000004</v>
      </c>
      <c r="L1384" s="26">
        <v>0.33411439529999998</v>
      </c>
    </row>
    <row r="1385" spans="2:12" ht="19.5" customHeight="1" x14ac:dyDescent="0.3">
      <c r="B1385" s="39" t="s">
        <v>27</v>
      </c>
      <c r="C1385" s="30" t="s">
        <v>34</v>
      </c>
      <c r="D1385" s="30" t="s">
        <v>29</v>
      </c>
      <c r="E1385" s="29">
        <v>44593</v>
      </c>
      <c r="F1385" s="28" t="s">
        <v>30</v>
      </c>
      <c r="G1385" s="26">
        <v>0</v>
      </c>
      <c r="H1385" s="26">
        <v>0</v>
      </c>
      <c r="I1385" s="26">
        <v>0.25338870462000002</v>
      </c>
      <c r="J1385" s="26">
        <v>0.24689404075999999</v>
      </c>
      <c r="K1385" s="26">
        <v>0</v>
      </c>
      <c r="L1385" s="26">
        <v>0.24292404262</v>
      </c>
    </row>
    <row r="1386" spans="2:12" ht="19.5" customHeight="1" x14ac:dyDescent="0.3">
      <c r="B1386" s="39" t="s">
        <v>27</v>
      </c>
      <c r="C1386" s="30" t="s">
        <v>34</v>
      </c>
      <c r="D1386" s="30" t="s">
        <v>29</v>
      </c>
      <c r="E1386" s="29">
        <v>44562</v>
      </c>
      <c r="F1386" s="28" t="s">
        <v>30</v>
      </c>
      <c r="G1386" s="26">
        <v>0</v>
      </c>
      <c r="H1386" s="26">
        <v>0</v>
      </c>
      <c r="I1386" s="26">
        <v>0.25501991112</v>
      </c>
      <c r="J1386" s="26">
        <v>0.24851885275999999</v>
      </c>
      <c r="K1386" s="26">
        <v>0</v>
      </c>
      <c r="L1386" s="26">
        <v>0.24457047411999999</v>
      </c>
    </row>
    <row r="1387" spans="2:12" ht="19.5" customHeight="1" x14ac:dyDescent="0.3">
      <c r="B1387" s="90" t="s">
        <v>27</v>
      </c>
      <c r="C1387" s="69" t="s">
        <v>34</v>
      </c>
      <c r="D1387" s="69" t="s">
        <v>29</v>
      </c>
      <c r="E1387" s="70">
        <v>45108</v>
      </c>
      <c r="F1387" s="71" t="s">
        <v>30</v>
      </c>
      <c r="G1387" s="72">
        <v>0.15533185999999999</v>
      </c>
      <c r="H1387" s="72">
        <v>0.14857630999999999</v>
      </c>
      <c r="I1387" s="72">
        <v>0</v>
      </c>
      <c r="J1387" s="72">
        <v>0</v>
      </c>
      <c r="K1387" s="72">
        <v>0</v>
      </c>
      <c r="L1387" s="72">
        <v>0.12682847</v>
      </c>
    </row>
    <row r="1388" spans="2:12" ht="19.5" customHeight="1" x14ac:dyDescent="0.3">
      <c r="B1388" s="39" t="s">
        <v>27</v>
      </c>
      <c r="C1388" s="30" t="s">
        <v>34</v>
      </c>
      <c r="D1388" s="30" t="s">
        <v>29</v>
      </c>
      <c r="E1388" s="29">
        <v>45078</v>
      </c>
      <c r="F1388" s="28" t="s">
        <v>40</v>
      </c>
      <c r="G1388" s="26">
        <v>0.17735471333999997</v>
      </c>
      <c r="H1388" s="26">
        <v>0.17061184182</v>
      </c>
      <c r="I1388" s="26">
        <v>0</v>
      </c>
      <c r="J1388" s="26">
        <v>0</v>
      </c>
      <c r="K1388" s="26">
        <v>0</v>
      </c>
      <c r="L1388" s="26">
        <v>0.14891240342000001</v>
      </c>
    </row>
    <row r="1389" spans="2:12" ht="19.5" customHeight="1" x14ac:dyDescent="0.3">
      <c r="B1389" s="39" t="s">
        <v>27</v>
      </c>
      <c r="C1389" s="30" t="s">
        <v>34</v>
      </c>
      <c r="D1389" s="30" t="s">
        <v>29</v>
      </c>
      <c r="E1389" s="29">
        <v>45047</v>
      </c>
      <c r="F1389" s="28" t="s">
        <v>40</v>
      </c>
      <c r="G1389" s="26">
        <v>0</v>
      </c>
      <c r="H1389" s="26">
        <v>0.15032260461000002</v>
      </c>
      <c r="I1389" s="26">
        <v>0.14000554091</v>
      </c>
      <c r="J1389" s="26">
        <v>0</v>
      </c>
      <c r="K1389" s="26">
        <v>0</v>
      </c>
      <c r="L1389" s="26">
        <v>0.12826615241</v>
      </c>
    </row>
    <row r="1390" spans="2:12" ht="19.5" customHeight="1" x14ac:dyDescent="0.3">
      <c r="B1390" s="39" t="s">
        <v>27</v>
      </c>
      <c r="C1390" s="30" t="s">
        <v>34</v>
      </c>
      <c r="D1390" s="30" t="s">
        <v>29</v>
      </c>
      <c r="E1390" s="29">
        <v>45017</v>
      </c>
      <c r="F1390" s="28" t="s">
        <v>40</v>
      </c>
      <c r="G1390" s="26">
        <v>0</v>
      </c>
      <c r="H1390" s="26">
        <v>0</v>
      </c>
      <c r="I1390" s="26">
        <v>0</v>
      </c>
      <c r="J1390" s="26">
        <v>0.13352632283999999</v>
      </c>
      <c r="K1390" s="26">
        <v>0.12565432211000002</v>
      </c>
      <c r="L1390" s="26">
        <v>0.12773929433</v>
      </c>
    </row>
    <row r="1391" spans="2:12" ht="19.5" customHeight="1" x14ac:dyDescent="0.3">
      <c r="B1391" s="39" t="s">
        <v>27</v>
      </c>
      <c r="C1391" s="30" t="s">
        <v>34</v>
      </c>
      <c r="D1391" s="30" t="s">
        <v>29</v>
      </c>
      <c r="E1391" s="29">
        <v>44986</v>
      </c>
      <c r="F1391" s="28" t="s">
        <v>40</v>
      </c>
      <c r="G1391" s="26">
        <v>0</v>
      </c>
      <c r="H1391" s="26">
        <v>0</v>
      </c>
      <c r="I1391" s="26">
        <v>0</v>
      </c>
      <c r="J1391" s="26">
        <v>0.15072766587999997</v>
      </c>
      <c r="K1391" s="26">
        <v>0.14253169727000001</v>
      </c>
      <c r="L1391" s="26">
        <v>0.14516951580999998</v>
      </c>
    </row>
    <row r="1392" spans="2:12" ht="19.5" customHeight="1" x14ac:dyDescent="0.3">
      <c r="B1392" s="39" t="s">
        <v>27</v>
      </c>
      <c r="C1392" s="30" t="s">
        <v>34</v>
      </c>
      <c r="D1392" s="30" t="s">
        <v>29</v>
      </c>
      <c r="E1392" s="29">
        <v>44958</v>
      </c>
      <c r="F1392" s="28" t="s">
        <v>40</v>
      </c>
      <c r="G1392" s="26">
        <v>0</v>
      </c>
      <c r="H1392" s="26">
        <v>0</v>
      </c>
      <c r="I1392" s="26">
        <v>0.20444907237000001</v>
      </c>
      <c r="J1392" s="26">
        <v>0.19823716876</v>
      </c>
      <c r="K1392" s="26">
        <v>0</v>
      </c>
      <c r="L1392" s="26">
        <v>0.19331117286999999</v>
      </c>
    </row>
    <row r="1393" spans="2:12" ht="19.5" customHeight="1" x14ac:dyDescent="0.3">
      <c r="B1393" s="39" t="s">
        <v>27</v>
      </c>
      <c r="C1393" s="30" t="s">
        <v>34</v>
      </c>
      <c r="D1393" s="30" t="s">
        <v>29</v>
      </c>
      <c r="E1393" s="29">
        <v>44927</v>
      </c>
      <c r="F1393" s="28" t="s">
        <v>40</v>
      </c>
      <c r="G1393" s="26">
        <v>0</v>
      </c>
      <c r="H1393" s="26">
        <v>0</v>
      </c>
      <c r="I1393" s="26">
        <v>0.13493792605000002</v>
      </c>
      <c r="J1393" s="26">
        <v>0.12899851340000001</v>
      </c>
      <c r="K1393" s="26">
        <v>0</v>
      </c>
      <c r="L1393" s="26">
        <v>0.12315123855</v>
      </c>
    </row>
    <row r="1394" spans="2:12" ht="19.5" customHeight="1" x14ac:dyDescent="0.3">
      <c r="B1394" s="39" t="s">
        <v>27</v>
      </c>
      <c r="C1394" s="30" t="s">
        <v>34</v>
      </c>
      <c r="D1394" s="30" t="s">
        <v>29</v>
      </c>
      <c r="E1394" s="29">
        <v>44896</v>
      </c>
      <c r="F1394" s="28" t="s">
        <v>40</v>
      </c>
      <c r="G1394" s="26">
        <v>0</v>
      </c>
      <c r="H1394" s="26">
        <v>0</v>
      </c>
      <c r="I1394" s="26">
        <v>0.16473463145000003</v>
      </c>
      <c r="J1394" s="26">
        <v>0.15867841259999999</v>
      </c>
      <c r="K1394" s="26">
        <v>0</v>
      </c>
      <c r="L1394" s="26">
        <v>0.15322605395</v>
      </c>
    </row>
    <row r="1395" spans="2:12" ht="19.5" customHeight="1" x14ac:dyDescent="0.3">
      <c r="B1395" s="39" t="s">
        <v>27</v>
      </c>
      <c r="C1395" s="30" t="s">
        <v>34</v>
      </c>
      <c r="D1395" s="30" t="s">
        <v>29</v>
      </c>
      <c r="E1395" s="29">
        <v>44866</v>
      </c>
      <c r="F1395" s="28" t="s">
        <v>40</v>
      </c>
      <c r="G1395" s="26">
        <v>0</v>
      </c>
      <c r="H1395" s="26">
        <v>0</v>
      </c>
      <c r="I1395" s="26">
        <v>0</v>
      </c>
      <c r="J1395" s="26">
        <v>0.17883691348</v>
      </c>
      <c r="K1395" s="26">
        <v>0.17011153892</v>
      </c>
      <c r="L1395" s="26">
        <v>0.17365278076000001</v>
      </c>
    </row>
    <row r="1396" spans="2:12" ht="19.5" customHeight="1" x14ac:dyDescent="0.3">
      <c r="B1396" s="39" t="s">
        <v>27</v>
      </c>
      <c r="C1396" s="30" t="s">
        <v>34</v>
      </c>
      <c r="D1396" s="30" t="s">
        <v>29</v>
      </c>
      <c r="E1396" s="29">
        <v>44835</v>
      </c>
      <c r="F1396" s="28" t="s">
        <v>40</v>
      </c>
      <c r="G1396" s="26">
        <v>0</v>
      </c>
      <c r="H1396" s="26">
        <v>0.20749057761</v>
      </c>
      <c r="I1396" s="26">
        <v>0.19764150390999999</v>
      </c>
      <c r="J1396" s="26">
        <v>0</v>
      </c>
      <c r="K1396" s="26">
        <v>0</v>
      </c>
      <c r="L1396" s="26">
        <v>0.18644006540999997</v>
      </c>
    </row>
    <row r="1397" spans="2:12" ht="19.5" customHeight="1" x14ac:dyDescent="0.3">
      <c r="B1397" s="39" t="s">
        <v>27</v>
      </c>
      <c r="C1397" s="30" t="s">
        <v>34</v>
      </c>
      <c r="D1397" s="30" t="s">
        <v>29</v>
      </c>
      <c r="E1397" s="29">
        <v>44805</v>
      </c>
      <c r="F1397" s="28" t="s">
        <v>40</v>
      </c>
      <c r="G1397" s="26">
        <v>0.22458616969</v>
      </c>
      <c r="H1397" s="26">
        <v>0.21808020386999999</v>
      </c>
      <c r="I1397" s="26">
        <v>0</v>
      </c>
      <c r="J1397" s="26">
        <v>0</v>
      </c>
      <c r="K1397" s="26">
        <v>0</v>
      </c>
      <c r="L1397" s="26">
        <v>0.19728476046999999</v>
      </c>
    </row>
    <row r="1398" spans="2:12" ht="19.5" customHeight="1" x14ac:dyDescent="0.3">
      <c r="B1398" s="39" t="s">
        <v>27</v>
      </c>
      <c r="C1398" s="30" t="s">
        <v>34</v>
      </c>
      <c r="D1398" s="30" t="s">
        <v>29</v>
      </c>
      <c r="E1398" s="29">
        <v>44774</v>
      </c>
      <c r="F1398" s="28" t="s">
        <v>40</v>
      </c>
      <c r="G1398" s="26">
        <v>0.23942424762999998</v>
      </c>
      <c r="H1398" s="26">
        <v>0.23298702249</v>
      </c>
      <c r="I1398" s="26">
        <v>0</v>
      </c>
      <c r="J1398" s="26">
        <v>0</v>
      </c>
      <c r="K1398" s="26">
        <v>0</v>
      </c>
      <c r="L1398" s="26">
        <v>0.21245388268999998</v>
      </c>
    </row>
    <row r="1399" spans="2:12" ht="19.5" customHeight="1" x14ac:dyDescent="0.3">
      <c r="B1399" s="39" t="s">
        <v>27</v>
      </c>
      <c r="C1399" s="30" t="s">
        <v>34</v>
      </c>
      <c r="D1399" s="30" t="s">
        <v>29</v>
      </c>
      <c r="E1399" s="29">
        <v>44743</v>
      </c>
      <c r="F1399" s="28" t="s">
        <v>40</v>
      </c>
      <c r="G1399" s="26">
        <v>0.22629330021999999</v>
      </c>
      <c r="H1399" s="26">
        <v>0.21979524306000001</v>
      </c>
      <c r="I1399" s="26">
        <v>0</v>
      </c>
      <c r="J1399" s="26">
        <v>0</v>
      </c>
      <c r="K1399" s="26">
        <v>0</v>
      </c>
      <c r="L1399" s="26">
        <v>0.19902997785999998</v>
      </c>
    </row>
    <row r="1400" spans="2:12" ht="19.5" customHeight="1" x14ac:dyDescent="0.3">
      <c r="B1400" s="39" t="s">
        <v>27</v>
      </c>
      <c r="C1400" s="30" t="s">
        <v>34</v>
      </c>
      <c r="D1400" s="30" t="s">
        <v>29</v>
      </c>
      <c r="E1400" s="29">
        <v>44713</v>
      </c>
      <c r="F1400" s="28" t="s">
        <v>40</v>
      </c>
      <c r="G1400" s="26">
        <v>0.25525009920999997</v>
      </c>
      <c r="H1400" s="26">
        <v>0.24888619082999999</v>
      </c>
      <c r="I1400" s="26">
        <v>0</v>
      </c>
      <c r="J1400" s="26">
        <v>0</v>
      </c>
      <c r="K1400" s="26">
        <v>0</v>
      </c>
      <c r="L1400" s="26">
        <v>0.22863281622999998</v>
      </c>
    </row>
    <row r="1401" spans="2:12" ht="19.5" customHeight="1" x14ac:dyDescent="0.3">
      <c r="B1401" s="39" t="s">
        <v>27</v>
      </c>
      <c r="C1401" s="30" t="s">
        <v>34</v>
      </c>
      <c r="D1401" s="30" t="s">
        <v>29</v>
      </c>
      <c r="E1401" s="29">
        <v>44682</v>
      </c>
      <c r="F1401" s="28" t="s">
        <v>40</v>
      </c>
      <c r="G1401" s="26">
        <v>0</v>
      </c>
      <c r="H1401" s="26">
        <v>0.26776240832999998</v>
      </c>
      <c r="I1401" s="26">
        <v>0.25843870923000001</v>
      </c>
      <c r="J1401" s="26">
        <v>0</v>
      </c>
      <c r="K1401" s="26">
        <v>0</v>
      </c>
      <c r="L1401" s="26">
        <v>0.24784118372999997</v>
      </c>
    </row>
    <row r="1402" spans="2:12" ht="19.5" customHeight="1" x14ac:dyDescent="0.3">
      <c r="B1402" s="39" t="s">
        <v>27</v>
      </c>
      <c r="C1402" s="30" t="s">
        <v>34</v>
      </c>
      <c r="D1402" s="30" t="s">
        <v>29</v>
      </c>
      <c r="E1402" s="29">
        <v>44652</v>
      </c>
      <c r="F1402" s="28" t="s">
        <v>40</v>
      </c>
      <c r="G1402" s="26">
        <v>0</v>
      </c>
      <c r="H1402" s="26">
        <v>0</v>
      </c>
      <c r="I1402" s="26">
        <v>0</v>
      </c>
      <c r="J1402" s="26">
        <v>0.25675513116000004</v>
      </c>
      <c r="K1402" s="26">
        <v>0.24648868964000004</v>
      </c>
      <c r="L1402" s="26">
        <v>0.25265973992000001</v>
      </c>
    </row>
    <row r="1403" spans="2:12" ht="19.5" customHeight="1" x14ac:dyDescent="0.3">
      <c r="B1403" s="39" t="s">
        <v>27</v>
      </c>
      <c r="C1403" s="30" t="s">
        <v>34</v>
      </c>
      <c r="D1403" s="30" t="s">
        <v>29</v>
      </c>
      <c r="E1403" s="29">
        <v>44621</v>
      </c>
      <c r="F1403" s="28" t="s">
        <v>40</v>
      </c>
      <c r="G1403" s="26">
        <v>0</v>
      </c>
      <c r="H1403" s="26">
        <v>0</v>
      </c>
      <c r="I1403" s="26">
        <v>0</v>
      </c>
      <c r="J1403" s="26">
        <v>0.35617196139999996</v>
      </c>
      <c r="K1403" s="26">
        <v>0.34403311610000004</v>
      </c>
      <c r="L1403" s="26">
        <v>0.35339939529999997</v>
      </c>
    </row>
    <row r="1404" spans="2:12" ht="19.5" customHeight="1" x14ac:dyDescent="0.3">
      <c r="B1404" s="39" t="s">
        <v>27</v>
      </c>
      <c r="C1404" s="30" t="s">
        <v>34</v>
      </c>
      <c r="D1404" s="30" t="s">
        <v>29</v>
      </c>
      <c r="E1404" s="29">
        <v>44593</v>
      </c>
      <c r="F1404" s="28" t="s">
        <v>40</v>
      </c>
      <c r="G1404" s="26">
        <v>0</v>
      </c>
      <c r="H1404" s="26">
        <v>0</v>
      </c>
      <c r="I1404" s="26">
        <v>0.27267370462000001</v>
      </c>
      <c r="J1404" s="26">
        <v>0.26617904075999999</v>
      </c>
      <c r="K1404" s="26">
        <v>0</v>
      </c>
      <c r="L1404" s="26">
        <v>0.26220904262</v>
      </c>
    </row>
    <row r="1405" spans="2:12" ht="19.5" customHeight="1" x14ac:dyDescent="0.3">
      <c r="B1405" s="39" t="s">
        <v>27</v>
      </c>
      <c r="C1405" s="30" t="s">
        <v>34</v>
      </c>
      <c r="D1405" s="30" t="s">
        <v>29</v>
      </c>
      <c r="E1405" s="29">
        <v>44562</v>
      </c>
      <c r="F1405" s="28" t="s">
        <v>40</v>
      </c>
      <c r="G1405" s="26">
        <v>0</v>
      </c>
      <c r="H1405" s="26">
        <v>0</v>
      </c>
      <c r="I1405" s="26">
        <v>0.27430491112000005</v>
      </c>
      <c r="J1405" s="26">
        <v>0.26780385276000002</v>
      </c>
      <c r="K1405" s="26">
        <v>0</v>
      </c>
      <c r="L1405" s="26">
        <v>0.26385547411999999</v>
      </c>
    </row>
    <row r="1406" spans="2:12" ht="19.5" customHeight="1" x14ac:dyDescent="0.3">
      <c r="B1406" s="90" t="s">
        <v>27</v>
      </c>
      <c r="C1406" s="69" t="s">
        <v>34</v>
      </c>
      <c r="D1406" s="69" t="s">
        <v>29</v>
      </c>
      <c r="E1406" s="70">
        <v>45108</v>
      </c>
      <c r="F1406" s="71" t="s">
        <v>40</v>
      </c>
      <c r="G1406" s="72">
        <v>0.17461686000000001</v>
      </c>
      <c r="H1406" s="72">
        <v>0.16786131000000001</v>
      </c>
      <c r="I1406" s="72">
        <v>0</v>
      </c>
      <c r="J1406" s="72">
        <v>0</v>
      </c>
      <c r="K1406" s="72">
        <v>0</v>
      </c>
      <c r="L1406" s="72">
        <v>0.14611347</v>
      </c>
    </row>
    <row r="1407" spans="2:12" ht="19.5" customHeight="1" x14ac:dyDescent="0.3">
      <c r="B1407" s="39" t="s">
        <v>27</v>
      </c>
      <c r="C1407" s="30" t="s">
        <v>34</v>
      </c>
      <c r="D1407" s="30" t="s">
        <v>29</v>
      </c>
      <c r="E1407" s="29">
        <v>45078</v>
      </c>
      <c r="F1407" s="28" t="s">
        <v>47</v>
      </c>
      <c r="G1407" s="26">
        <v>0.17735471333999997</v>
      </c>
      <c r="H1407" s="26">
        <v>0.17061184182</v>
      </c>
      <c r="I1407" s="26">
        <v>0</v>
      </c>
      <c r="J1407" s="26">
        <v>0</v>
      </c>
      <c r="K1407" s="26">
        <v>0</v>
      </c>
      <c r="L1407" s="26">
        <v>0.14891240342000001</v>
      </c>
    </row>
    <row r="1408" spans="2:12" ht="19.5" customHeight="1" x14ac:dyDescent="0.3">
      <c r="B1408" s="39" t="s">
        <v>27</v>
      </c>
      <c r="C1408" s="30" t="s">
        <v>34</v>
      </c>
      <c r="D1408" s="30" t="s">
        <v>29</v>
      </c>
      <c r="E1408" s="29">
        <v>45047</v>
      </c>
      <c r="F1408" s="28" t="s">
        <v>47</v>
      </c>
      <c r="G1408" s="26">
        <v>0</v>
      </c>
      <c r="H1408" s="26">
        <v>0.15032260461000002</v>
      </c>
      <c r="I1408" s="26">
        <v>0.14000554091</v>
      </c>
      <c r="J1408" s="26">
        <v>0</v>
      </c>
      <c r="K1408" s="26">
        <v>0</v>
      </c>
      <c r="L1408" s="26">
        <v>0.12826615241</v>
      </c>
    </row>
    <row r="1409" spans="2:12" ht="19.5" customHeight="1" x14ac:dyDescent="0.3">
      <c r="B1409" s="39" t="s">
        <v>27</v>
      </c>
      <c r="C1409" s="30" t="s">
        <v>34</v>
      </c>
      <c r="D1409" s="30" t="s">
        <v>29</v>
      </c>
      <c r="E1409" s="29">
        <v>45017</v>
      </c>
      <c r="F1409" s="28" t="s">
        <v>47</v>
      </c>
      <c r="G1409" s="26">
        <v>0</v>
      </c>
      <c r="H1409" s="26">
        <v>0</v>
      </c>
      <c r="I1409" s="26">
        <v>0</v>
      </c>
      <c r="J1409" s="26">
        <v>0.13352632283999999</v>
      </c>
      <c r="K1409" s="26">
        <v>0.12565432211000002</v>
      </c>
      <c r="L1409" s="26">
        <v>0.12773929433</v>
      </c>
    </row>
    <row r="1410" spans="2:12" ht="19.5" customHeight="1" x14ac:dyDescent="0.3">
      <c r="B1410" s="39" t="s">
        <v>27</v>
      </c>
      <c r="C1410" s="30" t="s">
        <v>34</v>
      </c>
      <c r="D1410" s="30" t="s">
        <v>29</v>
      </c>
      <c r="E1410" s="29">
        <v>44986</v>
      </c>
      <c r="F1410" s="28" t="s">
        <v>47</v>
      </c>
      <c r="G1410" s="26">
        <v>0</v>
      </c>
      <c r="H1410" s="26">
        <v>0</v>
      </c>
      <c r="I1410" s="26">
        <v>0</v>
      </c>
      <c r="J1410" s="26">
        <v>0.15072766587999997</v>
      </c>
      <c r="K1410" s="26">
        <v>0.14253169727000001</v>
      </c>
      <c r="L1410" s="26">
        <v>0.14516951580999998</v>
      </c>
    </row>
    <row r="1411" spans="2:12" ht="19.5" customHeight="1" x14ac:dyDescent="0.3">
      <c r="B1411" s="39" t="s">
        <v>27</v>
      </c>
      <c r="C1411" s="30" t="s">
        <v>34</v>
      </c>
      <c r="D1411" s="30" t="s">
        <v>29</v>
      </c>
      <c r="E1411" s="29">
        <v>44958</v>
      </c>
      <c r="F1411" s="28" t="s">
        <v>47</v>
      </c>
      <c r="G1411" s="26">
        <v>0</v>
      </c>
      <c r="H1411" s="26">
        <v>0</v>
      </c>
      <c r="I1411" s="26">
        <v>0.20444907237000001</v>
      </c>
      <c r="J1411" s="26">
        <v>0.19823716876</v>
      </c>
      <c r="K1411" s="26">
        <v>0</v>
      </c>
      <c r="L1411" s="26">
        <v>0.19331117286999999</v>
      </c>
    </row>
    <row r="1412" spans="2:12" ht="19.5" customHeight="1" x14ac:dyDescent="0.3">
      <c r="B1412" s="39" t="s">
        <v>27</v>
      </c>
      <c r="C1412" s="30" t="s">
        <v>34</v>
      </c>
      <c r="D1412" s="30" t="s">
        <v>29</v>
      </c>
      <c r="E1412" s="29">
        <v>44927</v>
      </c>
      <c r="F1412" s="28" t="s">
        <v>47</v>
      </c>
      <c r="G1412" s="26">
        <v>0</v>
      </c>
      <c r="H1412" s="26">
        <v>0</v>
      </c>
      <c r="I1412" s="26">
        <v>0.13493792605000002</v>
      </c>
      <c r="J1412" s="26">
        <v>0.12899851340000001</v>
      </c>
      <c r="K1412" s="26">
        <v>0</v>
      </c>
      <c r="L1412" s="26">
        <v>0.12315123855</v>
      </c>
    </row>
    <row r="1413" spans="2:12" ht="19.5" customHeight="1" x14ac:dyDescent="0.3">
      <c r="B1413" s="39" t="s">
        <v>27</v>
      </c>
      <c r="C1413" s="30" t="s">
        <v>34</v>
      </c>
      <c r="D1413" s="30" t="s">
        <v>29</v>
      </c>
      <c r="E1413" s="29">
        <v>44896</v>
      </c>
      <c r="F1413" s="28" t="s">
        <v>47</v>
      </c>
      <c r="G1413" s="26">
        <v>0</v>
      </c>
      <c r="H1413" s="26">
        <v>0</v>
      </c>
      <c r="I1413" s="26">
        <v>0.16473463145000003</v>
      </c>
      <c r="J1413" s="26">
        <v>0.15867841259999999</v>
      </c>
      <c r="K1413" s="26">
        <v>0</v>
      </c>
      <c r="L1413" s="26">
        <v>0.15322605395</v>
      </c>
    </row>
    <row r="1414" spans="2:12" ht="19.5" customHeight="1" x14ac:dyDescent="0.3">
      <c r="B1414" s="39" t="s">
        <v>27</v>
      </c>
      <c r="C1414" s="30" t="s">
        <v>34</v>
      </c>
      <c r="D1414" s="30" t="s">
        <v>29</v>
      </c>
      <c r="E1414" s="29">
        <v>44866</v>
      </c>
      <c r="F1414" s="28" t="s">
        <v>47</v>
      </c>
      <c r="G1414" s="26">
        <v>0</v>
      </c>
      <c r="H1414" s="26">
        <v>0</v>
      </c>
      <c r="I1414" s="26">
        <v>0</v>
      </c>
      <c r="J1414" s="26">
        <v>0.17883691348</v>
      </c>
      <c r="K1414" s="26">
        <v>0.17011153892</v>
      </c>
      <c r="L1414" s="26">
        <v>0.17365278076000001</v>
      </c>
    </row>
    <row r="1415" spans="2:12" ht="19.5" customHeight="1" x14ac:dyDescent="0.3">
      <c r="B1415" s="39" t="s">
        <v>27</v>
      </c>
      <c r="C1415" s="30" t="s">
        <v>34</v>
      </c>
      <c r="D1415" s="30" t="s">
        <v>29</v>
      </c>
      <c r="E1415" s="29">
        <v>44835</v>
      </c>
      <c r="F1415" s="28" t="s">
        <v>47</v>
      </c>
      <c r="G1415" s="26">
        <v>0</v>
      </c>
      <c r="H1415" s="26">
        <v>0.20749057761</v>
      </c>
      <c r="I1415" s="26">
        <v>0.19764150390999999</v>
      </c>
      <c r="J1415" s="26">
        <v>0</v>
      </c>
      <c r="K1415" s="26">
        <v>0</v>
      </c>
      <c r="L1415" s="26">
        <v>0.18644006540999997</v>
      </c>
    </row>
    <row r="1416" spans="2:12" ht="19.5" customHeight="1" x14ac:dyDescent="0.3">
      <c r="B1416" s="39" t="s">
        <v>27</v>
      </c>
      <c r="C1416" s="30" t="s">
        <v>34</v>
      </c>
      <c r="D1416" s="30" t="s">
        <v>29</v>
      </c>
      <c r="E1416" s="29">
        <v>44805</v>
      </c>
      <c r="F1416" s="28" t="s">
        <v>47</v>
      </c>
      <c r="G1416" s="26">
        <v>0.22458616969</v>
      </c>
      <c r="H1416" s="26">
        <v>0.21808020386999999</v>
      </c>
      <c r="I1416" s="26">
        <v>0</v>
      </c>
      <c r="J1416" s="26">
        <v>0</v>
      </c>
      <c r="K1416" s="26">
        <v>0</v>
      </c>
      <c r="L1416" s="26">
        <v>0.19728476046999999</v>
      </c>
    </row>
    <row r="1417" spans="2:12" ht="19.5" customHeight="1" x14ac:dyDescent="0.3">
      <c r="B1417" s="39" t="s">
        <v>27</v>
      </c>
      <c r="C1417" s="30" t="s">
        <v>34</v>
      </c>
      <c r="D1417" s="30" t="s">
        <v>29</v>
      </c>
      <c r="E1417" s="29">
        <v>44774</v>
      </c>
      <c r="F1417" s="28" t="s">
        <v>47</v>
      </c>
      <c r="G1417" s="26">
        <v>0.23942424762999998</v>
      </c>
      <c r="H1417" s="26">
        <v>0.23298702249</v>
      </c>
      <c r="I1417" s="26">
        <v>0</v>
      </c>
      <c r="J1417" s="26">
        <v>0</v>
      </c>
      <c r="K1417" s="26">
        <v>0</v>
      </c>
      <c r="L1417" s="26">
        <v>0.21245388268999998</v>
      </c>
    </row>
    <row r="1418" spans="2:12" ht="19.5" customHeight="1" x14ac:dyDescent="0.3">
      <c r="B1418" s="39" t="s">
        <v>27</v>
      </c>
      <c r="C1418" s="30" t="s">
        <v>34</v>
      </c>
      <c r="D1418" s="30" t="s">
        <v>29</v>
      </c>
      <c r="E1418" s="29">
        <v>44743</v>
      </c>
      <c r="F1418" s="28" t="s">
        <v>47</v>
      </c>
      <c r="G1418" s="26">
        <v>0.22629330021999999</v>
      </c>
      <c r="H1418" s="26">
        <v>0.21979524306000001</v>
      </c>
      <c r="I1418" s="26">
        <v>0</v>
      </c>
      <c r="J1418" s="26">
        <v>0</v>
      </c>
      <c r="K1418" s="26">
        <v>0</v>
      </c>
      <c r="L1418" s="26">
        <v>0.19902997785999998</v>
      </c>
    </row>
    <row r="1419" spans="2:12" ht="19.5" customHeight="1" x14ac:dyDescent="0.3">
      <c r="B1419" s="39" t="s">
        <v>27</v>
      </c>
      <c r="C1419" s="30" t="s">
        <v>34</v>
      </c>
      <c r="D1419" s="30" t="s">
        <v>29</v>
      </c>
      <c r="E1419" s="29">
        <v>44713</v>
      </c>
      <c r="F1419" s="28" t="s">
        <v>47</v>
      </c>
      <c r="G1419" s="26">
        <v>0.25525009920999997</v>
      </c>
      <c r="H1419" s="26">
        <v>0.24888619082999999</v>
      </c>
      <c r="I1419" s="26">
        <v>0</v>
      </c>
      <c r="J1419" s="26">
        <v>0</v>
      </c>
      <c r="K1419" s="26">
        <v>0</v>
      </c>
      <c r="L1419" s="26">
        <v>0.22863281622999998</v>
      </c>
    </row>
    <row r="1420" spans="2:12" ht="19.5" customHeight="1" x14ac:dyDescent="0.3">
      <c r="B1420" s="39" t="s">
        <v>27</v>
      </c>
      <c r="C1420" s="30" t="s">
        <v>34</v>
      </c>
      <c r="D1420" s="30" t="s">
        <v>29</v>
      </c>
      <c r="E1420" s="29">
        <v>44682</v>
      </c>
      <c r="F1420" s="28" t="s">
        <v>47</v>
      </c>
      <c r="G1420" s="26">
        <v>0</v>
      </c>
      <c r="H1420" s="26">
        <v>0.26776240832999998</v>
      </c>
      <c r="I1420" s="26">
        <v>0.25843870923000001</v>
      </c>
      <c r="J1420" s="26">
        <v>0</v>
      </c>
      <c r="K1420" s="26">
        <v>0</v>
      </c>
      <c r="L1420" s="26">
        <v>0.24784118372999997</v>
      </c>
    </row>
    <row r="1421" spans="2:12" ht="19.5" customHeight="1" x14ac:dyDescent="0.3">
      <c r="B1421" s="39" t="s">
        <v>27</v>
      </c>
      <c r="C1421" s="30" t="s">
        <v>34</v>
      </c>
      <c r="D1421" s="30" t="s">
        <v>29</v>
      </c>
      <c r="E1421" s="29">
        <v>44652</v>
      </c>
      <c r="F1421" s="28" t="s">
        <v>47</v>
      </c>
      <c r="G1421" s="26">
        <v>0</v>
      </c>
      <c r="H1421" s="26">
        <v>0</v>
      </c>
      <c r="I1421" s="26">
        <v>0</v>
      </c>
      <c r="J1421" s="26">
        <v>0.25675513116000004</v>
      </c>
      <c r="K1421" s="26">
        <v>0.24648868964000004</v>
      </c>
      <c r="L1421" s="26">
        <v>0.25265973992000001</v>
      </c>
    </row>
    <row r="1422" spans="2:12" ht="19.5" customHeight="1" x14ac:dyDescent="0.3">
      <c r="B1422" s="39" t="s">
        <v>27</v>
      </c>
      <c r="C1422" s="30" t="s">
        <v>34</v>
      </c>
      <c r="D1422" s="30" t="s">
        <v>29</v>
      </c>
      <c r="E1422" s="29">
        <v>44621</v>
      </c>
      <c r="F1422" s="28" t="s">
        <v>47</v>
      </c>
      <c r="G1422" s="26">
        <v>0</v>
      </c>
      <c r="H1422" s="26">
        <v>0</v>
      </c>
      <c r="I1422" s="26">
        <v>0</v>
      </c>
      <c r="J1422" s="26">
        <v>0.35617196139999996</v>
      </c>
      <c r="K1422" s="26">
        <v>0.34403311610000004</v>
      </c>
      <c r="L1422" s="26">
        <v>0.35339939529999997</v>
      </c>
    </row>
    <row r="1423" spans="2:12" ht="19.5" customHeight="1" x14ac:dyDescent="0.3">
      <c r="B1423" s="61" t="s">
        <v>27</v>
      </c>
      <c r="C1423" s="30" t="s">
        <v>34</v>
      </c>
      <c r="D1423" s="30" t="s">
        <v>29</v>
      </c>
      <c r="E1423" s="29">
        <v>44593</v>
      </c>
      <c r="F1423" s="63" t="s">
        <v>47</v>
      </c>
      <c r="G1423" s="62">
        <v>0</v>
      </c>
      <c r="H1423" s="62">
        <v>0</v>
      </c>
      <c r="I1423" s="62">
        <v>0.27267370462000001</v>
      </c>
      <c r="J1423" s="62">
        <v>0.26617904075999999</v>
      </c>
      <c r="K1423" s="62">
        <v>0</v>
      </c>
      <c r="L1423" s="62">
        <v>0.26220904262</v>
      </c>
    </row>
    <row r="1424" spans="2:12" ht="19.5" customHeight="1" x14ac:dyDescent="0.3">
      <c r="B1424" s="61" t="s">
        <v>27</v>
      </c>
      <c r="C1424" s="38" t="s">
        <v>34</v>
      </c>
      <c r="D1424" s="38" t="s">
        <v>29</v>
      </c>
      <c r="E1424" s="43">
        <v>44562</v>
      </c>
      <c r="F1424" s="60" t="s">
        <v>47</v>
      </c>
      <c r="G1424" s="59">
        <v>0</v>
      </c>
      <c r="H1424" s="59">
        <v>0</v>
      </c>
      <c r="I1424" s="59">
        <v>0.27430491112000005</v>
      </c>
      <c r="J1424" s="59">
        <v>0.26780385276000002</v>
      </c>
      <c r="K1424" s="59">
        <v>0</v>
      </c>
      <c r="L1424" s="59">
        <v>0.26385547411999999</v>
      </c>
    </row>
    <row r="1425" spans="2:12" ht="19.5" customHeight="1" x14ac:dyDescent="0.3">
      <c r="B1425" s="106" t="s">
        <v>27</v>
      </c>
      <c r="C1425" s="92" t="s">
        <v>34</v>
      </c>
      <c r="D1425" s="92" t="s">
        <v>29</v>
      </c>
      <c r="E1425" s="95">
        <v>45108</v>
      </c>
      <c r="F1425" s="114" t="s">
        <v>47</v>
      </c>
      <c r="G1425" s="117">
        <v>0.17461686000000001</v>
      </c>
      <c r="H1425" s="117">
        <v>0.16786131000000001</v>
      </c>
      <c r="I1425" s="117">
        <v>0</v>
      </c>
      <c r="J1425" s="117">
        <v>0</v>
      </c>
      <c r="K1425" s="117">
        <v>0</v>
      </c>
      <c r="L1425" s="117">
        <v>0.14611347</v>
      </c>
    </row>
    <row r="1426" spans="2:12" ht="19.5" customHeight="1" x14ac:dyDescent="0.3">
      <c r="B1426" s="61" t="s">
        <v>27</v>
      </c>
      <c r="C1426" s="38" t="s">
        <v>34</v>
      </c>
      <c r="D1426" s="38" t="s">
        <v>29</v>
      </c>
      <c r="E1426" s="43">
        <v>45078</v>
      </c>
      <c r="F1426" s="60" t="s">
        <v>55</v>
      </c>
      <c r="G1426" s="59">
        <v>0.16720471333999998</v>
      </c>
      <c r="H1426" s="59">
        <v>0.16046184181999998</v>
      </c>
      <c r="I1426" s="59">
        <v>0</v>
      </c>
      <c r="J1426" s="59">
        <v>0</v>
      </c>
      <c r="K1426" s="59">
        <v>0</v>
      </c>
      <c r="L1426" s="59">
        <v>0.13876240341999999</v>
      </c>
    </row>
    <row r="1427" spans="2:12" ht="19.5" customHeight="1" x14ac:dyDescent="0.3">
      <c r="B1427" s="61" t="s">
        <v>27</v>
      </c>
      <c r="C1427" s="38" t="s">
        <v>34</v>
      </c>
      <c r="D1427" s="38" t="s">
        <v>29</v>
      </c>
      <c r="E1427" s="43">
        <v>45047</v>
      </c>
      <c r="F1427" s="60" t="s">
        <v>55</v>
      </c>
      <c r="G1427" s="59">
        <v>0</v>
      </c>
      <c r="H1427" s="59">
        <v>0.14017260461</v>
      </c>
      <c r="I1427" s="59">
        <v>0.12985554091000001</v>
      </c>
      <c r="J1427" s="59">
        <v>0</v>
      </c>
      <c r="K1427" s="59">
        <v>0</v>
      </c>
      <c r="L1427" s="59">
        <v>0.11811615241000001</v>
      </c>
    </row>
    <row r="1428" spans="2:12" ht="19.5" customHeight="1" x14ac:dyDescent="0.3">
      <c r="B1428" s="61" t="s">
        <v>27</v>
      </c>
      <c r="C1428" s="38" t="s">
        <v>34</v>
      </c>
      <c r="D1428" s="38" t="s">
        <v>29</v>
      </c>
      <c r="E1428" s="43">
        <v>45017</v>
      </c>
      <c r="F1428" s="60" t="s">
        <v>55</v>
      </c>
      <c r="G1428" s="59">
        <v>0</v>
      </c>
      <c r="H1428" s="59">
        <v>0</v>
      </c>
      <c r="I1428" s="59">
        <v>0</v>
      </c>
      <c r="J1428" s="59">
        <v>0.12337632284</v>
      </c>
      <c r="K1428" s="59">
        <v>0.11550432211000002</v>
      </c>
      <c r="L1428" s="59">
        <v>0.11758929433000001</v>
      </c>
    </row>
    <row r="1429" spans="2:12" ht="19.5" customHeight="1" x14ac:dyDescent="0.3">
      <c r="B1429" s="61" t="s">
        <v>27</v>
      </c>
      <c r="C1429" s="38" t="s">
        <v>34</v>
      </c>
      <c r="D1429" s="38" t="s">
        <v>29</v>
      </c>
      <c r="E1429" s="43">
        <v>44986</v>
      </c>
      <c r="F1429" s="60" t="s">
        <v>55</v>
      </c>
      <c r="G1429" s="59">
        <v>0</v>
      </c>
      <c r="H1429" s="59">
        <v>0</v>
      </c>
      <c r="I1429" s="59">
        <v>0</v>
      </c>
      <c r="J1429" s="59">
        <v>0.14057766587999998</v>
      </c>
      <c r="K1429" s="59">
        <v>0.13238169726999999</v>
      </c>
      <c r="L1429" s="59">
        <v>0.13501951580999999</v>
      </c>
    </row>
    <row r="1430" spans="2:12" ht="19.5" customHeight="1" x14ac:dyDescent="0.3">
      <c r="B1430" s="61" t="s">
        <v>27</v>
      </c>
      <c r="C1430" s="38" t="s">
        <v>34</v>
      </c>
      <c r="D1430" s="38" t="s">
        <v>29</v>
      </c>
      <c r="E1430" s="43">
        <v>44958</v>
      </c>
      <c r="F1430" s="60" t="s">
        <v>55</v>
      </c>
      <c r="G1430" s="59">
        <v>0</v>
      </c>
      <c r="H1430" s="59">
        <v>0</v>
      </c>
      <c r="I1430" s="59">
        <v>0.19429907237000002</v>
      </c>
      <c r="J1430" s="59">
        <v>0.18808716875999998</v>
      </c>
      <c r="K1430" s="59">
        <v>0</v>
      </c>
      <c r="L1430" s="59">
        <v>0.18316117287</v>
      </c>
    </row>
    <row r="1431" spans="2:12" ht="19.5" customHeight="1" x14ac:dyDescent="0.3">
      <c r="B1431" s="61" t="s">
        <v>27</v>
      </c>
      <c r="C1431" s="38" t="s">
        <v>34</v>
      </c>
      <c r="D1431" s="38" t="s">
        <v>29</v>
      </c>
      <c r="E1431" s="43">
        <v>44927</v>
      </c>
      <c r="F1431" s="60" t="s">
        <v>55</v>
      </c>
      <c r="G1431" s="59">
        <v>0</v>
      </c>
      <c r="H1431" s="59">
        <v>0</v>
      </c>
      <c r="I1431" s="59">
        <v>0.12478792605000001</v>
      </c>
      <c r="J1431" s="59">
        <v>0.11884851339999999</v>
      </c>
      <c r="K1431" s="59">
        <v>0</v>
      </c>
      <c r="L1431" s="59">
        <v>0.11300123854999999</v>
      </c>
    </row>
    <row r="1432" spans="2:12" ht="19.5" customHeight="1" x14ac:dyDescent="0.3">
      <c r="B1432" s="61" t="s">
        <v>27</v>
      </c>
      <c r="C1432" s="38" t="s">
        <v>34</v>
      </c>
      <c r="D1432" s="38" t="s">
        <v>29</v>
      </c>
      <c r="E1432" s="43">
        <v>44896</v>
      </c>
      <c r="F1432" s="60" t="s">
        <v>55</v>
      </c>
      <c r="G1432" s="59">
        <v>0</v>
      </c>
      <c r="H1432" s="59">
        <v>0</v>
      </c>
      <c r="I1432" s="59">
        <v>0.15458463145000001</v>
      </c>
      <c r="J1432" s="59">
        <v>0.14852841259999999</v>
      </c>
      <c r="K1432" s="59">
        <v>0</v>
      </c>
      <c r="L1432" s="59">
        <v>0.14307605395</v>
      </c>
    </row>
    <row r="1433" spans="2:12" ht="19.5" customHeight="1" x14ac:dyDescent="0.3">
      <c r="B1433" s="61" t="s">
        <v>27</v>
      </c>
      <c r="C1433" s="38" t="s">
        <v>34</v>
      </c>
      <c r="D1433" s="38" t="s">
        <v>29</v>
      </c>
      <c r="E1433" s="43">
        <v>44866</v>
      </c>
      <c r="F1433" s="60" t="s">
        <v>55</v>
      </c>
      <c r="G1433" s="59">
        <v>0</v>
      </c>
      <c r="H1433" s="59">
        <v>0</v>
      </c>
      <c r="I1433" s="59">
        <v>0</v>
      </c>
      <c r="J1433" s="59">
        <v>0.16868691347999998</v>
      </c>
      <c r="K1433" s="59">
        <v>0.15996153892000001</v>
      </c>
      <c r="L1433" s="59">
        <v>0.16350278075999999</v>
      </c>
    </row>
    <row r="1434" spans="2:12" ht="19.5" customHeight="1" x14ac:dyDescent="0.3">
      <c r="B1434" s="61" t="s">
        <v>27</v>
      </c>
      <c r="C1434" s="38" t="s">
        <v>34</v>
      </c>
      <c r="D1434" s="38" t="s">
        <v>29</v>
      </c>
      <c r="E1434" s="43">
        <v>44835</v>
      </c>
      <c r="F1434" s="60" t="s">
        <v>55</v>
      </c>
      <c r="G1434" s="59">
        <v>0</v>
      </c>
      <c r="H1434" s="59">
        <v>0.19734057760999998</v>
      </c>
      <c r="I1434" s="59">
        <v>0.18749150391</v>
      </c>
      <c r="J1434" s="59">
        <v>0</v>
      </c>
      <c r="K1434" s="59">
        <v>0</v>
      </c>
      <c r="L1434" s="59">
        <v>0.17629006540999997</v>
      </c>
    </row>
    <row r="1435" spans="2:12" ht="19.5" customHeight="1" x14ac:dyDescent="0.3">
      <c r="B1435" s="61" t="s">
        <v>27</v>
      </c>
      <c r="C1435" s="38" t="s">
        <v>34</v>
      </c>
      <c r="D1435" s="38" t="s">
        <v>29</v>
      </c>
      <c r="E1435" s="43">
        <v>44805</v>
      </c>
      <c r="F1435" s="60" t="s">
        <v>55</v>
      </c>
      <c r="G1435" s="59">
        <v>0.21443616968999998</v>
      </c>
      <c r="H1435" s="59">
        <v>0.20793020387</v>
      </c>
      <c r="I1435" s="59">
        <v>0</v>
      </c>
      <c r="J1435" s="59">
        <v>0</v>
      </c>
      <c r="K1435" s="59">
        <v>0</v>
      </c>
      <c r="L1435" s="59">
        <v>0.18713476046999999</v>
      </c>
    </row>
    <row r="1436" spans="2:12" ht="19.5" customHeight="1" x14ac:dyDescent="0.3">
      <c r="B1436" s="61" t="s">
        <v>27</v>
      </c>
      <c r="C1436" s="38" t="s">
        <v>34</v>
      </c>
      <c r="D1436" s="38" t="s">
        <v>29</v>
      </c>
      <c r="E1436" s="43">
        <v>44774</v>
      </c>
      <c r="F1436" s="60" t="s">
        <v>55</v>
      </c>
      <c r="G1436" s="59">
        <v>0.22927424762999998</v>
      </c>
      <c r="H1436" s="59">
        <v>0.22283702248999998</v>
      </c>
      <c r="I1436" s="59">
        <v>0</v>
      </c>
      <c r="J1436" s="59">
        <v>0</v>
      </c>
      <c r="K1436" s="59">
        <v>0</v>
      </c>
      <c r="L1436" s="59">
        <v>0.20230388268999999</v>
      </c>
    </row>
    <row r="1437" spans="2:12" ht="19.5" customHeight="1" x14ac:dyDescent="0.3">
      <c r="B1437" s="61" t="s">
        <v>27</v>
      </c>
      <c r="C1437" s="38" t="s">
        <v>34</v>
      </c>
      <c r="D1437" s="38" t="s">
        <v>29</v>
      </c>
      <c r="E1437" s="43">
        <v>44743</v>
      </c>
      <c r="F1437" s="60" t="s">
        <v>55</v>
      </c>
      <c r="G1437" s="59">
        <v>0.21614330022</v>
      </c>
      <c r="H1437" s="59">
        <v>0.20964524305999999</v>
      </c>
      <c r="I1437" s="59">
        <v>0</v>
      </c>
      <c r="J1437" s="59">
        <v>0</v>
      </c>
      <c r="K1437" s="59">
        <v>0</v>
      </c>
      <c r="L1437" s="59">
        <v>0.18887997785999999</v>
      </c>
    </row>
    <row r="1438" spans="2:12" ht="19.5" customHeight="1" x14ac:dyDescent="0.3">
      <c r="B1438" s="61" t="s">
        <v>27</v>
      </c>
      <c r="C1438" s="38" t="s">
        <v>34</v>
      </c>
      <c r="D1438" s="38" t="s">
        <v>29</v>
      </c>
      <c r="E1438" s="43">
        <v>44713</v>
      </c>
      <c r="F1438" s="60" t="s">
        <v>55</v>
      </c>
      <c r="G1438" s="59">
        <v>0.24510009920999998</v>
      </c>
      <c r="H1438" s="59">
        <v>0.23873619082999997</v>
      </c>
      <c r="I1438" s="59">
        <v>0</v>
      </c>
      <c r="J1438" s="59">
        <v>0</v>
      </c>
      <c r="K1438" s="59">
        <v>0</v>
      </c>
      <c r="L1438" s="59">
        <v>0.21848281622999999</v>
      </c>
    </row>
    <row r="1439" spans="2:12" ht="19.5" customHeight="1" x14ac:dyDescent="0.3">
      <c r="B1439" s="61" t="s">
        <v>27</v>
      </c>
      <c r="C1439" s="38" t="s">
        <v>34</v>
      </c>
      <c r="D1439" s="38" t="s">
        <v>29</v>
      </c>
      <c r="E1439" s="43">
        <v>44682</v>
      </c>
      <c r="F1439" s="60" t="s">
        <v>55</v>
      </c>
      <c r="G1439" s="59">
        <v>0</v>
      </c>
      <c r="H1439" s="59">
        <v>0.25761240832999999</v>
      </c>
      <c r="I1439" s="59">
        <v>0.24828870923000002</v>
      </c>
      <c r="J1439" s="59">
        <v>0</v>
      </c>
      <c r="K1439" s="59">
        <v>0</v>
      </c>
      <c r="L1439" s="59">
        <v>0.23769118372999998</v>
      </c>
    </row>
    <row r="1440" spans="2:12" ht="19.5" customHeight="1" x14ac:dyDescent="0.3">
      <c r="B1440" s="61" t="s">
        <v>27</v>
      </c>
      <c r="C1440" s="38" t="s">
        <v>34</v>
      </c>
      <c r="D1440" s="38" t="s">
        <v>29</v>
      </c>
      <c r="E1440" s="43">
        <v>44652</v>
      </c>
      <c r="F1440" s="60" t="s">
        <v>55</v>
      </c>
      <c r="G1440" s="59">
        <v>0</v>
      </c>
      <c r="H1440" s="59">
        <v>0</v>
      </c>
      <c r="I1440" s="59">
        <v>0</v>
      </c>
      <c r="J1440" s="59">
        <v>0.24660513116000002</v>
      </c>
      <c r="K1440" s="59">
        <v>0.23633868964000004</v>
      </c>
      <c r="L1440" s="59">
        <v>0.24250973991999999</v>
      </c>
    </row>
    <row r="1441" spans="2:12" ht="19.5" customHeight="1" x14ac:dyDescent="0.3">
      <c r="B1441" s="61" t="s">
        <v>27</v>
      </c>
      <c r="C1441" s="38" t="s">
        <v>34</v>
      </c>
      <c r="D1441" s="38" t="s">
        <v>29</v>
      </c>
      <c r="E1441" s="43">
        <v>44621</v>
      </c>
      <c r="F1441" s="60" t="s">
        <v>55</v>
      </c>
      <c r="G1441" s="59">
        <v>0</v>
      </c>
      <c r="H1441" s="59">
        <v>0</v>
      </c>
      <c r="I1441" s="59">
        <v>0</v>
      </c>
      <c r="J1441" s="59">
        <v>0.34602196139999997</v>
      </c>
      <c r="K1441" s="59">
        <v>0.33388311610000004</v>
      </c>
      <c r="L1441" s="59">
        <v>0.34324939529999998</v>
      </c>
    </row>
    <row r="1442" spans="2:12" ht="19.5" customHeight="1" x14ac:dyDescent="0.3">
      <c r="B1442" s="61" t="s">
        <v>27</v>
      </c>
      <c r="C1442" s="38" t="s">
        <v>34</v>
      </c>
      <c r="D1442" s="38" t="s">
        <v>29</v>
      </c>
      <c r="E1442" s="43">
        <v>44593</v>
      </c>
      <c r="F1442" s="60" t="s">
        <v>55</v>
      </c>
      <c r="G1442" s="59">
        <v>0</v>
      </c>
      <c r="H1442" s="59">
        <v>0</v>
      </c>
      <c r="I1442" s="59">
        <v>0.26252370462000002</v>
      </c>
      <c r="J1442" s="59">
        <v>0.25602904075999999</v>
      </c>
      <c r="K1442" s="59">
        <v>0</v>
      </c>
      <c r="L1442" s="59">
        <v>0.25205904262000001</v>
      </c>
    </row>
    <row r="1443" spans="2:12" ht="19.5" customHeight="1" x14ac:dyDescent="0.3">
      <c r="B1443" s="41" t="s">
        <v>27</v>
      </c>
      <c r="C1443" s="38" t="s">
        <v>34</v>
      </c>
      <c r="D1443" s="38" t="s">
        <v>29</v>
      </c>
      <c r="E1443" s="43">
        <v>44562</v>
      </c>
      <c r="F1443" s="58" t="s">
        <v>55</v>
      </c>
      <c r="G1443" s="25">
        <v>0</v>
      </c>
      <c r="H1443" s="25">
        <v>0</v>
      </c>
      <c r="I1443" s="25">
        <v>0.26415491112</v>
      </c>
      <c r="J1443" s="25">
        <v>0.25765385275999997</v>
      </c>
      <c r="K1443" s="25">
        <v>0</v>
      </c>
      <c r="L1443" s="25">
        <v>0.25370547412</v>
      </c>
    </row>
    <row r="1444" spans="2:12" ht="19.5" customHeight="1" x14ac:dyDescent="0.3">
      <c r="B1444" s="90" t="s">
        <v>27</v>
      </c>
      <c r="C1444" s="69" t="s">
        <v>34</v>
      </c>
      <c r="D1444" s="69" t="s">
        <v>29</v>
      </c>
      <c r="E1444" s="70">
        <v>45108</v>
      </c>
      <c r="F1444" s="71" t="s">
        <v>55</v>
      </c>
      <c r="G1444" s="72">
        <v>0.16446685999999999</v>
      </c>
      <c r="H1444" s="72">
        <v>0.15771130999999999</v>
      </c>
      <c r="I1444" s="72">
        <v>0</v>
      </c>
      <c r="J1444" s="72">
        <v>0</v>
      </c>
      <c r="K1444" s="72">
        <v>0</v>
      </c>
      <c r="L1444" s="72">
        <v>0.13596347</v>
      </c>
    </row>
    <row r="1445" spans="2:12" ht="19.5" customHeight="1" x14ac:dyDescent="0.3">
      <c r="B1445" s="39" t="s">
        <v>27</v>
      </c>
      <c r="C1445" s="38" t="s">
        <v>34</v>
      </c>
      <c r="D1445" s="38" t="s">
        <v>29</v>
      </c>
      <c r="E1445" s="43">
        <v>45078</v>
      </c>
      <c r="F1445" s="42" t="s">
        <v>56</v>
      </c>
      <c r="G1445" s="25">
        <v>0.16720471333999998</v>
      </c>
      <c r="H1445" s="25">
        <v>0.16046184181999998</v>
      </c>
      <c r="I1445" s="25">
        <v>0</v>
      </c>
      <c r="J1445" s="25">
        <v>0</v>
      </c>
      <c r="K1445" s="25">
        <v>0</v>
      </c>
      <c r="L1445" s="25">
        <v>0.13876240341999999</v>
      </c>
    </row>
    <row r="1446" spans="2:12" ht="19.5" customHeight="1" x14ac:dyDescent="0.3">
      <c r="B1446" s="39" t="s">
        <v>27</v>
      </c>
      <c r="C1446" s="38" t="s">
        <v>34</v>
      </c>
      <c r="D1446" s="38" t="s">
        <v>29</v>
      </c>
      <c r="E1446" s="43">
        <v>45047</v>
      </c>
      <c r="F1446" s="42" t="s">
        <v>56</v>
      </c>
      <c r="G1446" s="25">
        <v>0</v>
      </c>
      <c r="H1446" s="25">
        <v>0.14017260461</v>
      </c>
      <c r="I1446" s="25">
        <v>0.12985554091000001</v>
      </c>
      <c r="J1446" s="25">
        <v>0</v>
      </c>
      <c r="K1446" s="25">
        <v>0</v>
      </c>
      <c r="L1446" s="25">
        <v>0.11811615241000001</v>
      </c>
    </row>
    <row r="1447" spans="2:12" ht="19.5" customHeight="1" x14ac:dyDescent="0.3">
      <c r="B1447" s="39" t="s">
        <v>27</v>
      </c>
      <c r="C1447" s="38" t="s">
        <v>34</v>
      </c>
      <c r="D1447" s="38" t="s">
        <v>29</v>
      </c>
      <c r="E1447" s="43">
        <v>45017</v>
      </c>
      <c r="F1447" s="42" t="s">
        <v>56</v>
      </c>
      <c r="G1447" s="25">
        <v>0</v>
      </c>
      <c r="H1447" s="25">
        <v>0</v>
      </c>
      <c r="I1447" s="25">
        <v>0</v>
      </c>
      <c r="J1447" s="25">
        <v>0.12337632284</v>
      </c>
      <c r="K1447" s="25">
        <v>0.11550432211000002</v>
      </c>
      <c r="L1447" s="25">
        <v>0.11758929433000001</v>
      </c>
    </row>
    <row r="1448" spans="2:12" ht="19.5" customHeight="1" x14ac:dyDescent="0.3">
      <c r="B1448" s="39" t="s">
        <v>27</v>
      </c>
      <c r="C1448" s="38" t="s">
        <v>34</v>
      </c>
      <c r="D1448" s="38" t="s">
        <v>29</v>
      </c>
      <c r="E1448" s="43">
        <v>44986</v>
      </c>
      <c r="F1448" s="42" t="s">
        <v>56</v>
      </c>
      <c r="G1448" s="25">
        <v>0</v>
      </c>
      <c r="H1448" s="25">
        <v>0</v>
      </c>
      <c r="I1448" s="25">
        <v>0</v>
      </c>
      <c r="J1448" s="25">
        <v>0.14057766587999998</v>
      </c>
      <c r="K1448" s="25">
        <v>0.13238169726999999</v>
      </c>
      <c r="L1448" s="25">
        <v>0.13501951580999999</v>
      </c>
    </row>
    <row r="1449" spans="2:12" ht="19.5" customHeight="1" x14ac:dyDescent="0.3">
      <c r="B1449" s="39" t="s">
        <v>27</v>
      </c>
      <c r="C1449" s="38" t="s">
        <v>34</v>
      </c>
      <c r="D1449" s="38" t="s">
        <v>29</v>
      </c>
      <c r="E1449" s="43">
        <v>44958</v>
      </c>
      <c r="F1449" s="42" t="s">
        <v>56</v>
      </c>
      <c r="G1449" s="25">
        <v>0</v>
      </c>
      <c r="H1449" s="25">
        <v>0</v>
      </c>
      <c r="I1449" s="25">
        <v>0.19429907237000002</v>
      </c>
      <c r="J1449" s="25">
        <v>0.18808716875999998</v>
      </c>
      <c r="K1449" s="25">
        <v>0</v>
      </c>
      <c r="L1449" s="25">
        <v>0.18316117287</v>
      </c>
    </row>
    <row r="1450" spans="2:12" ht="19.5" customHeight="1" x14ac:dyDescent="0.3">
      <c r="B1450" s="39" t="s">
        <v>27</v>
      </c>
      <c r="C1450" s="38" t="s">
        <v>34</v>
      </c>
      <c r="D1450" s="38" t="s">
        <v>29</v>
      </c>
      <c r="E1450" s="43">
        <v>44927</v>
      </c>
      <c r="F1450" s="42" t="s">
        <v>56</v>
      </c>
      <c r="G1450" s="25">
        <v>0</v>
      </c>
      <c r="H1450" s="25">
        <v>0</v>
      </c>
      <c r="I1450" s="25">
        <v>0.12478792605000001</v>
      </c>
      <c r="J1450" s="25">
        <v>0.11884851339999999</v>
      </c>
      <c r="K1450" s="25">
        <v>0</v>
      </c>
      <c r="L1450" s="25">
        <v>0.11300123854999999</v>
      </c>
    </row>
    <row r="1451" spans="2:12" ht="19.5" customHeight="1" x14ac:dyDescent="0.3">
      <c r="B1451" s="39" t="s">
        <v>27</v>
      </c>
      <c r="C1451" s="38" t="s">
        <v>34</v>
      </c>
      <c r="D1451" s="38" t="s">
        <v>29</v>
      </c>
      <c r="E1451" s="43">
        <v>44896</v>
      </c>
      <c r="F1451" s="42" t="s">
        <v>56</v>
      </c>
      <c r="G1451" s="25">
        <v>0</v>
      </c>
      <c r="H1451" s="25">
        <v>0</v>
      </c>
      <c r="I1451" s="25">
        <v>0.15458463145000001</v>
      </c>
      <c r="J1451" s="25">
        <v>0.14852841259999999</v>
      </c>
      <c r="K1451" s="25">
        <v>0</v>
      </c>
      <c r="L1451" s="25">
        <v>0.14307605395</v>
      </c>
    </row>
    <row r="1452" spans="2:12" ht="19.5" customHeight="1" x14ac:dyDescent="0.3">
      <c r="B1452" s="39" t="s">
        <v>27</v>
      </c>
      <c r="C1452" s="38" t="s">
        <v>34</v>
      </c>
      <c r="D1452" s="38" t="s">
        <v>29</v>
      </c>
      <c r="E1452" s="43">
        <v>44866</v>
      </c>
      <c r="F1452" s="42" t="s">
        <v>56</v>
      </c>
      <c r="G1452" s="25">
        <v>0</v>
      </c>
      <c r="H1452" s="25">
        <v>0</v>
      </c>
      <c r="I1452" s="25">
        <v>0</v>
      </c>
      <c r="J1452" s="25">
        <v>0.16868691347999998</v>
      </c>
      <c r="K1452" s="25">
        <v>0.15996153892000001</v>
      </c>
      <c r="L1452" s="25">
        <v>0.16350278075999999</v>
      </c>
    </row>
    <row r="1453" spans="2:12" ht="19.5" customHeight="1" x14ac:dyDescent="0.3">
      <c r="B1453" s="39" t="s">
        <v>27</v>
      </c>
      <c r="C1453" s="38" t="s">
        <v>34</v>
      </c>
      <c r="D1453" s="38" t="s">
        <v>29</v>
      </c>
      <c r="E1453" s="43">
        <v>44835</v>
      </c>
      <c r="F1453" s="42" t="s">
        <v>56</v>
      </c>
      <c r="G1453" s="25">
        <v>0</v>
      </c>
      <c r="H1453" s="25">
        <v>0.19734057760999998</v>
      </c>
      <c r="I1453" s="25">
        <v>0.18749150391</v>
      </c>
      <c r="J1453" s="25">
        <v>0</v>
      </c>
      <c r="K1453" s="25">
        <v>0</v>
      </c>
      <c r="L1453" s="25">
        <v>0.17629006540999997</v>
      </c>
    </row>
    <row r="1454" spans="2:12" ht="19.5" customHeight="1" x14ac:dyDescent="0.3">
      <c r="B1454" s="39" t="s">
        <v>27</v>
      </c>
      <c r="C1454" s="38" t="s">
        <v>34</v>
      </c>
      <c r="D1454" s="38" t="s">
        <v>29</v>
      </c>
      <c r="E1454" s="43">
        <v>44805</v>
      </c>
      <c r="F1454" s="42" t="s">
        <v>56</v>
      </c>
      <c r="G1454" s="25">
        <v>0.21443616968999998</v>
      </c>
      <c r="H1454" s="25">
        <v>0.20793020387</v>
      </c>
      <c r="I1454" s="25">
        <v>0</v>
      </c>
      <c r="J1454" s="25">
        <v>0</v>
      </c>
      <c r="K1454" s="25">
        <v>0</v>
      </c>
      <c r="L1454" s="25">
        <v>0.18713476046999999</v>
      </c>
    </row>
    <row r="1455" spans="2:12" ht="19.5" customHeight="1" x14ac:dyDescent="0.3">
      <c r="B1455" s="39" t="s">
        <v>27</v>
      </c>
      <c r="C1455" s="38" t="s">
        <v>34</v>
      </c>
      <c r="D1455" s="38" t="s">
        <v>29</v>
      </c>
      <c r="E1455" s="43">
        <v>44774</v>
      </c>
      <c r="F1455" s="42" t="s">
        <v>56</v>
      </c>
      <c r="G1455" s="25">
        <v>0.22927424762999998</v>
      </c>
      <c r="H1455" s="25">
        <v>0.22283702248999998</v>
      </c>
      <c r="I1455" s="25">
        <v>0</v>
      </c>
      <c r="J1455" s="25">
        <v>0</v>
      </c>
      <c r="K1455" s="25">
        <v>0</v>
      </c>
      <c r="L1455" s="25">
        <v>0.20230388268999999</v>
      </c>
    </row>
    <row r="1456" spans="2:12" ht="19.5" customHeight="1" x14ac:dyDescent="0.3">
      <c r="B1456" s="39" t="s">
        <v>27</v>
      </c>
      <c r="C1456" s="38" t="s">
        <v>34</v>
      </c>
      <c r="D1456" s="38" t="s">
        <v>29</v>
      </c>
      <c r="E1456" s="43">
        <v>44743</v>
      </c>
      <c r="F1456" s="42" t="s">
        <v>56</v>
      </c>
      <c r="G1456" s="25">
        <v>0.21614330022</v>
      </c>
      <c r="H1456" s="25">
        <v>0.20964524305999999</v>
      </c>
      <c r="I1456" s="25">
        <v>0</v>
      </c>
      <c r="J1456" s="25">
        <v>0</v>
      </c>
      <c r="K1456" s="25">
        <v>0</v>
      </c>
      <c r="L1456" s="25">
        <v>0.18887997785999999</v>
      </c>
    </row>
    <row r="1457" spans="2:12" ht="19.5" customHeight="1" x14ac:dyDescent="0.3">
      <c r="B1457" s="39" t="s">
        <v>27</v>
      </c>
      <c r="C1457" s="38" t="s">
        <v>34</v>
      </c>
      <c r="D1457" s="38" t="s">
        <v>29</v>
      </c>
      <c r="E1457" s="43">
        <v>44713</v>
      </c>
      <c r="F1457" s="42" t="s">
        <v>56</v>
      </c>
      <c r="G1457" s="25">
        <v>0.24510009920999998</v>
      </c>
      <c r="H1457" s="25">
        <v>0.23873619082999997</v>
      </c>
      <c r="I1457" s="25">
        <v>0</v>
      </c>
      <c r="J1457" s="25">
        <v>0</v>
      </c>
      <c r="K1457" s="25">
        <v>0</v>
      </c>
      <c r="L1457" s="25">
        <v>0.21848281622999999</v>
      </c>
    </row>
    <row r="1458" spans="2:12" ht="19.5" customHeight="1" x14ac:dyDescent="0.3">
      <c r="B1458" s="39" t="s">
        <v>27</v>
      </c>
      <c r="C1458" s="38" t="s">
        <v>34</v>
      </c>
      <c r="D1458" s="38" t="s">
        <v>29</v>
      </c>
      <c r="E1458" s="43">
        <v>44682</v>
      </c>
      <c r="F1458" s="42" t="s">
        <v>56</v>
      </c>
      <c r="G1458" s="25">
        <v>0</v>
      </c>
      <c r="H1458" s="25">
        <v>0.25761240832999999</v>
      </c>
      <c r="I1458" s="25">
        <v>0.24828870923000002</v>
      </c>
      <c r="J1458" s="25">
        <v>0</v>
      </c>
      <c r="K1458" s="25">
        <v>0</v>
      </c>
      <c r="L1458" s="25">
        <v>0.23769118372999998</v>
      </c>
    </row>
    <row r="1459" spans="2:12" ht="19.5" customHeight="1" x14ac:dyDescent="0.3">
      <c r="B1459" s="39" t="s">
        <v>27</v>
      </c>
      <c r="C1459" s="38" t="s">
        <v>34</v>
      </c>
      <c r="D1459" s="38" t="s">
        <v>29</v>
      </c>
      <c r="E1459" s="43">
        <v>44652</v>
      </c>
      <c r="F1459" s="42" t="s">
        <v>56</v>
      </c>
      <c r="G1459" s="25">
        <v>0</v>
      </c>
      <c r="H1459" s="25">
        <v>0</v>
      </c>
      <c r="I1459" s="25">
        <v>0</v>
      </c>
      <c r="J1459" s="25">
        <v>0.24660513116000002</v>
      </c>
      <c r="K1459" s="25">
        <v>0.23633868964000004</v>
      </c>
      <c r="L1459" s="25">
        <v>0.24250973991999999</v>
      </c>
    </row>
    <row r="1460" spans="2:12" ht="19.5" customHeight="1" x14ac:dyDescent="0.3">
      <c r="B1460" s="39" t="s">
        <v>27</v>
      </c>
      <c r="C1460" s="38" t="s">
        <v>34</v>
      </c>
      <c r="D1460" s="38" t="s">
        <v>29</v>
      </c>
      <c r="E1460" s="43">
        <v>44621</v>
      </c>
      <c r="F1460" s="42" t="s">
        <v>56</v>
      </c>
      <c r="G1460" s="25">
        <v>0</v>
      </c>
      <c r="H1460" s="25">
        <v>0</v>
      </c>
      <c r="I1460" s="25">
        <v>0</v>
      </c>
      <c r="J1460" s="25">
        <v>0.34602196139999997</v>
      </c>
      <c r="K1460" s="25">
        <v>0.33388311610000004</v>
      </c>
      <c r="L1460" s="25">
        <v>0.34324939529999998</v>
      </c>
    </row>
    <row r="1461" spans="2:12" ht="19.5" customHeight="1" x14ac:dyDescent="0.3">
      <c r="B1461" s="39" t="s">
        <v>27</v>
      </c>
      <c r="C1461" s="38" t="s">
        <v>34</v>
      </c>
      <c r="D1461" s="38" t="s">
        <v>29</v>
      </c>
      <c r="E1461" s="43">
        <v>44593</v>
      </c>
      <c r="F1461" s="42" t="s">
        <v>56</v>
      </c>
      <c r="G1461" s="25">
        <v>0</v>
      </c>
      <c r="H1461" s="25">
        <v>0</v>
      </c>
      <c r="I1461" s="25">
        <v>0.26252370462000002</v>
      </c>
      <c r="J1461" s="25">
        <v>0.25602904075999999</v>
      </c>
      <c r="K1461" s="25">
        <v>0</v>
      </c>
      <c r="L1461" s="25">
        <v>0.25205904262000001</v>
      </c>
    </row>
    <row r="1462" spans="2:12" ht="19.5" customHeight="1" x14ac:dyDescent="0.3">
      <c r="B1462" s="39" t="s">
        <v>27</v>
      </c>
      <c r="C1462" s="38" t="s">
        <v>34</v>
      </c>
      <c r="D1462" s="38" t="s">
        <v>29</v>
      </c>
      <c r="E1462" s="43">
        <v>44562</v>
      </c>
      <c r="F1462" s="42" t="s">
        <v>56</v>
      </c>
      <c r="G1462" s="25">
        <v>0</v>
      </c>
      <c r="H1462" s="25">
        <v>0</v>
      </c>
      <c r="I1462" s="25">
        <v>0.26415491112</v>
      </c>
      <c r="J1462" s="25">
        <v>0.25765385275999997</v>
      </c>
      <c r="K1462" s="25">
        <v>0</v>
      </c>
      <c r="L1462" s="25">
        <v>0.25370547412</v>
      </c>
    </row>
    <row r="1463" spans="2:12" ht="19.5" customHeight="1" x14ac:dyDescent="0.3">
      <c r="B1463" s="90" t="s">
        <v>27</v>
      </c>
      <c r="C1463" s="92" t="s">
        <v>34</v>
      </c>
      <c r="D1463" s="92" t="s">
        <v>29</v>
      </c>
      <c r="E1463" s="95">
        <v>45108</v>
      </c>
      <c r="F1463" s="97" t="s">
        <v>56</v>
      </c>
      <c r="G1463" s="99">
        <v>0.16446685999999999</v>
      </c>
      <c r="H1463" s="99">
        <v>0.15771130999999999</v>
      </c>
      <c r="I1463" s="99">
        <v>0</v>
      </c>
      <c r="J1463" s="99">
        <v>0</v>
      </c>
      <c r="K1463" s="99">
        <v>0</v>
      </c>
      <c r="L1463" s="99">
        <v>0.13596347</v>
      </c>
    </row>
    <row r="1464" spans="2:12" ht="19.5" customHeight="1" x14ac:dyDescent="0.3">
      <c r="B1464" s="39" t="s">
        <v>27</v>
      </c>
      <c r="C1464" s="38" t="s">
        <v>34</v>
      </c>
      <c r="D1464" s="38" t="s">
        <v>29</v>
      </c>
      <c r="E1464" s="43">
        <v>45078</v>
      </c>
      <c r="F1464" s="42" t="s">
        <v>58</v>
      </c>
      <c r="G1464" s="25">
        <v>0.16009971334</v>
      </c>
      <c r="H1464" s="25">
        <v>0.15335684181999998</v>
      </c>
      <c r="I1464" s="25">
        <v>0</v>
      </c>
      <c r="J1464" s="25">
        <v>0</v>
      </c>
      <c r="K1464" s="25">
        <v>0</v>
      </c>
      <c r="L1464" s="25">
        <v>0.13165740341999999</v>
      </c>
    </row>
    <row r="1465" spans="2:12" ht="19.5" customHeight="1" x14ac:dyDescent="0.3">
      <c r="B1465" s="39" t="s">
        <v>27</v>
      </c>
      <c r="C1465" s="38" t="s">
        <v>34</v>
      </c>
      <c r="D1465" s="38" t="s">
        <v>29</v>
      </c>
      <c r="E1465" s="43">
        <v>45047</v>
      </c>
      <c r="F1465" s="42" t="s">
        <v>58</v>
      </c>
      <c r="G1465" s="25">
        <v>0</v>
      </c>
      <c r="H1465" s="25">
        <v>0.13306760461</v>
      </c>
      <c r="I1465" s="25">
        <v>0.12275054091000001</v>
      </c>
      <c r="J1465" s="25">
        <v>0</v>
      </c>
      <c r="K1465" s="25">
        <v>0</v>
      </c>
      <c r="L1465" s="25">
        <v>0.11101115241000001</v>
      </c>
    </row>
    <row r="1466" spans="2:12" ht="19.5" customHeight="1" x14ac:dyDescent="0.3">
      <c r="B1466" s="39" t="s">
        <v>27</v>
      </c>
      <c r="C1466" s="38" t="s">
        <v>34</v>
      </c>
      <c r="D1466" s="38" t="s">
        <v>29</v>
      </c>
      <c r="E1466" s="43">
        <v>45017</v>
      </c>
      <c r="F1466" s="42" t="s">
        <v>58</v>
      </c>
      <c r="G1466" s="25">
        <v>0</v>
      </c>
      <c r="H1466" s="25">
        <v>0</v>
      </c>
      <c r="I1466" s="25">
        <v>0</v>
      </c>
      <c r="J1466" s="25">
        <v>0.11627132284</v>
      </c>
      <c r="K1466" s="25">
        <v>0.10839932211</v>
      </c>
      <c r="L1466" s="25">
        <v>0.11048429433000001</v>
      </c>
    </row>
    <row r="1467" spans="2:12" ht="19.5" customHeight="1" x14ac:dyDescent="0.3">
      <c r="B1467" s="39" t="s">
        <v>27</v>
      </c>
      <c r="C1467" s="38" t="s">
        <v>34</v>
      </c>
      <c r="D1467" s="38" t="s">
        <v>29</v>
      </c>
      <c r="E1467" s="43">
        <v>44986</v>
      </c>
      <c r="F1467" s="42" t="s">
        <v>58</v>
      </c>
      <c r="G1467" s="25">
        <v>0</v>
      </c>
      <c r="H1467" s="25">
        <v>0</v>
      </c>
      <c r="I1467" s="25">
        <v>0</v>
      </c>
      <c r="J1467" s="25">
        <v>0.13347266587999998</v>
      </c>
      <c r="K1467" s="25">
        <v>0.12527669726999999</v>
      </c>
      <c r="L1467" s="25">
        <v>0.12791451580999999</v>
      </c>
    </row>
    <row r="1468" spans="2:12" ht="19.5" customHeight="1" x14ac:dyDescent="0.3">
      <c r="B1468" s="39" t="s">
        <v>27</v>
      </c>
      <c r="C1468" s="38" t="s">
        <v>34</v>
      </c>
      <c r="D1468" s="38" t="s">
        <v>29</v>
      </c>
      <c r="E1468" s="43">
        <v>44958</v>
      </c>
      <c r="F1468" s="42" t="s">
        <v>58</v>
      </c>
      <c r="G1468" s="25">
        <v>0</v>
      </c>
      <c r="H1468" s="25">
        <v>0</v>
      </c>
      <c r="I1468" s="25">
        <v>0.18719407237000002</v>
      </c>
      <c r="J1468" s="25">
        <v>0.18098216876000001</v>
      </c>
      <c r="K1468" s="25">
        <v>0</v>
      </c>
      <c r="L1468" s="25">
        <v>0.17605617287</v>
      </c>
    </row>
    <row r="1469" spans="2:12" ht="19.5" customHeight="1" x14ac:dyDescent="0.3">
      <c r="B1469" s="39" t="s">
        <v>27</v>
      </c>
      <c r="C1469" s="38" t="s">
        <v>34</v>
      </c>
      <c r="D1469" s="38" t="s">
        <v>29</v>
      </c>
      <c r="E1469" s="43">
        <v>44927</v>
      </c>
      <c r="F1469" s="42" t="s">
        <v>58</v>
      </c>
      <c r="G1469" s="25">
        <v>0</v>
      </c>
      <c r="H1469" s="25">
        <v>0</v>
      </c>
      <c r="I1469" s="25">
        <v>0.11768292605000001</v>
      </c>
      <c r="J1469" s="25">
        <v>0.11174351339999999</v>
      </c>
      <c r="K1469" s="25">
        <v>0</v>
      </c>
      <c r="L1469" s="25">
        <v>0.10589623854999999</v>
      </c>
    </row>
    <row r="1470" spans="2:12" ht="19.5" customHeight="1" x14ac:dyDescent="0.3">
      <c r="B1470" s="39" t="s">
        <v>27</v>
      </c>
      <c r="C1470" s="38" t="s">
        <v>34</v>
      </c>
      <c r="D1470" s="38" t="s">
        <v>29</v>
      </c>
      <c r="E1470" s="43">
        <v>44896</v>
      </c>
      <c r="F1470" s="42" t="s">
        <v>58</v>
      </c>
      <c r="G1470" s="25">
        <v>0</v>
      </c>
      <c r="H1470" s="25">
        <v>0</v>
      </c>
      <c r="I1470" s="25">
        <v>0.14747963145000004</v>
      </c>
      <c r="J1470" s="25">
        <v>0.14142341259999999</v>
      </c>
      <c r="K1470" s="25">
        <v>0</v>
      </c>
      <c r="L1470" s="25">
        <v>0.13597105395</v>
      </c>
    </row>
    <row r="1471" spans="2:12" ht="19.5" customHeight="1" x14ac:dyDescent="0.3">
      <c r="B1471" s="39" t="s">
        <v>27</v>
      </c>
      <c r="C1471" s="38" t="s">
        <v>34</v>
      </c>
      <c r="D1471" s="38" t="s">
        <v>29</v>
      </c>
      <c r="E1471" s="43">
        <v>44866</v>
      </c>
      <c r="F1471" s="42" t="s">
        <v>58</v>
      </c>
      <c r="G1471" s="25">
        <v>0</v>
      </c>
      <c r="H1471" s="25">
        <v>0</v>
      </c>
      <c r="I1471" s="25">
        <v>0</v>
      </c>
      <c r="J1471" s="25">
        <v>0.16158191348000001</v>
      </c>
      <c r="K1471" s="25">
        <v>0.15285653892000001</v>
      </c>
      <c r="L1471" s="25">
        <v>0.15639778075999999</v>
      </c>
    </row>
    <row r="1472" spans="2:12" ht="19.5" customHeight="1" x14ac:dyDescent="0.3">
      <c r="B1472" s="39" t="s">
        <v>27</v>
      </c>
      <c r="C1472" s="38" t="s">
        <v>34</v>
      </c>
      <c r="D1472" s="38" t="s">
        <v>29</v>
      </c>
      <c r="E1472" s="43">
        <v>44835</v>
      </c>
      <c r="F1472" s="42" t="s">
        <v>58</v>
      </c>
      <c r="G1472" s="25">
        <v>0</v>
      </c>
      <c r="H1472" s="25">
        <v>0.19023557760999998</v>
      </c>
      <c r="I1472" s="25">
        <v>0.18038650391</v>
      </c>
      <c r="J1472" s="25">
        <v>0</v>
      </c>
      <c r="K1472" s="25">
        <v>0</v>
      </c>
      <c r="L1472" s="25">
        <v>0.16918506540999997</v>
      </c>
    </row>
    <row r="1473" spans="2:12" ht="19.5" customHeight="1" x14ac:dyDescent="0.3">
      <c r="B1473" s="39" t="s">
        <v>27</v>
      </c>
      <c r="C1473" s="38" t="s">
        <v>34</v>
      </c>
      <c r="D1473" s="38" t="s">
        <v>29</v>
      </c>
      <c r="E1473" s="43">
        <v>44805</v>
      </c>
      <c r="F1473" s="42" t="s">
        <v>58</v>
      </c>
      <c r="G1473" s="25">
        <v>0.20733116968999998</v>
      </c>
      <c r="H1473" s="25">
        <v>0.20082520387</v>
      </c>
      <c r="I1473" s="25">
        <v>0</v>
      </c>
      <c r="J1473" s="25">
        <v>0</v>
      </c>
      <c r="K1473" s="25">
        <v>0</v>
      </c>
      <c r="L1473" s="25">
        <v>0.18002976047000002</v>
      </c>
    </row>
    <row r="1474" spans="2:12" ht="19.5" customHeight="1" x14ac:dyDescent="0.3">
      <c r="B1474" s="39" t="s">
        <v>27</v>
      </c>
      <c r="C1474" s="38" t="s">
        <v>34</v>
      </c>
      <c r="D1474" s="38" t="s">
        <v>29</v>
      </c>
      <c r="E1474" s="43">
        <v>44774</v>
      </c>
      <c r="F1474" s="42" t="s">
        <v>58</v>
      </c>
      <c r="G1474" s="25">
        <v>0.22216924762999998</v>
      </c>
      <c r="H1474" s="25">
        <v>0.21573202249000001</v>
      </c>
      <c r="I1474" s="25">
        <v>0</v>
      </c>
      <c r="J1474" s="25">
        <v>0</v>
      </c>
      <c r="K1474" s="25">
        <v>0</v>
      </c>
      <c r="L1474" s="25">
        <v>0.19519888269000002</v>
      </c>
    </row>
    <row r="1475" spans="2:12" ht="19.5" customHeight="1" x14ac:dyDescent="0.3">
      <c r="B1475" s="39" t="s">
        <v>27</v>
      </c>
      <c r="C1475" s="38" t="s">
        <v>34</v>
      </c>
      <c r="D1475" s="38" t="s">
        <v>29</v>
      </c>
      <c r="E1475" s="43">
        <v>44743</v>
      </c>
      <c r="F1475" s="42" t="s">
        <v>58</v>
      </c>
      <c r="G1475" s="25">
        <v>0.20903830022</v>
      </c>
      <c r="H1475" s="25">
        <v>0.20254024306000001</v>
      </c>
      <c r="I1475" s="25">
        <v>0</v>
      </c>
      <c r="J1475" s="25">
        <v>0</v>
      </c>
      <c r="K1475" s="25">
        <v>0</v>
      </c>
      <c r="L1475" s="25">
        <v>0.18177497786000002</v>
      </c>
    </row>
    <row r="1476" spans="2:12" ht="19.5" customHeight="1" x14ac:dyDescent="0.3">
      <c r="B1476" s="39" t="s">
        <v>27</v>
      </c>
      <c r="C1476" s="38" t="s">
        <v>34</v>
      </c>
      <c r="D1476" s="38" t="s">
        <v>29</v>
      </c>
      <c r="E1476" s="43">
        <v>44713</v>
      </c>
      <c r="F1476" s="42" t="s">
        <v>58</v>
      </c>
      <c r="G1476" s="25">
        <v>0.23799509920999998</v>
      </c>
      <c r="H1476" s="25">
        <v>0.23163119083</v>
      </c>
      <c r="I1476" s="25">
        <v>0</v>
      </c>
      <c r="J1476" s="25">
        <v>0</v>
      </c>
      <c r="K1476" s="25">
        <v>0</v>
      </c>
      <c r="L1476" s="25">
        <v>0.21137781623000002</v>
      </c>
    </row>
    <row r="1477" spans="2:12" ht="19.5" customHeight="1" x14ac:dyDescent="0.3">
      <c r="B1477" s="39" t="s">
        <v>27</v>
      </c>
      <c r="C1477" s="38" t="s">
        <v>34</v>
      </c>
      <c r="D1477" s="38" t="s">
        <v>29</v>
      </c>
      <c r="E1477" s="43">
        <v>44682</v>
      </c>
      <c r="F1477" s="42" t="s">
        <v>58</v>
      </c>
      <c r="G1477" s="25">
        <v>0</v>
      </c>
      <c r="H1477" s="25">
        <v>0.25050740832999996</v>
      </c>
      <c r="I1477" s="25">
        <v>0.24118370923000002</v>
      </c>
      <c r="J1477" s="25">
        <v>0</v>
      </c>
      <c r="K1477" s="25">
        <v>0</v>
      </c>
      <c r="L1477" s="25">
        <v>0.23058618373000001</v>
      </c>
    </row>
    <row r="1478" spans="2:12" ht="19.5" customHeight="1" x14ac:dyDescent="0.3">
      <c r="B1478" s="39" t="s">
        <v>27</v>
      </c>
      <c r="C1478" s="38" t="s">
        <v>34</v>
      </c>
      <c r="D1478" s="38" t="s">
        <v>29</v>
      </c>
      <c r="E1478" s="43">
        <v>44652</v>
      </c>
      <c r="F1478" s="42" t="s">
        <v>58</v>
      </c>
      <c r="G1478" s="25">
        <v>0</v>
      </c>
      <c r="H1478" s="25">
        <v>0</v>
      </c>
      <c r="I1478" s="25">
        <v>0</v>
      </c>
      <c r="J1478" s="25">
        <v>0.23950013116000002</v>
      </c>
      <c r="K1478" s="25">
        <v>0.22923368964000002</v>
      </c>
      <c r="L1478" s="25">
        <v>0.23540473991999999</v>
      </c>
    </row>
    <row r="1479" spans="2:12" ht="19.5" customHeight="1" x14ac:dyDescent="0.3">
      <c r="B1479" s="39" t="s">
        <v>27</v>
      </c>
      <c r="C1479" s="38" t="s">
        <v>34</v>
      </c>
      <c r="D1479" s="38" t="s">
        <v>29</v>
      </c>
      <c r="E1479" s="43">
        <v>44621</v>
      </c>
      <c r="F1479" s="42" t="s">
        <v>58</v>
      </c>
      <c r="G1479" s="25">
        <v>0</v>
      </c>
      <c r="H1479" s="25">
        <v>0</v>
      </c>
      <c r="I1479" s="25">
        <v>0</v>
      </c>
      <c r="J1479" s="25">
        <v>0.33891696139999994</v>
      </c>
      <c r="K1479" s="25">
        <v>0.32677811610000002</v>
      </c>
      <c r="L1479" s="25">
        <v>0.33614439530000001</v>
      </c>
    </row>
    <row r="1480" spans="2:12" ht="19.5" customHeight="1" x14ac:dyDescent="0.3">
      <c r="B1480" s="39" t="s">
        <v>27</v>
      </c>
      <c r="C1480" s="38" t="s">
        <v>34</v>
      </c>
      <c r="D1480" s="38" t="s">
        <v>29</v>
      </c>
      <c r="E1480" s="43">
        <v>44593</v>
      </c>
      <c r="F1480" s="42" t="s">
        <v>58</v>
      </c>
      <c r="G1480" s="25">
        <v>0</v>
      </c>
      <c r="H1480" s="25">
        <v>0</v>
      </c>
      <c r="I1480" s="25">
        <v>0.25541870462000005</v>
      </c>
      <c r="J1480" s="25">
        <v>0.24892404075999999</v>
      </c>
      <c r="K1480" s="25">
        <v>0</v>
      </c>
      <c r="L1480" s="25">
        <v>0.24495404261999998</v>
      </c>
    </row>
    <row r="1481" spans="2:12" ht="19.5" customHeight="1" x14ac:dyDescent="0.3">
      <c r="B1481" s="39" t="s">
        <v>27</v>
      </c>
      <c r="C1481" s="38" t="s">
        <v>34</v>
      </c>
      <c r="D1481" s="38" t="s">
        <v>29</v>
      </c>
      <c r="E1481" s="43">
        <v>44562</v>
      </c>
      <c r="F1481" s="42" t="s">
        <v>58</v>
      </c>
      <c r="G1481" s="25">
        <v>0</v>
      </c>
      <c r="H1481" s="25">
        <v>0</v>
      </c>
      <c r="I1481" s="25">
        <v>0.25704991112000003</v>
      </c>
      <c r="J1481" s="25">
        <v>0.25054885276</v>
      </c>
      <c r="K1481" s="25">
        <v>0</v>
      </c>
      <c r="L1481" s="25">
        <v>0.24660047412000002</v>
      </c>
    </row>
    <row r="1482" spans="2:12" ht="19.5" customHeight="1" x14ac:dyDescent="0.3">
      <c r="B1482" s="88" t="s">
        <v>27</v>
      </c>
      <c r="C1482" s="38" t="s">
        <v>34</v>
      </c>
      <c r="D1482" s="38" t="s">
        <v>29</v>
      </c>
      <c r="E1482" s="43">
        <v>44743</v>
      </c>
      <c r="F1482" s="42" t="s">
        <v>58</v>
      </c>
      <c r="G1482" s="25">
        <v>0.20903830022</v>
      </c>
      <c r="H1482" s="25">
        <v>0.20254024306000001</v>
      </c>
      <c r="I1482" s="25">
        <v>0</v>
      </c>
      <c r="J1482" s="25">
        <v>0</v>
      </c>
      <c r="K1482" s="25">
        <v>0</v>
      </c>
      <c r="L1482" s="25">
        <v>0.18177497786000002</v>
      </c>
    </row>
    <row r="1483" spans="2:12" ht="19.5" customHeight="1" x14ac:dyDescent="0.3">
      <c r="B1483" s="89" t="s">
        <v>27</v>
      </c>
      <c r="C1483" s="38" t="s">
        <v>34</v>
      </c>
      <c r="D1483" s="38" t="s">
        <v>29</v>
      </c>
      <c r="E1483" s="43">
        <v>44713</v>
      </c>
      <c r="F1483" s="42" t="s">
        <v>58</v>
      </c>
      <c r="G1483" s="25">
        <v>0.23799509920999998</v>
      </c>
      <c r="H1483" s="25">
        <v>0.23163119083</v>
      </c>
      <c r="I1483" s="25">
        <v>0</v>
      </c>
      <c r="J1483" s="25">
        <v>0</v>
      </c>
      <c r="K1483" s="25">
        <v>0</v>
      </c>
      <c r="L1483" s="25">
        <v>0.21137781623000002</v>
      </c>
    </row>
    <row r="1484" spans="2:12" ht="19.5" customHeight="1" x14ac:dyDescent="0.3">
      <c r="B1484" s="39" t="s">
        <v>27</v>
      </c>
      <c r="C1484" s="38" t="s">
        <v>34</v>
      </c>
      <c r="D1484" s="38" t="s">
        <v>29</v>
      </c>
      <c r="E1484" s="43">
        <v>44682</v>
      </c>
      <c r="F1484" s="42" t="s">
        <v>58</v>
      </c>
      <c r="G1484" s="25">
        <v>0</v>
      </c>
      <c r="H1484" s="25">
        <v>0.25050740832999996</v>
      </c>
      <c r="I1484" s="25">
        <v>0.24118370923000002</v>
      </c>
      <c r="J1484" s="25">
        <v>0</v>
      </c>
      <c r="K1484" s="25">
        <v>0</v>
      </c>
      <c r="L1484" s="25">
        <v>0.23058618373000001</v>
      </c>
    </row>
    <row r="1485" spans="2:12" ht="19.5" customHeight="1" x14ac:dyDescent="0.3">
      <c r="B1485" s="89" t="s">
        <v>27</v>
      </c>
      <c r="C1485" s="38" t="s">
        <v>34</v>
      </c>
      <c r="D1485" s="38" t="s">
        <v>29</v>
      </c>
      <c r="E1485" s="43">
        <v>44652</v>
      </c>
      <c r="F1485" s="42" t="s">
        <v>58</v>
      </c>
      <c r="G1485" s="25">
        <v>0</v>
      </c>
      <c r="H1485" s="25">
        <v>0</v>
      </c>
      <c r="I1485" s="25">
        <v>0</v>
      </c>
      <c r="J1485" s="25">
        <v>0.23950013116000002</v>
      </c>
      <c r="K1485" s="25">
        <v>0.22923368964000002</v>
      </c>
      <c r="L1485" s="25">
        <v>0.23540473991999999</v>
      </c>
    </row>
    <row r="1486" spans="2:12" ht="19.5" customHeight="1" x14ac:dyDescent="0.3">
      <c r="B1486" s="89" t="s">
        <v>27</v>
      </c>
      <c r="C1486" s="38" t="s">
        <v>34</v>
      </c>
      <c r="D1486" s="38" t="s">
        <v>29</v>
      </c>
      <c r="E1486" s="43">
        <v>44621</v>
      </c>
      <c r="F1486" s="42" t="s">
        <v>58</v>
      </c>
      <c r="G1486" s="25">
        <v>0</v>
      </c>
      <c r="H1486" s="25">
        <v>0</v>
      </c>
      <c r="I1486" s="25">
        <v>0</v>
      </c>
      <c r="J1486" s="25">
        <v>0.33891696139999994</v>
      </c>
      <c r="K1486" s="25">
        <v>0.32677811610000002</v>
      </c>
      <c r="L1486" s="25">
        <v>0.33614439530000001</v>
      </c>
    </row>
    <row r="1487" spans="2:12" ht="19.5" customHeight="1" x14ac:dyDescent="0.3">
      <c r="B1487" s="89" t="s">
        <v>27</v>
      </c>
      <c r="C1487" s="38" t="s">
        <v>34</v>
      </c>
      <c r="D1487" s="38" t="s">
        <v>29</v>
      </c>
      <c r="E1487" s="43">
        <v>44593</v>
      </c>
      <c r="F1487" s="42" t="s">
        <v>58</v>
      </c>
      <c r="G1487" s="25">
        <v>0</v>
      </c>
      <c r="H1487" s="25">
        <v>0</v>
      </c>
      <c r="I1487" s="25">
        <v>0.25541870462000005</v>
      </c>
      <c r="J1487" s="25">
        <v>0.24892404075999999</v>
      </c>
      <c r="K1487" s="25">
        <v>0</v>
      </c>
      <c r="L1487" s="25">
        <v>0.24495404261999998</v>
      </c>
    </row>
    <row r="1488" spans="2:12" ht="19.5" customHeight="1" x14ac:dyDescent="0.3">
      <c r="B1488" s="89" t="s">
        <v>27</v>
      </c>
      <c r="C1488" s="38" t="s">
        <v>34</v>
      </c>
      <c r="D1488" s="38" t="s">
        <v>29</v>
      </c>
      <c r="E1488" s="43">
        <v>44562</v>
      </c>
      <c r="F1488" s="42" t="s">
        <v>58</v>
      </c>
      <c r="G1488" s="25">
        <v>0</v>
      </c>
      <c r="H1488" s="25">
        <v>0</v>
      </c>
      <c r="I1488" s="25">
        <v>0.25704991112000003</v>
      </c>
      <c r="J1488" s="25">
        <v>0.25054885276</v>
      </c>
      <c r="K1488" s="25">
        <v>0</v>
      </c>
      <c r="L1488" s="25">
        <v>0.24660047412000002</v>
      </c>
    </row>
    <row r="1489" spans="2:12" ht="19.5" customHeight="1" x14ac:dyDescent="0.3">
      <c r="B1489" s="90" t="s">
        <v>27</v>
      </c>
      <c r="C1489" s="92" t="s">
        <v>34</v>
      </c>
      <c r="D1489" s="92" t="s">
        <v>29</v>
      </c>
      <c r="E1489" s="95">
        <v>45108</v>
      </c>
      <c r="F1489" s="97" t="s">
        <v>58</v>
      </c>
      <c r="G1489" s="99">
        <v>0.15736185999999999</v>
      </c>
      <c r="H1489" s="99">
        <v>0.15060630999999999</v>
      </c>
      <c r="I1489" s="99">
        <v>0</v>
      </c>
      <c r="J1489" s="99">
        <v>0</v>
      </c>
      <c r="K1489" s="99">
        <v>0</v>
      </c>
      <c r="L1489" s="99">
        <v>0.12885847</v>
      </c>
    </row>
    <row r="1490" spans="2:12" ht="19.5" customHeight="1" x14ac:dyDescent="0.3">
      <c r="B1490" s="39" t="s">
        <v>27</v>
      </c>
      <c r="C1490" s="38" t="s">
        <v>34</v>
      </c>
      <c r="D1490" s="38" t="s">
        <v>29</v>
      </c>
      <c r="E1490" s="43">
        <v>45078</v>
      </c>
      <c r="F1490" s="42" t="s">
        <v>59</v>
      </c>
      <c r="G1490" s="25">
        <v>0.16009971334</v>
      </c>
      <c r="H1490" s="25">
        <v>0.15335684181999998</v>
      </c>
      <c r="I1490" s="25">
        <v>0</v>
      </c>
      <c r="J1490" s="25">
        <v>0</v>
      </c>
      <c r="K1490" s="25">
        <v>0</v>
      </c>
      <c r="L1490" s="25">
        <v>0.13165740341999999</v>
      </c>
    </row>
    <row r="1491" spans="2:12" ht="19.5" customHeight="1" x14ac:dyDescent="0.3">
      <c r="B1491" s="39" t="s">
        <v>27</v>
      </c>
      <c r="C1491" s="38" t="s">
        <v>34</v>
      </c>
      <c r="D1491" s="38" t="s">
        <v>29</v>
      </c>
      <c r="E1491" s="43">
        <v>45047</v>
      </c>
      <c r="F1491" s="42" t="s">
        <v>59</v>
      </c>
      <c r="G1491" s="25">
        <v>0</v>
      </c>
      <c r="H1491" s="25">
        <v>0.13306760461</v>
      </c>
      <c r="I1491" s="25">
        <v>0.12275054091000001</v>
      </c>
      <c r="J1491" s="25">
        <v>0</v>
      </c>
      <c r="K1491" s="25">
        <v>0</v>
      </c>
      <c r="L1491" s="25">
        <v>0.11101115241000001</v>
      </c>
    </row>
    <row r="1492" spans="2:12" ht="19.5" customHeight="1" x14ac:dyDescent="0.3">
      <c r="B1492" s="39" t="s">
        <v>27</v>
      </c>
      <c r="C1492" s="38" t="s">
        <v>34</v>
      </c>
      <c r="D1492" s="38" t="s">
        <v>29</v>
      </c>
      <c r="E1492" s="43">
        <v>45017</v>
      </c>
      <c r="F1492" s="42" t="s">
        <v>59</v>
      </c>
      <c r="G1492" s="25">
        <v>0</v>
      </c>
      <c r="H1492" s="25">
        <v>0</v>
      </c>
      <c r="I1492" s="25">
        <v>0</v>
      </c>
      <c r="J1492" s="25">
        <v>0.11627132284</v>
      </c>
      <c r="K1492" s="25">
        <v>0.10839932211</v>
      </c>
      <c r="L1492" s="25">
        <v>0.11048429433000001</v>
      </c>
    </row>
    <row r="1493" spans="2:12" ht="19.5" customHeight="1" x14ac:dyDescent="0.3">
      <c r="B1493" s="39" t="s">
        <v>27</v>
      </c>
      <c r="C1493" s="38" t="s">
        <v>34</v>
      </c>
      <c r="D1493" s="38" t="s">
        <v>29</v>
      </c>
      <c r="E1493" s="43">
        <v>44986</v>
      </c>
      <c r="F1493" s="42" t="s">
        <v>59</v>
      </c>
      <c r="G1493" s="25">
        <v>0</v>
      </c>
      <c r="H1493" s="25">
        <v>0</v>
      </c>
      <c r="I1493" s="25">
        <v>0</v>
      </c>
      <c r="J1493" s="25">
        <v>0.13347266587999998</v>
      </c>
      <c r="K1493" s="25">
        <v>0.12527669726999999</v>
      </c>
      <c r="L1493" s="25">
        <v>0.12791451580999999</v>
      </c>
    </row>
    <row r="1494" spans="2:12" ht="19.5" customHeight="1" x14ac:dyDescent="0.3">
      <c r="B1494" s="39" t="s">
        <v>27</v>
      </c>
      <c r="C1494" s="38" t="s">
        <v>34</v>
      </c>
      <c r="D1494" s="38" t="s">
        <v>29</v>
      </c>
      <c r="E1494" s="43">
        <v>44958</v>
      </c>
      <c r="F1494" s="42" t="s">
        <v>59</v>
      </c>
      <c r="G1494" s="25">
        <v>0</v>
      </c>
      <c r="H1494" s="25">
        <v>0</v>
      </c>
      <c r="I1494" s="25">
        <v>0.18719407237000002</v>
      </c>
      <c r="J1494" s="25">
        <v>0.18098216876000001</v>
      </c>
      <c r="K1494" s="25">
        <v>0</v>
      </c>
      <c r="L1494" s="25">
        <v>0.17605617287</v>
      </c>
    </row>
    <row r="1495" spans="2:12" ht="19.5" customHeight="1" x14ac:dyDescent="0.3">
      <c r="B1495" s="39" t="s">
        <v>27</v>
      </c>
      <c r="C1495" s="38" t="s">
        <v>34</v>
      </c>
      <c r="D1495" s="38" t="s">
        <v>29</v>
      </c>
      <c r="E1495" s="43">
        <v>44927</v>
      </c>
      <c r="F1495" s="42" t="s">
        <v>59</v>
      </c>
      <c r="G1495" s="25">
        <v>0</v>
      </c>
      <c r="H1495" s="25">
        <v>0</v>
      </c>
      <c r="I1495" s="25">
        <v>0.11768292605000001</v>
      </c>
      <c r="J1495" s="25">
        <v>0.11174351339999999</v>
      </c>
      <c r="K1495" s="25">
        <v>0</v>
      </c>
      <c r="L1495" s="25">
        <v>0.10589623854999999</v>
      </c>
    </row>
    <row r="1496" spans="2:12" ht="19.5" customHeight="1" x14ac:dyDescent="0.3">
      <c r="B1496" s="39" t="s">
        <v>27</v>
      </c>
      <c r="C1496" s="38" t="s">
        <v>34</v>
      </c>
      <c r="D1496" s="38" t="s">
        <v>29</v>
      </c>
      <c r="E1496" s="43">
        <v>44896</v>
      </c>
      <c r="F1496" s="42" t="s">
        <v>59</v>
      </c>
      <c r="G1496" s="25">
        <v>0</v>
      </c>
      <c r="H1496" s="25">
        <v>0</v>
      </c>
      <c r="I1496" s="25">
        <v>0.14747963145000004</v>
      </c>
      <c r="J1496" s="25">
        <v>0.14142341259999999</v>
      </c>
      <c r="K1496" s="25">
        <v>0</v>
      </c>
      <c r="L1496" s="25">
        <v>0.13597105395</v>
      </c>
    </row>
    <row r="1497" spans="2:12" ht="19.5" customHeight="1" x14ac:dyDescent="0.3">
      <c r="B1497" s="39" t="s">
        <v>27</v>
      </c>
      <c r="C1497" s="38" t="s">
        <v>34</v>
      </c>
      <c r="D1497" s="38" t="s">
        <v>29</v>
      </c>
      <c r="E1497" s="43">
        <v>44866</v>
      </c>
      <c r="F1497" s="42" t="s">
        <v>59</v>
      </c>
      <c r="G1497" s="25">
        <v>0</v>
      </c>
      <c r="H1497" s="25">
        <v>0</v>
      </c>
      <c r="I1497" s="25">
        <v>0</v>
      </c>
      <c r="J1497" s="25">
        <v>0.16158191348000001</v>
      </c>
      <c r="K1497" s="25">
        <v>0.15285653892000001</v>
      </c>
      <c r="L1497" s="25">
        <v>0.15639778075999999</v>
      </c>
    </row>
    <row r="1498" spans="2:12" ht="19.5" customHeight="1" x14ac:dyDescent="0.3">
      <c r="B1498" s="39" t="s">
        <v>27</v>
      </c>
      <c r="C1498" s="38" t="s">
        <v>34</v>
      </c>
      <c r="D1498" s="38" t="s">
        <v>29</v>
      </c>
      <c r="E1498" s="43">
        <v>44835</v>
      </c>
      <c r="F1498" s="42" t="s">
        <v>59</v>
      </c>
      <c r="G1498" s="25">
        <v>0</v>
      </c>
      <c r="H1498" s="25">
        <v>0.19023557760999998</v>
      </c>
      <c r="I1498" s="25">
        <v>0.18038650391</v>
      </c>
      <c r="J1498" s="25">
        <v>0</v>
      </c>
      <c r="K1498" s="25">
        <v>0</v>
      </c>
      <c r="L1498" s="25">
        <v>0.16918506540999997</v>
      </c>
    </row>
    <row r="1499" spans="2:12" ht="19.5" customHeight="1" x14ac:dyDescent="0.3">
      <c r="B1499" s="39" t="s">
        <v>27</v>
      </c>
      <c r="C1499" s="38" t="s">
        <v>34</v>
      </c>
      <c r="D1499" s="38" t="s">
        <v>29</v>
      </c>
      <c r="E1499" s="43">
        <v>44805</v>
      </c>
      <c r="F1499" s="42" t="s">
        <v>59</v>
      </c>
      <c r="G1499" s="25">
        <v>0.20733116968999998</v>
      </c>
      <c r="H1499" s="25">
        <v>0.20082520387</v>
      </c>
      <c r="I1499" s="25">
        <v>0</v>
      </c>
      <c r="J1499" s="25">
        <v>0</v>
      </c>
      <c r="K1499" s="25">
        <v>0</v>
      </c>
      <c r="L1499" s="25">
        <v>0.18002976047000002</v>
      </c>
    </row>
    <row r="1500" spans="2:12" ht="19.5" customHeight="1" x14ac:dyDescent="0.3">
      <c r="B1500" s="39" t="s">
        <v>27</v>
      </c>
      <c r="C1500" s="38" t="s">
        <v>34</v>
      </c>
      <c r="D1500" s="38" t="s">
        <v>29</v>
      </c>
      <c r="E1500" s="43">
        <v>44774</v>
      </c>
      <c r="F1500" s="42" t="s">
        <v>59</v>
      </c>
      <c r="G1500" s="25">
        <v>0.22216924762999998</v>
      </c>
      <c r="H1500" s="25">
        <v>0.21573202249000001</v>
      </c>
      <c r="I1500" s="25">
        <v>0</v>
      </c>
      <c r="J1500" s="25">
        <v>0</v>
      </c>
      <c r="K1500" s="25">
        <v>0</v>
      </c>
      <c r="L1500" s="25">
        <v>0.19519888269000002</v>
      </c>
    </row>
    <row r="1501" spans="2:12" ht="19.5" customHeight="1" x14ac:dyDescent="0.3">
      <c r="B1501" s="39" t="s">
        <v>27</v>
      </c>
      <c r="C1501" s="38" t="s">
        <v>34</v>
      </c>
      <c r="D1501" s="38" t="s">
        <v>29</v>
      </c>
      <c r="E1501" s="43">
        <v>44743</v>
      </c>
      <c r="F1501" s="42" t="s">
        <v>59</v>
      </c>
      <c r="G1501" s="25">
        <v>0.20903830022</v>
      </c>
      <c r="H1501" s="25">
        <v>0.20254024306000001</v>
      </c>
      <c r="I1501" s="25">
        <v>0</v>
      </c>
      <c r="J1501" s="25">
        <v>0</v>
      </c>
      <c r="K1501" s="25">
        <v>0</v>
      </c>
      <c r="L1501" s="25">
        <v>0.18177497786000002</v>
      </c>
    </row>
    <row r="1502" spans="2:12" ht="19.5" customHeight="1" x14ac:dyDescent="0.3">
      <c r="B1502" s="39" t="s">
        <v>27</v>
      </c>
      <c r="C1502" s="38" t="s">
        <v>34</v>
      </c>
      <c r="D1502" s="38" t="s">
        <v>29</v>
      </c>
      <c r="E1502" s="43">
        <v>44713</v>
      </c>
      <c r="F1502" s="42" t="s">
        <v>59</v>
      </c>
      <c r="G1502" s="25">
        <v>0.23799509920999998</v>
      </c>
      <c r="H1502" s="25">
        <v>0.23163119083</v>
      </c>
      <c r="I1502" s="25">
        <v>0</v>
      </c>
      <c r="J1502" s="25">
        <v>0</v>
      </c>
      <c r="K1502" s="25">
        <v>0</v>
      </c>
      <c r="L1502" s="25">
        <v>0.21137781623000002</v>
      </c>
    </row>
    <row r="1503" spans="2:12" ht="19.5" customHeight="1" x14ac:dyDescent="0.3">
      <c r="B1503" s="39" t="s">
        <v>27</v>
      </c>
      <c r="C1503" s="38" t="s">
        <v>34</v>
      </c>
      <c r="D1503" s="38" t="s">
        <v>29</v>
      </c>
      <c r="E1503" s="43">
        <v>44682</v>
      </c>
      <c r="F1503" s="42" t="s">
        <v>59</v>
      </c>
      <c r="G1503" s="25">
        <v>0</v>
      </c>
      <c r="H1503" s="25">
        <v>0.25050740832999996</v>
      </c>
      <c r="I1503" s="25">
        <v>0.24118370923000002</v>
      </c>
      <c r="J1503" s="25">
        <v>0</v>
      </c>
      <c r="K1503" s="25">
        <v>0</v>
      </c>
      <c r="L1503" s="25">
        <v>0.23058618373000001</v>
      </c>
    </row>
    <row r="1504" spans="2:12" ht="19.5" customHeight="1" x14ac:dyDescent="0.3">
      <c r="B1504" s="39" t="s">
        <v>27</v>
      </c>
      <c r="C1504" s="38" t="s">
        <v>34</v>
      </c>
      <c r="D1504" s="38" t="s">
        <v>29</v>
      </c>
      <c r="E1504" s="43">
        <v>44652</v>
      </c>
      <c r="F1504" s="42" t="s">
        <v>59</v>
      </c>
      <c r="G1504" s="25">
        <v>0</v>
      </c>
      <c r="H1504" s="25">
        <v>0</v>
      </c>
      <c r="I1504" s="25">
        <v>0</v>
      </c>
      <c r="J1504" s="25">
        <v>0.23950013116000002</v>
      </c>
      <c r="K1504" s="25">
        <v>0.22923368964000002</v>
      </c>
      <c r="L1504" s="25">
        <v>0.23540473991999999</v>
      </c>
    </row>
    <row r="1505" spans="2:12" ht="19.5" customHeight="1" x14ac:dyDescent="0.3">
      <c r="B1505" s="39" t="s">
        <v>27</v>
      </c>
      <c r="C1505" s="38" t="s">
        <v>34</v>
      </c>
      <c r="D1505" s="38" t="s">
        <v>29</v>
      </c>
      <c r="E1505" s="43">
        <v>44621</v>
      </c>
      <c r="F1505" s="42" t="s">
        <v>59</v>
      </c>
      <c r="G1505" s="25">
        <v>0</v>
      </c>
      <c r="H1505" s="25">
        <v>0</v>
      </c>
      <c r="I1505" s="25">
        <v>0</v>
      </c>
      <c r="J1505" s="25">
        <v>0.33891696139999994</v>
      </c>
      <c r="K1505" s="25">
        <v>0.32677811610000002</v>
      </c>
      <c r="L1505" s="25">
        <v>0.33614439530000001</v>
      </c>
    </row>
    <row r="1506" spans="2:12" ht="19.5" customHeight="1" x14ac:dyDescent="0.3">
      <c r="B1506" s="39" t="s">
        <v>27</v>
      </c>
      <c r="C1506" s="38" t="s">
        <v>34</v>
      </c>
      <c r="D1506" s="38" t="s">
        <v>29</v>
      </c>
      <c r="E1506" s="43">
        <v>44593</v>
      </c>
      <c r="F1506" s="42" t="s">
        <v>59</v>
      </c>
      <c r="G1506" s="25">
        <v>0</v>
      </c>
      <c r="H1506" s="25">
        <v>0</v>
      </c>
      <c r="I1506" s="25">
        <v>0.25541870462000005</v>
      </c>
      <c r="J1506" s="25">
        <v>0.24892404075999999</v>
      </c>
      <c r="K1506" s="25">
        <v>0</v>
      </c>
      <c r="L1506" s="25">
        <v>0.24495404261999998</v>
      </c>
    </row>
    <row r="1507" spans="2:12" ht="19.5" customHeight="1" x14ac:dyDescent="0.3">
      <c r="B1507" s="39" t="s">
        <v>27</v>
      </c>
      <c r="C1507" s="38" t="s">
        <v>34</v>
      </c>
      <c r="D1507" s="38" t="s">
        <v>29</v>
      </c>
      <c r="E1507" s="43">
        <v>44562</v>
      </c>
      <c r="F1507" s="42" t="s">
        <v>59</v>
      </c>
      <c r="G1507" s="25">
        <v>0</v>
      </c>
      <c r="H1507" s="25">
        <v>0</v>
      </c>
      <c r="I1507" s="25">
        <v>0.25704991112000003</v>
      </c>
      <c r="J1507" s="25">
        <v>0.25054885276</v>
      </c>
      <c r="K1507" s="25">
        <v>0</v>
      </c>
      <c r="L1507" s="25">
        <v>0.24660047412000002</v>
      </c>
    </row>
    <row r="1508" spans="2:12" ht="19.5" customHeight="1" x14ac:dyDescent="0.3">
      <c r="B1508" s="89" t="s">
        <v>27</v>
      </c>
      <c r="C1508" s="38" t="s">
        <v>34</v>
      </c>
      <c r="D1508" s="38" t="s">
        <v>29</v>
      </c>
      <c r="E1508" s="43">
        <v>45078</v>
      </c>
      <c r="F1508" s="42" t="s">
        <v>59</v>
      </c>
      <c r="G1508" s="25">
        <v>0.16009971334</v>
      </c>
      <c r="H1508" s="25">
        <v>0.15335684181999998</v>
      </c>
      <c r="I1508" s="25">
        <v>0</v>
      </c>
      <c r="J1508" s="25">
        <v>0</v>
      </c>
      <c r="K1508" s="25">
        <v>0</v>
      </c>
      <c r="L1508" s="25">
        <v>0.13165740341999999</v>
      </c>
    </row>
    <row r="1509" spans="2:12" ht="19.5" customHeight="1" x14ac:dyDescent="0.3">
      <c r="B1509" s="88" t="s">
        <v>27</v>
      </c>
      <c r="C1509" s="38" t="s">
        <v>34</v>
      </c>
      <c r="D1509" s="38" t="s">
        <v>29</v>
      </c>
      <c r="E1509" s="43">
        <v>45047</v>
      </c>
      <c r="F1509" s="42" t="s">
        <v>59</v>
      </c>
      <c r="G1509" s="25">
        <v>0</v>
      </c>
      <c r="H1509" s="25">
        <v>0.13306760461</v>
      </c>
      <c r="I1509" s="25">
        <v>0.12275054091000001</v>
      </c>
      <c r="J1509" s="25">
        <v>0</v>
      </c>
      <c r="K1509" s="25">
        <v>0</v>
      </c>
      <c r="L1509" s="25">
        <v>0.11101115241000001</v>
      </c>
    </row>
    <row r="1510" spans="2:12" ht="19.5" customHeight="1" x14ac:dyDescent="0.3">
      <c r="B1510" s="89" t="s">
        <v>27</v>
      </c>
      <c r="C1510" s="38" t="s">
        <v>34</v>
      </c>
      <c r="D1510" s="38" t="s">
        <v>29</v>
      </c>
      <c r="E1510" s="43">
        <v>45017</v>
      </c>
      <c r="F1510" s="42" t="s">
        <v>59</v>
      </c>
      <c r="G1510" s="25">
        <v>0</v>
      </c>
      <c r="H1510" s="25">
        <v>0</v>
      </c>
      <c r="I1510" s="25">
        <v>0</v>
      </c>
      <c r="J1510" s="25">
        <v>0.11627132284</v>
      </c>
      <c r="K1510" s="25">
        <v>0.10839932211</v>
      </c>
      <c r="L1510" s="25">
        <v>0.11048429433000001</v>
      </c>
    </row>
    <row r="1511" spans="2:12" ht="19.5" customHeight="1" x14ac:dyDescent="0.3">
      <c r="B1511" s="39" t="s">
        <v>27</v>
      </c>
      <c r="C1511" s="38" t="s">
        <v>34</v>
      </c>
      <c r="D1511" s="38" t="s">
        <v>29</v>
      </c>
      <c r="E1511" s="43">
        <v>44986</v>
      </c>
      <c r="F1511" s="42" t="s">
        <v>59</v>
      </c>
      <c r="G1511" s="25">
        <v>0</v>
      </c>
      <c r="H1511" s="25">
        <v>0</v>
      </c>
      <c r="I1511" s="25">
        <v>0</v>
      </c>
      <c r="J1511" s="25">
        <v>0.13347266587999998</v>
      </c>
      <c r="K1511" s="25">
        <v>0.12527669726999999</v>
      </c>
      <c r="L1511" s="25">
        <v>0.12791451580999999</v>
      </c>
    </row>
    <row r="1512" spans="2:12" ht="19.5" customHeight="1" x14ac:dyDescent="0.3">
      <c r="B1512" s="39" t="s">
        <v>27</v>
      </c>
      <c r="C1512" s="38" t="s">
        <v>34</v>
      </c>
      <c r="D1512" s="38" t="s">
        <v>29</v>
      </c>
      <c r="E1512" s="43">
        <v>44958</v>
      </c>
      <c r="F1512" s="42" t="s">
        <v>59</v>
      </c>
      <c r="G1512" s="25">
        <v>0</v>
      </c>
      <c r="H1512" s="25">
        <v>0</v>
      </c>
      <c r="I1512" s="25">
        <v>0.18719407237000002</v>
      </c>
      <c r="J1512" s="25">
        <v>0.18098216876000001</v>
      </c>
      <c r="K1512" s="25">
        <v>0</v>
      </c>
      <c r="L1512" s="25">
        <v>0.17605617287</v>
      </c>
    </row>
    <row r="1513" spans="2:12" ht="19.5" customHeight="1" x14ac:dyDescent="0.3">
      <c r="B1513" s="88" t="s">
        <v>27</v>
      </c>
      <c r="C1513" s="38" t="s">
        <v>34</v>
      </c>
      <c r="D1513" s="38" t="s">
        <v>29</v>
      </c>
      <c r="E1513" s="43">
        <v>44927</v>
      </c>
      <c r="F1513" s="42" t="s">
        <v>59</v>
      </c>
      <c r="G1513" s="25">
        <v>0</v>
      </c>
      <c r="H1513" s="25">
        <v>0</v>
      </c>
      <c r="I1513" s="25">
        <v>0.11768292605000001</v>
      </c>
      <c r="J1513" s="25">
        <v>0.11174351339999999</v>
      </c>
      <c r="K1513" s="25">
        <v>0</v>
      </c>
      <c r="L1513" s="25">
        <v>0.10589623854999999</v>
      </c>
    </row>
    <row r="1514" spans="2:12" ht="19.5" customHeight="1" x14ac:dyDescent="0.3">
      <c r="B1514" s="88" t="s">
        <v>27</v>
      </c>
      <c r="C1514" s="38" t="s">
        <v>34</v>
      </c>
      <c r="D1514" s="38" t="s">
        <v>29</v>
      </c>
      <c r="E1514" s="43">
        <v>44896</v>
      </c>
      <c r="F1514" s="42" t="s">
        <v>59</v>
      </c>
      <c r="G1514" s="25">
        <v>0</v>
      </c>
      <c r="H1514" s="25">
        <v>0</v>
      </c>
      <c r="I1514" s="25">
        <v>0.14747963145000004</v>
      </c>
      <c r="J1514" s="25">
        <v>0.14142341259999999</v>
      </c>
      <c r="K1514" s="25">
        <v>0</v>
      </c>
      <c r="L1514" s="25">
        <v>0.13597105395</v>
      </c>
    </row>
    <row r="1515" spans="2:12" ht="19.5" customHeight="1" x14ac:dyDescent="0.3">
      <c r="B1515" s="88" t="s">
        <v>27</v>
      </c>
      <c r="C1515" s="38" t="s">
        <v>34</v>
      </c>
      <c r="D1515" s="38" t="s">
        <v>29</v>
      </c>
      <c r="E1515" s="43">
        <v>44866</v>
      </c>
      <c r="F1515" s="42" t="s">
        <v>59</v>
      </c>
      <c r="G1515" s="25">
        <v>0</v>
      </c>
      <c r="H1515" s="25">
        <v>0</v>
      </c>
      <c r="I1515" s="25">
        <v>0</v>
      </c>
      <c r="J1515" s="25">
        <v>0.16158191348000001</v>
      </c>
      <c r="K1515" s="25">
        <v>0.15285653892000001</v>
      </c>
      <c r="L1515" s="25">
        <v>0.15639778075999999</v>
      </c>
    </row>
    <row r="1516" spans="2:12" ht="19.5" customHeight="1" x14ac:dyDescent="0.3">
      <c r="B1516" s="89" t="s">
        <v>27</v>
      </c>
      <c r="C1516" s="38" t="s">
        <v>34</v>
      </c>
      <c r="D1516" s="38" t="s">
        <v>29</v>
      </c>
      <c r="E1516" s="43">
        <v>44835</v>
      </c>
      <c r="F1516" s="42" t="s">
        <v>59</v>
      </c>
      <c r="G1516" s="25">
        <v>0</v>
      </c>
      <c r="H1516" s="25">
        <v>0.19023557760999998</v>
      </c>
      <c r="I1516" s="25">
        <v>0.18038650391</v>
      </c>
      <c r="J1516" s="25">
        <v>0</v>
      </c>
      <c r="K1516" s="25">
        <v>0</v>
      </c>
      <c r="L1516" s="25">
        <v>0.16918506540999997</v>
      </c>
    </row>
    <row r="1517" spans="2:12" ht="19.5" customHeight="1" x14ac:dyDescent="0.3">
      <c r="B1517" s="88" t="s">
        <v>27</v>
      </c>
      <c r="C1517" s="38" t="s">
        <v>34</v>
      </c>
      <c r="D1517" s="38" t="s">
        <v>29</v>
      </c>
      <c r="E1517" s="43">
        <v>44805</v>
      </c>
      <c r="F1517" s="42" t="s">
        <v>59</v>
      </c>
      <c r="G1517" s="25">
        <v>0.20733116968999998</v>
      </c>
      <c r="H1517" s="25">
        <v>0.20082520387</v>
      </c>
      <c r="I1517" s="25">
        <v>0</v>
      </c>
      <c r="J1517" s="25">
        <v>0</v>
      </c>
      <c r="K1517" s="25">
        <v>0</v>
      </c>
      <c r="L1517" s="25">
        <v>0.18002976047000002</v>
      </c>
    </row>
    <row r="1518" spans="2:12" ht="19.5" customHeight="1" x14ac:dyDescent="0.3">
      <c r="B1518" s="89" t="s">
        <v>27</v>
      </c>
      <c r="C1518" s="38" t="s">
        <v>34</v>
      </c>
      <c r="D1518" s="38" t="s">
        <v>29</v>
      </c>
      <c r="E1518" s="43">
        <v>44774</v>
      </c>
      <c r="F1518" s="42" t="s">
        <v>59</v>
      </c>
      <c r="G1518" s="25">
        <v>0.22216924762999998</v>
      </c>
      <c r="H1518" s="25">
        <v>0.21573202249000001</v>
      </c>
      <c r="I1518" s="25">
        <v>0</v>
      </c>
      <c r="J1518" s="25">
        <v>0</v>
      </c>
      <c r="K1518" s="25">
        <v>0</v>
      </c>
      <c r="L1518" s="25">
        <v>0.19519888269000002</v>
      </c>
    </row>
    <row r="1519" spans="2:12" ht="19.5" customHeight="1" x14ac:dyDescent="0.3">
      <c r="B1519" s="88" t="s">
        <v>27</v>
      </c>
      <c r="C1519" s="38" t="s">
        <v>34</v>
      </c>
      <c r="D1519" s="38" t="s">
        <v>29</v>
      </c>
      <c r="E1519" s="43">
        <v>44743</v>
      </c>
      <c r="F1519" s="42" t="s">
        <v>59</v>
      </c>
      <c r="G1519" s="25">
        <v>0.20903830022</v>
      </c>
      <c r="H1519" s="25">
        <v>0.20254024306000001</v>
      </c>
      <c r="I1519" s="25">
        <v>0</v>
      </c>
      <c r="J1519" s="25">
        <v>0</v>
      </c>
      <c r="K1519" s="25">
        <v>0</v>
      </c>
      <c r="L1519" s="25">
        <v>0.18177497786000002</v>
      </c>
    </row>
    <row r="1520" spans="2:12" ht="19.5" customHeight="1" x14ac:dyDescent="0.3">
      <c r="B1520" s="39" t="s">
        <v>27</v>
      </c>
      <c r="C1520" s="38" t="s">
        <v>34</v>
      </c>
      <c r="D1520" s="38" t="s">
        <v>29</v>
      </c>
      <c r="E1520" s="43">
        <v>44713</v>
      </c>
      <c r="F1520" s="42" t="s">
        <v>59</v>
      </c>
      <c r="G1520" s="25">
        <v>0.23799509920999998</v>
      </c>
      <c r="H1520" s="25">
        <v>0.23163119083</v>
      </c>
      <c r="I1520" s="25">
        <v>0</v>
      </c>
      <c r="J1520" s="25">
        <v>0</v>
      </c>
      <c r="K1520" s="25">
        <v>0</v>
      </c>
      <c r="L1520" s="25">
        <v>0.21137781623000002</v>
      </c>
    </row>
    <row r="1521" spans="2:12" ht="19.5" customHeight="1" x14ac:dyDescent="0.3">
      <c r="B1521" s="39" t="s">
        <v>27</v>
      </c>
      <c r="C1521" s="38" t="s">
        <v>34</v>
      </c>
      <c r="D1521" s="38" t="s">
        <v>29</v>
      </c>
      <c r="E1521" s="43">
        <v>44682</v>
      </c>
      <c r="F1521" s="42" t="s">
        <v>59</v>
      </c>
      <c r="G1521" s="25">
        <v>0</v>
      </c>
      <c r="H1521" s="25">
        <v>0.25050740832999996</v>
      </c>
      <c r="I1521" s="25">
        <v>0.24118370923000002</v>
      </c>
      <c r="J1521" s="25">
        <v>0</v>
      </c>
      <c r="K1521" s="25">
        <v>0</v>
      </c>
      <c r="L1521" s="25">
        <v>0.23058618373000001</v>
      </c>
    </row>
    <row r="1522" spans="2:12" ht="19.5" customHeight="1" x14ac:dyDescent="0.3">
      <c r="B1522" s="89" t="s">
        <v>27</v>
      </c>
      <c r="C1522" s="38" t="s">
        <v>34</v>
      </c>
      <c r="D1522" s="38" t="s">
        <v>29</v>
      </c>
      <c r="E1522" s="43">
        <v>44652</v>
      </c>
      <c r="F1522" s="42" t="s">
        <v>59</v>
      </c>
      <c r="G1522" s="25">
        <v>0</v>
      </c>
      <c r="H1522" s="25">
        <v>0</v>
      </c>
      <c r="I1522" s="25">
        <v>0</v>
      </c>
      <c r="J1522" s="25">
        <v>0.23950013116000002</v>
      </c>
      <c r="K1522" s="25">
        <v>0.22923368964000002</v>
      </c>
      <c r="L1522" s="25">
        <v>0.23540473991999999</v>
      </c>
    </row>
    <row r="1523" spans="2:12" ht="19.5" customHeight="1" x14ac:dyDescent="0.3">
      <c r="B1523" s="89" t="s">
        <v>27</v>
      </c>
      <c r="C1523" s="38" t="s">
        <v>34</v>
      </c>
      <c r="D1523" s="38" t="s">
        <v>29</v>
      </c>
      <c r="E1523" s="43">
        <v>44621</v>
      </c>
      <c r="F1523" s="42" t="s">
        <v>59</v>
      </c>
      <c r="G1523" s="25">
        <v>0</v>
      </c>
      <c r="H1523" s="25">
        <v>0</v>
      </c>
      <c r="I1523" s="25">
        <v>0</v>
      </c>
      <c r="J1523" s="25">
        <v>0.33891696139999994</v>
      </c>
      <c r="K1523" s="25">
        <v>0.32677811610000002</v>
      </c>
      <c r="L1523" s="25">
        <v>0.33614439530000001</v>
      </c>
    </row>
    <row r="1524" spans="2:12" ht="19.5" customHeight="1" x14ac:dyDescent="0.3">
      <c r="B1524" s="89" t="s">
        <v>27</v>
      </c>
      <c r="C1524" s="38" t="s">
        <v>34</v>
      </c>
      <c r="D1524" s="38" t="s">
        <v>29</v>
      </c>
      <c r="E1524" s="43">
        <v>44593</v>
      </c>
      <c r="F1524" s="42" t="s">
        <v>59</v>
      </c>
      <c r="G1524" s="25">
        <v>0</v>
      </c>
      <c r="H1524" s="25">
        <v>0</v>
      </c>
      <c r="I1524" s="25">
        <v>0.25541870462000005</v>
      </c>
      <c r="J1524" s="25">
        <v>0.24892404075999999</v>
      </c>
      <c r="K1524" s="25">
        <v>0</v>
      </c>
      <c r="L1524" s="25">
        <v>0.24495404261999998</v>
      </c>
    </row>
    <row r="1525" spans="2:12" ht="19.5" customHeight="1" x14ac:dyDescent="0.3">
      <c r="B1525" s="88" t="s">
        <v>27</v>
      </c>
      <c r="C1525" s="38" t="s">
        <v>34</v>
      </c>
      <c r="D1525" s="38" t="s">
        <v>29</v>
      </c>
      <c r="E1525" s="43">
        <v>44562</v>
      </c>
      <c r="F1525" s="42" t="s">
        <v>59</v>
      </c>
      <c r="G1525" s="25">
        <v>0</v>
      </c>
      <c r="H1525" s="25">
        <v>0</v>
      </c>
      <c r="I1525" s="25">
        <v>0.25704991112000003</v>
      </c>
      <c r="J1525" s="25">
        <v>0.25054885276</v>
      </c>
      <c r="K1525" s="25">
        <v>0</v>
      </c>
      <c r="L1525" s="25">
        <v>0.24660047412000002</v>
      </c>
    </row>
    <row r="1526" spans="2:12" ht="19.5" customHeight="1" x14ac:dyDescent="0.3">
      <c r="B1526" s="90" t="s">
        <v>27</v>
      </c>
      <c r="C1526" s="92" t="s">
        <v>34</v>
      </c>
      <c r="D1526" s="92" t="s">
        <v>29</v>
      </c>
      <c r="E1526" s="95">
        <v>45108</v>
      </c>
      <c r="F1526" s="97" t="s">
        <v>59</v>
      </c>
      <c r="G1526" s="99">
        <v>0.15736185999999999</v>
      </c>
      <c r="H1526" s="99">
        <v>0.15060630999999999</v>
      </c>
      <c r="I1526" s="99">
        <v>0</v>
      </c>
      <c r="J1526" s="99">
        <v>0</v>
      </c>
      <c r="K1526" s="99">
        <v>0</v>
      </c>
      <c r="L1526" s="99">
        <v>0.12885847</v>
      </c>
    </row>
    <row r="1527" spans="2:12" ht="19.5" customHeight="1" x14ac:dyDescent="0.3">
      <c r="B1527" s="39" t="s">
        <v>27</v>
      </c>
      <c r="C1527" s="38" t="s">
        <v>34</v>
      </c>
      <c r="D1527" s="38" t="s">
        <v>43</v>
      </c>
      <c r="E1527" s="43">
        <v>45078</v>
      </c>
      <c r="F1527" s="42">
        <v>1.5</v>
      </c>
      <c r="G1527" s="25">
        <v>0.18271999999999999</v>
      </c>
      <c r="H1527" s="25">
        <v>0.16570599999999999</v>
      </c>
      <c r="I1527" s="25">
        <v>0</v>
      </c>
      <c r="J1527" s="25">
        <v>0</v>
      </c>
      <c r="K1527" s="25">
        <v>0</v>
      </c>
      <c r="L1527" s="25">
        <v>0.11477900000000001</v>
      </c>
    </row>
    <row r="1528" spans="2:12" ht="19.5" customHeight="1" x14ac:dyDescent="0.3">
      <c r="B1528" s="39" t="s">
        <v>27</v>
      </c>
      <c r="C1528" s="38" t="s">
        <v>34</v>
      </c>
      <c r="D1528" s="38" t="s">
        <v>43</v>
      </c>
      <c r="E1528" s="43">
        <v>45047</v>
      </c>
      <c r="F1528" s="42">
        <v>1.5</v>
      </c>
      <c r="G1528" s="25">
        <v>0</v>
      </c>
      <c r="H1528" s="25">
        <v>0.157357</v>
      </c>
      <c r="I1528" s="25">
        <v>0.138179</v>
      </c>
      <c r="J1528" s="25">
        <v>0</v>
      </c>
      <c r="K1528" s="25">
        <v>0</v>
      </c>
      <c r="L1528" s="25">
        <v>9.8646999999999999E-2</v>
      </c>
    </row>
    <row r="1529" spans="2:12" ht="19.5" customHeight="1" x14ac:dyDescent="0.3">
      <c r="B1529" s="39" t="s">
        <v>27</v>
      </c>
      <c r="C1529" s="38" t="s">
        <v>34</v>
      </c>
      <c r="D1529" s="38" t="s">
        <v>43</v>
      </c>
      <c r="E1529" s="43">
        <v>45017</v>
      </c>
      <c r="F1529" s="42">
        <v>1.5</v>
      </c>
      <c r="G1529" s="25">
        <v>0</v>
      </c>
      <c r="H1529" s="25">
        <v>0</v>
      </c>
      <c r="I1529" s="25">
        <v>0</v>
      </c>
      <c r="J1529" s="25">
        <v>0.15879599999999999</v>
      </c>
      <c r="K1529" s="25">
        <v>0.14591699999999999</v>
      </c>
      <c r="L1529" s="25">
        <v>0.10599500000000001</v>
      </c>
    </row>
    <row r="1530" spans="2:12" ht="19.5" customHeight="1" x14ac:dyDescent="0.3">
      <c r="B1530" s="39" t="s">
        <v>27</v>
      </c>
      <c r="C1530" s="38" t="s">
        <v>34</v>
      </c>
      <c r="D1530" s="38" t="s">
        <v>43</v>
      </c>
      <c r="E1530" s="43">
        <v>44986</v>
      </c>
      <c r="F1530" s="42">
        <v>1.5</v>
      </c>
      <c r="G1530" s="25">
        <v>0</v>
      </c>
      <c r="H1530" s="25">
        <v>0</v>
      </c>
      <c r="I1530" s="25">
        <v>0</v>
      </c>
      <c r="J1530" s="25">
        <v>0.123192</v>
      </c>
      <c r="K1530" s="25">
        <v>0.112985</v>
      </c>
      <c r="L1530" s="25">
        <v>9.9168999999999993E-2</v>
      </c>
    </row>
    <row r="1531" spans="2:12" ht="19.5" customHeight="1" x14ac:dyDescent="0.3">
      <c r="B1531" s="39" t="s">
        <v>27</v>
      </c>
      <c r="C1531" s="38" t="s">
        <v>34</v>
      </c>
      <c r="D1531" s="38" t="s">
        <v>43</v>
      </c>
      <c r="E1531" s="43">
        <v>44927</v>
      </c>
      <c r="F1531" s="42">
        <v>1.5</v>
      </c>
      <c r="G1531" s="25">
        <v>0</v>
      </c>
      <c r="H1531" s="25">
        <v>0</v>
      </c>
      <c r="I1531" s="25">
        <v>0.15207399999999999</v>
      </c>
      <c r="J1531" s="25">
        <v>0.14388699999999999</v>
      </c>
      <c r="K1531" s="25">
        <v>0</v>
      </c>
      <c r="L1531" s="25">
        <v>9.8944000000000004E-2</v>
      </c>
    </row>
    <row r="1532" spans="2:12" ht="19.5" customHeight="1" x14ac:dyDescent="0.3">
      <c r="B1532" s="39" t="s">
        <v>27</v>
      </c>
      <c r="C1532" s="38" t="s">
        <v>34</v>
      </c>
      <c r="D1532" s="38" t="s">
        <v>43</v>
      </c>
      <c r="E1532" s="43">
        <v>44896</v>
      </c>
      <c r="F1532" s="42">
        <v>1.5</v>
      </c>
      <c r="G1532" s="25">
        <v>0</v>
      </c>
      <c r="H1532" s="25">
        <v>0</v>
      </c>
      <c r="I1532" s="25">
        <v>0.154695</v>
      </c>
      <c r="J1532" s="25">
        <v>0.14302000000000001</v>
      </c>
      <c r="K1532" s="25">
        <v>0</v>
      </c>
      <c r="L1532" s="25">
        <v>0.15248600000000001</v>
      </c>
    </row>
    <row r="1533" spans="2:12" ht="19.5" customHeight="1" x14ac:dyDescent="0.3">
      <c r="B1533" s="39" t="s">
        <v>27</v>
      </c>
      <c r="C1533" s="38" t="s">
        <v>34</v>
      </c>
      <c r="D1533" s="38" t="s">
        <v>43</v>
      </c>
      <c r="E1533" s="43">
        <v>44866</v>
      </c>
      <c r="F1533" s="42">
        <v>1.5</v>
      </c>
      <c r="G1533" s="25">
        <v>0</v>
      </c>
      <c r="H1533" s="25">
        <v>0</v>
      </c>
      <c r="I1533" s="25">
        <v>0</v>
      </c>
      <c r="J1533" s="25">
        <v>0.193329</v>
      </c>
      <c r="K1533" s="25">
        <v>0.180145</v>
      </c>
      <c r="L1533" s="25">
        <v>0.15645000000000001</v>
      </c>
    </row>
    <row r="1534" spans="2:12" ht="19.5" customHeight="1" x14ac:dyDescent="0.3">
      <c r="B1534" s="39" t="s">
        <v>27</v>
      </c>
      <c r="C1534" s="38" t="s">
        <v>34</v>
      </c>
      <c r="D1534" s="38" t="s">
        <v>43</v>
      </c>
      <c r="E1534" s="43">
        <v>44835</v>
      </c>
      <c r="F1534" s="42">
        <v>1.5</v>
      </c>
      <c r="G1534" s="25">
        <v>0</v>
      </c>
      <c r="H1534" s="25">
        <v>0.243427</v>
      </c>
      <c r="I1534" s="25">
        <v>0.222107</v>
      </c>
      <c r="J1534" s="25">
        <v>0</v>
      </c>
      <c r="K1534" s="25">
        <v>0</v>
      </c>
      <c r="L1534" s="25">
        <v>0.17035800000000001</v>
      </c>
    </row>
    <row r="1535" spans="2:12" ht="19.5" customHeight="1" x14ac:dyDescent="0.3">
      <c r="B1535" s="39" t="s">
        <v>27</v>
      </c>
      <c r="C1535" s="38" t="s">
        <v>34</v>
      </c>
      <c r="D1535" s="38" t="s">
        <v>43</v>
      </c>
      <c r="E1535" s="43">
        <v>44805</v>
      </c>
      <c r="F1535" s="42">
        <v>1.5</v>
      </c>
      <c r="G1535" s="25">
        <v>0.26863900000000002</v>
      </c>
      <c r="H1535" s="25">
        <v>0.24373600000000001</v>
      </c>
      <c r="I1535" s="25">
        <v>0</v>
      </c>
      <c r="J1535" s="25">
        <v>0</v>
      </c>
      <c r="K1535" s="25">
        <v>0</v>
      </c>
      <c r="L1535" s="25">
        <v>0.167041</v>
      </c>
    </row>
    <row r="1536" spans="2:12" ht="19.5" customHeight="1" x14ac:dyDescent="0.3">
      <c r="B1536" s="39" t="s">
        <v>27</v>
      </c>
      <c r="C1536" s="38" t="s">
        <v>34</v>
      </c>
      <c r="D1536" s="38" t="s">
        <v>43</v>
      </c>
      <c r="E1536" s="43">
        <v>44774</v>
      </c>
      <c r="F1536" s="42">
        <v>1.5</v>
      </c>
      <c r="G1536" s="25">
        <v>0.27936</v>
      </c>
      <c r="H1536" s="25">
        <v>0.26465699999999998</v>
      </c>
      <c r="I1536" s="25">
        <v>0</v>
      </c>
      <c r="J1536" s="25">
        <v>0</v>
      </c>
      <c r="K1536" s="25">
        <v>0</v>
      </c>
      <c r="L1536" s="25">
        <v>0.19598199999999999</v>
      </c>
    </row>
    <row r="1537" spans="2:12" ht="19.5" customHeight="1" x14ac:dyDescent="0.3">
      <c r="B1537" s="39" t="s">
        <v>27</v>
      </c>
      <c r="C1537" s="38" t="s">
        <v>34</v>
      </c>
      <c r="D1537" s="38" t="s">
        <v>43</v>
      </c>
      <c r="E1537" s="43">
        <v>44743</v>
      </c>
      <c r="F1537" s="42">
        <v>1.5</v>
      </c>
      <c r="G1537" s="25">
        <v>0.24986900000000001</v>
      </c>
      <c r="H1537" s="25">
        <v>0.23283899999999999</v>
      </c>
      <c r="I1537" s="25">
        <v>0</v>
      </c>
      <c r="J1537" s="25">
        <v>0</v>
      </c>
      <c r="K1537" s="25">
        <v>0</v>
      </c>
      <c r="L1537" s="25">
        <v>0.17252500000000001</v>
      </c>
    </row>
    <row r="1538" spans="2:12" ht="19.5" customHeight="1" x14ac:dyDescent="0.3">
      <c r="B1538" s="39" t="s">
        <v>27</v>
      </c>
      <c r="C1538" s="38" t="s">
        <v>34</v>
      </c>
      <c r="D1538" s="38" t="s">
        <v>43</v>
      </c>
      <c r="E1538" s="43">
        <v>44713</v>
      </c>
      <c r="F1538" s="42">
        <v>1.5</v>
      </c>
      <c r="G1538" s="25">
        <v>0.30998300000000001</v>
      </c>
      <c r="H1538" s="25">
        <v>0.29346899999999998</v>
      </c>
      <c r="I1538" s="25">
        <v>0</v>
      </c>
      <c r="J1538" s="25">
        <v>0</v>
      </c>
      <c r="K1538" s="25">
        <v>0</v>
      </c>
      <c r="L1538" s="25">
        <v>0.20968600000000001</v>
      </c>
    </row>
    <row r="1539" spans="2:12" ht="19.5" customHeight="1" x14ac:dyDescent="0.3">
      <c r="B1539" s="39" t="s">
        <v>27</v>
      </c>
      <c r="C1539" s="38" t="s">
        <v>34</v>
      </c>
      <c r="D1539" s="38" t="s">
        <v>43</v>
      </c>
      <c r="E1539" s="43">
        <v>44682</v>
      </c>
      <c r="F1539" s="42">
        <v>1.5</v>
      </c>
      <c r="G1539" s="25">
        <v>0</v>
      </c>
      <c r="H1539" s="25">
        <v>0.322044</v>
      </c>
      <c r="I1539" s="25">
        <v>0.29782399999999998</v>
      </c>
      <c r="J1539" s="25">
        <v>0</v>
      </c>
      <c r="K1539" s="25">
        <v>0</v>
      </c>
      <c r="L1539" s="25">
        <v>0.23092399999999999</v>
      </c>
    </row>
    <row r="1540" spans="2:12" ht="19.5" customHeight="1" x14ac:dyDescent="0.3">
      <c r="B1540" s="39" t="s">
        <v>27</v>
      </c>
      <c r="C1540" s="38" t="s">
        <v>34</v>
      </c>
      <c r="D1540" s="38" t="s">
        <v>43</v>
      </c>
      <c r="E1540" s="43">
        <v>44652</v>
      </c>
      <c r="F1540" s="42">
        <v>1.5</v>
      </c>
      <c r="G1540" s="25">
        <v>0</v>
      </c>
      <c r="H1540" s="25">
        <v>0</v>
      </c>
      <c r="I1540" s="25">
        <v>0</v>
      </c>
      <c r="J1540" s="25">
        <v>0.30993599999999999</v>
      </c>
      <c r="K1540" s="25">
        <v>0.27766800000000003</v>
      </c>
      <c r="L1540" s="25">
        <v>0.23139899999999999</v>
      </c>
    </row>
    <row r="1541" spans="2:12" ht="19.5" customHeight="1" x14ac:dyDescent="0.3">
      <c r="B1541" s="39" t="s">
        <v>27</v>
      </c>
      <c r="C1541" s="38" t="s">
        <v>34</v>
      </c>
      <c r="D1541" s="38" t="s">
        <v>43</v>
      </c>
      <c r="E1541" s="43">
        <v>44621</v>
      </c>
      <c r="F1541" s="42">
        <v>1.5</v>
      </c>
      <c r="G1541" s="25">
        <v>0</v>
      </c>
      <c r="H1541" s="25">
        <v>0</v>
      </c>
      <c r="I1541" s="25">
        <v>0</v>
      </c>
      <c r="J1541" s="25">
        <v>0.42889899999999997</v>
      </c>
      <c r="K1541" s="25">
        <v>0.38384600000000002</v>
      </c>
      <c r="L1541" s="25">
        <v>0.30924400000000002</v>
      </c>
    </row>
    <row r="1542" spans="2:12" ht="19.5" customHeight="1" x14ac:dyDescent="0.3">
      <c r="B1542" s="39" t="s">
        <v>27</v>
      </c>
      <c r="C1542" s="38" t="s">
        <v>34</v>
      </c>
      <c r="D1542" s="38" t="s">
        <v>43</v>
      </c>
      <c r="E1542" s="43">
        <v>44593</v>
      </c>
      <c r="F1542" s="42">
        <v>1.5</v>
      </c>
      <c r="G1542" s="25">
        <v>0</v>
      </c>
      <c r="H1542" s="25">
        <v>0</v>
      </c>
      <c r="I1542" s="25">
        <v>0.309091</v>
      </c>
      <c r="J1542" s="25">
        <v>0.28749000000000002</v>
      </c>
      <c r="K1542" s="25">
        <v>0</v>
      </c>
      <c r="L1542" s="25">
        <v>0.223772</v>
      </c>
    </row>
    <row r="1543" spans="2:12" ht="19.5" customHeight="1" x14ac:dyDescent="0.3">
      <c r="B1543" s="39" t="s">
        <v>27</v>
      </c>
      <c r="C1543" s="38" t="s">
        <v>34</v>
      </c>
      <c r="D1543" s="38" t="s">
        <v>43</v>
      </c>
      <c r="E1543" s="43">
        <v>44562</v>
      </c>
      <c r="F1543" s="42">
        <v>1.5</v>
      </c>
      <c r="G1543" s="25">
        <v>0</v>
      </c>
      <c r="H1543" s="25">
        <v>0</v>
      </c>
      <c r="I1543" s="25">
        <v>0.316778</v>
      </c>
      <c r="J1543" s="25">
        <v>0.290294</v>
      </c>
      <c r="K1543" s="25">
        <v>0</v>
      </c>
      <c r="L1543" s="25">
        <v>0.23261799999999999</v>
      </c>
    </row>
    <row r="1544" spans="2:12" ht="19.5" customHeight="1" x14ac:dyDescent="0.3">
      <c r="B1544" s="88" t="s">
        <v>27</v>
      </c>
      <c r="C1544" s="38" t="s">
        <v>34</v>
      </c>
      <c r="D1544" s="38" t="s">
        <v>43</v>
      </c>
      <c r="E1544" s="43">
        <v>45108</v>
      </c>
      <c r="F1544" s="42">
        <v>1.5</v>
      </c>
      <c r="G1544" s="25">
        <v>0.18589600000000001</v>
      </c>
      <c r="H1544" s="25">
        <v>0.17121600000000001</v>
      </c>
      <c r="I1544" s="25">
        <v>0</v>
      </c>
      <c r="J1544" s="25">
        <v>0</v>
      </c>
      <c r="K1544" s="25">
        <v>0</v>
      </c>
      <c r="L1544" s="25">
        <v>0.11437</v>
      </c>
    </row>
    <row r="1545" spans="2:12" ht="19.5" customHeight="1" x14ac:dyDescent="0.3">
      <c r="B1545" s="39" t="s">
        <v>27</v>
      </c>
      <c r="C1545" s="38" t="s">
        <v>34</v>
      </c>
      <c r="D1545" s="38" t="s">
        <v>43</v>
      </c>
      <c r="E1545" s="43">
        <v>45078</v>
      </c>
      <c r="F1545" s="42">
        <v>10</v>
      </c>
      <c r="G1545" s="25">
        <v>0.19122</v>
      </c>
      <c r="H1545" s="25">
        <v>0.174206</v>
      </c>
      <c r="I1545" s="25">
        <v>0</v>
      </c>
      <c r="J1545" s="25">
        <v>0</v>
      </c>
      <c r="K1545" s="25">
        <v>0</v>
      </c>
      <c r="L1545" s="25">
        <v>0.123279</v>
      </c>
    </row>
    <row r="1546" spans="2:12" ht="19.5" customHeight="1" x14ac:dyDescent="0.3">
      <c r="B1546" s="39" t="s">
        <v>27</v>
      </c>
      <c r="C1546" s="38" t="s">
        <v>34</v>
      </c>
      <c r="D1546" s="38" t="s">
        <v>43</v>
      </c>
      <c r="E1546" s="43">
        <v>45047</v>
      </c>
      <c r="F1546" s="42">
        <v>10</v>
      </c>
      <c r="G1546" s="25">
        <v>0</v>
      </c>
      <c r="H1546" s="25">
        <v>0.165857</v>
      </c>
      <c r="I1546" s="25">
        <v>0.146679</v>
      </c>
      <c r="J1546" s="25">
        <v>0</v>
      </c>
      <c r="K1546" s="25">
        <v>0</v>
      </c>
      <c r="L1546" s="25">
        <v>0.10714700000000001</v>
      </c>
    </row>
    <row r="1547" spans="2:12" ht="19.5" customHeight="1" x14ac:dyDescent="0.3">
      <c r="B1547" s="39" t="s">
        <v>27</v>
      </c>
      <c r="C1547" s="38" t="s">
        <v>34</v>
      </c>
      <c r="D1547" s="38" t="s">
        <v>43</v>
      </c>
      <c r="E1547" s="43">
        <v>45017</v>
      </c>
      <c r="F1547" s="42">
        <v>10</v>
      </c>
      <c r="G1547" s="25">
        <v>0</v>
      </c>
      <c r="H1547" s="25">
        <v>0</v>
      </c>
      <c r="I1547" s="25">
        <v>0</v>
      </c>
      <c r="J1547" s="25">
        <v>0.167296</v>
      </c>
      <c r="K1547" s="25">
        <v>0.154417</v>
      </c>
      <c r="L1547" s="25">
        <v>0.114495</v>
      </c>
    </row>
    <row r="1548" spans="2:12" ht="19.5" customHeight="1" x14ac:dyDescent="0.3">
      <c r="B1548" s="39" t="s">
        <v>27</v>
      </c>
      <c r="C1548" s="38" t="s">
        <v>34</v>
      </c>
      <c r="D1548" s="38" t="s">
        <v>43</v>
      </c>
      <c r="E1548" s="43">
        <v>44986</v>
      </c>
      <c r="F1548" s="42">
        <v>10</v>
      </c>
      <c r="G1548" s="25">
        <v>0</v>
      </c>
      <c r="H1548" s="25">
        <v>0</v>
      </c>
      <c r="I1548" s="25">
        <v>0</v>
      </c>
      <c r="J1548" s="25">
        <v>0.131692</v>
      </c>
      <c r="K1548" s="25">
        <v>0.121485</v>
      </c>
      <c r="L1548" s="25">
        <v>0.107669</v>
      </c>
    </row>
    <row r="1549" spans="2:12" ht="19.5" customHeight="1" x14ac:dyDescent="0.3">
      <c r="B1549" s="39" t="s">
        <v>27</v>
      </c>
      <c r="C1549" s="38" t="s">
        <v>34</v>
      </c>
      <c r="D1549" s="38" t="s">
        <v>43</v>
      </c>
      <c r="E1549" s="43">
        <v>44927</v>
      </c>
      <c r="F1549" s="42">
        <v>10</v>
      </c>
      <c r="G1549" s="25">
        <v>0</v>
      </c>
      <c r="H1549" s="25">
        <v>0</v>
      </c>
      <c r="I1549" s="25">
        <v>0.16057399999999999</v>
      </c>
      <c r="J1549" s="25">
        <v>0.15238699999999999</v>
      </c>
      <c r="K1549" s="25">
        <v>0</v>
      </c>
      <c r="L1549" s="25">
        <v>0.107444</v>
      </c>
    </row>
    <row r="1550" spans="2:12" ht="19.5" customHeight="1" x14ac:dyDescent="0.3">
      <c r="B1550" s="39" t="s">
        <v>27</v>
      </c>
      <c r="C1550" s="38" t="s">
        <v>34</v>
      </c>
      <c r="D1550" s="38" t="s">
        <v>43</v>
      </c>
      <c r="E1550" s="43">
        <v>44896</v>
      </c>
      <c r="F1550" s="42">
        <v>10</v>
      </c>
      <c r="G1550" s="25">
        <v>0</v>
      </c>
      <c r="H1550" s="25">
        <v>0</v>
      </c>
      <c r="I1550" s="25">
        <v>0.16319500000000001</v>
      </c>
      <c r="J1550" s="25">
        <v>0.15151999999999999</v>
      </c>
      <c r="K1550" s="25">
        <v>0</v>
      </c>
      <c r="L1550" s="25">
        <v>0.16098599999999999</v>
      </c>
    </row>
    <row r="1551" spans="2:12" ht="19.5" customHeight="1" x14ac:dyDescent="0.3">
      <c r="B1551" s="39" t="s">
        <v>27</v>
      </c>
      <c r="C1551" s="38" t="s">
        <v>34</v>
      </c>
      <c r="D1551" s="38" t="s">
        <v>43</v>
      </c>
      <c r="E1551" s="43">
        <v>44866</v>
      </c>
      <c r="F1551" s="42">
        <v>10</v>
      </c>
      <c r="G1551" s="25">
        <v>0</v>
      </c>
      <c r="H1551" s="25">
        <v>0</v>
      </c>
      <c r="I1551" s="25">
        <v>0</v>
      </c>
      <c r="J1551" s="25">
        <v>0.20182900000000001</v>
      </c>
      <c r="K1551" s="25">
        <v>0.18864500000000001</v>
      </c>
      <c r="L1551" s="25">
        <v>0.16495000000000001</v>
      </c>
    </row>
    <row r="1552" spans="2:12" ht="19.5" customHeight="1" x14ac:dyDescent="0.3">
      <c r="B1552" s="39" t="s">
        <v>27</v>
      </c>
      <c r="C1552" s="38" t="s">
        <v>34</v>
      </c>
      <c r="D1552" s="38" t="s">
        <v>43</v>
      </c>
      <c r="E1552" s="43">
        <v>44835</v>
      </c>
      <c r="F1552" s="42">
        <v>10</v>
      </c>
      <c r="G1552" s="25">
        <v>0</v>
      </c>
      <c r="H1552" s="25">
        <v>0.25192700000000001</v>
      </c>
      <c r="I1552" s="25">
        <v>0.23060700000000001</v>
      </c>
      <c r="J1552" s="25">
        <v>0</v>
      </c>
      <c r="K1552" s="25">
        <v>0</v>
      </c>
      <c r="L1552" s="25">
        <v>0.17885799999999999</v>
      </c>
    </row>
    <row r="1553" spans="2:12" ht="19.5" customHeight="1" x14ac:dyDescent="0.3">
      <c r="B1553" s="39" t="s">
        <v>27</v>
      </c>
      <c r="C1553" s="38" t="s">
        <v>34</v>
      </c>
      <c r="D1553" s="38" t="s">
        <v>43</v>
      </c>
      <c r="E1553" s="43">
        <v>44805</v>
      </c>
      <c r="F1553" s="42">
        <v>10</v>
      </c>
      <c r="G1553" s="25">
        <v>0.27713900000000002</v>
      </c>
      <c r="H1553" s="25">
        <v>0.25223600000000002</v>
      </c>
      <c r="I1553" s="25">
        <v>0</v>
      </c>
      <c r="J1553" s="25">
        <v>0</v>
      </c>
      <c r="K1553" s="25">
        <v>0</v>
      </c>
      <c r="L1553" s="25">
        <v>0.175541</v>
      </c>
    </row>
    <row r="1554" spans="2:12" ht="19.5" customHeight="1" x14ac:dyDescent="0.3">
      <c r="B1554" s="39" t="s">
        <v>27</v>
      </c>
      <c r="C1554" s="38" t="s">
        <v>34</v>
      </c>
      <c r="D1554" s="38" t="s">
        <v>43</v>
      </c>
      <c r="E1554" s="43">
        <v>44774</v>
      </c>
      <c r="F1554" s="42">
        <v>10</v>
      </c>
      <c r="G1554" s="25">
        <v>0.28786</v>
      </c>
      <c r="H1554" s="25">
        <v>0.27315699999999998</v>
      </c>
      <c r="I1554" s="25">
        <v>0</v>
      </c>
      <c r="J1554" s="25">
        <v>0</v>
      </c>
      <c r="K1554" s="25">
        <v>0</v>
      </c>
      <c r="L1554" s="25">
        <v>0.204482</v>
      </c>
    </row>
    <row r="1555" spans="2:12" ht="19.5" customHeight="1" x14ac:dyDescent="0.3">
      <c r="B1555" s="39" t="s">
        <v>27</v>
      </c>
      <c r="C1555" s="38" t="s">
        <v>34</v>
      </c>
      <c r="D1555" s="38" t="s">
        <v>43</v>
      </c>
      <c r="E1555" s="43">
        <v>44743</v>
      </c>
      <c r="F1555" s="42">
        <v>10</v>
      </c>
      <c r="G1555" s="25">
        <v>0.25836900000000002</v>
      </c>
      <c r="H1555" s="25">
        <v>0.241339</v>
      </c>
      <c r="I1555" s="25">
        <v>0</v>
      </c>
      <c r="J1555" s="25">
        <v>0</v>
      </c>
      <c r="K1555" s="25">
        <v>0</v>
      </c>
      <c r="L1555" s="25">
        <v>0.18102499999999999</v>
      </c>
    </row>
    <row r="1556" spans="2:12" ht="19.5" customHeight="1" x14ac:dyDescent="0.3">
      <c r="B1556" s="39" t="s">
        <v>27</v>
      </c>
      <c r="C1556" s="38" t="s">
        <v>34</v>
      </c>
      <c r="D1556" s="38" t="s">
        <v>43</v>
      </c>
      <c r="E1556" s="43">
        <v>44713</v>
      </c>
      <c r="F1556" s="42">
        <v>10</v>
      </c>
      <c r="G1556" s="25">
        <v>0.31848300000000002</v>
      </c>
      <c r="H1556" s="25">
        <v>0.30196899999999999</v>
      </c>
      <c r="I1556" s="25">
        <v>0</v>
      </c>
      <c r="J1556" s="25">
        <v>0</v>
      </c>
      <c r="K1556" s="25">
        <v>0</v>
      </c>
      <c r="L1556" s="25">
        <v>0.21818599999999999</v>
      </c>
    </row>
    <row r="1557" spans="2:12" ht="19.5" customHeight="1" x14ac:dyDescent="0.3">
      <c r="B1557" s="39" t="s">
        <v>27</v>
      </c>
      <c r="C1557" s="38" t="s">
        <v>34</v>
      </c>
      <c r="D1557" s="38" t="s">
        <v>43</v>
      </c>
      <c r="E1557" s="43">
        <v>44682</v>
      </c>
      <c r="F1557" s="42">
        <v>10</v>
      </c>
      <c r="G1557" s="25">
        <v>0</v>
      </c>
      <c r="H1557" s="25">
        <v>0.330544</v>
      </c>
      <c r="I1557" s="25">
        <v>0.30632399999999999</v>
      </c>
      <c r="J1557" s="25">
        <v>0</v>
      </c>
      <c r="K1557" s="25">
        <v>0</v>
      </c>
      <c r="L1557" s="25">
        <v>0.239424</v>
      </c>
    </row>
    <row r="1558" spans="2:12" ht="19.5" customHeight="1" x14ac:dyDescent="0.3">
      <c r="B1558" s="39" t="s">
        <v>27</v>
      </c>
      <c r="C1558" s="38" t="s">
        <v>34</v>
      </c>
      <c r="D1558" s="38" t="s">
        <v>43</v>
      </c>
      <c r="E1558" s="43">
        <v>44652</v>
      </c>
      <c r="F1558" s="42">
        <v>10</v>
      </c>
      <c r="G1558" s="25">
        <v>0</v>
      </c>
      <c r="H1558" s="25">
        <v>0</v>
      </c>
      <c r="I1558" s="25">
        <v>0</v>
      </c>
      <c r="J1558" s="25">
        <v>0.318436</v>
      </c>
      <c r="K1558" s="25">
        <v>0.28616799999999998</v>
      </c>
      <c r="L1558" s="25">
        <v>0.239899</v>
      </c>
    </row>
    <row r="1559" spans="2:12" ht="19.5" customHeight="1" x14ac:dyDescent="0.3">
      <c r="B1559" s="39" t="s">
        <v>27</v>
      </c>
      <c r="C1559" s="38" t="s">
        <v>34</v>
      </c>
      <c r="D1559" s="38" t="s">
        <v>43</v>
      </c>
      <c r="E1559" s="43">
        <v>44621</v>
      </c>
      <c r="F1559" s="42">
        <v>10</v>
      </c>
      <c r="G1559" s="25">
        <v>0</v>
      </c>
      <c r="H1559" s="25">
        <v>0</v>
      </c>
      <c r="I1559" s="25">
        <v>0</v>
      </c>
      <c r="J1559" s="25">
        <v>0.43739899999999998</v>
      </c>
      <c r="K1559" s="25">
        <v>0.39234599999999997</v>
      </c>
      <c r="L1559" s="25">
        <v>0.31774400000000003</v>
      </c>
    </row>
    <row r="1560" spans="2:12" ht="19.5" customHeight="1" x14ac:dyDescent="0.3">
      <c r="B1560" s="39" t="s">
        <v>27</v>
      </c>
      <c r="C1560" s="38" t="s">
        <v>34</v>
      </c>
      <c r="D1560" s="38" t="s">
        <v>43</v>
      </c>
      <c r="E1560" s="43">
        <v>44593</v>
      </c>
      <c r="F1560" s="42">
        <v>10</v>
      </c>
      <c r="G1560" s="25">
        <v>0</v>
      </c>
      <c r="H1560" s="25">
        <v>0</v>
      </c>
      <c r="I1560" s="25">
        <v>0.31759100000000001</v>
      </c>
      <c r="J1560" s="25">
        <v>0.29598999999999998</v>
      </c>
      <c r="K1560" s="25">
        <v>0</v>
      </c>
      <c r="L1560" s="25">
        <v>0.23227200000000001</v>
      </c>
    </row>
    <row r="1561" spans="2:12" ht="19.5" customHeight="1" x14ac:dyDescent="0.3">
      <c r="B1561" s="39" t="s">
        <v>27</v>
      </c>
      <c r="C1561" s="30" t="s">
        <v>34</v>
      </c>
      <c r="D1561" s="30" t="s">
        <v>43</v>
      </c>
      <c r="E1561" s="29">
        <v>44562</v>
      </c>
      <c r="F1561" s="28">
        <v>10</v>
      </c>
      <c r="G1561" s="26">
        <v>0</v>
      </c>
      <c r="H1561" s="26">
        <v>0</v>
      </c>
      <c r="I1561" s="26">
        <v>0.32527800000000001</v>
      </c>
      <c r="J1561" s="26">
        <v>0.298794</v>
      </c>
      <c r="K1561" s="26">
        <v>0</v>
      </c>
      <c r="L1561" s="26">
        <v>0.241118</v>
      </c>
    </row>
    <row r="1562" spans="2:12" ht="19.5" customHeight="1" x14ac:dyDescent="0.3">
      <c r="B1562" s="89" t="s">
        <v>27</v>
      </c>
      <c r="C1562" s="30" t="s">
        <v>34</v>
      </c>
      <c r="D1562" s="30" t="s">
        <v>43</v>
      </c>
      <c r="E1562" s="29">
        <v>45108</v>
      </c>
      <c r="F1562" s="28">
        <v>10</v>
      </c>
      <c r="G1562" s="26">
        <v>0.19439600000000001</v>
      </c>
      <c r="H1562" s="26">
        <v>0.17971599999999999</v>
      </c>
      <c r="I1562" s="26">
        <v>0</v>
      </c>
      <c r="J1562" s="26">
        <v>0</v>
      </c>
      <c r="K1562" s="26">
        <v>0</v>
      </c>
      <c r="L1562" s="26">
        <v>0.12286999999999999</v>
      </c>
    </row>
    <row r="1563" spans="2:12" ht="19.5" customHeight="1" x14ac:dyDescent="0.3">
      <c r="B1563" s="39" t="s">
        <v>27</v>
      </c>
      <c r="C1563" s="30" t="s">
        <v>34</v>
      </c>
      <c r="D1563" s="30" t="s">
        <v>43</v>
      </c>
      <c r="E1563" s="29">
        <v>45078</v>
      </c>
      <c r="F1563" s="28">
        <v>15</v>
      </c>
      <c r="G1563" s="26">
        <v>0.19622000000000001</v>
      </c>
      <c r="H1563" s="26">
        <v>0.179206</v>
      </c>
      <c r="I1563" s="26">
        <v>0</v>
      </c>
      <c r="J1563" s="26">
        <v>0</v>
      </c>
      <c r="K1563" s="26">
        <v>0</v>
      </c>
      <c r="L1563" s="26">
        <v>0.128279</v>
      </c>
    </row>
    <row r="1564" spans="2:12" ht="19.5" customHeight="1" x14ac:dyDescent="0.3">
      <c r="B1564" s="39" t="s">
        <v>27</v>
      </c>
      <c r="C1564" s="30" t="s">
        <v>34</v>
      </c>
      <c r="D1564" s="30" t="s">
        <v>43</v>
      </c>
      <c r="E1564" s="29">
        <v>45047</v>
      </c>
      <c r="F1564" s="28">
        <v>15</v>
      </c>
      <c r="G1564" s="26">
        <v>0</v>
      </c>
      <c r="H1564" s="26">
        <v>0.17085700000000001</v>
      </c>
      <c r="I1564" s="26">
        <v>0.15167900000000001</v>
      </c>
      <c r="J1564" s="26">
        <v>0</v>
      </c>
      <c r="K1564" s="26">
        <v>0</v>
      </c>
      <c r="L1564" s="26">
        <v>0.112147</v>
      </c>
    </row>
    <row r="1565" spans="2:12" ht="19.5" customHeight="1" x14ac:dyDescent="0.3">
      <c r="B1565" s="39" t="s">
        <v>27</v>
      </c>
      <c r="C1565" s="30" t="s">
        <v>34</v>
      </c>
      <c r="D1565" s="30" t="s">
        <v>43</v>
      </c>
      <c r="E1565" s="29">
        <v>45017</v>
      </c>
      <c r="F1565" s="28">
        <v>15</v>
      </c>
      <c r="G1565" s="26">
        <v>0</v>
      </c>
      <c r="H1565" s="26">
        <v>0</v>
      </c>
      <c r="I1565" s="26">
        <v>0</v>
      </c>
      <c r="J1565" s="26">
        <v>0.172296</v>
      </c>
      <c r="K1565" s="26">
        <v>0.159417</v>
      </c>
      <c r="L1565" s="26">
        <v>0.119495</v>
      </c>
    </row>
    <row r="1566" spans="2:12" ht="19.5" customHeight="1" x14ac:dyDescent="0.3">
      <c r="B1566" s="39" t="s">
        <v>27</v>
      </c>
      <c r="C1566" s="30" t="s">
        <v>34</v>
      </c>
      <c r="D1566" s="30" t="s">
        <v>43</v>
      </c>
      <c r="E1566" s="29">
        <v>44986</v>
      </c>
      <c r="F1566" s="28">
        <v>15</v>
      </c>
      <c r="G1566" s="26">
        <v>0</v>
      </c>
      <c r="H1566" s="26">
        <v>0</v>
      </c>
      <c r="I1566" s="26">
        <v>0</v>
      </c>
      <c r="J1566" s="26">
        <v>0.13669200000000001</v>
      </c>
      <c r="K1566" s="26">
        <v>0.12648499999999999</v>
      </c>
      <c r="L1566" s="26">
        <v>0.11266900000000001</v>
      </c>
    </row>
    <row r="1567" spans="2:12" ht="19.5" customHeight="1" x14ac:dyDescent="0.3">
      <c r="B1567" s="39" t="s">
        <v>27</v>
      </c>
      <c r="C1567" s="30" t="s">
        <v>34</v>
      </c>
      <c r="D1567" s="30" t="s">
        <v>43</v>
      </c>
      <c r="E1567" s="29">
        <v>44927</v>
      </c>
      <c r="F1567" s="28">
        <v>15</v>
      </c>
      <c r="G1567" s="26">
        <v>0</v>
      </c>
      <c r="H1567" s="26">
        <v>0</v>
      </c>
      <c r="I1567" s="26">
        <v>0.165574</v>
      </c>
      <c r="J1567" s="26">
        <v>0.157387</v>
      </c>
      <c r="K1567" s="26">
        <v>0</v>
      </c>
      <c r="L1567" s="26">
        <v>0.112444</v>
      </c>
    </row>
    <row r="1568" spans="2:12" ht="19.5" customHeight="1" x14ac:dyDescent="0.3">
      <c r="B1568" s="39" t="s">
        <v>27</v>
      </c>
      <c r="C1568" s="30" t="s">
        <v>34</v>
      </c>
      <c r="D1568" s="30" t="s">
        <v>43</v>
      </c>
      <c r="E1568" s="29">
        <v>44896</v>
      </c>
      <c r="F1568" s="28">
        <v>15</v>
      </c>
      <c r="G1568" s="26">
        <v>0</v>
      </c>
      <c r="H1568" s="26">
        <v>0</v>
      </c>
      <c r="I1568" s="26">
        <v>0.16819500000000001</v>
      </c>
      <c r="J1568" s="26">
        <v>0.15651999999999999</v>
      </c>
      <c r="K1568" s="26">
        <v>0</v>
      </c>
      <c r="L1568" s="26">
        <v>0.16598599999999999</v>
      </c>
    </row>
    <row r="1569" spans="2:12" ht="19.5" customHeight="1" x14ac:dyDescent="0.3">
      <c r="B1569" s="39" t="s">
        <v>27</v>
      </c>
      <c r="C1569" s="30" t="s">
        <v>34</v>
      </c>
      <c r="D1569" s="30" t="s">
        <v>43</v>
      </c>
      <c r="E1569" s="29">
        <v>44866</v>
      </c>
      <c r="F1569" s="28">
        <v>15</v>
      </c>
      <c r="G1569" s="26">
        <v>0</v>
      </c>
      <c r="H1569" s="26">
        <v>0</v>
      </c>
      <c r="I1569" s="26">
        <v>0</v>
      </c>
      <c r="J1569" s="26">
        <v>0.20682900000000001</v>
      </c>
      <c r="K1569" s="26">
        <v>0.19364500000000001</v>
      </c>
      <c r="L1569" s="26">
        <v>0.16994999999999999</v>
      </c>
    </row>
    <row r="1570" spans="2:12" ht="19.5" customHeight="1" x14ac:dyDescent="0.3">
      <c r="B1570" s="39" t="s">
        <v>27</v>
      </c>
      <c r="C1570" s="30" t="s">
        <v>34</v>
      </c>
      <c r="D1570" s="30" t="s">
        <v>43</v>
      </c>
      <c r="E1570" s="29">
        <v>44835</v>
      </c>
      <c r="F1570" s="28">
        <v>15</v>
      </c>
      <c r="G1570" s="26">
        <v>0</v>
      </c>
      <c r="H1570" s="26">
        <v>0.25692700000000002</v>
      </c>
      <c r="I1570" s="26">
        <v>0.23560700000000001</v>
      </c>
      <c r="J1570" s="26">
        <v>0</v>
      </c>
      <c r="K1570" s="26">
        <v>0</v>
      </c>
      <c r="L1570" s="26">
        <v>0.18385799999999999</v>
      </c>
    </row>
    <row r="1571" spans="2:12" ht="19.5" customHeight="1" x14ac:dyDescent="0.3">
      <c r="B1571" s="39" t="s">
        <v>27</v>
      </c>
      <c r="C1571" s="30" t="s">
        <v>34</v>
      </c>
      <c r="D1571" s="30" t="s">
        <v>43</v>
      </c>
      <c r="E1571" s="29">
        <v>44805</v>
      </c>
      <c r="F1571" s="28">
        <v>15</v>
      </c>
      <c r="G1571" s="26">
        <v>0.28213899999999997</v>
      </c>
      <c r="H1571" s="26">
        <v>0.25723600000000002</v>
      </c>
      <c r="I1571" s="26">
        <v>0</v>
      </c>
      <c r="J1571" s="26">
        <v>0</v>
      </c>
      <c r="K1571" s="26">
        <v>0</v>
      </c>
      <c r="L1571" s="26">
        <v>0.18054100000000001</v>
      </c>
    </row>
    <row r="1572" spans="2:12" ht="19.5" customHeight="1" x14ac:dyDescent="0.3">
      <c r="B1572" s="39" t="s">
        <v>27</v>
      </c>
      <c r="C1572" s="30" t="s">
        <v>34</v>
      </c>
      <c r="D1572" s="30" t="s">
        <v>43</v>
      </c>
      <c r="E1572" s="29">
        <v>44774</v>
      </c>
      <c r="F1572" s="28">
        <v>15</v>
      </c>
      <c r="G1572" s="26">
        <v>0.29286000000000001</v>
      </c>
      <c r="H1572" s="26">
        <v>0.27815699999999999</v>
      </c>
      <c r="I1572" s="26">
        <v>0</v>
      </c>
      <c r="J1572" s="26">
        <v>0</v>
      </c>
      <c r="K1572" s="26">
        <v>0</v>
      </c>
      <c r="L1572" s="26">
        <v>0.209482</v>
      </c>
    </row>
    <row r="1573" spans="2:12" ht="19.5" customHeight="1" x14ac:dyDescent="0.3">
      <c r="B1573" s="39" t="s">
        <v>27</v>
      </c>
      <c r="C1573" s="30" t="s">
        <v>34</v>
      </c>
      <c r="D1573" s="30" t="s">
        <v>43</v>
      </c>
      <c r="E1573" s="29">
        <v>44743</v>
      </c>
      <c r="F1573" s="28">
        <v>15</v>
      </c>
      <c r="G1573" s="26">
        <v>0.26336900000000002</v>
      </c>
      <c r="H1573" s="26">
        <v>0.246339</v>
      </c>
      <c r="I1573" s="26">
        <v>0</v>
      </c>
      <c r="J1573" s="26">
        <v>0</v>
      </c>
      <c r="K1573" s="26">
        <v>0</v>
      </c>
      <c r="L1573" s="26">
        <v>0.186025</v>
      </c>
    </row>
    <row r="1574" spans="2:12" ht="19.5" customHeight="1" x14ac:dyDescent="0.3">
      <c r="B1574" s="39" t="s">
        <v>27</v>
      </c>
      <c r="C1574" s="30" t="s">
        <v>34</v>
      </c>
      <c r="D1574" s="30" t="s">
        <v>43</v>
      </c>
      <c r="E1574" s="29">
        <v>44713</v>
      </c>
      <c r="F1574" s="28">
        <v>15</v>
      </c>
      <c r="G1574" s="26">
        <v>0.32348300000000002</v>
      </c>
      <c r="H1574" s="26">
        <v>0.30696899999999999</v>
      </c>
      <c r="I1574" s="26">
        <v>0</v>
      </c>
      <c r="J1574" s="26">
        <v>0</v>
      </c>
      <c r="K1574" s="26">
        <v>0</v>
      </c>
      <c r="L1574" s="26">
        <v>0.223186</v>
      </c>
    </row>
    <row r="1575" spans="2:12" ht="19.5" customHeight="1" x14ac:dyDescent="0.3">
      <c r="B1575" s="39" t="s">
        <v>27</v>
      </c>
      <c r="C1575" s="30" t="s">
        <v>34</v>
      </c>
      <c r="D1575" s="30" t="s">
        <v>43</v>
      </c>
      <c r="E1575" s="29">
        <v>44682</v>
      </c>
      <c r="F1575" s="28">
        <v>15</v>
      </c>
      <c r="G1575" s="26">
        <v>0</v>
      </c>
      <c r="H1575" s="26">
        <v>0.33554400000000001</v>
      </c>
      <c r="I1575" s="26">
        <v>0.31132399999999999</v>
      </c>
      <c r="J1575" s="26">
        <v>0</v>
      </c>
      <c r="K1575" s="26">
        <v>0</v>
      </c>
      <c r="L1575" s="26">
        <v>0.244424</v>
      </c>
    </row>
    <row r="1576" spans="2:12" ht="19.5" customHeight="1" x14ac:dyDescent="0.3">
      <c r="B1576" s="39" t="s">
        <v>27</v>
      </c>
      <c r="C1576" s="30" t="s">
        <v>34</v>
      </c>
      <c r="D1576" s="30" t="s">
        <v>43</v>
      </c>
      <c r="E1576" s="29">
        <v>44652</v>
      </c>
      <c r="F1576" s="28">
        <v>15</v>
      </c>
      <c r="G1576" s="26">
        <v>0</v>
      </c>
      <c r="H1576" s="26">
        <v>0</v>
      </c>
      <c r="I1576" s="26">
        <v>0</v>
      </c>
      <c r="J1576" s="26">
        <v>0.323436</v>
      </c>
      <c r="K1576" s="26">
        <v>0.29116799999999998</v>
      </c>
      <c r="L1576" s="26">
        <v>0.24489900000000001</v>
      </c>
    </row>
    <row r="1577" spans="2:12" ht="19.5" customHeight="1" x14ac:dyDescent="0.3">
      <c r="B1577" s="39" t="s">
        <v>27</v>
      </c>
      <c r="C1577" s="30" t="s">
        <v>34</v>
      </c>
      <c r="D1577" s="30" t="s">
        <v>43</v>
      </c>
      <c r="E1577" s="29">
        <v>44621</v>
      </c>
      <c r="F1577" s="28">
        <v>15</v>
      </c>
      <c r="G1577" s="26">
        <v>0</v>
      </c>
      <c r="H1577" s="26">
        <v>0</v>
      </c>
      <c r="I1577" s="26">
        <v>0</v>
      </c>
      <c r="J1577" s="26">
        <v>0.44239899999999999</v>
      </c>
      <c r="K1577" s="26">
        <v>0.39734599999999998</v>
      </c>
      <c r="L1577" s="26">
        <v>0.32274399999999998</v>
      </c>
    </row>
    <row r="1578" spans="2:12" ht="19.5" customHeight="1" x14ac:dyDescent="0.3">
      <c r="B1578" s="39" t="s">
        <v>27</v>
      </c>
      <c r="C1578" s="30" t="s">
        <v>34</v>
      </c>
      <c r="D1578" s="30" t="s">
        <v>43</v>
      </c>
      <c r="E1578" s="29">
        <v>44593</v>
      </c>
      <c r="F1578" s="28">
        <v>15</v>
      </c>
      <c r="G1578" s="26">
        <v>0</v>
      </c>
      <c r="H1578" s="26">
        <v>0</v>
      </c>
      <c r="I1578" s="26">
        <v>0.32259100000000002</v>
      </c>
      <c r="J1578" s="26">
        <v>0.30098999999999998</v>
      </c>
      <c r="K1578" s="26">
        <v>0</v>
      </c>
      <c r="L1578" s="26">
        <v>0.23727200000000001</v>
      </c>
    </row>
    <row r="1579" spans="2:12" ht="19.5" customHeight="1" x14ac:dyDescent="0.3">
      <c r="B1579" s="39" t="s">
        <v>27</v>
      </c>
      <c r="C1579" s="30" t="s">
        <v>34</v>
      </c>
      <c r="D1579" s="30" t="s">
        <v>43</v>
      </c>
      <c r="E1579" s="29">
        <v>44562</v>
      </c>
      <c r="F1579" s="28">
        <v>15</v>
      </c>
      <c r="G1579" s="26">
        <v>0</v>
      </c>
      <c r="H1579" s="26">
        <v>0</v>
      </c>
      <c r="I1579" s="26">
        <v>0.33027800000000002</v>
      </c>
      <c r="J1579" s="26">
        <v>0.30379400000000001</v>
      </c>
      <c r="K1579" s="26">
        <v>0</v>
      </c>
      <c r="L1579" s="26">
        <v>0.246118</v>
      </c>
    </row>
    <row r="1580" spans="2:12" ht="19.5" customHeight="1" x14ac:dyDescent="0.3">
      <c r="B1580" s="88" t="s">
        <v>27</v>
      </c>
      <c r="C1580" s="30" t="s">
        <v>34</v>
      </c>
      <c r="D1580" s="30" t="s">
        <v>43</v>
      </c>
      <c r="E1580" s="29">
        <v>45108</v>
      </c>
      <c r="F1580" s="28">
        <v>15</v>
      </c>
      <c r="G1580" s="26">
        <v>0.19939599999999999</v>
      </c>
      <c r="H1580" s="26">
        <v>0.18471599999999999</v>
      </c>
      <c r="I1580" s="26">
        <v>0</v>
      </c>
      <c r="J1580" s="26">
        <v>0</v>
      </c>
      <c r="K1580" s="26">
        <v>0</v>
      </c>
      <c r="L1580" s="26">
        <v>0.12787000000000001</v>
      </c>
    </row>
    <row r="1581" spans="2:12" ht="19.5" customHeight="1" x14ac:dyDescent="0.3">
      <c r="B1581" s="39" t="s">
        <v>27</v>
      </c>
      <c r="C1581" s="30" t="s">
        <v>34</v>
      </c>
      <c r="D1581" s="30" t="s">
        <v>43</v>
      </c>
      <c r="E1581" s="29">
        <v>45078</v>
      </c>
      <c r="F1581" s="28">
        <v>20</v>
      </c>
      <c r="G1581" s="26">
        <v>0.20122000000000001</v>
      </c>
      <c r="H1581" s="26">
        <v>0.18420600000000001</v>
      </c>
      <c r="I1581" s="26">
        <v>0</v>
      </c>
      <c r="J1581" s="26">
        <v>0</v>
      </c>
      <c r="K1581" s="26">
        <v>0</v>
      </c>
      <c r="L1581" s="26">
        <v>0.13327900000000001</v>
      </c>
    </row>
    <row r="1582" spans="2:12" ht="19.5" customHeight="1" x14ac:dyDescent="0.3">
      <c r="B1582" s="39" t="s">
        <v>27</v>
      </c>
      <c r="C1582" s="30" t="s">
        <v>34</v>
      </c>
      <c r="D1582" s="30" t="s">
        <v>43</v>
      </c>
      <c r="E1582" s="29">
        <v>45047</v>
      </c>
      <c r="F1582" s="28">
        <v>20</v>
      </c>
      <c r="G1582" s="26">
        <v>0</v>
      </c>
      <c r="H1582" s="26">
        <v>0.17585700000000001</v>
      </c>
      <c r="I1582" s="26">
        <v>0.15667900000000001</v>
      </c>
      <c r="J1582" s="26">
        <v>0</v>
      </c>
      <c r="K1582" s="26">
        <v>0</v>
      </c>
      <c r="L1582" s="26">
        <v>0.117147</v>
      </c>
    </row>
    <row r="1583" spans="2:12" ht="19.5" customHeight="1" x14ac:dyDescent="0.3">
      <c r="B1583" s="39" t="s">
        <v>27</v>
      </c>
      <c r="C1583" s="30" t="s">
        <v>34</v>
      </c>
      <c r="D1583" s="30" t="s">
        <v>43</v>
      </c>
      <c r="E1583" s="29">
        <v>45017</v>
      </c>
      <c r="F1583" s="28">
        <v>20</v>
      </c>
      <c r="G1583" s="26">
        <v>0</v>
      </c>
      <c r="H1583" s="26">
        <v>0</v>
      </c>
      <c r="I1583" s="26">
        <v>0</v>
      </c>
      <c r="J1583" s="26">
        <v>0.17729600000000001</v>
      </c>
      <c r="K1583" s="26">
        <v>0.16441700000000001</v>
      </c>
      <c r="L1583" s="26">
        <v>0.12449499999999999</v>
      </c>
    </row>
    <row r="1584" spans="2:12" ht="19.5" customHeight="1" x14ac:dyDescent="0.3">
      <c r="B1584" s="39" t="s">
        <v>27</v>
      </c>
      <c r="C1584" s="30" t="s">
        <v>34</v>
      </c>
      <c r="D1584" s="30" t="s">
        <v>43</v>
      </c>
      <c r="E1584" s="29">
        <v>44986</v>
      </c>
      <c r="F1584" s="28">
        <v>20</v>
      </c>
      <c r="G1584" s="26">
        <v>0</v>
      </c>
      <c r="H1584" s="26">
        <v>0</v>
      </c>
      <c r="I1584" s="26">
        <v>0</v>
      </c>
      <c r="J1584" s="26">
        <v>0.14169200000000001</v>
      </c>
      <c r="K1584" s="26">
        <v>0.13148499999999999</v>
      </c>
      <c r="L1584" s="26">
        <v>0.117669</v>
      </c>
    </row>
    <row r="1585" spans="2:12" ht="19.5" customHeight="1" x14ac:dyDescent="0.3">
      <c r="B1585" s="39" t="s">
        <v>27</v>
      </c>
      <c r="C1585" s="30" t="s">
        <v>34</v>
      </c>
      <c r="D1585" s="30" t="s">
        <v>43</v>
      </c>
      <c r="E1585" s="29">
        <v>44927</v>
      </c>
      <c r="F1585" s="28">
        <v>20</v>
      </c>
      <c r="G1585" s="26">
        <v>0</v>
      </c>
      <c r="H1585" s="26">
        <v>0</v>
      </c>
      <c r="I1585" s="26">
        <v>0.170574</v>
      </c>
      <c r="J1585" s="26">
        <v>0.162387</v>
      </c>
      <c r="K1585" s="26">
        <v>0</v>
      </c>
      <c r="L1585" s="26">
        <v>0.11744400000000001</v>
      </c>
    </row>
    <row r="1586" spans="2:12" ht="19.5" customHeight="1" x14ac:dyDescent="0.3">
      <c r="B1586" s="39" t="s">
        <v>27</v>
      </c>
      <c r="C1586" s="30" t="s">
        <v>34</v>
      </c>
      <c r="D1586" s="30" t="s">
        <v>43</v>
      </c>
      <c r="E1586" s="29">
        <v>44896</v>
      </c>
      <c r="F1586" s="28">
        <v>20</v>
      </c>
      <c r="G1586" s="26">
        <v>0</v>
      </c>
      <c r="H1586" s="26">
        <v>0</v>
      </c>
      <c r="I1586" s="26">
        <v>0.17319499999999999</v>
      </c>
      <c r="J1586" s="26">
        <v>0.16152</v>
      </c>
      <c r="K1586" s="26">
        <v>0</v>
      </c>
      <c r="L1586" s="26">
        <v>0.170986</v>
      </c>
    </row>
    <row r="1587" spans="2:12" ht="19.5" customHeight="1" x14ac:dyDescent="0.3">
      <c r="B1587" s="39" t="s">
        <v>27</v>
      </c>
      <c r="C1587" s="30" t="s">
        <v>34</v>
      </c>
      <c r="D1587" s="30" t="s">
        <v>43</v>
      </c>
      <c r="E1587" s="29">
        <v>44866</v>
      </c>
      <c r="F1587" s="28">
        <v>20</v>
      </c>
      <c r="G1587" s="26">
        <v>0</v>
      </c>
      <c r="H1587" s="26">
        <v>0</v>
      </c>
      <c r="I1587" s="26">
        <v>0</v>
      </c>
      <c r="J1587" s="26">
        <v>0.21182899999999999</v>
      </c>
      <c r="K1587" s="26">
        <v>0.19864499999999999</v>
      </c>
      <c r="L1587" s="26">
        <v>0.17494999999999999</v>
      </c>
    </row>
    <row r="1588" spans="2:12" ht="19.5" customHeight="1" x14ac:dyDescent="0.3">
      <c r="B1588" s="39" t="s">
        <v>27</v>
      </c>
      <c r="C1588" s="30" t="s">
        <v>34</v>
      </c>
      <c r="D1588" s="30" t="s">
        <v>43</v>
      </c>
      <c r="E1588" s="29">
        <v>44835</v>
      </c>
      <c r="F1588" s="28">
        <v>20</v>
      </c>
      <c r="G1588" s="26">
        <v>0</v>
      </c>
      <c r="H1588" s="26">
        <v>0.26192700000000002</v>
      </c>
      <c r="I1588" s="26">
        <v>0.24060699999999999</v>
      </c>
      <c r="J1588" s="26">
        <v>0</v>
      </c>
      <c r="K1588" s="26">
        <v>0</v>
      </c>
      <c r="L1588" s="26">
        <v>0.188858</v>
      </c>
    </row>
    <row r="1589" spans="2:12" ht="19.5" customHeight="1" x14ac:dyDescent="0.3">
      <c r="B1589" s="39" t="s">
        <v>27</v>
      </c>
      <c r="C1589" s="30" t="s">
        <v>34</v>
      </c>
      <c r="D1589" s="30" t="s">
        <v>43</v>
      </c>
      <c r="E1589" s="29">
        <v>44805</v>
      </c>
      <c r="F1589" s="28">
        <v>20</v>
      </c>
      <c r="G1589" s="26">
        <v>0.28713899999999998</v>
      </c>
      <c r="H1589" s="26">
        <v>0.26223600000000002</v>
      </c>
      <c r="I1589" s="26">
        <v>0</v>
      </c>
      <c r="J1589" s="26">
        <v>0</v>
      </c>
      <c r="K1589" s="26">
        <v>0</v>
      </c>
      <c r="L1589" s="26">
        <v>0.18554100000000001</v>
      </c>
    </row>
    <row r="1590" spans="2:12" ht="19.5" customHeight="1" x14ac:dyDescent="0.3">
      <c r="B1590" s="39" t="s">
        <v>27</v>
      </c>
      <c r="C1590" s="30" t="s">
        <v>34</v>
      </c>
      <c r="D1590" s="30" t="s">
        <v>43</v>
      </c>
      <c r="E1590" s="29">
        <v>44774</v>
      </c>
      <c r="F1590" s="28">
        <v>20</v>
      </c>
      <c r="G1590" s="26">
        <v>0.29786000000000001</v>
      </c>
      <c r="H1590" s="26">
        <v>0.28315699999999999</v>
      </c>
      <c r="I1590" s="26">
        <v>0</v>
      </c>
      <c r="J1590" s="26">
        <v>0</v>
      </c>
      <c r="K1590" s="26">
        <v>0</v>
      </c>
      <c r="L1590" s="26">
        <v>0.21448200000000001</v>
      </c>
    </row>
    <row r="1591" spans="2:12" ht="19.5" customHeight="1" x14ac:dyDescent="0.3">
      <c r="B1591" s="39" t="s">
        <v>27</v>
      </c>
      <c r="C1591" s="30" t="s">
        <v>34</v>
      </c>
      <c r="D1591" s="30" t="s">
        <v>43</v>
      </c>
      <c r="E1591" s="29">
        <v>44743</v>
      </c>
      <c r="F1591" s="28">
        <v>20</v>
      </c>
      <c r="G1591" s="26">
        <v>0.26836900000000002</v>
      </c>
      <c r="H1591" s="26">
        <v>0.25133899999999998</v>
      </c>
      <c r="I1591" s="26">
        <v>0</v>
      </c>
      <c r="J1591" s="26">
        <v>0</v>
      </c>
      <c r="K1591" s="26">
        <v>0</v>
      </c>
      <c r="L1591" s="26">
        <v>0.191025</v>
      </c>
    </row>
    <row r="1592" spans="2:12" ht="19.5" customHeight="1" x14ac:dyDescent="0.3">
      <c r="B1592" s="39" t="s">
        <v>27</v>
      </c>
      <c r="C1592" s="30" t="s">
        <v>34</v>
      </c>
      <c r="D1592" s="30" t="s">
        <v>43</v>
      </c>
      <c r="E1592" s="29">
        <v>44713</v>
      </c>
      <c r="F1592" s="28">
        <v>20</v>
      </c>
      <c r="G1592" s="26">
        <v>0.32848300000000002</v>
      </c>
      <c r="H1592" s="26">
        <v>0.311969</v>
      </c>
      <c r="I1592" s="26">
        <v>0</v>
      </c>
      <c r="J1592" s="26">
        <v>0</v>
      </c>
      <c r="K1592" s="26">
        <v>0</v>
      </c>
      <c r="L1592" s="26">
        <v>0.228186</v>
      </c>
    </row>
    <row r="1593" spans="2:12" ht="19.5" customHeight="1" x14ac:dyDescent="0.3">
      <c r="B1593" s="39" t="s">
        <v>27</v>
      </c>
      <c r="C1593" s="30" t="s">
        <v>34</v>
      </c>
      <c r="D1593" s="30" t="s">
        <v>43</v>
      </c>
      <c r="E1593" s="29">
        <v>44682</v>
      </c>
      <c r="F1593" s="28">
        <v>20</v>
      </c>
      <c r="G1593" s="26">
        <v>0</v>
      </c>
      <c r="H1593" s="26">
        <v>0.34054400000000001</v>
      </c>
      <c r="I1593" s="26">
        <v>0.31632399999999999</v>
      </c>
      <c r="J1593" s="26">
        <v>0</v>
      </c>
      <c r="K1593" s="26">
        <v>0</v>
      </c>
      <c r="L1593" s="26">
        <v>0.24942400000000001</v>
      </c>
    </row>
    <row r="1594" spans="2:12" ht="19.5" customHeight="1" x14ac:dyDescent="0.3">
      <c r="B1594" s="39" t="s">
        <v>27</v>
      </c>
      <c r="C1594" s="30" t="s">
        <v>34</v>
      </c>
      <c r="D1594" s="30" t="s">
        <v>43</v>
      </c>
      <c r="E1594" s="29">
        <v>44652</v>
      </c>
      <c r="F1594" s="28">
        <v>20</v>
      </c>
      <c r="G1594" s="26">
        <v>0</v>
      </c>
      <c r="H1594" s="26">
        <v>0</v>
      </c>
      <c r="I1594" s="26">
        <v>0</v>
      </c>
      <c r="J1594" s="26">
        <v>0.32843600000000001</v>
      </c>
      <c r="K1594" s="26">
        <v>0.29616799999999999</v>
      </c>
      <c r="L1594" s="26">
        <v>0.24989900000000001</v>
      </c>
    </row>
    <row r="1595" spans="2:12" ht="19.5" customHeight="1" x14ac:dyDescent="0.3">
      <c r="B1595" s="39" t="s">
        <v>27</v>
      </c>
      <c r="C1595" s="30" t="s">
        <v>34</v>
      </c>
      <c r="D1595" s="30" t="s">
        <v>43</v>
      </c>
      <c r="E1595" s="29">
        <v>44621</v>
      </c>
      <c r="F1595" s="28">
        <v>20</v>
      </c>
      <c r="G1595" s="26">
        <v>0</v>
      </c>
      <c r="H1595" s="26">
        <v>0</v>
      </c>
      <c r="I1595" s="26">
        <v>0</v>
      </c>
      <c r="J1595" s="26">
        <v>0.44739899999999999</v>
      </c>
      <c r="K1595" s="26">
        <v>0.40234599999999998</v>
      </c>
      <c r="L1595" s="26">
        <v>0.32774399999999998</v>
      </c>
    </row>
    <row r="1596" spans="2:12" ht="19.5" customHeight="1" x14ac:dyDescent="0.3">
      <c r="B1596" s="39" t="s">
        <v>27</v>
      </c>
      <c r="C1596" s="30" t="s">
        <v>34</v>
      </c>
      <c r="D1596" s="30" t="s">
        <v>43</v>
      </c>
      <c r="E1596" s="29">
        <v>44593</v>
      </c>
      <c r="F1596" s="28">
        <v>20</v>
      </c>
      <c r="G1596" s="26">
        <v>0</v>
      </c>
      <c r="H1596" s="26">
        <v>0</v>
      </c>
      <c r="I1596" s="26">
        <v>0.32759100000000002</v>
      </c>
      <c r="J1596" s="26">
        <v>0.30598999999999998</v>
      </c>
      <c r="K1596" s="26">
        <v>0</v>
      </c>
      <c r="L1596" s="26">
        <v>0.24227199999999999</v>
      </c>
    </row>
    <row r="1597" spans="2:12" ht="19.5" customHeight="1" x14ac:dyDescent="0.3">
      <c r="B1597" s="39" t="s">
        <v>27</v>
      </c>
      <c r="C1597" s="30" t="s">
        <v>34</v>
      </c>
      <c r="D1597" s="30" t="s">
        <v>43</v>
      </c>
      <c r="E1597" s="29">
        <v>44562</v>
      </c>
      <c r="F1597" s="28">
        <v>20</v>
      </c>
      <c r="G1597" s="26">
        <v>0</v>
      </c>
      <c r="H1597" s="26">
        <v>0</v>
      </c>
      <c r="I1597" s="26">
        <v>0.33527800000000002</v>
      </c>
      <c r="J1597" s="26">
        <v>0.30879400000000001</v>
      </c>
      <c r="K1597" s="26">
        <v>0</v>
      </c>
      <c r="L1597" s="26">
        <v>0.25111800000000001</v>
      </c>
    </row>
    <row r="1598" spans="2:12" ht="19.5" customHeight="1" x14ac:dyDescent="0.3">
      <c r="B1598" s="88" t="s">
        <v>27</v>
      </c>
      <c r="C1598" s="30" t="s">
        <v>34</v>
      </c>
      <c r="D1598" s="30" t="s">
        <v>43</v>
      </c>
      <c r="E1598" s="29">
        <v>45108</v>
      </c>
      <c r="F1598" s="28">
        <v>20</v>
      </c>
      <c r="G1598" s="26">
        <v>0.20439599999999999</v>
      </c>
      <c r="H1598" s="26">
        <v>0.189716</v>
      </c>
      <c r="I1598" s="26">
        <v>0</v>
      </c>
      <c r="J1598" s="26">
        <v>0</v>
      </c>
      <c r="K1598" s="26">
        <v>0</v>
      </c>
      <c r="L1598" s="26">
        <v>0.13286999999999999</v>
      </c>
    </row>
    <row r="1599" spans="2:12" ht="19.5" customHeight="1" x14ac:dyDescent="0.3">
      <c r="B1599" s="39" t="s">
        <v>27</v>
      </c>
      <c r="C1599" s="30" t="s">
        <v>34</v>
      </c>
      <c r="D1599" s="30" t="s">
        <v>43</v>
      </c>
      <c r="E1599" s="29">
        <v>45078</v>
      </c>
      <c r="F1599" s="28">
        <v>25</v>
      </c>
      <c r="G1599" s="26">
        <v>0.20621999999999999</v>
      </c>
      <c r="H1599" s="26">
        <v>0.18920600000000001</v>
      </c>
      <c r="I1599" s="26">
        <v>0</v>
      </c>
      <c r="J1599" s="26">
        <v>0</v>
      </c>
      <c r="K1599" s="26">
        <v>0</v>
      </c>
      <c r="L1599" s="26">
        <v>0.13827900000000001</v>
      </c>
    </row>
    <row r="1600" spans="2:12" ht="19.5" customHeight="1" x14ac:dyDescent="0.3">
      <c r="B1600" s="39" t="s">
        <v>27</v>
      </c>
      <c r="C1600" s="30" t="s">
        <v>34</v>
      </c>
      <c r="D1600" s="30" t="s">
        <v>43</v>
      </c>
      <c r="E1600" s="29">
        <v>45047</v>
      </c>
      <c r="F1600" s="28">
        <v>25</v>
      </c>
      <c r="G1600" s="26">
        <v>0</v>
      </c>
      <c r="H1600" s="26">
        <v>0.18085699999999999</v>
      </c>
      <c r="I1600" s="26">
        <v>0.16167899999999999</v>
      </c>
      <c r="J1600" s="26">
        <v>0</v>
      </c>
      <c r="K1600" s="26">
        <v>0</v>
      </c>
      <c r="L1600" s="26">
        <v>0.12214700000000001</v>
      </c>
    </row>
    <row r="1601" spans="2:12" ht="19.5" customHeight="1" x14ac:dyDescent="0.3">
      <c r="B1601" s="39" t="s">
        <v>27</v>
      </c>
      <c r="C1601" s="30" t="s">
        <v>34</v>
      </c>
      <c r="D1601" s="30" t="s">
        <v>43</v>
      </c>
      <c r="E1601" s="29">
        <v>45017</v>
      </c>
      <c r="F1601" s="28">
        <v>25</v>
      </c>
      <c r="G1601" s="26">
        <v>0</v>
      </c>
      <c r="H1601" s="26">
        <v>0</v>
      </c>
      <c r="I1601" s="26">
        <v>0</v>
      </c>
      <c r="J1601" s="26">
        <v>0.18229600000000001</v>
      </c>
      <c r="K1601" s="26">
        <v>0.16941700000000001</v>
      </c>
      <c r="L1601" s="26">
        <v>0.129495</v>
      </c>
    </row>
    <row r="1602" spans="2:12" ht="19.5" customHeight="1" x14ac:dyDescent="0.3">
      <c r="B1602" s="39" t="s">
        <v>27</v>
      </c>
      <c r="C1602" s="30" t="s">
        <v>34</v>
      </c>
      <c r="D1602" s="30" t="s">
        <v>43</v>
      </c>
      <c r="E1602" s="29">
        <v>44986</v>
      </c>
      <c r="F1602" s="28">
        <v>25</v>
      </c>
      <c r="G1602" s="26">
        <v>0</v>
      </c>
      <c r="H1602" s="26">
        <v>0</v>
      </c>
      <c r="I1602" s="26">
        <v>0</v>
      </c>
      <c r="J1602" s="26">
        <v>0.14669199999999999</v>
      </c>
      <c r="K1602" s="26">
        <v>0.136485</v>
      </c>
      <c r="L1602" s="26">
        <v>0.122669</v>
      </c>
    </row>
    <row r="1603" spans="2:12" ht="19.5" customHeight="1" x14ac:dyDescent="0.3">
      <c r="B1603" s="39" t="s">
        <v>27</v>
      </c>
      <c r="C1603" s="30" t="s">
        <v>34</v>
      </c>
      <c r="D1603" s="30" t="s">
        <v>43</v>
      </c>
      <c r="E1603" s="29">
        <v>44927</v>
      </c>
      <c r="F1603" s="28">
        <v>25</v>
      </c>
      <c r="G1603" s="26">
        <v>0</v>
      </c>
      <c r="H1603" s="26">
        <v>0</v>
      </c>
      <c r="I1603" s="26">
        <v>0.17557400000000001</v>
      </c>
      <c r="J1603" s="26">
        <v>0.16738700000000001</v>
      </c>
      <c r="K1603" s="26">
        <v>0</v>
      </c>
      <c r="L1603" s="26">
        <v>0.122444</v>
      </c>
    </row>
    <row r="1604" spans="2:12" ht="19.5" customHeight="1" x14ac:dyDescent="0.3">
      <c r="B1604" s="39" t="s">
        <v>27</v>
      </c>
      <c r="C1604" s="30" t="s">
        <v>34</v>
      </c>
      <c r="D1604" s="30" t="s">
        <v>43</v>
      </c>
      <c r="E1604" s="29">
        <v>44896</v>
      </c>
      <c r="F1604" s="28">
        <v>25</v>
      </c>
      <c r="G1604" s="26">
        <v>0</v>
      </c>
      <c r="H1604" s="26">
        <v>0</v>
      </c>
      <c r="I1604" s="26">
        <v>0.17819499999999999</v>
      </c>
      <c r="J1604" s="26">
        <v>0.16652</v>
      </c>
      <c r="K1604" s="26">
        <v>0</v>
      </c>
      <c r="L1604" s="26">
        <v>0.175986</v>
      </c>
    </row>
    <row r="1605" spans="2:12" ht="19.5" customHeight="1" x14ac:dyDescent="0.3">
      <c r="B1605" s="39" t="s">
        <v>27</v>
      </c>
      <c r="C1605" s="30" t="s">
        <v>34</v>
      </c>
      <c r="D1605" s="30" t="s">
        <v>43</v>
      </c>
      <c r="E1605" s="29">
        <v>44866</v>
      </c>
      <c r="F1605" s="28">
        <v>25</v>
      </c>
      <c r="G1605" s="26">
        <v>0</v>
      </c>
      <c r="H1605" s="26">
        <v>0</v>
      </c>
      <c r="I1605" s="26">
        <v>0</v>
      </c>
      <c r="J1605" s="26">
        <v>0.21682899999999999</v>
      </c>
      <c r="K1605" s="26">
        <v>0.20364499999999999</v>
      </c>
      <c r="L1605" s="26">
        <v>0.17995</v>
      </c>
    </row>
    <row r="1606" spans="2:12" ht="19.5" customHeight="1" x14ac:dyDescent="0.3">
      <c r="B1606" s="39" t="s">
        <v>27</v>
      </c>
      <c r="C1606" s="30" t="s">
        <v>34</v>
      </c>
      <c r="D1606" s="30" t="s">
        <v>43</v>
      </c>
      <c r="E1606" s="29">
        <v>44835</v>
      </c>
      <c r="F1606" s="28">
        <v>25</v>
      </c>
      <c r="G1606" s="26">
        <v>0</v>
      </c>
      <c r="H1606" s="26">
        <v>0.26692700000000003</v>
      </c>
      <c r="I1606" s="26">
        <v>0.24560699999999999</v>
      </c>
      <c r="J1606" s="26">
        <v>0</v>
      </c>
      <c r="K1606" s="26">
        <v>0</v>
      </c>
      <c r="L1606" s="26">
        <v>0.193858</v>
      </c>
    </row>
    <row r="1607" spans="2:12" ht="19.5" customHeight="1" x14ac:dyDescent="0.3">
      <c r="B1607" s="39" t="s">
        <v>27</v>
      </c>
      <c r="C1607" s="30" t="s">
        <v>34</v>
      </c>
      <c r="D1607" s="30" t="s">
        <v>43</v>
      </c>
      <c r="E1607" s="29">
        <v>44805</v>
      </c>
      <c r="F1607" s="28">
        <v>25</v>
      </c>
      <c r="G1607" s="26">
        <v>0.29213899999999998</v>
      </c>
      <c r="H1607" s="26">
        <v>0.26723599999999997</v>
      </c>
      <c r="I1607" s="26">
        <v>0</v>
      </c>
      <c r="J1607" s="26">
        <v>0</v>
      </c>
      <c r="K1607" s="26">
        <v>0</v>
      </c>
      <c r="L1607" s="26">
        <v>0.19054099999999999</v>
      </c>
    </row>
    <row r="1608" spans="2:12" ht="19.5" customHeight="1" x14ac:dyDescent="0.3">
      <c r="B1608" s="39" t="s">
        <v>27</v>
      </c>
      <c r="C1608" s="30" t="s">
        <v>34</v>
      </c>
      <c r="D1608" s="30" t="s">
        <v>43</v>
      </c>
      <c r="E1608" s="29">
        <v>44774</v>
      </c>
      <c r="F1608" s="28">
        <v>25</v>
      </c>
      <c r="G1608" s="26">
        <v>0.30286000000000002</v>
      </c>
      <c r="H1608" s="26">
        <v>0.288157</v>
      </c>
      <c r="I1608" s="26">
        <v>0</v>
      </c>
      <c r="J1608" s="26">
        <v>0</v>
      </c>
      <c r="K1608" s="26">
        <v>0</v>
      </c>
      <c r="L1608" s="26">
        <v>0.21948200000000001</v>
      </c>
    </row>
    <row r="1609" spans="2:12" ht="19.5" customHeight="1" x14ac:dyDescent="0.3">
      <c r="B1609" s="39" t="s">
        <v>27</v>
      </c>
      <c r="C1609" s="30" t="s">
        <v>34</v>
      </c>
      <c r="D1609" s="30" t="s">
        <v>43</v>
      </c>
      <c r="E1609" s="29">
        <v>44743</v>
      </c>
      <c r="F1609" s="28">
        <v>25</v>
      </c>
      <c r="G1609" s="26">
        <v>0.27336899999999997</v>
      </c>
      <c r="H1609" s="26">
        <v>0.25633899999999998</v>
      </c>
      <c r="I1609" s="26">
        <v>0</v>
      </c>
      <c r="J1609" s="26">
        <v>0</v>
      </c>
      <c r="K1609" s="26">
        <v>0</v>
      </c>
      <c r="L1609" s="26">
        <v>0.196025</v>
      </c>
    </row>
    <row r="1610" spans="2:12" ht="19.5" customHeight="1" x14ac:dyDescent="0.3">
      <c r="B1610" s="39" t="s">
        <v>27</v>
      </c>
      <c r="C1610" s="30" t="s">
        <v>34</v>
      </c>
      <c r="D1610" s="30" t="s">
        <v>43</v>
      </c>
      <c r="E1610" s="29">
        <v>44713</v>
      </c>
      <c r="F1610" s="28">
        <v>25</v>
      </c>
      <c r="G1610" s="26">
        <v>0.33348299999999997</v>
      </c>
      <c r="H1610" s="26">
        <v>0.316969</v>
      </c>
      <c r="I1610" s="26">
        <v>0</v>
      </c>
      <c r="J1610" s="26">
        <v>0</v>
      </c>
      <c r="K1610" s="26">
        <v>0</v>
      </c>
      <c r="L1610" s="26">
        <v>0.233186</v>
      </c>
    </row>
    <row r="1611" spans="2:12" ht="19.5" customHeight="1" x14ac:dyDescent="0.3">
      <c r="B1611" s="39" t="s">
        <v>27</v>
      </c>
      <c r="C1611" s="30" t="s">
        <v>34</v>
      </c>
      <c r="D1611" s="30" t="s">
        <v>43</v>
      </c>
      <c r="E1611" s="29">
        <v>44682</v>
      </c>
      <c r="F1611" s="28">
        <v>25</v>
      </c>
      <c r="G1611" s="26">
        <v>0</v>
      </c>
      <c r="H1611" s="26">
        <v>0.34554400000000002</v>
      </c>
      <c r="I1611" s="26">
        <v>0.321324</v>
      </c>
      <c r="J1611" s="26">
        <v>0</v>
      </c>
      <c r="K1611" s="26">
        <v>0</v>
      </c>
      <c r="L1611" s="26">
        <v>0.25442399999999998</v>
      </c>
    </row>
    <row r="1612" spans="2:12" ht="19.5" customHeight="1" x14ac:dyDescent="0.3">
      <c r="B1612" s="39" t="s">
        <v>27</v>
      </c>
      <c r="C1612" s="30" t="s">
        <v>34</v>
      </c>
      <c r="D1612" s="30" t="s">
        <v>43</v>
      </c>
      <c r="E1612" s="29">
        <v>44652</v>
      </c>
      <c r="F1612" s="28">
        <v>25</v>
      </c>
      <c r="G1612" s="26">
        <v>0</v>
      </c>
      <c r="H1612" s="26">
        <v>0</v>
      </c>
      <c r="I1612" s="26">
        <v>0</v>
      </c>
      <c r="J1612" s="26">
        <v>0.33343600000000001</v>
      </c>
      <c r="K1612" s="26">
        <v>0.30116799999999999</v>
      </c>
      <c r="L1612" s="26">
        <v>0.25489899999999999</v>
      </c>
    </row>
    <row r="1613" spans="2:12" ht="19.5" customHeight="1" x14ac:dyDescent="0.3">
      <c r="B1613" s="39" t="s">
        <v>27</v>
      </c>
      <c r="C1613" s="30" t="s">
        <v>34</v>
      </c>
      <c r="D1613" s="30" t="s">
        <v>43</v>
      </c>
      <c r="E1613" s="29">
        <v>44621</v>
      </c>
      <c r="F1613" s="28">
        <v>25</v>
      </c>
      <c r="G1613" s="26">
        <v>0</v>
      </c>
      <c r="H1613" s="26">
        <v>0</v>
      </c>
      <c r="I1613" s="26">
        <v>0</v>
      </c>
      <c r="J1613" s="26">
        <v>0.452399</v>
      </c>
      <c r="K1613" s="26">
        <v>0.40734599999999999</v>
      </c>
      <c r="L1613" s="26">
        <v>0.33274399999999998</v>
      </c>
    </row>
    <row r="1614" spans="2:12" ht="19.5" customHeight="1" x14ac:dyDescent="0.3">
      <c r="B1614" s="39" t="s">
        <v>27</v>
      </c>
      <c r="C1614" s="30" t="s">
        <v>34</v>
      </c>
      <c r="D1614" s="30" t="s">
        <v>43</v>
      </c>
      <c r="E1614" s="29">
        <v>44593</v>
      </c>
      <c r="F1614" s="28">
        <v>25</v>
      </c>
      <c r="G1614" s="26">
        <v>0</v>
      </c>
      <c r="H1614" s="26">
        <v>0</v>
      </c>
      <c r="I1614" s="26">
        <v>0.33259100000000003</v>
      </c>
      <c r="J1614" s="26">
        <v>0.31098999999999999</v>
      </c>
      <c r="K1614" s="26">
        <v>0</v>
      </c>
      <c r="L1614" s="26">
        <v>0.24727199999999999</v>
      </c>
    </row>
    <row r="1615" spans="2:12" ht="19.5" customHeight="1" x14ac:dyDescent="0.3">
      <c r="B1615" s="39" t="s">
        <v>27</v>
      </c>
      <c r="C1615" s="30" t="s">
        <v>34</v>
      </c>
      <c r="D1615" s="30" t="s">
        <v>43</v>
      </c>
      <c r="E1615" s="29">
        <v>44562</v>
      </c>
      <c r="F1615" s="28">
        <v>25</v>
      </c>
      <c r="G1615" s="26">
        <v>0</v>
      </c>
      <c r="H1615" s="26">
        <v>0</v>
      </c>
      <c r="I1615" s="26">
        <v>0.34027800000000002</v>
      </c>
      <c r="J1615" s="26">
        <v>0.31379400000000002</v>
      </c>
      <c r="K1615" s="26">
        <v>0</v>
      </c>
      <c r="L1615" s="26">
        <v>0.25611800000000001</v>
      </c>
    </row>
    <row r="1616" spans="2:12" ht="19.5" customHeight="1" x14ac:dyDescent="0.3">
      <c r="B1616" s="88" t="s">
        <v>27</v>
      </c>
      <c r="C1616" s="30" t="s">
        <v>34</v>
      </c>
      <c r="D1616" s="30" t="s">
        <v>43</v>
      </c>
      <c r="E1616" s="29">
        <v>45108</v>
      </c>
      <c r="F1616" s="28">
        <v>25</v>
      </c>
      <c r="G1616" s="26">
        <v>0.209396</v>
      </c>
      <c r="H1616" s="26">
        <v>0.194716</v>
      </c>
      <c r="I1616" s="26">
        <v>0</v>
      </c>
      <c r="J1616" s="26">
        <v>0</v>
      </c>
      <c r="K1616" s="26">
        <v>0</v>
      </c>
      <c r="L1616" s="26">
        <v>0.13786999999999999</v>
      </c>
    </row>
    <row r="1617" spans="2:12" ht="19.5" customHeight="1" x14ac:dyDescent="0.3">
      <c r="B1617" s="39" t="s">
        <v>27</v>
      </c>
      <c r="C1617" s="30" t="s">
        <v>34</v>
      </c>
      <c r="D1617" s="30" t="s">
        <v>43</v>
      </c>
      <c r="E1617" s="29">
        <v>45078</v>
      </c>
      <c r="F1617" s="28">
        <v>3</v>
      </c>
      <c r="G1617" s="26">
        <v>0.18421999999999999</v>
      </c>
      <c r="H1617" s="26">
        <v>0.16720599999999999</v>
      </c>
      <c r="I1617" s="26">
        <v>0</v>
      </c>
      <c r="J1617" s="26">
        <v>0</v>
      </c>
      <c r="K1617" s="26">
        <v>0</v>
      </c>
      <c r="L1617" s="26">
        <v>0.11627899999999999</v>
      </c>
    </row>
    <row r="1618" spans="2:12" ht="19.5" customHeight="1" x14ac:dyDescent="0.3">
      <c r="B1618" s="39" t="s">
        <v>27</v>
      </c>
      <c r="C1618" s="30" t="s">
        <v>34</v>
      </c>
      <c r="D1618" s="30" t="s">
        <v>43</v>
      </c>
      <c r="E1618" s="29">
        <v>45047</v>
      </c>
      <c r="F1618" s="28">
        <v>3</v>
      </c>
      <c r="G1618" s="26">
        <v>0</v>
      </c>
      <c r="H1618" s="26">
        <v>0.158857</v>
      </c>
      <c r="I1618" s="26">
        <v>0.139679</v>
      </c>
      <c r="J1618" s="26">
        <v>0</v>
      </c>
      <c r="K1618" s="26">
        <v>0</v>
      </c>
      <c r="L1618" s="26">
        <v>0.100147</v>
      </c>
    </row>
    <row r="1619" spans="2:12" ht="19.5" customHeight="1" x14ac:dyDescent="0.3">
      <c r="B1619" s="39" t="s">
        <v>27</v>
      </c>
      <c r="C1619" s="30" t="s">
        <v>34</v>
      </c>
      <c r="D1619" s="30" t="s">
        <v>43</v>
      </c>
      <c r="E1619" s="29">
        <v>45017</v>
      </c>
      <c r="F1619" s="28">
        <v>3</v>
      </c>
      <c r="G1619" s="26">
        <v>0</v>
      </c>
      <c r="H1619" s="26">
        <v>0</v>
      </c>
      <c r="I1619" s="26">
        <v>0</v>
      </c>
      <c r="J1619" s="26">
        <v>0.16029599999999999</v>
      </c>
      <c r="K1619" s="26">
        <v>0.14741699999999999</v>
      </c>
      <c r="L1619" s="26">
        <v>0.10749499999999999</v>
      </c>
    </row>
    <row r="1620" spans="2:12" ht="19.5" customHeight="1" x14ac:dyDescent="0.3">
      <c r="B1620" s="39" t="s">
        <v>27</v>
      </c>
      <c r="C1620" s="30" t="s">
        <v>34</v>
      </c>
      <c r="D1620" s="30" t="s">
        <v>43</v>
      </c>
      <c r="E1620" s="29">
        <v>44986</v>
      </c>
      <c r="F1620" s="28">
        <v>3</v>
      </c>
      <c r="G1620" s="26">
        <v>0</v>
      </c>
      <c r="H1620" s="26">
        <v>0</v>
      </c>
      <c r="I1620" s="26">
        <v>0</v>
      </c>
      <c r="J1620" s="26">
        <v>0.124692</v>
      </c>
      <c r="K1620" s="26">
        <v>0.114485</v>
      </c>
      <c r="L1620" s="26">
        <v>0.10066899999999999</v>
      </c>
    </row>
    <row r="1621" spans="2:12" ht="19.5" customHeight="1" x14ac:dyDescent="0.3">
      <c r="B1621" s="39" t="s">
        <v>27</v>
      </c>
      <c r="C1621" s="30" t="s">
        <v>34</v>
      </c>
      <c r="D1621" s="30" t="s">
        <v>43</v>
      </c>
      <c r="E1621" s="29">
        <v>44927</v>
      </c>
      <c r="F1621" s="28">
        <v>3</v>
      </c>
      <c r="G1621" s="26">
        <v>0</v>
      </c>
      <c r="H1621" s="26">
        <v>0</v>
      </c>
      <c r="I1621" s="26">
        <v>0.15357399999999999</v>
      </c>
      <c r="J1621" s="26">
        <v>0.14538699999999999</v>
      </c>
      <c r="K1621" s="26">
        <v>0</v>
      </c>
      <c r="L1621" s="26">
        <v>0.10044400000000001</v>
      </c>
    </row>
    <row r="1622" spans="2:12" ht="19.5" customHeight="1" x14ac:dyDescent="0.3">
      <c r="B1622" s="39" t="s">
        <v>27</v>
      </c>
      <c r="C1622" s="30" t="s">
        <v>34</v>
      </c>
      <c r="D1622" s="30" t="s">
        <v>43</v>
      </c>
      <c r="E1622" s="29">
        <v>44896</v>
      </c>
      <c r="F1622" s="28">
        <v>3</v>
      </c>
      <c r="G1622" s="26">
        <v>0</v>
      </c>
      <c r="H1622" s="26">
        <v>0</v>
      </c>
      <c r="I1622" s="26">
        <v>0.156195</v>
      </c>
      <c r="J1622" s="26">
        <v>0.14452000000000001</v>
      </c>
      <c r="K1622" s="26">
        <v>0</v>
      </c>
      <c r="L1622" s="26">
        <v>0.15398600000000001</v>
      </c>
    </row>
    <row r="1623" spans="2:12" ht="19.5" customHeight="1" x14ac:dyDescent="0.3">
      <c r="B1623" s="39" t="s">
        <v>27</v>
      </c>
      <c r="C1623" s="30" t="s">
        <v>34</v>
      </c>
      <c r="D1623" s="30" t="s">
        <v>43</v>
      </c>
      <c r="E1623" s="29">
        <v>44866</v>
      </c>
      <c r="F1623" s="28">
        <v>3</v>
      </c>
      <c r="G1623" s="26">
        <v>0</v>
      </c>
      <c r="H1623" s="26">
        <v>0</v>
      </c>
      <c r="I1623" s="26">
        <v>0</v>
      </c>
      <c r="J1623" s="26">
        <v>0.194829</v>
      </c>
      <c r="K1623" s="26">
        <v>0.181645</v>
      </c>
      <c r="L1623" s="26">
        <v>0.15795000000000001</v>
      </c>
    </row>
    <row r="1624" spans="2:12" ht="19.5" customHeight="1" x14ac:dyDescent="0.3">
      <c r="B1624" s="39" t="s">
        <v>27</v>
      </c>
      <c r="C1624" s="30" t="s">
        <v>34</v>
      </c>
      <c r="D1624" s="30" t="s">
        <v>43</v>
      </c>
      <c r="E1624" s="29">
        <v>44835</v>
      </c>
      <c r="F1624" s="28">
        <v>3</v>
      </c>
      <c r="G1624" s="26">
        <v>0</v>
      </c>
      <c r="H1624" s="26">
        <v>0.24492700000000001</v>
      </c>
      <c r="I1624" s="26">
        <v>0.223607</v>
      </c>
      <c r="J1624" s="26">
        <v>0</v>
      </c>
      <c r="K1624" s="26">
        <v>0</v>
      </c>
      <c r="L1624" s="26">
        <v>0.17185800000000001</v>
      </c>
    </row>
    <row r="1625" spans="2:12" ht="19.5" customHeight="1" x14ac:dyDescent="0.3">
      <c r="B1625" s="39" t="s">
        <v>27</v>
      </c>
      <c r="C1625" s="30" t="s">
        <v>34</v>
      </c>
      <c r="D1625" s="30" t="s">
        <v>43</v>
      </c>
      <c r="E1625" s="29">
        <v>44805</v>
      </c>
      <c r="F1625" s="28">
        <v>3</v>
      </c>
      <c r="G1625" s="26">
        <v>0.27013900000000002</v>
      </c>
      <c r="H1625" s="26">
        <v>0.24523600000000001</v>
      </c>
      <c r="I1625" s="26">
        <v>0</v>
      </c>
      <c r="J1625" s="26">
        <v>0</v>
      </c>
      <c r="K1625" s="26">
        <v>0</v>
      </c>
      <c r="L1625" s="26">
        <v>0.168541</v>
      </c>
    </row>
    <row r="1626" spans="2:12" ht="19.5" customHeight="1" x14ac:dyDescent="0.3">
      <c r="B1626" s="39" t="s">
        <v>27</v>
      </c>
      <c r="C1626" s="30" t="s">
        <v>34</v>
      </c>
      <c r="D1626" s="30" t="s">
        <v>43</v>
      </c>
      <c r="E1626" s="29">
        <v>44774</v>
      </c>
      <c r="F1626" s="28">
        <v>3</v>
      </c>
      <c r="G1626" s="26">
        <v>0.28086</v>
      </c>
      <c r="H1626" s="26">
        <v>0.26615699999999998</v>
      </c>
      <c r="I1626" s="26">
        <v>0</v>
      </c>
      <c r="J1626" s="26">
        <v>0</v>
      </c>
      <c r="K1626" s="26">
        <v>0</v>
      </c>
      <c r="L1626" s="26">
        <v>0.19748199999999999</v>
      </c>
    </row>
    <row r="1627" spans="2:12" ht="19.5" customHeight="1" x14ac:dyDescent="0.3">
      <c r="B1627" s="39" t="s">
        <v>27</v>
      </c>
      <c r="C1627" s="30" t="s">
        <v>34</v>
      </c>
      <c r="D1627" s="30" t="s">
        <v>43</v>
      </c>
      <c r="E1627" s="29">
        <v>44743</v>
      </c>
      <c r="F1627" s="28">
        <v>3</v>
      </c>
      <c r="G1627" s="26">
        <v>0.25136900000000001</v>
      </c>
      <c r="H1627" s="26">
        <v>0.23433899999999999</v>
      </c>
      <c r="I1627" s="26">
        <v>0</v>
      </c>
      <c r="J1627" s="26">
        <v>0</v>
      </c>
      <c r="K1627" s="26">
        <v>0</v>
      </c>
      <c r="L1627" s="26">
        <v>0.17402500000000001</v>
      </c>
    </row>
    <row r="1628" spans="2:12" ht="19.5" customHeight="1" x14ac:dyDescent="0.3">
      <c r="B1628" s="39" t="s">
        <v>27</v>
      </c>
      <c r="C1628" s="30" t="s">
        <v>34</v>
      </c>
      <c r="D1628" s="30" t="s">
        <v>43</v>
      </c>
      <c r="E1628" s="29">
        <v>44713</v>
      </c>
      <c r="F1628" s="28">
        <v>3</v>
      </c>
      <c r="G1628" s="26">
        <v>0.31148300000000001</v>
      </c>
      <c r="H1628" s="26">
        <v>0.29496899999999998</v>
      </c>
      <c r="I1628" s="26">
        <v>0</v>
      </c>
      <c r="J1628" s="26">
        <v>0</v>
      </c>
      <c r="K1628" s="26">
        <v>0</v>
      </c>
      <c r="L1628" s="26">
        <v>0.21118600000000001</v>
      </c>
    </row>
    <row r="1629" spans="2:12" ht="19.5" customHeight="1" x14ac:dyDescent="0.3">
      <c r="B1629" s="39" t="s">
        <v>27</v>
      </c>
      <c r="C1629" s="30" t="s">
        <v>34</v>
      </c>
      <c r="D1629" s="30" t="s">
        <v>43</v>
      </c>
      <c r="E1629" s="29">
        <v>44682</v>
      </c>
      <c r="F1629" s="28">
        <v>3</v>
      </c>
      <c r="G1629" s="26">
        <v>0</v>
      </c>
      <c r="H1629" s="26">
        <v>0.323544</v>
      </c>
      <c r="I1629" s="26">
        <v>0.29932399999999998</v>
      </c>
      <c r="J1629" s="26">
        <v>0</v>
      </c>
      <c r="K1629" s="26">
        <v>0</v>
      </c>
      <c r="L1629" s="26">
        <v>0.23242399999999999</v>
      </c>
    </row>
    <row r="1630" spans="2:12" ht="19.5" customHeight="1" x14ac:dyDescent="0.3">
      <c r="B1630" s="39" t="s">
        <v>27</v>
      </c>
      <c r="C1630" s="30" t="s">
        <v>34</v>
      </c>
      <c r="D1630" s="30" t="s">
        <v>43</v>
      </c>
      <c r="E1630" s="29">
        <v>44652</v>
      </c>
      <c r="F1630" s="28">
        <v>3</v>
      </c>
      <c r="G1630" s="26">
        <v>0</v>
      </c>
      <c r="H1630" s="26">
        <v>0</v>
      </c>
      <c r="I1630" s="26">
        <v>0</v>
      </c>
      <c r="J1630" s="26">
        <v>0.31143599999999999</v>
      </c>
      <c r="K1630" s="26">
        <v>0.27916800000000003</v>
      </c>
      <c r="L1630" s="26">
        <v>0.23289899999999999</v>
      </c>
    </row>
    <row r="1631" spans="2:12" ht="19.5" customHeight="1" x14ac:dyDescent="0.3">
      <c r="B1631" s="39" t="s">
        <v>27</v>
      </c>
      <c r="C1631" s="30" t="s">
        <v>34</v>
      </c>
      <c r="D1631" s="30" t="s">
        <v>43</v>
      </c>
      <c r="E1631" s="29">
        <v>44621</v>
      </c>
      <c r="F1631" s="28">
        <v>3</v>
      </c>
      <c r="G1631" s="26">
        <v>0</v>
      </c>
      <c r="H1631" s="26">
        <v>0</v>
      </c>
      <c r="I1631" s="26">
        <v>0</v>
      </c>
      <c r="J1631" s="26">
        <v>0.43039899999999998</v>
      </c>
      <c r="K1631" s="26">
        <v>0.38534600000000002</v>
      </c>
      <c r="L1631" s="26">
        <v>0.31074400000000002</v>
      </c>
    </row>
    <row r="1632" spans="2:12" ht="19.5" customHeight="1" x14ac:dyDescent="0.3">
      <c r="B1632" s="39" t="s">
        <v>27</v>
      </c>
      <c r="C1632" s="30" t="s">
        <v>34</v>
      </c>
      <c r="D1632" s="30" t="s">
        <v>43</v>
      </c>
      <c r="E1632" s="29">
        <v>44593</v>
      </c>
      <c r="F1632" s="28">
        <v>3</v>
      </c>
      <c r="G1632" s="26">
        <v>0</v>
      </c>
      <c r="H1632" s="26">
        <v>0</v>
      </c>
      <c r="I1632" s="26">
        <v>0.31059100000000001</v>
      </c>
      <c r="J1632" s="26">
        <v>0.28899000000000002</v>
      </c>
      <c r="K1632" s="26">
        <v>0</v>
      </c>
      <c r="L1632" s="26">
        <v>0.225272</v>
      </c>
    </row>
    <row r="1633" spans="2:12" ht="19.5" customHeight="1" x14ac:dyDescent="0.3">
      <c r="B1633" s="39" t="s">
        <v>27</v>
      </c>
      <c r="C1633" s="30" t="s">
        <v>34</v>
      </c>
      <c r="D1633" s="30" t="s">
        <v>43</v>
      </c>
      <c r="E1633" s="29">
        <v>44562</v>
      </c>
      <c r="F1633" s="28">
        <v>3</v>
      </c>
      <c r="G1633" s="26">
        <v>0</v>
      </c>
      <c r="H1633" s="26">
        <v>0</v>
      </c>
      <c r="I1633" s="26">
        <v>0.31827800000000001</v>
      </c>
      <c r="J1633" s="26">
        <v>0.291794</v>
      </c>
      <c r="K1633" s="26">
        <v>0</v>
      </c>
      <c r="L1633" s="26">
        <v>0.23411799999999999</v>
      </c>
    </row>
    <row r="1634" spans="2:12" ht="19.5" customHeight="1" x14ac:dyDescent="0.3">
      <c r="B1634" s="88" t="s">
        <v>27</v>
      </c>
      <c r="C1634" s="30" t="s">
        <v>34</v>
      </c>
      <c r="D1634" s="30" t="s">
        <v>43</v>
      </c>
      <c r="E1634" s="29">
        <v>45108</v>
      </c>
      <c r="F1634" s="28">
        <v>3</v>
      </c>
      <c r="G1634" s="26">
        <v>0.18739600000000001</v>
      </c>
      <c r="H1634" s="26">
        <v>0.17271600000000001</v>
      </c>
      <c r="I1634" s="26">
        <v>0</v>
      </c>
      <c r="J1634" s="26">
        <v>0</v>
      </c>
      <c r="K1634" s="26">
        <v>0</v>
      </c>
      <c r="L1634" s="26">
        <v>0.11587</v>
      </c>
    </row>
    <row r="1635" spans="2:12" ht="19.5" customHeight="1" x14ac:dyDescent="0.3">
      <c r="B1635" s="39" t="s">
        <v>27</v>
      </c>
      <c r="C1635" s="30" t="s">
        <v>34</v>
      </c>
      <c r="D1635" s="30" t="s">
        <v>43</v>
      </c>
      <c r="E1635" s="29">
        <v>45078</v>
      </c>
      <c r="F1635" s="28">
        <v>30</v>
      </c>
      <c r="G1635" s="26">
        <v>0.21121999999999999</v>
      </c>
      <c r="H1635" s="26">
        <v>0.19420599999999999</v>
      </c>
      <c r="I1635" s="26">
        <v>0</v>
      </c>
      <c r="J1635" s="26">
        <v>0</v>
      </c>
      <c r="K1635" s="26">
        <v>0</v>
      </c>
      <c r="L1635" s="26">
        <v>0.14327899999999999</v>
      </c>
    </row>
    <row r="1636" spans="2:12" ht="19.5" customHeight="1" x14ac:dyDescent="0.3">
      <c r="B1636" s="39" t="s">
        <v>27</v>
      </c>
      <c r="C1636" s="30" t="s">
        <v>34</v>
      </c>
      <c r="D1636" s="30" t="s">
        <v>43</v>
      </c>
      <c r="E1636" s="29">
        <v>45047</v>
      </c>
      <c r="F1636" s="28">
        <v>30</v>
      </c>
      <c r="G1636" s="26">
        <v>0</v>
      </c>
      <c r="H1636" s="26">
        <v>0.18585699999999999</v>
      </c>
      <c r="I1636" s="26">
        <v>0.16667899999999999</v>
      </c>
      <c r="J1636" s="26">
        <v>0</v>
      </c>
      <c r="K1636" s="26">
        <v>0</v>
      </c>
      <c r="L1636" s="26">
        <v>0.12714700000000001</v>
      </c>
    </row>
    <row r="1637" spans="2:12" ht="19.5" customHeight="1" x14ac:dyDescent="0.3">
      <c r="B1637" s="39" t="s">
        <v>27</v>
      </c>
      <c r="C1637" s="30" t="s">
        <v>34</v>
      </c>
      <c r="D1637" s="30" t="s">
        <v>43</v>
      </c>
      <c r="E1637" s="29">
        <v>45017</v>
      </c>
      <c r="F1637" s="28">
        <v>30</v>
      </c>
      <c r="G1637" s="26">
        <v>0</v>
      </c>
      <c r="H1637" s="26">
        <v>0</v>
      </c>
      <c r="I1637" s="26">
        <v>0</v>
      </c>
      <c r="J1637" s="26">
        <v>0.18729599999999999</v>
      </c>
      <c r="K1637" s="26">
        <v>0.17441699999999999</v>
      </c>
      <c r="L1637" s="26">
        <v>0.134495</v>
      </c>
    </row>
    <row r="1638" spans="2:12" ht="19.5" customHeight="1" x14ac:dyDescent="0.3">
      <c r="B1638" s="39" t="s">
        <v>27</v>
      </c>
      <c r="C1638" s="30" t="s">
        <v>34</v>
      </c>
      <c r="D1638" s="30" t="s">
        <v>43</v>
      </c>
      <c r="E1638" s="29">
        <v>44986</v>
      </c>
      <c r="F1638" s="28">
        <v>30</v>
      </c>
      <c r="G1638" s="26">
        <v>0</v>
      </c>
      <c r="H1638" s="26">
        <v>0</v>
      </c>
      <c r="I1638" s="26">
        <v>0</v>
      </c>
      <c r="J1638" s="26">
        <v>0.15169199999999999</v>
      </c>
      <c r="K1638" s="26">
        <v>0.141485</v>
      </c>
      <c r="L1638" s="26">
        <v>0.127669</v>
      </c>
    </row>
    <row r="1639" spans="2:12" ht="19.5" customHeight="1" x14ac:dyDescent="0.3">
      <c r="B1639" s="39" t="s">
        <v>27</v>
      </c>
      <c r="C1639" s="30" t="s">
        <v>34</v>
      </c>
      <c r="D1639" s="30" t="s">
        <v>43</v>
      </c>
      <c r="E1639" s="29">
        <v>44927</v>
      </c>
      <c r="F1639" s="28">
        <v>30</v>
      </c>
      <c r="G1639" s="26">
        <v>0</v>
      </c>
      <c r="H1639" s="26">
        <v>0</v>
      </c>
      <c r="I1639" s="26">
        <v>0.18057400000000001</v>
      </c>
      <c r="J1639" s="26">
        <v>0.17238700000000001</v>
      </c>
      <c r="K1639" s="26">
        <v>0</v>
      </c>
      <c r="L1639" s="26">
        <v>0.127444</v>
      </c>
    </row>
    <row r="1640" spans="2:12" ht="19.5" customHeight="1" x14ac:dyDescent="0.3">
      <c r="B1640" s="39" t="s">
        <v>27</v>
      </c>
      <c r="C1640" s="30" t="s">
        <v>34</v>
      </c>
      <c r="D1640" s="30" t="s">
        <v>43</v>
      </c>
      <c r="E1640" s="29">
        <v>44896</v>
      </c>
      <c r="F1640" s="28">
        <v>30</v>
      </c>
      <c r="G1640" s="26">
        <v>0</v>
      </c>
      <c r="H1640" s="26">
        <v>0</v>
      </c>
      <c r="I1640" s="26">
        <v>0.183195</v>
      </c>
      <c r="J1640" s="26">
        <v>0.17152000000000001</v>
      </c>
      <c r="K1640" s="26">
        <v>0</v>
      </c>
      <c r="L1640" s="26">
        <v>0.18098600000000001</v>
      </c>
    </row>
    <row r="1641" spans="2:12" ht="19.5" customHeight="1" x14ac:dyDescent="0.3">
      <c r="B1641" s="39" t="s">
        <v>27</v>
      </c>
      <c r="C1641" s="30" t="s">
        <v>34</v>
      </c>
      <c r="D1641" s="30" t="s">
        <v>43</v>
      </c>
      <c r="E1641" s="29">
        <v>44866</v>
      </c>
      <c r="F1641" s="28">
        <v>30</v>
      </c>
      <c r="G1641" s="26">
        <v>0</v>
      </c>
      <c r="H1641" s="26">
        <v>0</v>
      </c>
      <c r="I1641" s="26">
        <v>0</v>
      </c>
      <c r="J1641" s="26">
        <v>0.221829</v>
      </c>
      <c r="K1641" s="26">
        <v>0.208645</v>
      </c>
      <c r="L1641" s="26">
        <v>0.18495</v>
      </c>
    </row>
    <row r="1642" spans="2:12" ht="19.5" customHeight="1" x14ac:dyDescent="0.3">
      <c r="B1642" s="39" t="s">
        <v>27</v>
      </c>
      <c r="C1642" s="30" t="s">
        <v>34</v>
      </c>
      <c r="D1642" s="30" t="s">
        <v>43</v>
      </c>
      <c r="E1642" s="29">
        <v>44835</v>
      </c>
      <c r="F1642" s="28">
        <v>30</v>
      </c>
      <c r="G1642" s="26">
        <v>0</v>
      </c>
      <c r="H1642" s="26">
        <v>0.27192699999999997</v>
      </c>
      <c r="I1642" s="26">
        <v>0.25060700000000002</v>
      </c>
      <c r="J1642" s="26">
        <v>0</v>
      </c>
      <c r="K1642" s="26">
        <v>0</v>
      </c>
      <c r="L1642" s="26">
        <v>0.19885800000000001</v>
      </c>
    </row>
    <row r="1643" spans="2:12" ht="19.5" customHeight="1" x14ac:dyDescent="0.3">
      <c r="B1643" s="39" t="s">
        <v>27</v>
      </c>
      <c r="C1643" s="30" t="s">
        <v>34</v>
      </c>
      <c r="D1643" s="30" t="s">
        <v>43</v>
      </c>
      <c r="E1643" s="29">
        <v>44805</v>
      </c>
      <c r="F1643" s="28">
        <v>30</v>
      </c>
      <c r="G1643" s="26">
        <v>0.29713899999999999</v>
      </c>
      <c r="H1643" s="26">
        <v>0.27223599999999998</v>
      </c>
      <c r="I1643" s="26">
        <v>0</v>
      </c>
      <c r="J1643" s="26">
        <v>0</v>
      </c>
      <c r="K1643" s="26">
        <v>0</v>
      </c>
      <c r="L1643" s="26">
        <v>0.19554099999999999</v>
      </c>
    </row>
    <row r="1644" spans="2:12" ht="19.5" customHeight="1" x14ac:dyDescent="0.3">
      <c r="B1644" s="39" t="s">
        <v>27</v>
      </c>
      <c r="C1644" s="30" t="s">
        <v>34</v>
      </c>
      <c r="D1644" s="30" t="s">
        <v>43</v>
      </c>
      <c r="E1644" s="29">
        <v>44774</v>
      </c>
      <c r="F1644" s="28">
        <v>30</v>
      </c>
      <c r="G1644" s="26">
        <v>0.30786000000000002</v>
      </c>
      <c r="H1644" s="26">
        <v>0.293157</v>
      </c>
      <c r="I1644" s="26">
        <v>0</v>
      </c>
      <c r="J1644" s="26">
        <v>0</v>
      </c>
      <c r="K1644" s="26">
        <v>0</v>
      </c>
      <c r="L1644" s="26">
        <v>0.22448199999999999</v>
      </c>
    </row>
    <row r="1645" spans="2:12" ht="19.5" customHeight="1" x14ac:dyDescent="0.3">
      <c r="B1645" s="39" t="s">
        <v>27</v>
      </c>
      <c r="C1645" s="30" t="s">
        <v>34</v>
      </c>
      <c r="D1645" s="30" t="s">
        <v>43</v>
      </c>
      <c r="E1645" s="29">
        <v>44743</v>
      </c>
      <c r="F1645" s="28">
        <v>30</v>
      </c>
      <c r="G1645" s="47">
        <v>0.27836899999999998</v>
      </c>
      <c r="H1645" s="47">
        <v>0.26133899999999999</v>
      </c>
      <c r="I1645" s="47">
        <v>0</v>
      </c>
      <c r="J1645" s="26">
        <v>0</v>
      </c>
      <c r="K1645" s="26">
        <v>0</v>
      </c>
      <c r="L1645" s="26">
        <v>0.20102500000000001</v>
      </c>
    </row>
    <row r="1646" spans="2:12" ht="19.5" customHeight="1" x14ac:dyDescent="0.3">
      <c r="B1646" s="39" t="s">
        <v>27</v>
      </c>
      <c r="C1646" s="30" t="s">
        <v>34</v>
      </c>
      <c r="D1646" s="30" t="s">
        <v>43</v>
      </c>
      <c r="E1646" s="29">
        <v>44713</v>
      </c>
      <c r="F1646" s="28">
        <v>30</v>
      </c>
      <c r="G1646" s="27">
        <v>0.33848299999999998</v>
      </c>
      <c r="H1646" s="27">
        <v>0.32196900000000001</v>
      </c>
      <c r="I1646" s="27">
        <v>0</v>
      </c>
      <c r="J1646" s="26">
        <v>0</v>
      </c>
      <c r="K1646" s="26">
        <v>0</v>
      </c>
      <c r="L1646" s="26">
        <v>0.23818600000000001</v>
      </c>
    </row>
    <row r="1647" spans="2:12" ht="19.5" customHeight="1" x14ac:dyDescent="0.3">
      <c r="B1647" s="39" t="s">
        <v>27</v>
      </c>
      <c r="C1647" s="30" t="s">
        <v>34</v>
      </c>
      <c r="D1647" s="30" t="s">
        <v>43</v>
      </c>
      <c r="E1647" s="29">
        <v>44682</v>
      </c>
      <c r="F1647" s="28">
        <v>30</v>
      </c>
      <c r="G1647" s="27">
        <v>0</v>
      </c>
      <c r="H1647" s="27">
        <v>0.35054400000000002</v>
      </c>
      <c r="I1647" s="27">
        <v>0.326324</v>
      </c>
      <c r="J1647" s="26">
        <v>0</v>
      </c>
      <c r="K1647" s="26">
        <v>0</v>
      </c>
      <c r="L1647" s="26">
        <v>0.25942399999999999</v>
      </c>
    </row>
    <row r="1648" spans="2:12" ht="19.5" customHeight="1" x14ac:dyDescent="0.3">
      <c r="B1648" s="39" t="s">
        <v>27</v>
      </c>
      <c r="C1648" s="30" t="s">
        <v>34</v>
      </c>
      <c r="D1648" s="30" t="s">
        <v>43</v>
      </c>
      <c r="E1648" s="29">
        <v>44652</v>
      </c>
      <c r="F1648" s="28">
        <v>30</v>
      </c>
      <c r="G1648" s="27">
        <v>0</v>
      </c>
      <c r="H1648" s="27">
        <v>0</v>
      </c>
      <c r="I1648" s="27">
        <v>0</v>
      </c>
      <c r="J1648" s="26">
        <v>0.33843600000000001</v>
      </c>
      <c r="K1648" s="26">
        <v>0.306168</v>
      </c>
      <c r="L1648" s="26">
        <v>0.25989899999999999</v>
      </c>
    </row>
    <row r="1649" spans="2:12" ht="19.5" customHeight="1" x14ac:dyDescent="0.3">
      <c r="B1649" s="39" t="s">
        <v>27</v>
      </c>
      <c r="C1649" s="30" t="s">
        <v>34</v>
      </c>
      <c r="D1649" s="30" t="s">
        <v>43</v>
      </c>
      <c r="E1649" s="29">
        <v>44621</v>
      </c>
      <c r="F1649" s="28">
        <v>30</v>
      </c>
      <c r="G1649" s="27">
        <v>0</v>
      </c>
      <c r="H1649" s="27">
        <v>0</v>
      </c>
      <c r="I1649" s="27">
        <v>0</v>
      </c>
      <c r="J1649" s="26">
        <v>0.457399</v>
      </c>
      <c r="K1649" s="26">
        <v>0.41234599999999999</v>
      </c>
      <c r="L1649" s="26">
        <v>0.33774399999999999</v>
      </c>
    </row>
    <row r="1650" spans="2:12" ht="19.5" customHeight="1" x14ac:dyDescent="0.3">
      <c r="B1650" s="39" t="s">
        <v>27</v>
      </c>
      <c r="C1650" s="30" t="s">
        <v>34</v>
      </c>
      <c r="D1650" s="30" t="s">
        <v>43</v>
      </c>
      <c r="E1650" s="29">
        <v>44593</v>
      </c>
      <c r="F1650" s="28">
        <v>30</v>
      </c>
      <c r="G1650" s="27">
        <v>0</v>
      </c>
      <c r="H1650" s="27">
        <v>0</v>
      </c>
      <c r="I1650" s="27">
        <v>0.33759099999999997</v>
      </c>
      <c r="J1650" s="26">
        <v>0.31598999999999999</v>
      </c>
      <c r="K1650" s="26">
        <v>0</v>
      </c>
      <c r="L1650" s="26">
        <v>0.252272</v>
      </c>
    </row>
    <row r="1651" spans="2:12" ht="19.5" customHeight="1" x14ac:dyDescent="0.3">
      <c r="B1651" s="39" t="s">
        <v>27</v>
      </c>
      <c r="C1651" s="30" t="s">
        <v>34</v>
      </c>
      <c r="D1651" s="30" t="s">
        <v>43</v>
      </c>
      <c r="E1651" s="29">
        <v>44562</v>
      </c>
      <c r="F1651" s="28">
        <v>30</v>
      </c>
      <c r="G1651" s="27">
        <v>0</v>
      </c>
      <c r="H1651" s="27">
        <v>0</v>
      </c>
      <c r="I1651" s="27">
        <v>0.34527799999999997</v>
      </c>
      <c r="J1651" s="26">
        <v>0.31879400000000002</v>
      </c>
      <c r="K1651" s="26">
        <v>0</v>
      </c>
      <c r="L1651" s="26">
        <v>0.26111800000000002</v>
      </c>
    </row>
    <row r="1652" spans="2:12" ht="19.5" customHeight="1" x14ac:dyDescent="0.3">
      <c r="B1652" s="88" t="s">
        <v>27</v>
      </c>
      <c r="C1652" s="30" t="s">
        <v>34</v>
      </c>
      <c r="D1652" s="30" t="s">
        <v>43</v>
      </c>
      <c r="E1652" s="29">
        <v>45108</v>
      </c>
      <c r="F1652" s="28">
        <v>30</v>
      </c>
      <c r="G1652" s="27">
        <v>0.214396</v>
      </c>
      <c r="H1652" s="27">
        <v>0.199716</v>
      </c>
      <c r="I1652" s="27">
        <v>0</v>
      </c>
      <c r="J1652" s="26">
        <v>0</v>
      </c>
      <c r="K1652" s="26">
        <v>0</v>
      </c>
      <c r="L1652" s="26">
        <v>0.14287</v>
      </c>
    </row>
    <row r="1653" spans="2:12" ht="19.5" customHeight="1" x14ac:dyDescent="0.3">
      <c r="B1653" s="39" t="s">
        <v>27</v>
      </c>
      <c r="C1653" s="30" t="s">
        <v>34</v>
      </c>
      <c r="D1653" s="30" t="s">
        <v>43</v>
      </c>
      <c r="E1653" s="29">
        <v>45078</v>
      </c>
      <c r="F1653" s="28">
        <v>4</v>
      </c>
      <c r="G1653" s="27">
        <v>0.18522</v>
      </c>
      <c r="H1653" s="27">
        <v>0.16820599999999999</v>
      </c>
      <c r="I1653" s="27">
        <v>0</v>
      </c>
      <c r="J1653" s="26">
        <v>0</v>
      </c>
      <c r="K1653" s="26">
        <v>0</v>
      </c>
      <c r="L1653" s="26">
        <v>0.11727899999999999</v>
      </c>
    </row>
    <row r="1654" spans="2:12" ht="19.5" customHeight="1" x14ac:dyDescent="0.3">
      <c r="B1654" s="39" t="s">
        <v>27</v>
      </c>
      <c r="C1654" s="30" t="s">
        <v>34</v>
      </c>
      <c r="D1654" s="30" t="s">
        <v>43</v>
      </c>
      <c r="E1654" s="29">
        <v>45047</v>
      </c>
      <c r="F1654" s="28">
        <v>4</v>
      </c>
      <c r="G1654" s="27">
        <v>0</v>
      </c>
      <c r="H1654" s="27">
        <v>0.159857</v>
      </c>
      <c r="I1654" s="27">
        <v>0.140679</v>
      </c>
      <c r="J1654" s="26">
        <v>0</v>
      </c>
      <c r="K1654" s="26">
        <v>0</v>
      </c>
      <c r="L1654" s="26">
        <v>0.101147</v>
      </c>
    </row>
    <row r="1655" spans="2:12" ht="19.5" customHeight="1" x14ac:dyDescent="0.3">
      <c r="B1655" s="39" t="s">
        <v>27</v>
      </c>
      <c r="C1655" s="30" t="s">
        <v>34</v>
      </c>
      <c r="D1655" s="30" t="s">
        <v>43</v>
      </c>
      <c r="E1655" s="29">
        <v>45017</v>
      </c>
      <c r="F1655" s="28">
        <v>4</v>
      </c>
      <c r="G1655" s="27">
        <v>0</v>
      </c>
      <c r="H1655" s="27">
        <v>0</v>
      </c>
      <c r="I1655" s="27">
        <v>0</v>
      </c>
      <c r="J1655" s="26">
        <v>0.16129599999999999</v>
      </c>
      <c r="K1655" s="26">
        <v>0.14841699999999999</v>
      </c>
      <c r="L1655" s="26">
        <v>0.10849499999999999</v>
      </c>
    </row>
    <row r="1656" spans="2:12" ht="19.5" customHeight="1" x14ac:dyDescent="0.3">
      <c r="B1656" s="39" t="s">
        <v>27</v>
      </c>
      <c r="C1656" s="30" t="s">
        <v>34</v>
      </c>
      <c r="D1656" s="30" t="s">
        <v>43</v>
      </c>
      <c r="E1656" s="29">
        <v>44986</v>
      </c>
      <c r="F1656" s="28">
        <v>4</v>
      </c>
      <c r="G1656" s="27">
        <v>0</v>
      </c>
      <c r="H1656" s="27">
        <v>0</v>
      </c>
      <c r="I1656" s="27">
        <v>0</v>
      </c>
      <c r="J1656" s="26">
        <v>0.125692</v>
      </c>
      <c r="K1656" s="26">
        <v>0.115485</v>
      </c>
      <c r="L1656" s="26">
        <v>0.101669</v>
      </c>
    </row>
    <row r="1657" spans="2:12" ht="19.5" customHeight="1" x14ac:dyDescent="0.3">
      <c r="B1657" s="39" t="s">
        <v>27</v>
      </c>
      <c r="C1657" s="30" t="s">
        <v>34</v>
      </c>
      <c r="D1657" s="30" t="s">
        <v>43</v>
      </c>
      <c r="E1657" s="29">
        <v>44927</v>
      </c>
      <c r="F1657" s="28">
        <v>4</v>
      </c>
      <c r="G1657" s="27">
        <v>0</v>
      </c>
      <c r="H1657" s="27">
        <v>0</v>
      </c>
      <c r="I1657" s="27">
        <v>0.15457399999999999</v>
      </c>
      <c r="J1657" s="26">
        <v>0.14638699999999999</v>
      </c>
      <c r="K1657" s="26">
        <v>0</v>
      </c>
      <c r="L1657" s="26">
        <v>0.10144400000000001</v>
      </c>
    </row>
    <row r="1658" spans="2:12" ht="19.5" customHeight="1" x14ac:dyDescent="0.3">
      <c r="B1658" s="39" t="s">
        <v>27</v>
      </c>
      <c r="C1658" s="30" t="s">
        <v>34</v>
      </c>
      <c r="D1658" s="30" t="s">
        <v>43</v>
      </c>
      <c r="E1658" s="29">
        <v>44896</v>
      </c>
      <c r="F1658" s="28">
        <v>4</v>
      </c>
      <c r="G1658" s="27">
        <v>0</v>
      </c>
      <c r="H1658" s="27">
        <v>0</v>
      </c>
      <c r="I1658" s="27">
        <v>0.157195</v>
      </c>
      <c r="J1658" s="26">
        <v>0.14552000000000001</v>
      </c>
      <c r="K1658" s="26">
        <v>0</v>
      </c>
      <c r="L1658" s="26">
        <v>0.15498600000000001</v>
      </c>
    </row>
    <row r="1659" spans="2:12" ht="19.5" customHeight="1" x14ac:dyDescent="0.3">
      <c r="B1659" s="39" t="s">
        <v>27</v>
      </c>
      <c r="C1659" s="30" t="s">
        <v>34</v>
      </c>
      <c r="D1659" s="30" t="s">
        <v>43</v>
      </c>
      <c r="E1659" s="29">
        <v>44866</v>
      </c>
      <c r="F1659" s="28">
        <v>4</v>
      </c>
      <c r="G1659" s="27">
        <v>0</v>
      </c>
      <c r="H1659" s="27">
        <v>0</v>
      </c>
      <c r="I1659" s="27">
        <v>0</v>
      </c>
      <c r="J1659" s="26">
        <v>0.195829</v>
      </c>
      <c r="K1659" s="26">
        <v>0.182645</v>
      </c>
      <c r="L1659" s="26">
        <v>0.15895000000000001</v>
      </c>
    </row>
    <row r="1660" spans="2:12" ht="19.5" customHeight="1" x14ac:dyDescent="0.3">
      <c r="B1660" s="39" t="s">
        <v>27</v>
      </c>
      <c r="C1660" s="30" t="s">
        <v>34</v>
      </c>
      <c r="D1660" s="30" t="s">
        <v>43</v>
      </c>
      <c r="E1660" s="29">
        <v>44835</v>
      </c>
      <c r="F1660" s="28">
        <v>4</v>
      </c>
      <c r="G1660" s="27">
        <v>0</v>
      </c>
      <c r="H1660" s="27">
        <v>0.24592700000000001</v>
      </c>
      <c r="I1660" s="27">
        <v>0.224607</v>
      </c>
      <c r="J1660" s="26">
        <v>0</v>
      </c>
      <c r="K1660" s="26">
        <v>0</v>
      </c>
      <c r="L1660" s="26">
        <v>0.17285800000000001</v>
      </c>
    </row>
    <row r="1661" spans="2:12" ht="19.5" customHeight="1" x14ac:dyDescent="0.3">
      <c r="B1661" s="39" t="s">
        <v>27</v>
      </c>
      <c r="C1661" s="30" t="s">
        <v>34</v>
      </c>
      <c r="D1661" s="30" t="s">
        <v>43</v>
      </c>
      <c r="E1661" s="29">
        <v>44805</v>
      </c>
      <c r="F1661" s="28">
        <v>4</v>
      </c>
      <c r="G1661" s="27">
        <v>0.27113900000000002</v>
      </c>
      <c r="H1661" s="27">
        <v>0.24623600000000001</v>
      </c>
      <c r="I1661" s="27">
        <v>0</v>
      </c>
      <c r="J1661" s="26">
        <v>0</v>
      </c>
      <c r="K1661" s="26">
        <v>0</v>
      </c>
      <c r="L1661" s="26">
        <v>0.169541</v>
      </c>
    </row>
    <row r="1662" spans="2:12" ht="19.5" customHeight="1" x14ac:dyDescent="0.3">
      <c r="B1662" s="39" t="s">
        <v>27</v>
      </c>
      <c r="C1662" s="30" t="s">
        <v>34</v>
      </c>
      <c r="D1662" s="30" t="s">
        <v>43</v>
      </c>
      <c r="E1662" s="29">
        <v>44774</v>
      </c>
      <c r="F1662" s="28">
        <v>4</v>
      </c>
      <c r="G1662" s="27">
        <v>0.28186</v>
      </c>
      <c r="H1662" s="27">
        <v>0.26715699999999998</v>
      </c>
      <c r="I1662" s="27">
        <v>0</v>
      </c>
      <c r="J1662" s="26">
        <v>0</v>
      </c>
      <c r="K1662" s="26">
        <v>0</v>
      </c>
      <c r="L1662" s="26">
        <v>0.19848199999999999</v>
      </c>
    </row>
    <row r="1663" spans="2:12" ht="19.5" customHeight="1" x14ac:dyDescent="0.3">
      <c r="B1663" s="39" t="s">
        <v>27</v>
      </c>
      <c r="C1663" s="30" t="s">
        <v>34</v>
      </c>
      <c r="D1663" s="30" t="s">
        <v>43</v>
      </c>
      <c r="E1663" s="29">
        <v>44743</v>
      </c>
      <c r="F1663" s="28">
        <v>4</v>
      </c>
      <c r="G1663" s="27">
        <v>0.25236900000000001</v>
      </c>
      <c r="H1663" s="27">
        <v>0.23533899999999999</v>
      </c>
      <c r="I1663" s="27">
        <v>0</v>
      </c>
      <c r="J1663" s="26">
        <v>0</v>
      </c>
      <c r="K1663" s="26">
        <v>0</v>
      </c>
      <c r="L1663" s="26">
        <v>0.17502499999999999</v>
      </c>
    </row>
    <row r="1664" spans="2:12" ht="19.5" customHeight="1" x14ac:dyDescent="0.3">
      <c r="B1664" s="39" t="s">
        <v>27</v>
      </c>
      <c r="C1664" s="30" t="s">
        <v>34</v>
      </c>
      <c r="D1664" s="30" t="s">
        <v>43</v>
      </c>
      <c r="E1664" s="29">
        <v>44713</v>
      </c>
      <c r="F1664" s="28">
        <v>4</v>
      </c>
      <c r="G1664" s="27">
        <v>0.31248300000000001</v>
      </c>
      <c r="H1664" s="27">
        <v>0.29596899999999998</v>
      </c>
      <c r="I1664" s="27">
        <v>0</v>
      </c>
      <c r="J1664" s="26">
        <v>0</v>
      </c>
      <c r="K1664" s="26">
        <v>0</v>
      </c>
      <c r="L1664" s="26">
        <v>0.21218600000000001</v>
      </c>
    </row>
    <row r="1665" spans="2:12" ht="19.5" customHeight="1" x14ac:dyDescent="0.3">
      <c r="B1665" s="39" t="s">
        <v>27</v>
      </c>
      <c r="C1665" s="30" t="s">
        <v>34</v>
      </c>
      <c r="D1665" s="30" t="s">
        <v>43</v>
      </c>
      <c r="E1665" s="29">
        <v>44682</v>
      </c>
      <c r="F1665" s="28">
        <v>4</v>
      </c>
      <c r="G1665" s="27">
        <v>0</v>
      </c>
      <c r="H1665" s="27">
        <v>0.324544</v>
      </c>
      <c r="I1665" s="27">
        <v>0.30032399999999998</v>
      </c>
      <c r="J1665" s="26">
        <v>0</v>
      </c>
      <c r="K1665" s="26">
        <v>0</v>
      </c>
      <c r="L1665" s="26">
        <v>0.23342399999999999</v>
      </c>
    </row>
    <row r="1666" spans="2:12" ht="19.5" customHeight="1" x14ac:dyDescent="0.3">
      <c r="B1666" s="39" t="s">
        <v>27</v>
      </c>
      <c r="C1666" s="30" t="s">
        <v>34</v>
      </c>
      <c r="D1666" s="30" t="s">
        <v>43</v>
      </c>
      <c r="E1666" s="29">
        <v>44652</v>
      </c>
      <c r="F1666" s="28">
        <v>4</v>
      </c>
      <c r="G1666" s="27">
        <v>0</v>
      </c>
      <c r="H1666" s="27">
        <v>0</v>
      </c>
      <c r="I1666" s="27">
        <v>0</v>
      </c>
      <c r="J1666" s="26">
        <v>0.31243599999999999</v>
      </c>
      <c r="K1666" s="26">
        <v>0.28016799999999997</v>
      </c>
      <c r="L1666" s="26">
        <v>0.233899</v>
      </c>
    </row>
    <row r="1667" spans="2:12" ht="19.5" customHeight="1" x14ac:dyDescent="0.3">
      <c r="B1667" s="39" t="s">
        <v>27</v>
      </c>
      <c r="C1667" s="30" t="s">
        <v>34</v>
      </c>
      <c r="D1667" s="30" t="s">
        <v>43</v>
      </c>
      <c r="E1667" s="29">
        <v>44621</v>
      </c>
      <c r="F1667" s="28">
        <v>4</v>
      </c>
      <c r="G1667" s="27">
        <v>0</v>
      </c>
      <c r="H1667" s="27">
        <v>0</v>
      </c>
      <c r="I1667" s="27">
        <v>0</v>
      </c>
      <c r="J1667" s="26">
        <v>0.43139899999999998</v>
      </c>
      <c r="K1667" s="26">
        <v>0.38634600000000002</v>
      </c>
      <c r="L1667" s="26">
        <v>0.31174400000000002</v>
      </c>
    </row>
    <row r="1668" spans="2:12" ht="19.5" customHeight="1" x14ac:dyDescent="0.3">
      <c r="B1668" s="39" t="s">
        <v>27</v>
      </c>
      <c r="C1668" s="30" t="s">
        <v>34</v>
      </c>
      <c r="D1668" s="30" t="s">
        <v>43</v>
      </c>
      <c r="E1668" s="29">
        <v>44593</v>
      </c>
      <c r="F1668" s="28">
        <v>4</v>
      </c>
      <c r="G1668" s="27">
        <v>0</v>
      </c>
      <c r="H1668" s="27">
        <v>0</v>
      </c>
      <c r="I1668" s="27">
        <v>0.31159100000000001</v>
      </c>
      <c r="J1668" s="26">
        <v>0.28999000000000003</v>
      </c>
      <c r="K1668" s="26">
        <v>0</v>
      </c>
      <c r="L1668" s="26">
        <v>0.226272</v>
      </c>
    </row>
    <row r="1669" spans="2:12" ht="19.5" customHeight="1" x14ac:dyDescent="0.3">
      <c r="B1669" s="39" t="s">
        <v>27</v>
      </c>
      <c r="C1669" s="30" t="s">
        <v>34</v>
      </c>
      <c r="D1669" s="30" t="s">
        <v>43</v>
      </c>
      <c r="E1669" s="29">
        <v>44562</v>
      </c>
      <c r="F1669" s="28">
        <v>4</v>
      </c>
      <c r="G1669" s="27">
        <v>0</v>
      </c>
      <c r="H1669" s="27">
        <v>0</v>
      </c>
      <c r="I1669" s="27">
        <v>0.31927800000000001</v>
      </c>
      <c r="J1669" s="26">
        <v>0.292794</v>
      </c>
      <c r="K1669" s="26">
        <v>0</v>
      </c>
      <c r="L1669" s="26">
        <v>0.23511799999999999</v>
      </c>
    </row>
    <row r="1670" spans="2:12" ht="19.5" customHeight="1" x14ac:dyDescent="0.3">
      <c r="B1670" s="39" t="s">
        <v>27</v>
      </c>
      <c r="C1670" s="30" t="s">
        <v>34</v>
      </c>
      <c r="D1670" s="30" t="s">
        <v>43</v>
      </c>
      <c r="E1670" s="29">
        <v>45108</v>
      </c>
      <c r="F1670" s="28">
        <v>4</v>
      </c>
      <c r="G1670" s="27">
        <v>0.18839600000000001</v>
      </c>
      <c r="H1670" s="27">
        <v>0.17371600000000001</v>
      </c>
      <c r="I1670" s="27">
        <v>0</v>
      </c>
      <c r="J1670" s="26">
        <v>0</v>
      </c>
      <c r="K1670" s="26">
        <v>0</v>
      </c>
      <c r="L1670" s="26">
        <v>0.11687</v>
      </c>
    </row>
    <row r="1671" spans="2:12" ht="19.5" customHeight="1" x14ac:dyDescent="0.3">
      <c r="B1671" s="39" t="s">
        <v>27</v>
      </c>
      <c r="C1671" s="30" t="s">
        <v>34</v>
      </c>
      <c r="D1671" s="30" t="s">
        <v>43</v>
      </c>
      <c r="E1671" s="29">
        <v>45078</v>
      </c>
      <c r="F1671" s="28">
        <v>5</v>
      </c>
      <c r="G1671" s="34">
        <v>0.18622</v>
      </c>
      <c r="H1671" s="34">
        <v>0.169206</v>
      </c>
      <c r="I1671" s="34">
        <v>0</v>
      </c>
      <c r="J1671" s="26">
        <v>0</v>
      </c>
      <c r="K1671" s="26">
        <v>0</v>
      </c>
      <c r="L1671" s="26">
        <v>0.118279</v>
      </c>
    </row>
    <row r="1672" spans="2:12" ht="19.5" customHeight="1" x14ac:dyDescent="0.3">
      <c r="B1672" s="39" t="s">
        <v>27</v>
      </c>
      <c r="C1672" s="30" t="s">
        <v>34</v>
      </c>
      <c r="D1672" s="30" t="s">
        <v>43</v>
      </c>
      <c r="E1672" s="29">
        <v>45047</v>
      </c>
      <c r="F1672" s="28">
        <v>5</v>
      </c>
      <c r="G1672" s="47">
        <v>0</v>
      </c>
      <c r="H1672" s="47">
        <v>0.160857</v>
      </c>
      <c r="I1672" s="47">
        <v>0.141679</v>
      </c>
      <c r="J1672" s="26">
        <v>0</v>
      </c>
      <c r="K1672" s="26">
        <v>0</v>
      </c>
      <c r="L1672" s="26">
        <v>0.102147</v>
      </c>
    </row>
    <row r="1673" spans="2:12" ht="19.5" customHeight="1" x14ac:dyDescent="0.3">
      <c r="B1673" s="39" t="s">
        <v>27</v>
      </c>
      <c r="C1673" s="30" t="s">
        <v>34</v>
      </c>
      <c r="D1673" s="30" t="s">
        <v>43</v>
      </c>
      <c r="E1673" s="29">
        <v>45017</v>
      </c>
      <c r="F1673" s="28">
        <v>5</v>
      </c>
      <c r="G1673" s="27">
        <v>0</v>
      </c>
      <c r="H1673" s="27">
        <v>0</v>
      </c>
      <c r="I1673" s="27">
        <v>0</v>
      </c>
      <c r="J1673" s="26">
        <v>0.162296</v>
      </c>
      <c r="K1673" s="26">
        <v>0.14941699999999999</v>
      </c>
      <c r="L1673" s="26">
        <v>0.109495</v>
      </c>
    </row>
    <row r="1674" spans="2:12" ht="19.5" customHeight="1" x14ac:dyDescent="0.3">
      <c r="B1674" s="39" t="s">
        <v>27</v>
      </c>
      <c r="C1674" s="30" t="s">
        <v>34</v>
      </c>
      <c r="D1674" s="30" t="s">
        <v>43</v>
      </c>
      <c r="E1674" s="29">
        <v>44986</v>
      </c>
      <c r="F1674" s="28">
        <v>5</v>
      </c>
      <c r="G1674" s="27">
        <v>0</v>
      </c>
      <c r="H1674" s="27">
        <v>0</v>
      </c>
      <c r="I1674" s="27">
        <v>0</v>
      </c>
      <c r="J1674" s="26">
        <v>0.126692</v>
      </c>
      <c r="K1674" s="26">
        <v>0.11648500000000001</v>
      </c>
      <c r="L1674" s="26">
        <v>0.102669</v>
      </c>
    </row>
    <row r="1675" spans="2:12" ht="19.5" customHeight="1" x14ac:dyDescent="0.3">
      <c r="B1675" s="39" t="s">
        <v>27</v>
      </c>
      <c r="C1675" s="30" t="s">
        <v>34</v>
      </c>
      <c r="D1675" s="30" t="s">
        <v>43</v>
      </c>
      <c r="E1675" s="29">
        <v>44927</v>
      </c>
      <c r="F1675" s="28">
        <v>5</v>
      </c>
      <c r="G1675" s="27">
        <v>0</v>
      </c>
      <c r="H1675" s="27">
        <v>0</v>
      </c>
      <c r="I1675" s="27">
        <v>0.15557399999999999</v>
      </c>
      <c r="J1675" s="26">
        <v>0.14738699999999999</v>
      </c>
      <c r="K1675" s="26">
        <v>0</v>
      </c>
      <c r="L1675" s="26">
        <v>0.10244399999999999</v>
      </c>
    </row>
    <row r="1676" spans="2:12" ht="19.5" customHeight="1" x14ac:dyDescent="0.3">
      <c r="B1676" s="39" t="s">
        <v>27</v>
      </c>
      <c r="C1676" s="30" t="s">
        <v>34</v>
      </c>
      <c r="D1676" s="30" t="s">
        <v>43</v>
      </c>
      <c r="E1676" s="29">
        <v>44896</v>
      </c>
      <c r="F1676" s="28">
        <v>5</v>
      </c>
      <c r="G1676" s="27">
        <v>0</v>
      </c>
      <c r="H1676" s="27">
        <v>0</v>
      </c>
      <c r="I1676" s="27">
        <v>0.158195</v>
      </c>
      <c r="J1676" s="26">
        <v>0.14652000000000001</v>
      </c>
      <c r="K1676" s="26">
        <v>0</v>
      </c>
      <c r="L1676" s="26">
        <v>0.15598600000000001</v>
      </c>
    </row>
    <row r="1677" spans="2:12" ht="19.5" customHeight="1" x14ac:dyDescent="0.3">
      <c r="B1677" s="39" t="s">
        <v>27</v>
      </c>
      <c r="C1677" s="30" t="s">
        <v>34</v>
      </c>
      <c r="D1677" s="30" t="s">
        <v>43</v>
      </c>
      <c r="E1677" s="29">
        <v>44866</v>
      </c>
      <c r="F1677" s="28">
        <v>5</v>
      </c>
      <c r="G1677" s="27">
        <v>0</v>
      </c>
      <c r="H1677" s="27">
        <v>0</v>
      </c>
      <c r="I1677" s="27">
        <v>0</v>
      </c>
      <c r="J1677" s="26">
        <v>0.196829</v>
      </c>
      <c r="K1677" s="26">
        <v>0.183645</v>
      </c>
      <c r="L1677" s="26">
        <v>0.15995000000000001</v>
      </c>
    </row>
    <row r="1678" spans="2:12" ht="19.5" customHeight="1" x14ac:dyDescent="0.3">
      <c r="B1678" s="39" t="s">
        <v>27</v>
      </c>
      <c r="C1678" s="30" t="s">
        <v>34</v>
      </c>
      <c r="D1678" s="30" t="s">
        <v>43</v>
      </c>
      <c r="E1678" s="29">
        <v>44835</v>
      </c>
      <c r="F1678" s="28">
        <v>5</v>
      </c>
      <c r="G1678" s="27">
        <v>0</v>
      </c>
      <c r="H1678" s="27">
        <v>0.24692700000000001</v>
      </c>
      <c r="I1678" s="27">
        <v>0.225607</v>
      </c>
      <c r="J1678" s="26">
        <v>0</v>
      </c>
      <c r="K1678" s="26">
        <v>0</v>
      </c>
      <c r="L1678" s="26">
        <v>0.17385800000000001</v>
      </c>
    </row>
    <row r="1679" spans="2:12" ht="19.5" customHeight="1" x14ac:dyDescent="0.3">
      <c r="B1679" s="39" t="s">
        <v>27</v>
      </c>
      <c r="C1679" s="30" t="s">
        <v>34</v>
      </c>
      <c r="D1679" s="30" t="s">
        <v>43</v>
      </c>
      <c r="E1679" s="29">
        <v>44805</v>
      </c>
      <c r="F1679" s="28">
        <v>5</v>
      </c>
      <c r="G1679" s="27">
        <v>0.27213900000000002</v>
      </c>
      <c r="H1679" s="27">
        <v>0.24723600000000001</v>
      </c>
      <c r="I1679" s="27">
        <v>0</v>
      </c>
      <c r="J1679" s="26">
        <v>0</v>
      </c>
      <c r="K1679" s="26">
        <v>0</v>
      </c>
      <c r="L1679" s="26">
        <v>0.170541</v>
      </c>
    </row>
    <row r="1680" spans="2:12" ht="19.5" customHeight="1" x14ac:dyDescent="0.3">
      <c r="B1680" s="39" t="s">
        <v>27</v>
      </c>
      <c r="C1680" s="30" t="s">
        <v>34</v>
      </c>
      <c r="D1680" s="30" t="s">
        <v>43</v>
      </c>
      <c r="E1680" s="29">
        <v>44774</v>
      </c>
      <c r="F1680" s="28">
        <v>5</v>
      </c>
      <c r="G1680" s="27">
        <v>0.28286</v>
      </c>
      <c r="H1680" s="27">
        <v>0.26815699999999998</v>
      </c>
      <c r="I1680" s="27">
        <v>0</v>
      </c>
      <c r="J1680" s="26">
        <v>0</v>
      </c>
      <c r="K1680" s="26">
        <v>0</v>
      </c>
      <c r="L1680" s="26">
        <v>0.19948199999999999</v>
      </c>
    </row>
    <row r="1681" spans="2:12" ht="19.5" customHeight="1" x14ac:dyDescent="0.3">
      <c r="B1681" s="39" t="s">
        <v>27</v>
      </c>
      <c r="C1681" s="30" t="s">
        <v>34</v>
      </c>
      <c r="D1681" s="30" t="s">
        <v>43</v>
      </c>
      <c r="E1681" s="29">
        <v>44743</v>
      </c>
      <c r="F1681" s="28">
        <v>5</v>
      </c>
      <c r="G1681" s="27">
        <v>0.25336900000000001</v>
      </c>
      <c r="H1681" s="27">
        <v>0.23633899999999999</v>
      </c>
      <c r="I1681" s="27">
        <v>0</v>
      </c>
      <c r="J1681" s="26">
        <v>0</v>
      </c>
      <c r="K1681" s="26">
        <v>0</v>
      </c>
      <c r="L1681" s="26">
        <v>0.17602499999999999</v>
      </c>
    </row>
    <row r="1682" spans="2:12" ht="19.5" customHeight="1" x14ac:dyDescent="0.3">
      <c r="B1682" s="39" t="s">
        <v>27</v>
      </c>
      <c r="C1682" s="30" t="s">
        <v>34</v>
      </c>
      <c r="D1682" s="30" t="s">
        <v>43</v>
      </c>
      <c r="E1682" s="29">
        <v>44713</v>
      </c>
      <c r="F1682" s="28">
        <v>5</v>
      </c>
      <c r="G1682" s="34">
        <v>0.31348300000000001</v>
      </c>
      <c r="H1682" s="34">
        <v>0.29696899999999998</v>
      </c>
      <c r="I1682" s="34">
        <v>0</v>
      </c>
      <c r="J1682" s="26">
        <v>0</v>
      </c>
      <c r="K1682" s="26">
        <v>0</v>
      </c>
      <c r="L1682" s="26">
        <v>0.21318599999999999</v>
      </c>
    </row>
    <row r="1683" spans="2:12" ht="19.5" customHeight="1" x14ac:dyDescent="0.3">
      <c r="B1683" s="39" t="s">
        <v>27</v>
      </c>
      <c r="C1683" s="30" t="s">
        <v>34</v>
      </c>
      <c r="D1683" s="30" t="s">
        <v>43</v>
      </c>
      <c r="E1683" s="29">
        <v>44682</v>
      </c>
      <c r="F1683" s="28">
        <v>5</v>
      </c>
      <c r="G1683" s="47">
        <v>0</v>
      </c>
      <c r="H1683" s="47">
        <v>0.325544</v>
      </c>
      <c r="I1683" s="47">
        <v>0.30132399999999998</v>
      </c>
      <c r="J1683" s="26">
        <v>0</v>
      </c>
      <c r="K1683" s="26">
        <v>0</v>
      </c>
      <c r="L1683" s="26">
        <v>0.23442399999999999</v>
      </c>
    </row>
    <row r="1684" spans="2:12" ht="19.5" customHeight="1" x14ac:dyDescent="0.3">
      <c r="B1684" s="39" t="s">
        <v>27</v>
      </c>
      <c r="C1684" s="30" t="s">
        <v>34</v>
      </c>
      <c r="D1684" s="30" t="s">
        <v>43</v>
      </c>
      <c r="E1684" s="29">
        <v>44652</v>
      </c>
      <c r="F1684" s="28">
        <v>5</v>
      </c>
      <c r="G1684" s="27">
        <v>0</v>
      </c>
      <c r="H1684" s="27">
        <v>0</v>
      </c>
      <c r="I1684" s="27">
        <v>0</v>
      </c>
      <c r="J1684" s="26">
        <v>0.31343599999999999</v>
      </c>
      <c r="K1684" s="26">
        <v>0.28116799999999997</v>
      </c>
      <c r="L1684" s="26">
        <v>0.234899</v>
      </c>
    </row>
    <row r="1685" spans="2:12" ht="19.5" customHeight="1" x14ac:dyDescent="0.3">
      <c r="B1685" s="39" t="s">
        <v>27</v>
      </c>
      <c r="C1685" s="30" t="s">
        <v>34</v>
      </c>
      <c r="D1685" s="30" t="s">
        <v>43</v>
      </c>
      <c r="E1685" s="29">
        <v>44621</v>
      </c>
      <c r="F1685" s="28">
        <v>5</v>
      </c>
      <c r="G1685" s="27">
        <v>0</v>
      </c>
      <c r="H1685" s="27">
        <v>0</v>
      </c>
      <c r="I1685" s="27">
        <v>0</v>
      </c>
      <c r="J1685" s="26">
        <v>0.43239899999999998</v>
      </c>
      <c r="K1685" s="26">
        <v>0.38734600000000002</v>
      </c>
      <c r="L1685" s="26">
        <v>0.31274400000000002</v>
      </c>
    </row>
    <row r="1686" spans="2:12" ht="19.5" customHeight="1" x14ac:dyDescent="0.3">
      <c r="B1686" s="39" t="s">
        <v>27</v>
      </c>
      <c r="C1686" s="30" t="s">
        <v>34</v>
      </c>
      <c r="D1686" s="30" t="s">
        <v>43</v>
      </c>
      <c r="E1686" s="29">
        <v>44593</v>
      </c>
      <c r="F1686" s="28">
        <v>5</v>
      </c>
      <c r="G1686" s="27">
        <v>0</v>
      </c>
      <c r="H1686" s="27">
        <v>0</v>
      </c>
      <c r="I1686" s="27">
        <v>0.31259100000000001</v>
      </c>
      <c r="J1686" s="26">
        <v>0.29099000000000003</v>
      </c>
      <c r="K1686" s="26">
        <v>0</v>
      </c>
      <c r="L1686" s="26">
        <v>0.227272</v>
      </c>
    </row>
    <row r="1687" spans="2:12" ht="19.5" customHeight="1" x14ac:dyDescent="0.3">
      <c r="B1687" s="39" t="s">
        <v>27</v>
      </c>
      <c r="C1687" s="30" t="s">
        <v>34</v>
      </c>
      <c r="D1687" s="30" t="s">
        <v>43</v>
      </c>
      <c r="E1687" s="29">
        <v>44562</v>
      </c>
      <c r="F1687" s="28">
        <v>5</v>
      </c>
      <c r="G1687" s="27">
        <v>0</v>
      </c>
      <c r="H1687" s="27">
        <v>0</v>
      </c>
      <c r="I1687" s="27">
        <v>0.32027800000000001</v>
      </c>
      <c r="J1687" s="26">
        <v>0.293794</v>
      </c>
      <c r="K1687" s="26">
        <v>0</v>
      </c>
      <c r="L1687" s="26">
        <v>0.23611799999999999</v>
      </c>
    </row>
    <row r="1688" spans="2:12" ht="19.5" customHeight="1" x14ac:dyDescent="0.3">
      <c r="B1688" s="88" t="s">
        <v>27</v>
      </c>
      <c r="C1688" s="30" t="s">
        <v>34</v>
      </c>
      <c r="D1688" s="30" t="s">
        <v>43</v>
      </c>
      <c r="E1688" s="29">
        <v>45108</v>
      </c>
      <c r="F1688" s="28">
        <v>5</v>
      </c>
      <c r="G1688" s="27">
        <v>0.18939600000000001</v>
      </c>
      <c r="H1688" s="27">
        <v>0.17471600000000001</v>
      </c>
      <c r="I1688" s="27">
        <v>0</v>
      </c>
      <c r="J1688" s="26">
        <v>0</v>
      </c>
      <c r="K1688" s="26">
        <v>0</v>
      </c>
      <c r="L1688" s="26">
        <v>0.11787</v>
      </c>
    </row>
    <row r="1689" spans="2:12" ht="19.5" customHeight="1" x14ac:dyDescent="0.3">
      <c r="B1689" s="39" t="s">
        <v>27</v>
      </c>
      <c r="C1689" s="30" t="s">
        <v>34</v>
      </c>
      <c r="D1689" s="30" t="s">
        <v>43</v>
      </c>
      <c r="E1689" s="29">
        <v>45078</v>
      </c>
      <c r="F1689" s="28">
        <v>6</v>
      </c>
      <c r="G1689" s="27">
        <v>0.18722</v>
      </c>
      <c r="H1689" s="27">
        <v>0.170206</v>
      </c>
      <c r="I1689" s="27">
        <v>0</v>
      </c>
      <c r="J1689" s="26">
        <v>0</v>
      </c>
      <c r="K1689" s="26">
        <v>0</v>
      </c>
      <c r="L1689" s="26">
        <v>0.119279</v>
      </c>
    </row>
    <row r="1690" spans="2:12" ht="19.5" customHeight="1" x14ac:dyDescent="0.3">
      <c r="B1690" s="39" t="s">
        <v>27</v>
      </c>
      <c r="C1690" s="30" t="s">
        <v>34</v>
      </c>
      <c r="D1690" s="30" t="s">
        <v>43</v>
      </c>
      <c r="E1690" s="29">
        <v>45047</v>
      </c>
      <c r="F1690" s="28">
        <v>6</v>
      </c>
      <c r="G1690" s="27">
        <v>0</v>
      </c>
      <c r="H1690" s="27">
        <v>0.161857</v>
      </c>
      <c r="I1690" s="27">
        <v>0.142679</v>
      </c>
      <c r="J1690" s="26">
        <v>0</v>
      </c>
      <c r="K1690" s="26">
        <v>0</v>
      </c>
      <c r="L1690" s="26">
        <v>0.103147</v>
      </c>
    </row>
    <row r="1691" spans="2:12" ht="19.5" customHeight="1" x14ac:dyDescent="0.3">
      <c r="B1691" s="39" t="s">
        <v>27</v>
      </c>
      <c r="C1691" s="30" t="s">
        <v>34</v>
      </c>
      <c r="D1691" s="30" t="s">
        <v>43</v>
      </c>
      <c r="E1691" s="29">
        <v>45017</v>
      </c>
      <c r="F1691" s="28">
        <v>6</v>
      </c>
      <c r="G1691" s="27">
        <v>0</v>
      </c>
      <c r="H1691" s="27">
        <v>0</v>
      </c>
      <c r="I1691" s="27">
        <v>0</v>
      </c>
      <c r="J1691" s="26">
        <v>0.163296</v>
      </c>
      <c r="K1691" s="26">
        <v>0.150417</v>
      </c>
      <c r="L1691" s="26">
        <v>0.110495</v>
      </c>
    </row>
    <row r="1692" spans="2:12" ht="19.5" customHeight="1" x14ac:dyDescent="0.3">
      <c r="B1692" s="39" t="s">
        <v>27</v>
      </c>
      <c r="C1692" s="30" t="s">
        <v>34</v>
      </c>
      <c r="D1692" s="30" t="s">
        <v>43</v>
      </c>
      <c r="E1692" s="29">
        <v>44986</v>
      </c>
      <c r="F1692" s="28">
        <v>6</v>
      </c>
      <c r="G1692" s="27">
        <v>0</v>
      </c>
      <c r="H1692" s="27">
        <v>0</v>
      </c>
      <c r="I1692" s="27">
        <v>0</v>
      </c>
      <c r="J1692" s="26">
        <v>0.127692</v>
      </c>
      <c r="K1692" s="26">
        <v>0.11748500000000001</v>
      </c>
      <c r="L1692" s="26">
        <v>0.103669</v>
      </c>
    </row>
    <row r="1693" spans="2:12" ht="19.5" customHeight="1" x14ac:dyDescent="0.3">
      <c r="B1693" s="39" t="s">
        <v>27</v>
      </c>
      <c r="C1693" s="30" t="s">
        <v>34</v>
      </c>
      <c r="D1693" s="30" t="s">
        <v>43</v>
      </c>
      <c r="E1693" s="29">
        <v>44927</v>
      </c>
      <c r="F1693" s="28">
        <v>6</v>
      </c>
      <c r="G1693" s="27">
        <v>0</v>
      </c>
      <c r="H1693" s="27">
        <v>0</v>
      </c>
      <c r="I1693" s="27">
        <v>0.15657399999999999</v>
      </c>
      <c r="J1693" s="26">
        <v>0.14838699999999999</v>
      </c>
      <c r="K1693" s="26">
        <v>0</v>
      </c>
      <c r="L1693" s="26">
        <v>0.10344399999999999</v>
      </c>
    </row>
    <row r="1694" spans="2:12" ht="19.5" customHeight="1" x14ac:dyDescent="0.3">
      <c r="B1694" s="39" t="s">
        <v>27</v>
      </c>
      <c r="C1694" s="30" t="s">
        <v>34</v>
      </c>
      <c r="D1694" s="30" t="s">
        <v>43</v>
      </c>
      <c r="E1694" s="29">
        <v>44896</v>
      </c>
      <c r="F1694" s="28">
        <v>6</v>
      </c>
      <c r="G1694" s="27">
        <v>0</v>
      </c>
      <c r="H1694" s="27">
        <v>0</v>
      </c>
      <c r="I1694" s="27">
        <v>0.159195</v>
      </c>
      <c r="J1694" s="26">
        <v>0.14752000000000001</v>
      </c>
      <c r="K1694" s="26">
        <v>0</v>
      </c>
      <c r="L1694" s="26">
        <v>0.15698599999999999</v>
      </c>
    </row>
    <row r="1695" spans="2:12" ht="19.5" customHeight="1" x14ac:dyDescent="0.3">
      <c r="B1695" s="39" t="s">
        <v>27</v>
      </c>
      <c r="C1695" s="30" t="s">
        <v>34</v>
      </c>
      <c r="D1695" s="30" t="s">
        <v>43</v>
      </c>
      <c r="E1695" s="29">
        <v>44866</v>
      </c>
      <c r="F1695" s="28">
        <v>6</v>
      </c>
      <c r="G1695" s="27">
        <v>0</v>
      </c>
      <c r="H1695" s="27">
        <v>0</v>
      </c>
      <c r="I1695" s="27">
        <v>0</v>
      </c>
      <c r="J1695" s="26">
        <v>0.197829</v>
      </c>
      <c r="K1695" s="26">
        <v>0.184645</v>
      </c>
      <c r="L1695" s="26">
        <v>0.16095000000000001</v>
      </c>
    </row>
    <row r="1696" spans="2:12" ht="19.5" customHeight="1" x14ac:dyDescent="0.3">
      <c r="B1696" s="39" t="s">
        <v>27</v>
      </c>
      <c r="C1696" s="30" t="s">
        <v>34</v>
      </c>
      <c r="D1696" s="30" t="s">
        <v>43</v>
      </c>
      <c r="E1696" s="29">
        <v>44835</v>
      </c>
      <c r="F1696" s="28">
        <v>6</v>
      </c>
      <c r="G1696" s="27">
        <v>0</v>
      </c>
      <c r="H1696" s="27">
        <v>0.24792700000000001</v>
      </c>
      <c r="I1696" s="27">
        <v>0.226607</v>
      </c>
      <c r="J1696" s="26">
        <v>0</v>
      </c>
      <c r="K1696" s="26">
        <v>0</v>
      </c>
      <c r="L1696" s="26">
        <v>0.17485800000000001</v>
      </c>
    </row>
    <row r="1697" spans="2:12" ht="19.5" customHeight="1" x14ac:dyDescent="0.3">
      <c r="B1697" s="39" t="s">
        <v>27</v>
      </c>
      <c r="C1697" s="30" t="s">
        <v>34</v>
      </c>
      <c r="D1697" s="30" t="s">
        <v>43</v>
      </c>
      <c r="E1697" s="29">
        <v>44805</v>
      </c>
      <c r="F1697" s="28">
        <v>6</v>
      </c>
      <c r="G1697" s="27">
        <v>0.27313900000000002</v>
      </c>
      <c r="H1697" s="27">
        <v>0.24823600000000001</v>
      </c>
      <c r="I1697" s="27">
        <v>0</v>
      </c>
      <c r="J1697" s="26">
        <v>0</v>
      </c>
      <c r="K1697" s="26">
        <v>0</v>
      </c>
      <c r="L1697" s="26">
        <v>0.171541</v>
      </c>
    </row>
    <row r="1698" spans="2:12" ht="19.5" customHeight="1" x14ac:dyDescent="0.3">
      <c r="B1698" s="39" t="s">
        <v>27</v>
      </c>
      <c r="C1698" s="30" t="s">
        <v>34</v>
      </c>
      <c r="D1698" s="30" t="s">
        <v>43</v>
      </c>
      <c r="E1698" s="29">
        <v>44774</v>
      </c>
      <c r="F1698" s="28">
        <v>6</v>
      </c>
      <c r="G1698" s="27">
        <v>0.28386</v>
      </c>
      <c r="H1698" s="27">
        <v>0.26915699999999998</v>
      </c>
      <c r="I1698" s="27">
        <v>0</v>
      </c>
      <c r="J1698" s="26">
        <v>0</v>
      </c>
      <c r="K1698" s="26">
        <v>0</v>
      </c>
      <c r="L1698" s="26">
        <v>0.20048199999999999</v>
      </c>
    </row>
    <row r="1699" spans="2:12" ht="19.5" customHeight="1" x14ac:dyDescent="0.3">
      <c r="B1699" s="39" t="s">
        <v>27</v>
      </c>
      <c r="C1699" s="30" t="s">
        <v>34</v>
      </c>
      <c r="D1699" s="30" t="s">
        <v>43</v>
      </c>
      <c r="E1699" s="29">
        <v>44743</v>
      </c>
      <c r="F1699" s="28">
        <v>6</v>
      </c>
      <c r="G1699" s="27">
        <v>0.25436900000000001</v>
      </c>
      <c r="H1699" s="27">
        <v>0.23733899999999999</v>
      </c>
      <c r="I1699" s="27">
        <v>0</v>
      </c>
      <c r="J1699" s="26">
        <v>0</v>
      </c>
      <c r="K1699" s="26">
        <v>0</v>
      </c>
      <c r="L1699" s="26">
        <v>0.17702499999999999</v>
      </c>
    </row>
    <row r="1700" spans="2:12" ht="19.5" customHeight="1" x14ac:dyDescent="0.3">
      <c r="B1700" s="39" t="s">
        <v>27</v>
      </c>
      <c r="C1700" s="30" t="s">
        <v>34</v>
      </c>
      <c r="D1700" s="30" t="s">
        <v>43</v>
      </c>
      <c r="E1700" s="29">
        <v>44713</v>
      </c>
      <c r="F1700" s="28">
        <v>6</v>
      </c>
      <c r="G1700" s="27">
        <v>0.31448300000000001</v>
      </c>
      <c r="H1700" s="27">
        <v>0.29796899999999998</v>
      </c>
      <c r="I1700" s="27">
        <v>0</v>
      </c>
      <c r="J1700" s="26">
        <v>0</v>
      </c>
      <c r="K1700" s="26">
        <v>0</v>
      </c>
      <c r="L1700" s="26">
        <v>0.21418599999999999</v>
      </c>
    </row>
    <row r="1701" spans="2:12" ht="19.5" customHeight="1" x14ac:dyDescent="0.3">
      <c r="B1701" s="39" t="s">
        <v>27</v>
      </c>
      <c r="C1701" s="30" t="s">
        <v>34</v>
      </c>
      <c r="D1701" s="30" t="s">
        <v>43</v>
      </c>
      <c r="E1701" s="29">
        <v>44682</v>
      </c>
      <c r="F1701" s="28">
        <v>6</v>
      </c>
      <c r="G1701" s="27">
        <v>0</v>
      </c>
      <c r="H1701" s="27">
        <v>0.326544</v>
      </c>
      <c r="I1701" s="27">
        <v>0.30232399999999998</v>
      </c>
      <c r="J1701" s="26">
        <v>0</v>
      </c>
      <c r="K1701" s="26">
        <v>0</v>
      </c>
      <c r="L1701" s="26">
        <v>0.23542399999999999</v>
      </c>
    </row>
    <row r="1702" spans="2:12" ht="19.5" customHeight="1" x14ac:dyDescent="0.3">
      <c r="B1702" s="39" t="s">
        <v>27</v>
      </c>
      <c r="C1702" s="30" t="s">
        <v>34</v>
      </c>
      <c r="D1702" s="30" t="s">
        <v>43</v>
      </c>
      <c r="E1702" s="29">
        <v>44652</v>
      </c>
      <c r="F1702" s="28">
        <v>6</v>
      </c>
      <c r="G1702" s="27">
        <v>0</v>
      </c>
      <c r="H1702" s="27">
        <v>0</v>
      </c>
      <c r="I1702" s="27">
        <v>0</v>
      </c>
      <c r="J1702" s="26">
        <v>0.31443599999999999</v>
      </c>
      <c r="K1702" s="26">
        <v>0.28216799999999997</v>
      </c>
      <c r="L1702" s="26">
        <v>0.235899</v>
      </c>
    </row>
    <row r="1703" spans="2:12" ht="19.5" customHeight="1" x14ac:dyDescent="0.3">
      <c r="B1703" s="39" t="s">
        <v>27</v>
      </c>
      <c r="C1703" s="30" t="s">
        <v>34</v>
      </c>
      <c r="D1703" s="30" t="s">
        <v>43</v>
      </c>
      <c r="E1703" s="29">
        <v>44621</v>
      </c>
      <c r="F1703" s="28">
        <v>6</v>
      </c>
      <c r="G1703" s="27">
        <v>0</v>
      </c>
      <c r="H1703" s="27">
        <v>0</v>
      </c>
      <c r="I1703" s="27">
        <v>0</v>
      </c>
      <c r="J1703" s="26">
        <v>0.43339899999999998</v>
      </c>
      <c r="K1703" s="26">
        <v>0.38834600000000002</v>
      </c>
      <c r="L1703" s="26">
        <v>0.31374400000000002</v>
      </c>
    </row>
    <row r="1704" spans="2:12" ht="19.5" customHeight="1" x14ac:dyDescent="0.3">
      <c r="B1704" s="39" t="s">
        <v>27</v>
      </c>
      <c r="C1704" s="30" t="s">
        <v>34</v>
      </c>
      <c r="D1704" s="30" t="s">
        <v>43</v>
      </c>
      <c r="E1704" s="29">
        <v>44593</v>
      </c>
      <c r="F1704" s="28">
        <v>6</v>
      </c>
      <c r="G1704" s="27">
        <v>0</v>
      </c>
      <c r="H1704" s="27">
        <v>0</v>
      </c>
      <c r="I1704" s="27">
        <v>0.31359100000000001</v>
      </c>
      <c r="J1704" s="26">
        <v>0.29199000000000003</v>
      </c>
      <c r="K1704" s="26">
        <v>0</v>
      </c>
      <c r="L1704" s="26">
        <v>0.228272</v>
      </c>
    </row>
    <row r="1705" spans="2:12" ht="19.5" customHeight="1" x14ac:dyDescent="0.3">
      <c r="B1705" s="39" t="s">
        <v>27</v>
      </c>
      <c r="C1705" s="30" t="s">
        <v>34</v>
      </c>
      <c r="D1705" s="30" t="s">
        <v>43</v>
      </c>
      <c r="E1705" s="29">
        <v>44562</v>
      </c>
      <c r="F1705" s="28">
        <v>6</v>
      </c>
      <c r="G1705" s="27">
        <v>0</v>
      </c>
      <c r="H1705" s="27">
        <v>0</v>
      </c>
      <c r="I1705" s="27">
        <v>0.32127800000000001</v>
      </c>
      <c r="J1705" s="26">
        <v>0.294794</v>
      </c>
      <c r="K1705" s="26">
        <v>0</v>
      </c>
      <c r="L1705" s="26">
        <v>0.237118</v>
      </c>
    </row>
    <row r="1706" spans="2:12" ht="19.5" customHeight="1" x14ac:dyDescent="0.3">
      <c r="B1706" s="39" t="s">
        <v>27</v>
      </c>
      <c r="C1706" s="30" t="s">
        <v>34</v>
      </c>
      <c r="D1706" s="30" t="s">
        <v>43</v>
      </c>
      <c r="E1706" s="29">
        <v>45108</v>
      </c>
      <c r="F1706" s="28">
        <v>6</v>
      </c>
      <c r="G1706" s="27">
        <v>0.19039600000000001</v>
      </c>
      <c r="H1706" s="27">
        <v>0.17571600000000001</v>
      </c>
      <c r="I1706" s="27">
        <v>0</v>
      </c>
      <c r="J1706" s="26">
        <v>0</v>
      </c>
      <c r="K1706" s="26">
        <v>0</v>
      </c>
      <c r="L1706" s="26">
        <v>0.11887</v>
      </c>
    </row>
    <row r="1707" spans="2:12" ht="19.5" customHeight="1" x14ac:dyDescent="0.3">
      <c r="B1707" s="39" t="s">
        <v>27</v>
      </c>
      <c r="C1707" s="30" t="s">
        <v>34</v>
      </c>
      <c r="D1707" s="30" t="s">
        <v>43</v>
      </c>
      <c r="E1707" s="29">
        <v>45078</v>
      </c>
      <c r="F1707" s="28">
        <v>8</v>
      </c>
      <c r="G1707" s="27">
        <v>0.18922</v>
      </c>
      <c r="H1707" s="27">
        <v>0.172206</v>
      </c>
      <c r="I1707" s="27">
        <v>0</v>
      </c>
      <c r="J1707" s="26">
        <v>0</v>
      </c>
      <c r="K1707" s="26">
        <v>0</v>
      </c>
      <c r="L1707" s="26">
        <v>0.121279</v>
      </c>
    </row>
    <row r="1708" spans="2:12" ht="19.5" customHeight="1" x14ac:dyDescent="0.3">
      <c r="B1708" s="39" t="s">
        <v>27</v>
      </c>
      <c r="C1708" s="30" t="s">
        <v>34</v>
      </c>
      <c r="D1708" s="30" t="s">
        <v>43</v>
      </c>
      <c r="E1708" s="29">
        <v>45047</v>
      </c>
      <c r="F1708" s="28">
        <v>8</v>
      </c>
      <c r="G1708" s="27">
        <v>0</v>
      </c>
      <c r="H1708" s="27">
        <v>0.163857</v>
      </c>
      <c r="I1708" s="27">
        <v>0.144679</v>
      </c>
      <c r="J1708" s="26">
        <v>0</v>
      </c>
      <c r="K1708" s="26">
        <v>0</v>
      </c>
      <c r="L1708" s="26">
        <v>0.105147</v>
      </c>
    </row>
    <row r="1709" spans="2:12" ht="19.5" customHeight="1" x14ac:dyDescent="0.3">
      <c r="B1709" s="39" t="s">
        <v>27</v>
      </c>
      <c r="C1709" s="30" t="s">
        <v>34</v>
      </c>
      <c r="D1709" s="30" t="s">
        <v>43</v>
      </c>
      <c r="E1709" s="29">
        <v>45017</v>
      </c>
      <c r="F1709" s="28">
        <v>8</v>
      </c>
      <c r="G1709" s="27">
        <v>0</v>
      </c>
      <c r="H1709" s="27">
        <v>0</v>
      </c>
      <c r="I1709" s="27">
        <v>0</v>
      </c>
      <c r="J1709" s="26">
        <v>0.165296</v>
      </c>
      <c r="K1709" s="26">
        <v>0.152417</v>
      </c>
      <c r="L1709" s="26">
        <v>0.112495</v>
      </c>
    </row>
    <row r="1710" spans="2:12" ht="19.5" customHeight="1" x14ac:dyDescent="0.3">
      <c r="B1710" s="39" t="s">
        <v>27</v>
      </c>
      <c r="C1710" s="30" t="s">
        <v>34</v>
      </c>
      <c r="D1710" s="30" t="s">
        <v>43</v>
      </c>
      <c r="E1710" s="29">
        <v>44986</v>
      </c>
      <c r="F1710" s="28">
        <v>8</v>
      </c>
      <c r="G1710" s="27">
        <v>0</v>
      </c>
      <c r="H1710" s="27">
        <v>0</v>
      </c>
      <c r="I1710" s="27">
        <v>0</v>
      </c>
      <c r="J1710" s="26">
        <v>0.129692</v>
      </c>
      <c r="K1710" s="26">
        <v>0.11948499999999999</v>
      </c>
      <c r="L1710" s="26">
        <v>0.105669</v>
      </c>
    </row>
    <row r="1711" spans="2:12" ht="19.5" customHeight="1" x14ac:dyDescent="0.3">
      <c r="B1711" s="39" t="s">
        <v>27</v>
      </c>
      <c r="C1711" s="30" t="s">
        <v>34</v>
      </c>
      <c r="D1711" s="30" t="s">
        <v>43</v>
      </c>
      <c r="E1711" s="29">
        <v>44927</v>
      </c>
      <c r="F1711" s="28">
        <v>8</v>
      </c>
      <c r="G1711" s="27">
        <v>0</v>
      </c>
      <c r="H1711" s="27">
        <v>0</v>
      </c>
      <c r="I1711" s="27">
        <v>0.15857399999999999</v>
      </c>
      <c r="J1711" s="26">
        <v>0.15038699999999999</v>
      </c>
      <c r="K1711" s="26">
        <v>0</v>
      </c>
      <c r="L1711" s="26">
        <v>0.105444</v>
      </c>
    </row>
    <row r="1712" spans="2:12" ht="19.5" customHeight="1" x14ac:dyDescent="0.3">
      <c r="B1712" s="39" t="s">
        <v>27</v>
      </c>
      <c r="C1712" s="30" t="s">
        <v>34</v>
      </c>
      <c r="D1712" s="30" t="s">
        <v>43</v>
      </c>
      <c r="E1712" s="29">
        <v>44896</v>
      </c>
      <c r="F1712" s="28">
        <v>8</v>
      </c>
      <c r="G1712" s="27">
        <v>0</v>
      </c>
      <c r="H1712" s="27">
        <v>0</v>
      </c>
      <c r="I1712" s="27">
        <v>0.161195</v>
      </c>
      <c r="J1712" s="26">
        <v>0.14951999999999999</v>
      </c>
      <c r="K1712" s="26">
        <v>0</v>
      </c>
      <c r="L1712" s="26">
        <v>0.15898599999999999</v>
      </c>
    </row>
    <row r="1713" spans="2:12" ht="19.5" customHeight="1" x14ac:dyDescent="0.3">
      <c r="B1713" s="39" t="s">
        <v>27</v>
      </c>
      <c r="C1713" s="30" t="s">
        <v>34</v>
      </c>
      <c r="D1713" s="30" t="s">
        <v>43</v>
      </c>
      <c r="E1713" s="29">
        <v>44866</v>
      </c>
      <c r="F1713" s="28">
        <v>8</v>
      </c>
      <c r="G1713" s="27">
        <v>0</v>
      </c>
      <c r="H1713" s="27">
        <v>0</v>
      </c>
      <c r="I1713" s="27">
        <v>0</v>
      </c>
      <c r="J1713" s="26">
        <v>0.19982900000000001</v>
      </c>
      <c r="K1713" s="26">
        <v>0.18664500000000001</v>
      </c>
      <c r="L1713" s="26">
        <v>0.16295000000000001</v>
      </c>
    </row>
    <row r="1714" spans="2:12" ht="19.5" customHeight="1" x14ac:dyDescent="0.3">
      <c r="B1714" s="39" t="s">
        <v>27</v>
      </c>
      <c r="C1714" s="30" t="s">
        <v>34</v>
      </c>
      <c r="D1714" s="30" t="s">
        <v>43</v>
      </c>
      <c r="E1714" s="29">
        <v>44835</v>
      </c>
      <c r="F1714" s="28">
        <v>8</v>
      </c>
      <c r="G1714" s="27">
        <v>0</v>
      </c>
      <c r="H1714" s="27">
        <v>0.24992700000000001</v>
      </c>
      <c r="I1714" s="27">
        <v>0.228607</v>
      </c>
      <c r="J1714" s="26">
        <v>0</v>
      </c>
      <c r="K1714" s="26">
        <v>0</v>
      </c>
      <c r="L1714" s="26">
        <v>0.17685799999999999</v>
      </c>
    </row>
    <row r="1715" spans="2:12" ht="19.5" customHeight="1" x14ac:dyDescent="0.3">
      <c r="B1715" s="39" t="s">
        <v>27</v>
      </c>
      <c r="C1715" s="30" t="s">
        <v>34</v>
      </c>
      <c r="D1715" s="30" t="s">
        <v>43</v>
      </c>
      <c r="E1715" s="29">
        <v>44805</v>
      </c>
      <c r="F1715" s="28">
        <v>8</v>
      </c>
      <c r="G1715" s="27">
        <v>0.27513900000000002</v>
      </c>
      <c r="H1715" s="27">
        <v>0.25023600000000001</v>
      </c>
      <c r="I1715" s="27">
        <v>0</v>
      </c>
      <c r="J1715" s="26">
        <v>0</v>
      </c>
      <c r="K1715" s="26">
        <v>0</v>
      </c>
      <c r="L1715" s="26">
        <v>0.173541</v>
      </c>
    </row>
    <row r="1716" spans="2:12" ht="19.5" customHeight="1" x14ac:dyDescent="0.3">
      <c r="B1716" s="39" t="s">
        <v>27</v>
      </c>
      <c r="C1716" s="30" t="s">
        <v>34</v>
      </c>
      <c r="D1716" s="30" t="s">
        <v>43</v>
      </c>
      <c r="E1716" s="29">
        <v>44774</v>
      </c>
      <c r="F1716" s="28">
        <v>8</v>
      </c>
      <c r="G1716" s="27">
        <v>0.28586</v>
      </c>
      <c r="H1716" s="27">
        <v>0.27115699999999998</v>
      </c>
      <c r="I1716" s="27">
        <v>0</v>
      </c>
      <c r="J1716" s="26">
        <v>0</v>
      </c>
      <c r="K1716" s="26">
        <v>0</v>
      </c>
      <c r="L1716" s="26">
        <v>0.202482</v>
      </c>
    </row>
    <row r="1717" spans="2:12" ht="19.5" customHeight="1" x14ac:dyDescent="0.3">
      <c r="B1717" s="39" t="s">
        <v>27</v>
      </c>
      <c r="C1717" s="30" t="s">
        <v>34</v>
      </c>
      <c r="D1717" s="30" t="s">
        <v>43</v>
      </c>
      <c r="E1717" s="29">
        <v>44743</v>
      </c>
      <c r="F1717" s="28">
        <v>8</v>
      </c>
      <c r="G1717" s="27">
        <v>0.25636900000000001</v>
      </c>
      <c r="H1717" s="27">
        <v>0.239339</v>
      </c>
      <c r="I1717" s="27">
        <v>0</v>
      </c>
      <c r="J1717" s="26">
        <v>0</v>
      </c>
      <c r="K1717" s="26">
        <v>0</v>
      </c>
      <c r="L1717" s="26">
        <v>0.17902499999999999</v>
      </c>
    </row>
    <row r="1718" spans="2:12" ht="19.5" customHeight="1" x14ac:dyDescent="0.3">
      <c r="B1718" s="39" t="s">
        <v>27</v>
      </c>
      <c r="C1718" s="30" t="s">
        <v>34</v>
      </c>
      <c r="D1718" s="30" t="s">
        <v>43</v>
      </c>
      <c r="E1718" s="29">
        <v>44713</v>
      </c>
      <c r="F1718" s="28">
        <v>8</v>
      </c>
      <c r="G1718" s="27">
        <v>0.31648300000000001</v>
      </c>
      <c r="H1718" s="27">
        <v>0.29996899999999999</v>
      </c>
      <c r="I1718" s="27">
        <v>0</v>
      </c>
      <c r="J1718" s="26">
        <v>0</v>
      </c>
      <c r="K1718" s="26">
        <v>0</v>
      </c>
      <c r="L1718" s="26">
        <v>0.21618599999999999</v>
      </c>
    </row>
    <row r="1719" spans="2:12" ht="19.5" customHeight="1" x14ac:dyDescent="0.3">
      <c r="B1719" s="39" t="s">
        <v>27</v>
      </c>
      <c r="C1719" s="30" t="s">
        <v>34</v>
      </c>
      <c r="D1719" s="30" t="s">
        <v>43</v>
      </c>
      <c r="E1719" s="29">
        <v>44682</v>
      </c>
      <c r="F1719" s="28">
        <v>8</v>
      </c>
      <c r="G1719" s="27">
        <v>0</v>
      </c>
      <c r="H1719" s="27">
        <v>0.328544</v>
      </c>
      <c r="I1719" s="27">
        <v>0.30432399999999998</v>
      </c>
      <c r="J1719" s="26">
        <v>0</v>
      </c>
      <c r="K1719" s="26">
        <v>0</v>
      </c>
      <c r="L1719" s="26">
        <v>0.237424</v>
      </c>
    </row>
    <row r="1720" spans="2:12" ht="19.5" customHeight="1" x14ac:dyDescent="0.3">
      <c r="B1720" s="39" t="s">
        <v>27</v>
      </c>
      <c r="C1720" s="30" t="s">
        <v>34</v>
      </c>
      <c r="D1720" s="30" t="s">
        <v>43</v>
      </c>
      <c r="E1720" s="29">
        <v>44652</v>
      </c>
      <c r="F1720" s="28">
        <v>8</v>
      </c>
      <c r="G1720" s="27">
        <v>0</v>
      </c>
      <c r="H1720" s="27">
        <v>0</v>
      </c>
      <c r="I1720" s="27">
        <v>0</v>
      </c>
      <c r="J1720" s="26">
        <v>0.316436</v>
      </c>
      <c r="K1720" s="26">
        <v>0.28416799999999998</v>
      </c>
      <c r="L1720" s="26">
        <v>0.237899</v>
      </c>
    </row>
    <row r="1721" spans="2:12" ht="19.5" customHeight="1" x14ac:dyDescent="0.3">
      <c r="B1721" s="39" t="s">
        <v>27</v>
      </c>
      <c r="C1721" s="30" t="s">
        <v>34</v>
      </c>
      <c r="D1721" s="30" t="s">
        <v>43</v>
      </c>
      <c r="E1721" s="29">
        <v>44621</v>
      </c>
      <c r="F1721" s="28">
        <v>8</v>
      </c>
      <c r="G1721" s="27">
        <v>0</v>
      </c>
      <c r="H1721" s="27">
        <v>0</v>
      </c>
      <c r="I1721" s="27">
        <v>0</v>
      </c>
      <c r="J1721" s="26">
        <v>0.43539899999999998</v>
      </c>
      <c r="K1721" s="26">
        <v>0.39034600000000003</v>
      </c>
      <c r="L1721" s="26">
        <v>0.31574400000000002</v>
      </c>
    </row>
    <row r="1722" spans="2:12" ht="19.5" customHeight="1" x14ac:dyDescent="0.3">
      <c r="B1722" s="39" t="s">
        <v>27</v>
      </c>
      <c r="C1722" s="30" t="s">
        <v>34</v>
      </c>
      <c r="D1722" s="30" t="s">
        <v>43</v>
      </c>
      <c r="E1722" s="29">
        <v>44593</v>
      </c>
      <c r="F1722" s="28">
        <v>8</v>
      </c>
      <c r="G1722" s="27">
        <v>0</v>
      </c>
      <c r="H1722" s="27">
        <v>0</v>
      </c>
      <c r="I1722" s="27">
        <v>0.31559100000000001</v>
      </c>
      <c r="J1722" s="26">
        <v>0.29398999999999997</v>
      </c>
      <c r="K1722" s="26">
        <v>0</v>
      </c>
      <c r="L1722" s="26">
        <v>0.230272</v>
      </c>
    </row>
    <row r="1723" spans="2:12" ht="19.5" customHeight="1" x14ac:dyDescent="0.3">
      <c r="B1723" s="39" t="s">
        <v>27</v>
      </c>
      <c r="C1723" s="30" t="s">
        <v>34</v>
      </c>
      <c r="D1723" s="30" t="s">
        <v>43</v>
      </c>
      <c r="E1723" s="29">
        <v>44562</v>
      </c>
      <c r="F1723" s="28">
        <v>8</v>
      </c>
      <c r="G1723" s="27">
        <v>0</v>
      </c>
      <c r="H1723" s="27">
        <v>0</v>
      </c>
      <c r="I1723" s="27">
        <v>0.32327800000000001</v>
      </c>
      <c r="J1723" s="26">
        <v>0.296794</v>
      </c>
      <c r="K1723" s="26">
        <v>0</v>
      </c>
      <c r="L1723" s="26">
        <v>0.239118</v>
      </c>
    </row>
    <row r="1724" spans="2:12" ht="19.5" customHeight="1" x14ac:dyDescent="0.3">
      <c r="B1724" s="88" t="s">
        <v>27</v>
      </c>
      <c r="C1724" s="30" t="s">
        <v>34</v>
      </c>
      <c r="D1724" s="30" t="s">
        <v>43</v>
      </c>
      <c r="E1724" s="29">
        <v>45108</v>
      </c>
      <c r="F1724" s="28">
        <v>8</v>
      </c>
      <c r="G1724" s="27">
        <v>0.19239600000000001</v>
      </c>
      <c r="H1724" s="27">
        <v>0.17771600000000001</v>
      </c>
      <c r="I1724" s="27">
        <v>0</v>
      </c>
      <c r="J1724" s="26">
        <v>0</v>
      </c>
      <c r="K1724" s="26">
        <v>0</v>
      </c>
      <c r="L1724" s="26">
        <v>0.12087000000000001</v>
      </c>
    </row>
    <row r="1725" spans="2:12" ht="19.5" customHeight="1" x14ac:dyDescent="0.3">
      <c r="B1725" s="39" t="s">
        <v>27</v>
      </c>
      <c r="C1725" s="30" t="s">
        <v>34</v>
      </c>
      <c r="D1725" s="30" t="s">
        <v>100</v>
      </c>
      <c r="E1725" s="29">
        <v>45047</v>
      </c>
      <c r="F1725" s="28">
        <v>11.5</v>
      </c>
      <c r="G1725" s="27">
        <v>0</v>
      </c>
      <c r="H1725" s="27">
        <v>0.14740300000000001</v>
      </c>
      <c r="I1725" s="27">
        <v>0.12624099999999999</v>
      </c>
      <c r="J1725" s="26">
        <v>0</v>
      </c>
      <c r="K1725" s="26">
        <v>0</v>
      </c>
      <c r="L1725" s="26">
        <v>9.4225000000000003E-2</v>
      </c>
    </row>
    <row r="1726" spans="2:12" ht="19.5" customHeight="1" x14ac:dyDescent="0.3">
      <c r="B1726" s="39" t="s">
        <v>27</v>
      </c>
      <c r="C1726" s="30" t="s">
        <v>34</v>
      </c>
      <c r="D1726" s="30" t="s">
        <v>100</v>
      </c>
      <c r="E1726" s="29">
        <v>45017</v>
      </c>
      <c r="F1726" s="28">
        <v>11.5</v>
      </c>
      <c r="G1726" s="27">
        <v>0</v>
      </c>
      <c r="H1726" s="27">
        <v>0</v>
      </c>
      <c r="I1726" s="27">
        <v>0</v>
      </c>
      <c r="J1726" s="26">
        <v>0.13914100000000001</v>
      </c>
      <c r="K1726" s="26">
        <v>0.12325100000000001</v>
      </c>
      <c r="L1726" s="26">
        <v>9.4474000000000002E-2</v>
      </c>
    </row>
    <row r="1727" spans="2:12" ht="19.5" customHeight="1" x14ac:dyDescent="0.3">
      <c r="B1727" s="39" t="s">
        <v>27</v>
      </c>
      <c r="C1727" s="30" t="s">
        <v>34</v>
      </c>
      <c r="D1727" s="30" t="s">
        <v>100</v>
      </c>
      <c r="E1727" s="29">
        <v>44986</v>
      </c>
      <c r="F1727" s="28">
        <v>11.5</v>
      </c>
      <c r="G1727" s="27">
        <v>0</v>
      </c>
      <c r="H1727" s="27">
        <v>0</v>
      </c>
      <c r="I1727" s="27">
        <v>0</v>
      </c>
      <c r="J1727" s="26">
        <v>0.152423</v>
      </c>
      <c r="K1727" s="26">
        <v>0.13355500000000001</v>
      </c>
      <c r="L1727" s="26">
        <v>0.11407100000000001</v>
      </c>
    </row>
    <row r="1728" spans="2:12" ht="19.5" customHeight="1" x14ac:dyDescent="0.3">
      <c r="B1728" s="39" t="s">
        <v>27</v>
      </c>
      <c r="C1728" s="30" t="s">
        <v>34</v>
      </c>
      <c r="D1728" s="30" t="s">
        <v>100</v>
      </c>
      <c r="E1728" s="29">
        <v>44958</v>
      </c>
      <c r="F1728" s="28">
        <v>11.5</v>
      </c>
      <c r="G1728" s="27">
        <v>0</v>
      </c>
      <c r="H1728" s="27">
        <v>0</v>
      </c>
      <c r="I1728" s="27">
        <v>0.21227000000000001</v>
      </c>
      <c r="J1728" s="26">
        <v>0.19216900000000001</v>
      </c>
      <c r="K1728" s="26">
        <v>0</v>
      </c>
      <c r="L1728" s="26">
        <v>0.1477</v>
      </c>
    </row>
    <row r="1729" spans="2:12" ht="19.5" customHeight="1" x14ac:dyDescent="0.3">
      <c r="B1729" s="39" t="s">
        <v>27</v>
      </c>
      <c r="C1729" s="30" t="s">
        <v>34</v>
      </c>
      <c r="D1729" s="30" t="s">
        <v>100</v>
      </c>
      <c r="E1729" s="29">
        <v>44927</v>
      </c>
      <c r="F1729" s="28">
        <v>11.5</v>
      </c>
      <c r="G1729" s="27">
        <v>0</v>
      </c>
      <c r="H1729" s="27">
        <v>0</v>
      </c>
      <c r="I1729" s="27">
        <v>0.14963100000000001</v>
      </c>
      <c r="J1729" s="26">
        <v>0.135491</v>
      </c>
      <c r="K1729" s="26">
        <v>0</v>
      </c>
      <c r="L1729" s="26">
        <v>8.6191000000000004E-2</v>
      </c>
    </row>
    <row r="1730" spans="2:12" ht="19.5" customHeight="1" x14ac:dyDescent="0.3">
      <c r="B1730" s="39" t="s">
        <v>27</v>
      </c>
      <c r="C1730" s="30" t="s">
        <v>34</v>
      </c>
      <c r="D1730" s="30" t="s">
        <v>100</v>
      </c>
      <c r="E1730" s="29">
        <v>44896</v>
      </c>
      <c r="F1730" s="28">
        <v>11.5</v>
      </c>
      <c r="G1730" s="27">
        <v>0</v>
      </c>
      <c r="H1730" s="27">
        <v>0</v>
      </c>
      <c r="I1730" s="27">
        <v>0.16325200000000001</v>
      </c>
      <c r="J1730" s="26">
        <v>0.14774200000000001</v>
      </c>
      <c r="K1730" s="26">
        <v>0</v>
      </c>
      <c r="L1730" s="26">
        <v>0.128584</v>
      </c>
    </row>
    <row r="1731" spans="2:12" ht="19.5" customHeight="1" x14ac:dyDescent="0.3">
      <c r="B1731" s="39" t="s">
        <v>27</v>
      </c>
      <c r="C1731" s="30" t="s">
        <v>34</v>
      </c>
      <c r="D1731" s="30" t="s">
        <v>100</v>
      </c>
      <c r="E1731" s="29">
        <v>44866</v>
      </c>
      <c r="F1731" s="28">
        <v>11.5</v>
      </c>
      <c r="G1731" s="27">
        <v>0</v>
      </c>
      <c r="H1731" s="27">
        <v>0</v>
      </c>
      <c r="I1731" s="27">
        <v>0</v>
      </c>
      <c r="J1731" s="26">
        <v>0.179641</v>
      </c>
      <c r="K1731" s="26">
        <v>0.15678400000000001</v>
      </c>
      <c r="L1731" s="26">
        <v>0.13484500000000002</v>
      </c>
    </row>
    <row r="1732" spans="2:12" ht="19.5" customHeight="1" x14ac:dyDescent="0.3">
      <c r="B1732" s="39" t="s">
        <v>27</v>
      </c>
      <c r="C1732" s="30" t="s">
        <v>34</v>
      </c>
      <c r="D1732" s="30" t="s">
        <v>100</v>
      </c>
      <c r="E1732" s="29">
        <v>44835</v>
      </c>
      <c r="F1732" s="28">
        <v>11.5</v>
      </c>
      <c r="G1732" s="27">
        <v>0</v>
      </c>
      <c r="H1732" s="27">
        <v>0.21949000000000002</v>
      </c>
      <c r="I1732" s="27">
        <v>0.191799</v>
      </c>
      <c r="J1732" s="26">
        <v>0</v>
      </c>
      <c r="K1732" s="26">
        <v>0</v>
      </c>
      <c r="L1732" s="26">
        <v>0.14373</v>
      </c>
    </row>
    <row r="1733" spans="2:12" ht="19.5" customHeight="1" x14ac:dyDescent="0.3">
      <c r="B1733" s="39" t="s">
        <v>27</v>
      </c>
      <c r="C1733" s="30" t="s">
        <v>34</v>
      </c>
      <c r="D1733" s="30" t="s">
        <v>100</v>
      </c>
      <c r="E1733" s="29">
        <v>44805</v>
      </c>
      <c r="F1733" s="28">
        <v>11.5</v>
      </c>
      <c r="G1733" s="27">
        <v>0.23911200000000002</v>
      </c>
      <c r="H1733" s="27">
        <v>0.215809</v>
      </c>
      <c r="I1733" s="27">
        <v>0</v>
      </c>
      <c r="J1733" s="26">
        <v>0</v>
      </c>
      <c r="K1733" s="26">
        <v>0</v>
      </c>
      <c r="L1733" s="26">
        <v>0.14962300000000001</v>
      </c>
    </row>
    <row r="1734" spans="2:12" ht="19.5" customHeight="1" x14ac:dyDescent="0.3">
      <c r="B1734" s="39" t="s">
        <v>27</v>
      </c>
      <c r="C1734" s="30" t="s">
        <v>34</v>
      </c>
      <c r="D1734" s="30" t="s">
        <v>100</v>
      </c>
      <c r="E1734" s="29">
        <v>44774</v>
      </c>
      <c r="F1734" s="28">
        <v>11.5</v>
      </c>
      <c r="G1734" s="27">
        <v>0.24696700000000002</v>
      </c>
      <c r="H1734" s="27">
        <v>0.225275</v>
      </c>
      <c r="I1734" s="27">
        <v>0</v>
      </c>
      <c r="J1734" s="26">
        <v>0</v>
      </c>
      <c r="K1734" s="26">
        <v>0</v>
      </c>
      <c r="L1734" s="26">
        <v>0.16702900000000001</v>
      </c>
    </row>
    <row r="1735" spans="2:12" ht="19.5" customHeight="1" x14ac:dyDescent="0.3">
      <c r="B1735" s="39" t="s">
        <v>27</v>
      </c>
      <c r="C1735" s="30" t="s">
        <v>34</v>
      </c>
      <c r="D1735" s="30" t="s">
        <v>100</v>
      </c>
      <c r="E1735" s="29">
        <v>44743</v>
      </c>
      <c r="F1735" s="28">
        <v>11.5</v>
      </c>
      <c r="G1735" s="27">
        <v>0.23364699999999999</v>
      </c>
      <c r="H1735" s="27">
        <v>0.21363300000000002</v>
      </c>
      <c r="I1735" s="27">
        <v>0</v>
      </c>
      <c r="J1735" s="26">
        <v>0</v>
      </c>
      <c r="K1735" s="26">
        <v>0</v>
      </c>
      <c r="L1735" s="26">
        <v>0.154116</v>
      </c>
    </row>
    <row r="1736" spans="2:12" ht="19.5" customHeight="1" x14ac:dyDescent="0.3">
      <c r="B1736" s="39" t="s">
        <v>27</v>
      </c>
      <c r="C1736" s="30" t="s">
        <v>34</v>
      </c>
      <c r="D1736" s="30" t="s">
        <v>100</v>
      </c>
      <c r="E1736" s="29">
        <v>44713</v>
      </c>
      <c r="F1736" s="28">
        <v>11.5</v>
      </c>
      <c r="G1736" s="27">
        <v>0.26457200000000003</v>
      </c>
      <c r="H1736" s="27">
        <v>0.241342</v>
      </c>
      <c r="I1736" s="27">
        <v>0</v>
      </c>
      <c r="J1736" s="26">
        <v>0</v>
      </c>
      <c r="K1736" s="26">
        <v>0</v>
      </c>
      <c r="L1736" s="26">
        <v>0.17643500000000001</v>
      </c>
    </row>
    <row r="1737" spans="2:12" ht="19.5" customHeight="1" x14ac:dyDescent="0.3">
      <c r="B1737" s="39" t="s">
        <v>27</v>
      </c>
      <c r="C1737" s="30" t="s">
        <v>34</v>
      </c>
      <c r="D1737" s="30" t="s">
        <v>100</v>
      </c>
      <c r="E1737" s="29">
        <v>44682</v>
      </c>
      <c r="F1737" s="28">
        <v>11.5</v>
      </c>
      <c r="G1737" s="27">
        <v>0</v>
      </c>
      <c r="H1737" s="27">
        <v>0.28639799999999999</v>
      </c>
      <c r="I1737" s="27">
        <v>0.25695699999999999</v>
      </c>
      <c r="J1737" s="26">
        <v>0</v>
      </c>
      <c r="K1737" s="26">
        <v>0</v>
      </c>
      <c r="L1737" s="26">
        <v>0.196821</v>
      </c>
    </row>
    <row r="1738" spans="2:12" ht="19.5" customHeight="1" x14ac:dyDescent="0.3">
      <c r="B1738" s="39" t="s">
        <v>27</v>
      </c>
      <c r="C1738" s="30" t="s">
        <v>34</v>
      </c>
      <c r="D1738" s="30" t="s">
        <v>100</v>
      </c>
      <c r="E1738" s="29">
        <v>44652</v>
      </c>
      <c r="F1738" s="28">
        <v>11.5</v>
      </c>
      <c r="G1738" s="27">
        <v>0</v>
      </c>
      <c r="H1738" s="27">
        <v>0</v>
      </c>
      <c r="I1738" s="27">
        <v>0</v>
      </c>
      <c r="J1738" s="26">
        <v>0.28266000000000002</v>
      </c>
      <c r="K1738" s="26">
        <v>0.249498</v>
      </c>
      <c r="L1738" s="26">
        <v>0.20208900000000002</v>
      </c>
    </row>
    <row r="1739" spans="2:12" ht="19.5" customHeight="1" x14ac:dyDescent="0.3">
      <c r="B1739" s="39" t="s">
        <v>27</v>
      </c>
      <c r="C1739" s="30" t="s">
        <v>34</v>
      </c>
      <c r="D1739" s="30" t="s">
        <v>100</v>
      </c>
      <c r="E1739" s="29">
        <v>44621</v>
      </c>
      <c r="F1739" s="28">
        <v>11.5</v>
      </c>
      <c r="G1739" s="27">
        <v>0</v>
      </c>
      <c r="H1739" s="27">
        <v>0</v>
      </c>
      <c r="I1739" s="27">
        <v>0</v>
      </c>
      <c r="J1739" s="26">
        <v>0.39728000000000002</v>
      </c>
      <c r="K1739" s="26">
        <v>0.35093000000000002</v>
      </c>
      <c r="L1739" s="26">
        <v>0.29223900000000003</v>
      </c>
    </row>
    <row r="1740" spans="2:12" ht="19.5" customHeight="1" x14ac:dyDescent="0.3">
      <c r="B1740" s="39" t="s">
        <v>27</v>
      </c>
      <c r="C1740" s="30" t="s">
        <v>34</v>
      </c>
      <c r="D1740" s="30" t="s">
        <v>100</v>
      </c>
      <c r="E1740" s="29">
        <v>44593</v>
      </c>
      <c r="F1740" s="28">
        <v>11.5</v>
      </c>
      <c r="G1740" s="27">
        <v>0</v>
      </c>
      <c r="H1740" s="27">
        <v>0</v>
      </c>
      <c r="I1740" s="27">
        <v>0.289045</v>
      </c>
      <c r="J1740" s="26">
        <v>0.25937500000000002</v>
      </c>
      <c r="K1740" s="26">
        <v>0</v>
      </c>
      <c r="L1740" s="26">
        <v>0.21461</v>
      </c>
    </row>
    <row r="1741" spans="2:12" ht="19.5" customHeight="1" x14ac:dyDescent="0.3">
      <c r="B1741" s="39" t="s">
        <v>27</v>
      </c>
      <c r="C1741" s="30" t="s">
        <v>34</v>
      </c>
      <c r="D1741" s="30" t="s">
        <v>100</v>
      </c>
      <c r="E1741" s="29">
        <v>44562</v>
      </c>
      <c r="F1741" s="28">
        <v>11.5</v>
      </c>
      <c r="G1741" s="27">
        <v>0</v>
      </c>
      <c r="H1741" s="27">
        <v>0</v>
      </c>
      <c r="I1741" s="27">
        <v>0.30177900000000002</v>
      </c>
      <c r="J1741" s="26">
        <v>0.27069900000000002</v>
      </c>
      <c r="K1741" s="26">
        <v>0</v>
      </c>
      <c r="L1741" s="26">
        <v>0.21486</v>
      </c>
    </row>
    <row r="1742" spans="2:12" ht="19.5" customHeight="1" x14ac:dyDescent="0.3">
      <c r="B1742" s="39" t="s">
        <v>27</v>
      </c>
      <c r="C1742" s="30" t="s">
        <v>34</v>
      </c>
      <c r="D1742" s="30" t="s">
        <v>100</v>
      </c>
      <c r="E1742" s="29">
        <v>45078</v>
      </c>
      <c r="F1742" s="28">
        <v>11.5</v>
      </c>
      <c r="G1742" s="27">
        <v>0.17604900000000001</v>
      </c>
      <c r="H1742" s="27">
        <v>0.15889900000000001</v>
      </c>
      <c r="I1742" s="27">
        <v>0</v>
      </c>
      <c r="J1742" s="26">
        <v>0</v>
      </c>
      <c r="K1742" s="26">
        <v>0</v>
      </c>
      <c r="L1742" s="26">
        <v>0.10774800000000001</v>
      </c>
    </row>
    <row r="1743" spans="2:12" ht="19.5" customHeight="1" x14ac:dyDescent="0.3">
      <c r="B1743" s="39" t="s">
        <v>27</v>
      </c>
      <c r="C1743" s="30" t="s">
        <v>34</v>
      </c>
      <c r="D1743" s="30" t="s">
        <v>100</v>
      </c>
      <c r="E1743" s="29">
        <v>45047</v>
      </c>
      <c r="F1743" s="28">
        <v>13.5</v>
      </c>
      <c r="G1743" s="27">
        <v>0</v>
      </c>
      <c r="H1743" s="27">
        <v>0.14940300000000001</v>
      </c>
      <c r="I1743" s="27">
        <v>0.12824099999999999</v>
      </c>
      <c r="J1743" s="26">
        <v>0</v>
      </c>
      <c r="K1743" s="26">
        <v>0</v>
      </c>
      <c r="L1743" s="26">
        <v>9.6225000000000005E-2</v>
      </c>
    </row>
    <row r="1744" spans="2:12" ht="19.5" customHeight="1" x14ac:dyDescent="0.3">
      <c r="B1744" s="39" t="s">
        <v>27</v>
      </c>
      <c r="C1744" s="30" t="s">
        <v>34</v>
      </c>
      <c r="D1744" s="30" t="s">
        <v>100</v>
      </c>
      <c r="E1744" s="29">
        <v>45017</v>
      </c>
      <c r="F1744" s="28">
        <v>13.5</v>
      </c>
      <c r="G1744" s="27">
        <v>0</v>
      </c>
      <c r="H1744" s="27">
        <v>0</v>
      </c>
      <c r="I1744" s="27">
        <v>0</v>
      </c>
      <c r="J1744" s="26">
        <v>0.14114100000000002</v>
      </c>
      <c r="K1744" s="26">
        <v>0.125251</v>
      </c>
      <c r="L1744" s="26">
        <v>9.6474000000000004E-2</v>
      </c>
    </row>
    <row r="1745" spans="2:12" ht="19.5" customHeight="1" x14ac:dyDescent="0.3">
      <c r="B1745" s="39" t="s">
        <v>27</v>
      </c>
      <c r="C1745" s="30" t="s">
        <v>34</v>
      </c>
      <c r="D1745" s="30" t="s">
        <v>100</v>
      </c>
      <c r="E1745" s="29">
        <v>44986</v>
      </c>
      <c r="F1745" s="28">
        <v>13.5</v>
      </c>
      <c r="G1745" s="27">
        <v>0</v>
      </c>
      <c r="H1745" s="27">
        <v>0</v>
      </c>
      <c r="I1745" s="27">
        <v>0</v>
      </c>
      <c r="J1745" s="26">
        <v>0.154423</v>
      </c>
      <c r="K1745" s="26">
        <v>0.13555500000000001</v>
      </c>
      <c r="L1745" s="26">
        <v>0.11607100000000001</v>
      </c>
    </row>
    <row r="1746" spans="2:12" ht="19.5" customHeight="1" x14ac:dyDescent="0.3">
      <c r="B1746" s="39" t="s">
        <v>27</v>
      </c>
      <c r="C1746" s="30" t="s">
        <v>34</v>
      </c>
      <c r="D1746" s="30" t="s">
        <v>100</v>
      </c>
      <c r="E1746" s="29">
        <v>44958</v>
      </c>
      <c r="F1746" s="28">
        <v>13.5</v>
      </c>
      <c r="G1746" s="27">
        <v>0</v>
      </c>
      <c r="H1746" s="27">
        <v>0</v>
      </c>
      <c r="I1746" s="27">
        <v>0.21427000000000002</v>
      </c>
      <c r="J1746" s="26">
        <v>0.19416900000000001</v>
      </c>
      <c r="K1746" s="26">
        <v>0</v>
      </c>
      <c r="L1746" s="26">
        <v>0.1497</v>
      </c>
    </row>
    <row r="1747" spans="2:12" ht="19.5" customHeight="1" x14ac:dyDescent="0.3">
      <c r="B1747" s="39" t="s">
        <v>27</v>
      </c>
      <c r="C1747" s="30" t="s">
        <v>34</v>
      </c>
      <c r="D1747" s="30" t="s">
        <v>100</v>
      </c>
      <c r="E1747" s="29">
        <v>44927</v>
      </c>
      <c r="F1747" s="28">
        <v>13.5</v>
      </c>
      <c r="G1747" s="27">
        <v>0</v>
      </c>
      <c r="H1747" s="27">
        <v>0</v>
      </c>
      <c r="I1747" s="27">
        <v>0.15163100000000002</v>
      </c>
      <c r="J1747" s="26">
        <v>0.137491</v>
      </c>
      <c r="K1747" s="26">
        <v>0</v>
      </c>
      <c r="L1747" s="26">
        <v>8.8191000000000005E-2</v>
      </c>
    </row>
    <row r="1748" spans="2:12" ht="19.5" customHeight="1" x14ac:dyDescent="0.3">
      <c r="B1748" s="39" t="s">
        <v>27</v>
      </c>
      <c r="C1748" s="30" t="s">
        <v>34</v>
      </c>
      <c r="D1748" s="30" t="s">
        <v>100</v>
      </c>
      <c r="E1748" s="29">
        <v>44896</v>
      </c>
      <c r="F1748" s="28">
        <v>13.5</v>
      </c>
      <c r="G1748" s="27">
        <v>0</v>
      </c>
      <c r="H1748" s="27">
        <v>0</v>
      </c>
      <c r="I1748" s="27">
        <v>0.16525200000000001</v>
      </c>
      <c r="J1748" s="26">
        <v>0.14974200000000001</v>
      </c>
      <c r="K1748" s="26">
        <v>0</v>
      </c>
      <c r="L1748" s="26">
        <v>0.13058400000000001</v>
      </c>
    </row>
    <row r="1749" spans="2:12" ht="19.5" customHeight="1" x14ac:dyDescent="0.3">
      <c r="B1749" s="39" t="s">
        <v>27</v>
      </c>
      <c r="C1749" s="30" t="s">
        <v>34</v>
      </c>
      <c r="D1749" s="30" t="s">
        <v>100</v>
      </c>
      <c r="E1749" s="29">
        <v>44866</v>
      </c>
      <c r="F1749" s="28">
        <v>13.5</v>
      </c>
      <c r="G1749" s="27">
        <v>0</v>
      </c>
      <c r="H1749" s="27">
        <v>0</v>
      </c>
      <c r="I1749" s="27">
        <v>0</v>
      </c>
      <c r="J1749" s="26">
        <v>0.181641</v>
      </c>
      <c r="K1749" s="26">
        <v>0.15878400000000001</v>
      </c>
      <c r="L1749" s="26">
        <v>0.13684500000000002</v>
      </c>
    </row>
    <row r="1750" spans="2:12" ht="19.5" customHeight="1" x14ac:dyDescent="0.3">
      <c r="B1750" s="39" t="s">
        <v>27</v>
      </c>
      <c r="C1750" s="30" t="s">
        <v>34</v>
      </c>
      <c r="D1750" s="30" t="s">
        <v>100</v>
      </c>
      <c r="E1750" s="29">
        <v>44835</v>
      </c>
      <c r="F1750" s="28">
        <v>13.5</v>
      </c>
      <c r="G1750" s="27">
        <v>0</v>
      </c>
      <c r="H1750" s="27">
        <v>0.22149000000000002</v>
      </c>
      <c r="I1750" s="27">
        <v>0.193799</v>
      </c>
      <c r="J1750" s="26">
        <v>0</v>
      </c>
      <c r="K1750" s="26">
        <v>0</v>
      </c>
      <c r="L1750" s="26">
        <v>0.14573</v>
      </c>
    </row>
    <row r="1751" spans="2:12" ht="19.5" customHeight="1" x14ac:dyDescent="0.3">
      <c r="B1751" s="39" t="s">
        <v>27</v>
      </c>
      <c r="C1751" s="30" t="s">
        <v>34</v>
      </c>
      <c r="D1751" s="30" t="s">
        <v>100</v>
      </c>
      <c r="E1751" s="29">
        <v>44805</v>
      </c>
      <c r="F1751" s="28">
        <v>13.5</v>
      </c>
      <c r="G1751" s="27">
        <v>0.24111200000000002</v>
      </c>
      <c r="H1751" s="27">
        <v>0.217809</v>
      </c>
      <c r="I1751" s="27">
        <v>0</v>
      </c>
      <c r="J1751" s="26">
        <v>0</v>
      </c>
      <c r="K1751" s="26">
        <v>0</v>
      </c>
      <c r="L1751" s="26">
        <v>0.15162300000000001</v>
      </c>
    </row>
    <row r="1752" spans="2:12" ht="19.5" customHeight="1" x14ac:dyDescent="0.3">
      <c r="B1752" s="39" t="s">
        <v>27</v>
      </c>
      <c r="C1752" s="30" t="s">
        <v>34</v>
      </c>
      <c r="D1752" s="30" t="s">
        <v>100</v>
      </c>
      <c r="E1752" s="29">
        <v>44774</v>
      </c>
      <c r="F1752" s="28">
        <v>13.5</v>
      </c>
      <c r="G1752" s="27">
        <v>0.24896700000000002</v>
      </c>
      <c r="H1752" s="27">
        <v>0.227275</v>
      </c>
      <c r="I1752" s="27">
        <v>0</v>
      </c>
      <c r="J1752" s="26">
        <v>0</v>
      </c>
      <c r="K1752" s="26">
        <v>0</v>
      </c>
      <c r="L1752" s="26">
        <v>0.16902900000000001</v>
      </c>
    </row>
    <row r="1753" spans="2:12" ht="19.5" customHeight="1" x14ac:dyDescent="0.3">
      <c r="B1753" s="39" t="s">
        <v>27</v>
      </c>
      <c r="C1753" s="30" t="s">
        <v>34</v>
      </c>
      <c r="D1753" s="30" t="s">
        <v>100</v>
      </c>
      <c r="E1753" s="29">
        <v>44743</v>
      </c>
      <c r="F1753" s="28">
        <v>13.5</v>
      </c>
      <c r="G1753" s="27">
        <v>0.235647</v>
      </c>
      <c r="H1753" s="27">
        <v>0.21563300000000002</v>
      </c>
      <c r="I1753" s="27">
        <v>0</v>
      </c>
      <c r="J1753" s="26">
        <v>0</v>
      </c>
      <c r="K1753" s="26">
        <v>0</v>
      </c>
      <c r="L1753" s="26">
        <v>0.156116</v>
      </c>
    </row>
    <row r="1754" spans="2:12" ht="19.5" customHeight="1" x14ac:dyDescent="0.3">
      <c r="B1754" s="39" t="s">
        <v>27</v>
      </c>
      <c r="C1754" s="30" t="s">
        <v>34</v>
      </c>
      <c r="D1754" s="30" t="s">
        <v>100</v>
      </c>
      <c r="E1754" s="29">
        <v>44713</v>
      </c>
      <c r="F1754" s="28">
        <v>13.5</v>
      </c>
      <c r="G1754" s="27">
        <v>0.26657200000000003</v>
      </c>
      <c r="H1754" s="27">
        <v>0.243342</v>
      </c>
      <c r="I1754" s="27">
        <v>0</v>
      </c>
      <c r="J1754" s="26">
        <v>0</v>
      </c>
      <c r="K1754" s="26">
        <v>0</v>
      </c>
      <c r="L1754" s="26">
        <v>0.17843500000000001</v>
      </c>
    </row>
    <row r="1755" spans="2:12" ht="19.5" customHeight="1" x14ac:dyDescent="0.3">
      <c r="B1755" s="39" t="s">
        <v>27</v>
      </c>
      <c r="C1755" s="30" t="s">
        <v>34</v>
      </c>
      <c r="D1755" s="30" t="s">
        <v>100</v>
      </c>
      <c r="E1755" s="29">
        <v>44682</v>
      </c>
      <c r="F1755" s="28">
        <v>13.5</v>
      </c>
      <c r="G1755" s="27">
        <v>0</v>
      </c>
      <c r="H1755" s="27">
        <v>0.28839799999999999</v>
      </c>
      <c r="I1755" s="27">
        <v>0.25895699999999999</v>
      </c>
      <c r="J1755" s="26">
        <v>0</v>
      </c>
      <c r="K1755" s="26">
        <v>0</v>
      </c>
      <c r="L1755" s="26">
        <v>0.198821</v>
      </c>
    </row>
    <row r="1756" spans="2:12" ht="19.5" customHeight="1" x14ac:dyDescent="0.3">
      <c r="B1756" s="39" t="s">
        <v>27</v>
      </c>
      <c r="C1756" s="30" t="s">
        <v>34</v>
      </c>
      <c r="D1756" s="30" t="s">
        <v>100</v>
      </c>
      <c r="E1756" s="29">
        <v>44652</v>
      </c>
      <c r="F1756" s="28">
        <v>13.5</v>
      </c>
      <c r="G1756" s="27">
        <v>0</v>
      </c>
      <c r="H1756" s="27">
        <v>0</v>
      </c>
      <c r="I1756" s="27">
        <v>0</v>
      </c>
      <c r="J1756" s="26">
        <v>0.28466000000000002</v>
      </c>
      <c r="K1756" s="26">
        <v>0.251498</v>
      </c>
      <c r="L1756" s="26">
        <v>0.20408900000000002</v>
      </c>
    </row>
    <row r="1757" spans="2:12" ht="19.5" customHeight="1" x14ac:dyDescent="0.3">
      <c r="B1757" s="39" t="s">
        <v>27</v>
      </c>
      <c r="C1757" s="30" t="s">
        <v>34</v>
      </c>
      <c r="D1757" s="30" t="s">
        <v>100</v>
      </c>
      <c r="E1757" s="29">
        <v>44621</v>
      </c>
      <c r="F1757" s="28">
        <v>13.5</v>
      </c>
      <c r="G1757" s="27">
        <v>0</v>
      </c>
      <c r="H1757" s="27">
        <v>0</v>
      </c>
      <c r="I1757" s="27">
        <v>0</v>
      </c>
      <c r="J1757" s="26">
        <v>0.39928000000000002</v>
      </c>
      <c r="K1757" s="26">
        <v>0.35293000000000002</v>
      </c>
      <c r="L1757" s="26">
        <v>0.29423900000000003</v>
      </c>
    </row>
    <row r="1758" spans="2:12" ht="19.5" customHeight="1" x14ac:dyDescent="0.3">
      <c r="B1758" s="39" t="s">
        <v>27</v>
      </c>
      <c r="C1758" s="30" t="s">
        <v>34</v>
      </c>
      <c r="D1758" s="30" t="s">
        <v>100</v>
      </c>
      <c r="E1758" s="29">
        <v>44593</v>
      </c>
      <c r="F1758" s="28">
        <v>13.5</v>
      </c>
      <c r="G1758" s="27">
        <v>0</v>
      </c>
      <c r="H1758" s="27">
        <v>0</v>
      </c>
      <c r="I1758" s="27">
        <v>0.291045</v>
      </c>
      <c r="J1758" s="26">
        <v>0.26137500000000002</v>
      </c>
      <c r="K1758" s="26">
        <v>0</v>
      </c>
      <c r="L1758" s="26">
        <v>0.21661</v>
      </c>
    </row>
    <row r="1759" spans="2:12" ht="19.5" customHeight="1" x14ac:dyDescent="0.3">
      <c r="B1759" s="39" t="s">
        <v>27</v>
      </c>
      <c r="C1759" s="30" t="s">
        <v>34</v>
      </c>
      <c r="D1759" s="30" t="s">
        <v>100</v>
      </c>
      <c r="E1759" s="29">
        <v>44562</v>
      </c>
      <c r="F1759" s="28">
        <v>13.5</v>
      </c>
      <c r="G1759" s="27">
        <v>0</v>
      </c>
      <c r="H1759" s="27">
        <v>0</v>
      </c>
      <c r="I1759" s="27">
        <v>0.30377900000000002</v>
      </c>
      <c r="J1759" s="26">
        <v>0.27269900000000002</v>
      </c>
      <c r="K1759" s="26">
        <v>0</v>
      </c>
      <c r="L1759" s="26">
        <v>0.21686</v>
      </c>
    </row>
    <row r="1760" spans="2:12" ht="19.5" customHeight="1" x14ac:dyDescent="0.3">
      <c r="B1760" s="39" t="s">
        <v>27</v>
      </c>
      <c r="C1760" s="30" t="s">
        <v>34</v>
      </c>
      <c r="D1760" s="30" t="s">
        <v>100</v>
      </c>
      <c r="E1760" s="29">
        <v>45078</v>
      </c>
      <c r="F1760" s="28">
        <v>13.5</v>
      </c>
      <c r="G1760" s="27">
        <v>0.17804900000000001</v>
      </c>
      <c r="H1760" s="27">
        <v>0.16089900000000001</v>
      </c>
      <c r="I1760" s="27">
        <v>0</v>
      </c>
      <c r="J1760" s="26">
        <v>0</v>
      </c>
      <c r="K1760" s="26">
        <v>0</v>
      </c>
      <c r="L1760" s="26">
        <v>0.10974800000000001</v>
      </c>
    </row>
    <row r="1761" spans="2:12" ht="19.5" customHeight="1" x14ac:dyDescent="0.3">
      <c r="B1761" s="39" t="s">
        <v>27</v>
      </c>
      <c r="C1761" s="30" t="s">
        <v>34</v>
      </c>
      <c r="D1761" s="30" t="s">
        <v>100</v>
      </c>
      <c r="E1761" s="29">
        <v>45047</v>
      </c>
      <c r="F1761" s="28">
        <v>15.5</v>
      </c>
      <c r="G1761" s="27">
        <v>0</v>
      </c>
      <c r="H1761" s="27">
        <v>0.15140300000000001</v>
      </c>
      <c r="I1761" s="27">
        <v>0.130241</v>
      </c>
      <c r="J1761" s="26">
        <v>0</v>
      </c>
      <c r="K1761" s="26">
        <v>0</v>
      </c>
      <c r="L1761" s="26">
        <v>9.8225000000000007E-2</v>
      </c>
    </row>
    <row r="1762" spans="2:12" ht="19.5" customHeight="1" x14ac:dyDescent="0.3">
      <c r="B1762" s="39" t="s">
        <v>27</v>
      </c>
      <c r="C1762" s="30" t="s">
        <v>34</v>
      </c>
      <c r="D1762" s="30" t="s">
        <v>100</v>
      </c>
      <c r="E1762" s="29">
        <v>45017</v>
      </c>
      <c r="F1762" s="28">
        <v>15.5</v>
      </c>
      <c r="G1762" s="27">
        <v>0</v>
      </c>
      <c r="H1762" s="27">
        <v>0</v>
      </c>
      <c r="I1762" s="27">
        <v>0</v>
      </c>
      <c r="J1762" s="26">
        <v>0.14314100000000002</v>
      </c>
      <c r="K1762" s="26">
        <v>0.127251</v>
      </c>
      <c r="L1762" s="26">
        <v>9.8474000000000006E-2</v>
      </c>
    </row>
    <row r="1763" spans="2:12" ht="19.5" customHeight="1" x14ac:dyDescent="0.3">
      <c r="B1763" s="39" t="s">
        <v>27</v>
      </c>
      <c r="C1763" s="30" t="s">
        <v>34</v>
      </c>
      <c r="D1763" s="30" t="s">
        <v>100</v>
      </c>
      <c r="E1763" s="29">
        <v>44986</v>
      </c>
      <c r="F1763" s="28">
        <v>15.5</v>
      </c>
      <c r="G1763" s="27">
        <v>0</v>
      </c>
      <c r="H1763" s="27">
        <v>0</v>
      </c>
      <c r="I1763" s="27">
        <v>0</v>
      </c>
      <c r="J1763" s="26">
        <v>0.15642300000000001</v>
      </c>
      <c r="K1763" s="26">
        <v>0.13755500000000001</v>
      </c>
      <c r="L1763" s="26">
        <v>0.11807100000000001</v>
      </c>
    </row>
    <row r="1764" spans="2:12" ht="19.5" customHeight="1" x14ac:dyDescent="0.3">
      <c r="B1764" s="39" t="s">
        <v>27</v>
      </c>
      <c r="C1764" s="30" t="s">
        <v>34</v>
      </c>
      <c r="D1764" s="30" t="s">
        <v>100</v>
      </c>
      <c r="E1764" s="29">
        <v>44958</v>
      </c>
      <c r="F1764" s="28">
        <v>15.5</v>
      </c>
      <c r="G1764" s="27">
        <v>0</v>
      </c>
      <c r="H1764" s="27">
        <v>0</v>
      </c>
      <c r="I1764" s="27">
        <v>0.21627000000000002</v>
      </c>
      <c r="J1764" s="26">
        <v>0.19616900000000001</v>
      </c>
      <c r="K1764" s="26">
        <v>0</v>
      </c>
      <c r="L1764" s="26">
        <v>0.1517</v>
      </c>
    </row>
    <row r="1765" spans="2:12" ht="19.5" customHeight="1" x14ac:dyDescent="0.3">
      <c r="B1765" s="39" t="s">
        <v>27</v>
      </c>
      <c r="C1765" s="30" t="s">
        <v>34</v>
      </c>
      <c r="D1765" s="30" t="s">
        <v>100</v>
      </c>
      <c r="E1765" s="29">
        <v>44927</v>
      </c>
      <c r="F1765" s="28">
        <v>15.5</v>
      </c>
      <c r="G1765" s="27">
        <v>0</v>
      </c>
      <c r="H1765" s="27">
        <v>0</v>
      </c>
      <c r="I1765" s="27">
        <v>0.15363100000000002</v>
      </c>
      <c r="J1765" s="26">
        <v>0.139491</v>
      </c>
      <c r="K1765" s="26">
        <v>0</v>
      </c>
      <c r="L1765" s="26">
        <v>9.0191000000000007E-2</v>
      </c>
    </row>
    <row r="1766" spans="2:12" ht="19.5" customHeight="1" x14ac:dyDescent="0.3">
      <c r="B1766" s="39" t="s">
        <v>27</v>
      </c>
      <c r="C1766" s="30" t="s">
        <v>34</v>
      </c>
      <c r="D1766" s="30" t="s">
        <v>100</v>
      </c>
      <c r="E1766" s="29">
        <v>44896</v>
      </c>
      <c r="F1766" s="28">
        <v>15.5</v>
      </c>
      <c r="G1766" s="27">
        <v>0</v>
      </c>
      <c r="H1766" s="27">
        <v>0</v>
      </c>
      <c r="I1766" s="27">
        <v>0.16725200000000001</v>
      </c>
      <c r="J1766" s="26">
        <v>0.15174200000000002</v>
      </c>
      <c r="K1766" s="26">
        <v>0</v>
      </c>
      <c r="L1766" s="26">
        <v>0.13258400000000001</v>
      </c>
    </row>
    <row r="1767" spans="2:12" ht="19.5" customHeight="1" x14ac:dyDescent="0.3">
      <c r="B1767" s="39" t="s">
        <v>27</v>
      </c>
      <c r="C1767" s="30" t="s">
        <v>34</v>
      </c>
      <c r="D1767" s="30" t="s">
        <v>100</v>
      </c>
      <c r="E1767" s="29">
        <v>44866</v>
      </c>
      <c r="F1767" s="28">
        <v>15.5</v>
      </c>
      <c r="G1767" s="27">
        <v>0</v>
      </c>
      <c r="H1767" s="27">
        <v>0</v>
      </c>
      <c r="I1767" s="27">
        <v>0</v>
      </c>
      <c r="J1767" s="26">
        <v>0.183641</v>
      </c>
      <c r="K1767" s="26">
        <v>0.16078400000000001</v>
      </c>
      <c r="L1767" s="26">
        <v>0.13884500000000002</v>
      </c>
    </row>
    <row r="1768" spans="2:12" ht="19.5" customHeight="1" x14ac:dyDescent="0.3">
      <c r="B1768" s="39" t="s">
        <v>27</v>
      </c>
      <c r="C1768" s="30" t="s">
        <v>34</v>
      </c>
      <c r="D1768" s="30" t="s">
        <v>100</v>
      </c>
      <c r="E1768" s="29">
        <v>44835</v>
      </c>
      <c r="F1768" s="28">
        <v>15.5</v>
      </c>
      <c r="G1768" s="27">
        <v>0</v>
      </c>
      <c r="H1768" s="27">
        <v>0.22349000000000002</v>
      </c>
      <c r="I1768" s="27">
        <v>0.195799</v>
      </c>
      <c r="J1768" s="26">
        <v>0</v>
      </c>
      <c r="K1768" s="26">
        <v>0</v>
      </c>
      <c r="L1768" s="26">
        <v>0.14773</v>
      </c>
    </row>
    <row r="1769" spans="2:12" ht="19.5" customHeight="1" x14ac:dyDescent="0.3">
      <c r="B1769" s="39" t="s">
        <v>27</v>
      </c>
      <c r="C1769" s="30" t="s">
        <v>34</v>
      </c>
      <c r="D1769" s="30" t="s">
        <v>100</v>
      </c>
      <c r="E1769" s="29">
        <v>44805</v>
      </c>
      <c r="F1769" s="28">
        <v>15.5</v>
      </c>
      <c r="G1769" s="27">
        <v>0.24311200000000002</v>
      </c>
      <c r="H1769" s="27">
        <v>0.219809</v>
      </c>
      <c r="I1769" s="27">
        <v>0</v>
      </c>
      <c r="J1769" s="26">
        <v>0</v>
      </c>
      <c r="K1769" s="26">
        <v>0</v>
      </c>
      <c r="L1769" s="26">
        <v>0.15362300000000001</v>
      </c>
    </row>
    <row r="1770" spans="2:12" ht="19.5" customHeight="1" x14ac:dyDescent="0.3">
      <c r="B1770" s="39" t="s">
        <v>27</v>
      </c>
      <c r="C1770" s="30" t="s">
        <v>34</v>
      </c>
      <c r="D1770" s="30" t="s">
        <v>100</v>
      </c>
      <c r="E1770" s="29">
        <v>44774</v>
      </c>
      <c r="F1770" s="28">
        <v>15.5</v>
      </c>
      <c r="G1770" s="27">
        <v>0.250967</v>
      </c>
      <c r="H1770" s="27">
        <v>0.22927500000000001</v>
      </c>
      <c r="I1770" s="27">
        <v>0</v>
      </c>
      <c r="J1770" s="26">
        <v>0</v>
      </c>
      <c r="K1770" s="26">
        <v>0</v>
      </c>
      <c r="L1770" s="26">
        <v>0.17102900000000001</v>
      </c>
    </row>
    <row r="1771" spans="2:12" ht="19.5" customHeight="1" x14ac:dyDescent="0.3">
      <c r="B1771" s="39" t="s">
        <v>27</v>
      </c>
      <c r="C1771" s="30" t="s">
        <v>34</v>
      </c>
      <c r="D1771" s="30" t="s">
        <v>100</v>
      </c>
      <c r="E1771" s="29">
        <v>44743</v>
      </c>
      <c r="F1771" s="28">
        <v>15.5</v>
      </c>
      <c r="G1771" s="27">
        <v>0.237647</v>
      </c>
      <c r="H1771" s="27">
        <v>0.21763300000000002</v>
      </c>
      <c r="I1771" s="27">
        <v>0</v>
      </c>
      <c r="J1771" s="26">
        <v>0</v>
      </c>
      <c r="K1771" s="26">
        <v>0</v>
      </c>
      <c r="L1771" s="26">
        <v>0.15811600000000001</v>
      </c>
    </row>
    <row r="1772" spans="2:12" ht="19.5" customHeight="1" x14ac:dyDescent="0.3">
      <c r="B1772" s="39" t="s">
        <v>27</v>
      </c>
      <c r="C1772" s="30" t="s">
        <v>34</v>
      </c>
      <c r="D1772" s="30" t="s">
        <v>100</v>
      </c>
      <c r="E1772" s="29">
        <v>44713</v>
      </c>
      <c r="F1772" s="28">
        <v>15.5</v>
      </c>
      <c r="G1772" s="27">
        <v>0.26857200000000003</v>
      </c>
      <c r="H1772" s="27">
        <v>0.245342</v>
      </c>
      <c r="I1772" s="27">
        <v>0</v>
      </c>
      <c r="J1772" s="26">
        <v>0</v>
      </c>
      <c r="K1772" s="26">
        <v>0</v>
      </c>
      <c r="L1772" s="26">
        <v>0.18043500000000001</v>
      </c>
    </row>
    <row r="1773" spans="2:12" ht="19.5" customHeight="1" x14ac:dyDescent="0.3">
      <c r="B1773" s="39" t="s">
        <v>27</v>
      </c>
      <c r="C1773" s="30" t="s">
        <v>34</v>
      </c>
      <c r="D1773" s="30" t="s">
        <v>100</v>
      </c>
      <c r="E1773" s="29">
        <v>44682</v>
      </c>
      <c r="F1773" s="28">
        <v>15.5</v>
      </c>
      <c r="G1773" s="27">
        <v>0</v>
      </c>
      <c r="H1773" s="27">
        <v>0.29039799999999999</v>
      </c>
      <c r="I1773" s="27">
        <v>0.26095699999999999</v>
      </c>
      <c r="J1773" s="26">
        <v>0</v>
      </c>
      <c r="K1773" s="26">
        <v>0</v>
      </c>
      <c r="L1773" s="26">
        <v>0.200821</v>
      </c>
    </row>
    <row r="1774" spans="2:12" ht="19.5" customHeight="1" x14ac:dyDescent="0.3">
      <c r="B1774" s="39" t="s">
        <v>27</v>
      </c>
      <c r="C1774" s="30" t="s">
        <v>34</v>
      </c>
      <c r="D1774" s="30" t="s">
        <v>100</v>
      </c>
      <c r="E1774" s="29">
        <v>44652</v>
      </c>
      <c r="F1774" s="28">
        <v>15.5</v>
      </c>
      <c r="G1774" s="27">
        <v>0</v>
      </c>
      <c r="H1774" s="27">
        <v>0</v>
      </c>
      <c r="I1774" s="27">
        <v>0</v>
      </c>
      <c r="J1774" s="26">
        <v>0.28666000000000003</v>
      </c>
      <c r="K1774" s="26">
        <v>0.253498</v>
      </c>
      <c r="L1774" s="26">
        <v>0.20608900000000002</v>
      </c>
    </row>
    <row r="1775" spans="2:12" ht="19.5" customHeight="1" x14ac:dyDescent="0.3">
      <c r="B1775" s="39" t="s">
        <v>27</v>
      </c>
      <c r="C1775" s="30" t="s">
        <v>34</v>
      </c>
      <c r="D1775" s="30" t="s">
        <v>100</v>
      </c>
      <c r="E1775" s="29">
        <v>44621</v>
      </c>
      <c r="F1775" s="28">
        <v>15.5</v>
      </c>
      <c r="G1775" s="27">
        <v>0</v>
      </c>
      <c r="H1775" s="27">
        <v>0</v>
      </c>
      <c r="I1775" s="27">
        <v>0</v>
      </c>
      <c r="J1775" s="26">
        <v>0.40128000000000003</v>
      </c>
      <c r="K1775" s="26">
        <v>0.35493000000000002</v>
      </c>
      <c r="L1775" s="26">
        <v>0.29623900000000003</v>
      </c>
    </row>
    <row r="1776" spans="2:12" ht="19.5" customHeight="1" x14ac:dyDescent="0.3">
      <c r="B1776" s="39" t="s">
        <v>27</v>
      </c>
      <c r="C1776" s="30" t="s">
        <v>34</v>
      </c>
      <c r="D1776" s="30" t="s">
        <v>100</v>
      </c>
      <c r="E1776" s="29">
        <v>44593</v>
      </c>
      <c r="F1776" s="28">
        <v>15.5</v>
      </c>
      <c r="G1776" s="27">
        <v>0</v>
      </c>
      <c r="H1776" s="27">
        <v>0</v>
      </c>
      <c r="I1776" s="27">
        <v>0.293045</v>
      </c>
      <c r="J1776" s="26">
        <v>0.26337500000000003</v>
      </c>
      <c r="K1776" s="26">
        <v>0</v>
      </c>
      <c r="L1776" s="26">
        <v>0.21861</v>
      </c>
    </row>
    <row r="1777" spans="2:12" ht="19.5" customHeight="1" x14ac:dyDescent="0.3">
      <c r="B1777" s="39" t="s">
        <v>27</v>
      </c>
      <c r="C1777" s="30" t="s">
        <v>34</v>
      </c>
      <c r="D1777" s="30" t="s">
        <v>100</v>
      </c>
      <c r="E1777" s="29">
        <v>44562</v>
      </c>
      <c r="F1777" s="28">
        <v>15.5</v>
      </c>
      <c r="G1777" s="27">
        <v>0</v>
      </c>
      <c r="H1777" s="27">
        <v>0</v>
      </c>
      <c r="I1777" s="27">
        <v>0.30577900000000002</v>
      </c>
      <c r="J1777" s="26">
        <v>0.27469900000000003</v>
      </c>
      <c r="K1777" s="26">
        <v>0</v>
      </c>
      <c r="L1777" s="26">
        <v>0.21886</v>
      </c>
    </row>
    <row r="1778" spans="2:12" ht="19.5" customHeight="1" x14ac:dyDescent="0.3">
      <c r="B1778" s="39" t="s">
        <v>27</v>
      </c>
      <c r="C1778" s="30" t="s">
        <v>34</v>
      </c>
      <c r="D1778" s="30" t="s">
        <v>100</v>
      </c>
      <c r="E1778" s="29">
        <v>45078</v>
      </c>
      <c r="F1778" s="28">
        <v>15.5</v>
      </c>
      <c r="G1778" s="27">
        <v>0.18004900000000001</v>
      </c>
      <c r="H1778" s="27">
        <v>0.16289900000000002</v>
      </c>
      <c r="I1778" s="27">
        <v>0</v>
      </c>
      <c r="J1778" s="26">
        <v>0</v>
      </c>
      <c r="K1778" s="26">
        <v>0</v>
      </c>
      <c r="L1778" s="26">
        <v>0.11174800000000001</v>
      </c>
    </row>
    <row r="1779" spans="2:12" ht="19.5" customHeight="1" x14ac:dyDescent="0.3">
      <c r="B1779" s="39" t="s">
        <v>27</v>
      </c>
      <c r="C1779" s="30" t="s">
        <v>34</v>
      </c>
      <c r="D1779" s="30" t="s">
        <v>100</v>
      </c>
      <c r="E1779" s="29">
        <v>45047</v>
      </c>
      <c r="F1779" s="28">
        <v>17.5</v>
      </c>
      <c r="G1779" s="27">
        <v>0</v>
      </c>
      <c r="H1779" s="27">
        <v>0.15340300000000001</v>
      </c>
      <c r="I1779" s="27">
        <v>0.132241</v>
      </c>
      <c r="J1779" s="26">
        <v>0</v>
      </c>
      <c r="K1779" s="26">
        <v>0</v>
      </c>
      <c r="L1779" s="26">
        <v>0.10022500000000001</v>
      </c>
    </row>
    <row r="1780" spans="2:12" ht="19.5" customHeight="1" x14ac:dyDescent="0.3">
      <c r="B1780" s="39" t="s">
        <v>27</v>
      </c>
      <c r="C1780" s="30" t="s">
        <v>34</v>
      </c>
      <c r="D1780" s="30" t="s">
        <v>100</v>
      </c>
      <c r="E1780" s="29">
        <v>45017</v>
      </c>
      <c r="F1780" s="28">
        <v>17.5</v>
      </c>
      <c r="G1780" s="27">
        <v>0</v>
      </c>
      <c r="H1780" s="27">
        <v>0</v>
      </c>
      <c r="I1780" s="27">
        <v>0</v>
      </c>
      <c r="J1780" s="26">
        <v>0.14514100000000002</v>
      </c>
      <c r="K1780" s="26">
        <v>0.129251</v>
      </c>
      <c r="L1780" s="26">
        <v>0.10047400000000001</v>
      </c>
    </row>
    <row r="1781" spans="2:12" ht="19.5" customHeight="1" x14ac:dyDescent="0.3">
      <c r="B1781" s="39" t="s">
        <v>27</v>
      </c>
      <c r="C1781" s="30" t="s">
        <v>34</v>
      </c>
      <c r="D1781" s="30" t="s">
        <v>100</v>
      </c>
      <c r="E1781" s="29">
        <v>44986</v>
      </c>
      <c r="F1781" s="28">
        <v>17.5</v>
      </c>
      <c r="G1781" s="27">
        <v>0</v>
      </c>
      <c r="H1781" s="27">
        <v>0</v>
      </c>
      <c r="I1781" s="27">
        <v>0</v>
      </c>
      <c r="J1781" s="26">
        <v>0.15842300000000001</v>
      </c>
      <c r="K1781" s="26">
        <v>0.13955500000000001</v>
      </c>
      <c r="L1781" s="26">
        <v>0.12007100000000001</v>
      </c>
    </row>
    <row r="1782" spans="2:12" ht="19.5" customHeight="1" x14ac:dyDescent="0.3">
      <c r="B1782" s="39" t="s">
        <v>27</v>
      </c>
      <c r="C1782" s="30" t="s">
        <v>34</v>
      </c>
      <c r="D1782" s="30" t="s">
        <v>100</v>
      </c>
      <c r="E1782" s="29">
        <v>44958</v>
      </c>
      <c r="F1782" s="28">
        <v>17.5</v>
      </c>
      <c r="G1782" s="27">
        <v>0</v>
      </c>
      <c r="H1782" s="27">
        <v>0</v>
      </c>
      <c r="I1782" s="27">
        <v>0.21827000000000002</v>
      </c>
      <c r="J1782" s="26">
        <v>0.19816900000000001</v>
      </c>
      <c r="K1782" s="26">
        <v>0</v>
      </c>
      <c r="L1782" s="26">
        <v>0.1537</v>
      </c>
    </row>
    <row r="1783" spans="2:12" ht="19.5" customHeight="1" x14ac:dyDescent="0.3">
      <c r="B1783" s="39" t="s">
        <v>27</v>
      </c>
      <c r="C1783" s="30" t="s">
        <v>34</v>
      </c>
      <c r="D1783" s="30" t="s">
        <v>100</v>
      </c>
      <c r="E1783" s="29">
        <v>44927</v>
      </c>
      <c r="F1783" s="28">
        <v>17.5</v>
      </c>
      <c r="G1783" s="27">
        <v>0</v>
      </c>
      <c r="H1783" s="27">
        <v>0</v>
      </c>
      <c r="I1783" s="27">
        <v>0.15563100000000002</v>
      </c>
      <c r="J1783" s="26">
        <v>0.14149100000000001</v>
      </c>
      <c r="K1783" s="26">
        <v>0</v>
      </c>
      <c r="L1783" s="26">
        <v>9.2191000000000009E-2</v>
      </c>
    </row>
    <row r="1784" spans="2:12" ht="19.5" customHeight="1" x14ac:dyDescent="0.3">
      <c r="B1784" s="39" t="s">
        <v>27</v>
      </c>
      <c r="C1784" s="30" t="s">
        <v>34</v>
      </c>
      <c r="D1784" s="30" t="s">
        <v>100</v>
      </c>
      <c r="E1784" s="29">
        <v>44896</v>
      </c>
      <c r="F1784" s="28">
        <v>17.5</v>
      </c>
      <c r="G1784" s="27">
        <v>0</v>
      </c>
      <c r="H1784" s="27">
        <v>0</v>
      </c>
      <c r="I1784" s="27">
        <v>0.16925200000000001</v>
      </c>
      <c r="J1784" s="26">
        <v>0.15374200000000002</v>
      </c>
      <c r="K1784" s="26">
        <v>0</v>
      </c>
      <c r="L1784" s="26">
        <v>0.13458400000000001</v>
      </c>
    </row>
    <row r="1785" spans="2:12" ht="19.5" customHeight="1" x14ac:dyDescent="0.3">
      <c r="B1785" s="39" t="s">
        <v>27</v>
      </c>
      <c r="C1785" s="30" t="s">
        <v>34</v>
      </c>
      <c r="D1785" s="30" t="s">
        <v>100</v>
      </c>
      <c r="E1785" s="29">
        <v>44866</v>
      </c>
      <c r="F1785" s="28">
        <v>17.5</v>
      </c>
      <c r="G1785" s="27">
        <v>0</v>
      </c>
      <c r="H1785" s="27">
        <v>0</v>
      </c>
      <c r="I1785" s="27">
        <v>0</v>
      </c>
      <c r="J1785" s="26">
        <v>0.185641</v>
      </c>
      <c r="K1785" s="26">
        <v>0.16278400000000001</v>
      </c>
      <c r="L1785" s="26">
        <v>0.14084500000000003</v>
      </c>
    </row>
    <row r="1786" spans="2:12" ht="19.5" customHeight="1" x14ac:dyDescent="0.3">
      <c r="B1786" s="39" t="s">
        <v>27</v>
      </c>
      <c r="C1786" s="30" t="s">
        <v>34</v>
      </c>
      <c r="D1786" s="30" t="s">
        <v>100</v>
      </c>
      <c r="E1786" s="29">
        <v>44835</v>
      </c>
      <c r="F1786" s="28">
        <v>17.5</v>
      </c>
      <c r="G1786" s="27">
        <v>0</v>
      </c>
      <c r="H1786" s="27">
        <v>0.22549000000000002</v>
      </c>
      <c r="I1786" s="27">
        <v>0.197799</v>
      </c>
      <c r="J1786" s="26">
        <v>0</v>
      </c>
      <c r="K1786" s="26">
        <v>0</v>
      </c>
      <c r="L1786" s="26">
        <v>0.14973</v>
      </c>
    </row>
    <row r="1787" spans="2:12" ht="19.5" customHeight="1" x14ac:dyDescent="0.3">
      <c r="B1787" s="39" t="s">
        <v>27</v>
      </c>
      <c r="C1787" s="30" t="s">
        <v>34</v>
      </c>
      <c r="D1787" s="30" t="s">
        <v>100</v>
      </c>
      <c r="E1787" s="29">
        <v>44805</v>
      </c>
      <c r="F1787" s="28">
        <v>17.5</v>
      </c>
      <c r="G1787" s="27">
        <v>0.24511200000000002</v>
      </c>
      <c r="H1787" s="27">
        <v>0.22180900000000001</v>
      </c>
      <c r="I1787" s="27">
        <v>0</v>
      </c>
      <c r="J1787" s="26">
        <v>0</v>
      </c>
      <c r="K1787" s="26">
        <v>0</v>
      </c>
      <c r="L1787" s="26">
        <v>0.15562300000000001</v>
      </c>
    </row>
    <row r="1788" spans="2:12" ht="19.5" customHeight="1" x14ac:dyDescent="0.3">
      <c r="B1788" s="39" t="s">
        <v>27</v>
      </c>
      <c r="C1788" s="30" t="s">
        <v>34</v>
      </c>
      <c r="D1788" s="30" t="s">
        <v>100</v>
      </c>
      <c r="E1788" s="29">
        <v>44774</v>
      </c>
      <c r="F1788" s="28">
        <v>17.5</v>
      </c>
      <c r="G1788" s="27">
        <v>0.252967</v>
      </c>
      <c r="H1788" s="27">
        <v>0.23127500000000001</v>
      </c>
      <c r="I1788" s="27">
        <v>0</v>
      </c>
      <c r="J1788" s="26">
        <v>0</v>
      </c>
      <c r="K1788" s="26">
        <v>0</v>
      </c>
      <c r="L1788" s="26">
        <v>0.17302900000000002</v>
      </c>
    </row>
    <row r="1789" spans="2:12" ht="19.5" customHeight="1" x14ac:dyDescent="0.3">
      <c r="B1789" s="39" t="s">
        <v>27</v>
      </c>
      <c r="C1789" s="30" t="s">
        <v>34</v>
      </c>
      <c r="D1789" s="30" t="s">
        <v>100</v>
      </c>
      <c r="E1789" s="29">
        <v>44743</v>
      </c>
      <c r="F1789" s="28">
        <v>17.5</v>
      </c>
      <c r="G1789" s="27">
        <v>0.239647</v>
      </c>
      <c r="H1789" s="27">
        <v>0.21963300000000002</v>
      </c>
      <c r="I1789" s="27">
        <v>0</v>
      </c>
      <c r="J1789" s="26">
        <v>0</v>
      </c>
      <c r="K1789" s="26">
        <v>0</v>
      </c>
      <c r="L1789" s="26">
        <v>0.16011600000000001</v>
      </c>
    </row>
    <row r="1790" spans="2:12" ht="19.5" customHeight="1" x14ac:dyDescent="0.3">
      <c r="B1790" s="39" t="s">
        <v>27</v>
      </c>
      <c r="C1790" s="30" t="s">
        <v>34</v>
      </c>
      <c r="D1790" s="30" t="s">
        <v>100</v>
      </c>
      <c r="E1790" s="29">
        <v>44713</v>
      </c>
      <c r="F1790" s="112">
        <v>17.5</v>
      </c>
      <c r="G1790" s="45">
        <v>0.27057200000000003</v>
      </c>
      <c r="H1790" s="45">
        <v>0.24734200000000001</v>
      </c>
      <c r="I1790" s="45">
        <v>0</v>
      </c>
      <c r="J1790" s="116">
        <v>0</v>
      </c>
      <c r="K1790" s="116">
        <v>0</v>
      </c>
      <c r="L1790" s="116">
        <v>0.18243500000000001</v>
      </c>
    </row>
    <row r="1791" spans="2:12" ht="19.5" customHeight="1" x14ac:dyDescent="0.3">
      <c r="B1791" s="39" t="s">
        <v>27</v>
      </c>
      <c r="C1791" s="30" t="s">
        <v>34</v>
      </c>
      <c r="D1791" s="30" t="s">
        <v>100</v>
      </c>
      <c r="E1791" s="29">
        <v>44682</v>
      </c>
      <c r="F1791" s="112">
        <v>17.5</v>
      </c>
      <c r="G1791" s="45">
        <v>0</v>
      </c>
      <c r="H1791" s="45">
        <v>0.29239799999999999</v>
      </c>
      <c r="I1791" s="45">
        <v>0.262957</v>
      </c>
      <c r="J1791" s="116">
        <v>0</v>
      </c>
      <c r="K1791" s="116">
        <v>0</v>
      </c>
      <c r="L1791" s="116">
        <v>0.202821</v>
      </c>
    </row>
    <row r="1792" spans="2:12" ht="19.5" customHeight="1" x14ac:dyDescent="0.3">
      <c r="B1792" s="39" t="s">
        <v>27</v>
      </c>
      <c r="C1792" s="30" t="s">
        <v>34</v>
      </c>
      <c r="D1792" s="30" t="s">
        <v>100</v>
      </c>
      <c r="E1792" s="29">
        <v>44652</v>
      </c>
      <c r="F1792" s="112">
        <v>17.5</v>
      </c>
      <c r="G1792" s="45">
        <v>0</v>
      </c>
      <c r="H1792" s="45">
        <v>0</v>
      </c>
      <c r="I1792" s="45">
        <v>0</v>
      </c>
      <c r="J1792" s="116">
        <v>0.28866000000000003</v>
      </c>
      <c r="K1792" s="116">
        <v>0.255498</v>
      </c>
      <c r="L1792" s="116">
        <v>0.20808900000000002</v>
      </c>
    </row>
    <row r="1793" spans="2:12" ht="19.5" customHeight="1" x14ac:dyDescent="0.3">
      <c r="B1793" s="39" t="s">
        <v>27</v>
      </c>
      <c r="C1793" s="30" t="s">
        <v>34</v>
      </c>
      <c r="D1793" s="30" t="s">
        <v>100</v>
      </c>
      <c r="E1793" s="29">
        <v>44621</v>
      </c>
      <c r="F1793" s="112">
        <v>17.5</v>
      </c>
      <c r="G1793" s="45">
        <v>0</v>
      </c>
      <c r="H1793" s="45">
        <v>0</v>
      </c>
      <c r="I1793" s="45">
        <v>0</v>
      </c>
      <c r="J1793" s="116">
        <v>0.40328000000000003</v>
      </c>
      <c r="K1793" s="116">
        <v>0.35693000000000003</v>
      </c>
      <c r="L1793" s="116">
        <v>0.29823900000000003</v>
      </c>
    </row>
    <row r="1794" spans="2:12" ht="19.5" customHeight="1" x14ac:dyDescent="0.3">
      <c r="B1794" s="39" t="s">
        <v>27</v>
      </c>
      <c r="C1794" s="30" t="s">
        <v>34</v>
      </c>
      <c r="D1794" s="30" t="s">
        <v>100</v>
      </c>
      <c r="E1794" s="29">
        <v>44593</v>
      </c>
      <c r="F1794" s="28">
        <v>17.5</v>
      </c>
      <c r="G1794" s="27">
        <v>0</v>
      </c>
      <c r="H1794" s="27">
        <v>0</v>
      </c>
      <c r="I1794" s="27">
        <v>0.295045</v>
      </c>
      <c r="J1794" s="26">
        <v>0.26537500000000003</v>
      </c>
      <c r="K1794" s="26">
        <v>0</v>
      </c>
      <c r="L1794" s="26">
        <v>0.22061</v>
      </c>
    </row>
    <row r="1795" spans="2:12" ht="19.5" customHeight="1" x14ac:dyDescent="0.3">
      <c r="B1795" s="39" t="s">
        <v>27</v>
      </c>
      <c r="C1795" s="30" t="s">
        <v>34</v>
      </c>
      <c r="D1795" s="30" t="s">
        <v>100</v>
      </c>
      <c r="E1795" s="29">
        <v>44562</v>
      </c>
      <c r="F1795" s="28">
        <v>17.5</v>
      </c>
      <c r="G1795" s="27">
        <v>0</v>
      </c>
      <c r="H1795" s="27">
        <v>0</v>
      </c>
      <c r="I1795" s="27">
        <v>0.30777900000000002</v>
      </c>
      <c r="J1795" s="26">
        <v>0.27669900000000003</v>
      </c>
      <c r="K1795" s="26">
        <v>0</v>
      </c>
      <c r="L1795" s="26">
        <v>0.22086</v>
      </c>
    </row>
    <row r="1796" spans="2:12" ht="19.5" customHeight="1" x14ac:dyDescent="0.3">
      <c r="B1796" s="39" t="s">
        <v>27</v>
      </c>
      <c r="C1796" s="30" t="s">
        <v>34</v>
      </c>
      <c r="D1796" s="30" t="s">
        <v>100</v>
      </c>
      <c r="E1796" s="29">
        <v>45078</v>
      </c>
      <c r="F1796" s="28">
        <v>17.5</v>
      </c>
      <c r="G1796" s="27">
        <v>0.18204900000000002</v>
      </c>
      <c r="H1796" s="27">
        <v>0.16489900000000002</v>
      </c>
      <c r="I1796" s="27">
        <v>0</v>
      </c>
      <c r="J1796" s="26">
        <v>0</v>
      </c>
      <c r="K1796" s="26">
        <v>0</v>
      </c>
      <c r="L1796" s="26">
        <v>0.11374800000000002</v>
      </c>
    </row>
    <row r="1797" spans="2:12" ht="19.5" customHeight="1" x14ac:dyDescent="0.3">
      <c r="B1797" s="39" t="s">
        <v>27</v>
      </c>
      <c r="C1797" s="30" t="s">
        <v>34</v>
      </c>
      <c r="D1797" s="30" t="s">
        <v>100</v>
      </c>
      <c r="E1797" s="29">
        <v>45047</v>
      </c>
      <c r="F1797" s="28">
        <v>19.5</v>
      </c>
      <c r="G1797" s="27">
        <v>0</v>
      </c>
      <c r="H1797" s="27">
        <v>0.15540300000000001</v>
      </c>
      <c r="I1797" s="27">
        <v>0.134241</v>
      </c>
      <c r="J1797" s="26">
        <v>0</v>
      </c>
      <c r="K1797" s="26">
        <v>0</v>
      </c>
      <c r="L1797" s="26">
        <v>0.10222500000000001</v>
      </c>
    </row>
    <row r="1798" spans="2:12" ht="19.5" customHeight="1" x14ac:dyDescent="0.3">
      <c r="B1798" s="39" t="s">
        <v>27</v>
      </c>
      <c r="C1798" s="30" t="s">
        <v>34</v>
      </c>
      <c r="D1798" s="30" t="s">
        <v>100</v>
      </c>
      <c r="E1798" s="29">
        <v>45017</v>
      </c>
      <c r="F1798" s="28">
        <v>19.5</v>
      </c>
      <c r="G1798" s="27">
        <v>0</v>
      </c>
      <c r="H1798" s="27">
        <v>0</v>
      </c>
      <c r="I1798" s="27">
        <v>0</v>
      </c>
      <c r="J1798" s="26">
        <v>0.14714100000000002</v>
      </c>
      <c r="K1798" s="26">
        <v>0.13125100000000001</v>
      </c>
      <c r="L1798" s="26">
        <v>0.10247400000000001</v>
      </c>
    </row>
    <row r="1799" spans="2:12" ht="19.5" customHeight="1" x14ac:dyDescent="0.3">
      <c r="B1799" s="39" t="s">
        <v>27</v>
      </c>
      <c r="C1799" s="30" t="s">
        <v>34</v>
      </c>
      <c r="D1799" s="30" t="s">
        <v>100</v>
      </c>
      <c r="E1799" s="29">
        <v>44986</v>
      </c>
      <c r="F1799" s="28">
        <v>19.5</v>
      </c>
      <c r="G1799" s="27">
        <v>0</v>
      </c>
      <c r="H1799" s="27">
        <v>0</v>
      </c>
      <c r="I1799" s="27">
        <v>0</v>
      </c>
      <c r="J1799" s="26">
        <v>0.16042300000000001</v>
      </c>
      <c r="K1799" s="26">
        <v>0.14155500000000001</v>
      </c>
      <c r="L1799" s="26">
        <v>0.12207100000000001</v>
      </c>
    </row>
    <row r="1800" spans="2:12" ht="19.5" customHeight="1" x14ac:dyDescent="0.3">
      <c r="B1800" s="39" t="s">
        <v>27</v>
      </c>
      <c r="C1800" s="30" t="s">
        <v>34</v>
      </c>
      <c r="D1800" s="30" t="s">
        <v>100</v>
      </c>
      <c r="E1800" s="29">
        <v>44958</v>
      </c>
      <c r="F1800" s="28">
        <v>19.5</v>
      </c>
      <c r="G1800" s="27">
        <v>0</v>
      </c>
      <c r="H1800" s="27">
        <v>0</v>
      </c>
      <c r="I1800" s="27">
        <v>0.22027000000000002</v>
      </c>
      <c r="J1800" s="26">
        <v>0.20016900000000001</v>
      </c>
      <c r="K1800" s="26">
        <v>0</v>
      </c>
      <c r="L1800" s="26">
        <v>0.15570000000000001</v>
      </c>
    </row>
    <row r="1801" spans="2:12" ht="19.5" customHeight="1" x14ac:dyDescent="0.3">
      <c r="B1801" s="39" t="s">
        <v>27</v>
      </c>
      <c r="C1801" s="30" t="s">
        <v>34</v>
      </c>
      <c r="D1801" s="30" t="s">
        <v>100</v>
      </c>
      <c r="E1801" s="29">
        <v>44927</v>
      </c>
      <c r="F1801" s="28">
        <v>19.5</v>
      </c>
      <c r="G1801" s="27">
        <v>0</v>
      </c>
      <c r="H1801" s="27">
        <v>0</v>
      </c>
      <c r="I1801" s="27">
        <v>0.15763100000000002</v>
      </c>
      <c r="J1801" s="26">
        <v>0.14349100000000001</v>
      </c>
      <c r="K1801" s="26">
        <v>0</v>
      </c>
      <c r="L1801" s="26">
        <v>9.4191000000000011E-2</v>
      </c>
    </row>
    <row r="1802" spans="2:12" ht="19.5" customHeight="1" x14ac:dyDescent="0.3">
      <c r="B1802" s="39" t="s">
        <v>27</v>
      </c>
      <c r="C1802" s="30" t="s">
        <v>34</v>
      </c>
      <c r="D1802" s="30" t="s">
        <v>100</v>
      </c>
      <c r="E1802" s="29">
        <v>44896</v>
      </c>
      <c r="F1802" s="28">
        <v>19.5</v>
      </c>
      <c r="G1802" s="27">
        <v>0</v>
      </c>
      <c r="H1802" s="27">
        <v>0</v>
      </c>
      <c r="I1802" s="27">
        <v>0.17125200000000002</v>
      </c>
      <c r="J1802" s="26">
        <v>0.15574200000000002</v>
      </c>
      <c r="K1802" s="26">
        <v>0</v>
      </c>
      <c r="L1802" s="26">
        <v>0.13658400000000001</v>
      </c>
    </row>
    <row r="1803" spans="2:12" ht="19.5" customHeight="1" x14ac:dyDescent="0.3">
      <c r="B1803" s="39" t="s">
        <v>27</v>
      </c>
      <c r="C1803" s="30" t="s">
        <v>34</v>
      </c>
      <c r="D1803" s="30" t="s">
        <v>100</v>
      </c>
      <c r="E1803" s="29">
        <v>44866</v>
      </c>
      <c r="F1803" s="28">
        <v>19.5</v>
      </c>
      <c r="G1803" s="27">
        <v>0</v>
      </c>
      <c r="H1803" s="27">
        <v>0</v>
      </c>
      <c r="I1803" s="27">
        <v>0</v>
      </c>
      <c r="J1803" s="26">
        <v>0.187641</v>
      </c>
      <c r="K1803" s="26">
        <v>0.16478400000000001</v>
      </c>
      <c r="L1803" s="26">
        <v>0.14284500000000003</v>
      </c>
    </row>
    <row r="1804" spans="2:12" ht="19.5" customHeight="1" x14ac:dyDescent="0.3">
      <c r="B1804" s="39" t="s">
        <v>27</v>
      </c>
      <c r="C1804" s="30" t="s">
        <v>34</v>
      </c>
      <c r="D1804" s="30" t="s">
        <v>100</v>
      </c>
      <c r="E1804" s="29">
        <v>44835</v>
      </c>
      <c r="F1804" s="28">
        <v>19.5</v>
      </c>
      <c r="G1804" s="27">
        <v>0</v>
      </c>
      <c r="H1804" s="27">
        <v>0.22749000000000003</v>
      </c>
      <c r="I1804" s="27">
        <v>0.199799</v>
      </c>
      <c r="J1804" s="26">
        <v>0</v>
      </c>
      <c r="K1804" s="26">
        <v>0</v>
      </c>
      <c r="L1804" s="26">
        <v>0.15173</v>
      </c>
    </row>
    <row r="1805" spans="2:12" ht="19.5" customHeight="1" x14ac:dyDescent="0.3">
      <c r="B1805" s="39" t="s">
        <v>27</v>
      </c>
      <c r="C1805" s="30" t="s">
        <v>34</v>
      </c>
      <c r="D1805" s="30" t="s">
        <v>100</v>
      </c>
      <c r="E1805" s="29">
        <v>44805</v>
      </c>
      <c r="F1805" s="28">
        <v>19.5</v>
      </c>
      <c r="G1805" s="27">
        <v>0.24711200000000003</v>
      </c>
      <c r="H1805" s="27">
        <v>0.22380900000000001</v>
      </c>
      <c r="I1805" s="27">
        <v>0</v>
      </c>
      <c r="J1805" s="26">
        <v>0</v>
      </c>
      <c r="K1805" s="26">
        <v>0</v>
      </c>
      <c r="L1805" s="26">
        <v>0.15762300000000001</v>
      </c>
    </row>
    <row r="1806" spans="2:12" ht="19.5" customHeight="1" x14ac:dyDescent="0.3">
      <c r="B1806" s="39" t="s">
        <v>27</v>
      </c>
      <c r="C1806" s="30" t="s">
        <v>34</v>
      </c>
      <c r="D1806" s="30" t="s">
        <v>100</v>
      </c>
      <c r="E1806" s="29">
        <v>44774</v>
      </c>
      <c r="F1806" s="28">
        <v>19.5</v>
      </c>
      <c r="G1806" s="27">
        <v>0.254967</v>
      </c>
      <c r="H1806" s="27">
        <v>0.23327500000000001</v>
      </c>
      <c r="I1806" s="27">
        <v>0</v>
      </c>
      <c r="J1806" s="26">
        <v>0</v>
      </c>
      <c r="K1806" s="26">
        <v>0</v>
      </c>
      <c r="L1806" s="26">
        <v>0.17502900000000002</v>
      </c>
    </row>
    <row r="1807" spans="2:12" ht="19.5" customHeight="1" x14ac:dyDescent="0.3">
      <c r="B1807" s="39" t="s">
        <v>27</v>
      </c>
      <c r="C1807" s="30" t="s">
        <v>34</v>
      </c>
      <c r="D1807" s="30" t="s">
        <v>100</v>
      </c>
      <c r="E1807" s="29">
        <v>44743</v>
      </c>
      <c r="F1807" s="28">
        <v>19.5</v>
      </c>
      <c r="G1807" s="27">
        <v>0.241647</v>
      </c>
      <c r="H1807" s="27">
        <v>0.22163300000000002</v>
      </c>
      <c r="I1807" s="27">
        <v>0</v>
      </c>
      <c r="J1807" s="26">
        <v>0</v>
      </c>
      <c r="K1807" s="26">
        <v>0</v>
      </c>
      <c r="L1807" s="26">
        <v>0.16211600000000001</v>
      </c>
    </row>
    <row r="1808" spans="2:12" ht="19.5" customHeight="1" x14ac:dyDescent="0.3">
      <c r="B1808" s="39" t="s">
        <v>27</v>
      </c>
      <c r="C1808" s="30" t="s">
        <v>34</v>
      </c>
      <c r="D1808" s="30" t="s">
        <v>100</v>
      </c>
      <c r="E1808" s="29">
        <v>44713</v>
      </c>
      <c r="F1808" s="28">
        <v>19.5</v>
      </c>
      <c r="G1808" s="27">
        <v>0.27257200000000004</v>
      </c>
      <c r="H1808" s="27">
        <v>0.24934200000000001</v>
      </c>
      <c r="I1808" s="27">
        <v>0</v>
      </c>
      <c r="J1808" s="26">
        <v>0</v>
      </c>
      <c r="K1808" s="26">
        <v>0</v>
      </c>
      <c r="L1808" s="26">
        <v>0.18443500000000002</v>
      </c>
    </row>
    <row r="1809" spans="2:12" ht="19.5" customHeight="1" x14ac:dyDescent="0.3">
      <c r="B1809" s="39" t="s">
        <v>27</v>
      </c>
      <c r="C1809" s="30" t="s">
        <v>34</v>
      </c>
      <c r="D1809" s="30" t="s">
        <v>100</v>
      </c>
      <c r="E1809" s="29">
        <v>44682</v>
      </c>
      <c r="F1809" s="28">
        <v>19.5</v>
      </c>
      <c r="G1809" s="27">
        <v>0</v>
      </c>
      <c r="H1809" s="27">
        <v>0.29439799999999999</v>
      </c>
      <c r="I1809" s="27">
        <v>0.264957</v>
      </c>
      <c r="J1809" s="26">
        <v>0</v>
      </c>
      <c r="K1809" s="26">
        <v>0</v>
      </c>
      <c r="L1809" s="26">
        <v>0.204821</v>
      </c>
    </row>
    <row r="1810" spans="2:12" ht="19.5" customHeight="1" x14ac:dyDescent="0.3">
      <c r="B1810" s="39" t="s">
        <v>27</v>
      </c>
      <c r="C1810" s="30" t="s">
        <v>34</v>
      </c>
      <c r="D1810" s="30" t="s">
        <v>100</v>
      </c>
      <c r="E1810" s="29">
        <v>44652</v>
      </c>
      <c r="F1810" s="28">
        <v>19.5</v>
      </c>
      <c r="G1810" s="27">
        <v>0</v>
      </c>
      <c r="H1810" s="27">
        <v>0</v>
      </c>
      <c r="I1810" s="27">
        <v>0</v>
      </c>
      <c r="J1810" s="26">
        <v>0.29066000000000003</v>
      </c>
      <c r="K1810" s="26">
        <v>0.257498</v>
      </c>
      <c r="L1810" s="26">
        <v>0.21008900000000003</v>
      </c>
    </row>
    <row r="1811" spans="2:12" ht="19.5" customHeight="1" x14ac:dyDescent="0.3">
      <c r="B1811" s="39" t="s">
        <v>27</v>
      </c>
      <c r="C1811" s="30" t="s">
        <v>34</v>
      </c>
      <c r="D1811" s="30" t="s">
        <v>100</v>
      </c>
      <c r="E1811" s="29">
        <v>44621</v>
      </c>
      <c r="F1811" s="28">
        <v>19.5</v>
      </c>
      <c r="G1811" s="27">
        <v>0</v>
      </c>
      <c r="H1811" s="27">
        <v>0</v>
      </c>
      <c r="I1811" s="27">
        <v>0</v>
      </c>
      <c r="J1811" s="26">
        <v>0.40528000000000003</v>
      </c>
      <c r="K1811" s="26">
        <v>0.35893000000000003</v>
      </c>
      <c r="L1811" s="26">
        <v>0.30023900000000003</v>
      </c>
    </row>
    <row r="1812" spans="2:12" ht="19.5" customHeight="1" x14ac:dyDescent="0.3">
      <c r="B1812" s="39" t="s">
        <v>27</v>
      </c>
      <c r="C1812" s="30" t="s">
        <v>34</v>
      </c>
      <c r="D1812" s="30" t="s">
        <v>100</v>
      </c>
      <c r="E1812" s="29">
        <v>44593</v>
      </c>
      <c r="F1812" s="28">
        <v>19.5</v>
      </c>
      <c r="G1812" s="27">
        <v>0</v>
      </c>
      <c r="H1812" s="27">
        <v>0</v>
      </c>
      <c r="I1812" s="27">
        <v>0.297045</v>
      </c>
      <c r="J1812" s="26">
        <v>0.26737500000000003</v>
      </c>
      <c r="K1812" s="26">
        <v>0</v>
      </c>
      <c r="L1812" s="26">
        <v>0.22261</v>
      </c>
    </row>
    <row r="1813" spans="2:12" ht="19.5" customHeight="1" x14ac:dyDescent="0.3">
      <c r="B1813" s="39" t="s">
        <v>27</v>
      </c>
      <c r="C1813" s="30" t="s">
        <v>34</v>
      </c>
      <c r="D1813" s="30" t="s">
        <v>100</v>
      </c>
      <c r="E1813" s="29">
        <v>44562</v>
      </c>
      <c r="F1813" s="28">
        <v>19.5</v>
      </c>
      <c r="G1813" s="27">
        <v>0</v>
      </c>
      <c r="H1813" s="27">
        <v>0</v>
      </c>
      <c r="I1813" s="27">
        <v>0.30977900000000003</v>
      </c>
      <c r="J1813" s="26">
        <v>0.27869900000000003</v>
      </c>
      <c r="K1813" s="26">
        <v>0</v>
      </c>
      <c r="L1813" s="26">
        <v>0.22286</v>
      </c>
    </row>
    <row r="1814" spans="2:12" ht="19.5" customHeight="1" x14ac:dyDescent="0.3">
      <c r="B1814" s="89" t="s">
        <v>27</v>
      </c>
      <c r="C1814" s="30" t="s">
        <v>34</v>
      </c>
      <c r="D1814" s="30" t="s">
        <v>100</v>
      </c>
      <c r="E1814" s="29">
        <v>45078</v>
      </c>
      <c r="F1814" s="28">
        <v>19.5</v>
      </c>
      <c r="G1814" s="27">
        <v>0.18404900000000002</v>
      </c>
      <c r="H1814" s="27">
        <v>0.16689900000000002</v>
      </c>
      <c r="I1814" s="27">
        <v>0</v>
      </c>
      <c r="J1814" s="26">
        <v>0</v>
      </c>
      <c r="K1814" s="26">
        <v>0</v>
      </c>
      <c r="L1814" s="26">
        <v>0.11574800000000002</v>
      </c>
    </row>
    <row r="1815" spans="2:12" ht="19.5" customHeight="1" x14ac:dyDescent="0.3">
      <c r="B1815" s="39" t="s">
        <v>27</v>
      </c>
      <c r="C1815" s="30" t="s">
        <v>34</v>
      </c>
      <c r="D1815" s="30" t="s">
        <v>100</v>
      </c>
      <c r="E1815" s="29">
        <v>45047</v>
      </c>
      <c r="F1815" s="28">
        <v>21.5</v>
      </c>
      <c r="G1815" s="27">
        <v>0</v>
      </c>
      <c r="H1815" s="27">
        <v>0.15740300000000002</v>
      </c>
      <c r="I1815" s="27">
        <v>0.136241</v>
      </c>
      <c r="J1815" s="26">
        <v>0</v>
      </c>
      <c r="K1815" s="26">
        <v>0</v>
      </c>
      <c r="L1815" s="26">
        <v>0.10422500000000001</v>
      </c>
    </row>
    <row r="1816" spans="2:12" ht="19.5" customHeight="1" x14ac:dyDescent="0.3">
      <c r="B1816" s="39" t="s">
        <v>27</v>
      </c>
      <c r="C1816" s="30" t="s">
        <v>34</v>
      </c>
      <c r="D1816" s="30" t="s">
        <v>100</v>
      </c>
      <c r="E1816" s="29">
        <v>45017</v>
      </c>
      <c r="F1816" s="28">
        <v>21.5</v>
      </c>
      <c r="G1816" s="27">
        <v>0</v>
      </c>
      <c r="H1816" s="27">
        <v>0</v>
      </c>
      <c r="I1816" s="27">
        <v>0</v>
      </c>
      <c r="J1816" s="26">
        <v>0.14914100000000002</v>
      </c>
      <c r="K1816" s="26">
        <v>0.13325100000000001</v>
      </c>
      <c r="L1816" s="26">
        <v>0.10447400000000001</v>
      </c>
    </row>
    <row r="1817" spans="2:12" ht="19.5" customHeight="1" x14ac:dyDescent="0.3">
      <c r="B1817" s="39" t="s">
        <v>27</v>
      </c>
      <c r="C1817" s="30" t="s">
        <v>34</v>
      </c>
      <c r="D1817" s="30" t="s">
        <v>100</v>
      </c>
      <c r="E1817" s="29">
        <v>44986</v>
      </c>
      <c r="F1817" s="28">
        <v>21.5</v>
      </c>
      <c r="G1817" s="27">
        <v>0</v>
      </c>
      <c r="H1817" s="27">
        <v>0</v>
      </c>
      <c r="I1817" s="27">
        <v>0</v>
      </c>
      <c r="J1817" s="26">
        <v>0.16242300000000001</v>
      </c>
      <c r="K1817" s="26">
        <v>0.14355500000000002</v>
      </c>
      <c r="L1817" s="26">
        <v>0.12407100000000001</v>
      </c>
    </row>
    <row r="1818" spans="2:12" ht="19.5" customHeight="1" x14ac:dyDescent="0.3">
      <c r="B1818" s="39" t="s">
        <v>27</v>
      </c>
      <c r="C1818" s="30" t="s">
        <v>34</v>
      </c>
      <c r="D1818" s="30" t="s">
        <v>100</v>
      </c>
      <c r="E1818" s="29">
        <v>44958</v>
      </c>
      <c r="F1818" s="28">
        <v>21.5</v>
      </c>
      <c r="G1818" s="27">
        <v>0</v>
      </c>
      <c r="H1818" s="27">
        <v>0</v>
      </c>
      <c r="I1818" s="27">
        <v>0.22227000000000002</v>
      </c>
      <c r="J1818" s="26">
        <v>0.20216900000000002</v>
      </c>
      <c r="K1818" s="26">
        <v>0</v>
      </c>
      <c r="L1818" s="26">
        <v>0.15770000000000001</v>
      </c>
    </row>
    <row r="1819" spans="2:12" ht="19.5" customHeight="1" x14ac:dyDescent="0.3">
      <c r="B1819" s="39" t="s">
        <v>27</v>
      </c>
      <c r="C1819" s="30" t="s">
        <v>34</v>
      </c>
      <c r="D1819" s="30" t="s">
        <v>100</v>
      </c>
      <c r="E1819" s="29">
        <v>44927</v>
      </c>
      <c r="F1819" s="28">
        <v>21.5</v>
      </c>
      <c r="G1819" s="27">
        <v>0</v>
      </c>
      <c r="H1819" s="27">
        <v>0</v>
      </c>
      <c r="I1819" s="27">
        <v>0.15963100000000002</v>
      </c>
      <c r="J1819" s="26">
        <v>0.14549100000000001</v>
      </c>
      <c r="K1819" s="26">
        <v>0</v>
      </c>
      <c r="L1819" s="26">
        <v>9.6191000000000013E-2</v>
      </c>
    </row>
    <row r="1820" spans="2:12" ht="19.5" customHeight="1" x14ac:dyDescent="0.3">
      <c r="B1820" s="39" t="s">
        <v>27</v>
      </c>
      <c r="C1820" s="30" t="s">
        <v>34</v>
      </c>
      <c r="D1820" s="30" t="s">
        <v>100</v>
      </c>
      <c r="E1820" s="29">
        <v>44896</v>
      </c>
      <c r="F1820" s="28">
        <v>21.5</v>
      </c>
      <c r="G1820" s="27">
        <v>0</v>
      </c>
      <c r="H1820" s="27">
        <v>0</v>
      </c>
      <c r="I1820" s="27">
        <v>0.17325200000000002</v>
      </c>
      <c r="J1820" s="26">
        <v>0.15774200000000002</v>
      </c>
      <c r="K1820" s="26">
        <v>0</v>
      </c>
      <c r="L1820" s="26">
        <v>0.13858400000000001</v>
      </c>
    </row>
    <row r="1821" spans="2:12" ht="19.5" customHeight="1" x14ac:dyDescent="0.3">
      <c r="B1821" s="39" t="s">
        <v>27</v>
      </c>
      <c r="C1821" s="30" t="s">
        <v>34</v>
      </c>
      <c r="D1821" s="30" t="s">
        <v>100</v>
      </c>
      <c r="E1821" s="29">
        <v>44866</v>
      </c>
      <c r="F1821" s="28">
        <v>21.5</v>
      </c>
      <c r="G1821" s="27">
        <v>0</v>
      </c>
      <c r="H1821" s="27">
        <v>0</v>
      </c>
      <c r="I1821" s="27">
        <v>0</v>
      </c>
      <c r="J1821" s="26">
        <v>0.189641</v>
      </c>
      <c r="K1821" s="26">
        <v>0.16678400000000002</v>
      </c>
      <c r="L1821" s="26">
        <v>0.14484500000000003</v>
      </c>
    </row>
    <row r="1822" spans="2:12" ht="19.5" customHeight="1" x14ac:dyDescent="0.3">
      <c r="B1822" s="39" t="s">
        <v>27</v>
      </c>
      <c r="C1822" s="30" t="s">
        <v>34</v>
      </c>
      <c r="D1822" s="30" t="s">
        <v>100</v>
      </c>
      <c r="E1822" s="29">
        <v>44835</v>
      </c>
      <c r="F1822" s="28">
        <v>21.5</v>
      </c>
      <c r="G1822" s="27">
        <v>0</v>
      </c>
      <c r="H1822" s="27">
        <v>0.22949000000000003</v>
      </c>
      <c r="I1822" s="27">
        <v>0.20179900000000001</v>
      </c>
      <c r="J1822" s="26">
        <v>0</v>
      </c>
      <c r="K1822" s="26">
        <v>0</v>
      </c>
      <c r="L1822" s="26">
        <v>0.15373000000000001</v>
      </c>
    </row>
    <row r="1823" spans="2:12" ht="19.5" customHeight="1" x14ac:dyDescent="0.3">
      <c r="B1823" s="39" t="s">
        <v>27</v>
      </c>
      <c r="C1823" s="30" t="s">
        <v>34</v>
      </c>
      <c r="D1823" s="30" t="s">
        <v>100</v>
      </c>
      <c r="E1823" s="29">
        <v>44805</v>
      </c>
      <c r="F1823" s="28">
        <v>21.5</v>
      </c>
      <c r="G1823" s="27">
        <v>0.24911200000000003</v>
      </c>
      <c r="H1823" s="27">
        <v>0.22580900000000001</v>
      </c>
      <c r="I1823" s="27">
        <v>0</v>
      </c>
      <c r="J1823" s="26">
        <v>0</v>
      </c>
      <c r="K1823" s="26">
        <v>0</v>
      </c>
      <c r="L1823" s="26">
        <v>0.15962300000000001</v>
      </c>
    </row>
    <row r="1824" spans="2:12" ht="19.5" customHeight="1" x14ac:dyDescent="0.3">
      <c r="B1824" s="39" t="s">
        <v>27</v>
      </c>
      <c r="C1824" s="30" t="s">
        <v>34</v>
      </c>
      <c r="D1824" s="30" t="s">
        <v>100</v>
      </c>
      <c r="E1824" s="29">
        <v>44774</v>
      </c>
      <c r="F1824" s="28">
        <v>21.5</v>
      </c>
      <c r="G1824" s="27">
        <v>0.256967</v>
      </c>
      <c r="H1824" s="27">
        <v>0.23527500000000001</v>
      </c>
      <c r="I1824" s="27">
        <v>0</v>
      </c>
      <c r="J1824" s="26">
        <v>0</v>
      </c>
      <c r="K1824" s="26">
        <v>0</v>
      </c>
      <c r="L1824" s="26">
        <v>0.17702900000000002</v>
      </c>
    </row>
    <row r="1825" spans="2:12" ht="19.5" customHeight="1" x14ac:dyDescent="0.3">
      <c r="B1825" s="39" t="s">
        <v>27</v>
      </c>
      <c r="C1825" s="30" t="s">
        <v>34</v>
      </c>
      <c r="D1825" s="30" t="s">
        <v>100</v>
      </c>
      <c r="E1825" s="29">
        <v>44743</v>
      </c>
      <c r="F1825" s="28">
        <v>21.5</v>
      </c>
      <c r="G1825" s="27">
        <v>0.243647</v>
      </c>
      <c r="H1825" s="27">
        <v>0.22363300000000003</v>
      </c>
      <c r="I1825" s="27">
        <v>0</v>
      </c>
      <c r="J1825" s="26">
        <v>0</v>
      </c>
      <c r="K1825" s="26">
        <v>0</v>
      </c>
      <c r="L1825" s="26">
        <v>0.16411600000000001</v>
      </c>
    </row>
    <row r="1826" spans="2:12" ht="19.5" customHeight="1" x14ac:dyDescent="0.3">
      <c r="B1826" s="39" t="s">
        <v>27</v>
      </c>
      <c r="C1826" s="30" t="s">
        <v>34</v>
      </c>
      <c r="D1826" s="30" t="s">
        <v>100</v>
      </c>
      <c r="E1826" s="29">
        <v>44713</v>
      </c>
      <c r="F1826" s="28">
        <v>21.5</v>
      </c>
      <c r="G1826" s="27">
        <v>0.27457200000000004</v>
      </c>
      <c r="H1826" s="27">
        <v>0.25134200000000001</v>
      </c>
      <c r="I1826" s="27">
        <v>0</v>
      </c>
      <c r="J1826" s="26">
        <v>0</v>
      </c>
      <c r="K1826" s="26">
        <v>0</v>
      </c>
      <c r="L1826" s="26">
        <v>0.18643500000000002</v>
      </c>
    </row>
    <row r="1827" spans="2:12" ht="19.5" customHeight="1" x14ac:dyDescent="0.3">
      <c r="B1827" s="39" t="s">
        <v>27</v>
      </c>
      <c r="C1827" s="30" t="s">
        <v>34</v>
      </c>
      <c r="D1827" s="30" t="s">
        <v>100</v>
      </c>
      <c r="E1827" s="29">
        <v>44682</v>
      </c>
      <c r="F1827" s="28">
        <v>21.5</v>
      </c>
      <c r="G1827" s="27">
        <v>0</v>
      </c>
      <c r="H1827" s="27">
        <v>0.29639799999999999</v>
      </c>
      <c r="I1827" s="27">
        <v>0.266957</v>
      </c>
      <c r="J1827" s="26">
        <v>0</v>
      </c>
      <c r="K1827" s="26">
        <v>0</v>
      </c>
      <c r="L1827" s="26">
        <v>0.206821</v>
      </c>
    </row>
    <row r="1828" spans="2:12" ht="19.5" customHeight="1" x14ac:dyDescent="0.3">
      <c r="B1828" s="39" t="s">
        <v>27</v>
      </c>
      <c r="C1828" s="30" t="s">
        <v>34</v>
      </c>
      <c r="D1828" s="30" t="s">
        <v>100</v>
      </c>
      <c r="E1828" s="29">
        <v>44652</v>
      </c>
      <c r="F1828" s="28">
        <v>21.5</v>
      </c>
      <c r="G1828" s="27">
        <v>0</v>
      </c>
      <c r="H1828" s="27">
        <v>0</v>
      </c>
      <c r="I1828" s="27">
        <v>0</v>
      </c>
      <c r="J1828" s="26">
        <v>0.29266000000000003</v>
      </c>
      <c r="K1828" s="26">
        <v>0.25949800000000001</v>
      </c>
      <c r="L1828" s="26">
        <v>0.21208900000000003</v>
      </c>
    </row>
    <row r="1829" spans="2:12" ht="19.5" customHeight="1" x14ac:dyDescent="0.3">
      <c r="B1829" s="39" t="s">
        <v>27</v>
      </c>
      <c r="C1829" s="30" t="s">
        <v>34</v>
      </c>
      <c r="D1829" s="30" t="s">
        <v>100</v>
      </c>
      <c r="E1829" s="29">
        <v>44621</v>
      </c>
      <c r="F1829" s="28">
        <v>21.5</v>
      </c>
      <c r="G1829" s="27">
        <v>0</v>
      </c>
      <c r="H1829" s="27">
        <v>0</v>
      </c>
      <c r="I1829" s="27">
        <v>0</v>
      </c>
      <c r="J1829" s="26">
        <v>0.40728000000000003</v>
      </c>
      <c r="K1829" s="26">
        <v>0.36093000000000003</v>
      </c>
      <c r="L1829" s="26">
        <v>0.30223900000000004</v>
      </c>
    </row>
    <row r="1830" spans="2:12" ht="19.5" customHeight="1" x14ac:dyDescent="0.3">
      <c r="B1830" s="39" t="s">
        <v>27</v>
      </c>
      <c r="C1830" s="30" t="s">
        <v>34</v>
      </c>
      <c r="D1830" s="30" t="s">
        <v>100</v>
      </c>
      <c r="E1830" s="29">
        <v>44593</v>
      </c>
      <c r="F1830" s="28">
        <v>21.5</v>
      </c>
      <c r="G1830" s="27">
        <v>0</v>
      </c>
      <c r="H1830" s="27">
        <v>0</v>
      </c>
      <c r="I1830" s="27">
        <v>0.29904500000000001</v>
      </c>
      <c r="J1830" s="26">
        <v>0.26937500000000003</v>
      </c>
      <c r="K1830" s="26">
        <v>0</v>
      </c>
      <c r="L1830" s="26">
        <v>0.22461</v>
      </c>
    </row>
    <row r="1831" spans="2:12" ht="19.5" customHeight="1" x14ac:dyDescent="0.3">
      <c r="B1831" s="39" t="s">
        <v>27</v>
      </c>
      <c r="C1831" s="30" t="s">
        <v>34</v>
      </c>
      <c r="D1831" s="30" t="s">
        <v>100</v>
      </c>
      <c r="E1831" s="29">
        <v>44562</v>
      </c>
      <c r="F1831" s="28">
        <v>21.5</v>
      </c>
      <c r="G1831" s="27">
        <v>0</v>
      </c>
      <c r="H1831" s="27">
        <v>0</v>
      </c>
      <c r="I1831" s="27">
        <v>0.31177900000000003</v>
      </c>
      <c r="J1831" s="26">
        <v>0.28069900000000003</v>
      </c>
      <c r="K1831" s="26">
        <v>0</v>
      </c>
      <c r="L1831" s="26">
        <v>0.22486</v>
      </c>
    </row>
    <row r="1832" spans="2:12" ht="19.5" customHeight="1" x14ac:dyDescent="0.3">
      <c r="B1832" s="88" t="s">
        <v>27</v>
      </c>
      <c r="C1832" s="30" t="s">
        <v>34</v>
      </c>
      <c r="D1832" s="30" t="s">
        <v>100</v>
      </c>
      <c r="E1832" s="29">
        <v>45078</v>
      </c>
      <c r="F1832" s="28">
        <v>21.5</v>
      </c>
      <c r="G1832" s="27">
        <v>0.18604900000000002</v>
      </c>
      <c r="H1832" s="27">
        <v>0.16889900000000002</v>
      </c>
      <c r="I1832" s="27">
        <v>0</v>
      </c>
      <c r="J1832" s="26">
        <v>0</v>
      </c>
      <c r="K1832" s="26">
        <v>0</v>
      </c>
      <c r="L1832" s="26">
        <v>0.11774800000000002</v>
      </c>
    </row>
    <row r="1833" spans="2:12" ht="19.5" customHeight="1" x14ac:dyDescent="0.3">
      <c r="B1833" s="39" t="s">
        <v>27</v>
      </c>
      <c r="C1833" s="30" t="s">
        <v>34</v>
      </c>
      <c r="D1833" s="30" t="s">
        <v>100</v>
      </c>
      <c r="E1833" s="29">
        <v>45047</v>
      </c>
      <c r="F1833" s="28">
        <v>23.5</v>
      </c>
      <c r="G1833" s="27">
        <v>0</v>
      </c>
      <c r="H1833" s="27">
        <v>0.15940300000000002</v>
      </c>
      <c r="I1833" s="27">
        <v>0.138241</v>
      </c>
      <c r="J1833" s="26">
        <v>0</v>
      </c>
      <c r="K1833" s="26">
        <v>0</v>
      </c>
      <c r="L1833" s="26">
        <v>0.10622500000000001</v>
      </c>
    </row>
    <row r="1834" spans="2:12" ht="19.5" customHeight="1" x14ac:dyDescent="0.3">
      <c r="B1834" s="39" t="s">
        <v>27</v>
      </c>
      <c r="C1834" s="30" t="s">
        <v>34</v>
      </c>
      <c r="D1834" s="30" t="s">
        <v>100</v>
      </c>
      <c r="E1834" s="29">
        <v>45017</v>
      </c>
      <c r="F1834" s="28">
        <v>23.5</v>
      </c>
      <c r="G1834" s="27">
        <v>0</v>
      </c>
      <c r="H1834" s="27">
        <v>0</v>
      </c>
      <c r="I1834" s="27">
        <v>0</v>
      </c>
      <c r="J1834" s="26">
        <v>0.15114100000000003</v>
      </c>
      <c r="K1834" s="26">
        <v>0.13525100000000001</v>
      </c>
      <c r="L1834" s="26">
        <v>0.10647400000000001</v>
      </c>
    </row>
    <row r="1835" spans="2:12" ht="19.5" customHeight="1" x14ac:dyDescent="0.3">
      <c r="B1835" s="39" t="s">
        <v>27</v>
      </c>
      <c r="C1835" s="30" t="s">
        <v>34</v>
      </c>
      <c r="D1835" s="30" t="s">
        <v>100</v>
      </c>
      <c r="E1835" s="29">
        <v>44986</v>
      </c>
      <c r="F1835" s="28">
        <v>23.5</v>
      </c>
      <c r="G1835" s="27">
        <v>0</v>
      </c>
      <c r="H1835" s="27">
        <v>0</v>
      </c>
      <c r="I1835" s="27">
        <v>0</v>
      </c>
      <c r="J1835" s="26">
        <v>0.16442300000000001</v>
      </c>
      <c r="K1835" s="26">
        <v>0.14555500000000002</v>
      </c>
      <c r="L1835" s="26">
        <v>0.12607100000000002</v>
      </c>
    </row>
    <row r="1836" spans="2:12" ht="19.5" customHeight="1" x14ac:dyDescent="0.3">
      <c r="B1836" s="39" t="s">
        <v>27</v>
      </c>
      <c r="C1836" s="30" t="s">
        <v>34</v>
      </c>
      <c r="D1836" s="30" t="s">
        <v>100</v>
      </c>
      <c r="E1836" s="29">
        <v>44958</v>
      </c>
      <c r="F1836" s="28">
        <v>23.5</v>
      </c>
      <c r="G1836" s="27">
        <v>0</v>
      </c>
      <c r="H1836" s="27">
        <v>0</v>
      </c>
      <c r="I1836" s="27">
        <v>0.22427000000000002</v>
      </c>
      <c r="J1836" s="26">
        <v>0.20416900000000002</v>
      </c>
      <c r="K1836" s="26">
        <v>0</v>
      </c>
      <c r="L1836" s="26">
        <v>0.15970000000000001</v>
      </c>
    </row>
    <row r="1837" spans="2:12" ht="19.5" customHeight="1" x14ac:dyDescent="0.3">
      <c r="B1837" s="39" t="s">
        <v>27</v>
      </c>
      <c r="C1837" s="30" t="s">
        <v>34</v>
      </c>
      <c r="D1837" s="30" t="s">
        <v>100</v>
      </c>
      <c r="E1837" s="29">
        <v>44927</v>
      </c>
      <c r="F1837" s="28">
        <v>23.5</v>
      </c>
      <c r="G1837" s="27">
        <v>0</v>
      </c>
      <c r="H1837" s="27">
        <v>0</v>
      </c>
      <c r="I1837" s="27">
        <v>0.16163100000000002</v>
      </c>
      <c r="J1837" s="26">
        <v>0.14749100000000001</v>
      </c>
      <c r="K1837" s="26">
        <v>0</v>
      </c>
      <c r="L1837" s="26">
        <v>9.8191000000000014E-2</v>
      </c>
    </row>
    <row r="1838" spans="2:12" ht="19.5" customHeight="1" x14ac:dyDescent="0.3">
      <c r="B1838" s="39" t="s">
        <v>27</v>
      </c>
      <c r="C1838" s="30" t="s">
        <v>34</v>
      </c>
      <c r="D1838" s="30" t="s">
        <v>100</v>
      </c>
      <c r="E1838" s="29">
        <v>44896</v>
      </c>
      <c r="F1838" s="28">
        <v>23.5</v>
      </c>
      <c r="G1838" s="27">
        <v>0</v>
      </c>
      <c r="H1838" s="27">
        <v>0</v>
      </c>
      <c r="I1838" s="27">
        <v>0.17525200000000002</v>
      </c>
      <c r="J1838" s="26">
        <v>0.15974200000000002</v>
      </c>
      <c r="K1838" s="26">
        <v>0</v>
      </c>
      <c r="L1838" s="26">
        <v>0.14058400000000001</v>
      </c>
    </row>
    <row r="1839" spans="2:12" ht="19.5" customHeight="1" x14ac:dyDescent="0.3">
      <c r="B1839" s="39" t="s">
        <v>27</v>
      </c>
      <c r="C1839" s="30" t="s">
        <v>34</v>
      </c>
      <c r="D1839" s="30" t="s">
        <v>100</v>
      </c>
      <c r="E1839" s="29">
        <v>44866</v>
      </c>
      <c r="F1839" s="28">
        <v>23.5</v>
      </c>
      <c r="G1839" s="27">
        <v>0</v>
      </c>
      <c r="H1839" s="27">
        <v>0</v>
      </c>
      <c r="I1839" s="27">
        <v>0</v>
      </c>
      <c r="J1839" s="26">
        <v>0.19164100000000001</v>
      </c>
      <c r="K1839" s="26">
        <v>0.16878400000000002</v>
      </c>
      <c r="L1839" s="26">
        <v>0.14684500000000003</v>
      </c>
    </row>
    <row r="1840" spans="2:12" ht="19.5" customHeight="1" x14ac:dyDescent="0.3">
      <c r="B1840" s="39" t="s">
        <v>27</v>
      </c>
      <c r="C1840" s="30" t="s">
        <v>34</v>
      </c>
      <c r="D1840" s="30" t="s">
        <v>100</v>
      </c>
      <c r="E1840" s="29">
        <v>44835</v>
      </c>
      <c r="F1840" s="28">
        <v>23.5</v>
      </c>
      <c r="G1840" s="27">
        <v>0</v>
      </c>
      <c r="H1840" s="27">
        <v>0.23149000000000003</v>
      </c>
      <c r="I1840" s="27">
        <v>0.20379900000000001</v>
      </c>
      <c r="J1840" s="26">
        <v>0</v>
      </c>
      <c r="K1840" s="26">
        <v>0</v>
      </c>
      <c r="L1840" s="26">
        <v>0.15573000000000001</v>
      </c>
    </row>
    <row r="1841" spans="2:12" ht="19.5" customHeight="1" x14ac:dyDescent="0.3">
      <c r="B1841" s="39" t="s">
        <v>27</v>
      </c>
      <c r="C1841" s="30" t="s">
        <v>34</v>
      </c>
      <c r="D1841" s="30" t="s">
        <v>100</v>
      </c>
      <c r="E1841" s="29">
        <v>44805</v>
      </c>
      <c r="F1841" s="28">
        <v>23.5</v>
      </c>
      <c r="G1841" s="27">
        <v>0.251112</v>
      </c>
      <c r="H1841" s="27">
        <v>0.22780900000000001</v>
      </c>
      <c r="I1841" s="27">
        <v>0</v>
      </c>
      <c r="J1841" s="26">
        <v>0</v>
      </c>
      <c r="K1841" s="26">
        <v>0</v>
      </c>
      <c r="L1841" s="26">
        <v>0.16162300000000002</v>
      </c>
    </row>
    <row r="1842" spans="2:12" ht="19.5" customHeight="1" x14ac:dyDescent="0.3">
      <c r="B1842" s="39" t="s">
        <v>27</v>
      </c>
      <c r="C1842" s="30" t="s">
        <v>34</v>
      </c>
      <c r="D1842" s="30" t="s">
        <v>100</v>
      </c>
      <c r="E1842" s="29">
        <v>44774</v>
      </c>
      <c r="F1842" s="28">
        <v>23.5</v>
      </c>
      <c r="G1842" s="27">
        <v>0.258967</v>
      </c>
      <c r="H1842" s="27">
        <v>0.23727500000000001</v>
      </c>
      <c r="I1842" s="27">
        <v>0</v>
      </c>
      <c r="J1842" s="26">
        <v>0</v>
      </c>
      <c r="K1842" s="26">
        <v>0</v>
      </c>
      <c r="L1842" s="26">
        <v>0.17902900000000002</v>
      </c>
    </row>
    <row r="1843" spans="2:12" ht="19.5" customHeight="1" x14ac:dyDescent="0.3">
      <c r="B1843" s="39" t="s">
        <v>27</v>
      </c>
      <c r="C1843" s="30" t="s">
        <v>34</v>
      </c>
      <c r="D1843" s="30" t="s">
        <v>100</v>
      </c>
      <c r="E1843" s="29">
        <v>44743</v>
      </c>
      <c r="F1843" s="28">
        <v>23.5</v>
      </c>
      <c r="G1843" s="27">
        <v>0.245647</v>
      </c>
      <c r="H1843" s="27">
        <v>0.22563300000000003</v>
      </c>
      <c r="I1843" s="27">
        <v>0</v>
      </c>
      <c r="J1843" s="26">
        <v>0</v>
      </c>
      <c r="K1843" s="26">
        <v>0</v>
      </c>
      <c r="L1843" s="26">
        <v>0.16611600000000001</v>
      </c>
    </row>
    <row r="1844" spans="2:12" ht="19.5" customHeight="1" x14ac:dyDescent="0.3">
      <c r="B1844" s="39" t="s">
        <v>27</v>
      </c>
      <c r="C1844" s="30" t="s">
        <v>34</v>
      </c>
      <c r="D1844" s="30" t="s">
        <v>100</v>
      </c>
      <c r="E1844" s="29">
        <v>44713</v>
      </c>
      <c r="F1844" s="28">
        <v>23.5</v>
      </c>
      <c r="G1844" s="27">
        <v>0.27657200000000004</v>
      </c>
      <c r="H1844" s="27">
        <v>0.25334200000000001</v>
      </c>
      <c r="I1844" s="27">
        <v>0</v>
      </c>
      <c r="J1844" s="26">
        <v>0</v>
      </c>
      <c r="K1844" s="26">
        <v>0</v>
      </c>
      <c r="L1844" s="26">
        <v>0.18843500000000002</v>
      </c>
    </row>
    <row r="1845" spans="2:12" ht="19.5" customHeight="1" x14ac:dyDescent="0.3">
      <c r="B1845" s="39" t="s">
        <v>27</v>
      </c>
      <c r="C1845" s="30" t="s">
        <v>34</v>
      </c>
      <c r="D1845" s="30" t="s">
        <v>100</v>
      </c>
      <c r="E1845" s="29">
        <v>44682</v>
      </c>
      <c r="F1845" s="28">
        <v>23.5</v>
      </c>
      <c r="G1845" s="27">
        <v>0</v>
      </c>
      <c r="H1845" s="27">
        <v>0.298398</v>
      </c>
      <c r="I1845" s="27">
        <v>0.268957</v>
      </c>
      <c r="J1845" s="26">
        <v>0</v>
      </c>
      <c r="K1845" s="26">
        <v>0</v>
      </c>
      <c r="L1845" s="26">
        <v>0.20882100000000001</v>
      </c>
    </row>
    <row r="1846" spans="2:12" ht="19.5" customHeight="1" x14ac:dyDescent="0.3">
      <c r="B1846" s="39" t="s">
        <v>27</v>
      </c>
      <c r="C1846" s="30" t="s">
        <v>34</v>
      </c>
      <c r="D1846" s="30" t="s">
        <v>100</v>
      </c>
      <c r="E1846" s="29">
        <v>44652</v>
      </c>
      <c r="F1846" s="28">
        <v>23.5</v>
      </c>
      <c r="G1846" s="27">
        <v>0</v>
      </c>
      <c r="H1846" s="27">
        <v>0</v>
      </c>
      <c r="I1846" s="27">
        <v>0</v>
      </c>
      <c r="J1846" s="26">
        <v>0.29466000000000003</v>
      </c>
      <c r="K1846" s="26">
        <v>0.26149800000000001</v>
      </c>
      <c r="L1846" s="26">
        <v>0.21408900000000003</v>
      </c>
    </row>
    <row r="1847" spans="2:12" ht="19.5" customHeight="1" x14ac:dyDescent="0.3">
      <c r="B1847" s="39" t="s">
        <v>27</v>
      </c>
      <c r="C1847" s="30" t="s">
        <v>34</v>
      </c>
      <c r="D1847" s="30" t="s">
        <v>100</v>
      </c>
      <c r="E1847" s="29">
        <v>44621</v>
      </c>
      <c r="F1847" s="28">
        <v>23.5</v>
      </c>
      <c r="G1847" s="27">
        <v>0</v>
      </c>
      <c r="H1847" s="27">
        <v>0</v>
      </c>
      <c r="I1847" s="27">
        <v>0</v>
      </c>
      <c r="J1847" s="26">
        <v>0.40928000000000003</v>
      </c>
      <c r="K1847" s="26">
        <v>0.36293000000000003</v>
      </c>
      <c r="L1847" s="26">
        <v>0.30423900000000004</v>
      </c>
    </row>
    <row r="1848" spans="2:12" ht="19.5" customHeight="1" x14ac:dyDescent="0.3">
      <c r="B1848" s="39" t="s">
        <v>27</v>
      </c>
      <c r="C1848" s="30" t="s">
        <v>34</v>
      </c>
      <c r="D1848" s="30" t="s">
        <v>100</v>
      </c>
      <c r="E1848" s="29">
        <v>44593</v>
      </c>
      <c r="F1848" s="28">
        <v>23.5</v>
      </c>
      <c r="G1848" s="27">
        <v>0</v>
      </c>
      <c r="H1848" s="27">
        <v>0</v>
      </c>
      <c r="I1848" s="27">
        <v>0.30104500000000001</v>
      </c>
      <c r="J1848" s="26">
        <v>0.27137500000000003</v>
      </c>
      <c r="K1848" s="26">
        <v>0</v>
      </c>
      <c r="L1848" s="26">
        <v>0.22661000000000001</v>
      </c>
    </row>
    <row r="1849" spans="2:12" ht="19.5" customHeight="1" x14ac:dyDescent="0.3">
      <c r="B1849" s="39" t="s">
        <v>27</v>
      </c>
      <c r="C1849" s="30" t="s">
        <v>34</v>
      </c>
      <c r="D1849" s="30" t="s">
        <v>100</v>
      </c>
      <c r="E1849" s="29">
        <v>44562</v>
      </c>
      <c r="F1849" s="28">
        <v>23.5</v>
      </c>
      <c r="G1849" s="27">
        <v>0</v>
      </c>
      <c r="H1849" s="27">
        <v>0</v>
      </c>
      <c r="I1849" s="27">
        <v>0.31377900000000003</v>
      </c>
      <c r="J1849" s="26">
        <v>0.28269900000000003</v>
      </c>
      <c r="K1849" s="26">
        <v>0</v>
      </c>
      <c r="L1849" s="26">
        <v>0.22686000000000001</v>
      </c>
    </row>
    <row r="1850" spans="2:12" ht="19.5" customHeight="1" x14ac:dyDescent="0.3">
      <c r="B1850" s="89" t="s">
        <v>27</v>
      </c>
      <c r="C1850" s="30" t="s">
        <v>34</v>
      </c>
      <c r="D1850" s="30" t="s">
        <v>100</v>
      </c>
      <c r="E1850" s="29">
        <v>45078</v>
      </c>
      <c r="F1850" s="28">
        <v>23.5</v>
      </c>
      <c r="G1850" s="27">
        <v>0.18804900000000002</v>
      </c>
      <c r="H1850" s="27">
        <v>0.17089900000000002</v>
      </c>
      <c r="I1850" s="27">
        <v>0</v>
      </c>
      <c r="J1850" s="26">
        <v>0</v>
      </c>
      <c r="K1850" s="26">
        <v>0</v>
      </c>
      <c r="L1850" s="26">
        <v>0.11974800000000002</v>
      </c>
    </row>
    <row r="1851" spans="2:12" ht="19.5" customHeight="1" x14ac:dyDescent="0.3">
      <c r="B1851" s="39" t="s">
        <v>27</v>
      </c>
      <c r="C1851" s="30" t="s">
        <v>34</v>
      </c>
      <c r="D1851" s="30" t="s">
        <v>100</v>
      </c>
      <c r="E1851" s="29">
        <v>45047</v>
      </c>
      <c r="F1851" s="28">
        <v>25.5</v>
      </c>
      <c r="G1851" s="27">
        <v>0</v>
      </c>
      <c r="H1851" s="27">
        <v>0.16140300000000002</v>
      </c>
      <c r="I1851" s="27">
        <v>0.140241</v>
      </c>
      <c r="J1851" s="26">
        <v>0</v>
      </c>
      <c r="K1851" s="26">
        <v>0</v>
      </c>
      <c r="L1851" s="26">
        <v>0.10822500000000002</v>
      </c>
    </row>
    <row r="1852" spans="2:12" ht="19.5" customHeight="1" x14ac:dyDescent="0.3">
      <c r="B1852" s="39" t="s">
        <v>27</v>
      </c>
      <c r="C1852" s="30" t="s">
        <v>34</v>
      </c>
      <c r="D1852" s="30" t="s">
        <v>100</v>
      </c>
      <c r="E1852" s="29">
        <v>45017</v>
      </c>
      <c r="F1852" s="28">
        <v>25.5</v>
      </c>
      <c r="G1852" s="27">
        <v>0</v>
      </c>
      <c r="H1852" s="27">
        <v>0</v>
      </c>
      <c r="I1852" s="27">
        <v>0</v>
      </c>
      <c r="J1852" s="26">
        <v>0.15314100000000003</v>
      </c>
      <c r="K1852" s="26">
        <v>0.13725100000000001</v>
      </c>
      <c r="L1852" s="26">
        <v>0.10847400000000001</v>
      </c>
    </row>
    <row r="1853" spans="2:12" ht="19.5" customHeight="1" x14ac:dyDescent="0.3">
      <c r="B1853" s="39" t="s">
        <v>27</v>
      </c>
      <c r="C1853" s="30" t="s">
        <v>34</v>
      </c>
      <c r="D1853" s="30" t="s">
        <v>100</v>
      </c>
      <c r="E1853" s="29">
        <v>44986</v>
      </c>
      <c r="F1853" s="28">
        <v>25.5</v>
      </c>
      <c r="G1853" s="27">
        <v>0</v>
      </c>
      <c r="H1853" s="27">
        <v>0</v>
      </c>
      <c r="I1853" s="27">
        <v>0</v>
      </c>
      <c r="J1853" s="26">
        <v>0.16642300000000002</v>
      </c>
      <c r="K1853" s="26">
        <v>0.14755500000000002</v>
      </c>
      <c r="L1853" s="26">
        <v>0.12807100000000002</v>
      </c>
    </row>
    <row r="1854" spans="2:12" ht="19.5" customHeight="1" x14ac:dyDescent="0.3">
      <c r="B1854" s="39" t="s">
        <v>27</v>
      </c>
      <c r="C1854" s="30" t="s">
        <v>34</v>
      </c>
      <c r="D1854" s="30" t="s">
        <v>100</v>
      </c>
      <c r="E1854" s="29">
        <v>44958</v>
      </c>
      <c r="F1854" s="28">
        <v>25.5</v>
      </c>
      <c r="G1854" s="27">
        <v>0</v>
      </c>
      <c r="H1854" s="27">
        <v>0</v>
      </c>
      <c r="I1854" s="27">
        <v>0.22627000000000003</v>
      </c>
      <c r="J1854" s="26">
        <v>0.20616900000000002</v>
      </c>
      <c r="K1854" s="26">
        <v>0</v>
      </c>
      <c r="L1854" s="26">
        <v>0.16170000000000001</v>
      </c>
    </row>
    <row r="1855" spans="2:12" ht="19.5" customHeight="1" x14ac:dyDescent="0.3">
      <c r="B1855" s="39" t="s">
        <v>27</v>
      </c>
      <c r="C1855" s="30" t="s">
        <v>34</v>
      </c>
      <c r="D1855" s="30" t="s">
        <v>100</v>
      </c>
      <c r="E1855" s="29">
        <v>44927</v>
      </c>
      <c r="F1855" s="28">
        <v>25.5</v>
      </c>
      <c r="G1855" s="27">
        <v>0</v>
      </c>
      <c r="H1855" s="27">
        <v>0</v>
      </c>
      <c r="I1855" s="27">
        <v>0.16363100000000003</v>
      </c>
      <c r="J1855" s="26">
        <v>0.14949100000000001</v>
      </c>
      <c r="K1855" s="26">
        <v>0</v>
      </c>
      <c r="L1855" s="26">
        <v>0.10019100000000002</v>
      </c>
    </row>
    <row r="1856" spans="2:12" ht="19.5" customHeight="1" x14ac:dyDescent="0.3">
      <c r="B1856" s="39" t="s">
        <v>27</v>
      </c>
      <c r="C1856" s="30" t="s">
        <v>34</v>
      </c>
      <c r="D1856" s="30" t="s">
        <v>100</v>
      </c>
      <c r="E1856" s="29">
        <v>44896</v>
      </c>
      <c r="F1856" s="28">
        <v>25.5</v>
      </c>
      <c r="G1856" s="27">
        <v>0</v>
      </c>
      <c r="H1856" s="27">
        <v>0</v>
      </c>
      <c r="I1856" s="27">
        <v>0.17725200000000002</v>
      </c>
      <c r="J1856" s="26">
        <v>0.16174200000000002</v>
      </c>
      <c r="K1856" s="26">
        <v>0</v>
      </c>
      <c r="L1856" s="26">
        <v>0.14258400000000002</v>
      </c>
    </row>
    <row r="1857" spans="2:12" ht="19.5" customHeight="1" x14ac:dyDescent="0.3">
      <c r="B1857" s="39" t="s">
        <v>27</v>
      </c>
      <c r="C1857" s="30" t="s">
        <v>34</v>
      </c>
      <c r="D1857" s="30" t="s">
        <v>100</v>
      </c>
      <c r="E1857" s="29">
        <v>44866</v>
      </c>
      <c r="F1857" s="28">
        <v>25.5</v>
      </c>
      <c r="G1857" s="27">
        <v>0</v>
      </c>
      <c r="H1857" s="27">
        <v>0</v>
      </c>
      <c r="I1857" s="27">
        <v>0</v>
      </c>
      <c r="J1857" s="26">
        <v>0.19364100000000001</v>
      </c>
      <c r="K1857" s="26">
        <v>0.17078400000000002</v>
      </c>
      <c r="L1857" s="26">
        <v>0.14884500000000003</v>
      </c>
    </row>
    <row r="1858" spans="2:12" ht="19.5" customHeight="1" x14ac:dyDescent="0.3">
      <c r="B1858" s="39" t="s">
        <v>27</v>
      </c>
      <c r="C1858" s="30" t="s">
        <v>34</v>
      </c>
      <c r="D1858" s="30" t="s">
        <v>100</v>
      </c>
      <c r="E1858" s="29">
        <v>44835</v>
      </c>
      <c r="F1858" s="28">
        <v>25.5</v>
      </c>
      <c r="G1858" s="27">
        <v>0</v>
      </c>
      <c r="H1858" s="27">
        <v>0.23349000000000003</v>
      </c>
      <c r="I1858" s="27">
        <v>0.20579900000000001</v>
      </c>
      <c r="J1858" s="26">
        <v>0</v>
      </c>
      <c r="K1858" s="26">
        <v>0</v>
      </c>
      <c r="L1858" s="26">
        <v>0.15773000000000001</v>
      </c>
    </row>
    <row r="1859" spans="2:12" ht="19.5" customHeight="1" x14ac:dyDescent="0.3">
      <c r="B1859" s="39" t="s">
        <v>27</v>
      </c>
      <c r="C1859" s="30" t="s">
        <v>34</v>
      </c>
      <c r="D1859" s="30" t="s">
        <v>100</v>
      </c>
      <c r="E1859" s="29">
        <v>44805</v>
      </c>
      <c r="F1859" s="28">
        <v>25.5</v>
      </c>
      <c r="G1859" s="27">
        <v>0.253112</v>
      </c>
      <c r="H1859" s="27">
        <v>0.22980900000000001</v>
      </c>
      <c r="I1859" s="27">
        <v>0</v>
      </c>
      <c r="J1859" s="26">
        <v>0</v>
      </c>
      <c r="K1859" s="26">
        <v>0</v>
      </c>
      <c r="L1859" s="26">
        <v>0.16362300000000002</v>
      </c>
    </row>
    <row r="1860" spans="2:12" ht="19.5" customHeight="1" x14ac:dyDescent="0.3">
      <c r="B1860" s="39" t="s">
        <v>27</v>
      </c>
      <c r="C1860" s="30" t="s">
        <v>34</v>
      </c>
      <c r="D1860" s="30" t="s">
        <v>100</v>
      </c>
      <c r="E1860" s="29">
        <v>44774</v>
      </c>
      <c r="F1860" s="28">
        <v>25.5</v>
      </c>
      <c r="G1860" s="27">
        <v>0.260967</v>
      </c>
      <c r="H1860" s="27">
        <v>0.23927500000000002</v>
      </c>
      <c r="I1860" s="27">
        <v>0</v>
      </c>
      <c r="J1860" s="26">
        <v>0</v>
      </c>
      <c r="K1860" s="26">
        <v>0</v>
      </c>
      <c r="L1860" s="26">
        <v>0.18102900000000002</v>
      </c>
    </row>
    <row r="1861" spans="2:12" ht="19.5" customHeight="1" x14ac:dyDescent="0.3">
      <c r="B1861" s="39" t="s">
        <v>27</v>
      </c>
      <c r="C1861" s="30" t="s">
        <v>34</v>
      </c>
      <c r="D1861" s="30" t="s">
        <v>100</v>
      </c>
      <c r="E1861" s="29">
        <v>44743</v>
      </c>
      <c r="F1861" s="28">
        <v>25.5</v>
      </c>
      <c r="G1861" s="27">
        <v>0.24764700000000001</v>
      </c>
      <c r="H1861" s="27">
        <v>0.22763300000000003</v>
      </c>
      <c r="I1861" s="27">
        <v>0</v>
      </c>
      <c r="J1861" s="26">
        <v>0</v>
      </c>
      <c r="K1861" s="26">
        <v>0</v>
      </c>
      <c r="L1861" s="26">
        <v>0.16811600000000002</v>
      </c>
    </row>
    <row r="1862" spans="2:12" ht="19.5" customHeight="1" x14ac:dyDescent="0.3">
      <c r="B1862" s="7" t="s">
        <v>27</v>
      </c>
      <c r="C1862" s="35" t="s">
        <v>34</v>
      </c>
      <c r="D1862" s="35" t="s">
        <v>100</v>
      </c>
      <c r="E1862" s="29">
        <v>44713</v>
      </c>
      <c r="F1862" s="28">
        <v>25.5</v>
      </c>
      <c r="G1862" s="27">
        <v>0.27857200000000004</v>
      </c>
      <c r="H1862" s="27">
        <v>0.25534200000000001</v>
      </c>
      <c r="I1862" s="27">
        <v>0</v>
      </c>
      <c r="J1862" s="26">
        <v>0</v>
      </c>
      <c r="K1862" s="26">
        <v>0</v>
      </c>
      <c r="L1862" s="26">
        <v>0.19043500000000002</v>
      </c>
    </row>
    <row r="1863" spans="2:12" ht="19.5" customHeight="1" x14ac:dyDescent="0.3">
      <c r="B1863" s="7" t="s">
        <v>27</v>
      </c>
      <c r="C1863" s="35" t="s">
        <v>34</v>
      </c>
      <c r="D1863" s="35" t="s">
        <v>100</v>
      </c>
      <c r="E1863" s="29">
        <v>44682</v>
      </c>
      <c r="F1863" s="28">
        <v>25.5</v>
      </c>
      <c r="G1863" s="27">
        <v>0</v>
      </c>
      <c r="H1863" s="27">
        <v>0.300398</v>
      </c>
      <c r="I1863" s="27">
        <v>0.270957</v>
      </c>
      <c r="J1863" s="26">
        <v>0</v>
      </c>
      <c r="K1863" s="26">
        <v>0</v>
      </c>
      <c r="L1863" s="26">
        <v>0.21082100000000001</v>
      </c>
    </row>
    <row r="1864" spans="2:12" ht="19.5" customHeight="1" x14ac:dyDescent="0.3">
      <c r="B1864" s="39" t="s">
        <v>27</v>
      </c>
      <c r="C1864" s="30" t="s">
        <v>34</v>
      </c>
      <c r="D1864" s="30" t="s">
        <v>100</v>
      </c>
      <c r="E1864" s="29">
        <v>44652</v>
      </c>
      <c r="F1864" s="28">
        <v>25.5</v>
      </c>
      <c r="G1864" s="27">
        <v>0</v>
      </c>
      <c r="H1864" s="27">
        <v>0</v>
      </c>
      <c r="I1864" s="27">
        <v>0</v>
      </c>
      <c r="J1864" s="26">
        <v>0.29666000000000003</v>
      </c>
      <c r="K1864" s="26">
        <v>0.26349800000000001</v>
      </c>
      <c r="L1864" s="26">
        <v>0.21608900000000003</v>
      </c>
    </row>
    <row r="1865" spans="2:12" ht="19.5" customHeight="1" x14ac:dyDescent="0.3">
      <c r="B1865" s="39" t="s">
        <v>27</v>
      </c>
      <c r="C1865" s="30" t="s">
        <v>34</v>
      </c>
      <c r="D1865" s="30" t="s">
        <v>100</v>
      </c>
      <c r="E1865" s="29">
        <v>44621</v>
      </c>
      <c r="F1865" s="28">
        <v>25.5</v>
      </c>
      <c r="G1865" s="27">
        <v>0</v>
      </c>
      <c r="H1865" s="27">
        <v>0</v>
      </c>
      <c r="I1865" s="27">
        <v>0</v>
      </c>
      <c r="J1865" s="26">
        <v>0.41128000000000003</v>
      </c>
      <c r="K1865" s="26">
        <v>0.36493000000000003</v>
      </c>
      <c r="L1865" s="26">
        <v>0.30623900000000004</v>
      </c>
    </row>
    <row r="1866" spans="2:12" ht="19.5" customHeight="1" x14ac:dyDescent="0.3">
      <c r="B1866" s="39" t="s">
        <v>27</v>
      </c>
      <c r="C1866" s="30" t="s">
        <v>34</v>
      </c>
      <c r="D1866" s="30" t="s">
        <v>100</v>
      </c>
      <c r="E1866" s="29">
        <v>44593</v>
      </c>
      <c r="F1866" s="28">
        <v>25.5</v>
      </c>
      <c r="G1866" s="27">
        <v>0</v>
      </c>
      <c r="H1866" s="27">
        <v>0</v>
      </c>
      <c r="I1866" s="27">
        <v>0.30304500000000001</v>
      </c>
      <c r="J1866" s="26">
        <v>0.27337500000000003</v>
      </c>
      <c r="K1866" s="26">
        <v>0</v>
      </c>
      <c r="L1866" s="26">
        <v>0.22861000000000001</v>
      </c>
    </row>
    <row r="1867" spans="2:12" ht="19.5" customHeight="1" x14ac:dyDescent="0.3">
      <c r="B1867" s="39" t="s">
        <v>27</v>
      </c>
      <c r="C1867" s="30" t="s">
        <v>34</v>
      </c>
      <c r="D1867" s="30" t="s">
        <v>100</v>
      </c>
      <c r="E1867" s="29">
        <v>44562</v>
      </c>
      <c r="F1867" s="28">
        <v>25.5</v>
      </c>
      <c r="G1867" s="27">
        <v>0</v>
      </c>
      <c r="H1867" s="27">
        <v>0</v>
      </c>
      <c r="I1867" s="27">
        <v>0.31577900000000003</v>
      </c>
      <c r="J1867" s="26">
        <v>0.28469900000000004</v>
      </c>
      <c r="K1867" s="26">
        <v>0</v>
      </c>
      <c r="L1867" s="26">
        <v>0.22886000000000001</v>
      </c>
    </row>
    <row r="1868" spans="2:12" ht="19.5" customHeight="1" x14ac:dyDescent="0.3">
      <c r="B1868" s="89" t="s">
        <v>27</v>
      </c>
      <c r="C1868" s="30" t="s">
        <v>34</v>
      </c>
      <c r="D1868" s="30" t="s">
        <v>100</v>
      </c>
      <c r="E1868" s="29">
        <v>45078</v>
      </c>
      <c r="F1868" s="28">
        <v>25.5</v>
      </c>
      <c r="G1868" s="27">
        <v>0.19004900000000002</v>
      </c>
      <c r="H1868" s="27">
        <v>0.17289900000000002</v>
      </c>
      <c r="I1868" s="27">
        <v>0</v>
      </c>
      <c r="J1868" s="26">
        <v>0</v>
      </c>
      <c r="K1868" s="26">
        <v>0</v>
      </c>
      <c r="L1868" s="26">
        <v>0.12174800000000002</v>
      </c>
    </row>
    <row r="1869" spans="2:12" ht="19.5" customHeight="1" x14ac:dyDescent="0.3">
      <c r="B1869" s="39" t="s">
        <v>27</v>
      </c>
      <c r="C1869" s="30" t="s">
        <v>34</v>
      </c>
      <c r="D1869" s="30" t="s">
        <v>100</v>
      </c>
      <c r="E1869" s="29">
        <v>45047</v>
      </c>
      <c r="F1869" s="28">
        <v>4</v>
      </c>
      <c r="G1869" s="27">
        <v>0</v>
      </c>
      <c r="H1869" s="27">
        <v>0.139903</v>
      </c>
      <c r="I1869" s="27">
        <v>0.118741</v>
      </c>
      <c r="J1869" s="26">
        <v>0</v>
      </c>
      <c r="K1869" s="26">
        <v>0</v>
      </c>
      <c r="L1869" s="26">
        <v>8.6724999999999997E-2</v>
      </c>
    </row>
    <row r="1870" spans="2:12" ht="19.5" customHeight="1" x14ac:dyDescent="0.3">
      <c r="B1870" s="39" t="s">
        <v>27</v>
      </c>
      <c r="C1870" s="30" t="s">
        <v>34</v>
      </c>
      <c r="D1870" s="30" t="s">
        <v>100</v>
      </c>
      <c r="E1870" s="29">
        <v>45017</v>
      </c>
      <c r="F1870" s="28">
        <v>4</v>
      </c>
      <c r="G1870" s="27">
        <v>0</v>
      </c>
      <c r="H1870" s="27">
        <v>0</v>
      </c>
      <c r="I1870" s="27">
        <v>0</v>
      </c>
      <c r="J1870" s="26">
        <v>0.13164100000000001</v>
      </c>
      <c r="K1870" s="26">
        <v>0.11575100000000001</v>
      </c>
      <c r="L1870" s="26">
        <v>8.6973999999999996E-2</v>
      </c>
    </row>
    <row r="1871" spans="2:12" ht="19.5" customHeight="1" x14ac:dyDescent="0.3">
      <c r="B1871" s="39" t="s">
        <v>27</v>
      </c>
      <c r="C1871" s="30" t="s">
        <v>34</v>
      </c>
      <c r="D1871" s="30" t="s">
        <v>100</v>
      </c>
      <c r="E1871" s="29">
        <v>44986</v>
      </c>
      <c r="F1871" s="28">
        <v>4</v>
      </c>
      <c r="G1871" s="27">
        <v>0</v>
      </c>
      <c r="H1871" s="27">
        <v>0</v>
      </c>
      <c r="I1871" s="27">
        <v>0</v>
      </c>
      <c r="J1871" s="26">
        <v>0.144923</v>
      </c>
      <c r="K1871" s="26">
        <v>0.126055</v>
      </c>
      <c r="L1871" s="26">
        <v>0.106571</v>
      </c>
    </row>
    <row r="1872" spans="2:12" ht="19.5" customHeight="1" x14ac:dyDescent="0.3">
      <c r="B1872" s="39" t="s">
        <v>27</v>
      </c>
      <c r="C1872" s="30" t="s">
        <v>34</v>
      </c>
      <c r="D1872" s="30" t="s">
        <v>100</v>
      </c>
      <c r="E1872" s="29">
        <v>44958</v>
      </c>
      <c r="F1872" s="28">
        <v>4</v>
      </c>
      <c r="G1872" s="27">
        <v>0</v>
      </c>
      <c r="H1872" s="27">
        <v>0</v>
      </c>
      <c r="I1872" s="27">
        <v>0.20477000000000001</v>
      </c>
      <c r="J1872" s="26">
        <v>0.184669</v>
      </c>
      <c r="K1872" s="26">
        <v>0</v>
      </c>
      <c r="L1872" s="26">
        <v>0.14019999999999999</v>
      </c>
    </row>
    <row r="1873" spans="2:12" ht="19.5" customHeight="1" x14ac:dyDescent="0.3">
      <c r="B1873" s="39" t="s">
        <v>27</v>
      </c>
      <c r="C1873" s="30" t="s">
        <v>34</v>
      </c>
      <c r="D1873" s="30" t="s">
        <v>100</v>
      </c>
      <c r="E1873" s="29">
        <v>44927</v>
      </c>
      <c r="F1873" s="28">
        <v>4</v>
      </c>
      <c r="G1873" s="27">
        <v>0</v>
      </c>
      <c r="H1873" s="27">
        <v>0</v>
      </c>
      <c r="I1873" s="27">
        <v>0.14213100000000001</v>
      </c>
      <c r="J1873" s="26">
        <v>0.12799099999999999</v>
      </c>
      <c r="K1873" s="26">
        <v>0</v>
      </c>
      <c r="L1873" s="26">
        <v>7.8690999999999997E-2</v>
      </c>
    </row>
    <row r="1874" spans="2:12" ht="19.5" customHeight="1" x14ac:dyDescent="0.3">
      <c r="B1874" s="39" t="s">
        <v>27</v>
      </c>
      <c r="C1874" s="30" t="s">
        <v>34</v>
      </c>
      <c r="D1874" s="30" t="s">
        <v>100</v>
      </c>
      <c r="E1874" s="29">
        <v>44896</v>
      </c>
      <c r="F1874" s="28">
        <v>4</v>
      </c>
      <c r="G1874" s="27">
        <v>0</v>
      </c>
      <c r="H1874" s="27">
        <v>0</v>
      </c>
      <c r="I1874" s="27">
        <v>0.155752</v>
      </c>
      <c r="J1874" s="26">
        <v>0.14024200000000001</v>
      </c>
      <c r="K1874" s="26">
        <v>0</v>
      </c>
      <c r="L1874" s="26">
        <v>0.121084</v>
      </c>
    </row>
    <row r="1875" spans="2:12" ht="19.5" customHeight="1" x14ac:dyDescent="0.3">
      <c r="B1875" s="39" t="s">
        <v>27</v>
      </c>
      <c r="C1875" s="30" t="s">
        <v>34</v>
      </c>
      <c r="D1875" s="30" t="s">
        <v>100</v>
      </c>
      <c r="E1875" s="29">
        <v>44866</v>
      </c>
      <c r="F1875" s="28">
        <v>4</v>
      </c>
      <c r="G1875" s="27">
        <v>0</v>
      </c>
      <c r="H1875" s="27">
        <v>0</v>
      </c>
      <c r="I1875" s="27">
        <v>0</v>
      </c>
      <c r="J1875" s="26">
        <v>0.17214099999999999</v>
      </c>
      <c r="K1875" s="26">
        <v>0.149284</v>
      </c>
      <c r="L1875" s="26">
        <v>0.12734500000000001</v>
      </c>
    </row>
    <row r="1876" spans="2:12" ht="19.5" customHeight="1" x14ac:dyDescent="0.3">
      <c r="B1876" s="39" t="s">
        <v>27</v>
      </c>
      <c r="C1876" s="30" t="s">
        <v>34</v>
      </c>
      <c r="D1876" s="30" t="s">
        <v>100</v>
      </c>
      <c r="E1876" s="29">
        <v>44835</v>
      </c>
      <c r="F1876" s="28">
        <v>4</v>
      </c>
      <c r="G1876" s="27">
        <v>0</v>
      </c>
      <c r="H1876" s="27">
        <v>0.21199000000000001</v>
      </c>
      <c r="I1876" s="27">
        <v>0.18429899999999999</v>
      </c>
      <c r="J1876" s="26">
        <v>0</v>
      </c>
      <c r="K1876" s="26">
        <v>0</v>
      </c>
      <c r="L1876" s="26">
        <v>0.13622999999999999</v>
      </c>
    </row>
    <row r="1877" spans="2:12" ht="19.5" customHeight="1" x14ac:dyDescent="0.3">
      <c r="B1877" s="39" t="s">
        <v>27</v>
      </c>
      <c r="C1877" s="30" t="s">
        <v>34</v>
      </c>
      <c r="D1877" s="30" t="s">
        <v>100</v>
      </c>
      <c r="E1877" s="29">
        <v>44805</v>
      </c>
      <c r="F1877" s="28">
        <v>4</v>
      </c>
      <c r="G1877" s="27">
        <v>0.23161200000000001</v>
      </c>
      <c r="H1877" s="27">
        <v>0.20830899999999999</v>
      </c>
      <c r="I1877" s="27">
        <v>0</v>
      </c>
      <c r="J1877" s="26">
        <v>0</v>
      </c>
      <c r="K1877" s="26">
        <v>0</v>
      </c>
      <c r="L1877" s="26">
        <v>0.142123</v>
      </c>
    </row>
    <row r="1878" spans="2:12" ht="19.5" customHeight="1" x14ac:dyDescent="0.3">
      <c r="B1878" s="39" t="s">
        <v>27</v>
      </c>
      <c r="C1878" s="30" t="s">
        <v>34</v>
      </c>
      <c r="D1878" s="30" t="s">
        <v>100</v>
      </c>
      <c r="E1878" s="29">
        <v>44774</v>
      </c>
      <c r="F1878" s="28">
        <v>4</v>
      </c>
      <c r="G1878" s="27">
        <v>0.23946700000000001</v>
      </c>
      <c r="H1878" s="27">
        <v>0.217775</v>
      </c>
      <c r="I1878" s="27">
        <v>0</v>
      </c>
      <c r="J1878" s="26">
        <v>0</v>
      </c>
      <c r="K1878" s="26">
        <v>0</v>
      </c>
      <c r="L1878" s="26">
        <v>0.159529</v>
      </c>
    </row>
    <row r="1879" spans="2:12" ht="19.5" customHeight="1" x14ac:dyDescent="0.3">
      <c r="B1879" s="39" t="s">
        <v>27</v>
      </c>
      <c r="C1879" s="30" t="s">
        <v>34</v>
      </c>
      <c r="D1879" s="30" t="s">
        <v>100</v>
      </c>
      <c r="E1879" s="29">
        <v>44743</v>
      </c>
      <c r="F1879" s="28">
        <v>4</v>
      </c>
      <c r="G1879" s="27">
        <v>0.22614699999999999</v>
      </c>
      <c r="H1879" s="27">
        <v>0.20613300000000001</v>
      </c>
      <c r="I1879" s="27">
        <v>0</v>
      </c>
      <c r="J1879" s="26">
        <v>0</v>
      </c>
      <c r="K1879" s="26">
        <v>0</v>
      </c>
      <c r="L1879" s="26">
        <v>0.146616</v>
      </c>
    </row>
    <row r="1880" spans="2:12" ht="19.5" customHeight="1" x14ac:dyDescent="0.3">
      <c r="B1880" s="39" t="s">
        <v>27</v>
      </c>
      <c r="C1880" s="30" t="s">
        <v>34</v>
      </c>
      <c r="D1880" s="30" t="s">
        <v>100</v>
      </c>
      <c r="E1880" s="29">
        <v>44713</v>
      </c>
      <c r="F1880" s="28">
        <v>4</v>
      </c>
      <c r="G1880" s="27">
        <v>0.25707200000000002</v>
      </c>
      <c r="H1880" s="27">
        <v>0.23384199999999999</v>
      </c>
      <c r="I1880" s="27">
        <v>0</v>
      </c>
      <c r="J1880" s="26">
        <v>0</v>
      </c>
      <c r="K1880" s="26">
        <v>0</v>
      </c>
      <c r="L1880" s="26">
        <v>0.168935</v>
      </c>
    </row>
    <row r="1881" spans="2:12" ht="19.5" customHeight="1" x14ac:dyDescent="0.3">
      <c r="B1881" s="39" t="s">
        <v>27</v>
      </c>
      <c r="C1881" s="30" t="s">
        <v>34</v>
      </c>
      <c r="D1881" s="30" t="s">
        <v>100</v>
      </c>
      <c r="E1881" s="29">
        <v>44682</v>
      </c>
      <c r="F1881" s="28">
        <v>4</v>
      </c>
      <c r="G1881" s="27">
        <v>0</v>
      </c>
      <c r="H1881" s="27">
        <v>0.27889799999999998</v>
      </c>
      <c r="I1881" s="27">
        <v>0.24945700000000001</v>
      </c>
      <c r="J1881" s="26">
        <v>0</v>
      </c>
      <c r="K1881" s="26">
        <v>0</v>
      </c>
      <c r="L1881" s="26">
        <v>0.18932099999999999</v>
      </c>
    </row>
    <row r="1882" spans="2:12" ht="19.5" customHeight="1" x14ac:dyDescent="0.3">
      <c r="B1882" s="39" t="s">
        <v>27</v>
      </c>
      <c r="C1882" s="30" t="s">
        <v>34</v>
      </c>
      <c r="D1882" s="30" t="s">
        <v>100</v>
      </c>
      <c r="E1882" s="29">
        <v>44652</v>
      </c>
      <c r="F1882" s="28">
        <v>4</v>
      </c>
      <c r="G1882" s="27">
        <v>0</v>
      </c>
      <c r="H1882" s="27">
        <v>0</v>
      </c>
      <c r="I1882" s="27">
        <v>0</v>
      </c>
      <c r="J1882" s="26">
        <v>0.27516000000000002</v>
      </c>
      <c r="K1882" s="26">
        <v>0.24199799999999999</v>
      </c>
      <c r="L1882" s="26">
        <v>0.19458900000000001</v>
      </c>
    </row>
    <row r="1883" spans="2:12" ht="19.5" customHeight="1" x14ac:dyDescent="0.3">
      <c r="B1883" s="39" t="s">
        <v>27</v>
      </c>
      <c r="C1883" s="30" t="s">
        <v>34</v>
      </c>
      <c r="D1883" s="30" t="s">
        <v>100</v>
      </c>
      <c r="E1883" s="29">
        <v>44621</v>
      </c>
      <c r="F1883" s="28">
        <v>4</v>
      </c>
      <c r="G1883" s="27">
        <v>0</v>
      </c>
      <c r="H1883" s="27">
        <v>0</v>
      </c>
      <c r="I1883" s="27">
        <v>0</v>
      </c>
      <c r="J1883" s="26">
        <v>0.38978000000000002</v>
      </c>
      <c r="K1883" s="26">
        <v>0.34343000000000001</v>
      </c>
      <c r="L1883" s="26">
        <v>0.28473900000000002</v>
      </c>
    </row>
    <row r="1884" spans="2:12" ht="19.5" customHeight="1" x14ac:dyDescent="0.3">
      <c r="B1884" s="39" t="s">
        <v>27</v>
      </c>
      <c r="C1884" s="30" t="s">
        <v>34</v>
      </c>
      <c r="D1884" s="30" t="s">
        <v>100</v>
      </c>
      <c r="E1884" s="29">
        <v>44593</v>
      </c>
      <c r="F1884" s="28">
        <v>4</v>
      </c>
      <c r="G1884" s="27">
        <v>0</v>
      </c>
      <c r="H1884" s="27">
        <v>0</v>
      </c>
      <c r="I1884" s="27">
        <v>0.28154499999999999</v>
      </c>
      <c r="J1884" s="26">
        <v>0.25187500000000002</v>
      </c>
      <c r="K1884" s="26">
        <v>0</v>
      </c>
      <c r="L1884" s="26">
        <v>0.20710999999999999</v>
      </c>
    </row>
    <row r="1885" spans="2:12" ht="19.5" customHeight="1" x14ac:dyDescent="0.3">
      <c r="B1885" s="39" t="s">
        <v>27</v>
      </c>
      <c r="C1885" s="30" t="s">
        <v>34</v>
      </c>
      <c r="D1885" s="30" t="s">
        <v>100</v>
      </c>
      <c r="E1885" s="29">
        <v>44562</v>
      </c>
      <c r="F1885" s="28">
        <v>4</v>
      </c>
      <c r="G1885" s="27">
        <v>0</v>
      </c>
      <c r="H1885" s="27">
        <v>0</v>
      </c>
      <c r="I1885" s="27">
        <v>0.29427900000000001</v>
      </c>
      <c r="J1885" s="26">
        <v>0.26319900000000002</v>
      </c>
      <c r="K1885" s="26">
        <v>0</v>
      </c>
      <c r="L1885" s="26">
        <v>0.20735999999999999</v>
      </c>
    </row>
    <row r="1886" spans="2:12" ht="19.5" customHeight="1" x14ac:dyDescent="0.3">
      <c r="B1886" s="39" t="s">
        <v>27</v>
      </c>
      <c r="C1886" s="30" t="s">
        <v>34</v>
      </c>
      <c r="D1886" s="30" t="s">
        <v>100</v>
      </c>
      <c r="E1886" s="29">
        <v>45078</v>
      </c>
      <c r="F1886" s="28">
        <v>4</v>
      </c>
      <c r="G1886" s="27">
        <v>0.168549</v>
      </c>
      <c r="H1886" s="27">
        <v>0.15139900000000001</v>
      </c>
      <c r="I1886" s="27">
        <v>0</v>
      </c>
      <c r="J1886" s="26">
        <v>0</v>
      </c>
      <c r="K1886" s="26">
        <v>0</v>
      </c>
      <c r="L1886" s="26">
        <v>0.100248</v>
      </c>
    </row>
    <row r="1887" spans="2:12" ht="19.5" customHeight="1" x14ac:dyDescent="0.3">
      <c r="B1887" s="39" t="s">
        <v>27</v>
      </c>
      <c r="C1887" s="30" t="s">
        <v>34</v>
      </c>
      <c r="D1887" s="30" t="s">
        <v>100</v>
      </c>
      <c r="E1887" s="29">
        <v>45047</v>
      </c>
      <c r="F1887" s="28">
        <v>6</v>
      </c>
      <c r="G1887" s="27">
        <v>0</v>
      </c>
      <c r="H1887" s="27">
        <v>0.141903</v>
      </c>
      <c r="I1887" s="27">
        <v>0.120741</v>
      </c>
      <c r="J1887" s="26">
        <v>0</v>
      </c>
      <c r="K1887" s="26">
        <v>0</v>
      </c>
      <c r="L1887" s="26">
        <v>8.8724999999999998E-2</v>
      </c>
    </row>
    <row r="1888" spans="2:12" ht="19.5" customHeight="1" x14ac:dyDescent="0.3">
      <c r="B1888" s="39" t="s">
        <v>27</v>
      </c>
      <c r="C1888" s="30" t="s">
        <v>34</v>
      </c>
      <c r="D1888" s="30" t="s">
        <v>100</v>
      </c>
      <c r="E1888" s="29">
        <v>45017</v>
      </c>
      <c r="F1888" s="28">
        <v>6</v>
      </c>
      <c r="G1888" s="27">
        <v>0</v>
      </c>
      <c r="H1888" s="27">
        <v>0</v>
      </c>
      <c r="I1888" s="27">
        <v>0</v>
      </c>
      <c r="J1888" s="26">
        <v>0.13364100000000001</v>
      </c>
      <c r="K1888" s="26">
        <v>0.11775100000000001</v>
      </c>
      <c r="L1888" s="26">
        <v>8.8973999999999998E-2</v>
      </c>
    </row>
    <row r="1889" spans="2:12" ht="19.5" customHeight="1" x14ac:dyDescent="0.3">
      <c r="B1889" s="39" t="s">
        <v>27</v>
      </c>
      <c r="C1889" s="30" t="s">
        <v>34</v>
      </c>
      <c r="D1889" s="30" t="s">
        <v>100</v>
      </c>
      <c r="E1889" s="29">
        <v>44986</v>
      </c>
      <c r="F1889" s="28">
        <v>6</v>
      </c>
      <c r="G1889" s="27">
        <v>0</v>
      </c>
      <c r="H1889" s="27">
        <v>0</v>
      </c>
      <c r="I1889" s="27">
        <v>0</v>
      </c>
      <c r="J1889" s="26">
        <v>0.146923</v>
      </c>
      <c r="K1889" s="26">
        <v>0.128055</v>
      </c>
      <c r="L1889" s="26">
        <v>0.108571</v>
      </c>
    </row>
    <row r="1890" spans="2:12" ht="19.5" customHeight="1" x14ac:dyDescent="0.3">
      <c r="B1890" s="39" t="s">
        <v>27</v>
      </c>
      <c r="C1890" s="30" t="s">
        <v>34</v>
      </c>
      <c r="D1890" s="30" t="s">
        <v>100</v>
      </c>
      <c r="E1890" s="29">
        <v>44958</v>
      </c>
      <c r="F1890" s="28">
        <v>6</v>
      </c>
      <c r="G1890" s="27">
        <v>0</v>
      </c>
      <c r="H1890" s="27">
        <v>0</v>
      </c>
      <c r="I1890" s="27">
        <v>0.20677000000000001</v>
      </c>
      <c r="J1890" s="26">
        <v>0.186669</v>
      </c>
      <c r="K1890" s="26">
        <v>0</v>
      </c>
      <c r="L1890" s="26">
        <v>0.14219999999999999</v>
      </c>
    </row>
    <row r="1891" spans="2:12" ht="19.5" customHeight="1" x14ac:dyDescent="0.3">
      <c r="B1891" s="39" t="s">
        <v>27</v>
      </c>
      <c r="C1891" s="30" t="s">
        <v>34</v>
      </c>
      <c r="D1891" s="30" t="s">
        <v>100</v>
      </c>
      <c r="E1891" s="29">
        <v>44927</v>
      </c>
      <c r="F1891" s="28">
        <v>6</v>
      </c>
      <c r="G1891" s="27">
        <v>0</v>
      </c>
      <c r="H1891" s="27">
        <v>0</v>
      </c>
      <c r="I1891" s="27">
        <v>0.14413100000000001</v>
      </c>
      <c r="J1891" s="26">
        <v>0.129991</v>
      </c>
      <c r="K1891" s="26">
        <v>0</v>
      </c>
      <c r="L1891" s="26">
        <v>8.0690999999999999E-2</v>
      </c>
    </row>
    <row r="1892" spans="2:12" ht="19.5" customHeight="1" x14ac:dyDescent="0.3">
      <c r="B1892" s="39" t="s">
        <v>27</v>
      </c>
      <c r="C1892" s="30" t="s">
        <v>34</v>
      </c>
      <c r="D1892" s="30" t="s">
        <v>100</v>
      </c>
      <c r="E1892" s="29">
        <v>44896</v>
      </c>
      <c r="F1892" s="28">
        <v>6</v>
      </c>
      <c r="G1892" s="27">
        <v>0</v>
      </c>
      <c r="H1892" s="27">
        <v>0</v>
      </c>
      <c r="I1892" s="27">
        <v>0.157752</v>
      </c>
      <c r="J1892" s="26">
        <v>0.14224200000000001</v>
      </c>
      <c r="K1892" s="26">
        <v>0</v>
      </c>
      <c r="L1892" s="26">
        <v>0.123084</v>
      </c>
    </row>
    <row r="1893" spans="2:12" ht="19.5" customHeight="1" x14ac:dyDescent="0.3">
      <c r="B1893" s="39" t="s">
        <v>27</v>
      </c>
      <c r="C1893" s="30" t="s">
        <v>34</v>
      </c>
      <c r="D1893" s="30" t="s">
        <v>100</v>
      </c>
      <c r="E1893" s="29">
        <v>44866</v>
      </c>
      <c r="F1893" s="28">
        <v>6</v>
      </c>
      <c r="G1893" s="27">
        <v>0</v>
      </c>
      <c r="H1893" s="27">
        <v>0</v>
      </c>
      <c r="I1893" s="27">
        <v>0</v>
      </c>
      <c r="J1893" s="26">
        <v>0.17414099999999999</v>
      </c>
      <c r="K1893" s="26">
        <v>0.151284</v>
      </c>
      <c r="L1893" s="26">
        <v>0.12934500000000002</v>
      </c>
    </row>
    <row r="1894" spans="2:12" ht="19.5" customHeight="1" x14ac:dyDescent="0.3">
      <c r="B1894" s="39" t="s">
        <v>27</v>
      </c>
      <c r="C1894" s="30" t="s">
        <v>34</v>
      </c>
      <c r="D1894" s="30" t="s">
        <v>100</v>
      </c>
      <c r="E1894" s="29">
        <v>44835</v>
      </c>
      <c r="F1894" s="28">
        <v>6</v>
      </c>
      <c r="G1894" s="27">
        <v>0</v>
      </c>
      <c r="H1894" s="27">
        <v>0.21399000000000001</v>
      </c>
      <c r="I1894" s="27">
        <v>0.18629899999999999</v>
      </c>
      <c r="J1894" s="26">
        <v>0</v>
      </c>
      <c r="K1894" s="26">
        <v>0</v>
      </c>
      <c r="L1894" s="26">
        <v>0.13822999999999999</v>
      </c>
    </row>
    <row r="1895" spans="2:12" ht="19.5" customHeight="1" x14ac:dyDescent="0.3">
      <c r="B1895" s="39" t="s">
        <v>27</v>
      </c>
      <c r="C1895" s="30" t="s">
        <v>34</v>
      </c>
      <c r="D1895" s="30" t="s">
        <v>100</v>
      </c>
      <c r="E1895" s="29">
        <v>44805</v>
      </c>
      <c r="F1895" s="28">
        <v>6</v>
      </c>
      <c r="G1895" s="27">
        <v>0.23361200000000001</v>
      </c>
      <c r="H1895" s="27">
        <v>0.210309</v>
      </c>
      <c r="I1895" s="27">
        <v>0</v>
      </c>
      <c r="J1895" s="26">
        <v>0</v>
      </c>
      <c r="K1895" s="26">
        <v>0</v>
      </c>
      <c r="L1895" s="26">
        <v>0.144123</v>
      </c>
    </row>
    <row r="1896" spans="2:12" ht="19.5" customHeight="1" x14ac:dyDescent="0.3">
      <c r="B1896" s="39" t="s">
        <v>27</v>
      </c>
      <c r="C1896" s="30" t="s">
        <v>34</v>
      </c>
      <c r="D1896" s="30" t="s">
        <v>100</v>
      </c>
      <c r="E1896" s="29">
        <v>44774</v>
      </c>
      <c r="F1896" s="28">
        <v>6</v>
      </c>
      <c r="G1896" s="27">
        <v>0.24146700000000001</v>
      </c>
      <c r="H1896" s="27">
        <v>0.219775</v>
      </c>
      <c r="I1896" s="27">
        <v>0</v>
      </c>
      <c r="J1896" s="26">
        <v>0</v>
      </c>
      <c r="K1896" s="26">
        <v>0</v>
      </c>
      <c r="L1896" s="26">
        <v>0.16152900000000001</v>
      </c>
    </row>
    <row r="1897" spans="2:12" ht="19.5" customHeight="1" x14ac:dyDescent="0.3">
      <c r="B1897" s="39" t="s">
        <v>27</v>
      </c>
      <c r="C1897" s="30" t="s">
        <v>34</v>
      </c>
      <c r="D1897" s="30" t="s">
        <v>100</v>
      </c>
      <c r="E1897" s="29">
        <v>44743</v>
      </c>
      <c r="F1897" s="28">
        <v>6</v>
      </c>
      <c r="G1897" s="27">
        <v>0.22814699999999999</v>
      </c>
      <c r="H1897" s="27">
        <v>0.20813300000000001</v>
      </c>
      <c r="I1897" s="27">
        <v>0</v>
      </c>
      <c r="J1897" s="26">
        <v>0</v>
      </c>
      <c r="K1897" s="26">
        <v>0</v>
      </c>
      <c r="L1897" s="26">
        <v>0.148616</v>
      </c>
    </row>
    <row r="1898" spans="2:12" ht="19.5" customHeight="1" x14ac:dyDescent="0.3">
      <c r="B1898" s="39" t="s">
        <v>27</v>
      </c>
      <c r="C1898" s="30" t="s">
        <v>34</v>
      </c>
      <c r="D1898" s="30" t="s">
        <v>100</v>
      </c>
      <c r="E1898" s="29">
        <v>44713</v>
      </c>
      <c r="F1898" s="28">
        <v>6</v>
      </c>
      <c r="G1898" s="27">
        <v>0.25907200000000002</v>
      </c>
      <c r="H1898" s="27">
        <v>0.235842</v>
      </c>
      <c r="I1898" s="27">
        <v>0</v>
      </c>
      <c r="J1898" s="26">
        <v>0</v>
      </c>
      <c r="K1898" s="26">
        <v>0</v>
      </c>
      <c r="L1898" s="26">
        <v>0.170935</v>
      </c>
    </row>
    <row r="1899" spans="2:12" ht="19.5" customHeight="1" x14ac:dyDescent="0.3">
      <c r="B1899" s="39" t="s">
        <v>27</v>
      </c>
      <c r="C1899" s="30" t="s">
        <v>34</v>
      </c>
      <c r="D1899" s="30" t="s">
        <v>100</v>
      </c>
      <c r="E1899" s="29">
        <v>44682</v>
      </c>
      <c r="F1899" s="28">
        <v>6</v>
      </c>
      <c r="G1899" s="27">
        <v>0</v>
      </c>
      <c r="H1899" s="27">
        <v>0.28089799999999998</v>
      </c>
      <c r="I1899" s="27">
        <v>0.25145699999999999</v>
      </c>
      <c r="J1899" s="26">
        <v>0</v>
      </c>
      <c r="K1899" s="26">
        <v>0</v>
      </c>
      <c r="L1899" s="26">
        <v>0.19132099999999999</v>
      </c>
    </row>
    <row r="1900" spans="2:12" ht="19.5" customHeight="1" x14ac:dyDescent="0.3">
      <c r="B1900" s="39" t="s">
        <v>27</v>
      </c>
      <c r="C1900" s="30" t="s">
        <v>34</v>
      </c>
      <c r="D1900" s="30" t="s">
        <v>100</v>
      </c>
      <c r="E1900" s="29">
        <v>44652</v>
      </c>
      <c r="F1900" s="28">
        <v>6</v>
      </c>
      <c r="G1900" s="27">
        <v>0</v>
      </c>
      <c r="H1900" s="27">
        <v>0</v>
      </c>
      <c r="I1900" s="27">
        <v>0</v>
      </c>
      <c r="J1900" s="26">
        <v>0.27716000000000002</v>
      </c>
      <c r="K1900" s="26">
        <v>0.24399799999999999</v>
      </c>
      <c r="L1900" s="26">
        <v>0.19658900000000001</v>
      </c>
    </row>
    <row r="1901" spans="2:12" ht="19.5" customHeight="1" x14ac:dyDescent="0.3">
      <c r="B1901" s="39" t="s">
        <v>27</v>
      </c>
      <c r="C1901" s="30" t="s">
        <v>34</v>
      </c>
      <c r="D1901" s="30" t="s">
        <v>100</v>
      </c>
      <c r="E1901" s="29">
        <v>44621</v>
      </c>
      <c r="F1901" s="28">
        <v>6</v>
      </c>
      <c r="G1901" s="27">
        <v>0</v>
      </c>
      <c r="H1901" s="27">
        <v>0</v>
      </c>
      <c r="I1901" s="27">
        <v>0</v>
      </c>
      <c r="J1901" s="26">
        <v>0.39178000000000002</v>
      </c>
      <c r="K1901" s="26">
        <v>0.34543000000000001</v>
      </c>
      <c r="L1901" s="26">
        <v>0.28673900000000002</v>
      </c>
    </row>
    <row r="1902" spans="2:12" ht="19.5" customHeight="1" x14ac:dyDescent="0.3">
      <c r="B1902" s="39" t="s">
        <v>27</v>
      </c>
      <c r="C1902" s="30" t="s">
        <v>34</v>
      </c>
      <c r="D1902" s="30" t="s">
        <v>100</v>
      </c>
      <c r="E1902" s="29">
        <v>44593</v>
      </c>
      <c r="F1902" s="28">
        <v>6</v>
      </c>
      <c r="G1902" s="27">
        <v>0</v>
      </c>
      <c r="H1902" s="27">
        <v>0</v>
      </c>
      <c r="I1902" s="27">
        <v>0.28354499999999999</v>
      </c>
      <c r="J1902" s="26">
        <v>0.25387500000000002</v>
      </c>
      <c r="K1902" s="26">
        <v>0</v>
      </c>
      <c r="L1902" s="26">
        <v>0.20910999999999999</v>
      </c>
    </row>
    <row r="1903" spans="2:12" ht="19.5" customHeight="1" x14ac:dyDescent="0.3">
      <c r="B1903" s="39" t="s">
        <v>27</v>
      </c>
      <c r="C1903" s="30" t="s">
        <v>34</v>
      </c>
      <c r="D1903" s="30" t="s">
        <v>100</v>
      </c>
      <c r="E1903" s="29">
        <v>44562</v>
      </c>
      <c r="F1903" s="28">
        <v>6</v>
      </c>
      <c r="G1903" s="27">
        <v>0</v>
      </c>
      <c r="H1903" s="27">
        <v>0</v>
      </c>
      <c r="I1903" s="27">
        <v>0.29627900000000001</v>
      </c>
      <c r="J1903" s="26">
        <v>0.26519900000000002</v>
      </c>
      <c r="K1903" s="26">
        <v>0</v>
      </c>
      <c r="L1903" s="26">
        <v>0.20935999999999999</v>
      </c>
    </row>
    <row r="1904" spans="2:12" ht="19.5" customHeight="1" x14ac:dyDescent="0.3">
      <c r="B1904" s="39" t="s">
        <v>27</v>
      </c>
      <c r="C1904" s="30" t="s">
        <v>34</v>
      </c>
      <c r="D1904" s="30" t="s">
        <v>100</v>
      </c>
      <c r="E1904" s="29">
        <v>45078</v>
      </c>
      <c r="F1904" s="28">
        <v>6</v>
      </c>
      <c r="G1904" s="27">
        <v>0.17054900000000001</v>
      </c>
      <c r="H1904" s="27">
        <v>0.15339900000000001</v>
      </c>
      <c r="I1904" s="27">
        <v>0</v>
      </c>
      <c r="J1904" s="26">
        <v>0</v>
      </c>
      <c r="K1904" s="26">
        <v>0</v>
      </c>
      <c r="L1904" s="26">
        <v>0.10224800000000001</v>
      </c>
    </row>
    <row r="1905" spans="2:12" ht="19.5" customHeight="1" x14ac:dyDescent="0.3">
      <c r="B1905" s="39" t="s">
        <v>27</v>
      </c>
      <c r="C1905" s="30" t="s">
        <v>34</v>
      </c>
      <c r="D1905" s="30" t="s">
        <v>100</v>
      </c>
      <c r="E1905" s="29">
        <v>45047</v>
      </c>
      <c r="F1905" s="28">
        <v>7.5</v>
      </c>
      <c r="G1905" s="27">
        <v>0</v>
      </c>
      <c r="H1905" s="27">
        <v>0.143403</v>
      </c>
      <c r="I1905" s="27">
        <v>0.122241</v>
      </c>
      <c r="J1905" s="26">
        <v>0</v>
      </c>
      <c r="K1905" s="26">
        <v>0</v>
      </c>
      <c r="L1905" s="26">
        <v>9.0225E-2</v>
      </c>
    </row>
    <row r="1906" spans="2:12" ht="19.5" customHeight="1" x14ac:dyDescent="0.3">
      <c r="B1906" s="39" t="s">
        <v>27</v>
      </c>
      <c r="C1906" s="30" t="s">
        <v>34</v>
      </c>
      <c r="D1906" s="30" t="s">
        <v>100</v>
      </c>
      <c r="E1906" s="29">
        <v>45017</v>
      </c>
      <c r="F1906" s="28">
        <v>7.5</v>
      </c>
      <c r="G1906" s="27">
        <v>0</v>
      </c>
      <c r="H1906" s="27">
        <v>0</v>
      </c>
      <c r="I1906" s="27">
        <v>0</v>
      </c>
      <c r="J1906" s="26">
        <v>0.13514100000000001</v>
      </c>
      <c r="K1906" s="26">
        <v>0.11925100000000001</v>
      </c>
      <c r="L1906" s="26">
        <v>9.0473999999999999E-2</v>
      </c>
    </row>
    <row r="1907" spans="2:12" ht="19.5" customHeight="1" x14ac:dyDescent="0.3">
      <c r="B1907" s="39" t="s">
        <v>27</v>
      </c>
      <c r="C1907" s="30" t="s">
        <v>34</v>
      </c>
      <c r="D1907" s="30" t="s">
        <v>100</v>
      </c>
      <c r="E1907" s="29">
        <v>44986</v>
      </c>
      <c r="F1907" s="28">
        <v>7.5</v>
      </c>
      <c r="G1907" s="27">
        <v>0</v>
      </c>
      <c r="H1907" s="27">
        <v>0</v>
      </c>
      <c r="I1907" s="27">
        <v>0</v>
      </c>
      <c r="J1907" s="26">
        <v>0.148423</v>
      </c>
      <c r="K1907" s="26">
        <v>0.129555</v>
      </c>
      <c r="L1907" s="26">
        <v>0.110071</v>
      </c>
    </row>
    <row r="1908" spans="2:12" ht="19.5" customHeight="1" x14ac:dyDescent="0.3">
      <c r="B1908" s="39" t="s">
        <v>27</v>
      </c>
      <c r="C1908" s="30" t="s">
        <v>34</v>
      </c>
      <c r="D1908" s="30" t="s">
        <v>100</v>
      </c>
      <c r="E1908" s="29">
        <v>44958</v>
      </c>
      <c r="F1908" s="28">
        <v>7.5</v>
      </c>
      <c r="G1908" s="27">
        <v>0</v>
      </c>
      <c r="H1908" s="27">
        <v>0</v>
      </c>
      <c r="I1908" s="27">
        <v>0.20827000000000001</v>
      </c>
      <c r="J1908" s="26">
        <v>0.188169</v>
      </c>
      <c r="K1908" s="26">
        <v>0</v>
      </c>
      <c r="L1908" s="26">
        <v>0.14369999999999999</v>
      </c>
    </row>
    <row r="1909" spans="2:12" ht="19.5" customHeight="1" x14ac:dyDescent="0.3">
      <c r="B1909" s="39" t="s">
        <v>27</v>
      </c>
      <c r="C1909" s="30" t="s">
        <v>34</v>
      </c>
      <c r="D1909" s="30" t="s">
        <v>100</v>
      </c>
      <c r="E1909" s="29">
        <v>44927</v>
      </c>
      <c r="F1909" s="28">
        <v>7.5</v>
      </c>
      <c r="G1909" s="27">
        <v>0</v>
      </c>
      <c r="H1909" s="27">
        <v>0</v>
      </c>
      <c r="I1909" s="27">
        <v>0.14563100000000001</v>
      </c>
      <c r="J1909" s="26">
        <v>0.131491</v>
      </c>
      <c r="K1909" s="26">
        <v>0</v>
      </c>
      <c r="L1909" s="26">
        <v>8.2191E-2</v>
      </c>
    </row>
    <row r="1910" spans="2:12" ht="19.5" customHeight="1" x14ac:dyDescent="0.3">
      <c r="B1910" s="39" t="s">
        <v>27</v>
      </c>
      <c r="C1910" s="30" t="s">
        <v>34</v>
      </c>
      <c r="D1910" s="30" t="s">
        <v>100</v>
      </c>
      <c r="E1910" s="29">
        <v>44896</v>
      </c>
      <c r="F1910" s="28">
        <v>7.5</v>
      </c>
      <c r="G1910" s="27">
        <v>0</v>
      </c>
      <c r="H1910" s="27">
        <v>0</v>
      </c>
      <c r="I1910" s="27">
        <v>0.159252</v>
      </c>
      <c r="J1910" s="26">
        <v>0.14374200000000001</v>
      </c>
      <c r="K1910" s="26">
        <v>0</v>
      </c>
      <c r="L1910" s="26">
        <v>0.124584</v>
      </c>
    </row>
    <row r="1911" spans="2:12" ht="19.5" customHeight="1" x14ac:dyDescent="0.3">
      <c r="B1911" s="39" t="s">
        <v>27</v>
      </c>
      <c r="C1911" s="30" t="s">
        <v>34</v>
      </c>
      <c r="D1911" s="30" t="s">
        <v>100</v>
      </c>
      <c r="E1911" s="29">
        <v>44866</v>
      </c>
      <c r="F1911" s="28">
        <v>7.5</v>
      </c>
      <c r="G1911" s="27">
        <v>0</v>
      </c>
      <c r="H1911" s="27">
        <v>0</v>
      </c>
      <c r="I1911" s="27">
        <v>0</v>
      </c>
      <c r="J1911" s="26">
        <v>0.17564099999999999</v>
      </c>
      <c r="K1911" s="26">
        <v>0.152784</v>
      </c>
      <c r="L1911" s="26">
        <v>0.13084500000000002</v>
      </c>
    </row>
    <row r="1912" spans="2:12" ht="19.5" customHeight="1" x14ac:dyDescent="0.3">
      <c r="B1912" s="39" t="s">
        <v>27</v>
      </c>
      <c r="C1912" s="30" t="s">
        <v>34</v>
      </c>
      <c r="D1912" s="30" t="s">
        <v>100</v>
      </c>
      <c r="E1912" s="29">
        <v>44835</v>
      </c>
      <c r="F1912" s="28">
        <v>7.5</v>
      </c>
      <c r="G1912" s="27">
        <v>0</v>
      </c>
      <c r="H1912" s="27">
        <v>0.21549000000000001</v>
      </c>
      <c r="I1912" s="27">
        <v>0.18779899999999999</v>
      </c>
      <c r="J1912" s="26">
        <v>0</v>
      </c>
      <c r="K1912" s="26">
        <v>0</v>
      </c>
      <c r="L1912" s="26">
        <v>0.13972999999999999</v>
      </c>
    </row>
    <row r="1913" spans="2:12" ht="19.5" customHeight="1" x14ac:dyDescent="0.3">
      <c r="B1913" s="39" t="s">
        <v>27</v>
      </c>
      <c r="C1913" s="30" t="s">
        <v>34</v>
      </c>
      <c r="D1913" s="30" t="s">
        <v>100</v>
      </c>
      <c r="E1913" s="29">
        <v>44805</v>
      </c>
      <c r="F1913" s="28">
        <v>7.5</v>
      </c>
      <c r="G1913" s="27">
        <v>0.23511200000000002</v>
      </c>
      <c r="H1913" s="27">
        <v>0.211809</v>
      </c>
      <c r="I1913" s="27">
        <v>0</v>
      </c>
      <c r="J1913" s="26">
        <v>0</v>
      </c>
      <c r="K1913" s="26">
        <v>0</v>
      </c>
      <c r="L1913" s="26">
        <v>0.145623</v>
      </c>
    </row>
    <row r="1914" spans="2:12" ht="19.5" customHeight="1" x14ac:dyDescent="0.3">
      <c r="B1914" s="39" t="s">
        <v>27</v>
      </c>
      <c r="C1914" s="30" t="s">
        <v>34</v>
      </c>
      <c r="D1914" s="30" t="s">
        <v>100</v>
      </c>
      <c r="E1914" s="29">
        <v>44774</v>
      </c>
      <c r="F1914" s="28">
        <v>7.5</v>
      </c>
      <c r="G1914" s="27">
        <v>0.24296700000000002</v>
      </c>
      <c r="H1914" s="27">
        <v>0.221275</v>
      </c>
      <c r="I1914" s="27">
        <v>0</v>
      </c>
      <c r="J1914" s="26">
        <v>0</v>
      </c>
      <c r="K1914" s="26">
        <v>0</v>
      </c>
      <c r="L1914" s="26">
        <v>0.16302900000000001</v>
      </c>
    </row>
    <row r="1915" spans="2:12" ht="19.5" customHeight="1" x14ac:dyDescent="0.3">
      <c r="B1915" s="39" t="s">
        <v>27</v>
      </c>
      <c r="C1915" s="30" t="s">
        <v>34</v>
      </c>
      <c r="D1915" s="30" t="s">
        <v>100</v>
      </c>
      <c r="E1915" s="29">
        <v>44743</v>
      </c>
      <c r="F1915" s="28">
        <v>7.5</v>
      </c>
      <c r="G1915" s="27">
        <v>0.22964699999999999</v>
      </c>
      <c r="H1915" s="27">
        <v>0.20963300000000001</v>
      </c>
      <c r="I1915" s="27">
        <v>0</v>
      </c>
      <c r="J1915" s="26">
        <v>0</v>
      </c>
      <c r="K1915" s="26">
        <v>0</v>
      </c>
      <c r="L1915" s="26">
        <v>0.150116</v>
      </c>
    </row>
    <row r="1916" spans="2:12" ht="19.5" customHeight="1" x14ac:dyDescent="0.3">
      <c r="B1916" s="39" t="s">
        <v>27</v>
      </c>
      <c r="C1916" s="30" t="s">
        <v>34</v>
      </c>
      <c r="D1916" s="30" t="s">
        <v>100</v>
      </c>
      <c r="E1916" s="29">
        <v>44713</v>
      </c>
      <c r="F1916" s="28">
        <v>7.5</v>
      </c>
      <c r="G1916" s="27">
        <v>0.26057200000000003</v>
      </c>
      <c r="H1916" s="27">
        <v>0.237342</v>
      </c>
      <c r="I1916" s="27">
        <v>0</v>
      </c>
      <c r="J1916" s="26">
        <v>0</v>
      </c>
      <c r="K1916" s="26">
        <v>0</v>
      </c>
      <c r="L1916" s="26">
        <v>0.172435</v>
      </c>
    </row>
    <row r="1917" spans="2:12" ht="19.5" customHeight="1" x14ac:dyDescent="0.3">
      <c r="B1917" s="39" t="s">
        <v>27</v>
      </c>
      <c r="C1917" s="30" t="s">
        <v>34</v>
      </c>
      <c r="D1917" s="30" t="s">
        <v>100</v>
      </c>
      <c r="E1917" s="29">
        <v>44682</v>
      </c>
      <c r="F1917" s="28">
        <v>7.5</v>
      </c>
      <c r="G1917" s="27">
        <v>0</v>
      </c>
      <c r="H1917" s="27">
        <v>0.28239799999999998</v>
      </c>
      <c r="I1917" s="27">
        <v>0.25295699999999999</v>
      </c>
      <c r="J1917" s="26">
        <v>0</v>
      </c>
      <c r="K1917" s="26">
        <v>0</v>
      </c>
      <c r="L1917" s="26">
        <v>0.19282099999999999</v>
      </c>
    </row>
    <row r="1918" spans="2:12" ht="19.5" customHeight="1" x14ac:dyDescent="0.3">
      <c r="B1918" s="39" t="s">
        <v>27</v>
      </c>
      <c r="C1918" s="30" t="s">
        <v>34</v>
      </c>
      <c r="D1918" s="30" t="s">
        <v>100</v>
      </c>
      <c r="E1918" s="29">
        <v>44652</v>
      </c>
      <c r="F1918" s="28">
        <v>7.5</v>
      </c>
      <c r="G1918" s="27">
        <v>0</v>
      </c>
      <c r="H1918" s="27">
        <v>0</v>
      </c>
      <c r="I1918" s="27">
        <v>0</v>
      </c>
      <c r="J1918" s="26">
        <v>0.27866000000000002</v>
      </c>
      <c r="K1918" s="26">
        <v>0.24549799999999999</v>
      </c>
      <c r="L1918" s="26">
        <v>0.19808900000000002</v>
      </c>
    </row>
    <row r="1919" spans="2:12" ht="19.5" customHeight="1" x14ac:dyDescent="0.3">
      <c r="B1919" s="39" t="s">
        <v>27</v>
      </c>
      <c r="C1919" s="30" t="s">
        <v>34</v>
      </c>
      <c r="D1919" s="30" t="s">
        <v>100</v>
      </c>
      <c r="E1919" s="29">
        <v>44621</v>
      </c>
      <c r="F1919" s="28">
        <v>7.5</v>
      </c>
      <c r="G1919" s="27">
        <v>0</v>
      </c>
      <c r="H1919" s="27">
        <v>0</v>
      </c>
      <c r="I1919" s="27">
        <v>0</v>
      </c>
      <c r="J1919" s="26">
        <v>0.39328000000000002</v>
      </c>
      <c r="K1919" s="26">
        <v>0.34693000000000002</v>
      </c>
      <c r="L1919" s="26">
        <v>0.28823900000000002</v>
      </c>
    </row>
    <row r="1920" spans="2:12" ht="19.5" customHeight="1" x14ac:dyDescent="0.3">
      <c r="B1920" s="39" t="s">
        <v>27</v>
      </c>
      <c r="C1920" s="30" t="s">
        <v>34</v>
      </c>
      <c r="D1920" s="30" t="s">
        <v>100</v>
      </c>
      <c r="E1920" s="29">
        <v>44593</v>
      </c>
      <c r="F1920" s="28">
        <v>7.5</v>
      </c>
      <c r="G1920" s="27">
        <v>0</v>
      </c>
      <c r="H1920" s="27">
        <v>0</v>
      </c>
      <c r="I1920" s="27">
        <v>0.28504499999999999</v>
      </c>
      <c r="J1920" s="26">
        <v>0.25537500000000002</v>
      </c>
      <c r="K1920" s="26">
        <v>0</v>
      </c>
      <c r="L1920" s="26">
        <v>0.21060999999999999</v>
      </c>
    </row>
    <row r="1921" spans="2:12" ht="19.5" customHeight="1" x14ac:dyDescent="0.3">
      <c r="B1921" s="39" t="s">
        <v>27</v>
      </c>
      <c r="C1921" s="30" t="s">
        <v>34</v>
      </c>
      <c r="D1921" s="30" t="s">
        <v>100</v>
      </c>
      <c r="E1921" s="29">
        <v>44562</v>
      </c>
      <c r="F1921" s="28">
        <v>7.5</v>
      </c>
      <c r="G1921" s="27">
        <v>0</v>
      </c>
      <c r="H1921" s="27">
        <v>0</v>
      </c>
      <c r="I1921" s="27">
        <v>0.29777900000000002</v>
      </c>
      <c r="J1921" s="26">
        <v>0.26669900000000002</v>
      </c>
      <c r="K1921" s="26">
        <v>0</v>
      </c>
      <c r="L1921" s="26">
        <v>0.21085999999999999</v>
      </c>
    </row>
    <row r="1922" spans="2:12" ht="19.5" customHeight="1" x14ac:dyDescent="0.3">
      <c r="B1922" s="39" t="s">
        <v>27</v>
      </c>
      <c r="C1922" s="30" t="s">
        <v>34</v>
      </c>
      <c r="D1922" s="30" t="s">
        <v>100</v>
      </c>
      <c r="E1922" s="29">
        <v>45078</v>
      </c>
      <c r="F1922" s="28">
        <v>7.5</v>
      </c>
      <c r="G1922" s="27">
        <v>0.17204900000000001</v>
      </c>
      <c r="H1922" s="27">
        <v>0.15489900000000001</v>
      </c>
      <c r="I1922" s="27">
        <v>0</v>
      </c>
      <c r="J1922" s="26">
        <v>0</v>
      </c>
      <c r="K1922" s="26">
        <v>0</v>
      </c>
      <c r="L1922" s="26">
        <v>0.10374800000000001</v>
      </c>
    </row>
    <row r="1923" spans="2:12" ht="19.5" customHeight="1" x14ac:dyDescent="0.3">
      <c r="B1923" s="39" t="s">
        <v>27</v>
      </c>
      <c r="C1923" s="30" t="s">
        <v>34</v>
      </c>
      <c r="D1923" s="30" t="s">
        <v>100</v>
      </c>
      <c r="E1923" s="29">
        <v>45047</v>
      </c>
      <c r="F1923" s="28">
        <v>8.5</v>
      </c>
      <c r="G1923" s="27">
        <v>0</v>
      </c>
      <c r="H1923" s="27">
        <v>0.144403</v>
      </c>
      <c r="I1923" s="27">
        <v>0.123241</v>
      </c>
      <c r="J1923" s="26">
        <v>0</v>
      </c>
      <c r="K1923" s="26">
        <v>0</v>
      </c>
      <c r="L1923" s="26">
        <v>9.1225000000000001E-2</v>
      </c>
    </row>
    <row r="1924" spans="2:12" ht="19.5" customHeight="1" x14ac:dyDescent="0.3">
      <c r="B1924" s="39" t="s">
        <v>27</v>
      </c>
      <c r="C1924" s="30" t="s">
        <v>34</v>
      </c>
      <c r="D1924" s="30" t="s">
        <v>100</v>
      </c>
      <c r="E1924" s="29">
        <v>45017</v>
      </c>
      <c r="F1924" s="28">
        <v>8.5</v>
      </c>
      <c r="G1924" s="27">
        <v>0</v>
      </c>
      <c r="H1924" s="27">
        <v>0</v>
      </c>
      <c r="I1924" s="27">
        <v>0</v>
      </c>
      <c r="J1924" s="26">
        <v>0.13614100000000001</v>
      </c>
      <c r="K1924" s="26">
        <v>0.12025100000000001</v>
      </c>
      <c r="L1924" s="26">
        <v>9.1474E-2</v>
      </c>
    </row>
    <row r="1925" spans="2:12" ht="19.5" customHeight="1" x14ac:dyDescent="0.3">
      <c r="B1925" s="39" t="s">
        <v>27</v>
      </c>
      <c r="C1925" s="30" t="s">
        <v>34</v>
      </c>
      <c r="D1925" s="30" t="s">
        <v>100</v>
      </c>
      <c r="E1925" s="29">
        <v>44986</v>
      </c>
      <c r="F1925" s="28">
        <v>8.5</v>
      </c>
      <c r="G1925" s="27">
        <v>0</v>
      </c>
      <c r="H1925" s="27">
        <v>0</v>
      </c>
      <c r="I1925" s="27">
        <v>0</v>
      </c>
      <c r="J1925" s="26">
        <v>0.149423</v>
      </c>
      <c r="K1925" s="26">
        <v>0.130555</v>
      </c>
      <c r="L1925" s="26">
        <v>0.111071</v>
      </c>
    </row>
    <row r="1926" spans="2:12" ht="19.5" customHeight="1" x14ac:dyDescent="0.3">
      <c r="B1926" s="39" t="s">
        <v>27</v>
      </c>
      <c r="C1926" s="30" t="s">
        <v>34</v>
      </c>
      <c r="D1926" s="30" t="s">
        <v>100</v>
      </c>
      <c r="E1926" s="29">
        <v>44958</v>
      </c>
      <c r="F1926" s="28">
        <v>8.5</v>
      </c>
      <c r="G1926" s="27">
        <v>0</v>
      </c>
      <c r="H1926" s="27">
        <v>0</v>
      </c>
      <c r="I1926" s="27">
        <v>0.20927000000000001</v>
      </c>
      <c r="J1926" s="26">
        <v>0.189169</v>
      </c>
      <c r="K1926" s="26">
        <v>0</v>
      </c>
      <c r="L1926" s="26">
        <v>0.1447</v>
      </c>
    </row>
    <row r="1927" spans="2:12" ht="19.5" customHeight="1" x14ac:dyDescent="0.3">
      <c r="B1927" s="39" t="s">
        <v>27</v>
      </c>
      <c r="C1927" s="30" t="s">
        <v>34</v>
      </c>
      <c r="D1927" s="30" t="s">
        <v>100</v>
      </c>
      <c r="E1927" s="29">
        <v>44927</v>
      </c>
      <c r="F1927" s="28">
        <v>8.5</v>
      </c>
      <c r="G1927" s="27">
        <v>0</v>
      </c>
      <c r="H1927" s="27">
        <v>0</v>
      </c>
      <c r="I1927" s="27">
        <v>0.14663100000000001</v>
      </c>
      <c r="J1927" s="26">
        <v>0.132491</v>
      </c>
      <c r="K1927" s="26">
        <v>0</v>
      </c>
      <c r="L1927" s="26">
        <v>8.3191000000000001E-2</v>
      </c>
    </row>
    <row r="1928" spans="2:12" ht="19.5" customHeight="1" x14ac:dyDescent="0.3">
      <c r="B1928" s="39" t="s">
        <v>27</v>
      </c>
      <c r="C1928" s="30" t="s">
        <v>34</v>
      </c>
      <c r="D1928" s="30" t="s">
        <v>100</v>
      </c>
      <c r="E1928" s="29">
        <v>44896</v>
      </c>
      <c r="F1928" s="28">
        <v>8.5</v>
      </c>
      <c r="G1928" s="27">
        <v>0</v>
      </c>
      <c r="H1928" s="27">
        <v>0</v>
      </c>
      <c r="I1928" s="27">
        <v>0.16025200000000001</v>
      </c>
      <c r="J1928" s="26">
        <v>0.14474200000000001</v>
      </c>
      <c r="K1928" s="26">
        <v>0</v>
      </c>
      <c r="L1928" s="26">
        <v>0.125584</v>
      </c>
    </row>
    <row r="1929" spans="2:12" ht="19.5" customHeight="1" x14ac:dyDescent="0.3">
      <c r="B1929" s="39" t="s">
        <v>27</v>
      </c>
      <c r="C1929" s="30" t="s">
        <v>34</v>
      </c>
      <c r="D1929" s="30" t="s">
        <v>100</v>
      </c>
      <c r="E1929" s="29">
        <v>44866</v>
      </c>
      <c r="F1929" s="28">
        <v>8.5</v>
      </c>
      <c r="G1929" s="27">
        <v>0</v>
      </c>
      <c r="H1929" s="27">
        <v>0</v>
      </c>
      <c r="I1929" s="27">
        <v>0</v>
      </c>
      <c r="J1929" s="26">
        <v>0.17664099999999999</v>
      </c>
      <c r="K1929" s="26">
        <v>0.153784</v>
      </c>
      <c r="L1929" s="26">
        <v>0.13184500000000002</v>
      </c>
    </row>
    <row r="1930" spans="2:12" ht="19.5" customHeight="1" x14ac:dyDescent="0.3">
      <c r="B1930" s="39" t="s">
        <v>27</v>
      </c>
      <c r="C1930" s="30" t="s">
        <v>34</v>
      </c>
      <c r="D1930" s="30" t="s">
        <v>100</v>
      </c>
      <c r="E1930" s="29">
        <v>44835</v>
      </c>
      <c r="F1930" s="28">
        <v>8.5</v>
      </c>
      <c r="G1930" s="27">
        <v>0</v>
      </c>
      <c r="H1930" s="27">
        <v>0.21649000000000002</v>
      </c>
      <c r="I1930" s="27">
        <v>0.18879899999999999</v>
      </c>
      <c r="J1930" s="26">
        <v>0</v>
      </c>
      <c r="K1930" s="26">
        <v>0</v>
      </c>
      <c r="L1930" s="26">
        <v>0.14072999999999999</v>
      </c>
    </row>
    <row r="1931" spans="2:12" ht="19.5" customHeight="1" x14ac:dyDescent="0.3">
      <c r="B1931" s="39" t="s">
        <v>27</v>
      </c>
      <c r="C1931" s="30" t="s">
        <v>34</v>
      </c>
      <c r="D1931" s="30" t="s">
        <v>100</v>
      </c>
      <c r="E1931" s="29">
        <v>44805</v>
      </c>
      <c r="F1931" s="28">
        <v>8.5</v>
      </c>
      <c r="G1931" s="27">
        <v>0.23611200000000002</v>
      </c>
      <c r="H1931" s="27">
        <v>0.212809</v>
      </c>
      <c r="I1931" s="27">
        <v>0</v>
      </c>
      <c r="J1931" s="26">
        <v>0</v>
      </c>
      <c r="K1931" s="26">
        <v>0</v>
      </c>
      <c r="L1931" s="26">
        <v>0.146623</v>
      </c>
    </row>
    <row r="1932" spans="2:12" ht="19.5" customHeight="1" x14ac:dyDescent="0.3">
      <c r="B1932" s="39" t="s">
        <v>27</v>
      </c>
      <c r="C1932" s="30" t="s">
        <v>34</v>
      </c>
      <c r="D1932" s="30" t="s">
        <v>100</v>
      </c>
      <c r="E1932" s="29">
        <v>44774</v>
      </c>
      <c r="F1932" s="28">
        <v>8.5</v>
      </c>
      <c r="G1932" s="27">
        <v>0.24396700000000002</v>
      </c>
      <c r="H1932" s="27">
        <v>0.222275</v>
      </c>
      <c r="I1932" s="27">
        <v>0</v>
      </c>
      <c r="J1932" s="26">
        <v>0</v>
      </c>
      <c r="K1932" s="26">
        <v>0</v>
      </c>
      <c r="L1932" s="26">
        <v>0.16402900000000001</v>
      </c>
    </row>
    <row r="1933" spans="2:12" ht="19.5" customHeight="1" x14ac:dyDescent="0.3">
      <c r="B1933" s="39" t="s">
        <v>27</v>
      </c>
      <c r="C1933" s="30" t="s">
        <v>34</v>
      </c>
      <c r="D1933" s="30" t="s">
        <v>100</v>
      </c>
      <c r="E1933" s="29">
        <v>44743</v>
      </c>
      <c r="F1933" s="28">
        <v>8.5</v>
      </c>
      <c r="G1933" s="27">
        <v>0.23064699999999999</v>
      </c>
      <c r="H1933" s="27">
        <v>0.21063300000000001</v>
      </c>
      <c r="I1933" s="27">
        <v>0</v>
      </c>
      <c r="J1933" s="26">
        <v>0</v>
      </c>
      <c r="K1933" s="26">
        <v>0</v>
      </c>
      <c r="L1933" s="26">
        <v>0.151116</v>
      </c>
    </row>
    <row r="1934" spans="2:12" ht="19.5" customHeight="1" x14ac:dyDescent="0.3">
      <c r="B1934" s="39" t="s">
        <v>27</v>
      </c>
      <c r="C1934" s="30" t="s">
        <v>34</v>
      </c>
      <c r="D1934" s="30" t="s">
        <v>100</v>
      </c>
      <c r="E1934" s="29">
        <v>44713</v>
      </c>
      <c r="F1934" s="28">
        <v>8.5</v>
      </c>
      <c r="G1934" s="27">
        <v>0.26157200000000003</v>
      </c>
      <c r="H1934" s="27">
        <v>0.238342</v>
      </c>
      <c r="I1934" s="27">
        <v>0</v>
      </c>
      <c r="J1934" s="26">
        <v>0</v>
      </c>
      <c r="K1934" s="26">
        <v>0</v>
      </c>
      <c r="L1934" s="26">
        <v>0.17343500000000001</v>
      </c>
    </row>
    <row r="1935" spans="2:12" ht="19.5" customHeight="1" x14ac:dyDescent="0.3">
      <c r="B1935" s="39" t="s">
        <v>27</v>
      </c>
      <c r="C1935" s="30" t="s">
        <v>34</v>
      </c>
      <c r="D1935" s="30" t="s">
        <v>100</v>
      </c>
      <c r="E1935" s="29">
        <v>44682</v>
      </c>
      <c r="F1935" s="28">
        <v>8.5</v>
      </c>
      <c r="G1935" s="27">
        <v>0</v>
      </c>
      <c r="H1935" s="27">
        <v>0.28339799999999998</v>
      </c>
      <c r="I1935" s="27">
        <v>0.25395699999999999</v>
      </c>
      <c r="J1935" s="26">
        <v>0</v>
      </c>
      <c r="K1935" s="26">
        <v>0</v>
      </c>
      <c r="L1935" s="26">
        <v>0.19382099999999999</v>
      </c>
    </row>
    <row r="1936" spans="2:12" ht="19.5" customHeight="1" x14ac:dyDescent="0.3">
      <c r="B1936" s="39" t="s">
        <v>27</v>
      </c>
      <c r="C1936" s="30" t="s">
        <v>34</v>
      </c>
      <c r="D1936" s="30" t="s">
        <v>100</v>
      </c>
      <c r="E1936" s="29">
        <v>44652</v>
      </c>
      <c r="F1936" s="28">
        <v>8.5</v>
      </c>
      <c r="G1936" s="27">
        <v>0</v>
      </c>
      <c r="H1936" s="27">
        <v>0</v>
      </c>
      <c r="I1936" s="27">
        <v>0</v>
      </c>
      <c r="J1936" s="26">
        <v>0.27966000000000002</v>
      </c>
      <c r="K1936" s="26">
        <v>0.24649799999999999</v>
      </c>
      <c r="L1936" s="26">
        <v>0.19908900000000002</v>
      </c>
    </row>
    <row r="1937" spans="2:12" ht="19.5" customHeight="1" x14ac:dyDescent="0.3">
      <c r="B1937" s="39" t="s">
        <v>27</v>
      </c>
      <c r="C1937" s="30" t="s">
        <v>34</v>
      </c>
      <c r="D1937" s="30" t="s">
        <v>100</v>
      </c>
      <c r="E1937" s="29">
        <v>44621</v>
      </c>
      <c r="F1937" s="28">
        <v>8.5</v>
      </c>
      <c r="G1937" s="27">
        <v>0</v>
      </c>
      <c r="H1937" s="27">
        <v>0</v>
      </c>
      <c r="I1937" s="27">
        <v>0</v>
      </c>
      <c r="J1937" s="26">
        <v>0.39428000000000002</v>
      </c>
      <c r="K1937" s="26">
        <v>0.34793000000000002</v>
      </c>
      <c r="L1937" s="26">
        <v>0.28923900000000002</v>
      </c>
    </row>
    <row r="1938" spans="2:12" ht="19.5" customHeight="1" x14ac:dyDescent="0.3">
      <c r="B1938" s="39" t="s">
        <v>27</v>
      </c>
      <c r="C1938" s="30" t="s">
        <v>34</v>
      </c>
      <c r="D1938" s="30" t="s">
        <v>100</v>
      </c>
      <c r="E1938" s="29">
        <v>44593</v>
      </c>
      <c r="F1938" s="28">
        <v>8.5</v>
      </c>
      <c r="G1938" s="27">
        <v>0</v>
      </c>
      <c r="H1938" s="27">
        <v>0</v>
      </c>
      <c r="I1938" s="27">
        <v>0.28604499999999999</v>
      </c>
      <c r="J1938" s="26">
        <v>0.25637500000000002</v>
      </c>
      <c r="K1938" s="26">
        <v>0</v>
      </c>
      <c r="L1938" s="26">
        <v>0.21160999999999999</v>
      </c>
    </row>
    <row r="1939" spans="2:12" ht="19.5" customHeight="1" x14ac:dyDescent="0.3">
      <c r="B1939" s="39" t="s">
        <v>27</v>
      </c>
      <c r="C1939" s="30" t="s">
        <v>34</v>
      </c>
      <c r="D1939" s="30" t="s">
        <v>100</v>
      </c>
      <c r="E1939" s="29">
        <v>44562</v>
      </c>
      <c r="F1939" s="28">
        <v>8.5</v>
      </c>
      <c r="G1939" s="27">
        <v>0</v>
      </c>
      <c r="H1939" s="27">
        <v>0</v>
      </c>
      <c r="I1939" s="27">
        <v>0.29877900000000002</v>
      </c>
      <c r="J1939" s="26">
        <v>0.26769900000000002</v>
      </c>
      <c r="K1939" s="26">
        <v>0</v>
      </c>
      <c r="L1939" s="26">
        <v>0.21185999999999999</v>
      </c>
    </row>
    <row r="1940" spans="2:12" ht="19.5" customHeight="1" x14ac:dyDescent="0.3">
      <c r="B1940" s="39" t="s">
        <v>27</v>
      </c>
      <c r="C1940" s="30" t="s">
        <v>34</v>
      </c>
      <c r="D1940" s="30" t="s">
        <v>100</v>
      </c>
      <c r="E1940" s="29">
        <v>45078</v>
      </c>
      <c r="F1940" s="28">
        <v>8.5</v>
      </c>
      <c r="G1940" s="27">
        <v>0.17304900000000001</v>
      </c>
      <c r="H1940" s="27">
        <v>0.15589900000000001</v>
      </c>
      <c r="I1940" s="27">
        <v>0</v>
      </c>
      <c r="J1940" s="26">
        <v>0</v>
      </c>
      <c r="K1940" s="26">
        <v>0</v>
      </c>
      <c r="L1940" s="26">
        <v>0.10474800000000001</v>
      </c>
    </row>
    <row r="1941" spans="2:12" ht="19.5" customHeight="1" x14ac:dyDescent="0.3">
      <c r="B1941" s="39" t="s">
        <v>27</v>
      </c>
      <c r="C1941" s="30" t="s">
        <v>34</v>
      </c>
      <c r="D1941" s="30" t="s">
        <v>100</v>
      </c>
      <c r="E1941" s="29">
        <v>45047</v>
      </c>
      <c r="F1941" s="28">
        <v>9.5</v>
      </c>
      <c r="G1941" s="27">
        <v>0</v>
      </c>
      <c r="H1941" s="27">
        <v>0.145403</v>
      </c>
      <c r="I1941" s="27">
        <v>0.124241</v>
      </c>
      <c r="J1941" s="26">
        <v>0</v>
      </c>
      <c r="K1941" s="26">
        <v>0</v>
      </c>
      <c r="L1941" s="26">
        <v>9.2225000000000001E-2</v>
      </c>
    </row>
    <row r="1942" spans="2:12" ht="19.5" customHeight="1" x14ac:dyDescent="0.3">
      <c r="B1942" s="39" t="s">
        <v>27</v>
      </c>
      <c r="C1942" s="30" t="s">
        <v>34</v>
      </c>
      <c r="D1942" s="30" t="s">
        <v>100</v>
      </c>
      <c r="E1942" s="29">
        <v>45017</v>
      </c>
      <c r="F1942" s="28">
        <v>9.5</v>
      </c>
      <c r="G1942" s="27">
        <v>0</v>
      </c>
      <c r="H1942" s="27">
        <v>0</v>
      </c>
      <c r="I1942" s="27">
        <v>0</v>
      </c>
      <c r="J1942" s="26">
        <v>0.13714100000000001</v>
      </c>
      <c r="K1942" s="26">
        <v>0.12125100000000001</v>
      </c>
      <c r="L1942" s="26">
        <v>9.2474000000000001E-2</v>
      </c>
    </row>
    <row r="1943" spans="2:12" ht="19.5" customHeight="1" x14ac:dyDescent="0.3">
      <c r="B1943" s="39" t="s">
        <v>27</v>
      </c>
      <c r="C1943" s="30" t="s">
        <v>34</v>
      </c>
      <c r="D1943" s="30" t="s">
        <v>100</v>
      </c>
      <c r="E1943" s="29">
        <v>44986</v>
      </c>
      <c r="F1943" s="28">
        <v>9.5</v>
      </c>
      <c r="G1943" s="27">
        <v>0</v>
      </c>
      <c r="H1943" s="27">
        <v>0</v>
      </c>
      <c r="I1943" s="27">
        <v>0</v>
      </c>
      <c r="J1943" s="26">
        <v>0.150423</v>
      </c>
      <c r="K1943" s="26">
        <v>0.13155500000000001</v>
      </c>
      <c r="L1943" s="26">
        <v>0.112071</v>
      </c>
    </row>
    <row r="1944" spans="2:12" ht="19.5" customHeight="1" x14ac:dyDescent="0.3">
      <c r="B1944" s="39" t="s">
        <v>27</v>
      </c>
      <c r="C1944" s="30" t="s">
        <v>34</v>
      </c>
      <c r="D1944" s="30" t="s">
        <v>100</v>
      </c>
      <c r="E1944" s="29">
        <v>44958</v>
      </c>
      <c r="F1944" s="28">
        <v>9.5</v>
      </c>
      <c r="G1944" s="27">
        <v>0</v>
      </c>
      <c r="H1944" s="27">
        <v>0</v>
      </c>
      <c r="I1944" s="27">
        <v>0.21027000000000001</v>
      </c>
      <c r="J1944" s="26">
        <v>0.190169</v>
      </c>
      <c r="K1944" s="26">
        <v>0</v>
      </c>
      <c r="L1944" s="26">
        <v>0.1457</v>
      </c>
    </row>
    <row r="1945" spans="2:12" ht="19.5" customHeight="1" x14ac:dyDescent="0.3">
      <c r="B1945" s="39" t="s">
        <v>27</v>
      </c>
      <c r="C1945" s="30" t="s">
        <v>34</v>
      </c>
      <c r="D1945" s="30" t="s">
        <v>100</v>
      </c>
      <c r="E1945" s="29">
        <v>44927</v>
      </c>
      <c r="F1945" s="28">
        <v>9.5</v>
      </c>
      <c r="G1945" s="27">
        <v>0</v>
      </c>
      <c r="H1945" s="27">
        <v>0</v>
      </c>
      <c r="I1945" s="27">
        <v>0.14763100000000001</v>
      </c>
      <c r="J1945" s="26">
        <v>0.133491</v>
      </c>
      <c r="K1945" s="26">
        <v>0</v>
      </c>
      <c r="L1945" s="26">
        <v>8.4191000000000002E-2</v>
      </c>
    </row>
    <row r="1946" spans="2:12" ht="19.5" customHeight="1" x14ac:dyDescent="0.3">
      <c r="B1946" s="39" t="s">
        <v>27</v>
      </c>
      <c r="C1946" s="30" t="s">
        <v>34</v>
      </c>
      <c r="D1946" s="30" t="s">
        <v>100</v>
      </c>
      <c r="E1946" s="29">
        <v>44896</v>
      </c>
      <c r="F1946" s="28">
        <v>9.5</v>
      </c>
      <c r="G1946" s="27">
        <v>0</v>
      </c>
      <c r="H1946" s="27">
        <v>0</v>
      </c>
      <c r="I1946" s="27">
        <v>0.16125200000000001</v>
      </c>
      <c r="J1946" s="26">
        <v>0.14574200000000001</v>
      </c>
      <c r="K1946" s="26">
        <v>0</v>
      </c>
      <c r="L1946" s="26">
        <v>0.126584</v>
      </c>
    </row>
    <row r="1947" spans="2:12" ht="19.5" customHeight="1" x14ac:dyDescent="0.3">
      <c r="B1947" s="39" t="s">
        <v>27</v>
      </c>
      <c r="C1947" s="30" t="s">
        <v>34</v>
      </c>
      <c r="D1947" s="30" t="s">
        <v>100</v>
      </c>
      <c r="E1947" s="29">
        <v>44866</v>
      </c>
      <c r="F1947" s="28">
        <v>9.5</v>
      </c>
      <c r="G1947" s="27">
        <v>0</v>
      </c>
      <c r="H1947" s="27">
        <v>0</v>
      </c>
      <c r="I1947" s="27">
        <v>0</v>
      </c>
      <c r="J1947" s="26">
        <v>0.17764099999999999</v>
      </c>
      <c r="K1947" s="26">
        <v>0.154784</v>
      </c>
      <c r="L1947" s="26">
        <v>0.13284500000000002</v>
      </c>
    </row>
    <row r="1948" spans="2:12" ht="19.5" customHeight="1" x14ac:dyDescent="0.3">
      <c r="B1948" s="39" t="s">
        <v>27</v>
      </c>
      <c r="C1948" s="30" t="s">
        <v>34</v>
      </c>
      <c r="D1948" s="30" t="s">
        <v>100</v>
      </c>
      <c r="E1948" s="29">
        <v>44835</v>
      </c>
      <c r="F1948" s="28">
        <v>9.5</v>
      </c>
      <c r="G1948" s="27">
        <v>0</v>
      </c>
      <c r="H1948" s="27">
        <v>0.21749000000000002</v>
      </c>
      <c r="I1948" s="27">
        <v>0.189799</v>
      </c>
      <c r="J1948" s="26">
        <v>0</v>
      </c>
      <c r="K1948" s="26">
        <v>0</v>
      </c>
      <c r="L1948" s="26">
        <v>0.14172999999999999</v>
      </c>
    </row>
    <row r="1949" spans="2:12" ht="19.5" customHeight="1" x14ac:dyDescent="0.3">
      <c r="B1949" s="39" t="s">
        <v>27</v>
      </c>
      <c r="C1949" s="30" t="s">
        <v>34</v>
      </c>
      <c r="D1949" s="30" t="s">
        <v>100</v>
      </c>
      <c r="E1949" s="29">
        <v>44805</v>
      </c>
      <c r="F1949" s="28">
        <v>9.5</v>
      </c>
      <c r="G1949" s="27">
        <v>0.23711200000000002</v>
      </c>
      <c r="H1949" s="27">
        <v>0.213809</v>
      </c>
      <c r="I1949" s="27">
        <v>0</v>
      </c>
      <c r="J1949" s="26">
        <v>0</v>
      </c>
      <c r="K1949" s="26">
        <v>0</v>
      </c>
      <c r="L1949" s="26">
        <v>0.147623</v>
      </c>
    </row>
    <row r="1950" spans="2:12" ht="19.5" customHeight="1" x14ac:dyDescent="0.3">
      <c r="B1950" s="39" t="s">
        <v>27</v>
      </c>
      <c r="C1950" s="30" t="s">
        <v>34</v>
      </c>
      <c r="D1950" s="30" t="s">
        <v>100</v>
      </c>
      <c r="E1950" s="29">
        <v>44774</v>
      </c>
      <c r="F1950" s="28">
        <v>9.5</v>
      </c>
      <c r="G1950" s="27">
        <v>0.24496700000000002</v>
      </c>
      <c r="H1950" s="27">
        <v>0.223275</v>
      </c>
      <c r="I1950" s="27">
        <v>0</v>
      </c>
      <c r="J1950" s="26">
        <v>0</v>
      </c>
      <c r="K1950" s="26">
        <v>0</v>
      </c>
      <c r="L1950" s="26">
        <v>0.16502900000000001</v>
      </c>
    </row>
    <row r="1951" spans="2:12" ht="19.5" customHeight="1" x14ac:dyDescent="0.3">
      <c r="B1951" s="39" t="s">
        <v>27</v>
      </c>
      <c r="C1951" s="30" t="s">
        <v>34</v>
      </c>
      <c r="D1951" s="30" t="s">
        <v>100</v>
      </c>
      <c r="E1951" s="29">
        <v>44743</v>
      </c>
      <c r="F1951" s="28">
        <v>9.5</v>
      </c>
      <c r="G1951" s="27">
        <v>0.23164699999999999</v>
      </c>
      <c r="H1951" s="27">
        <v>0.21163300000000002</v>
      </c>
      <c r="I1951" s="27">
        <v>0</v>
      </c>
      <c r="J1951" s="26">
        <v>0</v>
      </c>
      <c r="K1951" s="26">
        <v>0</v>
      </c>
      <c r="L1951" s="26">
        <v>0.152116</v>
      </c>
    </row>
    <row r="1952" spans="2:12" ht="19.5" customHeight="1" x14ac:dyDescent="0.3">
      <c r="B1952" s="39" t="s">
        <v>27</v>
      </c>
      <c r="C1952" s="30" t="s">
        <v>34</v>
      </c>
      <c r="D1952" s="30" t="s">
        <v>100</v>
      </c>
      <c r="E1952" s="29">
        <v>44713</v>
      </c>
      <c r="F1952" s="28">
        <v>9.5</v>
      </c>
      <c r="G1952" s="27">
        <v>0.26257200000000003</v>
      </c>
      <c r="H1952" s="27">
        <v>0.239342</v>
      </c>
      <c r="I1952" s="27">
        <v>0</v>
      </c>
      <c r="J1952" s="26">
        <v>0</v>
      </c>
      <c r="K1952" s="26">
        <v>0</v>
      </c>
      <c r="L1952" s="26">
        <v>0.17443500000000001</v>
      </c>
    </row>
    <row r="1953" spans="2:12" ht="19.5" customHeight="1" x14ac:dyDescent="0.3">
      <c r="B1953" s="39" t="s">
        <v>27</v>
      </c>
      <c r="C1953" s="30" t="s">
        <v>34</v>
      </c>
      <c r="D1953" s="30" t="s">
        <v>100</v>
      </c>
      <c r="E1953" s="29">
        <v>44682</v>
      </c>
      <c r="F1953" s="28">
        <v>9.5</v>
      </c>
      <c r="G1953" s="27">
        <v>0</v>
      </c>
      <c r="H1953" s="27">
        <v>0.28439799999999998</v>
      </c>
      <c r="I1953" s="27">
        <v>0.25495699999999999</v>
      </c>
      <c r="J1953" s="26">
        <v>0</v>
      </c>
      <c r="K1953" s="26">
        <v>0</v>
      </c>
      <c r="L1953" s="26">
        <v>0.19482099999999999</v>
      </c>
    </row>
    <row r="1954" spans="2:12" ht="19.5" customHeight="1" x14ac:dyDescent="0.3">
      <c r="B1954" s="39" t="s">
        <v>27</v>
      </c>
      <c r="C1954" s="30" t="s">
        <v>34</v>
      </c>
      <c r="D1954" s="30" t="s">
        <v>100</v>
      </c>
      <c r="E1954" s="29">
        <v>44652</v>
      </c>
      <c r="F1954" s="28">
        <v>9.5</v>
      </c>
      <c r="G1954" s="27">
        <v>0</v>
      </c>
      <c r="H1954" s="27">
        <v>0</v>
      </c>
      <c r="I1954" s="27">
        <v>0</v>
      </c>
      <c r="J1954" s="26">
        <v>0.28066000000000002</v>
      </c>
      <c r="K1954" s="26">
        <v>0.247498</v>
      </c>
      <c r="L1954" s="26">
        <v>0.20008900000000002</v>
      </c>
    </row>
    <row r="1955" spans="2:12" ht="19.5" customHeight="1" x14ac:dyDescent="0.3">
      <c r="B1955" s="39" t="s">
        <v>27</v>
      </c>
      <c r="C1955" s="30" t="s">
        <v>34</v>
      </c>
      <c r="D1955" s="30" t="s">
        <v>100</v>
      </c>
      <c r="E1955" s="29">
        <v>44621</v>
      </c>
      <c r="F1955" s="28">
        <v>9.5</v>
      </c>
      <c r="G1955" s="27">
        <v>0</v>
      </c>
      <c r="H1955" s="27">
        <v>0</v>
      </c>
      <c r="I1955" s="27">
        <v>0</v>
      </c>
      <c r="J1955" s="26">
        <v>0.39528000000000002</v>
      </c>
      <c r="K1955" s="26">
        <v>0.34893000000000002</v>
      </c>
      <c r="L1955" s="26">
        <v>0.29023900000000002</v>
      </c>
    </row>
    <row r="1956" spans="2:12" ht="19.5" customHeight="1" x14ac:dyDescent="0.3">
      <c r="B1956" s="39" t="s">
        <v>27</v>
      </c>
      <c r="C1956" s="30" t="s">
        <v>34</v>
      </c>
      <c r="D1956" s="30" t="s">
        <v>100</v>
      </c>
      <c r="E1956" s="29">
        <v>44593</v>
      </c>
      <c r="F1956" s="28">
        <v>9.5</v>
      </c>
      <c r="G1956" s="27">
        <v>0</v>
      </c>
      <c r="H1956" s="27">
        <v>0</v>
      </c>
      <c r="I1956" s="27">
        <v>0.28704499999999999</v>
      </c>
      <c r="J1956" s="26">
        <v>0.25737500000000002</v>
      </c>
      <c r="K1956" s="26">
        <v>0</v>
      </c>
      <c r="L1956" s="26">
        <v>0.21260999999999999</v>
      </c>
    </row>
    <row r="1957" spans="2:12" ht="19.5" customHeight="1" x14ac:dyDescent="0.3">
      <c r="B1957" s="39" t="s">
        <v>27</v>
      </c>
      <c r="C1957" s="30" t="s">
        <v>34</v>
      </c>
      <c r="D1957" s="30" t="s">
        <v>100</v>
      </c>
      <c r="E1957" s="29">
        <v>44562</v>
      </c>
      <c r="F1957" s="28">
        <v>9.5</v>
      </c>
      <c r="G1957" s="27">
        <v>0</v>
      </c>
      <c r="H1957" s="27">
        <v>0</v>
      </c>
      <c r="I1957" s="27">
        <v>0.29977900000000002</v>
      </c>
      <c r="J1957" s="26">
        <v>0.26869900000000002</v>
      </c>
      <c r="K1957" s="26">
        <v>0</v>
      </c>
      <c r="L1957" s="26">
        <v>0.21285999999999999</v>
      </c>
    </row>
    <row r="1958" spans="2:12" ht="19.5" customHeight="1" x14ac:dyDescent="0.3">
      <c r="B1958" s="39" t="s">
        <v>27</v>
      </c>
      <c r="C1958" s="30" t="s">
        <v>34</v>
      </c>
      <c r="D1958" s="30" t="s">
        <v>100</v>
      </c>
      <c r="E1958" s="29">
        <v>45078</v>
      </c>
      <c r="F1958" s="28">
        <v>9.5</v>
      </c>
      <c r="G1958" s="27">
        <v>0.17404900000000001</v>
      </c>
      <c r="H1958" s="27">
        <v>0.15689900000000001</v>
      </c>
      <c r="I1958" s="27">
        <v>0</v>
      </c>
      <c r="J1958" s="26">
        <v>0</v>
      </c>
      <c r="K1958" s="26">
        <v>0</v>
      </c>
      <c r="L1958" s="26">
        <v>0.10574800000000001</v>
      </c>
    </row>
    <row r="1959" spans="2:12" ht="19.5" customHeight="1" x14ac:dyDescent="0.3">
      <c r="B1959" s="39" t="s">
        <v>27</v>
      </c>
      <c r="C1959" s="30" t="s">
        <v>34</v>
      </c>
      <c r="D1959" s="30" t="s">
        <v>82</v>
      </c>
      <c r="E1959" s="29">
        <v>44896</v>
      </c>
      <c r="F1959" s="28" t="s">
        <v>125</v>
      </c>
      <c r="G1959" s="27">
        <v>0</v>
      </c>
      <c r="H1959" s="27">
        <v>0</v>
      </c>
      <c r="I1959" s="27">
        <v>0.16169500000000001</v>
      </c>
      <c r="J1959" s="26">
        <v>0.15001999999999999</v>
      </c>
      <c r="K1959" s="26">
        <v>0</v>
      </c>
      <c r="L1959" s="26">
        <v>0.15948599999999999</v>
      </c>
    </row>
    <row r="1960" spans="2:12" ht="19.5" customHeight="1" x14ac:dyDescent="0.3">
      <c r="B1960" s="39" t="s">
        <v>27</v>
      </c>
      <c r="C1960" s="30" t="s">
        <v>34</v>
      </c>
      <c r="D1960" s="30" t="s">
        <v>82</v>
      </c>
      <c r="E1960" s="29">
        <v>44866</v>
      </c>
      <c r="F1960" s="28" t="s">
        <v>125</v>
      </c>
      <c r="G1960" s="27">
        <v>0</v>
      </c>
      <c r="H1960" s="27">
        <v>0</v>
      </c>
      <c r="I1960" s="27">
        <v>0</v>
      </c>
      <c r="J1960" s="26">
        <v>0.20032900000000001</v>
      </c>
      <c r="K1960" s="26">
        <v>0.18714500000000001</v>
      </c>
      <c r="L1960" s="26">
        <v>0.16345000000000001</v>
      </c>
    </row>
    <row r="1961" spans="2:12" ht="19.5" customHeight="1" x14ac:dyDescent="0.3">
      <c r="B1961" s="39" t="s">
        <v>27</v>
      </c>
      <c r="C1961" s="30" t="s">
        <v>34</v>
      </c>
      <c r="D1961" s="30" t="s">
        <v>82</v>
      </c>
      <c r="E1961" s="29">
        <v>44835</v>
      </c>
      <c r="F1961" s="28" t="s">
        <v>125</v>
      </c>
      <c r="G1961" s="27">
        <v>0</v>
      </c>
      <c r="H1961" s="27">
        <v>0.25042700000000001</v>
      </c>
      <c r="I1961" s="27">
        <v>0.22910700000000001</v>
      </c>
      <c r="J1961" s="26">
        <v>0</v>
      </c>
      <c r="K1961" s="26">
        <v>0</v>
      </c>
      <c r="L1961" s="26">
        <v>0.17735799999999999</v>
      </c>
    </row>
    <row r="1962" spans="2:12" ht="19.5" customHeight="1" x14ac:dyDescent="0.3">
      <c r="B1962" s="39" t="s">
        <v>27</v>
      </c>
      <c r="C1962" s="30" t="s">
        <v>34</v>
      </c>
      <c r="D1962" s="30" t="s">
        <v>82</v>
      </c>
      <c r="E1962" s="29">
        <v>44805</v>
      </c>
      <c r="F1962" s="28" t="s">
        <v>125</v>
      </c>
      <c r="G1962" s="27">
        <v>0.27563900000000002</v>
      </c>
      <c r="H1962" s="27">
        <v>0.25073600000000001</v>
      </c>
      <c r="I1962" s="27">
        <v>0</v>
      </c>
      <c r="J1962" s="26">
        <v>0</v>
      </c>
      <c r="K1962" s="26">
        <v>0</v>
      </c>
      <c r="L1962" s="26">
        <v>0.174041</v>
      </c>
    </row>
    <row r="1963" spans="2:12" ht="19.5" customHeight="1" x14ac:dyDescent="0.3">
      <c r="B1963" s="39" t="s">
        <v>27</v>
      </c>
      <c r="C1963" s="30" t="s">
        <v>34</v>
      </c>
      <c r="D1963" s="30" t="s">
        <v>82</v>
      </c>
      <c r="E1963" s="29">
        <v>44774</v>
      </c>
      <c r="F1963" s="28" t="s">
        <v>125</v>
      </c>
      <c r="G1963" s="27">
        <v>0.28636</v>
      </c>
      <c r="H1963" s="27">
        <v>0.27165699999999998</v>
      </c>
      <c r="I1963" s="27">
        <v>0</v>
      </c>
      <c r="J1963" s="26">
        <v>0</v>
      </c>
      <c r="K1963" s="26">
        <v>0</v>
      </c>
      <c r="L1963" s="26">
        <v>0.202982</v>
      </c>
    </row>
    <row r="1964" spans="2:12" ht="19.5" customHeight="1" x14ac:dyDescent="0.3">
      <c r="B1964" s="39" t="s">
        <v>27</v>
      </c>
      <c r="C1964" s="30" t="s">
        <v>34</v>
      </c>
      <c r="D1964" s="30" t="s">
        <v>82</v>
      </c>
      <c r="E1964" s="29">
        <v>44743</v>
      </c>
      <c r="F1964" s="28" t="s">
        <v>125</v>
      </c>
      <c r="G1964" s="27">
        <v>0.25686900000000001</v>
      </c>
      <c r="H1964" s="27">
        <v>0.239839</v>
      </c>
      <c r="I1964" s="27">
        <v>0</v>
      </c>
      <c r="J1964" s="26">
        <v>0</v>
      </c>
      <c r="K1964" s="26">
        <v>0</v>
      </c>
      <c r="L1964" s="26">
        <v>0.17952499999999999</v>
      </c>
    </row>
    <row r="1965" spans="2:12" ht="19.5" customHeight="1" x14ac:dyDescent="0.3">
      <c r="B1965" s="39" t="s">
        <v>27</v>
      </c>
      <c r="C1965" s="30" t="s">
        <v>34</v>
      </c>
      <c r="D1965" s="30" t="s">
        <v>82</v>
      </c>
      <c r="E1965" s="29">
        <v>44713</v>
      </c>
      <c r="F1965" s="28" t="s">
        <v>125</v>
      </c>
      <c r="G1965" s="27">
        <v>0.31698300000000001</v>
      </c>
      <c r="H1965" s="27">
        <v>0.30046899999999999</v>
      </c>
      <c r="I1965" s="27">
        <v>0</v>
      </c>
      <c r="J1965" s="26">
        <v>0</v>
      </c>
      <c r="K1965" s="26">
        <v>0</v>
      </c>
      <c r="L1965" s="26">
        <v>0.21668599999999999</v>
      </c>
    </row>
    <row r="1966" spans="2:12" ht="19.5" customHeight="1" x14ac:dyDescent="0.3">
      <c r="B1966" s="39" t="s">
        <v>27</v>
      </c>
      <c r="C1966" s="30" t="s">
        <v>34</v>
      </c>
      <c r="D1966" s="30" t="s">
        <v>82</v>
      </c>
      <c r="E1966" s="29">
        <v>44682</v>
      </c>
      <c r="F1966" s="28" t="s">
        <v>125</v>
      </c>
      <c r="G1966" s="27">
        <v>0</v>
      </c>
      <c r="H1966" s="27">
        <v>0.329044</v>
      </c>
      <c r="I1966" s="27">
        <v>0.30482399999999998</v>
      </c>
      <c r="J1966" s="26">
        <v>0</v>
      </c>
      <c r="K1966" s="26">
        <v>0</v>
      </c>
      <c r="L1966" s="26">
        <v>0.237924</v>
      </c>
    </row>
    <row r="1967" spans="2:12" ht="19.5" customHeight="1" x14ac:dyDescent="0.3">
      <c r="B1967" s="39" t="s">
        <v>27</v>
      </c>
      <c r="C1967" s="30" t="s">
        <v>34</v>
      </c>
      <c r="D1967" s="30" t="s">
        <v>82</v>
      </c>
      <c r="E1967" s="29">
        <v>44652</v>
      </c>
      <c r="F1967" s="28" t="s">
        <v>125</v>
      </c>
      <c r="G1967" s="27">
        <v>0</v>
      </c>
      <c r="H1967" s="27">
        <v>0</v>
      </c>
      <c r="I1967" s="27">
        <v>0</v>
      </c>
      <c r="J1967" s="26">
        <v>0.316936</v>
      </c>
      <c r="K1967" s="26">
        <v>0.28466799999999998</v>
      </c>
      <c r="L1967" s="26">
        <v>0.238399</v>
      </c>
    </row>
    <row r="1968" spans="2:12" ht="19.5" customHeight="1" x14ac:dyDescent="0.3">
      <c r="B1968" s="39" t="s">
        <v>27</v>
      </c>
      <c r="C1968" s="30" t="s">
        <v>34</v>
      </c>
      <c r="D1968" s="30" t="s">
        <v>82</v>
      </c>
      <c r="E1968" s="29">
        <v>44621</v>
      </c>
      <c r="F1968" s="28" t="s">
        <v>125</v>
      </c>
      <c r="G1968" s="27">
        <v>0</v>
      </c>
      <c r="H1968" s="27">
        <v>0</v>
      </c>
      <c r="I1968" s="27">
        <v>0</v>
      </c>
      <c r="J1968" s="26">
        <v>0.43589899999999998</v>
      </c>
      <c r="K1968" s="26">
        <v>0.39084599999999997</v>
      </c>
      <c r="L1968" s="26">
        <v>0.31624400000000003</v>
      </c>
    </row>
    <row r="1969" spans="2:12" ht="19.5" customHeight="1" x14ac:dyDescent="0.3">
      <c r="B1969" s="39" t="s">
        <v>27</v>
      </c>
      <c r="C1969" s="30" t="s">
        <v>34</v>
      </c>
      <c r="D1969" s="30" t="s">
        <v>82</v>
      </c>
      <c r="E1969" s="29">
        <v>44593</v>
      </c>
      <c r="F1969" s="28" t="s">
        <v>125</v>
      </c>
      <c r="G1969" s="27">
        <v>0</v>
      </c>
      <c r="H1969" s="27">
        <v>0</v>
      </c>
      <c r="I1969" s="27">
        <v>0.31609100000000001</v>
      </c>
      <c r="J1969" s="26">
        <v>0.29448999999999997</v>
      </c>
      <c r="K1969" s="26">
        <v>0</v>
      </c>
      <c r="L1969" s="26">
        <v>0.230772</v>
      </c>
    </row>
    <row r="1970" spans="2:12" ht="19.5" customHeight="1" x14ac:dyDescent="0.3">
      <c r="B1970" s="39" t="s">
        <v>27</v>
      </c>
      <c r="C1970" s="30" t="s">
        <v>34</v>
      </c>
      <c r="D1970" s="30" t="s">
        <v>82</v>
      </c>
      <c r="E1970" s="29">
        <v>44562</v>
      </c>
      <c r="F1970" s="28" t="s">
        <v>125</v>
      </c>
      <c r="G1970" s="27">
        <v>0</v>
      </c>
      <c r="H1970" s="27">
        <v>0</v>
      </c>
      <c r="I1970" s="27">
        <v>0.32377800000000001</v>
      </c>
      <c r="J1970" s="26">
        <v>0.297294</v>
      </c>
      <c r="K1970" s="26">
        <v>0</v>
      </c>
      <c r="L1970" s="26">
        <v>0.239618</v>
      </c>
    </row>
    <row r="1971" spans="2:12" ht="19.5" customHeight="1" x14ac:dyDescent="0.3">
      <c r="B1971" s="39" t="s">
        <v>27</v>
      </c>
      <c r="C1971" s="30" t="s">
        <v>34</v>
      </c>
      <c r="D1971" s="30" t="s">
        <v>82</v>
      </c>
      <c r="E1971" s="29">
        <v>44896</v>
      </c>
      <c r="F1971" s="28" t="s">
        <v>126</v>
      </c>
      <c r="G1971" s="27">
        <v>0</v>
      </c>
      <c r="H1971" s="27">
        <v>0</v>
      </c>
      <c r="I1971" s="27">
        <v>0.16669500000000001</v>
      </c>
      <c r="J1971" s="26">
        <v>0.15501999999999999</v>
      </c>
      <c r="K1971" s="26">
        <v>0</v>
      </c>
      <c r="L1971" s="26">
        <v>0.16448599999999999</v>
      </c>
    </row>
    <row r="1972" spans="2:12" ht="19.5" customHeight="1" x14ac:dyDescent="0.3">
      <c r="B1972" s="39" t="s">
        <v>27</v>
      </c>
      <c r="C1972" s="30" t="s">
        <v>34</v>
      </c>
      <c r="D1972" s="30" t="s">
        <v>82</v>
      </c>
      <c r="E1972" s="29">
        <v>44866</v>
      </c>
      <c r="F1972" s="28" t="s">
        <v>126</v>
      </c>
      <c r="G1972" s="27">
        <v>0</v>
      </c>
      <c r="H1972" s="27">
        <v>0</v>
      </c>
      <c r="I1972" s="27">
        <v>0</v>
      </c>
      <c r="J1972" s="26">
        <v>0.20532900000000001</v>
      </c>
      <c r="K1972" s="26">
        <v>0.19214500000000001</v>
      </c>
      <c r="L1972" s="26">
        <v>0.16844999999999999</v>
      </c>
    </row>
    <row r="1973" spans="2:12" ht="19.5" customHeight="1" x14ac:dyDescent="0.3">
      <c r="B1973" s="39" t="s">
        <v>27</v>
      </c>
      <c r="C1973" s="30" t="s">
        <v>34</v>
      </c>
      <c r="D1973" s="30" t="s">
        <v>82</v>
      </c>
      <c r="E1973" s="29">
        <v>44835</v>
      </c>
      <c r="F1973" s="28" t="s">
        <v>126</v>
      </c>
      <c r="G1973" s="27">
        <v>0</v>
      </c>
      <c r="H1973" s="27">
        <v>0.25542700000000002</v>
      </c>
      <c r="I1973" s="27">
        <v>0.23410700000000001</v>
      </c>
      <c r="J1973" s="26">
        <v>0</v>
      </c>
      <c r="K1973" s="26">
        <v>0</v>
      </c>
      <c r="L1973" s="26">
        <v>0.18235799999999999</v>
      </c>
    </row>
    <row r="1974" spans="2:12" ht="19.5" customHeight="1" x14ac:dyDescent="0.3">
      <c r="B1974" s="39" t="s">
        <v>27</v>
      </c>
      <c r="C1974" s="30" t="s">
        <v>34</v>
      </c>
      <c r="D1974" s="30" t="s">
        <v>82</v>
      </c>
      <c r="E1974" s="29">
        <v>44805</v>
      </c>
      <c r="F1974" s="28" t="s">
        <v>126</v>
      </c>
      <c r="G1974" s="27">
        <v>0.28063899999999997</v>
      </c>
      <c r="H1974" s="27">
        <v>0.25573600000000002</v>
      </c>
      <c r="I1974" s="27">
        <v>0</v>
      </c>
      <c r="J1974" s="26">
        <v>0</v>
      </c>
      <c r="K1974" s="26">
        <v>0</v>
      </c>
      <c r="L1974" s="26">
        <v>0.17904100000000001</v>
      </c>
    </row>
    <row r="1975" spans="2:12" ht="19.5" customHeight="1" x14ac:dyDescent="0.3">
      <c r="B1975" s="39" t="s">
        <v>27</v>
      </c>
      <c r="C1975" s="30" t="s">
        <v>34</v>
      </c>
      <c r="D1975" s="30" t="s">
        <v>82</v>
      </c>
      <c r="E1975" s="29">
        <v>44774</v>
      </c>
      <c r="F1975" s="28" t="s">
        <v>126</v>
      </c>
      <c r="G1975" s="27">
        <v>0.29136000000000001</v>
      </c>
      <c r="H1975" s="27">
        <v>0.27665699999999999</v>
      </c>
      <c r="I1975" s="27">
        <v>0</v>
      </c>
      <c r="J1975" s="26">
        <v>0</v>
      </c>
      <c r="K1975" s="26">
        <v>0</v>
      </c>
      <c r="L1975" s="26">
        <v>0.207982</v>
      </c>
    </row>
    <row r="1976" spans="2:12" ht="19.5" customHeight="1" x14ac:dyDescent="0.3">
      <c r="B1976" s="39" t="s">
        <v>27</v>
      </c>
      <c r="C1976" s="30" t="s">
        <v>34</v>
      </c>
      <c r="D1976" s="30" t="s">
        <v>82</v>
      </c>
      <c r="E1976" s="29">
        <v>44743</v>
      </c>
      <c r="F1976" s="28" t="s">
        <v>126</v>
      </c>
      <c r="G1976" s="27">
        <v>0.26186900000000002</v>
      </c>
      <c r="H1976" s="27">
        <v>0.244839</v>
      </c>
      <c r="I1976" s="27">
        <v>0</v>
      </c>
      <c r="J1976" s="26">
        <v>0</v>
      </c>
      <c r="K1976" s="26">
        <v>0</v>
      </c>
      <c r="L1976" s="26">
        <v>0.18452499999999999</v>
      </c>
    </row>
    <row r="1977" spans="2:12" ht="19.5" customHeight="1" x14ac:dyDescent="0.3">
      <c r="B1977" s="39" t="s">
        <v>27</v>
      </c>
      <c r="C1977" s="30" t="s">
        <v>34</v>
      </c>
      <c r="D1977" s="30" t="s">
        <v>82</v>
      </c>
      <c r="E1977" s="29">
        <v>44713</v>
      </c>
      <c r="F1977" s="28" t="s">
        <v>126</v>
      </c>
      <c r="G1977" s="27">
        <v>0.32198300000000002</v>
      </c>
      <c r="H1977" s="27">
        <v>0.30546899999999999</v>
      </c>
      <c r="I1977" s="27">
        <v>0</v>
      </c>
      <c r="J1977" s="26">
        <v>0</v>
      </c>
      <c r="K1977" s="26">
        <v>0</v>
      </c>
      <c r="L1977" s="26">
        <v>0.22168599999999999</v>
      </c>
    </row>
    <row r="1978" spans="2:12" ht="19.5" customHeight="1" x14ac:dyDescent="0.3">
      <c r="B1978" s="39" t="s">
        <v>27</v>
      </c>
      <c r="C1978" s="30" t="s">
        <v>34</v>
      </c>
      <c r="D1978" s="30" t="s">
        <v>82</v>
      </c>
      <c r="E1978" s="29">
        <v>44682</v>
      </c>
      <c r="F1978" s="28" t="s">
        <v>126</v>
      </c>
      <c r="G1978" s="34">
        <v>0</v>
      </c>
      <c r="H1978" s="34">
        <v>0.33404400000000001</v>
      </c>
      <c r="I1978" s="34">
        <v>0.30982399999999999</v>
      </c>
      <c r="J1978" s="26">
        <v>0</v>
      </c>
      <c r="K1978" s="26">
        <v>0</v>
      </c>
      <c r="L1978" s="26">
        <v>0.242924</v>
      </c>
    </row>
    <row r="1979" spans="2:12" ht="19.5" customHeight="1" x14ac:dyDescent="0.3">
      <c r="B1979" s="57" t="s">
        <v>27</v>
      </c>
      <c r="C1979" s="56" t="s">
        <v>34</v>
      </c>
      <c r="D1979" s="56" t="s">
        <v>82</v>
      </c>
      <c r="E1979" s="55">
        <v>44652</v>
      </c>
      <c r="F1979" s="54" t="s">
        <v>126</v>
      </c>
      <c r="G1979" s="53">
        <v>0</v>
      </c>
      <c r="H1979" s="53">
        <v>0</v>
      </c>
      <c r="I1979" s="53">
        <v>0</v>
      </c>
      <c r="J1979" s="53">
        <v>0.321936</v>
      </c>
      <c r="K1979" s="53">
        <v>0.28966799999999998</v>
      </c>
      <c r="L1979" s="53">
        <v>0.243399</v>
      </c>
    </row>
    <row r="1980" spans="2:12" ht="19.5" customHeight="1" x14ac:dyDescent="0.3">
      <c r="B1980" s="57" t="s">
        <v>27</v>
      </c>
      <c r="C1980" s="56" t="s">
        <v>34</v>
      </c>
      <c r="D1980" s="56" t="s">
        <v>82</v>
      </c>
      <c r="E1980" s="55">
        <v>44621</v>
      </c>
      <c r="F1980" s="54" t="s">
        <v>126</v>
      </c>
      <c r="G1980" s="53">
        <v>0</v>
      </c>
      <c r="H1980" s="53">
        <v>0</v>
      </c>
      <c r="I1980" s="53">
        <v>0</v>
      </c>
      <c r="J1980" s="53">
        <v>0.44089899999999999</v>
      </c>
      <c r="K1980" s="53">
        <v>0.39584599999999998</v>
      </c>
      <c r="L1980" s="53">
        <v>0.32124399999999997</v>
      </c>
    </row>
    <row r="1981" spans="2:12" ht="19.5" customHeight="1" x14ac:dyDescent="0.3">
      <c r="B1981" s="57" t="s">
        <v>27</v>
      </c>
      <c r="C1981" s="56" t="s">
        <v>34</v>
      </c>
      <c r="D1981" s="56" t="s">
        <v>82</v>
      </c>
      <c r="E1981" s="55">
        <v>44593</v>
      </c>
      <c r="F1981" s="54" t="s">
        <v>126</v>
      </c>
      <c r="G1981" s="53">
        <v>0</v>
      </c>
      <c r="H1981" s="53">
        <v>0</v>
      </c>
      <c r="I1981" s="53">
        <v>0.32109100000000002</v>
      </c>
      <c r="J1981" s="53">
        <v>0.29948999999999998</v>
      </c>
      <c r="K1981" s="53">
        <v>0</v>
      </c>
      <c r="L1981" s="53">
        <v>0.23577200000000001</v>
      </c>
    </row>
    <row r="1982" spans="2:12" ht="19.5" customHeight="1" x14ac:dyDescent="0.3">
      <c r="B1982" s="57" t="s">
        <v>27</v>
      </c>
      <c r="C1982" s="56" t="s">
        <v>34</v>
      </c>
      <c r="D1982" s="56" t="s">
        <v>82</v>
      </c>
      <c r="E1982" s="55">
        <v>44562</v>
      </c>
      <c r="F1982" s="54" t="s">
        <v>126</v>
      </c>
      <c r="G1982" s="53">
        <v>0</v>
      </c>
      <c r="H1982" s="53">
        <v>0</v>
      </c>
      <c r="I1982" s="53">
        <v>0.32877800000000001</v>
      </c>
      <c r="J1982" s="53">
        <v>0.30229400000000001</v>
      </c>
      <c r="K1982" s="53">
        <v>0</v>
      </c>
      <c r="L1982" s="53">
        <v>0.244618</v>
      </c>
    </row>
    <row r="1983" spans="2:12" ht="19.5" customHeight="1" x14ac:dyDescent="0.3">
      <c r="B1983" s="57" t="s">
        <v>27</v>
      </c>
      <c r="C1983" s="56" t="s">
        <v>34</v>
      </c>
      <c r="D1983" s="56" t="s">
        <v>82</v>
      </c>
      <c r="E1983" s="55">
        <v>44896</v>
      </c>
      <c r="F1983" s="54" t="s">
        <v>127</v>
      </c>
      <c r="G1983" s="53">
        <v>0</v>
      </c>
      <c r="H1983" s="53">
        <v>0</v>
      </c>
      <c r="I1983" s="53">
        <v>0.17169499999999999</v>
      </c>
      <c r="J1983" s="53">
        <v>0.16002</v>
      </c>
      <c r="K1983" s="53">
        <v>0</v>
      </c>
      <c r="L1983" s="53">
        <v>0.169486</v>
      </c>
    </row>
    <row r="1984" spans="2:12" ht="19.5" customHeight="1" x14ac:dyDescent="0.3">
      <c r="B1984" s="57" t="s">
        <v>27</v>
      </c>
      <c r="C1984" s="56" t="s">
        <v>34</v>
      </c>
      <c r="D1984" s="56" t="s">
        <v>82</v>
      </c>
      <c r="E1984" s="55">
        <v>44866</v>
      </c>
      <c r="F1984" s="54" t="s">
        <v>127</v>
      </c>
      <c r="G1984" s="53">
        <v>0</v>
      </c>
      <c r="H1984" s="53">
        <v>0</v>
      </c>
      <c r="I1984" s="53">
        <v>0</v>
      </c>
      <c r="J1984" s="53">
        <v>0.21032899999999999</v>
      </c>
      <c r="K1984" s="53">
        <v>0.19714499999999999</v>
      </c>
      <c r="L1984" s="53">
        <v>0.17344999999999999</v>
      </c>
    </row>
    <row r="1985" spans="2:12" ht="19.5" customHeight="1" x14ac:dyDescent="0.3">
      <c r="B1985" s="57" t="s">
        <v>27</v>
      </c>
      <c r="C1985" s="56" t="s">
        <v>34</v>
      </c>
      <c r="D1985" s="56" t="s">
        <v>82</v>
      </c>
      <c r="E1985" s="55">
        <v>44835</v>
      </c>
      <c r="F1985" s="54" t="s">
        <v>127</v>
      </c>
      <c r="G1985" s="53">
        <v>0</v>
      </c>
      <c r="H1985" s="53">
        <v>0.26042700000000002</v>
      </c>
      <c r="I1985" s="53">
        <v>0.23910699999999999</v>
      </c>
      <c r="J1985" s="53">
        <v>0</v>
      </c>
      <c r="K1985" s="53">
        <v>0</v>
      </c>
      <c r="L1985" s="53">
        <v>0.187358</v>
      </c>
    </row>
    <row r="1986" spans="2:12" ht="19.5" customHeight="1" x14ac:dyDescent="0.3">
      <c r="B1986" s="57" t="s">
        <v>27</v>
      </c>
      <c r="C1986" s="56" t="s">
        <v>34</v>
      </c>
      <c r="D1986" s="56" t="s">
        <v>82</v>
      </c>
      <c r="E1986" s="55">
        <v>44805</v>
      </c>
      <c r="F1986" s="54" t="s">
        <v>127</v>
      </c>
      <c r="G1986" s="53">
        <v>0.28563899999999998</v>
      </c>
      <c r="H1986" s="53">
        <v>0.26073600000000002</v>
      </c>
      <c r="I1986" s="53">
        <v>0</v>
      </c>
      <c r="J1986" s="53">
        <v>0</v>
      </c>
      <c r="K1986" s="53">
        <v>0</v>
      </c>
      <c r="L1986" s="53">
        <v>0.18404100000000001</v>
      </c>
    </row>
    <row r="1987" spans="2:12" ht="19.5" customHeight="1" x14ac:dyDescent="0.3">
      <c r="B1987" s="57" t="s">
        <v>27</v>
      </c>
      <c r="C1987" s="56" t="s">
        <v>34</v>
      </c>
      <c r="D1987" s="56" t="s">
        <v>82</v>
      </c>
      <c r="E1987" s="55">
        <v>44774</v>
      </c>
      <c r="F1987" s="54" t="s">
        <v>127</v>
      </c>
      <c r="G1987" s="53">
        <v>0.29636000000000001</v>
      </c>
      <c r="H1987" s="53">
        <v>0.28165699999999999</v>
      </c>
      <c r="I1987" s="53">
        <v>0</v>
      </c>
      <c r="J1987" s="53">
        <v>0</v>
      </c>
      <c r="K1987" s="53">
        <v>0</v>
      </c>
      <c r="L1987" s="53">
        <v>0.212982</v>
      </c>
    </row>
    <row r="1988" spans="2:12" ht="19.5" customHeight="1" x14ac:dyDescent="0.3">
      <c r="B1988" s="57" t="s">
        <v>27</v>
      </c>
      <c r="C1988" s="56" t="s">
        <v>34</v>
      </c>
      <c r="D1988" s="56" t="s">
        <v>82</v>
      </c>
      <c r="E1988" s="55">
        <v>44743</v>
      </c>
      <c r="F1988" s="54" t="s">
        <v>127</v>
      </c>
      <c r="G1988" s="53">
        <v>0.26686900000000002</v>
      </c>
      <c r="H1988" s="53">
        <v>0.24983899999999998</v>
      </c>
      <c r="I1988" s="53">
        <v>0</v>
      </c>
      <c r="J1988" s="53">
        <v>0</v>
      </c>
      <c r="K1988" s="53">
        <v>0</v>
      </c>
      <c r="L1988" s="53">
        <v>0.189525</v>
      </c>
    </row>
    <row r="1989" spans="2:12" ht="19.5" customHeight="1" x14ac:dyDescent="0.3">
      <c r="B1989" s="57" t="s">
        <v>27</v>
      </c>
      <c r="C1989" s="56" t="s">
        <v>34</v>
      </c>
      <c r="D1989" s="56" t="s">
        <v>82</v>
      </c>
      <c r="E1989" s="55">
        <v>44713</v>
      </c>
      <c r="F1989" s="54" t="s">
        <v>127</v>
      </c>
      <c r="G1989" s="53">
        <v>0.32698300000000002</v>
      </c>
      <c r="H1989" s="53">
        <v>0.31046899999999999</v>
      </c>
      <c r="I1989" s="53">
        <v>0</v>
      </c>
      <c r="J1989" s="53">
        <v>0</v>
      </c>
      <c r="K1989" s="53">
        <v>0</v>
      </c>
      <c r="L1989" s="53">
        <v>0.226686</v>
      </c>
    </row>
    <row r="1990" spans="2:12" ht="19.5" customHeight="1" x14ac:dyDescent="0.3">
      <c r="B1990" s="57" t="s">
        <v>27</v>
      </c>
      <c r="C1990" s="56" t="s">
        <v>34</v>
      </c>
      <c r="D1990" s="56" t="s">
        <v>82</v>
      </c>
      <c r="E1990" s="55">
        <v>44682</v>
      </c>
      <c r="F1990" s="54" t="s">
        <v>127</v>
      </c>
      <c r="G1990" s="53">
        <v>0</v>
      </c>
      <c r="H1990" s="53">
        <v>0.33904400000000001</v>
      </c>
      <c r="I1990" s="53">
        <v>0.31482399999999999</v>
      </c>
      <c r="J1990" s="53">
        <v>0</v>
      </c>
      <c r="K1990" s="53">
        <v>0</v>
      </c>
      <c r="L1990" s="53">
        <v>0.24792400000000001</v>
      </c>
    </row>
    <row r="1991" spans="2:12" ht="19.5" customHeight="1" x14ac:dyDescent="0.3">
      <c r="B1991" s="57" t="s">
        <v>27</v>
      </c>
      <c r="C1991" s="56" t="s">
        <v>34</v>
      </c>
      <c r="D1991" s="56" t="s">
        <v>82</v>
      </c>
      <c r="E1991" s="55">
        <v>44652</v>
      </c>
      <c r="F1991" s="54" t="s">
        <v>127</v>
      </c>
      <c r="G1991" s="53">
        <v>0</v>
      </c>
      <c r="H1991" s="53">
        <v>0</v>
      </c>
      <c r="I1991" s="53">
        <v>0</v>
      </c>
      <c r="J1991" s="53">
        <v>0.326936</v>
      </c>
      <c r="K1991" s="53">
        <v>0.29466799999999999</v>
      </c>
      <c r="L1991" s="53">
        <v>0.24839900000000001</v>
      </c>
    </row>
    <row r="1992" spans="2:12" ht="19.5" customHeight="1" x14ac:dyDescent="0.3">
      <c r="B1992" s="57" t="s">
        <v>27</v>
      </c>
      <c r="C1992" s="56" t="s">
        <v>34</v>
      </c>
      <c r="D1992" s="56" t="s">
        <v>82</v>
      </c>
      <c r="E1992" s="55">
        <v>44621</v>
      </c>
      <c r="F1992" s="54" t="s">
        <v>127</v>
      </c>
      <c r="G1992" s="53">
        <v>0</v>
      </c>
      <c r="H1992" s="53">
        <v>0</v>
      </c>
      <c r="I1992" s="53">
        <v>0</v>
      </c>
      <c r="J1992" s="53">
        <v>0.44589899999999999</v>
      </c>
      <c r="K1992" s="53">
        <v>0.40084599999999998</v>
      </c>
      <c r="L1992" s="53">
        <v>0.32624399999999998</v>
      </c>
    </row>
    <row r="1993" spans="2:12" ht="19.5" customHeight="1" x14ac:dyDescent="0.3">
      <c r="B1993" s="57" t="s">
        <v>27</v>
      </c>
      <c r="C1993" s="56" t="s">
        <v>34</v>
      </c>
      <c r="D1993" s="56" t="s">
        <v>82</v>
      </c>
      <c r="E1993" s="55">
        <v>44593</v>
      </c>
      <c r="F1993" s="54" t="s">
        <v>127</v>
      </c>
      <c r="G1993" s="53">
        <v>0</v>
      </c>
      <c r="H1993" s="53">
        <v>0</v>
      </c>
      <c r="I1993" s="53">
        <v>0.32609100000000002</v>
      </c>
      <c r="J1993" s="53">
        <v>0.30448999999999998</v>
      </c>
      <c r="K1993" s="53">
        <v>0</v>
      </c>
      <c r="L1993" s="53">
        <v>0.24077199999999999</v>
      </c>
    </row>
    <row r="1994" spans="2:12" ht="19.5" customHeight="1" x14ac:dyDescent="0.3">
      <c r="B1994" s="57" t="s">
        <v>27</v>
      </c>
      <c r="C1994" s="56" t="s">
        <v>34</v>
      </c>
      <c r="D1994" s="56" t="s">
        <v>82</v>
      </c>
      <c r="E1994" s="55">
        <v>44562</v>
      </c>
      <c r="F1994" s="54" t="s">
        <v>127</v>
      </c>
      <c r="G1994" s="53">
        <v>0</v>
      </c>
      <c r="H1994" s="53">
        <v>0</v>
      </c>
      <c r="I1994" s="53">
        <v>0.33377800000000002</v>
      </c>
      <c r="J1994" s="53">
        <v>0.30729400000000001</v>
      </c>
      <c r="K1994" s="53">
        <v>0</v>
      </c>
      <c r="L1994" s="53">
        <v>0.24961800000000001</v>
      </c>
    </row>
    <row r="1995" spans="2:12" ht="19.5" customHeight="1" x14ac:dyDescent="0.3">
      <c r="B1995" s="57" t="s">
        <v>27</v>
      </c>
      <c r="C1995" s="56" t="s">
        <v>34</v>
      </c>
      <c r="D1995" s="56" t="s">
        <v>82</v>
      </c>
      <c r="E1995" s="55">
        <v>44896</v>
      </c>
      <c r="F1995" s="54" t="s">
        <v>128</v>
      </c>
      <c r="G1995" s="53">
        <v>0</v>
      </c>
      <c r="H1995" s="53">
        <v>0</v>
      </c>
      <c r="I1995" s="53">
        <v>0.17669499999999999</v>
      </c>
      <c r="J1995" s="53">
        <v>0.16502</v>
      </c>
      <c r="K1995" s="53">
        <v>0</v>
      </c>
      <c r="L1995" s="53">
        <v>0.174486</v>
      </c>
    </row>
    <row r="1996" spans="2:12" ht="19.5" customHeight="1" x14ac:dyDescent="0.3">
      <c r="B1996" s="57" t="s">
        <v>27</v>
      </c>
      <c r="C1996" s="56" t="s">
        <v>34</v>
      </c>
      <c r="D1996" s="56" t="s">
        <v>82</v>
      </c>
      <c r="E1996" s="55">
        <v>44866</v>
      </c>
      <c r="F1996" s="54" t="s">
        <v>128</v>
      </c>
      <c r="G1996" s="53">
        <v>0</v>
      </c>
      <c r="H1996" s="53">
        <v>0</v>
      </c>
      <c r="I1996" s="53">
        <v>0</v>
      </c>
      <c r="J1996" s="53">
        <v>0.21532899999999999</v>
      </c>
      <c r="K1996" s="53">
        <v>0.20214499999999999</v>
      </c>
      <c r="L1996" s="53">
        <v>0.17845</v>
      </c>
    </row>
    <row r="1997" spans="2:12" ht="19.5" customHeight="1" x14ac:dyDescent="0.3">
      <c r="B1997" s="57" t="s">
        <v>27</v>
      </c>
      <c r="C1997" s="56" t="s">
        <v>34</v>
      </c>
      <c r="D1997" s="56" t="s">
        <v>82</v>
      </c>
      <c r="E1997" s="55">
        <v>44835</v>
      </c>
      <c r="F1997" s="54" t="s">
        <v>128</v>
      </c>
      <c r="G1997" s="53">
        <v>0</v>
      </c>
      <c r="H1997" s="53">
        <v>0.26542700000000002</v>
      </c>
      <c r="I1997" s="53">
        <v>0.24410699999999999</v>
      </c>
      <c r="J1997" s="53">
        <v>0</v>
      </c>
      <c r="K1997" s="53">
        <v>0</v>
      </c>
      <c r="L1997" s="53">
        <v>0.192358</v>
      </c>
    </row>
    <row r="1998" spans="2:12" ht="19.5" customHeight="1" x14ac:dyDescent="0.3">
      <c r="B1998" s="57" t="s">
        <v>27</v>
      </c>
      <c r="C1998" s="56" t="s">
        <v>34</v>
      </c>
      <c r="D1998" s="56" t="s">
        <v>82</v>
      </c>
      <c r="E1998" s="55">
        <v>44805</v>
      </c>
      <c r="F1998" s="54" t="s">
        <v>128</v>
      </c>
      <c r="G1998" s="53">
        <v>0.29063899999999998</v>
      </c>
      <c r="H1998" s="53">
        <v>0.26573599999999997</v>
      </c>
      <c r="I1998" s="53">
        <v>0</v>
      </c>
      <c r="J1998" s="53">
        <v>0</v>
      </c>
      <c r="K1998" s="53">
        <v>0</v>
      </c>
      <c r="L1998" s="53">
        <v>0.18904099999999999</v>
      </c>
    </row>
    <row r="1999" spans="2:12" ht="19.5" customHeight="1" x14ac:dyDescent="0.3">
      <c r="B1999" s="57" t="s">
        <v>27</v>
      </c>
      <c r="C1999" s="56" t="s">
        <v>34</v>
      </c>
      <c r="D1999" s="56" t="s">
        <v>82</v>
      </c>
      <c r="E1999" s="55">
        <v>44774</v>
      </c>
      <c r="F1999" s="54" t="s">
        <v>128</v>
      </c>
      <c r="G1999" s="53">
        <v>0.30136000000000002</v>
      </c>
      <c r="H1999" s="53">
        <v>0.286657</v>
      </c>
      <c r="I1999" s="53">
        <v>0</v>
      </c>
      <c r="J1999" s="53">
        <v>0</v>
      </c>
      <c r="K1999" s="53">
        <v>0</v>
      </c>
      <c r="L1999" s="53">
        <v>0.21798200000000001</v>
      </c>
    </row>
    <row r="2000" spans="2:12" ht="19.5" customHeight="1" x14ac:dyDescent="0.3">
      <c r="B2000" s="57" t="s">
        <v>27</v>
      </c>
      <c r="C2000" s="56" t="s">
        <v>34</v>
      </c>
      <c r="D2000" s="56" t="s">
        <v>82</v>
      </c>
      <c r="E2000" s="55">
        <v>44743</v>
      </c>
      <c r="F2000" s="54" t="s">
        <v>128</v>
      </c>
      <c r="G2000" s="53">
        <v>0.27186899999999997</v>
      </c>
      <c r="H2000" s="53">
        <v>0.25483899999999998</v>
      </c>
      <c r="I2000" s="53">
        <v>0</v>
      </c>
      <c r="J2000" s="53">
        <v>0</v>
      </c>
      <c r="K2000" s="53">
        <v>0</v>
      </c>
      <c r="L2000" s="53">
        <v>0.194525</v>
      </c>
    </row>
    <row r="2001" spans="2:12" ht="19.5" customHeight="1" x14ac:dyDescent="0.3">
      <c r="B2001" s="57" t="s">
        <v>27</v>
      </c>
      <c r="C2001" s="56" t="s">
        <v>34</v>
      </c>
      <c r="D2001" s="56" t="s">
        <v>82</v>
      </c>
      <c r="E2001" s="55">
        <v>44713</v>
      </c>
      <c r="F2001" s="54" t="s">
        <v>128</v>
      </c>
      <c r="G2001" s="53">
        <v>0.33198299999999997</v>
      </c>
      <c r="H2001" s="53">
        <v>0.315469</v>
      </c>
      <c r="I2001" s="53">
        <v>0</v>
      </c>
      <c r="J2001" s="53">
        <v>0</v>
      </c>
      <c r="K2001" s="53">
        <v>0</v>
      </c>
      <c r="L2001" s="53">
        <v>0.231686</v>
      </c>
    </row>
    <row r="2002" spans="2:12" ht="19.5" customHeight="1" x14ac:dyDescent="0.3">
      <c r="B2002" s="57" t="s">
        <v>27</v>
      </c>
      <c r="C2002" s="56" t="s">
        <v>34</v>
      </c>
      <c r="D2002" s="56" t="s">
        <v>82</v>
      </c>
      <c r="E2002" s="55">
        <v>44682</v>
      </c>
      <c r="F2002" s="54" t="s">
        <v>128</v>
      </c>
      <c r="G2002" s="53">
        <v>0</v>
      </c>
      <c r="H2002" s="53">
        <v>0.34404400000000002</v>
      </c>
      <c r="I2002" s="53">
        <v>0.319824</v>
      </c>
      <c r="J2002" s="53">
        <v>0</v>
      </c>
      <c r="K2002" s="53">
        <v>0</v>
      </c>
      <c r="L2002" s="53">
        <v>0.25292399999999998</v>
      </c>
    </row>
    <row r="2003" spans="2:12" ht="19.5" customHeight="1" x14ac:dyDescent="0.3">
      <c r="B2003" s="57" t="s">
        <v>27</v>
      </c>
      <c r="C2003" s="56" t="s">
        <v>34</v>
      </c>
      <c r="D2003" s="56" t="s">
        <v>82</v>
      </c>
      <c r="E2003" s="55">
        <v>44652</v>
      </c>
      <c r="F2003" s="54" t="s">
        <v>128</v>
      </c>
      <c r="G2003" s="53">
        <v>0</v>
      </c>
      <c r="H2003" s="53">
        <v>0</v>
      </c>
      <c r="I2003" s="53">
        <v>0</v>
      </c>
      <c r="J2003" s="53">
        <v>0.33193600000000001</v>
      </c>
      <c r="K2003" s="53">
        <v>0.29966799999999999</v>
      </c>
      <c r="L2003" s="53">
        <v>0.25339899999999999</v>
      </c>
    </row>
    <row r="2004" spans="2:12" ht="19.5" customHeight="1" x14ac:dyDescent="0.3">
      <c r="B2004" s="57" t="s">
        <v>27</v>
      </c>
      <c r="C2004" s="56" t="s">
        <v>34</v>
      </c>
      <c r="D2004" s="56" t="s">
        <v>82</v>
      </c>
      <c r="E2004" s="55">
        <v>44621</v>
      </c>
      <c r="F2004" s="54" t="s">
        <v>128</v>
      </c>
      <c r="G2004" s="53">
        <v>0</v>
      </c>
      <c r="H2004" s="53">
        <v>0</v>
      </c>
      <c r="I2004" s="53">
        <v>0</v>
      </c>
      <c r="J2004" s="53">
        <v>0.45089899999999999</v>
      </c>
      <c r="K2004" s="53">
        <v>0.40584599999999998</v>
      </c>
      <c r="L2004" s="53">
        <v>0.33124399999999998</v>
      </c>
    </row>
    <row r="2005" spans="2:12" ht="19.5" customHeight="1" x14ac:dyDescent="0.3">
      <c r="B2005" s="57" t="s">
        <v>27</v>
      </c>
      <c r="C2005" s="56" t="s">
        <v>34</v>
      </c>
      <c r="D2005" s="56" t="s">
        <v>82</v>
      </c>
      <c r="E2005" s="55">
        <v>44593</v>
      </c>
      <c r="F2005" s="54" t="s">
        <v>128</v>
      </c>
      <c r="G2005" s="53">
        <v>0</v>
      </c>
      <c r="H2005" s="53">
        <v>0</v>
      </c>
      <c r="I2005" s="53">
        <v>0.33109100000000002</v>
      </c>
      <c r="J2005" s="53">
        <v>0.30948999999999999</v>
      </c>
      <c r="K2005" s="53">
        <v>0</v>
      </c>
      <c r="L2005" s="53">
        <v>0.24577199999999999</v>
      </c>
    </row>
    <row r="2006" spans="2:12" ht="19.5" customHeight="1" x14ac:dyDescent="0.3">
      <c r="B2006" s="57" t="s">
        <v>27</v>
      </c>
      <c r="C2006" s="56" t="s">
        <v>34</v>
      </c>
      <c r="D2006" s="56" t="s">
        <v>82</v>
      </c>
      <c r="E2006" s="55">
        <v>44562</v>
      </c>
      <c r="F2006" s="54" t="s">
        <v>128</v>
      </c>
      <c r="G2006" s="53">
        <v>0</v>
      </c>
      <c r="H2006" s="53">
        <v>0</v>
      </c>
      <c r="I2006" s="53">
        <v>0.33877800000000002</v>
      </c>
      <c r="J2006" s="53">
        <v>0.31229400000000002</v>
      </c>
      <c r="K2006" s="53">
        <v>0</v>
      </c>
      <c r="L2006" s="53">
        <v>0.25461800000000001</v>
      </c>
    </row>
    <row r="2007" spans="2:12" ht="19.5" customHeight="1" x14ac:dyDescent="0.3">
      <c r="B2007" s="57" t="s">
        <v>27</v>
      </c>
      <c r="C2007" s="56" t="s">
        <v>34</v>
      </c>
      <c r="D2007" s="56" t="s">
        <v>82</v>
      </c>
      <c r="E2007" s="55">
        <v>44896</v>
      </c>
      <c r="F2007" s="54" t="s">
        <v>129</v>
      </c>
      <c r="G2007" s="53">
        <v>0</v>
      </c>
      <c r="H2007" s="53">
        <v>0</v>
      </c>
      <c r="I2007" s="53">
        <v>0.181695</v>
      </c>
      <c r="J2007" s="53">
        <v>0.17002</v>
      </c>
      <c r="K2007" s="53">
        <v>0</v>
      </c>
      <c r="L2007" s="53">
        <v>0.17948600000000001</v>
      </c>
    </row>
    <row r="2008" spans="2:12" ht="19.5" customHeight="1" x14ac:dyDescent="0.3">
      <c r="B2008" s="57" t="s">
        <v>27</v>
      </c>
      <c r="C2008" s="56" t="s">
        <v>34</v>
      </c>
      <c r="D2008" s="56" t="s">
        <v>82</v>
      </c>
      <c r="E2008" s="55">
        <v>44866</v>
      </c>
      <c r="F2008" s="54" t="s">
        <v>129</v>
      </c>
      <c r="G2008" s="53">
        <v>0</v>
      </c>
      <c r="H2008" s="53">
        <v>0</v>
      </c>
      <c r="I2008" s="53">
        <v>0</v>
      </c>
      <c r="J2008" s="53">
        <v>0.220329</v>
      </c>
      <c r="K2008" s="53">
        <v>0.207145</v>
      </c>
      <c r="L2008" s="53">
        <v>0.18345</v>
      </c>
    </row>
    <row r="2009" spans="2:12" ht="19.5" customHeight="1" x14ac:dyDescent="0.3">
      <c r="B2009" s="57" t="s">
        <v>27</v>
      </c>
      <c r="C2009" s="56" t="s">
        <v>34</v>
      </c>
      <c r="D2009" s="56" t="s">
        <v>82</v>
      </c>
      <c r="E2009" s="55">
        <v>44835</v>
      </c>
      <c r="F2009" s="54" t="s">
        <v>129</v>
      </c>
      <c r="G2009" s="53">
        <v>0</v>
      </c>
      <c r="H2009" s="53">
        <v>0.27042699999999997</v>
      </c>
      <c r="I2009" s="53">
        <v>0.24910700000000002</v>
      </c>
      <c r="J2009" s="53">
        <v>0</v>
      </c>
      <c r="K2009" s="53">
        <v>0</v>
      </c>
      <c r="L2009" s="53">
        <v>0.19735800000000001</v>
      </c>
    </row>
    <row r="2010" spans="2:12" ht="19.5" customHeight="1" x14ac:dyDescent="0.3">
      <c r="B2010" s="57" t="s">
        <v>27</v>
      </c>
      <c r="C2010" s="56" t="s">
        <v>34</v>
      </c>
      <c r="D2010" s="56" t="s">
        <v>82</v>
      </c>
      <c r="E2010" s="55">
        <v>44805</v>
      </c>
      <c r="F2010" s="54" t="s">
        <v>129</v>
      </c>
      <c r="G2010" s="53">
        <v>0.29563899999999999</v>
      </c>
      <c r="H2010" s="53">
        <v>0.27073599999999998</v>
      </c>
      <c r="I2010" s="53">
        <v>0</v>
      </c>
      <c r="J2010" s="53">
        <v>0</v>
      </c>
      <c r="K2010" s="53">
        <v>0</v>
      </c>
      <c r="L2010" s="53">
        <v>0.19404099999999999</v>
      </c>
    </row>
    <row r="2011" spans="2:12" ht="19.5" customHeight="1" x14ac:dyDescent="0.3">
      <c r="B2011" s="57" t="s">
        <v>27</v>
      </c>
      <c r="C2011" s="56" t="s">
        <v>34</v>
      </c>
      <c r="D2011" s="56" t="s">
        <v>82</v>
      </c>
      <c r="E2011" s="55">
        <v>44774</v>
      </c>
      <c r="F2011" s="54" t="s">
        <v>129</v>
      </c>
      <c r="G2011" s="53">
        <v>0.30636000000000002</v>
      </c>
      <c r="H2011" s="53">
        <v>0.291657</v>
      </c>
      <c r="I2011" s="53">
        <v>0</v>
      </c>
      <c r="J2011" s="53">
        <v>0</v>
      </c>
      <c r="K2011" s="53">
        <v>0</v>
      </c>
      <c r="L2011" s="53">
        <v>0.22298199999999999</v>
      </c>
    </row>
    <row r="2012" spans="2:12" ht="19.5" customHeight="1" x14ac:dyDescent="0.3">
      <c r="B2012" s="57" t="s">
        <v>27</v>
      </c>
      <c r="C2012" s="56" t="s">
        <v>34</v>
      </c>
      <c r="D2012" s="56" t="s">
        <v>82</v>
      </c>
      <c r="E2012" s="55">
        <v>44743</v>
      </c>
      <c r="F2012" s="54" t="s">
        <v>129</v>
      </c>
      <c r="G2012" s="53">
        <v>0.27686899999999998</v>
      </c>
      <c r="H2012" s="53">
        <v>0.25983899999999999</v>
      </c>
      <c r="I2012" s="53">
        <v>0</v>
      </c>
      <c r="J2012" s="53">
        <v>0</v>
      </c>
      <c r="K2012" s="53">
        <v>0</v>
      </c>
      <c r="L2012" s="53">
        <v>0.19952500000000001</v>
      </c>
    </row>
    <row r="2013" spans="2:12" ht="19.5" customHeight="1" x14ac:dyDescent="0.3">
      <c r="B2013" s="57" t="s">
        <v>27</v>
      </c>
      <c r="C2013" s="56" t="s">
        <v>34</v>
      </c>
      <c r="D2013" s="56" t="s">
        <v>82</v>
      </c>
      <c r="E2013" s="55">
        <v>44713</v>
      </c>
      <c r="F2013" s="54" t="s">
        <v>129</v>
      </c>
      <c r="G2013" s="53">
        <v>0.33698299999999998</v>
      </c>
      <c r="H2013" s="53">
        <v>0.320469</v>
      </c>
      <c r="I2013" s="53">
        <v>0</v>
      </c>
      <c r="J2013" s="53">
        <v>0</v>
      </c>
      <c r="K2013" s="53">
        <v>0</v>
      </c>
      <c r="L2013" s="53">
        <v>0.23668600000000001</v>
      </c>
    </row>
    <row r="2014" spans="2:12" ht="19.5" customHeight="1" x14ac:dyDescent="0.3">
      <c r="B2014" s="57" t="s">
        <v>27</v>
      </c>
      <c r="C2014" s="56" t="s">
        <v>34</v>
      </c>
      <c r="D2014" s="56" t="s">
        <v>82</v>
      </c>
      <c r="E2014" s="55">
        <v>44682</v>
      </c>
      <c r="F2014" s="54" t="s">
        <v>129</v>
      </c>
      <c r="G2014" s="53">
        <v>0</v>
      </c>
      <c r="H2014" s="53">
        <v>0.34904400000000002</v>
      </c>
      <c r="I2014" s="53">
        <v>0.324824</v>
      </c>
      <c r="J2014" s="53">
        <v>0</v>
      </c>
      <c r="K2014" s="53">
        <v>0</v>
      </c>
      <c r="L2014" s="53">
        <v>0.25792399999999999</v>
      </c>
    </row>
    <row r="2015" spans="2:12" ht="19.5" customHeight="1" x14ac:dyDescent="0.3">
      <c r="B2015" s="57" t="s">
        <v>27</v>
      </c>
      <c r="C2015" s="56" t="s">
        <v>34</v>
      </c>
      <c r="D2015" s="56" t="s">
        <v>82</v>
      </c>
      <c r="E2015" s="55">
        <v>44652</v>
      </c>
      <c r="F2015" s="54" t="s">
        <v>129</v>
      </c>
      <c r="G2015" s="53">
        <v>0</v>
      </c>
      <c r="H2015" s="53">
        <v>0</v>
      </c>
      <c r="I2015" s="53">
        <v>0</v>
      </c>
      <c r="J2015" s="53">
        <v>0.33693600000000001</v>
      </c>
      <c r="K2015" s="53">
        <v>0.30466799999999999</v>
      </c>
      <c r="L2015" s="53">
        <v>0.25839899999999999</v>
      </c>
    </row>
    <row r="2016" spans="2:12" ht="19.5" customHeight="1" x14ac:dyDescent="0.3">
      <c r="B2016" s="57" t="s">
        <v>27</v>
      </c>
      <c r="C2016" s="56" t="s">
        <v>34</v>
      </c>
      <c r="D2016" s="56" t="s">
        <v>82</v>
      </c>
      <c r="E2016" s="55">
        <v>44621</v>
      </c>
      <c r="F2016" s="54" t="s">
        <v>129</v>
      </c>
      <c r="G2016" s="53">
        <v>0</v>
      </c>
      <c r="H2016" s="53">
        <v>0</v>
      </c>
      <c r="I2016" s="53">
        <v>0</v>
      </c>
      <c r="J2016" s="53">
        <v>0.455899</v>
      </c>
      <c r="K2016" s="53">
        <v>0.41084599999999999</v>
      </c>
      <c r="L2016" s="53">
        <v>0.33624399999999999</v>
      </c>
    </row>
    <row r="2017" spans="2:12" ht="19.5" customHeight="1" x14ac:dyDescent="0.3">
      <c r="B2017" s="57" t="s">
        <v>27</v>
      </c>
      <c r="C2017" s="56" t="s">
        <v>34</v>
      </c>
      <c r="D2017" s="56" t="s">
        <v>82</v>
      </c>
      <c r="E2017" s="55">
        <v>44593</v>
      </c>
      <c r="F2017" s="54" t="s">
        <v>129</v>
      </c>
      <c r="G2017" s="53">
        <v>0</v>
      </c>
      <c r="H2017" s="53">
        <v>0</v>
      </c>
      <c r="I2017" s="53">
        <v>0.33609099999999997</v>
      </c>
      <c r="J2017" s="53">
        <v>0.31448999999999999</v>
      </c>
      <c r="K2017" s="53">
        <v>0</v>
      </c>
      <c r="L2017" s="53">
        <v>0.25077199999999999</v>
      </c>
    </row>
    <row r="2018" spans="2:12" ht="19.5" customHeight="1" x14ac:dyDescent="0.3">
      <c r="B2018" s="57" t="s">
        <v>27</v>
      </c>
      <c r="C2018" s="56" t="s">
        <v>34</v>
      </c>
      <c r="D2018" s="56" t="s">
        <v>82</v>
      </c>
      <c r="E2018" s="55">
        <v>44562</v>
      </c>
      <c r="F2018" s="54" t="s">
        <v>129</v>
      </c>
      <c r="G2018" s="53">
        <v>0</v>
      </c>
      <c r="H2018" s="53">
        <v>0</v>
      </c>
      <c r="I2018" s="53">
        <v>0.34377799999999997</v>
      </c>
      <c r="J2018" s="53">
        <v>0.31729400000000002</v>
      </c>
      <c r="K2018" s="53">
        <v>0</v>
      </c>
      <c r="L2018" s="53">
        <v>0.25961800000000002</v>
      </c>
    </row>
    <row r="2019" spans="2:12" ht="19.5" customHeight="1" x14ac:dyDescent="0.3">
      <c r="B2019" s="57" t="s">
        <v>27</v>
      </c>
      <c r="C2019" s="56" t="s">
        <v>34</v>
      </c>
      <c r="D2019" s="56" t="s">
        <v>82</v>
      </c>
      <c r="E2019" s="55">
        <v>44896</v>
      </c>
      <c r="F2019" s="54" t="s">
        <v>130</v>
      </c>
      <c r="G2019" s="53">
        <v>0</v>
      </c>
      <c r="H2019" s="53">
        <v>0</v>
      </c>
      <c r="I2019" s="53">
        <v>0.155695</v>
      </c>
      <c r="J2019" s="53">
        <v>0.14402000000000001</v>
      </c>
      <c r="K2019" s="53">
        <v>0</v>
      </c>
      <c r="L2019" s="53">
        <v>0.15348600000000001</v>
      </c>
    </row>
    <row r="2020" spans="2:12" ht="19.5" customHeight="1" x14ac:dyDescent="0.3">
      <c r="B2020" s="57" t="s">
        <v>27</v>
      </c>
      <c r="C2020" s="56" t="s">
        <v>34</v>
      </c>
      <c r="D2020" s="56" t="s">
        <v>82</v>
      </c>
      <c r="E2020" s="55">
        <v>44866</v>
      </c>
      <c r="F2020" s="54" t="s">
        <v>130</v>
      </c>
      <c r="G2020" s="53">
        <v>0</v>
      </c>
      <c r="H2020" s="53">
        <v>0</v>
      </c>
      <c r="I2020" s="53">
        <v>0</v>
      </c>
      <c r="J2020" s="53">
        <v>0.194329</v>
      </c>
      <c r="K2020" s="53">
        <v>0.181145</v>
      </c>
      <c r="L2020" s="53">
        <v>0.15745000000000001</v>
      </c>
    </row>
    <row r="2021" spans="2:12" ht="19.5" customHeight="1" x14ac:dyDescent="0.3">
      <c r="B2021" s="57" t="s">
        <v>27</v>
      </c>
      <c r="C2021" s="56" t="s">
        <v>34</v>
      </c>
      <c r="D2021" s="56" t="s">
        <v>82</v>
      </c>
      <c r="E2021" s="55">
        <v>44835</v>
      </c>
      <c r="F2021" s="54" t="s">
        <v>130</v>
      </c>
      <c r="G2021" s="53">
        <v>0</v>
      </c>
      <c r="H2021" s="53">
        <v>0.24442700000000001</v>
      </c>
      <c r="I2021" s="53">
        <v>0.223107</v>
      </c>
      <c r="J2021" s="53">
        <v>0</v>
      </c>
      <c r="K2021" s="53">
        <v>0</v>
      </c>
      <c r="L2021" s="53">
        <v>0.17135800000000001</v>
      </c>
    </row>
    <row r="2022" spans="2:12" ht="19.5" customHeight="1" x14ac:dyDescent="0.3">
      <c r="B2022" s="57" t="s">
        <v>27</v>
      </c>
      <c r="C2022" s="56" t="s">
        <v>34</v>
      </c>
      <c r="D2022" s="56" t="s">
        <v>82</v>
      </c>
      <c r="E2022" s="55">
        <v>44805</v>
      </c>
      <c r="F2022" s="54" t="s">
        <v>130</v>
      </c>
      <c r="G2022" s="53">
        <v>0.26963900000000002</v>
      </c>
      <c r="H2022" s="53">
        <v>0.24473600000000001</v>
      </c>
      <c r="I2022" s="53">
        <v>0</v>
      </c>
      <c r="J2022" s="53">
        <v>0</v>
      </c>
      <c r="K2022" s="53">
        <v>0</v>
      </c>
      <c r="L2022" s="53">
        <v>0.168041</v>
      </c>
    </row>
    <row r="2023" spans="2:12" ht="19.5" customHeight="1" x14ac:dyDescent="0.3">
      <c r="B2023" s="57" t="s">
        <v>27</v>
      </c>
      <c r="C2023" s="56" t="s">
        <v>34</v>
      </c>
      <c r="D2023" s="56" t="s">
        <v>82</v>
      </c>
      <c r="E2023" s="55">
        <v>44774</v>
      </c>
      <c r="F2023" s="54" t="s">
        <v>130</v>
      </c>
      <c r="G2023" s="53">
        <v>0.28036</v>
      </c>
      <c r="H2023" s="53">
        <v>0.26565699999999998</v>
      </c>
      <c r="I2023" s="53">
        <v>0</v>
      </c>
      <c r="J2023" s="53">
        <v>0</v>
      </c>
      <c r="K2023" s="53">
        <v>0</v>
      </c>
      <c r="L2023" s="53">
        <v>0.19698199999999999</v>
      </c>
    </row>
    <row r="2024" spans="2:12" ht="19.5" customHeight="1" x14ac:dyDescent="0.3">
      <c r="B2024" s="57" t="s">
        <v>27</v>
      </c>
      <c r="C2024" s="56" t="s">
        <v>34</v>
      </c>
      <c r="D2024" s="56" t="s">
        <v>82</v>
      </c>
      <c r="E2024" s="55">
        <v>44743</v>
      </c>
      <c r="F2024" s="54" t="s">
        <v>130</v>
      </c>
      <c r="G2024" s="53">
        <v>0.25086900000000001</v>
      </c>
      <c r="H2024" s="53">
        <v>0.23383899999999999</v>
      </c>
      <c r="I2024" s="53">
        <v>0</v>
      </c>
      <c r="J2024" s="53">
        <v>0</v>
      </c>
      <c r="K2024" s="53">
        <v>0</v>
      </c>
      <c r="L2024" s="53">
        <v>0.17352499999999998</v>
      </c>
    </row>
    <row r="2025" spans="2:12" ht="19.5" customHeight="1" x14ac:dyDescent="0.3">
      <c r="B2025" s="57" t="s">
        <v>27</v>
      </c>
      <c r="C2025" s="56" t="s">
        <v>34</v>
      </c>
      <c r="D2025" s="56" t="s">
        <v>82</v>
      </c>
      <c r="E2025" s="55">
        <v>44713</v>
      </c>
      <c r="F2025" s="54" t="s">
        <v>130</v>
      </c>
      <c r="G2025" s="53">
        <v>0.31098300000000001</v>
      </c>
      <c r="H2025" s="53">
        <v>0.29446899999999998</v>
      </c>
      <c r="I2025" s="53">
        <v>0</v>
      </c>
      <c r="J2025" s="53">
        <v>0</v>
      </c>
      <c r="K2025" s="53">
        <v>0</v>
      </c>
      <c r="L2025" s="53">
        <v>0.21068600000000001</v>
      </c>
    </row>
    <row r="2026" spans="2:12" ht="19.5" customHeight="1" x14ac:dyDescent="0.3">
      <c r="B2026" s="57" t="s">
        <v>27</v>
      </c>
      <c r="C2026" s="56" t="s">
        <v>34</v>
      </c>
      <c r="D2026" s="56" t="s">
        <v>82</v>
      </c>
      <c r="E2026" s="55">
        <v>44682</v>
      </c>
      <c r="F2026" s="54" t="s">
        <v>130</v>
      </c>
      <c r="G2026" s="53">
        <v>0</v>
      </c>
      <c r="H2026" s="53">
        <v>0.323044</v>
      </c>
      <c r="I2026" s="53">
        <v>0.29882399999999998</v>
      </c>
      <c r="J2026" s="53">
        <v>0</v>
      </c>
      <c r="K2026" s="53">
        <v>0</v>
      </c>
      <c r="L2026" s="53">
        <v>0.23192399999999999</v>
      </c>
    </row>
    <row r="2027" spans="2:12" ht="19.5" customHeight="1" x14ac:dyDescent="0.3">
      <c r="B2027" s="57" t="s">
        <v>27</v>
      </c>
      <c r="C2027" s="56" t="s">
        <v>34</v>
      </c>
      <c r="D2027" s="56" t="s">
        <v>82</v>
      </c>
      <c r="E2027" s="55">
        <v>44652</v>
      </c>
      <c r="F2027" s="54" t="s">
        <v>130</v>
      </c>
      <c r="G2027" s="53">
        <v>0</v>
      </c>
      <c r="H2027" s="53">
        <v>0</v>
      </c>
      <c r="I2027" s="53">
        <v>0</v>
      </c>
      <c r="J2027" s="53">
        <v>0.31093599999999999</v>
      </c>
      <c r="K2027" s="53">
        <v>0.27866799999999997</v>
      </c>
      <c r="L2027" s="53">
        <v>0.23239899999999999</v>
      </c>
    </row>
    <row r="2028" spans="2:12" ht="19.5" customHeight="1" x14ac:dyDescent="0.3">
      <c r="B2028" s="57" t="s">
        <v>27</v>
      </c>
      <c r="C2028" s="56" t="s">
        <v>34</v>
      </c>
      <c r="D2028" s="56" t="s">
        <v>82</v>
      </c>
      <c r="E2028" s="55">
        <v>44621</v>
      </c>
      <c r="F2028" s="54" t="s">
        <v>130</v>
      </c>
      <c r="G2028" s="53">
        <v>0</v>
      </c>
      <c r="H2028" s="53">
        <v>0</v>
      </c>
      <c r="I2028" s="53">
        <v>0</v>
      </c>
      <c r="J2028" s="53">
        <v>0.42989899999999998</v>
      </c>
      <c r="K2028" s="53">
        <v>0.38484600000000002</v>
      </c>
      <c r="L2028" s="53">
        <v>0.31024400000000002</v>
      </c>
    </row>
    <row r="2029" spans="2:12" ht="19.5" customHeight="1" x14ac:dyDescent="0.3">
      <c r="B2029" s="57" t="s">
        <v>27</v>
      </c>
      <c r="C2029" s="56" t="s">
        <v>34</v>
      </c>
      <c r="D2029" s="56" t="s">
        <v>82</v>
      </c>
      <c r="E2029" s="55">
        <v>44593</v>
      </c>
      <c r="F2029" s="54" t="s">
        <v>130</v>
      </c>
      <c r="G2029" s="53">
        <v>0</v>
      </c>
      <c r="H2029" s="53">
        <v>0</v>
      </c>
      <c r="I2029" s="53">
        <v>0.31009100000000001</v>
      </c>
      <c r="J2029" s="53">
        <v>0.28849000000000002</v>
      </c>
      <c r="K2029" s="53">
        <v>0</v>
      </c>
      <c r="L2029" s="53">
        <v>0.224772</v>
      </c>
    </row>
    <row r="2030" spans="2:12" ht="19.5" customHeight="1" x14ac:dyDescent="0.3">
      <c r="B2030" s="103" t="s">
        <v>27</v>
      </c>
      <c r="C2030" s="56" t="s">
        <v>34</v>
      </c>
      <c r="D2030" s="56" t="s">
        <v>82</v>
      </c>
      <c r="E2030" s="55">
        <v>44562</v>
      </c>
      <c r="F2030" s="54" t="s">
        <v>130</v>
      </c>
      <c r="G2030" s="53">
        <v>0</v>
      </c>
      <c r="H2030" s="53">
        <v>0</v>
      </c>
      <c r="I2030" s="53">
        <v>0.317778</v>
      </c>
      <c r="J2030" s="53">
        <v>0.291294</v>
      </c>
      <c r="K2030" s="53">
        <v>0</v>
      </c>
      <c r="L2030" s="53">
        <v>0.23361799999999999</v>
      </c>
    </row>
    <row r="2031" spans="2:12" ht="19.5" customHeight="1" x14ac:dyDescent="0.3">
      <c r="B2031" s="103" t="s">
        <v>27</v>
      </c>
      <c r="C2031" s="56" t="s">
        <v>34</v>
      </c>
      <c r="D2031" s="56" t="s">
        <v>82</v>
      </c>
      <c r="E2031" s="55">
        <v>44896</v>
      </c>
      <c r="F2031" s="54" t="s">
        <v>131</v>
      </c>
      <c r="G2031" s="53">
        <v>0</v>
      </c>
      <c r="H2031" s="53">
        <v>0</v>
      </c>
      <c r="I2031" s="53">
        <v>0.157695</v>
      </c>
      <c r="J2031" s="53">
        <v>0.14602000000000001</v>
      </c>
      <c r="K2031" s="53">
        <v>0</v>
      </c>
      <c r="L2031" s="53">
        <v>0.15548599999999999</v>
      </c>
    </row>
    <row r="2032" spans="2:12" ht="19.5" customHeight="1" x14ac:dyDescent="0.3">
      <c r="B2032" s="57" t="s">
        <v>27</v>
      </c>
      <c r="C2032" s="56" t="s">
        <v>34</v>
      </c>
      <c r="D2032" s="56" t="s">
        <v>82</v>
      </c>
      <c r="E2032" s="55">
        <v>44866</v>
      </c>
      <c r="F2032" s="54" t="s">
        <v>131</v>
      </c>
      <c r="G2032" s="53">
        <v>0</v>
      </c>
      <c r="H2032" s="53">
        <v>0</v>
      </c>
      <c r="I2032" s="53">
        <v>0</v>
      </c>
      <c r="J2032" s="53">
        <v>0.196329</v>
      </c>
      <c r="K2032" s="53">
        <v>0.183145</v>
      </c>
      <c r="L2032" s="53">
        <v>0.15945000000000001</v>
      </c>
    </row>
    <row r="2033" spans="2:12" ht="19.5" customHeight="1" x14ac:dyDescent="0.3">
      <c r="B2033" s="100" t="s">
        <v>27</v>
      </c>
      <c r="C2033" s="56" t="s">
        <v>34</v>
      </c>
      <c r="D2033" s="56" t="s">
        <v>82</v>
      </c>
      <c r="E2033" s="55">
        <v>44835</v>
      </c>
      <c r="F2033" s="54" t="s">
        <v>131</v>
      </c>
      <c r="G2033" s="53">
        <v>0</v>
      </c>
      <c r="H2033" s="53">
        <v>0.24642700000000001</v>
      </c>
      <c r="I2033" s="53">
        <v>0.225107</v>
      </c>
      <c r="J2033" s="53">
        <v>0</v>
      </c>
      <c r="K2033" s="53">
        <v>0</v>
      </c>
      <c r="L2033" s="53">
        <v>0.17335800000000001</v>
      </c>
    </row>
    <row r="2034" spans="2:12" ht="19.5" customHeight="1" x14ac:dyDescent="0.3">
      <c r="B2034" s="100" t="s">
        <v>27</v>
      </c>
      <c r="C2034" s="56" t="s">
        <v>34</v>
      </c>
      <c r="D2034" s="56" t="s">
        <v>82</v>
      </c>
      <c r="E2034" s="55">
        <v>44805</v>
      </c>
      <c r="F2034" s="54" t="s">
        <v>131</v>
      </c>
      <c r="G2034" s="53">
        <v>0.27163900000000002</v>
      </c>
      <c r="H2034" s="53">
        <v>0.24673600000000001</v>
      </c>
      <c r="I2034" s="53">
        <v>0</v>
      </c>
      <c r="J2034" s="53">
        <v>0</v>
      </c>
      <c r="K2034" s="53">
        <v>0</v>
      </c>
      <c r="L2034" s="53">
        <v>0.170041</v>
      </c>
    </row>
    <row r="2035" spans="2:12" ht="19.5" customHeight="1" x14ac:dyDescent="0.3">
      <c r="B2035" s="103" t="s">
        <v>27</v>
      </c>
      <c r="C2035" s="56" t="s">
        <v>34</v>
      </c>
      <c r="D2035" s="56" t="s">
        <v>82</v>
      </c>
      <c r="E2035" s="55">
        <v>44774</v>
      </c>
      <c r="F2035" s="54" t="s">
        <v>131</v>
      </c>
      <c r="G2035" s="53">
        <v>0.28236</v>
      </c>
      <c r="H2035" s="53">
        <v>0.26765699999999998</v>
      </c>
      <c r="I2035" s="53">
        <v>0</v>
      </c>
      <c r="J2035" s="53">
        <v>0</v>
      </c>
      <c r="K2035" s="53">
        <v>0</v>
      </c>
      <c r="L2035" s="53">
        <v>0.19898199999999999</v>
      </c>
    </row>
    <row r="2036" spans="2:12" ht="19.5" customHeight="1" x14ac:dyDescent="0.3">
      <c r="B2036" s="57" t="s">
        <v>27</v>
      </c>
      <c r="C2036" s="56" t="s">
        <v>34</v>
      </c>
      <c r="D2036" s="56" t="s">
        <v>82</v>
      </c>
      <c r="E2036" s="55">
        <v>44743</v>
      </c>
      <c r="F2036" s="54" t="s">
        <v>131</v>
      </c>
      <c r="G2036" s="53">
        <v>0.25286900000000001</v>
      </c>
      <c r="H2036" s="53">
        <v>0.23583899999999999</v>
      </c>
      <c r="I2036" s="53">
        <v>0</v>
      </c>
      <c r="J2036" s="53">
        <v>0</v>
      </c>
      <c r="K2036" s="53">
        <v>0</v>
      </c>
      <c r="L2036" s="53">
        <v>0.17552499999999999</v>
      </c>
    </row>
    <row r="2037" spans="2:12" ht="19.5" customHeight="1" x14ac:dyDescent="0.3">
      <c r="B2037" s="57" t="s">
        <v>27</v>
      </c>
      <c r="C2037" s="56" t="s">
        <v>34</v>
      </c>
      <c r="D2037" s="56" t="s">
        <v>82</v>
      </c>
      <c r="E2037" s="55">
        <v>44713</v>
      </c>
      <c r="F2037" s="54" t="s">
        <v>131</v>
      </c>
      <c r="G2037" s="53">
        <v>0.31298300000000001</v>
      </c>
      <c r="H2037" s="53">
        <v>0.29646899999999998</v>
      </c>
      <c r="I2037" s="53">
        <v>0</v>
      </c>
      <c r="J2037" s="53">
        <v>0</v>
      </c>
      <c r="K2037" s="53">
        <v>0</v>
      </c>
      <c r="L2037" s="53">
        <v>0.21268599999999999</v>
      </c>
    </row>
    <row r="2038" spans="2:12" ht="19.5" customHeight="1" x14ac:dyDescent="0.3">
      <c r="B2038" s="100" t="s">
        <v>27</v>
      </c>
      <c r="C2038" s="56" t="s">
        <v>34</v>
      </c>
      <c r="D2038" s="56" t="s">
        <v>82</v>
      </c>
      <c r="E2038" s="55">
        <v>44682</v>
      </c>
      <c r="F2038" s="54" t="s">
        <v>131</v>
      </c>
      <c r="G2038" s="53">
        <v>0</v>
      </c>
      <c r="H2038" s="53">
        <v>0.325044</v>
      </c>
      <c r="I2038" s="53">
        <v>0.30082399999999998</v>
      </c>
      <c r="J2038" s="53">
        <v>0</v>
      </c>
      <c r="K2038" s="53">
        <v>0</v>
      </c>
      <c r="L2038" s="53">
        <v>0.23392399999999999</v>
      </c>
    </row>
    <row r="2039" spans="2:12" ht="19.5" customHeight="1" x14ac:dyDescent="0.3">
      <c r="B2039" s="105" t="s">
        <v>27</v>
      </c>
      <c r="C2039" s="108" t="s">
        <v>34</v>
      </c>
      <c r="D2039" s="108" t="s">
        <v>82</v>
      </c>
      <c r="E2039" s="55">
        <v>44652</v>
      </c>
      <c r="F2039" s="54" t="s">
        <v>131</v>
      </c>
      <c r="G2039" s="53">
        <v>0</v>
      </c>
      <c r="H2039" s="53">
        <v>0</v>
      </c>
      <c r="I2039" s="53">
        <v>0</v>
      </c>
      <c r="J2039" s="53">
        <v>0.31293599999999999</v>
      </c>
      <c r="K2039" s="53">
        <v>0.28066799999999997</v>
      </c>
      <c r="L2039" s="53">
        <v>0.234399</v>
      </c>
    </row>
    <row r="2040" spans="2:12" ht="19.5" customHeight="1" x14ac:dyDescent="0.3">
      <c r="B2040" s="103" t="s">
        <v>27</v>
      </c>
      <c r="C2040" s="56" t="s">
        <v>34</v>
      </c>
      <c r="D2040" s="56" t="s">
        <v>82</v>
      </c>
      <c r="E2040" s="55">
        <v>44621</v>
      </c>
      <c r="F2040" s="54" t="s">
        <v>131</v>
      </c>
      <c r="G2040" s="53">
        <v>0</v>
      </c>
      <c r="H2040" s="53">
        <v>0</v>
      </c>
      <c r="I2040" s="53">
        <v>0</v>
      </c>
      <c r="J2040" s="53">
        <v>0.43189899999999998</v>
      </c>
      <c r="K2040" s="53">
        <v>0.38684600000000002</v>
      </c>
      <c r="L2040" s="53">
        <v>0.31224400000000002</v>
      </c>
    </row>
    <row r="2041" spans="2:12" ht="19.5" customHeight="1" x14ac:dyDescent="0.3">
      <c r="B2041" s="57" t="s">
        <v>27</v>
      </c>
      <c r="C2041" s="56" t="s">
        <v>34</v>
      </c>
      <c r="D2041" s="56" t="s">
        <v>82</v>
      </c>
      <c r="E2041" s="55">
        <v>44593</v>
      </c>
      <c r="F2041" s="54" t="s">
        <v>131</v>
      </c>
      <c r="G2041" s="53">
        <v>0</v>
      </c>
      <c r="H2041" s="53">
        <v>0</v>
      </c>
      <c r="I2041" s="53">
        <v>0.31209100000000001</v>
      </c>
      <c r="J2041" s="53">
        <v>0.29049000000000003</v>
      </c>
      <c r="K2041" s="53">
        <v>0</v>
      </c>
      <c r="L2041" s="53">
        <v>0.226772</v>
      </c>
    </row>
    <row r="2042" spans="2:12" ht="19.5" customHeight="1" x14ac:dyDescent="0.3">
      <c r="B2042" s="103" t="s">
        <v>27</v>
      </c>
      <c r="C2042" s="56" t="s">
        <v>34</v>
      </c>
      <c r="D2042" s="56" t="s">
        <v>82</v>
      </c>
      <c r="E2042" s="55">
        <v>44562</v>
      </c>
      <c r="F2042" s="54" t="s">
        <v>131</v>
      </c>
      <c r="G2042" s="53">
        <v>0</v>
      </c>
      <c r="H2042" s="53">
        <v>0</v>
      </c>
      <c r="I2042" s="53">
        <v>0.31977800000000001</v>
      </c>
      <c r="J2042" s="53">
        <v>0.293294</v>
      </c>
      <c r="K2042" s="53">
        <v>0</v>
      </c>
      <c r="L2042" s="53">
        <v>0.23561799999999999</v>
      </c>
    </row>
    <row r="2043" spans="2:12" ht="19.5" customHeight="1" x14ac:dyDescent="0.3">
      <c r="B2043" s="100" t="s">
        <v>27</v>
      </c>
      <c r="C2043" s="56" t="s">
        <v>34</v>
      </c>
      <c r="D2043" s="56" t="s">
        <v>82</v>
      </c>
      <c r="E2043" s="55">
        <v>44896</v>
      </c>
      <c r="F2043" s="54" t="s">
        <v>132</v>
      </c>
      <c r="G2043" s="53">
        <v>0</v>
      </c>
      <c r="H2043" s="53">
        <v>0</v>
      </c>
      <c r="I2043" s="53">
        <v>0.159695</v>
      </c>
      <c r="J2043" s="53">
        <v>0.14801999999999998</v>
      </c>
      <c r="K2043" s="53">
        <v>0</v>
      </c>
      <c r="L2043" s="53">
        <v>0.15748599999999999</v>
      </c>
    </row>
    <row r="2044" spans="2:12" ht="19.5" customHeight="1" x14ac:dyDescent="0.3">
      <c r="B2044" s="57" t="s">
        <v>27</v>
      </c>
      <c r="C2044" s="56" t="s">
        <v>34</v>
      </c>
      <c r="D2044" s="56" t="s">
        <v>82</v>
      </c>
      <c r="E2044" s="55">
        <v>44866</v>
      </c>
      <c r="F2044" s="54" t="s">
        <v>132</v>
      </c>
      <c r="G2044" s="53">
        <v>0</v>
      </c>
      <c r="H2044" s="53">
        <v>0</v>
      </c>
      <c r="I2044" s="53">
        <v>0</v>
      </c>
      <c r="J2044" s="53">
        <v>0.19832900000000001</v>
      </c>
      <c r="K2044" s="53">
        <v>0.185145</v>
      </c>
      <c r="L2044" s="53">
        <v>0.16145000000000001</v>
      </c>
    </row>
    <row r="2045" spans="2:12" ht="19.5" customHeight="1" x14ac:dyDescent="0.3">
      <c r="B2045" s="100" t="s">
        <v>27</v>
      </c>
      <c r="C2045" s="56" t="s">
        <v>34</v>
      </c>
      <c r="D2045" s="56" t="s">
        <v>82</v>
      </c>
      <c r="E2045" s="55">
        <v>44835</v>
      </c>
      <c r="F2045" s="54" t="s">
        <v>132</v>
      </c>
      <c r="G2045" s="53">
        <v>0</v>
      </c>
      <c r="H2045" s="53">
        <v>0.24842700000000001</v>
      </c>
      <c r="I2045" s="53">
        <v>0.227107</v>
      </c>
      <c r="J2045" s="53">
        <v>0</v>
      </c>
      <c r="K2045" s="53">
        <v>0</v>
      </c>
      <c r="L2045" s="53">
        <v>0.17535799999999999</v>
      </c>
    </row>
    <row r="2046" spans="2:12" ht="19.5" customHeight="1" x14ac:dyDescent="0.3">
      <c r="B2046" s="103" t="s">
        <v>27</v>
      </c>
      <c r="C2046" s="56" t="s">
        <v>34</v>
      </c>
      <c r="D2046" s="56" t="s">
        <v>82</v>
      </c>
      <c r="E2046" s="55">
        <v>44805</v>
      </c>
      <c r="F2046" s="54" t="s">
        <v>132</v>
      </c>
      <c r="G2046" s="53">
        <v>0.27363900000000002</v>
      </c>
      <c r="H2046" s="53">
        <v>0.24873600000000001</v>
      </c>
      <c r="I2046" s="53">
        <v>0</v>
      </c>
      <c r="J2046" s="53">
        <v>0</v>
      </c>
      <c r="K2046" s="53">
        <v>0</v>
      </c>
      <c r="L2046" s="53">
        <v>0.172041</v>
      </c>
    </row>
    <row r="2047" spans="2:12" ht="19.5" customHeight="1" x14ac:dyDescent="0.3">
      <c r="B2047" s="100" t="s">
        <v>27</v>
      </c>
      <c r="C2047" s="56" t="s">
        <v>34</v>
      </c>
      <c r="D2047" s="56" t="s">
        <v>82</v>
      </c>
      <c r="E2047" s="55">
        <v>44774</v>
      </c>
      <c r="F2047" s="54" t="s">
        <v>132</v>
      </c>
      <c r="G2047" s="53">
        <v>0.28436</v>
      </c>
      <c r="H2047" s="53">
        <v>0.26965699999999998</v>
      </c>
      <c r="I2047" s="53">
        <v>0</v>
      </c>
      <c r="J2047" s="53">
        <v>0</v>
      </c>
      <c r="K2047" s="53">
        <v>0</v>
      </c>
      <c r="L2047" s="53">
        <v>0.20098199999999999</v>
      </c>
    </row>
    <row r="2048" spans="2:12" ht="19.5" customHeight="1" x14ac:dyDescent="0.3">
      <c r="B2048" s="100" t="s">
        <v>27</v>
      </c>
      <c r="C2048" s="56" t="s">
        <v>34</v>
      </c>
      <c r="D2048" s="56" t="s">
        <v>82</v>
      </c>
      <c r="E2048" s="55">
        <v>44743</v>
      </c>
      <c r="F2048" s="54" t="s">
        <v>132</v>
      </c>
      <c r="G2048" s="53">
        <v>0.25486900000000001</v>
      </c>
      <c r="H2048" s="53">
        <v>0.23783899999999999</v>
      </c>
      <c r="I2048" s="53">
        <v>0</v>
      </c>
      <c r="J2048" s="53">
        <v>0</v>
      </c>
      <c r="K2048" s="53">
        <v>0</v>
      </c>
      <c r="L2048" s="53">
        <v>0.17752499999999999</v>
      </c>
    </row>
    <row r="2049" spans="2:12" ht="19.5" customHeight="1" x14ac:dyDescent="0.3">
      <c r="B2049" s="100" t="s">
        <v>27</v>
      </c>
      <c r="C2049" s="56" t="s">
        <v>34</v>
      </c>
      <c r="D2049" s="56" t="s">
        <v>82</v>
      </c>
      <c r="E2049" s="55">
        <v>44713</v>
      </c>
      <c r="F2049" s="54" t="s">
        <v>132</v>
      </c>
      <c r="G2049" s="53">
        <v>0.31498300000000001</v>
      </c>
      <c r="H2049" s="53">
        <v>0.29846899999999998</v>
      </c>
      <c r="I2049" s="53">
        <v>0</v>
      </c>
      <c r="J2049" s="53">
        <v>0</v>
      </c>
      <c r="K2049" s="53">
        <v>0</v>
      </c>
      <c r="L2049" s="53">
        <v>0.21468599999999999</v>
      </c>
    </row>
    <row r="2050" spans="2:12" ht="19.5" customHeight="1" x14ac:dyDescent="0.3">
      <c r="B2050" s="103" t="s">
        <v>27</v>
      </c>
      <c r="C2050" s="56" t="s">
        <v>34</v>
      </c>
      <c r="D2050" s="56" t="s">
        <v>82</v>
      </c>
      <c r="E2050" s="55">
        <v>44682</v>
      </c>
      <c r="F2050" s="54" t="s">
        <v>132</v>
      </c>
      <c r="G2050" s="53">
        <v>0</v>
      </c>
      <c r="H2050" s="53">
        <v>0.327044</v>
      </c>
      <c r="I2050" s="53">
        <v>0.30282399999999998</v>
      </c>
      <c r="J2050" s="53">
        <v>0</v>
      </c>
      <c r="K2050" s="53">
        <v>0</v>
      </c>
      <c r="L2050" s="53">
        <v>0.23592399999999999</v>
      </c>
    </row>
    <row r="2051" spans="2:12" ht="19.5" customHeight="1" x14ac:dyDescent="0.3">
      <c r="B2051" s="100" t="s">
        <v>27</v>
      </c>
      <c r="C2051" s="56" t="s">
        <v>34</v>
      </c>
      <c r="D2051" s="56" t="s">
        <v>82</v>
      </c>
      <c r="E2051" s="55">
        <v>44652</v>
      </c>
      <c r="F2051" s="54" t="s">
        <v>132</v>
      </c>
      <c r="G2051" s="53">
        <v>0</v>
      </c>
      <c r="H2051" s="53">
        <v>0</v>
      </c>
      <c r="I2051" s="53">
        <v>0</v>
      </c>
      <c r="J2051" s="53">
        <v>0.31493599999999999</v>
      </c>
      <c r="K2051" s="53">
        <v>0.28266799999999997</v>
      </c>
      <c r="L2051" s="53">
        <v>0.236399</v>
      </c>
    </row>
    <row r="2052" spans="2:12" ht="19.5" customHeight="1" x14ac:dyDescent="0.3">
      <c r="B2052" s="103" t="s">
        <v>27</v>
      </c>
      <c r="C2052" s="56" t="s">
        <v>34</v>
      </c>
      <c r="D2052" s="56" t="s">
        <v>82</v>
      </c>
      <c r="E2052" s="55">
        <v>44621</v>
      </c>
      <c r="F2052" s="54" t="s">
        <v>132</v>
      </c>
      <c r="G2052" s="53">
        <v>0</v>
      </c>
      <c r="H2052" s="53">
        <v>0</v>
      </c>
      <c r="I2052" s="53">
        <v>0</v>
      </c>
      <c r="J2052" s="53">
        <v>0.43389899999999998</v>
      </c>
      <c r="K2052" s="53">
        <v>0.38884600000000002</v>
      </c>
      <c r="L2052" s="53">
        <v>0.31424400000000002</v>
      </c>
    </row>
    <row r="2053" spans="2:12" ht="19.5" customHeight="1" x14ac:dyDescent="0.3">
      <c r="B2053" s="57" t="s">
        <v>27</v>
      </c>
      <c r="C2053" s="56" t="s">
        <v>34</v>
      </c>
      <c r="D2053" s="56" t="s">
        <v>82</v>
      </c>
      <c r="E2053" s="55">
        <v>44593</v>
      </c>
      <c r="F2053" s="54" t="s">
        <v>132</v>
      </c>
      <c r="G2053" s="53">
        <v>0</v>
      </c>
      <c r="H2053" s="53">
        <v>0</v>
      </c>
      <c r="I2053" s="53">
        <v>0.31409100000000001</v>
      </c>
      <c r="J2053" s="53">
        <v>0.29248999999999997</v>
      </c>
      <c r="K2053" s="53">
        <v>0</v>
      </c>
      <c r="L2053" s="53">
        <v>0.228772</v>
      </c>
    </row>
    <row r="2054" spans="2:12" ht="19.5" customHeight="1" x14ac:dyDescent="0.3">
      <c r="B2054" s="100" t="s">
        <v>27</v>
      </c>
      <c r="C2054" s="56" t="s">
        <v>34</v>
      </c>
      <c r="D2054" s="56" t="s">
        <v>82</v>
      </c>
      <c r="E2054" s="55">
        <v>44562</v>
      </c>
      <c r="F2054" s="54" t="s">
        <v>132</v>
      </c>
      <c r="G2054" s="53">
        <v>0</v>
      </c>
      <c r="H2054" s="53">
        <v>0</v>
      </c>
      <c r="I2054" s="53">
        <v>0.32177800000000001</v>
      </c>
      <c r="J2054" s="53">
        <v>0.295294</v>
      </c>
      <c r="K2054" s="53">
        <v>0</v>
      </c>
      <c r="L2054" s="53">
        <v>0.237618</v>
      </c>
    </row>
    <row r="2055" spans="2:12" ht="19.5" customHeight="1" x14ac:dyDescent="0.3">
      <c r="B2055" s="103" t="s">
        <v>27</v>
      </c>
      <c r="C2055" s="56" t="s">
        <v>34</v>
      </c>
      <c r="D2055" s="56" t="s">
        <v>82</v>
      </c>
      <c r="E2055" s="55">
        <v>44896</v>
      </c>
      <c r="F2055" s="54" t="s">
        <v>133</v>
      </c>
      <c r="G2055" s="53">
        <v>0</v>
      </c>
      <c r="H2055" s="53">
        <v>0</v>
      </c>
      <c r="I2055" s="53">
        <v>0.154195</v>
      </c>
      <c r="J2055" s="53">
        <v>0.14252000000000001</v>
      </c>
      <c r="K2055" s="53">
        <v>0</v>
      </c>
      <c r="L2055" s="53">
        <v>0.15198600000000001</v>
      </c>
    </row>
    <row r="2056" spans="2:12" ht="19.5" customHeight="1" x14ac:dyDescent="0.3">
      <c r="B2056" s="57" t="s">
        <v>27</v>
      </c>
      <c r="C2056" s="56" t="s">
        <v>34</v>
      </c>
      <c r="D2056" s="56" t="s">
        <v>82</v>
      </c>
      <c r="E2056" s="55">
        <v>44866</v>
      </c>
      <c r="F2056" s="54" t="s">
        <v>133</v>
      </c>
      <c r="G2056" s="53">
        <v>0</v>
      </c>
      <c r="H2056" s="53">
        <v>0</v>
      </c>
      <c r="I2056" s="53">
        <v>0</v>
      </c>
      <c r="J2056" s="53">
        <v>0.192829</v>
      </c>
      <c r="K2056" s="53">
        <v>0.179645</v>
      </c>
      <c r="L2056" s="53">
        <v>0.15595000000000001</v>
      </c>
    </row>
    <row r="2057" spans="2:12" ht="19.5" customHeight="1" x14ac:dyDescent="0.3">
      <c r="B2057" s="103" t="s">
        <v>27</v>
      </c>
      <c r="C2057" s="56" t="s">
        <v>34</v>
      </c>
      <c r="D2057" s="56" t="s">
        <v>82</v>
      </c>
      <c r="E2057" s="55">
        <v>44835</v>
      </c>
      <c r="F2057" s="54" t="s">
        <v>133</v>
      </c>
      <c r="G2057" s="53">
        <v>0</v>
      </c>
      <c r="H2057" s="53">
        <v>0.242927</v>
      </c>
      <c r="I2057" s="53">
        <v>0.221607</v>
      </c>
      <c r="J2057" s="53">
        <v>0</v>
      </c>
      <c r="K2057" s="53">
        <v>0</v>
      </c>
      <c r="L2057" s="53">
        <v>0.16985800000000001</v>
      </c>
    </row>
    <row r="2058" spans="2:12" ht="19.5" customHeight="1" x14ac:dyDescent="0.3">
      <c r="B2058" s="100" t="s">
        <v>27</v>
      </c>
      <c r="C2058" s="56" t="s">
        <v>34</v>
      </c>
      <c r="D2058" s="56" t="s">
        <v>82</v>
      </c>
      <c r="E2058" s="55">
        <v>44805</v>
      </c>
      <c r="F2058" s="54" t="s">
        <v>133</v>
      </c>
      <c r="G2058" s="53">
        <v>0.26813900000000002</v>
      </c>
      <c r="H2058" s="53">
        <v>0.24323600000000001</v>
      </c>
      <c r="I2058" s="53">
        <v>0</v>
      </c>
      <c r="J2058" s="53">
        <v>0</v>
      </c>
      <c r="K2058" s="53">
        <v>0</v>
      </c>
      <c r="L2058" s="53">
        <v>0.16654099999999999</v>
      </c>
    </row>
    <row r="2059" spans="2:12" ht="19.5" customHeight="1" x14ac:dyDescent="0.3">
      <c r="B2059" s="103" t="s">
        <v>27</v>
      </c>
      <c r="C2059" s="56" t="s">
        <v>34</v>
      </c>
      <c r="D2059" s="56" t="s">
        <v>82</v>
      </c>
      <c r="E2059" s="55">
        <v>44774</v>
      </c>
      <c r="F2059" s="54" t="s">
        <v>133</v>
      </c>
      <c r="G2059" s="53">
        <v>0.27886</v>
      </c>
      <c r="H2059" s="53">
        <v>0.26415699999999998</v>
      </c>
      <c r="I2059" s="53">
        <v>0</v>
      </c>
      <c r="J2059" s="53">
        <v>0</v>
      </c>
      <c r="K2059" s="53">
        <v>0</v>
      </c>
      <c r="L2059" s="53">
        <v>0.19548199999999999</v>
      </c>
    </row>
    <row r="2060" spans="2:12" ht="19.5" customHeight="1" x14ac:dyDescent="0.3">
      <c r="B2060" s="57" t="s">
        <v>27</v>
      </c>
      <c r="C2060" s="56" t="s">
        <v>34</v>
      </c>
      <c r="D2060" s="56" t="s">
        <v>82</v>
      </c>
      <c r="E2060" s="55">
        <v>44743</v>
      </c>
      <c r="F2060" s="54" t="s">
        <v>133</v>
      </c>
      <c r="G2060" s="53">
        <v>0.24936900000000001</v>
      </c>
      <c r="H2060" s="53">
        <v>0.23233899999999999</v>
      </c>
      <c r="I2060" s="53">
        <v>0</v>
      </c>
      <c r="J2060" s="53">
        <v>0</v>
      </c>
      <c r="K2060" s="53">
        <v>0</v>
      </c>
      <c r="L2060" s="53">
        <v>0.17202500000000001</v>
      </c>
    </row>
    <row r="2061" spans="2:12" ht="19.5" customHeight="1" x14ac:dyDescent="0.3">
      <c r="B2061" s="57" t="s">
        <v>27</v>
      </c>
      <c r="C2061" s="56" t="s">
        <v>34</v>
      </c>
      <c r="D2061" s="56" t="s">
        <v>82</v>
      </c>
      <c r="E2061" s="55">
        <v>44713</v>
      </c>
      <c r="F2061" s="54" t="s">
        <v>133</v>
      </c>
      <c r="G2061" s="53">
        <v>0.30948300000000001</v>
      </c>
      <c r="H2061" s="53">
        <v>0.29296899999999998</v>
      </c>
      <c r="I2061" s="53">
        <v>0</v>
      </c>
      <c r="J2061" s="53">
        <v>0</v>
      </c>
      <c r="K2061" s="53">
        <v>0</v>
      </c>
      <c r="L2061" s="53">
        <v>0.20918600000000001</v>
      </c>
    </row>
    <row r="2062" spans="2:12" ht="19.5" customHeight="1" x14ac:dyDescent="0.3">
      <c r="B2062" s="100" t="s">
        <v>27</v>
      </c>
      <c r="C2062" s="56" t="s">
        <v>34</v>
      </c>
      <c r="D2062" s="56" t="s">
        <v>82</v>
      </c>
      <c r="E2062" s="55">
        <v>44682</v>
      </c>
      <c r="F2062" s="54" t="s">
        <v>133</v>
      </c>
      <c r="G2062" s="53">
        <v>0</v>
      </c>
      <c r="H2062" s="53">
        <v>0.321544</v>
      </c>
      <c r="I2062" s="53">
        <v>0.29732399999999998</v>
      </c>
      <c r="J2062" s="53">
        <v>0</v>
      </c>
      <c r="K2062" s="53">
        <v>0</v>
      </c>
      <c r="L2062" s="53">
        <v>0.23042399999999999</v>
      </c>
    </row>
    <row r="2063" spans="2:12" ht="19.5" customHeight="1" x14ac:dyDescent="0.3">
      <c r="B2063" s="105" t="s">
        <v>27</v>
      </c>
      <c r="C2063" s="108" t="s">
        <v>34</v>
      </c>
      <c r="D2063" s="108" t="s">
        <v>82</v>
      </c>
      <c r="E2063" s="55">
        <v>44652</v>
      </c>
      <c r="F2063" s="54" t="s">
        <v>133</v>
      </c>
      <c r="G2063" s="53">
        <v>0</v>
      </c>
      <c r="H2063" s="53">
        <v>0</v>
      </c>
      <c r="I2063" s="53">
        <v>0</v>
      </c>
      <c r="J2063" s="53">
        <v>0.30943599999999999</v>
      </c>
      <c r="K2063" s="53">
        <v>0.27716800000000003</v>
      </c>
      <c r="L2063" s="53">
        <v>0.23089899999999999</v>
      </c>
    </row>
    <row r="2064" spans="2:12" ht="19.5" customHeight="1" x14ac:dyDescent="0.3">
      <c r="B2064" s="100" t="s">
        <v>27</v>
      </c>
      <c r="C2064" s="56" t="s">
        <v>34</v>
      </c>
      <c r="D2064" s="56" t="s">
        <v>82</v>
      </c>
      <c r="E2064" s="55">
        <v>44621</v>
      </c>
      <c r="F2064" s="54" t="s">
        <v>133</v>
      </c>
      <c r="G2064" s="53">
        <v>0</v>
      </c>
      <c r="H2064" s="53">
        <v>0</v>
      </c>
      <c r="I2064" s="53">
        <v>0</v>
      </c>
      <c r="J2064" s="53">
        <v>0.42839899999999997</v>
      </c>
      <c r="K2064" s="53">
        <v>0.38334600000000002</v>
      </c>
      <c r="L2064" s="53">
        <v>0.30874400000000002</v>
      </c>
    </row>
    <row r="2065" spans="2:12" ht="19.5" customHeight="1" x14ac:dyDescent="0.3">
      <c r="B2065" s="57" t="s">
        <v>27</v>
      </c>
      <c r="C2065" s="56" t="s">
        <v>34</v>
      </c>
      <c r="D2065" s="56" t="s">
        <v>82</v>
      </c>
      <c r="E2065" s="55">
        <v>44593</v>
      </c>
      <c r="F2065" s="54" t="s">
        <v>133</v>
      </c>
      <c r="G2065" s="53">
        <v>0</v>
      </c>
      <c r="H2065" s="53">
        <v>0</v>
      </c>
      <c r="I2065" s="53">
        <v>0.308591</v>
      </c>
      <c r="J2065" s="53">
        <v>0.28699000000000002</v>
      </c>
      <c r="K2065" s="53">
        <v>0</v>
      </c>
      <c r="L2065" s="53">
        <v>0.223272</v>
      </c>
    </row>
    <row r="2066" spans="2:12" ht="19.5" customHeight="1" x14ac:dyDescent="0.3">
      <c r="B2066" s="100" t="s">
        <v>27</v>
      </c>
      <c r="C2066" s="56" t="s">
        <v>34</v>
      </c>
      <c r="D2066" s="56" t="s">
        <v>82</v>
      </c>
      <c r="E2066" s="55">
        <v>44562</v>
      </c>
      <c r="F2066" s="54" t="s">
        <v>133</v>
      </c>
      <c r="G2066" s="53">
        <v>0</v>
      </c>
      <c r="H2066" s="53">
        <v>0</v>
      </c>
      <c r="I2066" s="53">
        <v>0.316278</v>
      </c>
      <c r="J2066" s="53">
        <v>0.289794</v>
      </c>
      <c r="K2066" s="53">
        <v>0</v>
      </c>
      <c r="L2066" s="53">
        <v>0.23211799999999999</v>
      </c>
    </row>
    <row r="2067" spans="2:12" ht="19.5" customHeight="1" x14ac:dyDescent="0.3">
      <c r="B2067" s="57" t="s">
        <v>27</v>
      </c>
      <c r="C2067" s="56" t="s">
        <v>35</v>
      </c>
      <c r="D2067" s="56" t="s">
        <v>29</v>
      </c>
      <c r="E2067" s="55">
        <v>45078</v>
      </c>
      <c r="F2067" s="54" t="s">
        <v>30</v>
      </c>
      <c r="G2067" s="53">
        <v>0.14098105244</v>
      </c>
      <c r="H2067" s="53">
        <v>0.13767674493999998</v>
      </c>
      <c r="I2067" s="53">
        <v>0</v>
      </c>
      <c r="J2067" s="53">
        <v>0</v>
      </c>
      <c r="K2067" s="53">
        <v>0</v>
      </c>
      <c r="L2067" s="53">
        <v>0.12630475913999997</v>
      </c>
    </row>
    <row r="2068" spans="2:12" ht="19.5" customHeight="1" x14ac:dyDescent="0.3">
      <c r="B2068" s="57" t="s">
        <v>27</v>
      </c>
      <c r="C2068" s="56" t="s">
        <v>35</v>
      </c>
      <c r="D2068" s="56" t="s">
        <v>29</v>
      </c>
      <c r="E2068" s="55">
        <v>45047</v>
      </c>
      <c r="F2068" s="54" t="s">
        <v>30</v>
      </c>
      <c r="G2068" s="53">
        <v>0</v>
      </c>
      <c r="H2068" s="53">
        <v>0.11763380587</v>
      </c>
      <c r="I2068" s="53">
        <v>0.11228583046999999</v>
      </c>
      <c r="J2068" s="53">
        <v>0</v>
      </c>
      <c r="K2068" s="53">
        <v>0</v>
      </c>
      <c r="L2068" s="53">
        <v>0.10612243797</v>
      </c>
    </row>
    <row r="2069" spans="2:12" ht="19.5" customHeight="1" x14ac:dyDescent="0.3">
      <c r="B2069" s="57" t="s">
        <v>27</v>
      </c>
      <c r="C2069" s="56" t="s">
        <v>35</v>
      </c>
      <c r="D2069" s="56" t="s">
        <v>29</v>
      </c>
      <c r="E2069" s="55">
        <v>45017</v>
      </c>
      <c r="F2069" s="54" t="s">
        <v>30</v>
      </c>
      <c r="G2069" s="53">
        <v>0</v>
      </c>
      <c r="H2069" s="53">
        <v>0</v>
      </c>
      <c r="I2069" s="53">
        <v>0</v>
      </c>
      <c r="J2069" s="53">
        <v>0.10892168348</v>
      </c>
      <c r="K2069" s="53">
        <v>0.10450232474999999</v>
      </c>
      <c r="L2069" s="53">
        <v>0.10560741861</v>
      </c>
    </row>
    <row r="2070" spans="2:12" ht="19.5" customHeight="1" x14ac:dyDescent="0.3">
      <c r="B2070" s="57" t="s">
        <v>27</v>
      </c>
      <c r="C2070" s="56" t="s">
        <v>35</v>
      </c>
      <c r="D2070" s="56" t="s">
        <v>29</v>
      </c>
      <c r="E2070" s="55">
        <v>44986</v>
      </c>
      <c r="F2070" s="54" t="s">
        <v>30</v>
      </c>
      <c r="G2070" s="53">
        <v>0</v>
      </c>
      <c r="H2070" s="53">
        <v>0</v>
      </c>
      <c r="I2070" s="53">
        <v>0</v>
      </c>
      <c r="J2070" s="53">
        <v>0.12587320236000002</v>
      </c>
      <c r="K2070" s="53">
        <v>0.12123785974999998</v>
      </c>
      <c r="L2070" s="53">
        <v>0.12264597577</v>
      </c>
    </row>
    <row r="2071" spans="2:12" ht="19.5" customHeight="1" x14ac:dyDescent="0.3">
      <c r="B2071" s="57" t="s">
        <v>27</v>
      </c>
      <c r="C2071" s="56" t="s">
        <v>35</v>
      </c>
      <c r="D2071" s="56" t="s">
        <v>29</v>
      </c>
      <c r="E2071" s="55">
        <v>44958</v>
      </c>
      <c r="F2071" s="54" t="s">
        <v>30</v>
      </c>
      <c r="G2071" s="53">
        <v>0</v>
      </c>
      <c r="H2071" s="53">
        <v>0</v>
      </c>
      <c r="I2071" s="53">
        <v>0.17567074129000002</v>
      </c>
      <c r="J2071" s="53">
        <v>0.17269269972000001</v>
      </c>
      <c r="K2071" s="53">
        <v>0</v>
      </c>
      <c r="L2071" s="53">
        <v>0.16970586978999999</v>
      </c>
    </row>
    <row r="2072" spans="2:12" ht="19.5" customHeight="1" x14ac:dyDescent="0.3">
      <c r="B2072" s="57" t="s">
        <v>27</v>
      </c>
      <c r="C2072" s="56" t="s">
        <v>35</v>
      </c>
      <c r="D2072" s="56" t="s">
        <v>29</v>
      </c>
      <c r="E2072" s="55">
        <v>44927</v>
      </c>
      <c r="F2072" s="54" t="s">
        <v>30</v>
      </c>
      <c r="G2072" s="53">
        <v>0</v>
      </c>
      <c r="H2072" s="53">
        <v>0</v>
      </c>
      <c r="I2072" s="53">
        <v>0.10730146185</v>
      </c>
      <c r="J2072" s="53">
        <v>0.10445963380000001</v>
      </c>
      <c r="K2072" s="53">
        <v>0</v>
      </c>
      <c r="L2072" s="53">
        <v>0.10112245835</v>
      </c>
    </row>
    <row r="2073" spans="2:12" ht="19.5" customHeight="1" x14ac:dyDescent="0.3">
      <c r="B2073" s="57" t="s">
        <v>27</v>
      </c>
      <c r="C2073" s="56" t="s">
        <v>35</v>
      </c>
      <c r="D2073" s="56" t="s">
        <v>29</v>
      </c>
      <c r="E2073" s="55">
        <v>44896</v>
      </c>
      <c r="F2073" s="54" t="s">
        <v>30</v>
      </c>
      <c r="G2073" s="53">
        <v>0</v>
      </c>
      <c r="H2073" s="53">
        <v>0</v>
      </c>
      <c r="I2073" s="53">
        <v>0.13660869365</v>
      </c>
      <c r="J2073" s="53">
        <v>0.13370847620000001</v>
      </c>
      <c r="K2073" s="53">
        <v>0</v>
      </c>
      <c r="L2073" s="53">
        <v>0.13052148015000001</v>
      </c>
    </row>
    <row r="2074" spans="2:12" ht="19.5" customHeight="1" x14ac:dyDescent="0.3">
      <c r="B2074" s="57" t="s">
        <v>27</v>
      </c>
      <c r="C2074" s="56" t="s">
        <v>35</v>
      </c>
      <c r="D2074" s="56" t="s">
        <v>29</v>
      </c>
      <c r="E2074" s="55">
        <v>44866</v>
      </c>
      <c r="F2074" s="54" t="s">
        <v>30</v>
      </c>
      <c r="G2074" s="53">
        <v>0</v>
      </c>
      <c r="H2074" s="53">
        <v>0</v>
      </c>
      <c r="I2074" s="53">
        <v>0</v>
      </c>
      <c r="J2074" s="53">
        <v>0.15357420456000001</v>
      </c>
      <c r="K2074" s="53">
        <v>0.14858591599999998</v>
      </c>
      <c r="L2074" s="53">
        <v>0.15048920991999998</v>
      </c>
    </row>
    <row r="2075" spans="2:12" ht="19.5" customHeight="1" x14ac:dyDescent="0.3">
      <c r="B2075" s="57" t="s">
        <v>27</v>
      </c>
      <c r="C2075" s="56" t="s">
        <v>35</v>
      </c>
      <c r="D2075" s="56" t="s">
        <v>29</v>
      </c>
      <c r="E2075" s="55">
        <v>44835</v>
      </c>
      <c r="F2075" s="54" t="s">
        <v>30</v>
      </c>
      <c r="G2075" s="53">
        <v>0</v>
      </c>
      <c r="H2075" s="53">
        <v>0.17410779686999997</v>
      </c>
      <c r="I2075" s="53">
        <v>0.16897500147</v>
      </c>
      <c r="J2075" s="53">
        <v>0</v>
      </c>
      <c r="K2075" s="53">
        <v>0</v>
      </c>
      <c r="L2075" s="53">
        <v>0.16298915896999999</v>
      </c>
    </row>
    <row r="2076" spans="2:12" ht="19.5" customHeight="1" x14ac:dyDescent="0.3">
      <c r="B2076" s="57" t="s">
        <v>27</v>
      </c>
      <c r="C2076" s="56" t="s">
        <v>35</v>
      </c>
      <c r="D2076" s="56" t="s">
        <v>29</v>
      </c>
      <c r="E2076" s="55">
        <v>44805</v>
      </c>
      <c r="F2076" s="54" t="s">
        <v>30</v>
      </c>
      <c r="G2076" s="53">
        <v>0.18758404704000001</v>
      </c>
      <c r="H2076" s="53">
        <v>0.18452145529000002</v>
      </c>
      <c r="I2076" s="53">
        <v>0</v>
      </c>
      <c r="J2076" s="53">
        <v>0</v>
      </c>
      <c r="K2076" s="53">
        <v>0</v>
      </c>
      <c r="L2076" s="53">
        <v>0.17350239999</v>
      </c>
    </row>
    <row r="2077" spans="2:12" ht="19.5" customHeight="1" x14ac:dyDescent="0.3">
      <c r="B2077" s="57" t="s">
        <v>27</v>
      </c>
      <c r="C2077" s="56" t="s">
        <v>35</v>
      </c>
      <c r="D2077" s="56" t="s">
        <v>29</v>
      </c>
      <c r="E2077" s="55">
        <v>44774</v>
      </c>
      <c r="F2077" s="54" t="s">
        <v>30</v>
      </c>
      <c r="G2077" s="53">
        <v>0.20223977007999999</v>
      </c>
      <c r="H2077" s="53">
        <v>0.19924731483000002</v>
      </c>
      <c r="I2077" s="53">
        <v>0</v>
      </c>
      <c r="J2077" s="53">
        <v>0</v>
      </c>
      <c r="K2077" s="53">
        <v>0</v>
      </c>
      <c r="L2077" s="53">
        <v>0.18833066572999999</v>
      </c>
    </row>
    <row r="2078" spans="2:12" ht="19.5" customHeight="1" x14ac:dyDescent="0.3">
      <c r="B2078" s="57" t="s">
        <v>27</v>
      </c>
      <c r="C2078" s="56" t="s">
        <v>35</v>
      </c>
      <c r="D2078" s="56" t="s">
        <v>29</v>
      </c>
      <c r="E2078" s="55">
        <v>44743</v>
      </c>
      <c r="F2078" s="54" t="s">
        <v>30</v>
      </c>
      <c r="G2078" s="53">
        <v>0.18927019752000002</v>
      </c>
      <c r="H2078" s="53">
        <v>0.18621567502000003</v>
      </c>
      <c r="I2078" s="53">
        <v>0</v>
      </c>
      <c r="J2078" s="53">
        <v>0</v>
      </c>
      <c r="K2078" s="53">
        <v>0</v>
      </c>
      <c r="L2078" s="53">
        <v>0.17520840162000001</v>
      </c>
    </row>
    <row r="2079" spans="2:12" ht="19.5" customHeight="1" x14ac:dyDescent="0.3">
      <c r="B2079" s="57" t="s">
        <v>27</v>
      </c>
      <c r="C2079" s="56" t="s">
        <v>35</v>
      </c>
      <c r="D2079" s="56" t="s">
        <v>29</v>
      </c>
      <c r="E2079" s="55">
        <v>44713</v>
      </c>
      <c r="F2079" s="54" t="s">
        <v>30</v>
      </c>
      <c r="G2079" s="53">
        <v>0.21787112736</v>
      </c>
      <c r="H2079" s="53">
        <v>0.21495347761000003</v>
      </c>
      <c r="I2079" s="53">
        <v>0</v>
      </c>
      <c r="J2079" s="53">
        <v>0</v>
      </c>
      <c r="K2079" s="53">
        <v>0</v>
      </c>
      <c r="L2079" s="53">
        <v>0.20414605190999999</v>
      </c>
    </row>
    <row r="2080" spans="2:12" ht="19.5" customHeight="1" x14ac:dyDescent="0.3">
      <c r="B2080" s="57" t="s">
        <v>27</v>
      </c>
      <c r="C2080" s="56" t="s">
        <v>35</v>
      </c>
      <c r="D2080" s="56" t="s">
        <v>29</v>
      </c>
      <c r="E2080" s="55">
        <v>44682</v>
      </c>
      <c r="F2080" s="54" t="s">
        <v>30</v>
      </c>
      <c r="G2080" s="53">
        <v>0</v>
      </c>
      <c r="H2080" s="53">
        <v>0.23360055011</v>
      </c>
      <c r="I2080" s="53">
        <v>0.22870931990999999</v>
      </c>
      <c r="J2080" s="53">
        <v>0</v>
      </c>
      <c r="K2080" s="53">
        <v>0</v>
      </c>
      <c r="L2080" s="53">
        <v>0.22292279940999998</v>
      </c>
    </row>
    <row r="2081" spans="2:12" ht="19.5" customHeight="1" x14ac:dyDescent="0.3">
      <c r="B2081" s="57" t="s">
        <v>27</v>
      </c>
      <c r="C2081" s="56" t="s">
        <v>35</v>
      </c>
      <c r="D2081" s="56" t="s">
        <v>29</v>
      </c>
      <c r="E2081" s="55">
        <v>44652</v>
      </c>
      <c r="F2081" s="54" t="s">
        <v>30</v>
      </c>
      <c r="G2081" s="53">
        <v>0</v>
      </c>
      <c r="H2081" s="53">
        <v>0</v>
      </c>
      <c r="I2081" s="53">
        <v>0</v>
      </c>
      <c r="J2081" s="53">
        <v>0.23030404652000006</v>
      </c>
      <c r="K2081" s="53">
        <v>0.22428835499999999</v>
      </c>
      <c r="L2081" s="53">
        <v>0.22763308064000001</v>
      </c>
    </row>
    <row r="2082" spans="2:12" ht="19.5" customHeight="1" x14ac:dyDescent="0.3">
      <c r="B2082" s="57" t="s">
        <v>27</v>
      </c>
      <c r="C2082" s="56" t="s">
        <v>35</v>
      </c>
      <c r="D2082" s="56" t="s">
        <v>29</v>
      </c>
      <c r="E2082" s="55">
        <v>44621</v>
      </c>
      <c r="F2082" s="54" t="s">
        <v>30</v>
      </c>
      <c r="G2082" s="53">
        <v>0</v>
      </c>
      <c r="H2082" s="53">
        <v>0</v>
      </c>
      <c r="I2082" s="53">
        <v>0</v>
      </c>
      <c r="J2082" s="53">
        <v>0.32827699380000003</v>
      </c>
      <c r="K2082" s="53">
        <v>0.32101300249999998</v>
      </c>
      <c r="L2082" s="53">
        <v>0.32610907410000001</v>
      </c>
    </row>
    <row r="2083" spans="2:12" ht="19.5" customHeight="1" x14ac:dyDescent="0.3">
      <c r="B2083" s="57" t="s">
        <v>27</v>
      </c>
      <c r="C2083" s="56" t="s">
        <v>35</v>
      </c>
      <c r="D2083" s="56" t="s">
        <v>29</v>
      </c>
      <c r="E2083" s="55">
        <v>44593</v>
      </c>
      <c r="F2083" s="54" t="s">
        <v>30</v>
      </c>
      <c r="G2083" s="53">
        <v>0</v>
      </c>
      <c r="H2083" s="53">
        <v>0</v>
      </c>
      <c r="I2083" s="53">
        <v>0.24271047554000003</v>
      </c>
      <c r="J2083" s="53">
        <v>0.23959108772000004</v>
      </c>
      <c r="K2083" s="53">
        <v>0</v>
      </c>
      <c r="L2083" s="53">
        <v>0.23696780653999999</v>
      </c>
    </row>
    <row r="2084" spans="2:12" ht="19.5" customHeight="1" x14ac:dyDescent="0.3">
      <c r="B2084" s="57" t="s">
        <v>27</v>
      </c>
      <c r="C2084" s="56" t="s">
        <v>35</v>
      </c>
      <c r="D2084" s="56" t="s">
        <v>29</v>
      </c>
      <c r="E2084" s="55">
        <v>44562</v>
      </c>
      <c r="F2084" s="54" t="s">
        <v>30</v>
      </c>
      <c r="G2084" s="53">
        <v>0</v>
      </c>
      <c r="H2084" s="53">
        <v>0</v>
      </c>
      <c r="I2084" s="53">
        <v>0.24431488604000001</v>
      </c>
      <c r="J2084" s="53">
        <v>0.24119230172000003</v>
      </c>
      <c r="K2084" s="53">
        <v>0</v>
      </c>
      <c r="L2084" s="53">
        <v>0.23857724204</v>
      </c>
    </row>
    <row r="2085" spans="2:12" ht="19.5" customHeight="1" x14ac:dyDescent="0.3">
      <c r="B2085" s="102" t="s">
        <v>27</v>
      </c>
      <c r="C2085" s="107" t="s">
        <v>35</v>
      </c>
      <c r="D2085" s="107" t="s">
        <v>29</v>
      </c>
      <c r="E2085" s="110">
        <v>45108</v>
      </c>
      <c r="F2085" s="113" t="s">
        <v>30</v>
      </c>
      <c r="G2085" s="115">
        <v>0.13827685000000001</v>
      </c>
      <c r="H2085" s="115">
        <v>0.13495960000000001</v>
      </c>
      <c r="I2085" s="115">
        <v>0</v>
      </c>
      <c r="J2085" s="115">
        <v>0</v>
      </c>
      <c r="K2085" s="115">
        <v>0</v>
      </c>
      <c r="L2085" s="115">
        <v>0.12356872000000001</v>
      </c>
    </row>
    <row r="2086" spans="2:12" ht="19.5" customHeight="1" x14ac:dyDescent="0.3">
      <c r="B2086" s="57" t="s">
        <v>27</v>
      </c>
      <c r="C2086" s="56" t="s">
        <v>35</v>
      </c>
      <c r="D2086" s="56" t="s">
        <v>29</v>
      </c>
      <c r="E2086" s="55">
        <v>45078</v>
      </c>
      <c r="F2086" s="54" t="s">
        <v>40</v>
      </c>
      <c r="G2086" s="53">
        <v>0.16026605244</v>
      </c>
      <c r="H2086" s="53">
        <v>0.15696174493999998</v>
      </c>
      <c r="I2086" s="53">
        <v>0</v>
      </c>
      <c r="J2086" s="53">
        <v>0</v>
      </c>
      <c r="K2086" s="53">
        <v>0</v>
      </c>
      <c r="L2086" s="53">
        <v>0.14558975914</v>
      </c>
    </row>
    <row r="2087" spans="2:12" ht="19.5" customHeight="1" x14ac:dyDescent="0.3">
      <c r="B2087" s="57" t="s">
        <v>27</v>
      </c>
      <c r="C2087" s="56" t="s">
        <v>35</v>
      </c>
      <c r="D2087" s="56" t="s">
        <v>29</v>
      </c>
      <c r="E2087" s="55">
        <v>45047</v>
      </c>
      <c r="F2087" s="54" t="s">
        <v>40</v>
      </c>
      <c r="G2087" s="53">
        <v>0</v>
      </c>
      <c r="H2087" s="53">
        <v>0.13691880586999999</v>
      </c>
      <c r="I2087" s="53">
        <v>0.13157083047000001</v>
      </c>
      <c r="J2087" s="53">
        <v>0</v>
      </c>
      <c r="K2087" s="53">
        <v>0</v>
      </c>
      <c r="L2087" s="53">
        <v>0.12540743796999998</v>
      </c>
    </row>
    <row r="2088" spans="2:12" ht="19.5" customHeight="1" x14ac:dyDescent="0.3">
      <c r="B2088" s="57" t="s">
        <v>27</v>
      </c>
      <c r="C2088" s="56" t="s">
        <v>35</v>
      </c>
      <c r="D2088" s="56" t="s">
        <v>29</v>
      </c>
      <c r="E2088" s="55">
        <v>45017</v>
      </c>
      <c r="F2088" s="54" t="s">
        <v>40</v>
      </c>
      <c r="G2088" s="53">
        <v>0</v>
      </c>
      <c r="H2088" s="53">
        <v>0</v>
      </c>
      <c r="I2088" s="53">
        <v>0</v>
      </c>
      <c r="J2088" s="53">
        <v>0.12820668348</v>
      </c>
      <c r="K2088" s="53">
        <v>0.12378732474999998</v>
      </c>
      <c r="L2088" s="53">
        <v>0.12489241861</v>
      </c>
    </row>
    <row r="2089" spans="2:12" ht="19.5" customHeight="1" x14ac:dyDescent="0.3">
      <c r="B2089" s="57" t="s">
        <v>27</v>
      </c>
      <c r="C2089" s="56" t="s">
        <v>35</v>
      </c>
      <c r="D2089" s="56" t="s">
        <v>29</v>
      </c>
      <c r="E2089" s="55">
        <v>44986</v>
      </c>
      <c r="F2089" s="54" t="s">
        <v>40</v>
      </c>
      <c r="G2089" s="53">
        <v>0</v>
      </c>
      <c r="H2089" s="53">
        <v>0</v>
      </c>
      <c r="I2089" s="53">
        <v>0</v>
      </c>
      <c r="J2089" s="53">
        <v>0.14515820236000002</v>
      </c>
      <c r="K2089" s="53">
        <v>0.14052285974999998</v>
      </c>
      <c r="L2089" s="53">
        <v>0.14193097577</v>
      </c>
    </row>
    <row r="2090" spans="2:12" ht="19.5" customHeight="1" x14ac:dyDescent="0.3">
      <c r="B2090" s="57" t="s">
        <v>27</v>
      </c>
      <c r="C2090" s="56" t="s">
        <v>35</v>
      </c>
      <c r="D2090" s="56" t="s">
        <v>29</v>
      </c>
      <c r="E2090" s="55">
        <v>44958</v>
      </c>
      <c r="F2090" s="54" t="s">
        <v>40</v>
      </c>
      <c r="G2090" s="53">
        <v>0</v>
      </c>
      <c r="H2090" s="53">
        <v>0</v>
      </c>
      <c r="I2090" s="53">
        <v>0.19495574129000001</v>
      </c>
      <c r="J2090" s="53">
        <v>0.19197769972000001</v>
      </c>
      <c r="K2090" s="53">
        <v>0</v>
      </c>
      <c r="L2090" s="53">
        <v>0.18899086978999999</v>
      </c>
    </row>
    <row r="2091" spans="2:12" ht="19.5" customHeight="1" x14ac:dyDescent="0.3">
      <c r="B2091" s="57" t="s">
        <v>27</v>
      </c>
      <c r="C2091" s="56" t="s">
        <v>35</v>
      </c>
      <c r="D2091" s="56" t="s">
        <v>29</v>
      </c>
      <c r="E2091" s="55">
        <v>44927</v>
      </c>
      <c r="F2091" s="54" t="s">
        <v>40</v>
      </c>
      <c r="G2091" s="53">
        <v>0</v>
      </c>
      <c r="H2091" s="53">
        <v>0</v>
      </c>
      <c r="I2091" s="53">
        <v>0.12658646185</v>
      </c>
      <c r="J2091" s="53">
        <v>0.1237446338</v>
      </c>
      <c r="K2091" s="53">
        <v>0</v>
      </c>
      <c r="L2091" s="53">
        <v>0.12040745835</v>
      </c>
    </row>
    <row r="2092" spans="2:12" ht="19.5" customHeight="1" x14ac:dyDescent="0.3">
      <c r="B2092" s="57" t="s">
        <v>27</v>
      </c>
      <c r="C2092" s="56" t="s">
        <v>35</v>
      </c>
      <c r="D2092" s="56" t="s">
        <v>29</v>
      </c>
      <c r="E2092" s="55">
        <v>44896</v>
      </c>
      <c r="F2092" s="54" t="s">
        <v>40</v>
      </c>
      <c r="G2092" s="53">
        <v>0</v>
      </c>
      <c r="H2092" s="53">
        <v>0</v>
      </c>
      <c r="I2092" s="53">
        <v>0.15589369365</v>
      </c>
      <c r="J2092" s="53">
        <v>0.15299347620000001</v>
      </c>
      <c r="K2092" s="53">
        <v>0</v>
      </c>
      <c r="L2092" s="53">
        <v>0.14980648015</v>
      </c>
    </row>
    <row r="2093" spans="2:12" ht="19.5" customHeight="1" x14ac:dyDescent="0.3">
      <c r="B2093" s="57" t="s">
        <v>27</v>
      </c>
      <c r="C2093" s="56" t="s">
        <v>35</v>
      </c>
      <c r="D2093" s="56" t="s">
        <v>29</v>
      </c>
      <c r="E2093" s="55">
        <v>44866</v>
      </c>
      <c r="F2093" s="54" t="s">
        <v>40</v>
      </c>
      <c r="G2093" s="53">
        <v>0</v>
      </c>
      <c r="H2093" s="53">
        <v>0</v>
      </c>
      <c r="I2093" s="53">
        <v>0</v>
      </c>
      <c r="J2093" s="53">
        <v>0.17285920456000001</v>
      </c>
      <c r="K2093" s="53">
        <v>0.16787091599999998</v>
      </c>
      <c r="L2093" s="53">
        <v>0.16977420991999997</v>
      </c>
    </row>
    <row r="2094" spans="2:12" ht="19.5" customHeight="1" x14ac:dyDescent="0.3">
      <c r="B2094" s="57" t="s">
        <v>27</v>
      </c>
      <c r="C2094" s="56" t="s">
        <v>35</v>
      </c>
      <c r="D2094" s="56" t="s">
        <v>29</v>
      </c>
      <c r="E2094" s="55">
        <v>44835</v>
      </c>
      <c r="F2094" s="54" t="s">
        <v>40</v>
      </c>
      <c r="G2094" s="53">
        <v>0</v>
      </c>
      <c r="H2094" s="53">
        <v>0.19339279686999999</v>
      </c>
      <c r="I2094" s="53">
        <v>0.18826000146999999</v>
      </c>
      <c r="J2094" s="53">
        <v>0</v>
      </c>
      <c r="K2094" s="53">
        <v>0</v>
      </c>
      <c r="L2094" s="53">
        <v>0.18227415896999999</v>
      </c>
    </row>
    <row r="2095" spans="2:12" ht="19.5" customHeight="1" x14ac:dyDescent="0.3">
      <c r="B2095" s="57" t="s">
        <v>27</v>
      </c>
      <c r="C2095" s="56" t="s">
        <v>35</v>
      </c>
      <c r="D2095" s="56" t="s">
        <v>29</v>
      </c>
      <c r="E2095" s="55">
        <v>44805</v>
      </c>
      <c r="F2095" s="54" t="s">
        <v>40</v>
      </c>
      <c r="G2095" s="53">
        <v>0.20686904704000003</v>
      </c>
      <c r="H2095" s="53">
        <v>0.20380645529000002</v>
      </c>
      <c r="I2095" s="53">
        <v>0</v>
      </c>
      <c r="J2095" s="53">
        <v>0</v>
      </c>
      <c r="K2095" s="53">
        <v>0</v>
      </c>
      <c r="L2095" s="53">
        <v>0.19278739999</v>
      </c>
    </row>
    <row r="2096" spans="2:12" ht="19.5" customHeight="1" x14ac:dyDescent="0.3">
      <c r="B2096" s="57" t="s">
        <v>27</v>
      </c>
      <c r="C2096" s="56" t="s">
        <v>35</v>
      </c>
      <c r="D2096" s="56" t="s">
        <v>29</v>
      </c>
      <c r="E2096" s="55">
        <v>44774</v>
      </c>
      <c r="F2096" s="54" t="s">
        <v>40</v>
      </c>
      <c r="G2096" s="53">
        <v>0.22152477007999999</v>
      </c>
      <c r="H2096" s="53">
        <v>0.21853231483000002</v>
      </c>
      <c r="I2096" s="53">
        <v>0</v>
      </c>
      <c r="J2096" s="53">
        <v>0</v>
      </c>
      <c r="K2096" s="53">
        <v>0</v>
      </c>
      <c r="L2096" s="53">
        <v>0.20761566572999998</v>
      </c>
    </row>
    <row r="2097" spans="2:12" ht="19.5" customHeight="1" x14ac:dyDescent="0.3">
      <c r="B2097" s="57" t="s">
        <v>27</v>
      </c>
      <c r="C2097" s="56" t="s">
        <v>35</v>
      </c>
      <c r="D2097" s="56" t="s">
        <v>29</v>
      </c>
      <c r="E2097" s="55">
        <v>44743</v>
      </c>
      <c r="F2097" s="54" t="s">
        <v>40</v>
      </c>
      <c r="G2097" s="53">
        <v>0.20855519752000001</v>
      </c>
      <c r="H2097" s="53">
        <v>0.20550067502000002</v>
      </c>
      <c r="I2097" s="53">
        <v>0</v>
      </c>
      <c r="J2097" s="53">
        <v>0</v>
      </c>
      <c r="K2097" s="53">
        <v>0</v>
      </c>
      <c r="L2097" s="53">
        <v>0.19449340162000001</v>
      </c>
    </row>
    <row r="2098" spans="2:12" ht="19.5" customHeight="1" x14ac:dyDescent="0.3">
      <c r="B2098" s="57" t="s">
        <v>27</v>
      </c>
      <c r="C2098" s="56" t="s">
        <v>35</v>
      </c>
      <c r="D2098" s="56" t="s">
        <v>29</v>
      </c>
      <c r="E2098" s="55">
        <v>44713</v>
      </c>
      <c r="F2098" s="54" t="s">
        <v>40</v>
      </c>
      <c r="G2098" s="53">
        <v>0.23715612736000002</v>
      </c>
      <c r="H2098" s="53">
        <v>0.23423847761000002</v>
      </c>
      <c r="I2098" s="53">
        <v>0</v>
      </c>
      <c r="J2098" s="53">
        <v>0</v>
      </c>
      <c r="K2098" s="53">
        <v>0</v>
      </c>
      <c r="L2098" s="53">
        <v>0.22343105190999998</v>
      </c>
    </row>
    <row r="2099" spans="2:12" ht="19.5" customHeight="1" x14ac:dyDescent="0.3">
      <c r="B2099" s="57" t="s">
        <v>27</v>
      </c>
      <c r="C2099" s="56" t="s">
        <v>35</v>
      </c>
      <c r="D2099" s="56" t="s">
        <v>29</v>
      </c>
      <c r="E2099" s="55">
        <v>44682</v>
      </c>
      <c r="F2099" s="54" t="s">
        <v>40</v>
      </c>
      <c r="G2099" s="53">
        <v>0</v>
      </c>
      <c r="H2099" s="53">
        <v>0.25288555010999997</v>
      </c>
      <c r="I2099" s="53">
        <v>0.24799431990999998</v>
      </c>
      <c r="J2099" s="53">
        <v>0</v>
      </c>
      <c r="K2099" s="53">
        <v>0</v>
      </c>
      <c r="L2099" s="53">
        <v>0.24220779940999998</v>
      </c>
    </row>
    <row r="2100" spans="2:12" ht="19.5" customHeight="1" x14ac:dyDescent="0.3">
      <c r="B2100" s="57" t="s">
        <v>27</v>
      </c>
      <c r="C2100" s="56" t="s">
        <v>35</v>
      </c>
      <c r="D2100" s="56" t="s">
        <v>29</v>
      </c>
      <c r="E2100" s="55">
        <v>44652</v>
      </c>
      <c r="F2100" s="54" t="s">
        <v>40</v>
      </c>
      <c r="G2100" s="53">
        <v>0</v>
      </c>
      <c r="H2100" s="53">
        <v>0</v>
      </c>
      <c r="I2100" s="53">
        <v>0</v>
      </c>
      <c r="J2100" s="53">
        <v>0.24958904652000005</v>
      </c>
      <c r="K2100" s="53">
        <v>0.24357335499999999</v>
      </c>
      <c r="L2100" s="53">
        <v>0.24691808064000001</v>
      </c>
    </row>
    <row r="2101" spans="2:12" ht="19.5" customHeight="1" x14ac:dyDescent="0.3">
      <c r="B2101" s="57" t="s">
        <v>27</v>
      </c>
      <c r="C2101" s="56" t="s">
        <v>35</v>
      </c>
      <c r="D2101" s="56" t="s">
        <v>29</v>
      </c>
      <c r="E2101" s="55">
        <v>44621</v>
      </c>
      <c r="F2101" s="54" t="s">
        <v>40</v>
      </c>
      <c r="G2101" s="53">
        <v>0</v>
      </c>
      <c r="H2101" s="53">
        <v>0</v>
      </c>
      <c r="I2101" s="53">
        <v>0</v>
      </c>
      <c r="J2101" s="53">
        <v>0.34756199379999997</v>
      </c>
      <c r="K2101" s="53">
        <v>0.34029800249999997</v>
      </c>
      <c r="L2101" s="53">
        <v>0.3453940741</v>
      </c>
    </row>
    <row r="2102" spans="2:12" ht="19.5" customHeight="1" x14ac:dyDescent="0.3">
      <c r="B2102" s="57" t="s">
        <v>27</v>
      </c>
      <c r="C2102" s="56" t="s">
        <v>35</v>
      </c>
      <c r="D2102" s="56" t="s">
        <v>29</v>
      </c>
      <c r="E2102" s="55">
        <v>44593</v>
      </c>
      <c r="F2102" s="54" t="s">
        <v>40</v>
      </c>
      <c r="G2102" s="53">
        <v>0</v>
      </c>
      <c r="H2102" s="53">
        <v>0</v>
      </c>
      <c r="I2102" s="53">
        <v>0.26199547554000002</v>
      </c>
      <c r="J2102" s="53">
        <v>0.25887608772000004</v>
      </c>
      <c r="K2102" s="53">
        <v>0</v>
      </c>
      <c r="L2102" s="53">
        <v>0.25625280653999999</v>
      </c>
    </row>
    <row r="2103" spans="2:12" ht="19.5" customHeight="1" x14ac:dyDescent="0.3">
      <c r="B2103" s="57" t="s">
        <v>27</v>
      </c>
      <c r="C2103" s="56" t="s">
        <v>35</v>
      </c>
      <c r="D2103" s="56" t="s">
        <v>29</v>
      </c>
      <c r="E2103" s="55">
        <v>44562</v>
      </c>
      <c r="F2103" s="54" t="s">
        <v>40</v>
      </c>
      <c r="G2103" s="53">
        <v>0</v>
      </c>
      <c r="H2103" s="53">
        <v>0</v>
      </c>
      <c r="I2103" s="53">
        <v>0.26359988604000001</v>
      </c>
      <c r="J2103" s="53">
        <v>0.26047730172000005</v>
      </c>
      <c r="K2103" s="53">
        <v>0</v>
      </c>
      <c r="L2103" s="53">
        <v>0.25786224204000002</v>
      </c>
    </row>
    <row r="2104" spans="2:12" ht="19.5" customHeight="1" x14ac:dyDescent="0.3">
      <c r="B2104" s="102" t="s">
        <v>27</v>
      </c>
      <c r="C2104" s="107" t="s">
        <v>35</v>
      </c>
      <c r="D2104" s="107" t="s">
        <v>29</v>
      </c>
      <c r="E2104" s="110">
        <v>45108</v>
      </c>
      <c r="F2104" s="113" t="s">
        <v>40</v>
      </c>
      <c r="G2104" s="115">
        <v>0.15756185</v>
      </c>
      <c r="H2104" s="115">
        <v>0.15424460000000001</v>
      </c>
      <c r="I2104" s="115">
        <v>0</v>
      </c>
      <c r="J2104" s="115">
        <v>0</v>
      </c>
      <c r="K2104" s="115">
        <v>0</v>
      </c>
      <c r="L2104" s="115">
        <v>0.14285371999999999</v>
      </c>
    </row>
    <row r="2105" spans="2:12" ht="19.5" customHeight="1" x14ac:dyDescent="0.3">
      <c r="B2105" s="57" t="s">
        <v>27</v>
      </c>
      <c r="C2105" s="56" t="s">
        <v>35</v>
      </c>
      <c r="D2105" s="56" t="s">
        <v>29</v>
      </c>
      <c r="E2105" s="55">
        <v>45078</v>
      </c>
      <c r="F2105" s="54" t="s">
        <v>47</v>
      </c>
      <c r="G2105" s="53">
        <v>0.16026605244</v>
      </c>
      <c r="H2105" s="53">
        <v>0.15696174493999998</v>
      </c>
      <c r="I2105" s="53">
        <v>0</v>
      </c>
      <c r="J2105" s="53">
        <v>0</v>
      </c>
      <c r="K2105" s="53">
        <v>0</v>
      </c>
      <c r="L2105" s="53">
        <v>0.14558975914</v>
      </c>
    </row>
    <row r="2106" spans="2:12" ht="19.5" customHeight="1" x14ac:dyDescent="0.3">
      <c r="B2106" s="57" t="s">
        <v>27</v>
      </c>
      <c r="C2106" s="56" t="s">
        <v>35</v>
      </c>
      <c r="D2106" s="56" t="s">
        <v>29</v>
      </c>
      <c r="E2106" s="55">
        <v>45047</v>
      </c>
      <c r="F2106" s="54" t="s">
        <v>47</v>
      </c>
      <c r="G2106" s="53">
        <v>0</v>
      </c>
      <c r="H2106" s="53">
        <v>0.13691880586999999</v>
      </c>
      <c r="I2106" s="53">
        <v>0.13157083047000001</v>
      </c>
      <c r="J2106" s="53">
        <v>0</v>
      </c>
      <c r="K2106" s="53">
        <v>0</v>
      </c>
      <c r="L2106" s="53">
        <v>0.12540743796999998</v>
      </c>
    </row>
    <row r="2107" spans="2:12" ht="19.5" customHeight="1" x14ac:dyDescent="0.3">
      <c r="B2107" s="57" t="s">
        <v>27</v>
      </c>
      <c r="C2107" s="56" t="s">
        <v>35</v>
      </c>
      <c r="D2107" s="56" t="s">
        <v>29</v>
      </c>
      <c r="E2107" s="55">
        <v>45017</v>
      </c>
      <c r="F2107" s="54" t="s">
        <v>47</v>
      </c>
      <c r="G2107" s="53">
        <v>0</v>
      </c>
      <c r="H2107" s="53">
        <v>0</v>
      </c>
      <c r="I2107" s="53">
        <v>0</v>
      </c>
      <c r="J2107" s="53">
        <v>0.12820668348</v>
      </c>
      <c r="K2107" s="53">
        <v>0.12378732474999998</v>
      </c>
      <c r="L2107" s="53">
        <v>0.12489241861</v>
      </c>
    </row>
    <row r="2108" spans="2:12" ht="19.5" customHeight="1" x14ac:dyDescent="0.3">
      <c r="B2108" s="57" t="s">
        <v>27</v>
      </c>
      <c r="C2108" s="56" t="s">
        <v>35</v>
      </c>
      <c r="D2108" s="56" t="s">
        <v>29</v>
      </c>
      <c r="E2108" s="55">
        <v>44986</v>
      </c>
      <c r="F2108" s="54" t="s">
        <v>47</v>
      </c>
      <c r="G2108" s="53">
        <v>0</v>
      </c>
      <c r="H2108" s="53">
        <v>0</v>
      </c>
      <c r="I2108" s="53">
        <v>0</v>
      </c>
      <c r="J2108" s="53">
        <v>0.14515820236000002</v>
      </c>
      <c r="K2108" s="53">
        <v>0.14052285974999998</v>
      </c>
      <c r="L2108" s="53">
        <v>0.14193097577</v>
      </c>
    </row>
    <row r="2109" spans="2:12" ht="19.5" customHeight="1" x14ac:dyDescent="0.3">
      <c r="B2109" s="57" t="s">
        <v>27</v>
      </c>
      <c r="C2109" s="56" t="s">
        <v>35</v>
      </c>
      <c r="D2109" s="56" t="s">
        <v>29</v>
      </c>
      <c r="E2109" s="55">
        <v>44958</v>
      </c>
      <c r="F2109" s="54" t="s">
        <v>47</v>
      </c>
      <c r="G2109" s="53">
        <v>0</v>
      </c>
      <c r="H2109" s="53">
        <v>0</v>
      </c>
      <c r="I2109" s="53">
        <v>0.19495574129000001</v>
      </c>
      <c r="J2109" s="53">
        <v>0.19197769972000001</v>
      </c>
      <c r="K2109" s="53">
        <v>0</v>
      </c>
      <c r="L2109" s="53">
        <v>0.18899086978999999</v>
      </c>
    </row>
    <row r="2110" spans="2:12" ht="19.5" customHeight="1" x14ac:dyDescent="0.3">
      <c r="B2110" s="57" t="s">
        <v>27</v>
      </c>
      <c r="C2110" s="56" t="s">
        <v>35</v>
      </c>
      <c r="D2110" s="56" t="s">
        <v>29</v>
      </c>
      <c r="E2110" s="55">
        <v>44927</v>
      </c>
      <c r="F2110" s="54" t="s">
        <v>47</v>
      </c>
      <c r="G2110" s="53">
        <v>0</v>
      </c>
      <c r="H2110" s="53">
        <v>0</v>
      </c>
      <c r="I2110" s="53">
        <v>0.12658646185</v>
      </c>
      <c r="J2110" s="53">
        <v>0.1237446338</v>
      </c>
      <c r="K2110" s="53">
        <v>0</v>
      </c>
      <c r="L2110" s="53">
        <v>0.12040745835</v>
      </c>
    </row>
    <row r="2111" spans="2:12" ht="19.5" customHeight="1" x14ac:dyDescent="0.3">
      <c r="B2111" s="57" t="s">
        <v>27</v>
      </c>
      <c r="C2111" s="56" t="s">
        <v>35</v>
      </c>
      <c r="D2111" s="56" t="s">
        <v>29</v>
      </c>
      <c r="E2111" s="55">
        <v>44896</v>
      </c>
      <c r="F2111" s="54" t="s">
        <v>47</v>
      </c>
      <c r="G2111" s="53">
        <v>0</v>
      </c>
      <c r="H2111" s="53">
        <v>0</v>
      </c>
      <c r="I2111" s="53">
        <v>0.15589369365</v>
      </c>
      <c r="J2111" s="53">
        <v>0.15299347620000001</v>
      </c>
      <c r="K2111" s="53">
        <v>0</v>
      </c>
      <c r="L2111" s="53">
        <v>0.14980648015</v>
      </c>
    </row>
    <row r="2112" spans="2:12" ht="19.5" customHeight="1" x14ac:dyDescent="0.3">
      <c r="B2112" s="57" t="s">
        <v>27</v>
      </c>
      <c r="C2112" s="56" t="s">
        <v>35</v>
      </c>
      <c r="D2112" s="56" t="s">
        <v>29</v>
      </c>
      <c r="E2112" s="55">
        <v>44866</v>
      </c>
      <c r="F2112" s="54" t="s">
        <v>47</v>
      </c>
      <c r="G2112" s="53">
        <v>0</v>
      </c>
      <c r="H2112" s="53">
        <v>0</v>
      </c>
      <c r="I2112" s="53">
        <v>0</v>
      </c>
      <c r="J2112" s="53">
        <v>0.17285920456000001</v>
      </c>
      <c r="K2112" s="53">
        <v>0.16787091599999998</v>
      </c>
      <c r="L2112" s="53">
        <v>0.16977420991999997</v>
      </c>
    </row>
    <row r="2113" spans="2:12" ht="19.5" customHeight="1" x14ac:dyDescent="0.3">
      <c r="B2113" s="57" t="s">
        <v>27</v>
      </c>
      <c r="C2113" s="56" t="s">
        <v>35</v>
      </c>
      <c r="D2113" s="56" t="s">
        <v>29</v>
      </c>
      <c r="E2113" s="55">
        <v>44835</v>
      </c>
      <c r="F2113" s="54" t="s">
        <v>47</v>
      </c>
      <c r="G2113" s="53">
        <v>0</v>
      </c>
      <c r="H2113" s="53">
        <v>0.19339279686999999</v>
      </c>
      <c r="I2113" s="53">
        <v>0.18826000146999999</v>
      </c>
      <c r="J2113" s="53">
        <v>0</v>
      </c>
      <c r="K2113" s="53">
        <v>0</v>
      </c>
      <c r="L2113" s="53">
        <v>0.18227415896999999</v>
      </c>
    </row>
    <row r="2114" spans="2:12" ht="19.5" customHeight="1" x14ac:dyDescent="0.3">
      <c r="B2114" s="57" t="s">
        <v>27</v>
      </c>
      <c r="C2114" s="56" t="s">
        <v>35</v>
      </c>
      <c r="D2114" s="56" t="s">
        <v>29</v>
      </c>
      <c r="E2114" s="55">
        <v>44805</v>
      </c>
      <c r="F2114" s="54" t="s">
        <v>47</v>
      </c>
      <c r="G2114" s="53">
        <v>0.20686904704000003</v>
      </c>
      <c r="H2114" s="53">
        <v>0.20380645529000002</v>
      </c>
      <c r="I2114" s="53">
        <v>0</v>
      </c>
      <c r="J2114" s="53">
        <v>0</v>
      </c>
      <c r="K2114" s="53">
        <v>0</v>
      </c>
      <c r="L2114" s="53">
        <v>0.19278739999</v>
      </c>
    </row>
    <row r="2115" spans="2:12" ht="19.5" customHeight="1" x14ac:dyDescent="0.3">
      <c r="B2115" s="57" t="s">
        <v>27</v>
      </c>
      <c r="C2115" s="56" t="s">
        <v>35</v>
      </c>
      <c r="D2115" s="56" t="s">
        <v>29</v>
      </c>
      <c r="E2115" s="55">
        <v>44774</v>
      </c>
      <c r="F2115" s="54" t="s">
        <v>47</v>
      </c>
      <c r="G2115" s="53">
        <v>0.22152477007999999</v>
      </c>
      <c r="H2115" s="53">
        <v>0.21853231483000002</v>
      </c>
      <c r="I2115" s="53">
        <v>0</v>
      </c>
      <c r="J2115" s="53">
        <v>0</v>
      </c>
      <c r="K2115" s="53">
        <v>0</v>
      </c>
      <c r="L2115" s="53">
        <v>0.20761566572999998</v>
      </c>
    </row>
    <row r="2116" spans="2:12" ht="19.5" customHeight="1" x14ac:dyDescent="0.3">
      <c r="B2116" s="57" t="s">
        <v>27</v>
      </c>
      <c r="C2116" s="56" t="s">
        <v>35</v>
      </c>
      <c r="D2116" s="56" t="s">
        <v>29</v>
      </c>
      <c r="E2116" s="55">
        <v>44743</v>
      </c>
      <c r="F2116" s="54" t="s">
        <v>47</v>
      </c>
      <c r="G2116" s="53">
        <v>0.20855519752000001</v>
      </c>
      <c r="H2116" s="53">
        <v>0.20550067502000002</v>
      </c>
      <c r="I2116" s="53">
        <v>0</v>
      </c>
      <c r="J2116" s="53">
        <v>0</v>
      </c>
      <c r="K2116" s="53">
        <v>0</v>
      </c>
      <c r="L2116" s="53">
        <v>0.19449340162000001</v>
      </c>
    </row>
    <row r="2117" spans="2:12" ht="19.5" customHeight="1" x14ac:dyDescent="0.3">
      <c r="B2117" s="57" t="s">
        <v>27</v>
      </c>
      <c r="C2117" s="56" t="s">
        <v>35</v>
      </c>
      <c r="D2117" s="56" t="s">
        <v>29</v>
      </c>
      <c r="E2117" s="55">
        <v>44713</v>
      </c>
      <c r="F2117" s="54" t="s">
        <v>47</v>
      </c>
      <c r="G2117" s="53">
        <v>0.23715612736000002</v>
      </c>
      <c r="H2117" s="53">
        <v>0.23423847761000002</v>
      </c>
      <c r="I2117" s="53">
        <v>0</v>
      </c>
      <c r="J2117" s="53">
        <v>0</v>
      </c>
      <c r="K2117" s="53">
        <v>0</v>
      </c>
      <c r="L2117" s="53">
        <v>0.22343105190999998</v>
      </c>
    </row>
    <row r="2118" spans="2:12" ht="19.5" customHeight="1" x14ac:dyDescent="0.3">
      <c r="B2118" s="57" t="s">
        <v>27</v>
      </c>
      <c r="C2118" s="56" t="s">
        <v>35</v>
      </c>
      <c r="D2118" s="56" t="s">
        <v>29</v>
      </c>
      <c r="E2118" s="55">
        <v>44682</v>
      </c>
      <c r="F2118" s="54" t="s">
        <v>47</v>
      </c>
      <c r="G2118" s="53">
        <v>0</v>
      </c>
      <c r="H2118" s="53">
        <v>0.25288555010999997</v>
      </c>
      <c r="I2118" s="53">
        <v>0.24799431990999998</v>
      </c>
      <c r="J2118" s="53">
        <v>0</v>
      </c>
      <c r="K2118" s="53">
        <v>0</v>
      </c>
      <c r="L2118" s="53">
        <v>0.24220779940999998</v>
      </c>
    </row>
    <row r="2119" spans="2:12" ht="19.5" customHeight="1" x14ac:dyDescent="0.3">
      <c r="B2119" s="57" t="s">
        <v>27</v>
      </c>
      <c r="C2119" s="56" t="s">
        <v>35</v>
      </c>
      <c r="D2119" s="56" t="s">
        <v>29</v>
      </c>
      <c r="E2119" s="55">
        <v>44652</v>
      </c>
      <c r="F2119" s="54" t="s">
        <v>47</v>
      </c>
      <c r="G2119" s="53">
        <v>0</v>
      </c>
      <c r="H2119" s="53">
        <v>0</v>
      </c>
      <c r="I2119" s="53">
        <v>0</v>
      </c>
      <c r="J2119" s="53">
        <v>0.24958904652000005</v>
      </c>
      <c r="K2119" s="53">
        <v>0.24357335499999999</v>
      </c>
      <c r="L2119" s="53">
        <v>0.24691808064000001</v>
      </c>
    </row>
    <row r="2120" spans="2:12" ht="19.5" customHeight="1" x14ac:dyDescent="0.3">
      <c r="B2120" s="57" t="s">
        <v>27</v>
      </c>
      <c r="C2120" s="56" t="s">
        <v>35</v>
      </c>
      <c r="D2120" s="56" t="s">
        <v>29</v>
      </c>
      <c r="E2120" s="55">
        <v>44621</v>
      </c>
      <c r="F2120" s="54" t="s">
        <v>47</v>
      </c>
      <c r="G2120" s="53">
        <v>0</v>
      </c>
      <c r="H2120" s="53">
        <v>0</v>
      </c>
      <c r="I2120" s="53">
        <v>0</v>
      </c>
      <c r="J2120" s="53">
        <v>0.34756199379999997</v>
      </c>
      <c r="K2120" s="53">
        <v>0.34029800249999997</v>
      </c>
      <c r="L2120" s="53">
        <v>0.3453940741</v>
      </c>
    </row>
    <row r="2121" spans="2:12" ht="19.5" customHeight="1" x14ac:dyDescent="0.3">
      <c r="B2121" s="57" t="s">
        <v>27</v>
      </c>
      <c r="C2121" s="56" t="s">
        <v>35</v>
      </c>
      <c r="D2121" s="56" t="s">
        <v>29</v>
      </c>
      <c r="E2121" s="55">
        <v>44593</v>
      </c>
      <c r="F2121" s="54" t="s">
        <v>47</v>
      </c>
      <c r="G2121" s="53">
        <v>0</v>
      </c>
      <c r="H2121" s="53">
        <v>0</v>
      </c>
      <c r="I2121" s="53">
        <v>0.26199547554000002</v>
      </c>
      <c r="J2121" s="53">
        <v>0.25887608772000004</v>
      </c>
      <c r="K2121" s="53">
        <v>0</v>
      </c>
      <c r="L2121" s="53">
        <v>0.25625280653999999</v>
      </c>
    </row>
    <row r="2122" spans="2:12" ht="19.5" customHeight="1" x14ac:dyDescent="0.3">
      <c r="B2122" s="57" t="s">
        <v>27</v>
      </c>
      <c r="C2122" s="56" t="s">
        <v>35</v>
      </c>
      <c r="D2122" s="56" t="s">
        <v>29</v>
      </c>
      <c r="E2122" s="55">
        <v>44562</v>
      </c>
      <c r="F2122" s="54" t="s">
        <v>47</v>
      </c>
      <c r="G2122" s="53">
        <v>0</v>
      </c>
      <c r="H2122" s="53">
        <v>0</v>
      </c>
      <c r="I2122" s="53">
        <v>0.26359988604000001</v>
      </c>
      <c r="J2122" s="53">
        <v>0.26047730172000005</v>
      </c>
      <c r="K2122" s="53">
        <v>0</v>
      </c>
      <c r="L2122" s="53">
        <v>0.25786224204000002</v>
      </c>
    </row>
    <row r="2123" spans="2:12" ht="19.5" customHeight="1" x14ac:dyDescent="0.3">
      <c r="B2123" s="102" t="s">
        <v>27</v>
      </c>
      <c r="C2123" s="107" t="s">
        <v>35</v>
      </c>
      <c r="D2123" s="107" t="s">
        <v>29</v>
      </c>
      <c r="E2123" s="110">
        <v>45108</v>
      </c>
      <c r="F2123" s="113" t="s">
        <v>47</v>
      </c>
      <c r="G2123" s="115">
        <v>0.15756185</v>
      </c>
      <c r="H2123" s="115">
        <v>0.15424460000000001</v>
      </c>
      <c r="I2123" s="115">
        <v>0</v>
      </c>
      <c r="J2123" s="115">
        <v>0</v>
      </c>
      <c r="K2123" s="115">
        <v>0</v>
      </c>
      <c r="L2123" s="115">
        <v>0.14285371999999999</v>
      </c>
    </row>
    <row r="2124" spans="2:12" ht="19.5" customHeight="1" x14ac:dyDescent="0.3">
      <c r="B2124" s="57" t="s">
        <v>27</v>
      </c>
      <c r="C2124" s="56" t="s">
        <v>35</v>
      </c>
      <c r="D2124" s="56" t="s">
        <v>29</v>
      </c>
      <c r="E2124" s="55">
        <v>45078</v>
      </c>
      <c r="F2124" s="54" t="s">
        <v>55</v>
      </c>
      <c r="G2124" s="53">
        <v>0.15011605244000001</v>
      </c>
      <c r="H2124" s="53">
        <v>0.14681174493999999</v>
      </c>
      <c r="I2124" s="53">
        <v>0</v>
      </c>
      <c r="J2124" s="53">
        <v>0</v>
      </c>
      <c r="K2124" s="53">
        <v>0</v>
      </c>
      <c r="L2124" s="53">
        <v>0.13543975913999998</v>
      </c>
    </row>
    <row r="2125" spans="2:12" ht="19.5" customHeight="1" x14ac:dyDescent="0.3">
      <c r="B2125" s="57" t="s">
        <v>27</v>
      </c>
      <c r="C2125" s="56" t="s">
        <v>35</v>
      </c>
      <c r="D2125" s="56" t="s">
        <v>29</v>
      </c>
      <c r="E2125" s="55">
        <v>45047</v>
      </c>
      <c r="F2125" s="54" t="s">
        <v>55</v>
      </c>
      <c r="G2125" s="53">
        <v>0</v>
      </c>
      <c r="H2125" s="53">
        <v>0.12676880587</v>
      </c>
      <c r="I2125" s="53">
        <v>0.12142083046999999</v>
      </c>
      <c r="J2125" s="53">
        <v>0</v>
      </c>
      <c r="K2125" s="53">
        <v>0</v>
      </c>
      <c r="L2125" s="53">
        <v>0.11525743796999999</v>
      </c>
    </row>
    <row r="2126" spans="2:12" ht="19.5" customHeight="1" x14ac:dyDescent="0.3">
      <c r="B2126" s="57" t="s">
        <v>27</v>
      </c>
      <c r="C2126" s="56" t="s">
        <v>35</v>
      </c>
      <c r="D2126" s="56" t="s">
        <v>29</v>
      </c>
      <c r="E2126" s="55">
        <v>45017</v>
      </c>
      <c r="F2126" s="54" t="s">
        <v>55</v>
      </c>
      <c r="G2126" s="53">
        <v>0</v>
      </c>
      <c r="H2126" s="53">
        <v>0</v>
      </c>
      <c r="I2126" s="53">
        <v>0</v>
      </c>
      <c r="J2126" s="53">
        <v>0.11805668348000001</v>
      </c>
      <c r="K2126" s="53">
        <v>0.11363732474999999</v>
      </c>
      <c r="L2126" s="53">
        <v>0.11474241861000001</v>
      </c>
    </row>
    <row r="2127" spans="2:12" ht="19.5" customHeight="1" x14ac:dyDescent="0.3">
      <c r="B2127" s="57" t="s">
        <v>27</v>
      </c>
      <c r="C2127" s="56" t="s">
        <v>35</v>
      </c>
      <c r="D2127" s="56" t="s">
        <v>29</v>
      </c>
      <c r="E2127" s="55">
        <v>44986</v>
      </c>
      <c r="F2127" s="54" t="s">
        <v>55</v>
      </c>
      <c r="G2127" s="53">
        <v>0</v>
      </c>
      <c r="H2127" s="53">
        <v>0</v>
      </c>
      <c r="I2127" s="53">
        <v>0</v>
      </c>
      <c r="J2127" s="53">
        <v>0.13500820236</v>
      </c>
      <c r="K2127" s="53">
        <v>0.13037285974999999</v>
      </c>
      <c r="L2127" s="53">
        <v>0.13178097577</v>
      </c>
    </row>
    <row r="2128" spans="2:12" ht="19.5" customHeight="1" x14ac:dyDescent="0.3">
      <c r="B2128" s="57" t="s">
        <v>27</v>
      </c>
      <c r="C2128" s="56" t="s">
        <v>35</v>
      </c>
      <c r="D2128" s="56" t="s">
        <v>29</v>
      </c>
      <c r="E2128" s="55">
        <v>44958</v>
      </c>
      <c r="F2128" s="54" t="s">
        <v>55</v>
      </c>
      <c r="G2128" s="53">
        <v>0</v>
      </c>
      <c r="H2128" s="53">
        <v>0</v>
      </c>
      <c r="I2128" s="53">
        <v>0.18480574129000002</v>
      </c>
      <c r="J2128" s="53">
        <v>0.18182769972000001</v>
      </c>
      <c r="K2128" s="53">
        <v>0</v>
      </c>
      <c r="L2128" s="53">
        <v>0.17884086979</v>
      </c>
    </row>
    <row r="2129" spans="2:12" ht="19.5" customHeight="1" x14ac:dyDescent="0.3">
      <c r="B2129" s="57" t="s">
        <v>27</v>
      </c>
      <c r="C2129" s="56" t="s">
        <v>35</v>
      </c>
      <c r="D2129" s="56" t="s">
        <v>29</v>
      </c>
      <c r="E2129" s="55">
        <v>44927</v>
      </c>
      <c r="F2129" s="54" t="s">
        <v>55</v>
      </c>
      <c r="G2129" s="53">
        <v>0</v>
      </c>
      <c r="H2129" s="53">
        <v>0</v>
      </c>
      <c r="I2129" s="53">
        <v>0.11643646185000001</v>
      </c>
      <c r="J2129" s="53">
        <v>0.11359463380000001</v>
      </c>
      <c r="K2129" s="53">
        <v>0</v>
      </c>
      <c r="L2129" s="53">
        <v>0.11025745835</v>
      </c>
    </row>
    <row r="2130" spans="2:12" ht="19.5" customHeight="1" x14ac:dyDescent="0.3">
      <c r="B2130" s="57" t="s">
        <v>27</v>
      </c>
      <c r="C2130" s="56" t="s">
        <v>35</v>
      </c>
      <c r="D2130" s="56" t="s">
        <v>29</v>
      </c>
      <c r="E2130" s="55">
        <v>44896</v>
      </c>
      <c r="F2130" s="54" t="s">
        <v>55</v>
      </c>
      <c r="G2130" s="53">
        <v>0</v>
      </c>
      <c r="H2130" s="53">
        <v>0</v>
      </c>
      <c r="I2130" s="53">
        <v>0.14574369365000001</v>
      </c>
      <c r="J2130" s="53">
        <v>0.14284347620000001</v>
      </c>
      <c r="K2130" s="53">
        <v>0</v>
      </c>
      <c r="L2130" s="53">
        <v>0.13965648015000001</v>
      </c>
    </row>
    <row r="2131" spans="2:12" ht="19.5" customHeight="1" x14ac:dyDescent="0.3">
      <c r="B2131" s="57" t="s">
        <v>27</v>
      </c>
      <c r="C2131" s="56" t="s">
        <v>35</v>
      </c>
      <c r="D2131" s="56" t="s">
        <v>29</v>
      </c>
      <c r="E2131" s="55">
        <v>44866</v>
      </c>
      <c r="F2131" s="54" t="s">
        <v>55</v>
      </c>
      <c r="G2131" s="53">
        <v>0</v>
      </c>
      <c r="H2131" s="53">
        <v>0</v>
      </c>
      <c r="I2131" s="53">
        <v>0</v>
      </c>
      <c r="J2131" s="53">
        <v>0.16270920455999999</v>
      </c>
      <c r="K2131" s="53">
        <v>0.15772091599999999</v>
      </c>
      <c r="L2131" s="53">
        <v>0.15962420991999998</v>
      </c>
    </row>
    <row r="2132" spans="2:12" ht="19.5" customHeight="1" x14ac:dyDescent="0.3">
      <c r="B2132" s="57" t="s">
        <v>27</v>
      </c>
      <c r="C2132" s="56" t="s">
        <v>35</v>
      </c>
      <c r="D2132" s="56" t="s">
        <v>29</v>
      </c>
      <c r="E2132" s="55">
        <v>44835</v>
      </c>
      <c r="F2132" s="54" t="s">
        <v>55</v>
      </c>
      <c r="G2132" s="53">
        <v>0</v>
      </c>
      <c r="H2132" s="53">
        <v>0.18324279686999997</v>
      </c>
      <c r="I2132" s="53">
        <v>0.17811000147</v>
      </c>
      <c r="J2132" s="53">
        <v>0</v>
      </c>
      <c r="K2132" s="53">
        <v>0</v>
      </c>
      <c r="L2132" s="53">
        <v>0.17212415897</v>
      </c>
    </row>
    <row r="2133" spans="2:12" ht="19.5" customHeight="1" x14ac:dyDescent="0.3">
      <c r="B2133" s="57" t="s">
        <v>27</v>
      </c>
      <c r="C2133" s="56" t="s">
        <v>35</v>
      </c>
      <c r="D2133" s="56" t="s">
        <v>29</v>
      </c>
      <c r="E2133" s="55">
        <v>44805</v>
      </c>
      <c r="F2133" s="54" t="s">
        <v>55</v>
      </c>
      <c r="G2133" s="53">
        <v>0.19671904704000001</v>
      </c>
      <c r="H2133" s="53">
        <v>0.19365645529000003</v>
      </c>
      <c r="I2133" s="53">
        <v>0</v>
      </c>
      <c r="J2133" s="53">
        <v>0</v>
      </c>
      <c r="K2133" s="53">
        <v>0</v>
      </c>
      <c r="L2133" s="53">
        <v>0.18263739999</v>
      </c>
    </row>
    <row r="2134" spans="2:12" ht="19.5" customHeight="1" x14ac:dyDescent="0.3">
      <c r="B2134" s="57" t="s">
        <v>27</v>
      </c>
      <c r="C2134" s="56" t="s">
        <v>35</v>
      </c>
      <c r="D2134" s="56" t="s">
        <v>29</v>
      </c>
      <c r="E2134" s="55">
        <v>44774</v>
      </c>
      <c r="F2134" s="54" t="s">
        <v>55</v>
      </c>
      <c r="G2134" s="53">
        <v>0.21137477008</v>
      </c>
      <c r="H2134" s="53">
        <v>0.20838231483000003</v>
      </c>
      <c r="I2134" s="53">
        <v>0</v>
      </c>
      <c r="J2134" s="53">
        <v>0</v>
      </c>
      <c r="K2134" s="53">
        <v>0</v>
      </c>
      <c r="L2134" s="53">
        <v>0.19746566572999999</v>
      </c>
    </row>
    <row r="2135" spans="2:12" ht="19.5" customHeight="1" x14ac:dyDescent="0.3">
      <c r="B2135" s="57" t="s">
        <v>27</v>
      </c>
      <c r="C2135" s="56" t="s">
        <v>35</v>
      </c>
      <c r="D2135" s="56" t="s">
        <v>29</v>
      </c>
      <c r="E2135" s="55">
        <v>44743</v>
      </c>
      <c r="F2135" s="54" t="s">
        <v>55</v>
      </c>
      <c r="G2135" s="53">
        <v>0.19840519752000002</v>
      </c>
      <c r="H2135" s="53">
        <v>0.19535067502000003</v>
      </c>
      <c r="I2135" s="53">
        <v>0</v>
      </c>
      <c r="J2135" s="53">
        <v>0</v>
      </c>
      <c r="K2135" s="53">
        <v>0</v>
      </c>
      <c r="L2135" s="53">
        <v>0.18434340162000001</v>
      </c>
    </row>
    <row r="2136" spans="2:12" ht="19.5" customHeight="1" x14ac:dyDescent="0.3">
      <c r="B2136" s="57" t="s">
        <v>27</v>
      </c>
      <c r="C2136" s="56" t="s">
        <v>35</v>
      </c>
      <c r="D2136" s="56" t="s">
        <v>29</v>
      </c>
      <c r="E2136" s="55">
        <v>44713</v>
      </c>
      <c r="F2136" s="54" t="s">
        <v>55</v>
      </c>
      <c r="G2136" s="53">
        <v>0.22700612736</v>
      </c>
      <c r="H2136" s="53">
        <v>0.22408847761</v>
      </c>
      <c r="I2136" s="53">
        <v>0</v>
      </c>
      <c r="J2136" s="53">
        <v>0</v>
      </c>
      <c r="K2136" s="53">
        <v>0</v>
      </c>
      <c r="L2136" s="53">
        <v>0.21328105190999999</v>
      </c>
    </row>
    <row r="2137" spans="2:12" ht="19.5" customHeight="1" x14ac:dyDescent="0.3">
      <c r="B2137" s="57" t="s">
        <v>27</v>
      </c>
      <c r="C2137" s="56" t="s">
        <v>35</v>
      </c>
      <c r="D2137" s="56" t="s">
        <v>29</v>
      </c>
      <c r="E2137" s="55">
        <v>44682</v>
      </c>
      <c r="F2137" s="54" t="s">
        <v>55</v>
      </c>
      <c r="G2137" s="53">
        <v>0</v>
      </c>
      <c r="H2137" s="53">
        <v>0.24273555010999998</v>
      </c>
      <c r="I2137" s="53">
        <v>0.23784431990999999</v>
      </c>
      <c r="J2137" s="53">
        <v>0</v>
      </c>
      <c r="K2137" s="53">
        <v>0</v>
      </c>
      <c r="L2137" s="53">
        <v>0.23205779940999999</v>
      </c>
    </row>
    <row r="2138" spans="2:12" ht="19.5" customHeight="1" x14ac:dyDescent="0.3">
      <c r="B2138" s="57" t="s">
        <v>27</v>
      </c>
      <c r="C2138" s="56" t="s">
        <v>35</v>
      </c>
      <c r="D2138" s="56" t="s">
        <v>29</v>
      </c>
      <c r="E2138" s="55">
        <v>44652</v>
      </c>
      <c r="F2138" s="54" t="s">
        <v>55</v>
      </c>
      <c r="G2138" s="53">
        <v>0</v>
      </c>
      <c r="H2138" s="53">
        <v>0</v>
      </c>
      <c r="I2138" s="53">
        <v>0</v>
      </c>
      <c r="J2138" s="53">
        <v>0.23943904652000006</v>
      </c>
      <c r="K2138" s="53">
        <v>0.233423355</v>
      </c>
      <c r="L2138" s="53">
        <v>0.23676808064000002</v>
      </c>
    </row>
    <row r="2139" spans="2:12" ht="19.5" customHeight="1" x14ac:dyDescent="0.3">
      <c r="B2139" s="57" t="s">
        <v>27</v>
      </c>
      <c r="C2139" s="56" t="s">
        <v>35</v>
      </c>
      <c r="D2139" s="56" t="s">
        <v>29</v>
      </c>
      <c r="E2139" s="55">
        <v>44621</v>
      </c>
      <c r="F2139" s="54" t="s">
        <v>55</v>
      </c>
      <c r="G2139" s="53">
        <v>0</v>
      </c>
      <c r="H2139" s="53">
        <v>0</v>
      </c>
      <c r="I2139" s="53">
        <v>0</v>
      </c>
      <c r="J2139" s="53">
        <v>0.33741199379999998</v>
      </c>
      <c r="K2139" s="53">
        <v>0.33014800249999998</v>
      </c>
      <c r="L2139" s="53">
        <v>0.33524407410000001</v>
      </c>
    </row>
    <row r="2140" spans="2:12" ht="19.5" customHeight="1" x14ac:dyDescent="0.3">
      <c r="B2140" s="57" t="s">
        <v>27</v>
      </c>
      <c r="C2140" s="56" t="s">
        <v>35</v>
      </c>
      <c r="D2140" s="56" t="s">
        <v>29</v>
      </c>
      <c r="E2140" s="55">
        <v>44593</v>
      </c>
      <c r="F2140" s="54" t="s">
        <v>55</v>
      </c>
      <c r="G2140" s="53">
        <v>0</v>
      </c>
      <c r="H2140" s="53">
        <v>0</v>
      </c>
      <c r="I2140" s="53">
        <v>0.25184547554000003</v>
      </c>
      <c r="J2140" s="53">
        <v>0.24872608772000004</v>
      </c>
      <c r="K2140" s="53">
        <v>0</v>
      </c>
      <c r="L2140" s="53">
        <v>0.24610280654</v>
      </c>
    </row>
    <row r="2141" spans="2:12" ht="19.5" customHeight="1" x14ac:dyDescent="0.3">
      <c r="B2141" s="57" t="s">
        <v>27</v>
      </c>
      <c r="C2141" s="56" t="s">
        <v>35</v>
      </c>
      <c r="D2141" s="56" t="s">
        <v>29</v>
      </c>
      <c r="E2141" s="55">
        <v>44562</v>
      </c>
      <c r="F2141" s="54" t="s">
        <v>55</v>
      </c>
      <c r="G2141" s="53">
        <v>0</v>
      </c>
      <c r="H2141" s="53">
        <v>0</v>
      </c>
      <c r="I2141" s="53">
        <v>0.25344988604000002</v>
      </c>
      <c r="J2141" s="53">
        <v>0.25032730172000001</v>
      </c>
      <c r="K2141" s="53">
        <v>0</v>
      </c>
      <c r="L2141" s="53">
        <v>0.24771224204</v>
      </c>
    </row>
    <row r="2142" spans="2:12" ht="19.5" customHeight="1" x14ac:dyDescent="0.3">
      <c r="B2142" s="102" t="s">
        <v>27</v>
      </c>
      <c r="C2142" s="107" t="s">
        <v>35</v>
      </c>
      <c r="D2142" s="107" t="s">
        <v>29</v>
      </c>
      <c r="E2142" s="110">
        <v>45108</v>
      </c>
      <c r="F2142" s="113" t="s">
        <v>55</v>
      </c>
      <c r="G2142" s="115">
        <v>0.14741185000000001</v>
      </c>
      <c r="H2142" s="115">
        <v>0.14409459999999999</v>
      </c>
      <c r="I2142" s="115">
        <v>0</v>
      </c>
      <c r="J2142" s="115">
        <v>0</v>
      </c>
      <c r="K2142" s="115">
        <v>0</v>
      </c>
      <c r="L2142" s="115">
        <v>0.13270372</v>
      </c>
    </row>
    <row r="2143" spans="2:12" ht="19.5" customHeight="1" x14ac:dyDescent="0.3">
      <c r="B2143" s="57" t="s">
        <v>27</v>
      </c>
      <c r="C2143" s="56" t="s">
        <v>35</v>
      </c>
      <c r="D2143" s="56" t="s">
        <v>29</v>
      </c>
      <c r="E2143" s="55">
        <v>45078</v>
      </c>
      <c r="F2143" s="54" t="s">
        <v>56</v>
      </c>
      <c r="G2143" s="53">
        <v>0.15011605244000001</v>
      </c>
      <c r="H2143" s="53">
        <v>0.14681174493999999</v>
      </c>
      <c r="I2143" s="53">
        <v>0</v>
      </c>
      <c r="J2143" s="53">
        <v>0</v>
      </c>
      <c r="K2143" s="53">
        <v>0</v>
      </c>
      <c r="L2143" s="53">
        <v>0.13543975913999998</v>
      </c>
    </row>
    <row r="2144" spans="2:12" ht="19.5" customHeight="1" x14ac:dyDescent="0.3">
      <c r="B2144" s="57" t="s">
        <v>27</v>
      </c>
      <c r="C2144" s="56" t="s">
        <v>35</v>
      </c>
      <c r="D2144" s="56" t="s">
        <v>29</v>
      </c>
      <c r="E2144" s="55">
        <v>45047</v>
      </c>
      <c r="F2144" s="54" t="s">
        <v>56</v>
      </c>
      <c r="G2144" s="53">
        <v>0</v>
      </c>
      <c r="H2144" s="53">
        <v>0.12676880587</v>
      </c>
      <c r="I2144" s="53">
        <v>0.12142083046999999</v>
      </c>
      <c r="J2144" s="53">
        <v>0</v>
      </c>
      <c r="K2144" s="53">
        <v>0</v>
      </c>
      <c r="L2144" s="53">
        <v>0.11525743796999999</v>
      </c>
    </row>
    <row r="2145" spans="2:12" ht="19.5" customHeight="1" x14ac:dyDescent="0.3">
      <c r="B2145" s="57" t="s">
        <v>27</v>
      </c>
      <c r="C2145" s="56" t="s">
        <v>35</v>
      </c>
      <c r="D2145" s="56" t="s">
        <v>29</v>
      </c>
      <c r="E2145" s="55">
        <v>45017</v>
      </c>
      <c r="F2145" s="54" t="s">
        <v>56</v>
      </c>
      <c r="G2145" s="53">
        <v>0</v>
      </c>
      <c r="H2145" s="53">
        <v>0</v>
      </c>
      <c r="I2145" s="53">
        <v>0</v>
      </c>
      <c r="J2145" s="53">
        <v>0.11805668348000001</v>
      </c>
      <c r="K2145" s="53">
        <v>0.11363732474999999</v>
      </c>
      <c r="L2145" s="53">
        <v>0.11474241861000001</v>
      </c>
    </row>
    <row r="2146" spans="2:12" ht="19.5" customHeight="1" x14ac:dyDescent="0.3">
      <c r="B2146" s="57" t="s">
        <v>27</v>
      </c>
      <c r="C2146" s="56" t="s">
        <v>35</v>
      </c>
      <c r="D2146" s="56" t="s">
        <v>29</v>
      </c>
      <c r="E2146" s="55">
        <v>44986</v>
      </c>
      <c r="F2146" s="54" t="s">
        <v>56</v>
      </c>
      <c r="G2146" s="53">
        <v>0</v>
      </c>
      <c r="H2146" s="53">
        <v>0</v>
      </c>
      <c r="I2146" s="53">
        <v>0</v>
      </c>
      <c r="J2146" s="53">
        <v>0.13500820236</v>
      </c>
      <c r="K2146" s="53">
        <v>0.13037285974999999</v>
      </c>
      <c r="L2146" s="53">
        <v>0.13178097577</v>
      </c>
    </row>
    <row r="2147" spans="2:12" ht="19.5" customHeight="1" x14ac:dyDescent="0.3">
      <c r="B2147" s="57" t="s">
        <v>27</v>
      </c>
      <c r="C2147" s="56" t="s">
        <v>35</v>
      </c>
      <c r="D2147" s="56" t="s">
        <v>29</v>
      </c>
      <c r="E2147" s="55">
        <v>44958</v>
      </c>
      <c r="F2147" s="54" t="s">
        <v>56</v>
      </c>
      <c r="G2147" s="53">
        <v>0</v>
      </c>
      <c r="H2147" s="53">
        <v>0</v>
      </c>
      <c r="I2147" s="53">
        <v>0.18480574129000002</v>
      </c>
      <c r="J2147" s="53">
        <v>0.18182769972000001</v>
      </c>
      <c r="K2147" s="53">
        <v>0</v>
      </c>
      <c r="L2147" s="53">
        <v>0.17884086979</v>
      </c>
    </row>
    <row r="2148" spans="2:12" ht="19.5" customHeight="1" x14ac:dyDescent="0.3">
      <c r="B2148" s="57" t="s">
        <v>27</v>
      </c>
      <c r="C2148" s="56" t="s">
        <v>35</v>
      </c>
      <c r="D2148" s="56" t="s">
        <v>29</v>
      </c>
      <c r="E2148" s="55">
        <v>44927</v>
      </c>
      <c r="F2148" s="54" t="s">
        <v>56</v>
      </c>
      <c r="G2148" s="53">
        <v>0</v>
      </c>
      <c r="H2148" s="53">
        <v>0</v>
      </c>
      <c r="I2148" s="53">
        <v>0.11643646185000001</v>
      </c>
      <c r="J2148" s="53">
        <v>0.11359463380000001</v>
      </c>
      <c r="K2148" s="53">
        <v>0</v>
      </c>
      <c r="L2148" s="53">
        <v>0.11025745835</v>
      </c>
    </row>
    <row r="2149" spans="2:12" ht="19.5" customHeight="1" x14ac:dyDescent="0.3">
      <c r="B2149" s="57" t="s">
        <v>27</v>
      </c>
      <c r="C2149" s="56" t="s">
        <v>35</v>
      </c>
      <c r="D2149" s="56" t="s">
        <v>29</v>
      </c>
      <c r="E2149" s="55">
        <v>44896</v>
      </c>
      <c r="F2149" s="54" t="s">
        <v>56</v>
      </c>
      <c r="G2149" s="53">
        <v>0</v>
      </c>
      <c r="H2149" s="53">
        <v>0</v>
      </c>
      <c r="I2149" s="53">
        <v>0.14574369365000001</v>
      </c>
      <c r="J2149" s="53">
        <v>0.14284347620000001</v>
      </c>
      <c r="K2149" s="53">
        <v>0</v>
      </c>
      <c r="L2149" s="53">
        <v>0.13965648015000001</v>
      </c>
    </row>
    <row r="2150" spans="2:12" ht="19.5" customHeight="1" x14ac:dyDescent="0.3">
      <c r="B2150" s="57" t="s">
        <v>27</v>
      </c>
      <c r="C2150" s="56" t="s">
        <v>35</v>
      </c>
      <c r="D2150" s="56" t="s">
        <v>29</v>
      </c>
      <c r="E2150" s="55">
        <v>44866</v>
      </c>
      <c r="F2150" s="54" t="s">
        <v>56</v>
      </c>
      <c r="G2150" s="53">
        <v>0</v>
      </c>
      <c r="H2150" s="53">
        <v>0</v>
      </c>
      <c r="I2150" s="53">
        <v>0</v>
      </c>
      <c r="J2150" s="53">
        <v>0.16270920455999999</v>
      </c>
      <c r="K2150" s="53">
        <v>0.15772091599999999</v>
      </c>
      <c r="L2150" s="53">
        <v>0.15962420991999998</v>
      </c>
    </row>
    <row r="2151" spans="2:12" ht="19.5" customHeight="1" x14ac:dyDescent="0.3">
      <c r="B2151" s="57" t="s">
        <v>27</v>
      </c>
      <c r="C2151" s="56" t="s">
        <v>35</v>
      </c>
      <c r="D2151" s="56" t="s">
        <v>29</v>
      </c>
      <c r="E2151" s="55">
        <v>44835</v>
      </c>
      <c r="F2151" s="54" t="s">
        <v>56</v>
      </c>
      <c r="G2151" s="53">
        <v>0</v>
      </c>
      <c r="H2151" s="53">
        <v>0.18324279686999997</v>
      </c>
      <c r="I2151" s="53">
        <v>0.17811000147</v>
      </c>
      <c r="J2151" s="53">
        <v>0</v>
      </c>
      <c r="K2151" s="53">
        <v>0</v>
      </c>
      <c r="L2151" s="53">
        <v>0.17212415897</v>
      </c>
    </row>
    <row r="2152" spans="2:12" ht="19.5" customHeight="1" x14ac:dyDescent="0.3">
      <c r="B2152" s="57" t="s">
        <v>27</v>
      </c>
      <c r="C2152" s="56" t="s">
        <v>35</v>
      </c>
      <c r="D2152" s="56" t="s">
        <v>29</v>
      </c>
      <c r="E2152" s="55">
        <v>44805</v>
      </c>
      <c r="F2152" s="54" t="s">
        <v>56</v>
      </c>
      <c r="G2152" s="53">
        <v>0.19671904704000001</v>
      </c>
      <c r="H2152" s="53">
        <v>0.19365645529000003</v>
      </c>
      <c r="I2152" s="53">
        <v>0</v>
      </c>
      <c r="J2152" s="53">
        <v>0</v>
      </c>
      <c r="K2152" s="53">
        <v>0</v>
      </c>
      <c r="L2152" s="53">
        <v>0.18263739999</v>
      </c>
    </row>
    <row r="2153" spans="2:12" ht="19.5" customHeight="1" x14ac:dyDescent="0.3">
      <c r="B2153" s="57" t="s">
        <v>27</v>
      </c>
      <c r="C2153" s="56" t="s">
        <v>35</v>
      </c>
      <c r="D2153" s="56" t="s">
        <v>29</v>
      </c>
      <c r="E2153" s="55">
        <v>44774</v>
      </c>
      <c r="F2153" s="54" t="s">
        <v>56</v>
      </c>
      <c r="G2153" s="53">
        <v>0.21137477008</v>
      </c>
      <c r="H2153" s="53">
        <v>0.20838231483000003</v>
      </c>
      <c r="I2153" s="53">
        <v>0</v>
      </c>
      <c r="J2153" s="53">
        <v>0</v>
      </c>
      <c r="K2153" s="53">
        <v>0</v>
      </c>
      <c r="L2153" s="53">
        <v>0.19746566572999999</v>
      </c>
    </row>
    <row r="2154" spans="2:12" ht="19.5" customHeight="1" x14ac:dyDescent="0.3">
      <c r="B2154" s="57" t="s">
        <v>27</v>
      </c>
      <c r="C2154" s="56" t="s">
        <v>35</v>
      </c>
      <c r="D2154" s="56" t="s">
        <v>29</v>
      </c>
      <c r="E2154" s="55">
        <v>44743</v>
      </c>
      <c r="F2154" s="54" t="s">
        <v>56</v>
      </c>
      <c r="G2154" s="53">
        <v>0.19840519752000002</v>
      </c>
      <c r="H2154" s="53">
        <v>0.19535067502000003</v>
      </c>
      <c r="I2154" s="53">
        <v>0</v>
      </c>
      <c r="J2154" s="53">
        <v>0</v>
      </c>
      <c r="K2154" s="53">
        <v>0</v>
      </c>
      <c r="L2154" s="53">
        <v>0.18434340162000001</v>
      </c>
    </row>
    <row r="2155" spans="2:12" ht="19.5" customHeight="1" x14ac:dyDescent="0.3">
      <c r="B2155" s="57" t="s">
        <v>27</v>
      </c>
      <c r="C2155" s="56" t="s">
        <v>35</v>
      </c>
      <c r="D2155" s="56" t="s">
        <v>29</v>
      </c>
      <c r="E2155" s="55">
        <v>44713</v>
      </c>
      <c r="F2155" s="54" t="s">
        <v>56</v>
      </c>
      <c r="G2155" s="53">
        <v>0.22700612736</v>
      </c>
      <c r="H2155" s="53">
        <v>0.22408847761</v>
      </c>
      <c r="I2155" s="53">
        <v>0</v>
      </c>
      <c r="J2155" s="53">
        <v>0</v>
      </c>
      <c r="K2155" s="53">
        <v>0</v>
      </c>
      <c r="L2155" s="53">
        <v>0.21328105190999999</v>
      </c>
    </row>
    <row r="2156" spans="2:12" ht="19.5" customHeight="1" x14ac:dyDescent="0.3">
      <c r="B2156" s="57" t="s">
        <v>27</v>
      </c>
      <c r="C2156" s="56" t="s">
        <v>35</v>
      </c>
      <c r="D2156" s="56" t="s">
        <v>29</v>
      </c>
      <c r="E2156" s="55">
        <v>44682</v>
      </c>
      <c r="F2156" s="54" t="s">
        <v>56</v>
      </c>
      <c r="G2156" s="53">
        <v>0</v>
      </c>
      <c r="H2156" s="53">
        <v>0.24273555010999998</v>
      </c>
      <c r="I2156" s="53">
        <v>0.23784431990999999</v>
      </c>
      <c r="J2156" s="53">
        <v>0</v>
      </c>
      <c r="K2156" s="53">
        <v>0</v>
      </c>
      <c r="L2156" s="53">
        <v>0.23205779940999999</v>
      </c>
    </row>
    <row r="2157" spans="2:12" ht="19.5" customHeight="1" x14ac:dyDescent="0.3">
      <c r="B2157" s="57" t="s">
        <v>27</v>
      </c>
      <c r="C2157" s="56" t="s">
        <v>35</v>
      </c>
      <c r="D2157" s="56" t="s">
        <v>29</v>
      </c>
      <c r="E2157" s="55">
        <v>44652</v>
      </c>
      <c r="F2157" s="54" t="s">
        <v>56</v>
      </c>
      <c r="G2157" s="53">
        <v>0</v>
      </c>
      <c r="H2157" s="53">
        <v>0</v>
      </c>
      <c r="I2157" s="53">
        <v>0</v>
      </c>
      <c r="J2157" s="53">
        <v>0.23943904652000006</v>
      </c>
      <c r="K2157" s="53">
        <v>0.233423355</v>
      </c>
      <c r="L2157" s="53">
        <v>0.23676808064000002</v>
      </c>
    </row>
    <row r="2158" spans="2:12" ht="19.5" customHeight="1" x14ac:dyDescent="0.3">
      <c r="B2158" s="57" t="s">
        <v>27</v>
      </c>
      <c r="C2158" s="56" t="s">
        <v>35</v>
      </c>
      <c r="D2158" s="56" t="s">
        <v>29</v>
      </c>
      <c r="E2158" s="55">
        <v>44621</v>
      </c>
      <c r="F2158" s="54" t="s">
        <v>56</v>
      </c>
      <c r="G2158" s="53">
        <v>0</v>
      </c>
      <c r="H2158" s="53">
        <v>0</v>
      </c>
      <c r="I2158" s="53">
        <v>0</v>
      </c>
      <c r="J2158" s="53">
        <v>0.33741199379999998</v>
      </c>
      <c r="K2158" s="53">
        <v>0.33014800249999998</v>
      </c>
      <c r="L2158" s="53">
        <v>0.33524407410000001</v>
      </c>
    </row>
    <row r="2159" spans="2:12" ht="19.5" customHeight="1" x14ac:dyDescent="0.3">
      <c r="B2159" s="57" t="s">
        <v>27</v>
      </c>
      <c r="C2159" s="56" t="s">
        <v>35</v>
      </c>
      <c r="D2159" s="56" t="s">
        <v>29</v>
      </c>
      <c r="E2159" s="55">
        <v>44593</v>
      </c>
      <c r="F2159" s="54" t="s">
        <v>56</v>
      </c>
      <c r="G2159" s="53">
        <v>0</v>
      </c>
      <c r="H2159" s="53">
        <v>0</v>
      </c>
      <c r="I2159" s="53">
        <v>0.25184547554000003</v>
      </c>
      <c r="J2159" s="53">
        <v>0.24872608772000004</v>
      </c>
      <c r="K2159" s="53">
        <v>0</v>
      </c>
      <c r="L2159" s="53">
        <v>0.24610280654</v>
      </c>
    </row>
    <row r="2160" spans="2:12" ht="19.5" customHeight="1" x14ac:dyDescent="0.3">
      <c r="B2160" s="57" t="s">
        <v>27</v>
      </c>
      <c r="C2160" s="56" t="s">
        <v>35</v>
      </c>
      <c r="D2160" s="56" t="s">
        <v>29</v>
      </c>
      <c r="E2160" s="55">
        <v>44562</v>
      </c>
      <c r="F2160" s="54" t="s">
        <v>56</v>
      </c>
      <c r="G2160" s="53">
        <v>0</v>
      </c>
      <c r="H2160" s="53">
        <v>0</v>
      </c>
      <c r="I2160" s="53">
        <v>0.25344988604000002</v>
      </c>
      <c r="J2160" s="53">
        <v>0.25032730172000001</v>
      </c>
      <c r="K2160" s="53">
        <v>0</v>
      </c>
      <c r="L2160" s="53">
        <v>0.24771224204</v>
      </c>
    </row>
    <row r="2161" spans="2:12" ht="19.5" customHeight="1" x14ac:dyDescent="0.3">
      <c r="B2161" s="102" t="s">
        <v>27</v>
      </c>
      <c r="C2161" s="107" t="s">
        <v>35</v>
      </c>
      <c r="D2161" s="107" t="s">
        <v>29</v>
      </c>
      <c r="E2161" s="110">
        <v>45108</v>
      </c>
      <c r="F2161" s="113" t="s">
        <v>56</v>
      </c>
      <c r="G2161" s="115">
        <v>0.14741185000000001</v>
      </c>
      <c r="H2161" s="115">
        <v>0.14409459999999999</v>
      </c>
      <c r="I2161" s="115">
        <v>0</v>
      </c>
      <c r="J2161" s="115">
        <v>0</v>
      </c>
      <c r="K2161" s="115">
        <v>0</v>
      </c>
      <c r="L2161" s="115">
        <v>0.13270372</v>
      </c>
    </row>
    <row r="2162" spans="2:12" ht="19.5" customHeight="1" x14ac:dyDescent="0.3">
      <c r="B2162" s="57" t="s">
        <v>27</v>
      </c>
      <c r="C2162" s="56" t="s">
        <v>35</v>
      </c>
      <c r="D2162" s="56" t="s">
        <v>29</v>
      </c>
      <c r="E2162" s="55">
        <v>45078</v>
      </c>
      <c r="F2162" s="54" t="s">
        <v>58</v>
      </c>
      <c r="G2162" s="53">
        <v>0.14301105244000001</v>
      </c>
      <c r="H2162" s="53">
        <v>0.13970674493999999</v>
      </c>
      <c r="I2162" s="53">
        <v>0</v>
      </c>
      <c r="J2162" s="53">
        <v>0</v>
      </c>
      <c r="K2162" s="53">
        <v>0</v>
      </c>
      <c r="L2162" s="53">
        <v>0.12833475913999998</v>
      </c>
    </row>
    <row r="2163" spans="2:12" ht="19.5" customHeight="1" x14ac:dyDescent="0.3">
      <c r="B2163" s="57" t="s">
        <v>27</v>
      </c>
      <c r="C2163" s="56" t="s">
        <v>35</v>
      </c>
      <c r="D2163" s="56" t="s">
        <v>29</v>
      </c>
      <c r="E2163" s="55">
        <v>45047</v>
      </c>
      <c r="F2163" s="54" t="s">
        <v>58</v>
      </c>
      <c r="G2163" s="53">
        <v>0</v>
      </c>
      <c r="H2163" s="53">
        <v>0.11966380587</v>
      </c>
      <c r="I2163" s="53">
        <v>0.11431583046999999</v>
      </c>
      <c r="J2163" s="53">
        <v>0</v>
      </c>
      <c r="K2163" s="53">
        <v>0</v>
      </c>
      <c r="L2163" s="53">
        <v>0.10815243796999999</v>
      </c>
    </row>
    <row r="2164" spans="2:12" ht="19.5" customHeight="1" x14ac:dyDescent="0.3">
      <c r="B2164" s="57" t="s">
        <v>27</v>
      </c>
      <c r="C2164" s="56" t="s">
        <v>35</v>
      </c>
      <c r="D2164" s="56" t="s">
        <v>29</v>
      </c>
      <c r="E2164" s="55">
        <v>45017</v>
      </c>
      <c r="F2164" s="54" t="s">
        <v>58</v>
      </c>
      <c r="G2164" s="53">
        <v>0</v>
      </c>
      <c r="H2164" s="53">
        <v>0</v>
      </c>
      <c r="I2164" s="53">
        <v>0</v>
      </c>
      <c r="J2164" s="53">
        <v>0.11095168348000001</v>
      </c>
      <c r="K2164" s="53">
        <v>0.10653232474999999</v>
      </c>
      <c r="L2164" s="53">
        <v>0.10763741861000001</v>
      </c>
    </row>
    <row r="2165" spans="2:12" ht="19.5" customHeight="1" x14ac:dyDescent="0.3">
      <c r="B2165" s="57" t="s">
        <v>27</v>
      </c>
      <c r="C2165" s="56" t="s">
        <v>35</v>
      </c>
      <c r="D2165" s="56" t="s">
        <v>29</v>
      </c>
      <c r="E2165" s="55">
        <v>44986</v>
      </c>
      <c r="F2165" s="54" t="s">
        <v>58</v>
      </c>
      <c r="G2165" s="53">
        <v>0</v>
      </c>
      <c r="H2165" s="53">
        <v>0</v>
      </c>
      <c r="I2165" s="53">
        <v>0</v>
      </c>
      <c r="J2165" s="53">
        <v>0.12790320236000002</v>
      </c>
      <c r="K2165" s="53">
        <v>0.12326785974999999</v>
      </c>
      <c r="L2165" s="53">
        <v>0.12467597577</v>
      </c>
    </row>
    <row r="2166" spans="2:12" ht="19.5" customHeight="1" x14ac:dyDescent="0.3">
      <c r="B2166" s="57" t="s">
        <v>27</v>
      </c>
      <c r="C2166" s="56" t="s">
        <v>35</v>
      </c>
      <c r="D2166" s="56" t="s">
        <v>29</v>
      </c>
      <c r="E2166" s="55">
        <v>44958</v>
      </c>
      <c r="F2166" s="54" t="s">
        <v>58</v>
      </c>
      <c r="G2166" s="53">
        <v>0</v>
      </c>
      <c r="H2166" s="53">
        <v>0</v>
      </c>
      <c r="I2166" s="53">
        <v>0.17770074129000002</v>
      </c>
      <c r="J2166" s="53">
        <v>0.17472269972000001</v>
      </c>
      <c r="K2166" s="53">
        <v>0</v>
      </c>
      <c r="L2166" s="53">
        <v>0.17173586979</v>
      </c>
    </row>
    <row r="2167" spans="2:12" ht="19.5" customHeight="1" x14ac:dyDescent="0.3">
      <c r="B2167" s="57" t="s">
        <v>27</v>
      </c>
      <c r="C2167" s="56" t="s">
        <v>35</v>
      </c>
      <c r="D2167" s="56" t="s">
        <v>29</v>
      </c>
      <c r="E2167" s="55">
        <v>44927</v>
      </c>
      <c r="F2167" s="54" t="s">
        <v>58</v>
      </c>
      <c r="G2167" s="53">
        <v>0</v>
      </c>
      <c r="H2167" s="53">
        <v>0</v>
      </c>
      <c r="I2167" s="53">
        <v>0.10933146184999999</v>
      </c>
      <c r="J2167" s="53">
        <v>0.10648963380000001</v>
      </c>
      <c r="K2167" s="53">
        <v>0</v>
      </c>
      <c r="L2167" s="53">
        <v>0.10315245835</v>
      </c>
    </row>
    <row r="2168" spans="2:12" ht="19.5" customHeight="1" x14ac:dyDescent="0.3">
      <c r="B2168" s="57" t="s">
        <v>27</v>
      </c>
      <c r="C2168" s="56" t="s">
        <v>35</v>
      </c>
      <c r="D2168" s="56" t="s">
        <v>29</v>
      </c>
      <c r="E2168" s="55">
        <v>44896</v>
      </c>
      <c r="F2168" s="54" t="s">
        <v>58</v>
      </c>
      <c r="G2168" s="53">
        <v>0</v>
      </c>
      <c r="H2168" s="53">
        <v>0</v>
      </c>
      <c r="I2168" s="53">
        <v>0.13863869365000001</v>
      </c>
      <c r="J2168" s="53">
        <v>0.13573847620000001</v>
      </c>
      <c r="K2168" s="53">
        <v>0</v>
      </c>
      <c r="L2168" s="53">
        <v>0.13255148015000001</v>
      </c>
    </row>
    <row r="2169" spans="2:12" ht="19.5" customHeight="1" x14ac:dyDescent="0.3">
      <c r="B2169" s="57" t="s">
        <v>27</v>
      </c>
      <c r="C2169" s="56" t="s">
        <v>35</v>
      </c>
      <c r="D2169" s="56" t="s">
        <v>29</v>
      </c>
      <c r="E2169" s="55">
        <v>44866</v>
      </c>
      <c r="F2169" s="54" t="s">
        <v>58</v>
      </c>
      <c r="G2169" s="53">
        <v>0</v>
      </c>
      <c r="H2169" s="53">
        <v>0</v>
      </c>
      <c r="I2169" s="53">
        <v>0</v>
      </c>
      <c r="J2169" s="53">
        <v>0.15560420456000001</v>
      </c>
      <c r="K2169" s="53">
        <v>0.15061591599999999</v>
      </c>
      <c r="L2169" s="53">
        <v>0.15251920991999998</v>
      </c>
    </row>
    <row r="2170" spans="2:12" ht="19.5" customHeight="1" x14ac:dyDescent="0.3">
      <c r="B2170" s="57" t="s">
        <v>27</v>
      </c>
      <c r="C2170" s="56" t="s">
        <v>35</v>
      </c>
      <c r="D2170" s="56" t="s">
        <v>29</v>
      </c>
      <c r="E2170" s="55">
        <v>44835</v>
      </c>
      <c r="F2170" s="54" t="s">
        <v>58</v>
      </c>
      <c r="G2170" s="53">
        <v>0</v>
      </c>
      <c r="H2170" s="53">
        <v>0.17613779686999997</v>
      </c>
      <c r="I2170" s="53">
        <v>0.17100500146999997</v>
      </c>
      <c r="J2170" s="53">
        <v>0</v>
      </c>
      <c r="K2170" s="53">
        <v>0</v>
      </c>
      <c r="L2170" s="53">
        <v>0.16501915897</v>
      </c>
    </row>
    <row r="2171" spans="2:12" ht="19.5" customHeight="1" x14ac:dyDescent="0.3">
      <c r="B2171" s="57" t="s">
        <v>27</v>
      </c>
      <c r="C2171" s="56" t="s">
        <v>35</v>
      </c>
      <c r="D2171" s="56" t="s">
        <v>29</v>
      </c>
      <c r="E2171" s="55">
        <v>44805</v>
      </c>
      <c r="F2171" s="54" t="s">
        <v>58</v>
      </c>
      <c r="G2171" s="53">
        <v>0.18961404704000001</v>
      </c>
      <c r="H2171" s="53">
        <v>0.18655145529</v>
      </c>
      <c r="I2171" s="53">
        <v>0</v>
      </c>
      <c r="J2171" s="53">
        <v>0</v>
      </c>
      <c r="K2171" s="53">
        <v>0</v>
      </c>
      <c r="L2171" s="53">
        <v>0.17553239999</v>
      </c>
    </row>
    <row r="2172" spans="2:12" ht="19.5" customHeight="1" x14ac:dyDescent="0.3">
      <c r="B2172" s="57" t="s">
        <v>27</v>
      </c>
      <c r="C2172" s="56" t="s">
        <v>35</v>
      </c>
      <c r="D2172" s="56" t="s">
        <v>29</v>
      </c>
      <c r="E2172" s="55">
        <v>44774</v>
      </c>
      <c r="F2172" s="54" t="s">
        <v>58</v>
      </c>
      <c r="G2172" s="53">
        <v>0.20426977008</v>
      </c>
      <c r="H2172" s="53">
        <v>0.20127731483</v>
      </c>
      <c r="I2172" s="53">
        <v>0</v>
      </c>
      <c r="J2172" s="53">
        <v>0</v>
      </c>
      <c r="K2172" s="53">
        <v>0</v>
      </c>
      <c r="L2172" s="53">
        <v>0.19036066572999999</v>
      </c>
    </row>
    <row r="2173" spans="2:12" ht="19.5" customHeight="1" x14ac:dyDescent="0.3">
      <c r="B2173" s="57" t="s">
        <v>27</v>
      </c>
      <c r="C2173" s="56" t="s">
        <v>35</v>
      </c>
      <c r="D2173" s="56" t="s">
        <v>29</v>
      </c>
      <c r="E2173" s="55">
        <v>44743</v>
      </c>
      <c r="F2173" s="54" t="s">
        <v>58</v>
      </c>
      <c r="G2173" s="53">
        <v>0.19130019752000002</v>
      </c>
      <c r="H2173" s="53">
        <v>0.18824567502</v>
      </c>
      <c r="I2173" s="53">
        <v>0</v>
      </c>
      <c r="J2173" s="53">
        <v>0</v>
      </c>
      <c r="K2173" s="53">
        <v>0</v>
      </c>
      <c r="L2173" s="53">
        <v>0.17723840162000001</v>
      </c>
    </row>
    <row r="2174" spans="2:12" ht="19.5" customHeight="1" x14ac:dyDescent="0.3">
      <c r="B2174" s="57" t="s">
        <v>27</v>
      </c>
      <c r="C2174" s="56" t="s">
        <v>35</v>
      </c>
      <c r="D2174" s="56" t="s">
        <v>29</v>
      </c>
      <c r="E2174" s="55">
        <v>44713</v>
      </c>
      <c r="F2174" s="54" t="s">
        <v>58</v>
      </c>
      <c r="G2174" s="53">
        <v>0.21990112736</v>
      </c>
      <c r="H2174" s="53">
        <v>0.21698347761000003</v>
      </c>
      <c r="I2174" s="53">
        <v>0</v>
      </c>
      <c r="J2174" s="53">
        <v>0</v>
      </c>
      <c r="K2174" s="53">
        <v>0</v>
      </c>
      <c r="L2174" s="53">
        <v>0.20617605190999999</v>
      </c>
    </row>
    <row r="2175" spans="2:12" ht="19.5" customHeight="1" x14ac:dyDescent="0.3">
      <c r="B2175" s="57" t="s">
        <v>27</v>
      </c>
      <c r="C2175" s="56" t="s">
        <v>35</v>
      </c>
      <c r="D2175" s="56" t="s">
        <v>29</v>
      </c>
      <c r="E2175" s="55">
        <v>44682</v>
      </c>
      <c r="F2175" s="54" t="s">
        <v>58</v>
      </c>
      <c r="G2175" s="53">
        <v>0</v>
      </c>
      <c r="H2175" s="53">
        <v>0.23563055011</v>
      </c>
      <c r="I2175" s="53">
        <v>0.23073931990999996</v>
      </c>
      <c r="J2175" s="53">
        <v>0</v>
      </c>
      <c r="K2175" s="53">
        <v>0</v>
      </c>
      <c r="L2175" s="53">
        <v>0.22495279940999999</v>
      </c>
    </row>
    <row r="2176" spans="2:12" ht="19.5" customHeight="1" x14ac:dyDescent="0.3">
      <c r="B2176" s="57" t="s">
        <v>27</v>
      </c>
      <c r="C2176" s="56" t="s">
        <v>35</v>
      </c>
      <c r="D2176" s="56" t="s">
        <v>29</v>
      </c>
      <c r="E2176" s="55">
        <v>44652</v>
      </c>
      <c r="F2176" s="54" t="s">
        <v>58</v>
      </c>
      <c r="G2176" s="53">
        <v>0</v>
      </c>
      <c r="H2176" s="53">
        <v>0</v>
      </c>
      <c r="I2176" s="53">
        <v>0</v>
      </c>
      <c r="J2176" s="53">
        <v>0.23233404652000006</v>
      </c>
      <c r="K2176" s="53">
        <v>0.226318355</v>
      </c>
      <c r="L2176" s="53">
        <v>0.22966308064000002</v>
      </c>
    </row>
    <row r="2177" spans="2:12" ht="19.5" customHeight="1" x14ac:dyDescent="0.3">
      <c r="B2177" s="57" t="s">
        <v>27</v>
      </c>
      <c r="C2177" s="56" t="s">
        <v>35</v>
      </c>
      <c r="D2177" s="56" t="s">
        <v>29</v>
      </c>
      <c r="E2177" s="55">
        <v>44621</v>
      </c>
      <c r="F2177" s="54" t="s">
        <v>58</v>
      </c>
      <c r="G2177" s="53">
        <v>0</v>
      </c>
      <c r="H2177" s="53">
        <v>0</v>
      </c>
      <c r="I2177" s="53">
        <v>0</v>
      </c>
      <c r="J2177" s="53">
        <v>0.3303069938</v>
      </c>
      <c r="K2177" s="53">
        <v>0.32304300249999995</v>
      </c>
      <c r="L2177" s="53">
        <v>0.32813907409999998</v>
      </c>
    </row>
    <row r="2178" spans="2:12" ht="19.5" customHeight="1" x14ac:dyDescent="0.3">
      <c r="B2178" s="57" t="s">
        <v>27</v>
      </c>
      <c r="C2178" s="56" t="s">
        <v>35</v>
      </c>
      <c r="D2178" s="56" t="s">
        <v>29</v>
      </c>
      <c r="E2178" s="55">
        <v>44593</v>
      </c>
      <c r="F2178" s="54" t="s">
        <v>58</v>
      </c>
      <c r="G2178" s="53">
        <v>0</v>
      </c>
      <c r="H2178" s="53">
        <v>0</v>
      </c>
      <c r="I2178" s="53">
        <v>0.24474047554</v>
      </c>
      <c r="J2178" s="53">
        <v>0.24162108772000004</v>
      </c>
      <c r="K2178" s="53">
        <v>0</v>
      </c>
      <c r="L2178" s="53">
        <v>0.23899780654</v>
      </c>
    </row>
    <row r="2179" spans="2:12" ht="19.5" customHeight="1" x14ac:dyDescent="0.3">
      <c r="B2179" s="57" t="s">
        <v>27</v>
      </c>
      <c r="C2179" s="56" t="s">
        <v>35</v>
      </c>
      <c r="D2179" s="56" t="s">
        <v>29</v>
      </c>
      <c r="E2179" s="55">
        <v>44562</v>
      </c>
      <c r="F2179" s="54" t="s">
        <v>58</v>
      </c>
      <c r="G2179" s="53">
        <v>0</v>
      </c>
      <c r="H2179" s="53">
        <v>0</v>
      </c>
      <c r="I2179" s="53">
        <v>0.24634488603999999</v>
      </c>
      <c r="J2179" s="53">
        <v>0.24322230172000003</v>
      </c>
      <c r="K2179" s="53">
        <v>0</v>
      </c>
      <c r="L2179" s="53">
        <v>0.24060724204</v>
      </c>
    </row>
    <row r="2180" spans="2:12" ht="19.5" customHeight="1" x14ac:dyDescent="0.3">
      <c r="B2180" s="103" t="s">
        <v>27</v>
      </c>
      <c r="C2180" s="56" t="s">
        <v>35</v>
      </c>
      <c r="D2180" s="56" t="s">
        <v>29</v>
      </c>
      <c r="E2180" s="55">
        <v>44743</v>
      </c>
      <c r="F2180" s="54" t="s">
        <v>58</v>
      </c>
      <c r="G2180" s="53">
        <v>0.19130019752000002</v>
      </c>
      <c r="H2180" s="53">
        <v>0.18824567502</v>
      </c>
      <c r="I2180" s="53">
        <v>0</v>
      </c>
      <c r="J2180" s="53">
        <v>0</v>
      </c>
      <c r="K2180" s="53">
        <v>0</v>
      </c>
      <c r="L2180" s="53">
        <v>0.17723840162000001</v>
      </c>
    </row>
    <row r="2181" spans="2:12" ht="19.5" customHeight="1" x14ac:dyDescent="0.3">
      <c r="B2181" s="57" t="s">
        <v>27</v>
      </c>
      <c r="C2181" s="56" t="s">
        <v>35</v>
      </c>
      <c r="D2181" s="56" t="s">
        <v>29</v>
      </c>
      <c r="E2181" s="55">
        <v>44713</v>
      </c>
      <c r="F2181" s="54" t="s">
        <v>58</v>
      </c>
      <c r="G2181" s="53">
        <v>0.21990112736</v>
      </c>
      <c r="H2181" s="53">
        <v>0.21698347761000003</v>
      </c>
      <c r="I2181" s="53">
        <v>0</v>
      </c>
      <c r="J2181" s="53">
        <v>0</v>
      </c>
      <c r="K2181" s="53">
        <v>0</v>
      </c>
      <c r="L2181" s="53">
        <v>0.20617605190999999</v>
      </c>
    </row>
    <row r="2182" spans="2:12" ht="19.5" customHeight="1" x14ac:dyDescent="0.3">
      <c r="B2182" s="57" t="s">
        <v>27</v>
      </c>
      <c r="C2182" s="56" t="s">
        <v>35</v>
      </c>
      <c r="D2182" s="56" t="s">
        <v>29</v>
      </c>
      <c r="E2182" s="55">
        <v>44682</v>
      </c>
      <c r="F2182" s="54" t="s">
        <v>58</v>
      </c>
      <c r="G2182" s="53">
        <v>0</v>
      </c>
      <c r="H2182" s="53">
        <v>0.23563055011</v>
      </c>
      <c r="I2182" s="53">
        <v>0.23073931990999996</v>
      </c>
      <c r="J2182" s="53">
        <v>0</v>
      </c>
      <c r="K2182" s="53">
        <v>0</v>
      </c>
      <c r="L2182" s="53">
        <v>0.22495279940999999</v>
      </c>
    </row>
    <row r="2183" spans="2:12" ht="19.5" customHeight="1" x14ac:dyDescent="0.3">
      <c r="B2183" s="100" t="s">
        <v>27</v>
      </c>
      <c r="C2183" s="56" t="s">
        <v>35</v>
      </c>
      <c r="D2183" s="56" t="s">
        <v>29</v>
      </c>
      <c r="E2183" s="55">
        <v>44652</v>
      </c>
      <c r="F2183" s="54" t="s">
        <v>58</v>
      </c>
      <c r="G2183" s="53">
        <v>0</v>
      </c>
      <c r="H2183" s="53">
        <v>0</v>
      </c>
      <c r="I2183" s="53">
        <v>0</v>
      </c>
      <c r="J2183" s="53">
        <v>0.23233404652000006</v>
      </c>
      <c r="K2183" s="53">
        <v>0.226318355</v>
      </c>
      <c r="L2183" s="53">
        <v>0.22966308064000002</v>
      </c>
    </row>
    <row r="2184" spans="2:12" ht="19.5" customHeight="1" x14ac:dyDescent="0.3">
      <c r="B2184" s="103" t="s">
        <v>27</v>
      </c>
      <c r="C2184" s="56" t="s">
        <v>35</v>
      </c>
      <c r="D2184" s="56" t="s">
        <v>29</v>
      </c>
      <c r="E2184" s="55">
        <v>44621</v>
      </c>
      <c r="F2184" s="54" t="s">
        <v>58</v>
      </c>
      <c r="G2184" s="53">
        <v>0</v>
      </c>
      <c r="H2184" s="53">
        <v>0</v>
      </c>
      <c r="I2184" s="53">
        <v>0</v>
      </c>
      <c r="J2184" s="53">
        <v>0.3303069938</v>
      </c>
      <c r="K2184" s="53">
        <v>0.32304300249999995</v>
      </c>
      <c r="L2184" s="53">
        <v>0.32813907409999998</v>
      </c>
    </row>
    <row r="2185" spans="2:12" ht="19.5" customHeight="1" x14ac:dyDescent="0.3">
      <c r="B2185" s="100" t="s">
        <v>27</v>
      </c>
      <c r="C2185" s="56" t="s">
        <v>35</v>
      </c>
      <c r="D2185" s="56" t="s">
        <v>29</v>
      </c>
      <c r="E2185" s="55">
        <v>44593</v>
      </c>
      <c r="F2185" s="54" t="s">
        <v>58</v>
      </c>
      <c r="G2185" s="53">
        <v>0</v>
      </c>
      <c r="H2185" s="53">
        <v>0</v>
      </c>
      <c r="I2185" s="53">
        <v>0.24474047554</v>
      </c>
      <c r="J2185" s="53">
        <v>0.24162108772000004</v>
      </c>
      <c r="K2185" s="53">
        <v>0</v>
      </c>
      <c r="L2185" s="53">
        <v>0.23899780654</v>
      </c>
    </row>
    <row r="2186" spans="2:12" ht="19.5" customHeight="1" x14ac:dyDescent="0.3">
      <c r="B2186" s="100" t="s">
        <v>27</v>
      </c>
      <c r="C2186" s="56" t="s">
        <v>35</v>
      </c>
      <c r="D2186" s="56" t="s">
        <v>29</v>
      </c>
      <c r="E2186" s="55">
        <v>44562</v>
      </c>
      <c r="F2186" s="54" t="s">
        <v>58</v>
      </c>
      <c r="G2186" s="53">
        <v>0</v>
      </c>
      <c r="H2186" s="53">
        <v>0</v>
      </c>
      <c r="I2186" s="53">
        <v>0.24634488603999999</v>
      </c>
      <c r="J2186" s="53">
        <v>0.24322230172000003</v>
      </c>
      <c r="K2186" s="53">
        <v>0</v>
      </c>
      <c r="L2186" s="53">
        <v>0.24060724204</v>
      </c>
    </row>
    <row r="2187" spans="2:12" ht="19.5" customHeight="1" x14ac:dyDescent="0.3">
      <c r="B2187" s="102" t="s">
        <v>27</v>
      </c>
      <c r="C2187" s="107" t="s">
        <v>35</v>
      </c>
      <c r="D2187" s="107" t="s">
        <v>29</v>
      </c>
      <c r="E2187" s="110">
        <v>45108</v>
      </c>
      <c r="F2187" s="113" t="s">
        <v>58</v>
      </c>
      <c r="G2187" s="115">
        <v>0.14030685000000001</v>
      </c>
      <c r="H2187" s="115">
        <v>0.13698959999999999</v>
      </c>
      <c r="I2187" s="115">
        <v>0</v>
      </c>
      <c r="J2187" s="115">
        <v>0</v>
      </c>
      <c r="K2187" s="115">
        <v>0</v>
      </c>
      <c r="L2187" s="115">
        <v>0.12559872</v>
      </c>
    </row>
    <row r="2188" spans="2:12" ht="19.5" customHeight="1" x14ac:dyDescent="0.3">
      <c r="B2188" s="57" t="s">
        <v>27</v>
      </c>
      <c r="C2188" s="56" t="s">
        <v>35</v>
      </c>
      <c r="D2188" s="56" t="s">
        <v>29</v>
      </c>
      <c r="E2188" s="55">
        <v>45078</v>
      </c>
      <c r="F2188" s="54" t="s">
        <v>59</v>
      </c>
      <c r="G2188" s="53">
        <v>0.14301105244000001</v>
      </c>
      <c r="H2188" s="53">
        <v>0.13970674493999999</v>
      </c>
      <c r="I2188" s="53">
        <v>0</v>
      </c>
      <c r="J2188" s="53">
        <v>0</v>
      </c>
      <c r="K2188" s="53">
        <v>0</v>
      </c>
      <c r="L2188" s="53">
        <v>0.12833475913999998</v>
      </c>
    </row>
    <row r="2189" spans="2:12" ht="19.5" customHeight="1" x14ac:dyDescent="0.3">
      <c r="B2189" s="57" t="s">
        <v>27</v>
      </c>
      <c r="C2189" s="56" t="s">
        <v>35</v>
      </c>
      <c r="D2189" s="56" t="s">
        <v>29</v>
      </c>
      <c r="E2189" s="55">
        <v>45047</v>
      </c>
      <c r="F2189" s="54" t="s">
        <v>59</v>
      </c>
      <c r="G2189" s="53">
        <v>0</v>
      </c>
      <c r="H2189" s="53">
        <v>0.11966380587</v>
      </c>
      <c r="I2189" s="53">
        <v>0.11431583046999999</v>
      </c>
      <c r="J2189" s="53">
        <v>0</v>
      </c>
      <c r="K2189" s="53">
        <v>0</v>
      </c>
      <c r="L2189" s="53">
        <v>0.10815243796999999</v>
      </c>
    </row>
    <row r="2190" spans="2:12" ht="19.5" customHeight="1" x14ac:dyDescent="0.3">
      <c r="B2190" s="57" t="s">
        <v>27</v>
      </c>
      <c r="C2190" s="56" t="s">
        <v>35</v>
      </c>
      <c r="D2190" s="56" t="s">
        <v>29</v>
      </c>
      <c r="E2190" s="55">
        <v>45017</v>
      </c>
      <c r="F2190" s="54" t="s">
        <v>59</v>
      </c>
      <c r="G2190" s="53">
        <v>0</v>
      </c>
      <c r="H2190" s="53">
        <v>0</v>
      </c>
      <c r="I2190" s="53">
        <v>0</v>
      </c>
      <c r="J2190" s="53">
        <v>0.11095168348000001</v>
      </c>
      <c r="K2190" s="53">
        <v>0.10653232474999999</v>
      </c>
      <c r="L2190" s="53">
        <v>0.10763741861000001</v>
      </c>
    </row>
    <row r="2191" spans="2:12" ht="19.5" customHeight="1" x14ac:dyDescent="0.3">
      <c r="B2191" s="57" t="s">
        <v>27</v>
      </c>
      <c r="C2191" s="56" t="s">
        <v>35</v>
      </c>
      <c r="D2191" s="56" t="s">
        <v>29</v>
      </c>
      <c r="E2191" s="55">
        <v>44986</v>
      </c>
      <c r="F2191" s="54" t="s">
        <v>59</v>
      </c>
      <c r="G2191" s="53">
        <v>0</v>
      </c>
      <c r="H2191" s="53">
        <v>0</v>
      </c>
      <c r="I2191" s="53">
        <v>0</v>
      </c>
      <c r="J2191" s="53">
        <v>0.12790320236000002</v>
      </c>
      <c r="K2191" s="53">
        <v>0.12326785974999999</v>
      </c>
      <c r="L2191" s="53">
        <v>0.12467597577</v>
      </c>
    </row>
    <row r="2192" spans="2:12" ht="19.5" customHeight="1" x14ac:dyDescent="0.3">
      <c r="B2192" s="57" t="s">
        <v>27</v>
      </c>
      <c r="C2192" s="56" t="s">
        <v>35</v>
      </c>
      <c r="D2192" s="56" t="s">
        <v>29</v>
      </c>
      <c r="E2192" s="55">
        <v>44958</v>
      </c>
      <c r="F2192" s="54" t="s">
        <v>59</v>
      </c>
      <c r="G2192" s="53">
        <v>0</v>
      </c>
      <c r="H2192" s="53">
        <v>0</v>
      </c>
      <c r="I2192" s="53">
        <v>0.17770074129000002</v>
      </c>
      <c r="J2192" s="53">
        <v>0.17472269972000001</v>
      </c>
      <c r="K2192" s="53">
        <v>0</v>
      </c>
      <c r="L2192" s="53">
        <v>0.17173586979</v>
      </c>
    </row>
    <row r="2193" spans="2:12" ht="19.5" customHeight="1" x14ac:dyDescent="0.3">
      <c r="B2193" s="57" t="s">
        <v>27</v>
      </c>
      <c r="C2193" s="56" t="s">
        <v>35</v>
      </c>
      <c r="D2193" s="56" t="s">
        <v>29</v>
      </c>
      <c r="E2193" s="55">
        <v>44927</v>
      </c>
      <c r="F2193" s="54" t="s">
        <v>59</v>
      </c>
      <c r="G2193" s="53">
        <v>0</v>
      </c>
      <c r="H2193" s="53">
        <v>0</v>
      </c>
      <c r="I2193" s="53">
        <v>0.10933146184999999</v>
      </c>
      <c r="J2193" s="53">
        <v>0.10648963380000001</v>
      </c>
      <c r="K2193" s="53">
        <v>0</v>
      </c>
      <c r="L2193" s="53">
        <v>0.10315245835</v>
      </c>
    </row>
    <row r="2194" spans="2:12" ht="19.5" customHeight="1" x14ac:dyDescent="0.3">
      <c r="B2194" s="57" t="s">
        <v>27</v>
      </c>
      <c r="C2194" s="56" t="s">
        <v>35</v>
      </c>
      <c r="D2194" s="56" t="s">
        <v>29</v>
      </c>
      <c r="E2194" s="55">
        <v>44896</v>
      </c>
      <c r="F2194" s="54" t="s">
        <v>59</v>
      </c>
      <c r="G2194" s="53">
        <v>0</v>
      </c>
      <c r="H2194" s="53">
        <v>0</v>
      </c>
      <c r="I2194" s="53">
        <v>0.13863869365000001</v>
      </c>
      <c r="J2194" s="53">
        <v>0.13573847620000001</v>
      </c>
      <c r="K2194" s="53">
        <v>0</v>
      </c>
      <c r="L2194" s="53">
        <v>0.13255148015000001</v>
      </c>
    </row>
    <row r="2195" spans="2:12" ht="19.5" customHeight="1" x14ac:dyDescent="0.3">
      <c r="B2195" s="57" t="s">
        <v>27</v>
      </c>
      <c r="C2195" s="56" t="s">
        <v>35</v>
      </c>
      <c r="D2195" s="56" t="s">
        <v>29</v>
      </c>
      <c r="E2195" s="55">
        <v>44866</v>
      </c>
      <c r="F2195" s="54" t="s">
        <v>59</v>
      </c>
      <c r="G2195" s="53">
        <v>0</v>
      </c>
      <c r="H2195" s="53">
        <v>0</v>
      </c>
      <c r="I2195" s="53">
        <v>0</v>
      </c>
      <c r="J2195" s="53">
        <v>0.15560420456000001</v>
      </c>
      <c r="K2195" s="53">
        <v>0.15061591599999999</v>
      </c>
      <c r="L2195" s="53">
        <v>0.15251920991999998</v>
      </c>
    </row>
    <row r="2196" spans="2:12" ht="19.5" customHeight="1" x14ac:dyDescent="0.3">
      <c r="B2196" s="57" t="s">
        <v>27</v>
      </c>
      <c r="C2196" s="56" t="s">
        <v>35</v>
      </c>
      <c r="D2196" s="56" t="s">
        <v>29</v>
      </c>
      <c r="E2196" s="55">
        <v>44835</v>
      </c>
      <c r="F2196" s="54" t="s">
        <v>59</v>
      </c>
      <c r="G2196" s="53">
        <v>0</v>
      </c>
      <c r="H2196" s="53">
        <v>0.17613779686999997</v>
      </c>
      <c r="I2196" s="53">
        <v>0.17100500146999997</v>
      </c>
      <c r="J2196" s="53">
        <v>0</v>
      </c>
      <c r="K2196" s="53">
        <v>0</v>
      </c>
      <c r="L2196" s="53">
        <v>0.16501915897</v>
      </c>
    </row>
    <row r="2197" spans="2:12" ht="19.5" customHeight="1" x14ac:dyDescent="0.3">
      <c r="B2197" s="57" t="s">
        <v>27</v>
      </c>
      <c r="C2197" s="56" t="s">
        <v>35</v>
      </c>
      <c r="D2197" s="56" t="s">
        <v>29</v>
      </c>
      <c r="E2197" s="55">
        <v>44805</v>
      </c>
      <c r="F2197" s="54" t="s">
        <v>59</v>
      </c>
      <c r="G2197" s="53">
        <v>0.18961404704000001</v>
      </c>
      <c r="H2197" s="53">
        <v>0.18655145529</v>
      </c>
      <c r="I2197" s="53">
        <v>0</v>
      </c>
      <c r="J2197" s="53">
        <v>0</v>
      </c>
      <c r="K2197" s="53">
        <v>0</v>
      </c>
      <c r="L2197" s="53">
        <v>0.17553239999</v>
      </c>
    </row>
    <row r="2198" spans="2:12" ht="19.5" customHeight="1" x14ac:dyDescent="0.3">
      <c r="B2198" s="57" t="s">
        <v>27</v>
      </c>
      <c r="C2198" s="56" t="s">
        <v>35</v>
      </c>
      <c r="D2198" s="56" t="s">
        <v>29</v>
      </c>
      <c r="E2198" s="55">
        <v>44774</v>
      </c>
      <c r="F2198" s="54" t="s">
        <v>59</v>
      </c>
      <c r="G2198" s="53">
        <v>0.20426977008</v>
      </c>
      <c r="H2198" s="53">
        <v>0.20127731483</v>
      </c>
      <c r="I2198" s="53">
        <v>0</v>
      </c>
      <c r="J2198" s="53">
        <v>0</v>
      </c>
      <c r="K2198" s="53">
        <v>0</v>
      </c>
      <c r="L2198" s="53">
        <v>0.19036066572999999</v>
      </c>
    </row>
    <row r="2199" spans="2:12" ht="19.5" customHeight="1" x14ac:dyDescent="0.3">
      <c r="B2199" s="57" t="s">
        <v>27</v>
      </c>
      <c r="C2199" s="56" t="s">
        <v>35</v>
      </c>
      <c r="D2199" s="56" t="s">
        <v>29</v>
      </c>
      <c r="E2199" s="55">
        <v>44743</v>
      </c>
      <c r="F2199" s="54" t="s">
        <v>59</v>
      </c>
      <c r="G2199" s="53">
        <v>0.19130019752000002</v>
      </c>
      <c r="H2199" s="53">
        <v>0.18824567502</v>
      </c>
      <c r="I2199" s="53">
        <v>0</v>
      </c>
      <c r="J2199" s="53">
        <v>0</v>
      </c>
      <c r="K2199" s="53">
        <v>0</v>
      </c>
      <c r="L2199" s="53">
        <v>0.17723840162000001</v>
      </c>
    </row>
    <row r="2200" spans="2:12" ht="19.5" customHeight="1" x14ac:dyDescent="0.3">
      <c r="B2200" s="57" t="s">
        <v>27</v>
      </c>
      <c r="C2200" s="56" t="s">
        <v>35</v>
      </c>
      <c r="D2200" s="56" t="s">
        <v>29</v>
      </c>
      <c r="E2200" s="55">
        <v>44713</v>
      </c>
      <c r="F2200" s="54" t="s">
        <v>59</v>
      </c>
      <c r="G2200" s="53">
        <v>0.21990112736</v>
      </c>
      <c r="H2200" s="53">
        <v>0.21698347761000003</v>
      </c>
      <c r="I2200" s="53">
        <v>0</v>
      </c>
      <c r="J2200" s="53">
        <v>0</v>
      </c>
      <c r="K2200" s="53">
        <v>0</v>
      </c>
      <c r="L2200" s="53">
        <v>0.20617605190999999</v>
      </c>
    </row>
    <row r="2201" spans="2:12" ht="19.5" customHeight="1" x14ac:dyDescent="0.3">
      <c r="B2201" s="57" t="s">
        <v>27</v>
      </c>
      <c r="C2201" s="56" t="s">
        <v>35</v>
      </c>
      <c r="D2201" s="56" t="s">
        <v>29</v>
      </c>
      <c r="E2201" s="55">
        <v>44682</v>
      </c>
      <c r="F2201" s="54" t="s">
        <v>59</v>
      </c>
      <c r="G2201" s="53">
        <v>0</v>
      </c>
      <c r="H2201" s="53">
        <v>0.23563055011</v>
      </c>
      <c r="I2201" s="53">
        <v>0.23073931990999996</v>
      </c>
      <c r="J2201" s="53">
        <v>0</v>
      </c>
      <c r="K2201" s="53">
        <v>0</v>
      </c>
      <c r="L2201" s="53">
        <v>0.22495279940999999</v>
      </c>
    </row>
    <row r="2202" spans="2:12" ht="19.5" customHeight="1" x14ac:dyDescent="0.3">
      <c r="B2202" s="57" t="s">
        <v>27</v>
      </c>
      <c r="C2202" s="56" t="s">
        <v>35</v>
      </c>
      <c r="D2202" s="56" t="s">
        <v>29</v>
      </c>
      <c r="E2202" s="55">
        <v>44652</v>
      </c>
      <c r="F2202" s="54" t="s">
        <v>59</v>
      </c>
      <c r="G2202" s="53">
        <v>0</v>
      </c>
      <c r="H2202" s="53">
        <v>0</v>
      </c>
      <c r="I2202" s="53">
        <v>0</v>
      </c>
      <c r="J2202" s="53">
        <v>0.23233404652000006</v>
      </c>
      <c r="K2202" s="53">
        <v>0.226318355</v>
      </c>
      <c r="L2202" s="53">
        <v>0.22966308064000002</v>
      </c>
    </row>
    <row r="2203" spans="2:12" ht="19.5" customHeight="1" x14ac:dyDescent="0.3">
      <c r="B2203" s="57" t="s">
        <v>27</v>
      </c>
      <c r="C2203" s="56" t="s">
        <v>35</v>
      </c>
      <c r="D2203" s="56" t="s">
        <v>29</v>
      </c>
      <c r="E2203" s="55">
        <v>44621</v>
      </c>
      <c r="F2203" s="54" t="s">
        <v>59</v>
      </c>
      <c r="G2203" s="53">
        <v>0</v>
      </c>
      <c r="H2203" s="53">
        <v>0</v>
      </c>
      <c r="I2203" s="53">
        <v>0</v>
      </c>
      <c r="J2203" s="53">
        <v>0.3303069938</v>
      </c>
      <c r="K2203" s="53">
        <v>0.32304300249999995</v>
      </c>
      <c r="L2203" s="53">
        <v>0.32813907409999998</v>
      </c>
    </row>
    <row r="2204" spans="2:12" ht="19.5" customHeight="1" x14ac:dyDescent="0.3">
      <c r="B2204" s="57" t="s">
        <v>27</v>
      </c>
      <c r="C2204" s="56" t="s">
        <v>35</v>
      </c>
      <c r="D2204" s="56" t="s">
        <v>29</v>
      </c>
      <c r="E2204" s="55">
        <v>44593</v>
      </c>
      <c r="F2204" s="54" t="s">
        <v>59</v>
      </c>
      <c r="G2204" s="53">
        <v>0</v>
      </c>
      <c r="H2204" s="53">
        <v>0</v>
      </c>
      <c r="I2204" s="53">
        <v>0.24474047554</v>
      </c>
      <c r="J2204" s="53">
        <v>0.24162108772000004</v>
      </c>
      <c r="K2204" s="53">
        <v>0</v>
      </c>
      <c r="L2204" s="53">
        <v>0.23899780654</v>
      </c>
    </row>
    <row r="2205" spans="2:12" ht="19.5" customHeight="1" x14ac:dyDescent="0.3">
      <c r="B2205" s="57" t="s">
        <v>27</v>
      </c>
      <c r="C2205" s="56" t="s">
        <v>35</v>
      </c>
      <c r="D2205" s="56" t="s">
        <v>29</v>
      </c>
      <c r="E2205" s="55">
        <v>44562</v>
      </c>
      <c r="F2205" s="54" t="s">
        <v>59</v>
      </c>
      <c r="G2205" s="53">
        <v>0</v>
      </c>
      <c r="H2205" s="53">
        <v>0</v>
      </c>
      <c r="I2205" s="53">
        <v>0.24634488603999999</v>
      </c>
      <c r="J2205" s="53">
        <v>0.24322230172000003</v>
      </c>
      <c r="K2205" s="53">
        <v>0</v>
      </c>
      <c r="L2205" s="53">
        <v>0.24060724204</v>
      </c>
    </row>
    <row r="2206" spans="2:12" ht="19.5" customHeight="1" x14ac:dyDescent="0.3">
      <c r="B2206" s="103" t="s">
        <v>27</v>
      </c>
      <c r="C2206" s="56" t="s">
        <v>35</v>
      </c>
      <c r="D2206" s="56" t="s">
        <v>29</v>
      </c>
      <c r="E2206" s="55">
        <v>45078</v>
      </c>
      <c r="F2206" s="54" t="s">
        <v>59</v>
      </c>
      <c r="G2206" s="53">
        <v>0.14301105244000001</v>
      </c>
      <c r="H2206" s="53">
        <v>0.13970674493999999</v>
      </c>
      <c r="I2206" s="53">
        <v>0</v>
      </c>
      <c r="J2206" s="53">
        <v>0</v>
      </c>
      <c r="K2206" s="53">
        <v>0</v>
      </c>
      <c r="L2206" s="53">
        <v>0.12833475913999998</v>
      </c>
    </row>
    <row r="2207" spans="2:12" ht="19.5" customHeight="1" x14ac:dyDescent="0.3">
      <c r="B2207" s="103" t="s">
        <v>27</v>
      </c>
      <c r="C2207" s="56" t="s">
        <v>35</v>
      </c>
      <c r="D2207" s="56" t="s">
        <v>29</v>
      </c>
      <c r="E2207" s="55">
        <v>45047</v>
      </c>
      <c r="F2207" s="54" t="s">
        <v>59</v>
      </c>
      <c r="G2207" s="53">
        <v>0</v>
      </c>
      <c r="H2207" s="53">
        <v>0.11966380587</v>
      </c>
      <c r="I2207" s="53">
        <v>0.11431583046999999</v>
      </c>
      <c r="J2207" s="53">
        <v>0</v>
      </c>
      <c r="K2207" s="53">
        <v>0</v>
      </c>
      <c r="L2207" s="53">
        <v>0.10815243796999999</v>
      </c>
    </row>
    <row r="2208" spans="2:12" ht="19.5" customHeight="1" x14ac:dyDescent="0.3">
      <c r="B2208" s="103" t="s">
        <v>27</v>
      </c>
      <c r="C2208" s="56" t="s">
        <v>35</v>
      </c>
      <c r="D2208" s="56" t="s">
        <v>29</v>
      </c>
      <c r="E2208" s="55">
        <v>45017</v>
      </c>
      <c r="F2208" s="54" t="s">
        <v>59</v>
      </c>
      <c r="G2208" s="53">
        <v>0</v>
      </c>
      <c r="H2208" s="53">
        <v>0</v>
      </c>
      <c r="I2208" s="53">
        <v>0</v>
      </c>
      <c r="J2208" s="53">
        <v>0.11095168348000001</v>
      </c>
      <c r="K2208" s="53">
        <v>0.10653232474999999</v>
      </c>
      <c r="L2208" s="53">
        <v>0.10763741861000001</v>
      </c>
    </row>
    <row r="2209" spans="2:12" ht="19.5" customHeight="1" x14ac:dyDescent="0.3">
      <c r="B2209" s="57" t="s">
        <v>27</v>
      </c>
      <c r="C2209" s="56" t="s">
        <v>35</v>
      </c>
      <c r="D2209" s="56" t="s">
        <v>29</v>
      </c>
      <c r="E2209" s="55">
        <v>44986</v>
      </c>
      <c r="F2209" s="54" t="s">
        <v>59</v>
      </c>
      <c r="G2209" s="53">
        <v>0</v>
      </c>
      <c r="H2209" s="53">
        <v>0</v>
      </c>
      <c r="I2209" s="53">
        <v>0</v>
      </c>
      <c r="J2209" s="53">
        <v>0.12790320236000002</v>
      </c>
      <c r="K2209" s="53">
        <v>0.12326785974999999</v>
      </c>
      <c r="L2209" s="53">
        <v>0.12467597577</v>
      </c>
    </row>
    <row r="2210" spans="2:12" ht="19.5" customHeight="1" x14ac:dyDescent="0.3">
      <c r="B2210" s="57" t="s">
        <v>27</v>
      </c>
      <c r="C2210" s="56" t="s">
        <v>35</v>
      </c>
      <c r="D2210" s="56" t="s">
        <v>29</v>
      </c>
      <c r="E2210" s="55">
        <v>44958</v>
      </c>
      <c r="F2210" s="54" t="s">
        <v>59</v>
      </c>
      <c r="G2210" s="53">
        <v>0</v>
      </c>
      <c r="H2210" s="53">
        <v>0</v>
      </c>
      <c r="I2210" s="53">
        <v>0.17770074129000002</v>
      </c>
      <c r="J2210" s="53">
        <v>0.17472269972000001</v>
      </c>
      <c r="K2210" s="53">
        <v>0</v>
      </c>
      <c r="L2210" s="53">
        <v>0.17173586979</v>
      </c>
    </row>
    <row r="2211" spans="2:12" ht="19.5" customHeight="1" x14ac:dyDescent="0.3">
      <c r="B2211" s="103" t="s">
        <v>27</v>
      </c>
      <c r="C2211" s="56" t="s">
        <v>35</v>
      </c>
      <c r="D2211" s="56" t="s">
        <v>29</v>
      </c>
      <c r="E2211" s="55">
        <v>44927</v>
      </c>
      <c r="F2211" s="54" t="s">
        <v>59</v>
      </c>
      <c r="G2211" s="53">
        <v>0</v>
      </c>
      <c r="H2211" s="53">
        <v>0</v>
      </c>
      <c r="I2211" s="53">
        <v>0.10933146184999999</v>
      </c>
      <c r="J2211" s="53">
        <v>0.10648963380000001</v>
      </c>
      <c r="K2211" s="53">
        <v>0</v>
      </c>
      <c r="L2211" s="53">
        <v>0.10315245835</v>
      </c>
    </row>
    <row r="2212" spans="2:12" ht="19.5" customHeight="1" x14ac:dyDescent="0.3">
      <c r="B2212" s="100" t="s">
        <v>27</v>
      </c>
      <c r="C2212" s="56" t="s">
        <v>35</v>
      </c>
      <c r="D2212" s="56" t="s">
        <v>29</v>
      </c>
      <c r="E2212" s="55">
        <v>44896</v>
      </c>
      <c r="F2212" s="54" t="s">
        <v>59</v>
      </c>
      <c r="G2212" s="53">
        <v>0</v>
      </c>
      <c r="H2212" s="53">
        <v>0</v>
      </c>
      <c r="I2212" s="53">
        <v>0.13863869365000001</v>
      </c>
      <c r="J2212" s="53">
        <v>0.13573847620000001</v>
      </c>
      <c r="K2212" s="53">
        <v>0</v>
      </c>
      <c r="L2212" s="53">
        <v>0.13255148015000001</v>
      </c>
    </row>
    <row r="2213" spans="2:12" ht="19.5" customHeight="1" x14ac:dyDescent="0.3">
      <c r="B2213" s="100" t="s">
        <v>27</v>
      </c>
      <c r="C2213" s="56" t="s">
        <v>35</v>
      </c>
      <c r="D2213" s="56" t="s">
        <v>29</v>
      </c>
      <c r="E2213" s="55">
        <v>44866</v>
      </c>
      <c r="F2213" s="54" t="s">
        <v>59</v>
      </c>
      <c r="G2213" s="53">
        <v>0</v>
      </c>
      <c r="H2213" s="53">
        <v>0</v>
      </c>
      <c r="I2213" s="53">
        <v>0</v>
      </c>
      <c r="J2213" s="53">
        <v>0.15560420456000001</v>
      </c>
      <c r="K2213" s="53">
        <v>0.15061591599999999</v>
      </c>
      <c r="L2213" s="53">
        <v>0.15251920991999998</v>
      </c>
    </row>
    <row r="2214" spans="2:12" ht="19.5" customHeight="1" x14ac:dyDescent="0.3">
      <c r="B2214" s="100" t="s">
        <v>27</v>
      </c>
      <c r="C2214" s="56" t="s">
        <v>35</v>
      </c>
      <c r="D2214" s="56" t="s">
        <v>29</v>
      </c>
      <c r="E2214" s="55">
        <v>44835</v>
      </c>
      <c r="F2214" s="54" t="s">
        <v>59</v>
      </c>
      <c r="G2214" s="53">
        <v>0</v>
      </c>
      <c r="H2214" s="53">
        <v>0.17613779686999997</v>
      </c>
      <c r="I2214" s="53">
        <v>0.17100500146999997</v>
      </c>
      <c r="J2214" s="53">
        <v>0</v>
      </c>
      <c r="K2214" s="53">
        <v>0</v>
      </c>
      <c r="L2214" s="53">
        <v>0.16501915897</v>
      </c>
    </row>
    <row r="2215" spans="2:12" ht="19.5" customHeight="1" x14ac:dyDescent="0.3">
      <c r="B2215" s="100" t="s">
        <v>27</v>
      </c>
      <c r="C2215" s="56" t="s">
        <v>35</v>
      </c>
      <c r="D2215" s="56" t="s">
        <v>29</v>
      </c>
      <c r="E2215" s="55">
        <v>44805</v>
      </c>
      <c r="F2215" s="54" t="s">
        <v>59</v>
      </c>
      <c r="G2215" s="53">
        <v>0.18961404704000001</v>
      </c>
      <c r="H2215" s="53">
        <v>0.18655145529</v>
      </c>
      <c r="I2215" s="53">
        <v>0</v>
      </c>
      <c r="J2215" s="53">
        <v>0</v>
      </c>
      <c r="K2215" s="53">
        <v>0</v>
      </c>
      <c r="L2215" s="53">
        <v>0.17553239999</v>
      </c>
    </row>
    <row r="2216" spans="2:12" ht="19.5" customHeight="1" x14ac:dyDescent="0.3">
      <c r="B2216" s="100" t="s">
        <v>27</v>
      </c>
      <c r="C2216" s="56" t="s">
        <v>35</v>
      </c>
      <c r="D2216" s="56" t="s">
        <v>29</v>
      </c>
      <c r="E2216" s="55">
        <v>44774</v>
      </c>
      <c r="F2216" s="54" t="s">
        <v>59</v>
      </c>
      <c r="G2216" s="53">
        <v>0.20426977008</v>
      </c>
      <c r="H2216" s="53">
        <v>0.20127731483</v>
      </c>
      <c r="I2216" s="53">
        <v>0</v>
      </c>
      <c r="J2216" s="53">
        <v>0</v>
      </c>
      <c r="K2216" s="53">
        <v>0</v>
      </c>
      <c r="L2216" s="53">
        <v>0.19036066572999999</v>
      </c>
    </row>
    <row r="2217" spans="2:12" ht="19.5" customHeight="1" x14ac:dyDescent="0.3">
      <c r="B2217" s="100" t="s">
        <v>27</v>
      </c>
      <c r="C2217" s="56" t="s">
        <v>35</v>
      </c>
      <c r="D2217" s="56" t="s">
        <v>29</v>
      </c>
      <c r="E2217" s="55">
        <v>44743</v>
      </c>
      <c r="F2217" s="54" t="s">
        <v>59</v>
      </c>
      <c r="G2217" s="53">
        <v>0.19130019752000002</v>
      </c>
      <c r="H2217" s="53">
        <v>0.18824567502</v>
      </c>
      <c r="I2217" s="53">
        <v>0</v>
      </c>
      <c r="J2217" s="53">
        <v>0</v>
      </c>
      <c r="K2217" s="53">
        <v>0</v>
      </c>
      <c r="L2217" s="53">
        <v>0.17723840162000001</v>
      </c>
    </row>
    <row r="2218" spans="2:12" ht="19.5" customHeight="1" x14ac:dyDescent="0.3">
      <c r="B2218" s="57" t="s">
        <v>27</v>
      </c>
      <c r="C2218" s="56" t="s">
        <v>35</v>
      </c>
      <c r="D2218" s="56" t="s">
        <v>29</v>
      </c>
      <c r="E2218" s="55">
        <v>44713</v>
      </c>
      <c r="F2218" s="54" t="s">
        <v>59</v>
      </c>
      <c r="G2218" s="53">
        <v>0.21990112736</v>
      </c>
      <c r="H2218" s="53">
        <v>0.21698347761000003</v>
      </c>
      <c r="I2218" s="53">
        <v>0</v>
      </c>
      <c r="J2218" s="53">
        <v>0</v>
      </c>
      <c r="K2218" s="53">
        <v>0</v>
      </c>
      <c r="L2218" s="53">
        <v>0.20617605190999999</v>
      </c>
    </row>
    <row r="2219" spans="2:12" ht="19.5" customHeight="1" x14ac:dyDescent="0.3">
      <c r="B2219" s="57" t="s">
        <v>27</v>
      </c>
      <c r="C2219" s="56" t="s">
        <v>35</v>
      </c>
      <c r="D2219" s="56" t="s">
        <v>29</v>
      </c>
      <c r="E2219" s="55">
        <v>44682</v>
      </c>
      <c r="F2219" s="54" t="s">
        <v>59</v>
      </c>
      <c r="G2219" s="53">
        <v>0</v>
      </c>
      <c r="H2219" s="53">
        <v>0.23563055011</v>
      </c>
      <c r="I2219" s="53">
        <v>0.23073931990999996</v>
      </c>
      <c r="J2219" s="53">
        <v>0</v>
      </c>
      <c r="K2219" s="53">
        <v>0</v>
      </c>
      <c r="L2219" s="53">
        <v>0.22495279940999999</v>
      </c>
    </row>
    <row r="2220" spans="2:12" ht="19.5" customHeight="1" x14ac:dyDescent="0.3">
      <c r="B2220" s="100" t="s">
        <v>27</v>
      </c>
      <c r="C2220" s="56" t="s">
        <v>35</v>
      </c>
      <c r="D2220" s="56" t="s">
        <v>29</v>
      </c>
      <c r="E2220" s="55">
        <v>44652</v>
      </c>
      <c r="F2220" s="54" t="s">
        <v>59</v>
      </c>
      <c r="G2220" s="53">
        <v>0</v>
      </c>
      <c r="H2220" s="53">
        <v>0</v>
      </c>
      <c r="I2220" s="53">
        <v>0</v>
      </c>
      <c r="J2220" s="53">
        <v>0.23233404652000006</v>
      </c>
      <c r="K2220" s="53">
        <v>0.226318355</v>
      </c>
      <c r="L2220" s="53">
        <v>0.22966308064000002</v>
      </c>
    </row>
    <row r="2221" spans="2:12" ht="19.5" customHeight="1" x14ac:dyDescent="0.3">
      <c r="B2221" s="103" t="s">
        <v>27</v>
      </c>
      <c r="C2221" s="56" t="s">
        <v>35</v>
      </c>
      <c r="D2221" s="56" t="s">
        <v>29</v>
      </c>
      <c r="E2221" s="55">
        <v>44621</v>
      </c>
      <c r="F2221" s="54" t="s">
        <v>59</v>
      </c>
      <c r="G2221" s="53">
        <v>0</v>
      </c>
      <c r="H2221" s="53">
        <v>0</v>
      </c>
      <c r="I2221" s="53">
        <v>0</v>
      </c>
      <c r="J2221" s="53">
        <v>0.3303069938</v>
      </c>
      <c r="K2221" s="53">
        <v>0.32304300249999995</v>
      </c>
      <c r="L2221" s="53">
        <v>0.32813907409999998</v>
      </c>
    </row>
    <row r="2222" spans="2:12" ht="19.5" customHeight="1" x14ac:dyDescent="0.3">
      <c r="B2222" s="103" t="s">
        <v>27</v>
      </c>
      <c r="C2222" s="56" t="s">
        <v>35</v>
      </c>
      <c r="D2222" s="56" t="s">
        <v>29</v>
      </c>
      <c r="E2222" s="55">
        <v>44593</v>
      </c>
      <c r="F2222" s="54" t="s">
        <v>59</v>
      </c>
      <c r="G2222" s="53">
        <v>0</v>
      </c>
      <c r="H2222" s="53">
        <v>0</v>
      </c>
      <c r="I2222" s="53">
        <v>0.24474047554</v>
      </c>
      <c r="J2222" s="53">
        <v>0.24162108772000004</v>
      </c>
      <c r="K2222" s="53">
        <v>0</v>
      </c>
      <c r="L2222" s="53">
        <v>0.23899780654</v>
      </c>
    </row>
    <row r="2223" spans="2:12" ht="19.5" customHeight="1" x14ac:dyDescent="0.3">
      <c r="B2223" s="103" t="s">
        <v>27</v>
      </c>
      <c r="C2223" s="56" t="s">
        <v>35</v>
      </c>
      <c r="D2223" s="56" t="s">
        <v>29</v>
      </c>
      <c r="E2223" s="55">
        <v>44562</v>
      </c>
      <c r="F2223" s="54" t="s">
        <v>59</v>
      </c>
      <c r="G2223" s="53">
        <v>0</v>
      </c>
      <c r="H2223" s="53">
        <v>0</v>
      </c>
      <c r="I2223" s="53">
        <v>0.24634488603999999</v>
      </c>
      <c r="J2223" s="53">
        <v>0.24322230172000003</v>
      </c>
      <c r="K2223" s="53">
        <v>0</v>
      </c>
      <c r="L2223" s="53">
        <v>0.24060724204</v>
      </c>
    </row>
    <row r="2224" spans="2:12" ht="19.5" customHeight="1" x14ac:dyDescent="0.3">
      <c r="B2224" s="102" t="s">
        <v>27</v>
      </c>
      <c r="C2224" s="107" t="s">
        <v>35</v>
      </c>
      <c r="D2224" s="107" t="s">
        <v>29</v>
      </c>
      <c r="E2224" s="110">
        <v>45108</v>
      </c>
      <c r="F2224" s="113" t="s">
        <v>59</v>
      </c>
      <c r="G2224" s="115">
        <v>0.14030685000000001</v>
      </c>
      <c r="H2224" s="115">
        <v>0.13698959999999999</v>
      </c>
      <c r="I2224" s="115">
        <v>0</v>
      </c>
      <c r="J2224" s="115">
        <v>0</v>
      </c>
      <c r="K2224" s="115">
        <v>0</v>
      </c>
      <c r="L2224" s="115">
        <v>0.12559872</v>
      </c>
    </row>
    <row r="2225" spans="2:12" ht="19.5" customHeight="1" x14ac:dyDescent="0.3">
      <c r="B2225" s="57" t="s">
        <v>27</v>
      </c>
      <c r="C2225" s="56" t="s">
        <v>35</v>
      </c>
      <c r="D2225" s="56" t="s">
        <v>43</v>
      </c>
      <c r="E2225" s="55">
        <v>45078</v>
      </c>
      <c r="F2225" s="54">
        <v>1.5</v>
      </c>
      <c r="G2225" s="53">
        <v>0.166241</v>
      </c>
      <c r="H2225" s="53">
        <v>0.152416</v>
      </c>
      <c r="I2225" s="53">
        <v>0</v>
      </c>
      <c r="J2225" s="53">
        <v>0</v>
      </c>
      <c r="K2225" s="53">
        <v>0</v>
      </c>
      <c r="L2225" s="53">
        <v>0.111011</v>
      </c>
    </row>
    <row r="2226" spans="2:12" ht="19.5" customHeight="1" x14ac:dyDescent="0.3">
      <c r="B2226" s="57" t="s">
        <v>27</v>
      </c>
      <c r="C2226" s="56" t="s">
        <v>35</v>
      </c>
      <c r="D2226" s="56" t="s">
        <v>43</v>
      </c>
      <c r="E2226" s="55">
        <v>45047</v>
      </c>
      <c r="F2226" s="54">
        <v>1.5</v>
      </c>
      <c r="G2226" s="53">
        <v>0</v>
      </c>
      <c r="H2226" s="53">
        <v>0.14485799999999999</v>
      </c>
      <c r="I2226" s="53">
        <v>0.13067999999999999</v>
      </c>
      <c r="J2226" s="53">
        <v>0</v>
      </c>
      <c r="K2226" s="53">
        <v>0</v>
      </c>
      <c r="L2226" s="53">
        <v>9.5336000000000004E-2</v>
      </c>
    </row>
    <row r="2227" spans="2:12" ht="19.5" customHeight="1" x14ac:dyDescent="0.3">
      <c r="B2227" s="57" t="s">
        <v>27</v>
      </c>
      <c r="C2227" s="56" t="s">
        <v>35</v>
      </c>
      <c r="D2227" s="56" t="s">
        <v>43</v>
      </c>
      <c r="E2227" s="55">
        <v>45017</v>
      </c>
      <c r="F2227" s="54">
        <v>1.5</v>
      </c>
      <c r="G2227" s="53">
        <v>0</v>
      </c>
      <c r="H2227" s="53">
        <v>0</v>
      </c>
      <c r="I2227" s="53">
        <v>0</v>
      </c>
      <c r="J2227" s="53">
        <v>0.15336</v>
      </c>
      <c r="K2227" s="53">
        <v>0.142956</v>
      </c>
      <c r="L2227" s="53">
        <v>0.102267</v>
      </c>
    </row>
    <row r="2228" spans="2:12" ht="19.5" customHeight="1" x14ac:dyDescent="0.3">
      <c r="B2228" s="57" t="s">
        <v>27</v>
      </c>
      <c r="C2228" s="56" t="s">
        <v>35</v>
      </c>
      <c r="D2228" s="56" t="s">
        <v>43</v>
      </c>
      <c r="E2228" s="55">
        <v>44986</v>
      </c>
      <c r="F2228" s="54">
        <v>1.5</v>
      </c>
      <c r="G2228" s="53">
        <v>0</v>
      </c>
      <c r="H2228" s="53">
        <v>0</v>
      </c>
      <c r="I2228" s="53">
        <v>0</v>
      </c>
      <c r="J2228" s="53">
        <v>0.118518</v>
      </c>
      <c r="K2228" s="53">
        <v>0.110612</v>
      </c>
      <c r="L2228" s="53">
        <v>9.5565999999999998E-2</v>
      </c>
    </row>
    <row r="2229" spans="2:12" ht="19.5" customHeight="1" x14ac:dyDescent="0.3">
      <c r="B2229" s="57" t="s">
        <v>27</v>
      </c>
      <c r="C2229" s="56" t="s">
        <v>35</v>
      </c>
      <c r="D2229" s="56" t="s">
        <v>43</v>
      </c>
      <c r="E2229" s="55">
        <v>44927</v>
      </c>
      <c r="F2229" s="54">
        <v>1.5</v>
      </c>
      <c r="G2229" s="53">
        <v>0</v>
      </c>
      <c r="H2229" s="53">
        <v>0</v>
      </c>
      <c r="I2229" s="53">
        <v>0.145009</v>
      </c>
      <c r="J2229" s="53">
        <v>0.138405</v>
      </c>
      <c r="K2229" s="53">
        <v>0</v>
      </c>
      <c r="L2229" s="53">
        <v>9.4453999999999996E-2</v>
      </c>
    </row>
    <row r="2230" spans="2:12" ht="19.5" customHeight="1" x14ac:dyDescent="0.3">
      <c r="B2230" s="57" t="s">
        <v>27</v>
      </c>
      <c r="C2230" s="56" t="s">
        <v>35</v>
      </c>
      <c r="D2230" s="56" t="s">
        <v>43</v>
      </c>
      <c r="E2230" s="55">
        <v>44896</v>
      </c>
      <c r="F2230" s="54">
        <v>1.5</v>
      </c>
      <c r="G2230" s="53">
        <v>0</v>
      </c>
      <c r="H2230" s="53">
        <v>0</v>
      </c>
      <c r="I2230" s="53">
        <v>0.14800099999999999</v>
      </c>
      <c r="J2230" s="53">
        <v>0.139045</v>
      </c>
      <c r="K2230" s="53">
        <v>0</v>
      </c>
      <c r="L2230" s="53">
        <v>0.14712600000000001</v>
      </c>
    </row>
    <row r="2231" spans="2:12" ht="19.5" customHeight="1" x14ac:dyDescent="0.3">
      <c r="B2231" s="57" t="s">
        <v>27</v>
      </c>
      <c r="C2231" s="56" t="s">
        <v>35</v>
      </c>
      <c r="D2231" s="56" t="s">
        <v>43</v>
      </c>
      <c r="E2231" s="55">
        <v>44866</v>
      </c>
      <c r="F2231" s="54">
        <v>1.5</v>
      </c>
      <c r="G2231" s="53">
        <v>0</v>
      </c>
      <c r="H2231" s="53">
        <v>0</v>
      </c>
      <c r="I2231" s="53">
        <v>0</v>
      </c>
      <c r="J2231" s="53">
        <v>0.18686800000000001</v>
      </c>
      <c r="K2231" s="53">
        <v>0.17647699999999999</v>
      </c>
      <c r="L2231" s="53">
        <v>0.15067800000000001</v>
      </c>
    </row>
    <row r="2232" spans="2:12" ht="19.5" customHeight="1" x14ac:dyDescent="0.3">
      <c r="B2232" s="57" t="s">
        <v>27</v>
      </c>
      <c r="C2232" s="56" t="s">
        <v>35</v>
      </c>
      <c r="D2232" s="56" t="s">
        <v>43</v>
      </c>
      <c r="E2232" s="55">
        <v>44835</v>
      </c>
      <c r="F2232" s="54">
        <v>1.5</v>
      </c>
      <c r="G2232" s="53">
        <v>0</v>
      </c>
      <c r="H2232" s="53">
        <v>0.22828200000000001</v>
      </c>
      <c r="I2232" s="53">
        <v>0.210621</v>
      </c>
      <c r="J2232" s="53">
        <v>0</v>
      </c>
      <c r="K2232" s="53">
        <v>0</v>
      </c>
      <c r="L2232" s="53">
        <v>0.164771</v>
      </c>
    </row>
    <row r="2233" spans="2:12" ht="19.5" customHeight="1" x14ac:dyDescent="0.3">
      <c r="B2233" s="57" t="s">
        <v>27</v>
      </c>
      <c r="C2233" s="56" t="s">
        <v>35</v>
      </c>
      <c r="D2233" s="56" t="s">
        <v>43</v>
      </c>
      <c r="E2233" s="55">
        <v>44805</v>
      </c>
      <c r="F2233" s="54">
        <v>1.5</v>
      </c>
      <c r="G2233" s="53">
        <v>0.24987100000000001</v>
      </c>
      <c r="H2233" s="53">
        <v>0.22772600000000001</v>
      </c>
      <c r="I2233" s="53">
        <v>0</v>
      </c>
      <c r="J2233" s="53">
        <v>0</v>
      </c>
      <c r="K2233" s="53">
        <v>0</v>
      </c>
      <c r="L2233" s="53">
        <v>0.16248599999999999</v>
      </c>
    </row>
    <row r="2234" spans="2:12" ht="19.5" customHeight="1" x14ac:dyDescent="0.3">
      <c r="B2234" s="57" t="s">
        <v>27</v>
      </c>
      <c r="C2234" s="56" t="s">
        <v>35</v>
      </c>
      <c r="D2234" s="56" t="s">
        <v>43</v>
      </c>
      <c r="E2234" s="55">
        <v>44774</v>
      </c>
      <c r="F2234" s="54">
        <v>1.5</v>
      </c>
      <c r="G2234" s="53">
        <v>0.26122600000000001</v>
      </c>
      <c r="H2234" s="53">
        <v>0.24887999999999999</v>
      </c>
      <c r="I2234" s="53">
        <v>0</v>
      </c>
      <c r="J2234" s="53">
        <v>0</v>
      </c>
      <c r="K2234" s="53">
        <v>0</v>
      </c>
      <c r="L2234" s="53">
        <v>0.189056</v>
      </c>
    </row>
    <row r="2235" spans="2:12" ht="19.5" customHeight="1" x14ac:dyDescent="0.3">
      <c r="B2235" s="57" t="s">
        <v>27</v>
      </c>
      <c r="C2235" s="56" t="s">
        <v>35</v>
      </c>
      <c r="D2235" s="56" t="s">
        <v>43</v>
      </c>
      <c r="E2235" s="55">
        <v>44743</v>
      </c>
      <c r="F2235" s="54">
        <v>1.5</v>
      </c>
      <c r="G2235" s="53">
        <v>0.23155300000000001</v>
      </c>
      <c r="H2235" s="53">
        <v>0.21745900000000001</v>
      </c>
      <c r="I2235" s="53">
        <v>0</v>
      </c>
      <c r="J2235" s="53">
        <v>0</v>
      </c>
      <c r="K2235" s="53">
        <v>0</v>
      </c>
      <c r="L2235" s="53">
        <v>0.167161</v>
      </c>
    </row>
    <row r="2236" spans="2:12" ht="19.5" customHeight="1" x14ac:dyDescent="0.3">
      <c r="B2236" s="57" t="s">
        <v>27</v>
      </c>
      <c r="C2236" s="56" t="s">
        <v>35</v>
      </c>
      <c r="D2236" s="56" t="s">
        <v>43</v>
      </c>
      <c r="E2236" s="55">
        <v>44713</v>
      </c>
      <c r="F2236" s="54">
        <v>1.5</v>
      </c>
      <c r="G2236" s="53">
        <v>0.29156599999999999</v>
      </c>
      <c r="H2236" s="53">
        <v>0.277113</v>
      </c>
      <c r="I2236" s="53">
        <v>0</v>
      </c>
      <c r="J2236" s="53">
        <v>0</v>
      </c>
      <c r="K2236" s="53">
        <v>0</v>
      </c>
      <c r="L2236" s="53">
        <v>0.20363200000000001</v>
      </c>
    </row>
    <row r="2237" spans="2:12" ht="19.5" customHeight="1" x14ac:dyDescent="0.3">
      <c r="B2237" s="57" t="s">
        <v>27</v>
      </c>
      <c r="C2237" s="56" t="s">
        <v>35</v>
      </c>
      <c r="D2237" s="56" t="s">
        <v>43</v>
      </c>
      <c r="E2237" s="55">
        <v>44682</v>
      </c>
      <c r="F2237" s="54">
        <v>1.5</v>
      </c>
      <c r="G2237" s="53">
        <v>0</v>
      </c>
      <c r="H2237" s="53">
        <v>0.30634699999999998</v>
      </c>
      <c r="I2237" s="53">
        <v>0.28590500000000002</v>
      </c>
      <c r="J2237" s="53">
        <v>0</v>
      </c>
      <c r="K2237" s="53">
        <v>0</v>
      </c>
      <c r="L2237" s="53">
        <v>0.22366900000000001</v>
      </c>
    </row>
    <row r="2238" spans="2:12" ht="19.5" customHeight="1" x14ac:dyDescent="0.3">
      <c r="B2238" s="57" t="s">
        <v>27</v>
      </c>
      <c r="C2238" s="56" t="s">
        <v>35</v>
      </c>
      <c r="D2238" s="56" t="s">
        <v>43</v>
      </c>
      <c r="E2238" s="55">
        <v>44652</v>
      </c>
      <c r="F2238" s="54">
        <v>1.5</v>
      </c>
      <c r="G2238" s="53">
        <v>0</v>
      </c>
      <c r="H2238" s="53">
        <v>0</v>
      </c>
      <c r="I2238" s="53">
        <v>0</v>
      </c>
      <c r="J2238" s="53">
        <v>0.302311</v>
      </c>
      <c r="K2238" s="53">
        <v>0.273646</v>
      </c>
      <c r="L2238" s="53">
        <v>0.22397800000000001</v>
      </c>
    </row>
    <row r="2239" spans="2:12" ht="19.5" customHeight="1" x14ac:dyDescent="0.3">
      <c r="B2239" s="57" t="s">
        <v>27</v>
      </c>
      <c r="C2239" s="56" t="s">
        <v>35</v>
      </c>
      <c r="D2239" s="56" t="s">
        <v>43</v>
      </c>
      <c r="E2239" s="55">
        <v>44621</v>
      </c>
      <c r="F2239" s="54">
        <v>1.5</v>
      </c>
      <c r="G2239" s="53">
        <v>0</v>
      </c>
      <c r="H2239" s="53">
        <v>0</v>
      </c>
      <c r="I2239" s="53">
        <v>0</v>
      </c>
      <c r="J2239" s="53">
        <v>0.41948000000000002</v>
      </c>
      <c r="K2239" s="53">
        <v>0.37796999999999997</v>
      </c>
      <c r="L2239" s="53">
        <v>0.29875000000000002</v>
      </c>
    </row>
    <row r="2240" spans="2:12" ht="19.5" customHeight="1" x14ac:dyDescent="0.3">
      <c r="B2240" s="57" t="s">
        <v>27</v>
      </c>
      <c r="C2240" s="56" t="s">
        <v>35</v>
      </c>
      <c r="D2240" s="56" t="s">
        <v>43</v>
      </c>
      <c r="E2240" s="55">
        <v>44593</v>
      </c>
      <c r="F2240" s="54">
        <v>1.5</v>
      </c>
      <c r="G2240" s="53">
        <v>0</v>
      </c>
      <c r="H2240" s="53">
        <v>0</v>
      </c>
      <c r="I2240" s="53">
        <v>0.29722500000000002</v>
      </c>
      <c r="J2240" s="53">
        <v>0.27684900000000001</v>
      </c>
      <c r="K2240" s="53">
        <v>0</v>
      </c>
      <c r="L2240" s="53">
        <v>0.21530299999999999</v>
      </c>
    </row>
    <row r="2241" spans="2:12" ht="19.5" customHeight="1" x14ac:dyDescent="0.3">
      <c r="B2241" s="57" t="s">
        <v>27</v>
      </c>
      <c r="C2241" s="56" t="s">
        <v>35</v>
      </c>
      <c r="D2241" s="56" t="s">
        <v>43</v>
      </c>
      <c r="E2241" s="55">
        <v>44562</v>
      </c>
      <c r="F2241" s="54">
        <v>1.5</v>
      </c>
      <c r="G2241" s="53">
        <v>0</v>
      </c>
      <c r="H2241" s="53">
        <v>0</v>
      </c>
      <c r="I2241" s="53">
        <v>0.30437900000000001</v>
      </c>
      <c r="J2241" s="53">
        <v>0.28052700000000003</v>
      </c>
      <c r="K2241" s="53">
        <v>0</v>
      </c>
      <c r="L2241" s="53">
        <v>0.22362899999999999</v>
      </c>
    </row>
    <row r="2242" spans="2:12" ht="19.5" customHeight="1" x14ac:dyDescent="0.3">
      <c r="B2242" s="103" t="s">
        <v>27</v>
      </c>
      <c r="C2242" s="56" t="s">
        <v>35</v>
      </c>
      <c r="D2242" s="56" t="s">
        <v>43</v>
      </c>
      <c r="E2242" s="55">
        <v>45108</v>
      </c>
      <c r="F2242" s="54">
        <v>1.5</v>
      </c>
      <c r="G2242" s="53">
        <v>0.169347</v>
      </c>
      <c r="H2242" s="53">
        <v>0.15767</v>
      </c>
      <c r="I2242" s="53">
        <v>0</v>
      </c>
      <c r="J2242" s="53">
        <v>0</v>
      </c>
      <c r="K2242" s="53">
        <v>0</v>
      </c>
      <c r="L2242" s="53">
        <v>0.110566</v>
      </c>
    </row>
    <row r="2243" spans="2:12" ht="19.5" customHeight="1" x14ac:dyDescent="0.3">
      <c r="B2243" s="57" t="s">
        <v>27</v>
      </c>
      <c r="C2243" s="56" t="s">
        <v>35</v>
      </c>
      <c r="D2243" s="56" t="s">
        <v>43</v>
      </c>
      <c r="E2243" s="55">
        <v>45078</v>
      </c>
      <c r="F2243" s="54">
        <v>10</v>
      </c>
      <c r="G2243" s="53">
        <v>0.17474100000000001</v>
      </c>
      <c r="H2243" s="53">
        <v>0.160916</v>
      </c>
      <c r="I2243" s="53">
        <v>0</v>
      </c>
      <c r="J2243" s="53">
        <v>0</v>
      </c>
      <c r="K2243" s="53">
        <v>0</v>
      </c>
      <c r="L2243" s="53">
        <v>0.11951100000000001</v>
      </c>
    </row>
    <row r="2244" spans="2:12" ht="19.5" customHeight="1" x14ac:dyDescent="0.3">
      <c r="B2244" s="57" t="s">
        <v>27</v>
      </c>
      <c r="C2244" s="56" t="s">
        <v>35</v>
      </c>
      <c r="D2244" s="56" t="s">
        <v>43</v>
      </c>
      <c r="E2244" s="55">
        <v>45047</v>
      </c>
      <c r="F2244" s="54">
        <v>10</v>
      </c>
      <c r="G2244" s="53">
        <v>0</v>
      </c>
      <c r="H2244" s="53">
        <v>0.15335799999999999</v>
      </c>
      <c r="I2244" s="53">
        <v>0.13918</v>
      </c>
      <c r="J2244" s="53">
        <v>0</v>
      </c>
      <c r="K2244" s="53">
        <v>0</v>
      </c>
      <c r="L2244" s="53">
        <v>0.103836</v>
      </c>
    </row>
    <row r="2245" spans="2:12" ht="19.5" customHeight="1" x14ac:dyDescent="0.3">
      <c r="B2245" s="57" t="s">
        <v>27</v>
      </c>
      <c r="C2245" s="56" t="s">
        <v>35</v>
      </c>
      <c r="D2245" s="56" t="s">
        <v>43</v>
      </c>
      <c r="E2245" s="55">
        <v>45017</v>
      </c>
      <c r="F2245" s="54">
        <v>10</v>
      </c>
      <c r="G2245" s="53">
        <v>0</v>
      </c>
      <c r="H2245" s="53">
        <v>0</v>
      </c>
      <c r="I2245" s="53">
        <v>0</v>
      </c>
      <c r="J2245" s="53">
        <v>0.16186</v>
      </c>
      <c r="K2245" s="53">
        <v>0.15145600000000001</v>
      </c>
      <c r="L2245" s="53">
        <v>0.110767</v>
      </c>
    </row>
    <row r="2246" spans="2:12" ht="19.5" customHeight="1" x14ac:dyDescent="0.3">
      <c r="B2246" s="57" t="s">
        <v>27</v>
      </c>
      <c r="C2246" s="56" t="s">
        <v>35</v>
      </c>
      <c r="D2246" s="56" t="s">
        <v>43</v>
      </c>
      <c r="E2246" s="55">
        <v>44986</v>
      </c>
      <c r="F2246" s="54">
        <v>10</v>
      </c>
      <c r="G2246" s="53">
        <v>0</v>
      </c>
      <c r="H2246" s="53">
        <v>0</v>
      </c>
      <c r="I2246" s="53">
        <v>0</v>
      </c>
      <c r="J2246" s="53">
        <v>0.12701799999999999</v>
      </c>
      <c r="K2246" s="53">
        <v>0.119112</v>
      </c>
      <c r="L2246" s="53">
        <v>0.10406600000000001</v>
      </c>
    </row>
    <row r="2247" spans="2:12" ht="19.5" customHeight="1" x14ac:dyDescent="0.3">
      <c r="B2247" s="57" t="s">
        <v>27</v>
      </c>
      <c r="C2247" s="56" t="s">
        <v>35</v>
      </c>
      <c r="D2247" s="56" t="s">
        <v>43</v>
      </c>
      <c r="E2247" s="55">
        <v>44927</v>
      </c>
      <c r="F2247" s="54">
        <v>10</v>
      </c>
      <c r="G2247" s="53">
        <v>0</v>
      </c>
      <c r="H2247" s="53">
        <v>0</v>
      </c>
      <c r="I2247" s="53">
        <v>0.15350900000000001</v>
      </c>
      <c r="J2247" s="53">
        <v>0.14690500000000001</v>
      </c>
      <c r="K2247" s="53">
        <v>0</v>
      </c>
      <c r="L2247" s="53">
        <v>0.102954</v>
      </c>
    </row>
    <row r="2248" spans="2:12" ht="19.5" customHeight="1" x14ac:dyDescent="0.3">
      <c r="B2248" s="57" t="s">
        <v>27</v>
      </c>
      <c r="C2248" s="56" t="s">
        <v>35</v>
      </c>
      <c r="D2248" s="56" t="s">
        <v>43</v>
      </c>
      <c r="E2248" s="55">
        <v>44896</v>
      </c>
      <c r="F2248" s="54">
        <v>10</v>
      </c>
      <c r="G2248" s="53">
        <v>0</v>
      </c>
      <c r="H2248" s="53">
        <v>0</v>
      </c>
      <c r="I2248" s="53">
        <v>0.156501</v>
      </c>
      <c r="J2248" s="53">
        <v>0.14754500000000001</v>
      </c>
      <c r="K2248" s="53">
        <v>0</v>
      </c>
      <c r="L2248" s="53">
        <v>0.15562599999999999</v>
      </c>
    </row>
    <row r="2249" spans="2:12" ht="19.5" customHeight="1" x14ac:dyDescent="0.3">
      <c r="B2249" s="57" t="s">
        <v>27</v>
      </c>
      <c r="C2249" s="56" t="s">
        <v>35</v>
      </c>
      <c r="D2249" s="56" t="s">
        <v>43</v>
      </c>
      <c r="E2249" s="55">
        <v>44866</v>
      </c>
      <c r="F2249" s="54">
        <v>10</v>
      </c>
      <c r="G2249" s="53">
        <v>0</v>
      </c>
      <c r="H2249" s="53">
        <v>0</v>
      </c>
      <c r="I2249" s="53">
        <v>0</v>
      </c>
      <c r="J2249" s="53">
        <v>0.19536800000000001</v>
      </c>
      <c r="K2249" s="53">
        <v>0.184977</v>
      </c>
      <c r="L2249" s="53">
        <v>0.15917799999999999</v>
      </c>
    </row>
    <row r="2250" spans="2:12" ht="19.5" customHeight="1" x14ac:dyDescent="0.3">
      <c r="B2250" s="57" t="s">
        <v>27</v>
      </c>
      <c r="C2250" s="56" t="s">
        <v>35</v>
      </c>
      <c r="D2250" s="56" t="s">
        <v>43</v>
      </c>
      <c r="E2250" s="55">
        <v>44835</v>
      </c>
      <c r="F2250" s="54">
        <v>10</v>
      </c>
      <c r="G2250" s="53">
        <v>0</v>
      </c>
      <c r="H2250" s="53">
        <v>0.23678199999999999</v>
      </c>
      <c r="I2250" s="53">
        <v>0.21912100000000001</v>
      </c>
      <c r="J2250" s="53">
        <v>0</v>
      </c>
      <c r="K2250" s="53">
        <v>0</v>
      </c>
      <c r="L2250" s="53">
        <v>0.17327100000000001</v>
      </c>
    </row>
    <row r="2251" spans="2:12" ht="19.5" customHeight="1" x14ac:dyDescent="0.3">
      <c r="B2251" s="57" t="s">
        <v>27</v>
      </c>
      <c r="C2251" s="56" t="s">
        <v>35</v>
      </c>
      <c r="D2251" s="56" t="s">
        <v>43</v>
      </c>
      <c r="E2251" s="55">
        <v>44805</v>
      </c>
      <c r="F2251" s="54">
        <v>10</v>
      </c>
      <c r="G2251" s="53">
        <v>0.25837100000000002</v>
      </c>
      <c r="H2251" s="53">
        <v>0.23622599999999999</v>
      </c>
      <c r="I2251" s="53">
        <v>0</v>
      </c>
      <c r="J2251" s="53">
        <v>0</v>
      </c>
      <c r="K2251" s="53">
        <v>0</v>
      </c>
      <c r="L2251" s="53">
        <v>0.170986</v>
      </c>
    </row>
    <row r="2252" spans="2:12" ht="19.5" customHeight="1" x14ac:dyDescent="0.3">
      <c r="B2252" s="57" t="s">
        <v>27</v>
      </c>
      <c r="C2252" s="56" t="s">
        <v>35</v>
      </c>
      <c r="D2252" s="56" t="s">
        <v>43</v>
      </c>
      <c r="E2252" s="55">
        <v>44774</v>
      </c>
      <c r="F2252" s="54">
        <v>10</v>
      </c>
      <c r="G2252" s="53">
        <v>0.26972600000000002</v>
      </c>
      <c r="H2252" s="53">
        <v>0.25738</v>
      </c>
      <c r="I2252" s="53">
        <v>0</v>
      </c>
      <c r="J2252" s="53">
        <v>0</v>
      </c>
      <c r="K2252" s="53">
        <v>0</v>
      </c>
      <c r="L2252" s="53">
        <v>0.19755600000000001</v>
      </c>
    </row>
    <row r="2253" spans="2:12" ht="19.5" customHeight="1" x14ac:dyDescent="0.3">
      <c r="B2253" s="57" t="s">
        <v>27</v>
      </c>
      <c r="C2253" s="56" t="s">
        <v>35</v>
      </c>
      <c r="D2253" s="56" t="s">
        <v>43</v>
      </c>
      <c r="E2253" s="55">
        <v>44743</v>
      </c>
      <c r="F2253" s="54">
        <v>10</v>
      </c>
      <c r="G2253" s="53">
        <v>0.24005299999999999</v>
      </c>
      <c r="H2253" s="53">
        <v>0.22595899999999999</v>
      </c>
      <c r="I2253" s="53">
        <v>0</v>
      </c>
      <c r="J2253" s="53">
        <v>0</v>
      </c>
      <c r="K2253" s="53">
        <v>0</v>
      </c>
      <c r="L2253" s="53">
        <v>0.17566100000000001</v>
      </c>
    </row>
    <row r="2254" spans="2:12" ht="19.5" customHeight="1" x14ac:dyDescent="0.3">
      <c r="B2254" s="57" t="s">
        <v>27</v>
      </c>
      <c r="C2254" s="56" t="s">
        <v>35</v>
      </c>
      <c r="D2254" s="56" t="s">
        <v>43</v>
      </c>
      <c r="E2254" s="55">
        <v>44713</v>
      </c>
      <c r="F2254" s="54">
        <v>10</v>
      </c>
      <c r="G2254" s="53">
        <v>0.300066</v>
      </c>
      <c r="H2254" s="53">
        <v>0.28561300000000001</v>
      </c>
      <c r="I2254" s="53">
        <v>0</v>
      </c>
      <c r="J2254" s="53">
        <v>0</v>
      </c>
      <c r="K2254" s="53">
        <v>0</v>
      </c>
      <c r="L2254" s="53">
        <v>0.21213199999999999</v>
      </c>
    </row>
    <row r="2255" spans="2:12" ht="19.5" customHeight="1" x14ac:dyDescent="0.3">
      <c r="B2255" s="57" t="s">
        <v>27</v>
      </c>
      <c r="C2255" s="56" t="s">
        <v>35</v>
      </c>
      <c r="D2255" s="56" t="s">
        <v>43</v>
      </c>
      <c r="E2255" s="55">
        <v>44682</v>
      </c>
      <c r="F2255" s="54">
        <v>10</v>
      </c>
      <c r="G2255" s="53">
        <v>0</v>
      </c>
      <c r="H2255" s="53">
        <v>0.31484699999999999</v>
      </c>
      <c r="I2255" s="53">
        <v>0.29440499999999997</v>
      </c>
      <c r="J2255" s="53">
        <v>0</v>
      </c>
      <c r="K2255" s="53">
        <v>0</v>
      </c>
      <c r="L2255" s="53">
        <v>0.23216899999999999</v>
      </c>
    </row>
    <row r="2256" spans="2:12" ht="19.5" customHeight="1" x14ac:dyDescent="0.3">
      <c r="B2256" s="57" t="s">
        <v>27</v>
      </c>
      <c r="C2256" s="56" t="s">
        <v>35</v>
      </c>
      <c r="D2256" s="56" t="s">
        <v>43</v>
      </c>
      <c r="E2256" s="55">
        <v>44652</v>
      </c>
      <c r="F2256" s="54">
        <v>10</v>
      </c>
      <c r="G2256" s="53">
        <v>0</v>
      </c>
      <c r="H2256" s="53">
        <v>0</v>
      </c>
      <c r="I2256" s="53">
        <v>0</v>
      </c>
      <c r="J2256" s="53">
        <v>0.310811</v>
      </c>
      <c r="K2256" s="53">
        <v>0.28214600000000001</v>
      </c>
      <c r="L2256" s="53">
        <v>0.23247799999999999</v>
      </c>
    </row>
    <row r="2257" spans="2:12" ht="19.5" customHeight="1" x14ac:dyDescent="0.3">
      <c r="B2257" s="57" t="s">
        <v>27</v>
      </c>
      <c r="C2257" s="56" t="s">
        <v>35</v>
      </c>
      <c r="D2257" s="56" t="s">
        <v>43</v>
      </c>
      <c r="E2257" s="55">
        <v>44621</v>
      </c>
      <c r="F2257" s="54">
        <v>10</v>
      </c>
      <c r="G2257" s="53">
        <v>0</v>
      </c>
      <c r="H2257" s="53">
        <v>0</v>
      </c>
      <c r="I2257" s="53">
        <v>0</v>
      </c>
      <c r="J2257" s="53">
        <v>0.42798000000000003</v>
      </c>
      <c r="K2257" s="53">
        <v>0.38646999999999998</v>
      </c>
      <c r="L2257" s="53">
        <v>0.30725000000000002</v>
      </c>
    </row>
    <row r="2258" spans="2:12" ht="19.5" customHeight="1" x14ac:dyDescent="0.3">
      <c r="B2258" s="57" t="s">
        <v>27</v>
      </c>
      <c r="C2258" s="56" t="s">
        <v>35</v>
      </c>
      <c r="D2258" s="56" t="s">
        <v>43</v>
      </c>
      <c r="E2258" s="55">
        <v>44593</v>
      </c>
      <c r="F2258" s="54">
        <v>10</v>
      </c>
      <c r="G2258" s="53">
        <v>0</v>
      </c>
      <c r="H2258" s="53">
        <v>0</v>
      </c>
      <c r="I2258" s="53">
        <v>0.30572500000000002</v>
      </c>
      <c r="J2258" s="53">
        <v>0.28534900000000002</v>
      </c>
      <c r="K2258" s="53">
        <v>0</v>
      </c>
      <c r="L2258" s="53">
        <v>0.223803</v>
      </c>
    </row>
    <row r="2259" spans="2:12" ht="19.5" customHeight="1" x14ac:dyDescent="0.3">
      <c r="B2259" s="57" t="s">
        <v>27</v>
      </c>
      <c r="C2259" s="56" t="s">
        <v>35</v>
      </c>
      <c r="D2259" s="56" t="s">
        <v>43</v>
      </c>
      <c r="E2259" s="55">
        <v>44562</v>
      </c>
      <c r="F2259" s="54">
        <v>10</v>
      </c>
      <c r="G2259" s="53">
        <v>0</v>
      </c>
      <c r="H2259" s="53">
        <v>0</v>
      </c>
      <c r="I2259" s="53">
        <v>0.31287900000000002</v>
      </c>
      <c r="J2259" s="53">
        <v>0.28902699999999998</v>
      </c>
      <c r="K2259" s="53">
        <v>0</v>
      </c>
      <c r="L2259" s="53">
        <v>0.232129</v>
      </c>
    </row>
    <row r="2260" spans="2:12" ht="19.5" customHeight="1" x14ac:dyDescent="0.3">
      <c r="B2260" s="100" t="s">
        <v>27</v>
      </c>
      <c r="C2260" s="56" t="s">
        <v>35</v>
      </c>
      <c r="D2260" s="56" t="s">
        <v>43</v>
      </c>
      <c r="E2260" s="55">
        <v>45108</v>
      </c>
      <c r="F2260" s="54">
        <v>10</v>
      </c>
      <c r="G2260" s="53">
        <v>0.17784700000000001</v>
      </c>
      <c r="H2260" s="53">
        <v>0.16617000000000001</v>
      </c>
      <c r="I2260" s="53">
        <v>0</v>
      </c>
      <c r="J2260" s="53">
        <v>0</v>
      </c>
      <c r="K2260" s="53">
        <v>0</v>
      </c>
      <c r="L2260" s="53">
        <v>0.11906600000000001</v>
      </c>
    </row>
    <row r="2261" spans="2:12" ht="19.5" customHeight="1" x14ac:dyDescent="0.3">
      <c r="B2261" s="57" t="s">
        <v>27</v>
      </c>
      <c r="C2261" s="56" t="s">
        <v>35</v>
      </c>
      <c r="D2261" s="56" t="s">
        <v>43</v>
      </c>
      <c r="E2261" s="55">
        <v>45078</v>
      </c>
      <c r="F2261" s="54">
        <v>15</v>
      </c>
      <c r="G2261" s="53">
        <v>0.17974100000000001</v>
      </c>
      <c r="H2261" s="53">
        <v>0.16591600000000001</v>
      </c>
      <c r="I2261" s="53">
        <v>0</v>
      </c>
      <c r="J2261" s="53">
        <v>0</v>
      </c>
      <c r="K2261" s="53">
        <v>0</v>
      </c>
      <c r="L2261" s="53">
        <v>0.124511</v>
      </c>
    </row>
    <row r="2262" spans="2:12" ht="19.5" customHeight="1" x14ac:dyDescent="0.3">
      <c r="B2262" s="57" t="s">
        <v>27</v>
      </c>
      <c r="C2262" s="56" t="s">
        <v>35</v>
      </c>
      <c r="D2262" s="56" t="s">
        <v>43</v>
      </c>
      <c r="E2262" s="55">
        <v>45047</v>
      </c>
      <c r="F2262" s="54">
        <v>15</v>
      </c>
      <c r="G2262" s="53">
        <v>0</v>
      </c>
      <c r="H2262" s="53">
        <v>0.158358</v>
      </c>
      <c r="I2262" s="53">
        <v>0.14418</v>
      </c>
      <c r="J2262" s="53">
        <v>0</v>
      </c>
      <c r="K2262" s="53">
        <v>0</v>
      </c>
      <c r="L2262" s="53">
        <v>0.108836</v>
      </c>
    </row>
    <row r="2263" spans="2:12" ht="19.5" customHeight="1" x14ac:dyDescent="0.3">
      <c r="B2263" s="57" t="s">
        <v>27</v>
      </c>
      <c r="C2263" s="56" t="s">
        <v>35</v>
      </c>
      <c r="D2263" s="56" t="s">
        <v>43</v>
      </c>
      <c r="E2263" s="55">
        <v>45017</v>
      </c>
      <c r="F2263" s="54">
        <v>15</v>
      </c>
      <c r="G2263" s="53">
        <v>0</v>
      </c>
      <c r="H2263" s="53">
        <v>0</v>
      </c>
      <c r="I2263" s="53">
        <v>0</v>
      </c>
      <c r="J2263" s="53">
        <v>0.16686000000000001</v>
      </c>
      <c r="K2263" s="53">
        <v>0.15645600000000001</v>
      </c>
      <c r="L2263" s="53">
        <v>0.11576699999999999</v>
      </c>
    </row>
    <row r="2264" spans="2:12" ht="19.5" customHeight="1" x14ac:dyDescent="0.3">
      <c r="B2264" s="57" t="s">
        <v>27</v>
      </c>
      <c r="C2264" s="56" t="s">
        <v>35</v>
      </c>
      <c r="D2264" s="56" t="s">
        <v>43</v>
      </c>
      <c r="E2264" s="55">
        <v>44986</v>
      </c>
      <c r="F2264" s="54">
        <v>15</v>
      </c>
      <c r="G2264" s="53">
        <v>0</v>
      </c>
      <c r="H2264" s="53">
        <v>0</v>
      </c>
      <c r="I2264" s="53">
        <v>0</v>
      </c>
      <c r="J2264" s="53">
        <v>0.132018</v>
      </c>
      <c r="K2264" s="53">
        <v>0.124112</v>
      </c>
      <c r="L2264" s="53">
        <v>0.109066</v>
      </c>
    </row>
    <row r="2265" spans="2:12" ht="19.5" customHeight="1" x14ac:dyDescent="0.3">
      <c r="B2265" s="57" t="s">
        <v>27</v>
      </c>
      <c r="C2265" s="56" t="s">
        <v>35</v>
      </c>
      <c r="D2265" s="56" t="s">
        <v>43</v>
      </c>
      <c r="E2265" s="55">
        <v>44927</v>
      </c>
      <c r="F2265" s="54">
        <v>15</v>
      </c>
      <c r="G2265" s="53">
        <v>0</v>
      </c>
      <c r="H2265" s="53">
        <v>0</v>
      </c>
      <c r="I2265" s="53">
        <v>0.15850900000000001</v>
      </c>
      <c r="J2265" s="53">
        <v>0.15190500000000001</v>
      </c>
      <c r="K2265" s="53">
        <v>0</v>
      </c>
      <c r="L2265" s="53">
        <v>0.10795399999999999</v>
      </c>
    </row>
    <row r="2266" spans="2:12" ht="19.5" customHeight="1" x14ac:dyDescent="0.3">
      <c r="B2266" s="57" t="s">
        <v>27</v>
      </c>
      <c r="C2266" s="56" t="s">
        <v>35</v>
      </c>
      <c r="D2266" s="56" t="s">
        <v>43</v>
      </c>
      <c r="E2266" s="55">
        <v>44896</v>
      </c>
      <c r="F2266" s="54">
        <v>15</v>
      </c>
      <c r="G2266" s="53">
        <v>0</v>
      </c>
      <c r="H2266" s="53">
        <v>0</v>
      </c>
      <c r="I2266" s="53">
        <v>0.16150100000000001</v>
      </c>
      <c r="J2266" s="53">
        <v>0.15254499999999999</v>
      </c>
      <c r="K2266" s="53">
        <v>0</v>
      </c>
      <c r="L2266" s="53">
        <v>0.16062599999999999</v>
      </c>
    </row>
    <row r="2267" spans="2:12" ht="19.5" customHeight="1" x14ac:dyDescent="0.3">
      <c r="B2267" s="57" t="s">
        <v>27</v>
      </c>
      <c r="C2267" s="56" t="s">
        <v>35</v>
      </c>
      <c r="D2267" s="56" t="s">
        <v>43</v>
      </c>
      <c r="E2267" s="55">
        <v>44866</v>
      </c>
      <c r="F2267" s="54">
        <v>15</v>
      </c>
      <c r="G2267" s="53">
        <v>0</v>
      </c>
      <c r="H2267" s="53">
        <v>0</v>
      </c>
      <c r="I2267" s="53">
        <v>0</v>
      </c>
      <c r="J2267" s="53">
        <v>0.20036799999999999</v>
      </c>
      <c r="K2267" s="53">
        <v>0.18997700000000001</v>
      </c>
      <c r="L2267" s="53">
        <v>0.16417799999999999</v>
      </c>
    </row>
    <row r="2268" spans="2:12" ht="19.5" customHeight="1" x14ac:dyDescent="0.3">
      <c r="B2268" s="57" t="s">
        <v>27</v>
      </c>
      <c r="C2268" s="56" t="s">
        <v>35</v>
      </c>
      <c r="D2268" s="56" t="s">
        <v>43</v>
      </c>
      <c r="E2268" s="55">
        <v>44835</v>
      </c>
      <c r="F2268" s="54">
        <v>15</v>
      </c>
      <c r="G2268" s="53">
        <v>0</v>
      </c>
      <c r="H2268" s="53">
        <v>0.241782</v>
      </c>
      <c r="I2268" s="53">
        <v>0.22412099999999999</v>
      </c>
      <c r="J2268" s="53">
        <v>0</v>
      </c>
      <c r="K2268" s="53">
        <v>0</v>
      </c>
      <c r="L2268" s="53">
        <v>0.17827100000000001</v>
      </c>
    </row>
    <row r="2269" spans="2:12" ht="19.5" customHeight="1" x14ac:dyDescent="0.3">
      <c r="B2269" s="57" t="s">
        <v>27</v>
      </c>
      <c r="C2269" s="56" t="s">
        <v>35</v>
      </c>
      <c r="D2269" s="56" t="s">
        <v>43</v>
      </c>
      <c r="E2269" s="55">
        <v>44805</v>
      </c>
      <c r="F2269" s="54">
        <v>15</v>
      </c>
      <c r="G2269" s="53">
        <v>0.26337100000000002</v>
      </c>
      <c r="H2269" s="53">
        <v>0.241226</v>
      </c>
      <c r="I2269" s="53">
        <v>0</v>
      </c>
      <c r="J2269" s="53">
        <v>0</v>
      </c>
      <c r="K2269" s="53">
        <v>0</v>
      </c>
      <c r="L2269" s="53">
        <v>0.175986</v>
      </c>
    </row>
    <row r="2270" spans="2:12" ht="19.5" customHeight="1" x14ac:dyDescent="0.3">
      <c r="B2270" s="57" t="s">
        <v>27</v>
      </c>
      <c r="C2270" s="56" t="s">
        <v>35</v>
      </c>
      <c r="D2270" s="56" t="s">
        <v>43</v>
      </c>
      <c r="E2270" s="55">
        <v>44774</v>
      </c>
      <c r="F2270" s="54">
        <v>15</v>
      </c>
      <c r="G2270" s="53">
        <v>0.27472600000000003</v>
      </c>
      <c r="H2270" s="53">
        <v>0.26238</v>
      </c>
      <c r="I2270" s="53">
        <v>0</v>
      </c>
      <c r="J2270" s="53">
        <v>0</v>
      </c>
      <c r="K2270" s="53">
        <v>0</v>
      </c>
      <c r="L2270" s="53">
        <v>0.20255600000000001</v>
      </c>
    </row>
    <row r="2271" spans="2:12" ht="19.5" customHeight="1" x14ac:dyDescent="0.3">
      <c r="B2271" s="57" t="s">
        <v>27</v>
      </c>
      <c r="C2271" s="56" t="s">
        <v>35</v>
      </c>
      <c r="D2271" s="56" t="s">
        <v>43</v>
      </c>
      <c r="E2271" s="55">
        <v>44743</v>
      </c>
      <c r="F2271" s="54">
        <v>15</v>
      </c>
      <c r="G2271" s="53">
        <v>0.24505299999999999</v>
      </c>
      <c r="H2271" s="53">
        <v>0.230959</v>
      </c>
      <c r="I2271" s="53">
        <v>0</v>
      </c>
      <c r="J2271" s="53">
        <v>0</v>
      </c>
      <c r="K2271" s="53">
        <v>0</v>
      </c>
      <c r="L2271" s="53">
        <v>0.18066099999999999</v>
      </c>
    </row>
    <row r="2272" spans="2:12" ht="19.5" customHeight="1" x14ac:dyDescent="0.3">
      <c r="B2272" s="57" t="s">
        <v>27</v>
      </c>
      <c r="C2272" s="56" t="s">
        <v>35</v>
      </c>
      <c r="D2272" s="56" t="s">
        <v>43</v>
      </c>
      <c r="E2272" s="55">
        <v>44713</v>
      </c>
      <c r="F2272" s="54">
        <v>15</v>
      </c>
      <c r="G2272" s="53">
        <v>0.305066</v>
      </c>
      <c r="H2272" s="53">
        <v>0.29061300000000001</v>
      </c>
      <c r="I2272" s="53">
        <v>0</v>
      </c>
      <c r="J2272" s="53">
        <v>0</v>
      </c>
      <c r="K2272" s="53">
        <v>0</v>
      </c>
      <c r="L2272" s="53">
        <v>0.21713199999999999</v>
      </c>
    </row>
    <row r="2273" spans="2:12" ht="19.5" customHeight="1" x14ac:dyDescent="0.3">
      <c r="B2273" s="57" t="s">
        <v>27</v>
      </c>
      <c r="C2273" s="56" t="s">
        <v>35</v>
      </c>
      <c r="D2273" s="56" t="s">
        <v>43</v>
      </c>
      <c r="E2273" s="55">
        <v>44682</v>
      </c>
      <c r="F2273" s="54">
        <v>15</v>
      </c>
      <c r="G2273" s="53">
        <v>0</v>
      </c>
      <c r="H2273" s="53">
        <v>0.31984699999999999</v>
      </c>
      <c r="I2273" s="53">
        <v>0.29940499999999998</v>
      </c>
      <c r="J2273" s="53">
        <v>0</v>
      </c>
      <c r="K2273" s="53">
        <v>0</v>
      </c>
      <c r="L2273" s="53">
        <v>0.23716899999999999</v>
      </c>
    </row>
    <row r="2274" spans="2:12" ht="19.5" customHeight="1" x14ac:dyDescent="0.3">
      <c r="B2274" s="57" t="s">
        <v>27</v>
      </c>
      <c r="C2274" s="56" t="s">
        <v>35</v>
      </c>
      <c r="D2274" s="56" t="s">
        <v>43</v>
      </c>
      <c r="E2274" s="55">
        <v>44652</v>
      </c>
      <c r="F2274" s="54">
        <v>15</v>
      </c>
      <c r="G2274" s="53">
        <v>0</v>
      </c>
      <c r="H2274" s="53">
        <v>0</v>
      </c>
      <c r="I2274" s="53">
        <v>0</v>
      </c>
      <c r="J2274" s="53">
        <v>0.31581100000000001</v>
      </c>
      <c r="K2274" s="53">
        <v>0.28714600000000001</v>
      </c>
      <c r="L2274" s="53">
        <v>0.23747799999999999</v>
      </c>
    </row>
    <row r="2275" spans="2:12" ht="19.5" customHeight="1" x14ac:dyDescent="0.3">
      <c r="B2275" s="57" t="s">
        <v>27</v>
      </c>
      <c r="C2275" s="56" t="s">
        <v>35</v>
      </c>
      <c r="D2275" s="56" t="s">
        <v>43</v>
      </c>
      <c r="E2275" s="55">
        <v>44621</v>
      </c>
      <c r="F2275" s="54">
        <v>15</v>
      </c>
      <c r="G2275" s="53">
        <v>0</v>
      </c>
      <c r="H2275" s="53">
        <v>0</v>
      </c>
      <c r="I2275" s="53">
        <v>0</v>
      </c>
      <c r="J2275" s="53">
        <v>0.43297999999999998</v>
      </c>
      <c r="K2275" s="53">
        <v>0.39146999999999998</v>
      </c>
      <c r="L2275" s="53">
        <v>0.31225000000000003</v>
      </c>
    </row>
    <row r="2276" spans="2:12" ht="19.5" customHeight="1" x14ac:dyDescent="0.3">
      <c r="B2276" s="57" t="s">
        <v>27</v>
      </c>
      <c r="C2276" s="56" t="s">
        <v>35</v>
      </c>
      <c r="D2276" s="56" t="s">
        <v>43</v>
      </c>
      <c r="E2276" s="55">
        <v>44593</v>
      </c>
      <c r="F2276" s="54">
        <v>15</v>
      </c>
      <c r="G2276" s="53">
        <v>0</v>
      </c>
      <c r="H2276" s="53">
        <v>0</v>
      </c>
      <c r="I2276" s="53">
        <v>0.31072499999999997</v>
      </c>
      <c r="J2276" s="53">
        <v>0.29034900000000002</v>
      </c>
      <c r="K2276" s="53">
        <v>0</v>
      </c>
      <c r="L2276" s="53">
        <v>0.22880300000000001</v>
      </c>
    </row>
    <row r="2277" spans="2:12" ht="19.5" customHeight="1" x14ac:dyDescent="0.3">
      <c r="B2277" s="57" t="s">
        <v>27</v>
      </c>
      <c r="C2277" s="56" t="s">
        <v>35</v>
      </c>
      <c r="D2277" s="56" t="s">
        <v>43</v>
      </c>
      <c r="E2277" s="55">
        <v>44562</v>
      </c>
      <c r="F2277" s="54">
        <v>15</v>
      </c>
      <c r="G2277" s="53">
        <v>0</v>
      </c>
      <c r="H2277" s="53">
        <v>0</v>
      </c>
      <c r="I2277" s="53">
        <v>0.31787900000000002</v>
      </c>
      <c r="J2277" s="53">
        <v>0.29402699999999998</v>
      </c>
      <c r="K2277" s="53">
        <v>0</v>
      </c>
      <c r="L2277" s="53">
        <v>0.23712900000000001</v>
      </c>
    </row>
    <row r="2278" spans="2:12" ht="19.5" customHeight="1" x14ac:dyDescent="0.3">
      <c r="B2278" s="100" t="s">
        <v>27</v>
      </c>
      <c r="C2278" s="56" t="s">
        <v>35</v>
      </c>
      <c r="D2278" s="56" t="s">
        <v>43</v>
      </c>
      <c r="E2278" s="55">
        <v>45108</v>
      </c>
      <c r="F2278" s="54">
        <v>15</v>
      </c>
      <c r="G2278" s="53">
        <v>0.18284700000000001</v>
      </c>
      <c r="H2278" s="53">
        <v>0.17116999999999999</v>
      </c>
      <c r="I2278" s="53">
        <v>0</v>
      </c>
      <c r="J2278" s="53">
        <v>0</v>
      </c>
      <c r="K2278" s="53">
        <v>0</v>
      </c>
      <c r="L2278" s="53">
        <v>0.124066</v>
      </c>
    </row>
    <row r="2279" spans="2:12" ht="19.5" customHeight="1" x14ac:dyDescent="0.3">
      <c r="B2279" s="57" t="s">
        <v>27</v>
      </c>
      <c r="C2279" s="56" t="s">
        <v>35</v>
      </c>
      <c r="D2279" s="56" t="s">
        <v>43</v>
      </c>
      <c r="E2279" s="55">
        <v>45078</v>
      </c>
      <c r="F2279" s="54">
        <v>20</v>
      </c>
      <c r="G2279" s="53">
        <v>0.18474099999999999</v>
      </c>
      <c r="H2279" s="53">
        <v>0.17091600000000001</v>
      </c>
      <c r="I2279" s="53">
        <v>0</v>
      </c>
      <c r="J2279" s="53">
        <v>0</v>
      </c>
      <c r="K2279" s="53">
        <v>0</v>
      </c>
      <c r="L2279" s="53">
        <v>0.12951099999999999</v>
      </c>
    </row>
    <row r="2280" spans="2:12" ht="19.5" customHeight="1" x14ac:dyDescent="0.3">
      <c r="B2280" s="57" t="s">
        <v>27</v>
      </c>
      <c r="C2280" s="56" t="s">
        <v>35</v>
      </c>
      <c r="D2280" s="56" t="s">
        <v>43</v>
      </c>
      <c r="E2280" s="55">
        <v>45047</v>
      </c>
      <c r="F2280" s="54">
        <v>20</v>
      </c>
      <c r="G2280" s="53">
        <v>0</v>
      </c>
      <c r="H2280" s="53">
        <v>0.163358</v>
      </c>
      <c r="I2280" s="53">
        <v>0.14918000000000001</v>
      </c>
      <c r="J2280" s="53">
        <v>0</v>
      </c>
      <c r="K2280" s="53">
        <v>0</v>
      </c>
      <c r="L2280" s="53">
        <v>0.11383600000000001</v>
      </c>
    </row>
    <row r="2281" spans="2:12" ht="19.5" customHeight="1" x14ac:dyDescent="0.3">
      <c r="B2281" s="57" t="s">
        <v>27</v>
      </c>
      <c r="C2281" s="56" t="s">
        <v>35</v>
      </c>
      <c r="D2281" s="56" t="s">
        <v>43</v>
      </c>
      <c r="E2281" s="55">
        <v>45017</v>
      </c>
      <c r="F2281" s="54">
        <v>20</v>
      </c>
      <c r="G2281" s="53">
        <v>0</v>
      </c>
      <c r="H2281" s="53">
        <v>0</v>
      </c>
      <c r="I2281" s="53">
        <v>0</v>
      </c>
      <c r="J2281" s="53">
        <v>0.17186000000000001</v>
      </c>
      <c r="K2281" s="53">
        <v>0.16145599999999999</v>
      </c>
      <c r="L2281" s="53">
        <v>0.120767</v>
      </c>
    </row>
    <row r="2282" spans="2:12" ht="19.5" customHeight="1" x14ac:dyDescent="0.3">
      <c r="B2282" s="57" t="s">
        <v>27</v>
      </c>
      <c r="C2282" s="56" t="s">
        <v>35</v>
      </c>
      <c r="D2282" s="56" t="s">
        <v>43</v>
      </c>
      <c r="E2282" s="55">
        <v>44986</v>
      </c>
      <c r="F2282" s="54">
        <v>20</v>
      </c>
      <c r="G2282" s="53">
        <v>0</v>
      </c>
      <c r="H2282" s="53">
        <v>0</v>
      </c>
      <c r="I2282" s="53">
        <v>0</v>
      </c>
      <c r="J2282" s="53">
        <v>0.137018</v>
      </c>
      <c r="K2282" s="53">
        <v>0.129112</v>
      </c>
      <c r="L2282" s="53">
        <v>0.114066</v>
      </c>
    </row>
    <row r="2283" spans="2:12" ht="19.5" customHeight="1" x14ac:dyDescent="0.3">
      <c r="B2283" s="57" t="s">
        <v>27</v>
      </c>
      <c r="C2283" s="56" t="s">
        <v>35</v>
      </c>
      <c r="D2283" s="56" t="s">
        <v>43</v>
      </c>
      <c r="E2283" s="55">
        <v>44927</v>
      </c>
      <c r="F2283" s="54">
        <v>20</v>
      </c>
      <c r="G2283" s="53">
        <v>0</v>
      </c>
      <c r="H2283" s="53">
        <v>0</v>
      </c>
      <c r="I2283" s="53">
        <v>0.16350899999999999</v>
      </c>
      <c r="J2283" s="53">
        <v>0.15690499999999999</v>
      </c>
      <c r="K2283" s="53">
        <v>0</v>
      </c>
      <c r="L2283" s="53">
        <v>0.112954</v>
      </c>
    </row>
    <row r="2284" spans="2:12" ht="19.5" customHeight="1" x14ac:dyDescent="0.3">
      <c r="B2284" s="57" t="s">
        <v>27</v>
      </c>
      <c r="C2284" s="56" t="s">
        <v>35</v>
      </c>
      <c r="D2284" s="56" t="s">
        <v>43</v>
      </c>
      <c r="E2284" s="55">
        <v>44896</v>
      </c>
      <c r="F2284" s="54">
        <v>20</v>
      </c>
      <c r="G2284" s="53">
        <v>0</v>
      </c>
      <c r="H2284" s="53">
        <v>0</v>
      </c>
      <c r="I2284" s="53">
        <v>0.16650100000000001</v>
      </c>
      <c r="J2284" s="53">
        <v>0.15754499999999999</v>
      </c>
      <c r="K2284" s="53">
        <v>0</v>
      </c>
      <c r="L2284" s="53">
        <v>0.165626</v>
      </c>
    </row>
    <row r="2285" spans="2:12" ht="19.5" customHeight="1" x14ac:dyDescent="0.3">
      <c r="B2285" s="57" t="s">
        <v>27</v>
      </c>
      <c r="C2285" s="56" t="s">
        <v>35</v>
      </c>
      <c r="D2285" s="56" t="s">
        <v>43</v>
      </c>
      <c r="E2285" s="55">
        <v>44866</v>
      </c>
      <c r="F2285" s="54">
        <v>20</v>
      </c>
      <c r="G2285" s="53">
        <v>0</v>
      </c>
      <c r="H2285" s="53">
        <v>0</v>
      </c>
      <c r="I2285" s="53">
        <v>0</v>
      </c>
      <c r="J2285" s="53">
        <v>0.20536799999999999</v>
      </c>
      <c r="K2285" s="53">
        <v>0.19497700000000001</v>
      </c>
      <c r="L2285" s="53">
        <v>0.169178</v>
      </c>
    </row>
    <row r="2286" spans="2:12" ht="19.5" customHeight="1" x14ac:dyDescent="0.3">
      <c r="B2286" s="57" t="s">
        <v>27</v>
      </c>
      <c r="C2286" s="56" t="s">
        <v>35</v>
      </c>
      <c r="D2286" s="56" t="s">
        <v>43</v>
      </c>
      <c r="E2286" s="55">
        <v>44835</v>
      </c>
      <c r="F2286" s="54">
        <v>20</v>
      </c>
      <c r="G2286" s="53">
        <v>0</v>
      </c>
      <c r="H2286" s="53">
        <v>0.246782</v>
      </c>
      <c r="I2286" s="53">
        <v>0.22912099999999999</v>
      </c>
      <c r="J2286" s="53">
        <v>0</v>
      </c>
      <c r="K2286" s="53">
        <v>0</v>
      </c>
      <c r="L2286" s="53">
        <v>0.18327099999999999</v>
      </c>
    </row>
    <row r="2287" spans="2:12" ht="19.5" customHeight="1" x14ac:dyDescent="0.3">
      <c r="B2287" s="57" t="s">
        <v>27</v>
      </c>
      <c r="C2287" s="56" t="s">
        <v>35</v>
      </c>
      <c r="D2287" s="56" t="s">
        <v>43</v>
      </c>
      <c r="E2287" s="55">
        <v>44805</v>
      </c>
      <c r="F2287" s="54">
        <v>20</v>
      </c>
      <c r="G2287" s="53">
        <v>0.26837100000000003</v>
      </c>
      <c r="H2287" s="53">
        <v>0.246226</v>
      </c>
      <c r="I2287" s="53">
        <v>0</v>
      </c>
      <c r="J2287" s="53">
        <v>0</v>
      </c>
      <c r="K2287" s="53">
        <v>0</v>
      </c>
      <c r="L2287" s="53">
        <v>0.18098600000000001</v>
      </c>
    </row>
    <row r="2288" spans="2:12" ht="19.5" customHeight="1" x14ac:dyDescent="0.3">
      <c r="B2288" s="57" t="s">
        <v>27</v>
      </c>
      <c r="C2288" s="56" t="s">
        <v>35</v>
      </c>
      <c r="D2288" s="56" t="s">
        <v>43</v>
      </c>
      <c r="E2288" s="55">
        <v>44774</v>
      </c>
      <c r="F2288" s="54">
        <v>20</v>
      </c>
      <c r="G2288" s="53">
        <v>0.27972599999999997</v>
      </c>
      <c r="H2288" s="53">
        <v>0.26738000000000001</v>
      </c>
      <c r="I2288" s="53">
        <v>0</v>
      </c>
      <c r="J2288" s="53">
        <v>0</v>
      </c>
      <c r="K2288" s="53">
        <v>0</v>
      </c>
      <c r="L2288" s="53">
        <v>0.20755599999999999</v>
      </c>
    </row>
    <row r="2289" spans="2:12" ht="19.5" customHeight="1" x14ac:dyDescent="0.3">
      <c r="B2289" s="57" t="s">
        <v>27</v>
      </c>
      <c r="C2289" s="56" t="s">
        <v>35</v>
      </c>
      <c r="D2289" s="56" t="s">
        <v>43</v>
      </c>
      <c r="E2289" s="55">
        <v>44743</v>
      </c>
      <c r="F2289" s="54">
        <v>20</v>
      </c>
      <c r="G2289" s="53">
        <v>0.25005300000000003</v>
      </c>
      <c r="H2289" s="53">
        <v>0.235959</v>
      </c>
      <c r="I2289" s="53">
        <v>0</v>
      </c>
      <c r="J2289" s="53">
        <v>0</v>
      </c>
      <c r="K2289" s="53">
        <v>0</v>
      </c>
      <c r="L2289" s="53">
        <v>0.18566099999999999</v>
      </c>
    </row>
    <row r="2290" spans="2:12" ht="19.5" customHeight="1" x14ac:dyDescent="0.3">
      <c r="B2290" s="57" t="s">
        <v>27</v>
      </c>
      <c r="C2290" s="56" t="s">
        <v>35</v>
      </c>
      <c r="D2290" s="56" t="s">
        <v>43</v>
      </c>
      <c r="E2290" s="55">
        <v>44713</v>
      </c>
      <c r="F2290" s="54">
        <v>20</v>
      </c>
      <c r="G2290" s="53">
        <v>0.31006600000000001</v>
      </c>
      <c r="H2290" s="53">
        <v>0.29561300000000001</v>
      </c>
      <c r="I2290" s="53">
        <v>0</v>
      </c>
      <c r="J2290" s="53">
        <v>0</v>
      </c>
      <c r="K2290" s="53">
        <v>0</v>
      </c>
      <c r="L2290" s="53">
        <v>0.222132</v>
      </c>
    </row>
    <row r="2291" spans="2:12" ht="19.5" customHeight="1" x14ac:dyDescent="0.3">
      <c r="B2291" s="57" t="s">
        <v>27</v>
      </c>
      <c r="C2291" s="56" t="s">
        <v>35</v>
      </c>
      <c r="D2291" s="56" t="s">
        <v>43</v>
      </c>
      <c r="E2291" s="55">
        <v>44682</v>
      </c>
      <c r="F2291" s="54">
        <v>20</v>
      </c>
      <c r="G2291" s="53">
        <v>0</v>
      </c>
      <c r="H2291" s="53">
        <v>0.324847</v>
      </c>
      <c r="I2291" s="53">
        <v>0.30440499999999998</v>
      </c>
      <c r="J2291" s="53">
        <v>0</v>
      </c>
      <c r="K2291" s="53">
        <v>0</v>
      </c>
      <c r="L2291" s="53">
        <v>0.242169</v>
      </c>
    </row>
    <row r="2292" spans="2:12" ht="19.5" customHeight="1" x14ac:dyDescent="0.3">
      <c r="B2292" s="57" t="s">
        <v>27</v>
      </c>
      <c r="C2292" s="56" t="s">
        <v>35</v>
      </c>
      <c r="D2292" s="56" t="s">
        <v>43</v>
      </c>
      <c r="E2292" s="55">
        <v>44652</v>
      </c>
      <c r="F2292" s="54">
        <v>20</v>
      </c>
      <c r="G2292" s="53">
        <v>0</v>
      </c>
      <c r="H2292" s="53">
        <v>0</v>
      </c>
      <c r="I2292" s="53">
        <v>0</v>
      </c>
      <c r="J2292" s="53">
        <v>0.32081100000000001</v>
      </c>
      <c r="K2292" s="53">
        <v>0.29214600000000002</v>
      </c>
      <c r="L2292" s="53">
        <v>0.242478</v>
      </c>
    </row>
    <row r="2293" spans="2:12" ht="19.5" customHeight="1" x14ac:dyDescent="0.3">
      <c r="B2293" s="57" t="s">
        <v>27</v>
      </c>
      <c r="C2293" s="56" t="s">
        <v>35</v>
      </c>
      <c r="D2293" s="56" t="s">
        <v>43</v>
      </c>
      <c r="E2293" s="55">
        <v>44621</v>
      </c>
      <c r="F2293" s="54">
        <v>20</v>
      </c>
      <c r="G2293" s="53">
        <v>0</v>
      </c>
      <c r="H2293" s="53">
        <v>0</v>
      </c>
      <c r="I2293" s="53">
        <v>0</v>
      </c>
      <c r="J2293" s="53">
        <v>0.43797999999999998</v>
      </c>
      <c r="K2293" s="53">
        <v>0.39646999999999999</v>
      </c>
      <c r="L2293" s="53">
        <v>0.31724999999999998</v>
      </c>
    </row>
    <row r="2294" spans="2:12" ht="19.5" customHeight="1" x14ac:dyDescent="0.3">
      <c r="B2294" s="57" t="s">
        <v>27</v>
      </c>
      <c r="C2294" s="56" t="s">
        <v>35</v>
      </c>
      <c r="D2294" s="56" t="s">
        <v>43</v>
      </c>
      <c r="E2294" s="55">
        <v>44593</v>
      </c>
      <c r="F2294" s="54">
        <v>20</v>
      </c>
      <c r="G2294" s="53">
        <v>0</v>
      </c>
      <c r="H2294" s="53">
        <v>0</v>
      </c>
      <c r="I2294" s="53">
        <v>0.31572499999999998</v>
      </c>
      <c r="J2294" s="53">
        <v>0.29534899999999997</v>
      </c>
      <c r="K2294" s="53">
        <v>0</v>
      </c>
      <c r="L2294" s="53">
        <v>0.23380300000000001</v>
      </c>
    </row>
    <row r="2295" spans="2:12" ht="19.5" customHeight="1" x14ac:dyDescent="0.3">
      <c r="B2295" s="57" t="s">
        <v>27</v>
      </c>
      <c r="C2295" s="56" t="s">
        <v>35</v>
      </c>
      <c r="D2295" s="56" t="s">
        <v>43</v>
      </c>
      <c r="E2295" s="55">
        <v>44562</v>
      </c>
      <c r="F2295" s="54">
        <v>20</v>
      </c>
      <c r="G2295" s="53">
        <v>0</v>
      </c>
      <c r="H2295" s="53">
        <v>0</v>
      </c>
      <c r="I2295" s="53">
        <v>0.32287900000000003</v>
      </c>
      <c r="J2295" s="53">
        <v>0.29902699999999999</v>
      </c>
      <c r="K2295" s="53">
        <v>0</v>
      </c>
      <c r="L2295" s="53">
        <v>0.24212900000000001</v>
      </c>
    </row>
    <row r="2296" spans="2:12" ht="19.5" customHeight="1" x14ac:dyDescent="0.3">
      <c r="B2296" s="103" t="s">
        <v>27</v>
      </c>
      <c r="C2296" s="56" t="s">
        <v>35</v>
      </c>
      <c r="D2296" s="56" t="s">
        <v>43</v>
      </c>
      <c r="E2296" s="55">
        <v>45108</v>
      </c>
      <c r="F2296" s="54">
        <v>20</v>
      </c>
      <c r="G2296" s="53">
        <v>0.18784699999999999</v>
      </c>
      <c r="H2296" s="53">
        <v>0.17616999999999999</v>
      </c>
      <c r="I2296" s="53">
        <v>0</v>
      </c>
      <c r="J2296" s="53">
        <v>0</v>
      </c>
      <c r="K2296" s="53">
        <v>0</v>
      </c>
      <c r="L2296" s="53">
        <v>0.12906599999999999</v>
      </c>
    </row>
    <row r="2297" spans="2:12" ht="19.5" customHeight="1" x14ac:dyDescent="0.3">
      <c r="B2297" s="57" t="s">
        <v>27</v>
      </c>
      <c r="C2297" s="56" t="s">
        <v>35</v>
      </c>
      <c r="D2297" s="56" t="s">
        <v>43</v>
      </c>
      <c r="E2297" s="55">
        <v>45078</v>
      </c>
      <c r="F2297" s="54">
        <v>25</v>
      </c>
      <c r="G2297" s="53">
        <v>0.18974099999999999</v>
      </c>
      <c r="H2297" s="53">
        <v>0.17591599999999999</v>
      </c>
      <c r="I2297" s="53">
        <v>0</v>
      </c>
      <c r="J2297" s="53">
        <v>0</v>
      </c>
      <c r="K2297" s="53">
        <v>0</v>
      </c>
      <c r="L2297" s="53">
        <v>0.13451099999999999</v>
      </c>
    </row>
    <row r="2298" spans="2:12" ht="19.5" customHeight="1" x14ac:dyDescent="0.3">
      <c r="B2298" s="57" t="s">
        <v>27</v>
      </c>
      <c r="C2298" s="56" t="s">
        <v>35</v>
      </c>
      <c r="D2298" s="56" t="s">
        <v>43</v>
      </c>
      <c r="E2298" s="55">
        <v>45047</v>
      </c>
      <c r="F2298" s="54">
        <v>25</v>
      </c>
      <c r="G2298" s="53">
        <v>0</v>
      </c>
      <c r="H2298" s="53">
        <v>0.16835800000000001</v>
      </c>
      <c r="I2298" s="53">
        <v>0.15418000000000001</v>
      </c>
      <c r="J2298" s="53">
        <v>0</v>
      </c>
      <c r="K2298" s="53">
        <v>0</v>
      </c>
      <c r="L2298" s="53">
        <v>0.118836</v>
      </c>
    </row>
    <row r="2299" spans="2:12" ht="19.5" customHeight="1" x14ac:dyDescent="0.3">
      <c r="B2299" s="57" t="s">
        <v>27</v>
      </c>
      <c r="C2299" s="56" t="s">
        <v>35</v>
      </c>
      <c r="D2299" s="56" t="s">
        <v>43</v>
      </c>
      <c r="E2299" s="55">
        <v>45017</v>
      </c>
      <c r="F2299" s="54">
        <v>25</v>
      </c>
      <c r="G2299" s="53">
        <v>0</v>
      </c>
      <c r="H2299" s="53">
        <v>0</v>
      </c>
      <c r="I2299" s="53">
        <v>0</v>
      </c>
      <c r="J2299" s="53">
        <v>0.17685999999999999</v>
      </c>
      <c r="K2299" s="53">
        <v>0.16645599999999999</v>
      </c>
      <c r="L2299" s="53">
        <v>0.12576699999999999</v>
      </c>
    </row>
    <row r="2300" spans="2:12" ht="19.5" customHeight="1" x14ac:dyDescent="0.3">
      <c r="B2300" s="57" t="s">
        <v>27</v>
      </c>
      <c r="C2300" s="56" t="s">
        <v>35</v>
      </c>
      <c r="D2300" s="56" t="s">
        <v>43</v>
      </c>
      <c r="E2300" s="55">
        <v>44986</v>
      </c>
      <c r="F2300" s="54">
        <v>25</v>
      </c>
      <c r="G2300" s="53">
        <v>0</v>
      </c>
      <c r="H2300" s="53">
        <v>0</v>
      </c>
      <c r="I2300" s="53">
        <v>0</v>
      </c>
      <c r="J2300" s="53">
        <v>0.14201800000000001</v>
      </c>
      <c r="K2300" s="53">
        <v>0.13411200000000001</v>
      </c>
      <c r="L2300" s="53">
        <v>0.11906600000000001</v>
      </c>
    </row>
    <row r="2301" spans="2:12" ht="19.5" customHeight="1" x14ac:dyDescent="0.3">
      <c r="B2301" s="57" t="s">
        <v>27</v>
      </c>
      <c r="C2301" s="56" t="s">
        <v>35</v>
      </c>
      <c r="D2301" s="56" t="s">
        <v>43</v>
      </c>
      <c r="E2301" s="55">
        <v>44927</v>
      </c>
      <c r="F2301" s="54">
        <v>25</v>
      </c>
      <c r="G2301" s="53">
        <v>0</v>
      </c>
      <c r="H2301" s="53">
        <v>0</v>
      </c>
      <c r="I2301" s="53">
        <v>0.16850899999999999</v>
      </c>
      <c r="J2301" s="53">
        <v>0.16190499999999999</v>
      </c>
      <c r="K2301" s="53">
        <v>0</v>
      </c>
      <c r="L2301" s="53">
        <v>0.117954</v>
      </c>
    </row>
    <row r="2302" spans="2:12" ht="19.5" customHeight="1" x14ac:dyDescent="0.3">
      <c r="B2302" s="57" t="s">
        <v>27</v>
      </c>
      <c r="C2302" s="56" t="s">
        <v>35</v>
      </c>
      <c r="D2302" s="56" t="s">
        <v>43</v>
      </c>
      <c r="E2302" s="55">
        <v>44896</v>
      </c>
      <c r="F2302" s="54">
        <v>25</v>
      </c>
      <c r="G2302" s="53">
        <v>0</v>
      </c>
      <c r="H2302" s="53">
        <v>0</v>
      </c>
      <c r="I2302" s="53">
        <v>0.17150099999999999</v>
      </c>
      <c r="J2302" s="53">
        <v>0.162545</v>
      </c>
      <c r="K2302" s="53">
        <v>0</v>
      </c>
      <c r="L2302" s="53">
        <v>0.170626</v>
      </c>
    </row>
    <row r="2303" spans="2:12" ht="19.5" customHeight="1" x14ac:dyDescent="0.3">
      <c r="B2303" s="57" t="s">
        <v>27</v>
      </c>
      <c r="C2303" s="56" t="s">
        <v>35</v>
      </c>
      <c r="D2303" s="56" t="s">
        <v>43</v>
      </c>
      <c r="E2303" s="55">
        <v>44866</v>
      </c>
      <c r="F2303" s="54">
        <v>25</v>
      </c>
      <c r="G2303" s="53">
        <v>0</v>
      </c>
      <c r="H2303" s="53">
        <v>0</v>
      </c>
      <c r="I2303" s="53">
        <v>0</v>
      </c>
      <c r="J2303" s="53">
        <v>0.210368</v>
      </c>
      <c r="K2303" s="53">
        <v>0.19997699999999999</v>
      </c>
      <c r="L2303" s="53">
        <v>0.174178</v>
      </c>
    </row>
    <row r="2304" spans="2:12" ht="19.5" customHeight="1" x14ac:dyDescent="0.3">
      <c r="B2304" s="57" t="s">
        <v>27</v>
      </c>
      <c r="C2304" s="56" t="s">
        <v>35</v>
      </c>
      <c r="D2304" s="56" t="s">
        <v>43</v>
      </c>
      <c r="E2304" s="55">
        <v>44835</v>
      </c>
      <c r="F2304" s="54">
        <v>25</v>
      </c>
      <c r="G2304" s="53">
        <v>0</v>
      </c>
      <c r="H2304" s="53">
        <v>0.25178200000000001</v>
      </c>
      <c r="I2304" s="53">
        <v>0.234121</v>
      </c>
      <c r="J2304" s="53">
        <v>0</v>
      </c>
      <c r="K2304" s="53">
        <v>0</v>
      </c>
      <c r="L2304" s="53">
        <v>0.18827099999999999</v>
      </c>
    </row>
    <row r="2305" spans="2:12" ht="19.5" customHeight="1" x14ac:dyDescent="0.3">
      <c r="B2305" s="57" t="s">
        <v>27</v>
      </c>
      <c r="C2305" s="56" t="s">
        <v>35</v>
      </c>
      <c r="D2305" s="56" t="s">
        <v>43</v>
      </c>
      <c r="E2305" s="55">
        <v>44805</v>
      </c>
      <c r="F2305" s="54">
        <v>25</v>
      </c>
      <c r="G2305" s="53">
        <v>0.27337099999999998</v>
      </c>
      <c r="H2305" s="53">
        <v>0.251226</v>
      </c>
      <c r="I2305" s="53">
        <v>0</v>
      </c>
      <c r="J2305" s="53">
        <v>0</v>
      </c>
      <c r="K2305" s="53">
        <v>0</v>
      </c>
      <c r="L2305" s="53">
        <v>0.18598600000000001</v>
      </c>
    </row>
    <row r="2306" spans="2:12" ht="19.5" customHeight="1" x14ac:dyDescent="0.3">
      <c r="B2306" s="57" t="s">
        <v>27</v>
      </c>
      <c r="C2306" s="56" t="s">
        <v>35</v>
      </c>
      <c r="D2306" s="56" t="s">
        <v>43</v>
      </c>
      <c r="E2306" s="55">
        <v>44774</v>
      </c>
      <c r="F2306" s="54">
        <v>25</v>
      </c>
      <c r="G2306" s="53">
        <v>0.28472599999999998</v>
      </c>
      <c r="H2306" s="53">
        <v>0.27238000000000001</v>
      </c>
      <c r="I2306" s="53">
        <v>0</v>
      </c>
      <c r="J2306" s="53">
        <v>0</v>
      </c>
      <c r="K2306" s="53">
        <v>0</v>
      </c>
      <c r="L2306" s="53">
        <v>0.21255599999999999</v>
      </c>
    </row>
    <row r="2307" spans="2:12" ht="19.5" customHeight="1" x14ac:dyDescent="0.3">
      <c r="B2307" s="57" t="s">
        <v>27</v>
      </c>
      <c r="C2307" s="56" t="s">
        <v>35</v>
      </c>
      <c r="D2307" s="56" t="s">
        <v>43</v>
      </c>
      <c r="E2307" s="55">
        <v>44743</v>
      </c>
      <c r="F2307" s="54">
        <v>25</v>
      </c>
      <c r="G2307" s="53">
        <v>0.25505299999999997</v>
      </c>
      <c r="H2307" s="53">
        <v>0.24095900000000001</v>
      </c>
      <c r="I2307" s="53">
        <v>0</v>
      </c>
      <c r="J2307" s="53">
        <v>0</v>
      </c>
      <c r="K2307" s="53">
        <v>0</v>
      </c>
      <c r="L2307" s="53">
        <v>0.190661</v>
      </c>
    </row>
    <row r="2308" spans="2:12" ht="19.5" customHeight="1" x14ac:dyDescent="0.3">
      <c r="B2308" s="57" t="s">
        <v>27</v>
      </c>
      <c r="C2308" s="56" t="s">
        <v>35</v>
      </c>
      <c r="D2308" s="56" t="s">
        <v>43</v>
      </c>
      <c r="E2308" s="55">
        <v>44713</v>
      </c>
      <c r="F2308" s="54">
        <v>25</v>
      </c>
      <c r="G2308" s="53">
        <v>0.31506600000000001</v>
      </c>
      <c r="H2308" s="53">
        <v>0.30061300000000002</v>
      </c>
      <c r="I2308" s="53">
        <v>0</v>
      </c>
      <c r="J2308" s="53">
        <v>0</v>
      </c>
      <c r="K2308" s="53">
        <v>0</v>
      </c>
      <c r="L2308" s="53">
        <v>0.227132</v>
      </c>
    </row>
    <row r="2309" spans="2:12" ht="19.5" customHeight="1" x14ac:dyDescent="0.3">
      <c r="B2309" s="57" t="s">
        <v>27</v>
      </c>
      <c r="C2309" s="56" t="s">
        <v>35</v>
      </c>
      <c r="D2309" s="56" t="s">
        <v>43</v>
      </c>
      <c r="E2309" s="55">
        <v>44682</v>
      </c>
      <c r="F2309" s="54">
        <v>25</v>
      </c>
      <c r="G2309" s="53">
        <v>0</v>
      </c>
      <c r="H2309" s="53">
        <v>0.329847</v>
      </c>
      <c r="I2309" s="53">
        <v>0.30940499999999999</v>
      </c>
      <c r="J2309" s="53">
        <v>0</v>
      </c>
      <c r="K2309" s="53">
        <v>0</v>
      </c>
      <c r="L2309" s="53">
        <v>0.247169</v>
      </c>
    </row>
    <row r="2310" spans="2:12" ht="19.5" customHeight="1" x14ac:dyDescent="0.3">
      <c r="B2310" s="57" t="s">
        <v>27</v>
      </c>
      <c r="C2310" s="56" t="s">
        <v>35</v>
      </c>
      <c r="D2310" s="56" t="s">
        <v>43</v>
      </c>
      <c r="E2310" s="55">
        <v>44652</v>
      </c>
      <c r="F2310" s="54">
        <v>25</v>
      </c>
      <c r="G2310" s="53">
        <v>0</v>
      </c>
      <c r="H2310" s="53">
        <v>0</v>
      </c>
      <c r="I2310" s="53">
        <v>0</v>
      </c>
      <c r="J2310" s="53">
        <v>0.32581100000000002</v>
      </c>
      <c r="K2310" s="53">
        <v>0.29714600000000002</v>
      </c>
      <c r="L2310" s="53">
        <v>0.247478</v>
      </c>
    </row>
    <row r="2311" spans="2:12" ht="19.5" customHeight="1" x14ac:dyDescent="0.3">
      <c r="B2311" s="57" t="s">
        <v>27</v>
      </c>
      <c r="C2311" s="56" t="s">
        <v>35</v>
      </c>
      <c r="D2311" s="56" t="s">
        <v>43</v>
      </c>
      <c r="E2311" s="55">
        <v>44621</v>
      </c>
      <c r="F2311" s="54">
        <v>25</v>
      </c>
      <c r="G2311" s="53">
        <v>0</v>
      </c>
      <c r="H2311" s="53">
        <v>0</v>
      </c>
      <c r="I2311" s="53">
        <v>0</v>
      </c>
      <c r="J2311" s="53">
        <v>0.44297999999999998</v>
      </c>
      <c r="K2311" s="53">
        <v>0.40146999999999999</v>
      </c>
      <c r="L2311" s="53">
        <v>0.32224999999999998</v>
      </c>
    </row>
    <row r="2312" spans="2:12" ht="19.5" customHeight="1" x14ac:dyDescent="0.3">
      <c r="B2312" s="57" t="s">
        <v>27</v>
      </c>
      <c r="C2312" s="56" t="s">
        <v>35</v>
      </c>
      <c r="D2312" s="56" t="s">
        <v>43</v>
      </c>
      <c r="E2312" s="55">
        <v>44593</v>
      </c>
      <c r="F2312" s="54">
        <v>25</v>
      </c>
      <c r="G2312" s="53">
        <v>0</v>
      </c>
      <c r="H2312" s="53">
        <v>0</v>
      </c>
      <c r="I2312" s="53">
        <v>0.32072499999999998</v>
      </c>
      <c r="J2312" s="53">
        <v>0.30034899999999998</v>
      </c>
      <c r="K2312" s="53">
        <v>0</v>
      </c>
      <c r="L2312" s="53">
        <v>0.23880299999999999</v>
      </c>
    </row>
    <row r="2313" spans="2:12" ht="19.5" customHeight="1" x14ac:dyDescent="0.3">
      <c r="B2313" s="57" t="s">
        <v>27</v>
      </c>
      <c r="C2313" s="56" t="s">
        <v>35</v>
      </c>
      <c r="D2313" s="56" t="s">
        <v>43</v>
      </c>
      <c r="E2313" s="55">
        <v>44562</v>
      </c>
      <c r="F2313" s="54">
        <v>25</v>
      </c>
      <c r="G2313" s="53">
        <v>0</v>
      </c>
      <c r="H2313" s="53">
        <v>0</v>
      </c>
      <c r="I2313" s="53">
        <v>0.32787899999999998</v>
      </c>
      <c r="J2313" s="53">
        <v>0.30402699999999999</v>
      </c>
      <c r="K2313" s="53">
        <v>0</v>
      </c>
      <c r="L2313" s="53">
        <v>0.24712899999999999</v>
      </c>
    </row>
    <row r="2314" spans="2:12" ht="19.5" customHeight="1" x14ac:dyDescent="0.3">
      <c r="B2314" s="103" t="s">
        <v>27</v>
      </c>
      <c r="C2314" s="56" t="s">
        <v>35</v>
      </c>
      <c r="D2314" s="56" t="s">
        <v>43</v>
      </c>
      <c r="E2314" s="55">
        <v>45108</v>
      </c>
      <c r="F2314" s="54">
        <v>25</v>
      </c>
      <c r="G2314" s="53">
        <v>0.19284699999999999</v>
      </c>
      <c r="H2314" s="53">
        <v>0.18117</v>
      </c>
      <c r="I2314" s="53">
        <v>0</v>
      </c>
      <c r="J2314" s="53">
        <v>0</v>
      </c>
      <c r="K2314" s="53">
        <v>0</v>
      </c>
      <c r="L2314" s="53">
        <v>0.13406599999999999</v>
      </c>
    </row>
    <row r="2315" spans="2:12" ht="19.5" customHeight="1" x14ac:dyDescent="0.3">
      <c r="B2315" s="57" t="s">
        <v>27</v>
      </c>
      <c r="C2315" s="56" t="s">
        <v>35</v>
      </c>
      <c r="D2315" s="56" t="s">
        <v>43</v>
      </c>
      <c r="E2315" s="55">
        <v>45078</v>
      </c>
      <c r="F2315" s="54">
        <v>3</v>
      </c>
      <c r="G2315" s="53">
        <v>0.167741</v>
      </c>
      <c r="H2315" s="53">
        <v>0.153916</v>
      </c>
      <c r="I2315" s="53">
        <v>0</v>
      </c>
      <c r="J2315" s="53">
        <v>0</v>
      </c>
      <c r="K2315" s="53">
        <v>0</v>
      </c>
      <c r="L2315" s="53">
        <v>0.112511</v>
      </c>
    </row>
    <row r="2316" spans="2:12" ht="19.5" customHeight="1" x14ac:dyDescent="0.3">
      <c r="B2316" s="57" t="s">
        <v>27</v>
      </c>
      <c r="C2316" s="56" t="s">
        <v>35</v>
      </c>
      <c r="D2316" s="56" t="s">
        <v>43</v>
      </c>
      <c r="E2316" s="55">
        <v>45047</v>
      </c>
      <c r="F2316" s="54">
        <v>3</v>
      </c>
      <c r="G2316" s="53">
        <v>0</v>
      </c>
      <c r="H2316" s="53">
        <v>0.14635799999999999</v>
      </c>
      <c r="I2316" s="53">
        <v>0.13217999999999999</v>
      </c>
      <c r="J2316" s="53">
        <v>0</v>
      </c>
      <c r="K2316" s="53">
        <v>0</v>
      </c>
      <c r="L2316" s="53">
        <v>9.6836000000000005E-2</v>
      </c>
    </row>
    <row r="2317" spans="2:12" ht="19.5" customHeight="1" x14ac:dyDescent="0.3">
      <c r="B2317" s="57" t="s">
        <v>27</v>
      </c>
      <c r="C2317" s="56" t="s">
        <v>35</v>
      </c>
      <c r="D2317" s="56" t="s">
        <v>43</v>
      </c>
      <c r="E2317" s="55">
        <v>45017</v>
      </c>
      <c r="F2317" s="54">
        <v>3</v>
      </c>
      <c r="G2317" s="53">
        <v>0</v>
      </c>
      <c r="H2317" s="53">
        <v>0</v>
      </c>
      <c r="I2317" s="53">
        <v>0</v>
      </c>
      <c r="J2317" s="53">
        <v>0.15486</v>
      </c>
      <c r="K2317" s="53">
        <v>0.144456</v>
      </c>
      <c r="L2317" s="53">
        <v>0.103767</v>
      </c>
    </row>
    <row r="2318" spans="2:12" ht="19.5" customHeight="1" x14ac:dyDescent="0.3">
      <c r="B2318" s="57" t="s">
        <v>27</v>
      </c>
      <c r="C2318" s="56" t="s">
        <v>35</v>
      </c>
      <c r="D2318" s="56" t="s">
        <v>43</v>
      </c>
      <c r="E2318" s="55">
        <v>44986</v>
      </c>
      <c r="F2318" s="54">
        <v>3</v>
      </c>
      <c r="G2318" s="53">
        <v>0</v>
      </c>
      <c r="H2318" s="53">
        <v>0</v>
      </c>
      <c r="I2318" s="53">
        <v>0</v>
      </c>
      <c r="J2318" s="53">
        <v>0.120018</v>
      </c>
      <c r="K2318" s="53">
        <v>0.112112</v>
      </c>
      <c r="L2318" s="53">
        <v>9.7066E-2</v>
      </c>
    </row>
    <row r="2319" spans="2:12" ht="19.5" customHeight="1" x14ac:dyDescent="0.3">
      <c r="B2319" s="57" t="s">
        <v>27</v>
      </c>
      <c r="C2319" s="56" t="s">
        <v>35</v>
      </c>
      <c r="D2319" s="56" t="s">
        <v>43</v>
      </c>
      <c r="E2319" s="55">
        <v>44927</v>
      </c>
      <c r="F2319" s="54">
        <v>3</v>
      </c>
      <c r="G2319" s="53">
        <v>0</v>
      </c>
      <c r="H2319" s="53">
        <v>0</v>
      </c>
      <c r="I2319" s="53">
        <v>0.146509</v>
      </c>
      <c r="J2319" s="53">
        <v>0.139905</v>
      </c>
      <c r="K2319" s="53">
        <v>0</v>
      </c>
      <c r="L2319" s="53">
        <v>9.5953999999999998E-2</v>
      </c>
    </row>
    <row r="2320" spans="2:12" ht="19.5" customHeight="1" x14ac:dyDescent="0.3">
      <c r="B2320" s="57" t="s">
        <v>27</v>
      </c>
      <c r="C2320" s="56" t="s">
        <v>35</v>
      </c>
      <c r="D2320" s="56" t="s">
        <v>43</v>
      </c>
      <c r="E2320" s="55">
        <v>44896</v>
      </c>
      <c r="F2320" s="54">
        <v>3</v>
      </c>
      <c r="G2320" s="53">
        <v>0</v>
      </c>
      <c r="H2320" s="53">
        <v>0</v>
      </c>
      <c r="I2320" s="53">
        <v>0.149501</v>
      </c>
      <c r="J2320" s="53">
        <v>0.140545</v>
      </c>
      <c r="K2320" s="53">
        <v>0</v>
      </c>
      <c r="L2320" s="53">
        <v>0.14862600000000001</v>
      </c>
    </row>
    <row r="2321" spans="2:12" ht="19.5" customHeight="1" x14ac:dyDescent="0.3">
      <c r="B2321" s="57" t="s">
        <v>27</v>
      </c>
      <c r="C2321" s="56" t="s">
        <v>35</v>
      </c>
      <c r="D2321" s="56" t="s">
        <v>43</v>
      </c>
      <c r="E2321" s="55">
        <v>44866</v>
      </c>
      <c r="F2321" s="54">
        <v>3</v>
      </c>
      <c r="G2321" s="53">
        <v>0</v>
      </c>
      <c r="H2321" s="53">
        <v>0</v>
      </c>
      <c r="I2321" s="53">
        <v>0</v>
      </c>
      <c r="J2321" s="53">
        <v>0.18836800000000001</v>
      </c>
      <c r="K2321" s="53">
        <v>0.177977</v>
      </c>
      <c r="L2321" s="53">
        <v>0.15217800000000001</v>
      </c>
    </row>
    <row r="2322" spans="2:12" ht="19.5" customHeight="1" x14ac:dyDescent="0.3">
      <c r="B2322" s="57" t="s">
        <v>27</v>
      </c>
      <c r="C2322" s="56" t="s">
        <v>35</v>
      </c>
      <c r="D2322" s="56" t="s">
        <v>43</v>
      </c>
      <c r="E2322" s="55">
        <v>44835</v>
      </c>
      <c r="F2322" s="54">
        <v>3</v>
      </c>
      <c r="G2322" s="53">
        <v>0</v>
      </c>
      <c r="H2322" s="53">
        <v>0.22978199999999999</v>
      </c>
      <c r="I2322" s="53">
        <v>0.212121</v>
      </c>
      <c r="J2322" s="53">
        <v>0</v>
      </c>
      <c r="K2322" s="53">
        <v>0</v>
      </c>
      <c r="L2322" s="53">
        <v>0.166271</v>
      </c>
    </row>
    <row r="2323" spans="2:12" ht="19.5" customHeight="1" x14ac:dyDescent="0.3">
      <c r="B2323" s="57" t="s">
        <v>27</v>
      </c>
      <c r="C2323" s="56" t="s">
        <v>35</v>
      </c>
      <c r="D2323" s="56" t="s">
        <v>43</v>
      </c>
      <c r="E2323" s="55">
        <v>44805</v>
      </c>
      <c r="F2323" s="54">
        <v>3</v>
      </c>
      <c r="G2323" s="53">
        <v>0.25137100000000001</v>
      </c>
      <c r="H2323" s="53">
        <v>0.22922600000000001</v>
      </c>
      <c r="I2323" s="53">
        <v>0</v>
      </c>
      <c r="J2323" s="53">
        <v>0</v>
      </c>
      <c r="K2323" s="53">
        <v>0</v>
      </c>
      <c r="L2323" s="53">
        <v>0.16398599999999999</v>
      </c>
    </row>
    <row r="2324" spans="2:12" ht="19.5" customHeight="1" x14ac:dyDescent="0.3">
      <c r="B2324" s="57" t="s">
        <v>27</v>
      </c>
      <c r="C2324" s="56" t="s">
        <v>35</v>
      </c>
      <c r="D2324" s="56" t="s">
        <v>43</v>
      </c>
      <c r="E2324" s="55">
        <v>44774</v>
      </c>
      <c r="F2324" s="54">
        <v>3</v>
      </c>
      <c r="G2324" s="53">
        <v>0.26272600000000002</v>
      </c>
      <c r="H2324" s="53">
        <v>0.25037999999999999</v>
      </c>
      <c r="I2324" s="53">
        <v>0</v>
      </c>
      <c r="J2324" s="53">
        <v>0</v>
      </c>
      <c r="K2324" s="53">
        <v>0</v>
      </c>
      <c r="L2324" s="53">
        <v>0.190556</v>
      </c>
    </row>
    <row r="2325" spans="2:12" ht="19.5" customHeight="1" x14ac:dyDescent="0.3">
      <c r="B2325" s="57" t="s">
        <v>27</v>
      </c>
      <c r="C2325" s="56" t="s">
        <v>35</v>
      </c>
      <c r="D2325" s="56" t="s">
        <v>43</v>
      </c>
      <c r="E2325" s="55">
        <v>44743</v>
      </c>
      <c r="F2325" s="54">
        <v>3</v>
      </c>
      <c r="G2325" s="53">
        <v>0.23305300000000001</v>
      </c>
      <c r="H2325" s="53">
        <v>0.21895899999999999</v>
      </c>
      <c r="I2325" s="53">
        <v>0</v>
      </c>
      <c r="J2325" s="53">
        <v>0</v>
      </c>
      <c r="K2325" s="53">
        <v>0</v>
      </c>
      <c r="L2325" s="53">
        <v>0.16866100000000001</v>
      </c>
    </row>
    <row r="2326" spans="2:12" ht="19.5" customHeight="1" x14ac:dyDescent="0.3">
      <c r="B2326" s="57" t="s">
        <v>27</v>
      </c>
      <c r="C2326" s="56" t="s">
        <v>35</v>
      </c>
      <c r="D2326" s="56" t="s">
        <v>43</v>
      </c>
      <c r="E2326" s="55">
        <v>44713</v>
      </c>
      <c r="F2326" s="54">
        <v>3</v>
      </c>
      <c r="G2326" s="53">
        <v>0.29306599999999999</v>
      </c>
      <c r="H2326" s="53">
        <v>0.278613</v>
      </c>
      <c r="I2326" s="53">
        <v>0</v>
      </c>
      <c r="J2326" s="53">
        <v>0</v>
      </c>
      <c r="K2326" s="53">
        <v>0</v>
      </c>
      <c r="L2326" s="53">
        <v>0.20513200000000001</v>
      </c>
    </row>
    <row r="2327" spans="2:12" ht="19.5" customHeight="1" x14ac:dyDescent="0.3">
      <c r="B2327" s="57" t="s">
        <v>27</v>
      </c>
      <c r="C2327" s="56" t="s">
        <v>35</v>
      </c>
      <c r="D2327" s="56" t="s">
        <v>43</v>
      </c>
      <c r="E2327" s="55">
        <v>44682</v>
      </c>
      <c r="F2327" s="54">
        <v>3</v>
      </c>
      <c r="G2327" s="53">
        <v>0</v>
      </c>
      <c r="H2327" s="53">
        <v>0.30784699999999998</v>
      </c>
      <c r="I2327" s="53">
        <v>0.28740500000000002</v>
      </c>
      <c r="J2327" s="53">
        <v>0</v>
      </c>
      <c r="K2327" s="53">
        <v>0</v>
      </c>
      <c r="L2327" s="53">
        <v>0.22516900000000001</v>
      </c>
    </row>
    <row r="2328" spans="2:12" ht="19.5" customHeight="1" x14ac:dyDescent="0.3">
      <c r="B2328" s="57" t="s">
        <v>27</v>
      </c>
      <c r="C2328" s="56" t="s">
        <v>35</v>
      </c>
      <c r="D2328" s="56" t="s">
        <v>43</v>
      </c>
      <c r="E2328" s="55">
        <v>44652</v>
      </c>
      <c r="F2328" s="54">
        <v>3</v>
      </c>
      <c r="G2328" s="53">
        <v>0</v>
      </c>
      <c r="H2328" s="53">
        <v>0</v>
      </c>
      <c r="I2328" s="53">
        <v>0</v>
      </c>
      <c r="J2328" s="53">
        <v>0.303811</v>
      </c>
      <c r="K2328" s="53">
        <v>0.275146</v>
      </c>
      <c r="L2328" s="53">
        <v>0.22547800000000001</v>
      </c>
    </row>
    <row r="2329" spans="2:12" ht="19.5" customHeight="1" x14ac:dyDescent="0.3">
      <c r="B2329" s="57" t="s">
        <v>27</v>
      </c>
      <c r="C2329" s="56" t="s">
        <v>35</v>
      </c>
      <c r="D2329" s="56" t="s">
        <v>43</v>
      </c>
      <c r="E2329" s="55">
        <v>44621</v>
      </c>
      <c r="F2329" s="54">
        <v>3</v>
      </c>
      <c r="G2329" s="53">
        <v>0</v>
      </c>
      <c r="H2329" s="53">
        <v>0</v>
      </c>
      <c r="I2329" s="53">
        <v>0</v>
      </c>
      <c r="J2329" s="53">
        <v>0.42098000000000002</v>
      </c>
      <c r="K2329" s="53">
        <v>0.37946999999999997</v>
      </c>
      <c r="L2329" s="53">
        <v>0.30025000000000002</v>
      </c>
    </row>
    <row r="2330" spans="2:12" ht="19.5" customHeight="1" x14ac:dyDescent="0.3">
      <c r="B2330" s="57" t="s">
        <v>27</v>
      </c>
      <c r="C2330" s="56" t="s">
        <v>35</v>
      </c>
      <c r="D2330" s="56" t="s">
        <v>43</v>
      </c>
      <c r="E2330" s="55">
        <v>44593</v>
      </c>
      <c r="F2330" s="54">
        <v>3</v>
      </c>
      <c r="G2330" s="53">
        <v>0</v>
      </c>
      <c r="H2330" s="53">
        <v>0</v>
      </c>
      <c r="I2330" s="53">
        <v>0.29872500000000002</v>
      </c>
      <c r="J2330" s="53">
        <v>0.27834900000000001</v>
      </c>
      <c r="K2330" s="53">
        <v>0</v>
      </c>
      <c r="L2330" s="53">
        <v>0.216803</v>
      </c>
    </row>
    <row r="2331" spans="2:12" ht="19.5" customHeight="1" x14ac:dyDescent="0.3">
      <c r="B2331" s="57" t="s">
        <v>27</v>
      </c>
      <c r="C2331" s="56" t="s">
        <v>35</v>
      </c>
      <c r="D2331" s="56" t="s">
        <v>43</v>
      </c>
      <c r="E2331" s="55">
        <v>44562</v>
      </c>
      <c r="F2331" s="54">
        <v>3</v>
      </c>
      <c r="G2331" s="53">
        <v>0</v>
      </c>
      <c r="H2331" s="53">
        <v>0</v>
      </c>
      <c r="I2331" s="53">
        <v>0.30587900000000001</v>
      </c>
      <c r="J2331" s="53">
        <v>0.28202700000000003</v>
      </c>
      <c r="K2331" s="53">
        <v>0</v>
      </c>
      <c r="L2331" s="53">
        <v>0.225129</v>
      </c>
    </row>
    <row r="2332" spans="2:12" ht="19.5" customHeight="1" x14ac:dyDescent="0.3">
      <c r="B2332" s="57" t="s">
        <v>27</v>
      </c>
      <c r="C2332" s="56" t="s">
        <v>35</v>
      </c>
      <c r="D2332" s="56" t="s">
        <v>43</v>
      </c>
      <c r="E2332" s="55">
        <v>45108</v>
      </c>
      <c r="F2332" s="54">
        <v>3</v>
      </c>
      <c r="G2332" s="53">
        <v>0.170847</v>
      </c>
      <c r="H2332" s="53">
        <v>0.15917000000000001</v>
      </c>
      <c r="I2332" s="53">
        <v>0</v>
      </c>
      <c r="J2332" s="53">
        <v>0</v>
      </c>
      <c r="K2332" s="53">
        <v>0</v>
      </c>
      <c r="L2332" s="53">
        <v>0.112066</v>
      </c>
    </row>
    <row r="2333" spans="2:12" ht="19.5" customHeight="1" x14ac:dyDescent="0.3">
      <c r="B2333" s="57" t="s">
        <v>27</v>
      </c>
      <c r="C2333" s="56" t="s">
        <v>35</v>
      </c>
      <c r="D2333" s="56" t="s">
        <v>43</v>
      </c>
      <c r="E2333" s="55">
        <v>45078</v>
      </c>
      <c r="F2333" s="54">
        <v>30</v>
      </c>
      <c r="G2333" s="53">
        <v>0.194741</v>
      </c>
      <c r="H2333" s="53">
        <v>0.18091599999999999</v>
      </c>
      <c r="I2333" s="53">
        <v>0</v>
      </c>
      <c r="J2333" s="53">
        <v>0</v>
      </c>
      <c r="K2333" s="53">
        <v>0</v>
      </c>
      <c r="L2333" s="53">
        <v>0.139511</v>
      </c>
    </row>
    <row r="2334" spans="2:12" ht="19.5" customHeight="1" x14ac:dyDescent="0.3">
      <c r="B2334" s="57" t="s">
        <v>27</v>
      </c>
      <c r="C2334" s="56" t="s">
        <v>35</v>
      </c>
      <c r="D2334" s="56" t="s">
        <v>43</v>
      </c>
      <c r="E2334" s="55">
        <v>45047</v>
      </c>
      <c r="F2334" s="54">
        <v>30</v>
      </c>
      <c r="G2334" s="53">
        <v>0</v>
      </c>
      <c r="H2334" s="53">
        <v>0.17335800000000001</v>
      </c>
      <c r="I2334" s="53">
        <v>0.15917999999999999</v>
      </c>
      <c r="J2334" s="53">
        <v>0</v>
      </c>
      <c r="K2334" s="53">
        <v>0</v>
      </c>
      <c r="L2334" s="53">
        <v>0.123836</v>
      </c>
    </row>
    <row r="2335" spans="2:12" ht="19.5" customHeight="1" x14ac:dyDescent="0.3">
      <c r="B2335" s="57" t="s">
        <v>27</v>
      </c>
      <c r="C2335" s="56" t="s">
        <v>35</v>
      </c>
      <c r="D2335" s="56" t="s">
        <v>43</v>
      </c>
      <c r="E2335" s="55">
        <v>45017</v>
      </c>
      <c r="F2335" s="54">
        <v>30</v>
      </c>
      <c r="G2335" s="53">
        <v>0</v>
      </c>
      <c r="H2335" s="53">
        <v>0</v>
      </c>
      <c r="I2335" s="53">
        <v>0</v>
      </c>
      <c r="J2335" s="53">
        <v>0.18185999999999999</v>
      </c>
      <c r="K2335" s="53">
        <v>0.171456</v>
      </c>
      <c r="L2335" s="53">
        <v>0.13076699999999999</v>
      </c>
    </row>
    <row r="2336" spans="2:12" ht="19.5" customHeight="1" x14ac:dyDescent="0.3">
      <c r="B2336" s="57" t="s">
        <v>27</v>
      </c>
      <c r="C2336" s="56" t="s">
        <v>35</v>
      </c>
      <c r="D2336" s="56" t="s">
        <v>43</v>
      </c>
      <c r="E2336" s="55">
        <v>44986</v>
      </c>
      <c r="F2336" s="54">
        <v>30</v>
      </c>
      <c r="G2336" s="53">
        <v>0</v>
      </c>
      <c r="H2336" s="53">
        <v>0</v>
      </c>
      <c r="I2336" s="53">
        <v>0</v>
      </c>
      <c r="J2336" s="53">
        <v>0.14701800000000001</v>
      </c>
      <c r="K2336" s="53">
        <v>0.13911200000000001</v>
      </c>
      <c r="L2336" s="53">
        <v>0.124066</v>
      </c>
    </row>
    <row r="2337" spans="2:12" ht="19.5" customHeight="1" x14ac:dyDescent="0.3">
      <c r="B2337" s="57" t="s">
        <v>27</v>
      </c>
      <c r="C2337" s="56" t="s">
        <v>35</v>
      </c>
      <c r="D2337" s="56" t="s">
        <v>43</v>
      </c>
      <c r="E2337" s="55">
        <v>44927</v>
      </c>
      <c r="F2337" s="54">
        <v>30</v>
      </c>
      <c r="G2337" s="53">
        <v>0</v>
      </c>
      <c r="H2337" s="53">
        <v>0</v>
      </c>
      <c r="I2337" s="53">
        <v>0.173509</v>
      </c>
      <c r="J2337" s="53">
        <v>0.166905</v>
      </c>
      <c r="K2337" s="53">
        <v>0</v>
      </c>
      <c r="L2337" s="53">
        <v>0.12295399999999999</v>
      </c>
    </row>
    <row r="2338" spans="2:12" ht="19.5" customHeight="1" x14ac:dyDescent="0.3">
      <c r="B2338" s="57" t="s">
        <v>27</v>
      </c>
      <c r="C2338" s="56" t="s">
        <v>35</v>
      </c>
      <c r="D2338" s="56" t="s">
        <v>43</v>
      </c>
      <c r="E2338" s="55">
        <v>44896</v>
      </c>
      <c r="F2338" s="54">
        <v>30</v>
      </c>
      <c r="G2338" s="53">
        <v>0</v>
      </c>
      <c r="H2338" s="53">
        <v>0</v>
      </c>
      <c r="I2338" s="53">
        <v>0.17650099999999999</v>
      </c>
      <c r="J2338" s="53">
        <v>0.167545</v>
      </c>
      <c r="K2338" s="53">
        <v>0</v>
      </c>
      <c r="L2338" s="53">
        <v>0.175626</v>
      </c>
    </row>
    <row r="2339" spans="2:12" ht="19.5" customHeight="1" x14ac:dyDescent="0.3">
      <c r="B2339" s="57" t="s">
        <v>27</v>
      </c>
      <c r="C2339" s="56" t="s">
        <v>35</v>
      </c>
      <c r="D2339" s="56" t="s">
        <v>43</v>
      </c>
      <c r="E2339" s="55">
        <v>44866</v>
      </c>
      <c r="F2339" s="54">
        <v>30</v>
      </c>
      <c r="G2339" s="53">
        <v>0</v>
      </c>
      <c r="H2339" s="53">
        <v>0</v>
      </c>
      <c r="I2339" s="53">
        <v>0</v>
      </c>
      <c r="J2339" s="53">
        <v>0.215368</v>
      </c>
      <c r="K2339" s="53">
        <v>0.20497699999999999</v>
      </c>
      <c r="L2339" s="53">
        <v>0.179178</v>
      </c>
    </row>
    <row r="2340" spans="2:12" ht="19.5" customHeight="1" x14ac:dyDescent="0.3">
      <c r="B2340" s="57" t="s">
        <v>27</v>
      </c>
      <c r="C2340" s="56" t="s">
        <v>35</v>
      </c>
      <c r="D2340" s="56" t="s">
        <v>43</v>
      </c>
      <c r="E2340" s="55">
        <v>44835</v>
      </c>
      <c r="F2340" s="54">
        <v>30</v>
      </c>
      <c r="G2340" s="53">
        <v>0</v>
      </c>
      <c r="H2340" s="53">
        <v>0.25678200000000001</v>
      </c>
      <c r="I2340" s="53">
        <v>0.239121</v>
      </c>
      <c r="J2340" s="53">
        <v>0</v>
      </c>
      <c r="K2340" s="53">
        <v>0</v>
      </c>
      <c r="L2340" s="53">
        <v>0.193271</v>
      </c>
    </row>
    <row r="2341" spans="2:12" ht="19.5" customHeight="1" x14ac:dyDescent="0.3">
      <c r="B2341" s="57" t="s">
        <v>27</v>
      </c>
      <c r="C2341" s="56" t="s">
        <v>35</v>
      </c>
      <c r="D2341" s="56" t="s">
        <v>43</v>
      </c>
      <c r="E2341" s="55">
        <v>44805</v>
      </c>
      <c r="F2341" s="54">
        <v>30</v>
      </c>
      <c r="G2341" s="53">
        <v>0.27837099999999998</v>
      </c>
      <c r="H2341" s="53">
        <v>0.25622600000000001</v>
      </c>
      <c r="I2341" s="53">
        <v>0</v>
      </c>
      <c r="J2341" s="53">
        <v>0</v>
      </c>
      <c r="K2341" s="53">
        <v>0</v>
      </c>
      <c r="L2341" s="53">
        <v>0.19098599999999999</v>
      </c>
    </row>
    <row r="2342" spans="2:12" ht="19.5" customHeight="1" x14ac:dyDescent="0.3">
      <c r="B2342" s="57" t="s">
        <v>27</v>
      </c>
      <c r="C2342" s="56" t="s">
        <v>35</v>
      </c>
      <c r="D2342" s="56" t="s">
        <v>43</v>
      </c>
      <c r="E2342" s="55">
        <v>44774</v>
      </c>
      <c r="F2342" s="54">
        <v>30</v>
      </c>
      <c r="G2342" s="53">
        <v>0.28972599999999998</v>
      </c>
      <c r="H2342" s="53">
        <v>0.27738000000000002</v>
      </c>
      <c r="I2342" s="53">
        <v>0</v>
      </c>
      <c r="J2342" s="53">
        <v>0</v>
      </c>
      <c r="K2342" s="53">
        <v>0</v>
      </c>
      <c r="L2342" s="53">
        <v>0.217556</v>
      </c>
    </row>
    <row r="2343" spans="2:12" ht="19.5" customHeight="1" x14ac:dyDescent="0.3">
      <c r="B2343" s="57" t="s">
        <v>27</v>
      </c>
      <c r="C2343" s="56" t="s">
        <v>35</v>
      </c>
      <c r="D2343" s="56" t="s">
        <v>43</v>
      </c>
      <c r="E2343" s="55">
        <v>44743</v>
      </c>
      <c r="F2343" s="54">
        <v>30</v>
      </c>
      <c r="G2343" s="53">
        <v>0.26005299999999998</v>
      </c>
      <c r="H2343" s="53">
        <v>0.24595900000000001</v>
      </c>
      <c r="I2343" s="53">
        <v>0</v>
      </c>
      <c r="J2343" s="53">
        <v>0</v>
      </c>
      <c r="K2343" s="53">
        <v>0</v>
      </c>
      <c r="L2343" s="53">
        <v>0.195661</v>
      </c>
    </row>
    <row r="2344" spans="2:12" ht="19.5" customHeight="1" x14ac:dyDescent="0.3">
      <c r="B2344" s="57" t="s">
        <v>27</v>
      </c>
      <c r="C2344" s="56" t="s">
        <v>35</v>
      </c>
      <c r="D2344" s="56" t="s">
        <v>43</v>
      </c>
      <c r="E2344" s="55">
        <v>44713</v>
      </c>
      <c r="F2344" s="54">
        <v>30</v>
      </c>
      <c r="G2344" s="53">
        <v>0.32006600000000002</v>
      </c>
      <c r="H2344" s="53">
        <v>0.30561300000000002</v>
      </c>
      <c r="I2344" s="53">
        <v>0</v>
      </c>
      <c r="J2344" s="53">
        <v>0</v>
      </c>
      <c r="K2344" s="53">
        <v>0</v>
      </c>
      <c r="L2344" s="53">
        <v>0.23213200000000001</v>
      </c>
    </row>
    <row r="2345" spans="2:12" ht="19.5" customHeight="1" x14ac:dyDescent="0.3">
      <c r="B2345" s="57" t="s">
        <v>27</v>
      </c>
      <c r="C2345" s="56" t="s">
        <v>35</v>
      </c>
      <c r="D2345" s="56" t="s">
        <v>43</v>
      </c>
      <c r="E2345" s="55">
        <v>44682</v>
      </c>
      <c r="F2345" s="54">
        <v>30</v>
      </c>
      <c r="G2345" s="53">
        <v>0</v>
      </c>
      <c r="H2345" s="53">
        <v>0.33484700000000001</v>
      </c>
      <c r="I2345" s="53">
        <v>0.31440499999999999</v>
      </c>
      <c r="J2345" s="53">
        <v>0</v>
      </c>
      <c r="K2345" s="53">
        <v>0</v>
      </c>
      <c r="L2345" s="53">
        <v>0.25216899999999998</v>
      </c>
    </row>
    <row r="2346" spans="2:12" ht="19.5" customHeight="1" x14ac:dyDescent="0.3">
      <c r="B2346" s="57" t="s">
        <v>27</v>
      </c>
      <c r="C2346" s="56" t="s">
        <v>35</v>
      </c>
      <c r="D2346" s="56" t="s">
        <v>43</v>
      </c>
      <c r="E2346" s="55">
        <v>44652</v>
      </c>
      <c r="F2346" s="54">
        <v>30</v>
      </c>
      <c r="G2346" s="53">
        <v>0</v>
      </c>
      <c r="H2346" s="53">
        <v>0</v>
      </c>
      <c r="I2346" s="53">
        <v>0</v>
      </c>
      <c r="J2346" s="53">
        <v>0.33081100000000002</v>
      </c>
      <c r="K2346" s="53">
        <v>0.30214600000000003</v>
      </c>
      <c r="L2346" s="53">
        <v>0.25247799999999998</v>
      </c>
    </row>
    <row r="2347" spans="2:12" ht="19.5" customHeight="1" x14ac:dyDescent="0.3">
      <c r="B2347" s="57" t="s">
        <v>27</v>
      </c>
      <c r="C2347" s="56" t="s">
        <v>35</v>
      </c>
      <c r="D2347" s="56" t="s">
        <v>43</v>
      </c>
      <c r="E2347" s="55">
        <v>44621</v>
      </c>
      <c r="F2347" s="54">
        <v>30</v>
      </c>
      <c r="G2347" s="53">
        <v>0</v>
      </c>
      <c r="H2347" s="53">
        <v>0</v>
      </c>
      <c r="I2347" s="53">
        <v>0</v>
      </c>
      <c r="J2347" s="53">
        <v>0.44797999999999999</v>
      </c>
      <c r="K2347" s="53">
        <v>0.40647</v>
      </c>
      <c r="L2347" s="53">
        <v>0.32724999999999999</v>
      </c>
    </row>
    <row r="2348" spans="2:12" ht="19.5" customHeight="1" x14ac:dyDescent="0.3">
      <c r="B2348" s="57" t="s">
        <v>27</v>
      </c>
      <c r="C2348" s="56" t="s">
        <v>35</v>
      </c>
      <c r="D2348" s="56" t="s">
        <v>43</v>
      </c>
      <c r="E2348" s="55">
        <v>44593</v>
      </c>
      <c r="F2348" s="54">
        <v>30</v>
      </c>
      <c r="G2348" s="53">
        <v>0</v>
      </c>
      <c r="H2348" s="53">
        <v>0</v>
      </c>
      <c r="I2348" s="53">
        <v>0.32572499999999999</v>
      </c>
      <c r="J2348" s="53">
        <v>0.30534899999999998</v>
      </c>
      <c r="K2348" s="53">
        <v>0</v>
      </c>
      <c r="L2348" s="53">
        <v>0.24380299999999999</v>
      </c>
    </row>
    <row r="2349" spans="2:12" ht="19.5" customHeight="1" x14ac:dyDescent="0.3">
      <c r="B2349" s="57" t="s">
        <v>27</v>
      </c>
      <c r="C2349" s="56" t="s">
        <v>35</v>
      </c>
      <c r="D2349" s="56" t="s">
        <v>43</v>
      </c>
      <c r="E2349" s="55">
        <v>44562</v>
      </c>
      <c r="F2349" s="54">
        <v>30</v>
      </c>
      <c r="G2349" s="53">
        <v>0</v>
      </c>
      <c r="H2349" s="53">
        <v>0</v>
      </c>
      <c r="I2349" s="53">
        <v>0.33287899999999998</v>
      </c>
      <c r="J2349" s="53">
        <v>0.309027</v>
      </c>
      <c r="K2349" s="53">
        <v>0</v>
      </c>
      <c r="L2349" s="53">
        <v>0.25212899999999999</v>
      </c>
    </row>
    <row r="2350" spans="2:12" ht="19.5" customHeight="1" x14ac:dyDescent="0.3">
      <c r="B2350" s="57" t="s">
        <v>27</v>
      </c>
      <c r="C2350" s="56" t="s">
        <v>35</v>
      </c>
      <c r="D2350" s="56" t="s">
        <v>43</v>
      </c>
      <c r="E2350" s="55">
        <v>45108</v>
      </c>
      <c r="F2350" s="54">
        <v>30</v>
      </c>
      <c r="G2350" s="53">
        <v>0.197847</v>
      </c>
      <c r="H2350" s="53">
        <v>0.18617</v>
      </c>
      <c r="I2350" s="53">
        <v>0</v>
      </c>
      <c r="J2350" s="53">
        <v>0</v>
      </c>
      <c r="K2350" s="53">
        <v>0</v>
      </c>
      <c r="L2350" s="53">
        <v>0.139066</v>
      </c>
    </row>
    <row r="2351" spans="2:12" ht="19.5" customHeight="1" x14ac:dyDescent="0.3">
      <c r="B2351" s="57" t="s">
        <v>27</v>
      </c>
      <c r="C2351" s="56" t="s">
        <v>35</v>
      </c>
      <c r="D2351" s="56" t="s">
        <v>43</v>
      </c>
      <c r="E2351" s="55">
        <v>45078</v>
      </c>
      <c r="F2351" s="54">
        <v>4</v>
      </c>
      <c r="G2351" s="53">
        <v>0.168741</v>
      </c>
      <c r="H2351" s="53">
        <v>0.154916</v>
      </c>
      <c r="I2351" s="53">
        <v>0</v>
      </c>
      <c r="J2351" s="53">
        <v>0</v>
      </c>
      <c r="K2351" s="53">
        <v>0</v>
      </c>
      <c r="L2351" s="53">
        <v>0.113511</v>
      </c>
    </row>
    <row r="2352" spans="2:12" ht="19.5" customHeight="1" x14ac:dyDescent="0.3">
      <c r="B2352" s="57" t="s">
        <v>27</v>
      </c>
      <c r="C2352" s="56" t="s">
        <v>35</v>
      </c>
      <c r="D2352" s="56" t="s">
        <v>43</v>
      </c>
      <c r="E2352" s="55">
        <v>45047</v>
      </c>
      <c r="F2352" s="54">
        <v>4</v>
      </c>
      <c r="G2352" s="53">
        <v>0</v>
      </c>
      <c r="H2352" s="53">
        <v>0.14735799999999999</v>
      </c>
      <c r="I2352" s="53">
        <v>0.13317999999999999</v>
      </c>
      <c r="J2352" s="53">
        <v>0</v>
      </c>
      <c r="K2352" s="53">
        <v>0</v>
      </c>
      <c r="L2352" s="53">
        <v>9.7836000000000006E-2</v>
      </c>
    </row>
    <row r="2353" spans="2:12" ht="19.5" customHeight="1" x14ac:dyDescent="0.3">
      <c r="B2353" s="57" t="s">
        <v>27</v>
      </c>
      <c r="C2353" s="56" t="s">
        <v>35</v>
      </c>
      <c r="D2353" s="56" t="s">
        <v>43</v>
      </c>
      <c r="E2353" s="55">
        <v>45017</v>
      </c>
      <c r="F2353" s="54">
        <v>4</v>
      </c>
      <c r="G2353" s="53">
        <v>0</v>
      </c>
      <c r="H2353" s="53">
        <v>0</v>
      </c>
      <c r="I2353" s="53">
        <v>0</v>
      </c>
      <c r="J2353" s="53">
        <v>0.15586</v>
      </c>
      <c r="K2353" s="53">
        <v>0.145456</v>
      </c>
      <c r="L2353" s="53">
        <v>0.104767</v>
      </c>
    </row>
    <row r="2354" spans="2:12" ht="19.5" customHeight="1" x14ac:dyDescent="0.3">
      <c r="B2354" s="57" t="s">
        <v>27</v>
      </c>
      <c r="C2354" s="56" t="s">
        <v>35</v>
      </c>
      <c r="D2354" s="56" t="s">
        <v>43</v>
      </c>
      <c r="E2354" s="55">
        <v>44986</v>
      </c>
      <c r="F2354" s="54">
        <v>4</v>
      </c>
      <c r="G2354" s="53">
        <v>0</v>
      </c>
      <c r="H2354" s="53">
        <v>0</v>
      </c>
      <c r="I2354" s="53">
        <v>0</v>
      </c>
      <c r="J2354" s="53">
        <v>0.121018</v>
      </c>
      <c r="K2354" s="53">
        <v>0.113112</v>
      </c>
      <c r="L2354" s="53">
        <v>9.8066E-2</v>
      </c>
    </row>
    <row r="2355" spans="2:12" ht="19.5" customHeight="1" x14ac:dyDescent="0.3">
      <c r="B2355" s="57" t="s">
        <v>27</v>
      </c>
      <c r="C2355" s="56" t="s">
        <v>35</v>
      </c>
      <c r="D2355" s="56" t="s">
        <v>43</v>
      </c>
      <c r="E2355" s="55">
        <v>44927</v>
      </c>
      <c r="F2355" s="54">
        <v>4</v>
      </c>
      <c r="G2355" s="53">
        <v>0</v>
      </c>
      <c r="H2355" s="53">
        <v>0</v>
      </c>
      <c r="I2355" s="53">
        <v>0.147509</v>
      </c>
      <c r="J2355" s="53">
        <v>0.140905</v>
      </c>
      <c r="K2355" s="53">
        <v>0</v>
      </c>
      <c r="L2355" s="53">
        <v>9.6953999999999999E-2</v>
      </c>
    </row>
    <row r="2356" spans="2:12" ht="19.5" customHeight="1" x14ac:dyDescent="0.3">
      <c r="B2356" s="57" t="s">
        <v>27</v>
      </c>
      <c r="C2356" s="56" t="s">
        <v>35</v>
      </c>
      <c r="D2356" s="56" t="s">
        <v>43</v>
      </c>
      <c r="E2356" s="55">
        <v>44896</v>
      </c>
      <c r="F2356" s="54">
        <v>4</v>
      </c>
      <c r="G2356" s="53">
        <v>0</v>
      </c>
      <c r="H2356" s="53">
        <v>0</v>
      </c>
      <c r="I2356" s="53">
        <v>0.150501</v>
      </c>
      <c r="J2356" s="53">
        <v>0.141545</v>
      </c>
      <c r="K2356" s="53">
        <v>0</v>
      </c>
      <c r="L2356" s="53">
        <v>0.14962600000000001</v>
      </c>
    </row>
    <row r="2357" spans="2:12" ht="19.5" customHeight="1" x14ac:dyDescent="0.3">
      <c r="B2357" s="57" t="s">
        <v>27</v>
      </c>
      <c r="C2357" s="56" t="s">
        <v>35</v>
      </c>
      <c r="D2357" s="56" t="s">
        <v>43</v>
      </c>
      <c r="E2357" s="55">
        <v>44866</v>
      </c>
      <c r="F2357" s="54">
        <v>4</v>
      </c>
      <c r="G2357" s="53">
        <v>0</v>
      </c>
      <c r="H2357" s="53">
        <v>0</v>
      </c>
      <c r="I2357" s="53">
        <v>0</v>
      </c>
      <c r="J2357" s="53">
        <v>0.18936800000000001</v>
      </c>
      <c r="K2357" s="53">
        <v>0.178977</v>
      </c>
      <c r="L2357" s="53">
        <v>0.15317800000000001</v>
      </c>
    </row>
    <row r="2358" spans="2:12" ht="19.5" customHeight="1" x14ac:dyDescent="0.3">
      <c r="B2358" s="57" t="s">
        <v>27</v>
      </c>
      <c r="C2358" s="56" t="s">
        <v>35</v>
      </c>
      <c r="D2358" s="56" t="s">
        <v>43</v>
      </c>
      <c r="E2358" s="55">
        <v>44835</v>
      </c>
      <c r="F2358" s="54">
        <v>4</v>
      </c>
      <c r="G2358" s="53">
        <v>0</v>
      </c>
      <c r="H2358" s="53">
        <v>0.23078199999999999</v>
      </c>
      <c r="I2358" s="53">
        <v>0.213121</v>
      </c>
      <c r="J2358" s="53">
        <v>0</v>
      </c>
      <c r="K2358" s="53">
        <v>0</v>
      </c>
      <c r="L2358" s="53">
        <v>0.167271</v>
      </c>
    </row>
    <row r="2359" spans="2:12" ht="19.5" customHeight="1" x14ac:dyDescent="0.3">
      <c r="B2359" s="57" t="s">
        <v>27</v>
      </c>
      <c r="C2359" s="56" t="s">
        <v>35</v>
      </c>
      <c r="D2359" s="56" t="s">
        <v>43</v>
      </c>
      <c r="E2359" s="55">
        <v>44805</v>
      </c>
      <c r="F2359" s="54">
        <v>4</v>
      </c>
      <c r="G2359" s="53">
        <v>0.25237100000000001</v>
      </c>
      <c r="H2359" s="53">
        <v>0.23022599999999999</v>
      </c>
      <c r="I2359" s="53">
        <v>0</v>
      </c>
      <c r="J2359" s="53">
        <v>0</v>
      </c>
      <c r="K2359" s="53">
        <v>0</v>
      </c>
      <c r="L2359" s="53">
        <v>0.16498599999999999</v>
      </c>
    </row>
    <row r="2360" spans="2:12" ht="19.5" customHeight="1" x14ac:dyDescent="0.3">
      <c r="B2360" s="57" t="s">
        <v>27</v>
      </c>
      <c r="C2360" s="56" t="s">
        <v>35</v>
      </c>
      <c r="D2360" s="56" t="s">
        <v>43</v>
      </c>
      <c r="E2360" s="55">
        <v>44774</v>
      </c>
      <c r="F2360" s="54">
        <v>4</v>
      </c>
      <c r="G2360" s="53">
        <v>0.26372600000000002</v>
      </c>
      <c r="H2360" s="53">
        <v>0.25137999999999999</v>
      </c>
      <c r="I2360" s="53">
        <v>0</v>
      </c>
      <c r="J2360" s="53">
        <v>0</v>
      </c>
      <c r="K2360" s="53">
        <v>0</v>
      </c>
      <c r="L2360" s="53">
        <v>0.191556</v>
      </c>
    </row>
    <row r="2361" spans="2:12" ht="19.5" customHeight="1" x14ac:dyDescent="0.3">
      <c r="B2361" s="57" t="s">
        <v>27</v>
      </c>
      <c r="C2361" s="56" t="s">
        <v>35</v>
      </c>
      <c r="D2361" s="56" t="s">
        <v>43</v>
      </c>
      <c r="E2361" s="55">
        <v>44743</v>
      </c>
      <c r="F2361" s="54">
        <v>4</v>
      </c>
      <c r="G2361" s="53">
        <v>0.23405300000000001</v>
      </c>
      <c r="H2361" s="53">
        <v>0.21995899999999999</v>
      </c>
      <c r="I2361" s="53">
        <v>0</v>
      </c>
      <c r="J2361" s="53">
        <v>0</v>
      </c>
      <c r="K2361" s="53">
        <v>0</v>
      </c>
      <c r="L2361" s="53">
        <v>0.16966100000000001</v>
      </c>
    </row>
    <row r="2362" spans="2:12" ht="19.5" customHeight="1" x14ac:dyDescent="0.3">
      <c r="B2362" s="57" t="s">
        <v>27</v>
      </c>
      <c r="C2362" s="56" t="s">
        <v>35</v>
      </c>
      <c r="D2362" s="56" t="s">
        <v>43</v>
      </c>
      <c r="E2362" s="55">
        <v>44713</v>
      </c>
      <c r="F2362" s="54">
        <v>4</v>
      </c>
      <c r="G2362" s="53">
        <v>0.29406599999999999</v>
      </c>
      <c r="H2362" s="53">
        <v>0.279613</v>
      </c>
      <c r="I2362" s="53">
        <v>0</v>
      </c>
      <c r="J2362" s="53">
        <v>0</v>
      </c>
      <c r="K2362" s="53">
        <v>0</v>
      </c>
      <c r="L2362" s="53">
        <v>0.20613200000000001</v>
      </c>
    </row>
    <row r="2363" spans="2:12" ht="19.5" customHeight="1" x14ac:dyDescent="0.3">
      <c r="B2363" s="57" t="s">
        <v>27</v>
      </c>
      <c r="C2363" s="56" t="s">
        <v>35</v>
      </c>
      <c r="D2363" s="56" t="s">
        <v>43</v>
      </c>
      <c r="E2363" s="55">
        <v>44682</v>
      </c>
      <c r="F2363" s="54">
        <v>4</v>
      </c>
      <c r="G2363" s="53">
        <v>0</v>
      </c>
      <c r="H2363" s="53">
        <v>0.30884699999999998</v>
      </c>
      <c r="I2363" s="53">
        <v>0.28840500000000002</v>
      </c>
      <c r="J2363" s="53">
        <v>0</v>
      </c>
      <c r="K2363" s="53">
        <v>0</v>
      </c>
      <c r="L2363" s="53">
        <v>0.22616900000000001</v>
      </c>
    </row>
    <row r="2364" spans="2:12" ht="19.5" customHeight="1" x14ac:dyDescent="0.3">
      <c r="B2364" s="57" t="s">
        <v>27</v>
      </c>
      <c r="C2364" s="56" t="s">
        <v>35</v>
      </c>
      <c r="D2364" s="56" t="s">
        <v>43</v>
      </c>
      <c r="E2364" s="55">
        <v>44652</v>
      </c>
      <c r="F2364" s="54">
        <v>4</v>
      </c>
      <c r="G2364" s="53">
        <v>0</v>
      </c>
      <c r="H2364" s="53">
        <v>0</v>
      </c>
      <c r="I2364" s="53">
        <v>0</v>
      </c>
      <c r="J2364" s="53">
        <v>0.304811</v>
      </c>
      <c r="K2364" s="53">
        <v>0.276146</v>
      </c>
      <c r="L2364" s="53">
        <v>0.22647800000000001</v>
      </c>
    </row>
    <row r="2365" spans="2:12" ht="19.5" customHeight="1" x14ac:dyDescent="0.3">
      <c r="B2365" s="57" t="s">
        <v>27</v>
      </c>
      <c r="C2365" s="56" t="s">
        <v>35</v>
      </c>
      <c r="D2365" s="56" t="s">
        <v>43</v>
      </c>
      <c r="E2365" s="55">
        <v>44621</v>
      </c>
      <c r="F2365" s="54">
        <v>4</v>
      </c>
      <c r="G2365" s="53">
        <v>0</v>
      </c>
      <c r="H2365" s="53">
        <v>0</v>
      </c>
      <c r="I2365" s="53">
        <v>0</v>
      </c>
      <c r="J2365" s="53">
        <v>0.42198000000000002</v>
      </c>
      <c r="K2365" s="53">
        <v>0.38046999999999997</v>
      </c>
      <c r="L2365" s="53">
        <v>0.30125000000000002</v>
      </c>
    </row>
    <row r="2366" spans="2:12" ht="19.5" customHeight="1" x14ac:dyDescent="0.3">
      <c r="B2366" s="57" t="s">
        <v>27</v>
      </c>
      <c r="C2366" s="56" t="s">
        <v>35</v>
      </c>
      <c r="D2366" s="56" t="s">
        <v>43</v>
      </c>
      <c r="E2366" s="55">
        <v>44593</v>
      </c>
      <c r="F2366" s="54">
        <v>4</v>
      </c>
      <c r="G2366" s="53">
        <v>0</v>
      </c>
      <c r="H2366" s="53">
        <v>0</v>
      </c>
      <c r="I2366" s="53">
        <v>0.29972500000000002</v>
      </c>
      <c r="J2366" s="53">
        <v>0.27934900000000001</v>
      </c>
      <c r="K2366" s="53">
        <v>0</v>
      </c>
      <c r="L2366" s="53">
        <v>0.217803</v>
      </c>
    </row>
    <row r="2367" spans="2:12" ht="19.5" customHeight="1" x14ac:dyDescent="0.3">
      <c r="B2367" s="57" t="s">
        <v>27</v>
      </c>
      <c r="C2367" s="56" t="s">
        <v>35</v>
      </c>
      <c r="D2367" s="56" t="s">
        <v>43</v>
      </c>
      <c r="E2367" s="55">
        <v>44562</v>
      </c>
      <c r="F2367" s="54">
        <v>4</v>
      </c>
      <c r="G2367" s="53">
        <v>0</v>
      </c>
      <c r="H2367" s="53">
        <v>0</v>
      </c>
      <c r="I2367" s="53">
        <v>0.30687900000000001</v>
      </c>
      <c r="J2367" s="53">
        <v>0.28302699999999997</v>
      </c>
      <c r="K2367" s="53">
        <v>0</v>
      </c>
      <c r="L2367" s="53">
        <v>0.226129</v>
      </c>
    </row>
    <row r="2368" spans="2:12" ht="19.5" customHeight="1" x14ac:dyDescent="0.3">
      <c r="B2368" s="57" t="s">
        <v>27</v>
      </c>
      <c r="C2368" s="56" t="s">
        <v>35</v>
      </c>
      <c r="D2368" s="56" t="s">
        <v>43</v>
      </c>
      <c r="E2368" s="55">
        <v>45108</v>
      </c>
      <c r="F2368" s="54">
        <v>4</v>
      </c>
      <c r="G2368" s="53">
        <v>0.171847</v>
      </c>
      <c r="H2368" s="53">
        <v>0.16017000000000001</v>
      </c>
      <c r="I2368" s="53">
        <v>0</v>
      </c>
      <c r="J2368" s="53">
        <v>0</v>
      </c>
      <c r="K2368" s="53">
        <v>0</v>
      </c>
      <c r="L2368" s="53">
        <v>0.113066</v>
      </c>
    </row>
    <row r="2369" spans="2:12" ht="19.5" customHeight="1" x14ac:dyDescent="0.3">
      <c r="B2369" s="57" t="s">
        <v>27</v>
      </c>
      <c r="C2369" s="56" t="s">
        <v>35</v>
      </c>
      <c r="D2369" s="56" t="s">
        <v>43</v>
      </c>
      <c r="E2369" s="55">
        <v>45078</v>
      </c>
      <c r="F2369" s="54">
        <v>5</v>
      </c>
      <c r="G2369" s="53">
        <v>0.169741</v>
      </c>
      <c r="H2369" s="53">
        <v>0.155916</v>
      </c>
      <c r="I2369" s="53">
        <v>0</v>
      </c>
      <c r="J2369" s="53">
        <v>0</v>
      </c>
      <c r="K2369" s="53">
        <v>0</v>
      </c>
      <c r="L2369" s="53">
        <v>0.114511</v>
      </c>
    </row>
    <row r="2370" spans="2:12" ht="19.5" customHeight="1" x14ac:dyDescent="0.3">
      <c r="B2370" s="57" t="s">
        <v>27</v>
      </c>
      <c r="C2370" s="56" t="s">
        <v>35</v>
      </c>
      <c r="D2370" s="56" t="s">
        <v>43</v>
      </c>
      <c r="E2370" s="55">
        <v>45047</v>
      </c>
      <c r="F2370" s="54">
        <v>5</v>
      </c>
      <c r="G2370" s="53">
        <v>0</v>
      </c>
      <c r="H2370" s="53">
        <v>0.14835799999999999</v>
      </c>
      <c r="I2370" s="53">
        <v>0.13417999999999999</v>
      </c>
      <c r="J2370" s="53">
        <v>0</v>
      </c>
      <c r="K2370" s="53">
        <v>0</v>
      </c>
      <c r="L2370" s="53">
        <v>9.8835999999999993E-2</v>
      </c>
    </row>
    <row r="2371" spans="2:12" ht="19.5" customHeight="1" x14ac:dyDescent="0.3">
      <c r="B2371" s="57" t="s">
        <v>27</v>
      </c>
      <c r="C2371" s="56" t="s">
        <v>35</v>
      </c>
      <c r="D2371" s="56" t="s">
        <v>43</v>
      </c>
      <c r="E2371" s="55">
        <v>45017</v>
      </c>
      <c r="F2371" s="54">
        <v>5</v>
      </c>
      <c r="G2371" s="53">
        <v>0</v>
      </c>
      <c r="H2371" s="53">
        <v>0</v>
      </c>
      <c r="I2371" s="53">
        <v>0</v>
      </c>
      <c r="J2371" s="53">
        <v>0.15686</v>
      </c>
      <c r="K2371" s="53">
        <v>0.146456</v>
      </c>
      <c r="L2371" s="53">
        <v>0.105767</v>
      </c>
    </row>
    <row r="2372" spans="2:12" ht="19.5" customHeight="1" x14ac:dyDescent="0.3">
      <c r="B2372" s="57" t="s">
        <v>27</v>
      </c>
      <c r="C2372" s="56" t="s">
        <v>35</v>
      </c>
      <c r="D2372" s="56" t="s">
        <v>43</v>
      </c>
      <c r="E2372" s="55">
        <v>44986</v>
      </c>
      <c r="F2372" s="54">
        <v>5</v>
      </c>
      <c r="G2372" s="53">
        <v>0</v>
      </c>
      <c r="H2372" s="53">
        <v>0</v>
      </c>
      <c r="I2372" s="53">
        <v>0</v>
      </c>
      <c r="J2372" s="53">
        <v>0.122018</v>
      </c>
      <c r="K2372" s="53">
        <v>0.11411200000000001</v>
      </c>
      <c r="L2372" s="53">
        <v>9.9066000000000001E-2</v>
      </c>
    </row>
    <row r="2373" spans="2:12" ht="19.5" customHeight="1" x14ac:dyDescent="0.3">
      <c r="B2373" s="57" t="s">
        <v>27</v>
      </c>
      <c r="C2373" s="56" t="s">
        <v>35</v>
      </c>
      <c r="D2373" s="56" t="s">
        <v>43</v>
      </c>
      <c r="E2373" s="55">
        <v>44927</v>
      </c>
      <c r="F2373" s="54">
        <v>5</v>
      </c>
      <c r="G2373" s="53">
        <v>0</v>
      </c>
      <c r="H2373" s="53">
        <v>0</v>
      </c>
      <c r="I2373" s="53">
        <v>0.148509</v>
      </c>
      <c r="J2373" s="53">
        <v>0.141905</v>
      </c>
      <c r="K2373" s="53">
        <v>0</v>
      </c>
      <c r="L2373" s="53">
        <v>9.7953999999999999E-2</v>
      </c>
    </row>
    <row r="2374" spans="2:12" ht="19.5" customHeight="1" x14ac:dyDescent="0.3">
      <c r="B2374" s="57" t="s">
        <v>27</v>
      </c>
      <c r="C2374" s="56" t="s">
        <v>35</v>
      </c>
      <c r="D2374" s="56" t="s">
        <v>43</v>
      </c>
      <c r="E2374" s="55">
        <v>44896</v>
      </c>
      <c r="F2374" s="54">
        <v>5</v>
      </c>
      <c r="G2374" s="53">
        <v>0</v>
      </c>
      <c r="H2374" s="53">
        <v>0</v>
      </c>
      <c r="I2374" s="53">
        <v>0.151501</v>
      </c>
      <c r="J2374" s="53">
        <v>0.14254500000000001</v>
      </c>
      <c r="K2374" s="53">
        <v>0</v>
      </c>
      <c r="L2374" s="53">
        <v>0.15062600000000001</v>
      </c>
    </row>
    <row r="2375" spans="2:12" ht="19.5" customHeight="1" x14ac:dyDescent="0.3">
      <c r="B2375" s="57" t="s">
        <v>27</v>
      </c>
      <c r="C2375" s="56" t="s">
        <v>35</v>
      </c>
      <c r="D2375" s="56" t="s">
        <v>43</v>
      </c>
      <c r="E2375" s="55">
        <v>44866</v>
      </c>
      <c r="F2375" s="54">
        <v>5</v>
      </c>
      <c r="G2375" s="53">
        <v>0</v>
      </c>
      <c r="H2375" s="53">
        <v>0</v>
      </c>
      <c r="I2375" s="53">
        <v>0</v>
      </c>
      <c r="J2375" s="53">
        <v>0.19036800000000001</v>
      </c>
      <c r="K2375" s="53">
        <v>0.179977</v>
      </c>
      <c r="L2375" s="53">
        <v>0.15417800000000001</v>
      </c>
    </row>
    <row r="2376" spans="2:12" ht="19.5" customHeight="1" x14ac:dyDescent="0.3">
      <c r="B2376" s="57" t="s">
        <v>27</v>
      </c>
      <c r="C2376" s="56" t="s">
        <v>35</v>
      </c>
      <c r="D2376" s="56" t="s">
        <v>43</v>
      </c>
      <c r="E2376" s="55">
        <v>44835</v>
      </c>
      <c r="F2376" s="54">
        <v>5</v>
      </c>
      <c r="G2376" s="53">
        <v>0</v>
      </c>
      <c r="H2376" s="53">
        <v>0.23178199999999999</v>
      </c>
      <c r="I2376" s="53">
        <v>0.21412100000000001</v>
      </c>
      <c r="J2376" s="53">
        <v>0</v>
      </c>
      <c r="K2376" s="53">
        <v>0</v>
      </c>
      <c r="L2376" s="53">
        <v>0.168271</v>
      </c>
    </row>
    <row r="2377" spans="2:12" ht="19.5" customHeight="1" x14ac:dyDescent="0.3">
      <c r="B2377" s="57" t="s">
        <v>27</v>
      </c>
      <c r="C2377" s="56" t="s">
        <v>35</v>
      </c>
      <c r="D2377" s="56" t="s">
        <v>43</v>
      </c>
      <c r="E2377" s="55">
        <v>44805</v>
      </c>
      <c r="F2377" s="54">
        <v>5</v>
      </c>
      <c r="G2377" s="53">
        <v>0.25337100000000001</v>
      </c>
      <c r="H2377" s="53">
        <v>0.23122599999999999</v>
      </c>
      <c r="I2377" s="53">
        <v>0</v>
      </c>
      <c r="J2377" s="53">
        <v>0</v>
      </c>
      <c r="K2377" s="53">
        <v>0</v>
      </c>
      <c r="L2377" s="53">
        <v>0.16598599999999999</v>
      </c>
    </row>
    <row r="2378" spans="2:12" ht="19.5" customHeight="1" x14ac:dyDescent="0.3">
      <c r="B2378" s="57" t="s">
        <v>27</v>
      </c>
      <c r="C2378" s="56" t="s">
        <v>35</v>
      </c>
      <c r="D2378" s="56" t="s">
        <v>43</v>
      </c>
      <c r="E2378" s="55">
        <v>44774</v>
      </c>
      <c r="F2378" s="54">
        <v>5</v>
      </c>
      <c r="G2378" s="53">
        <v>0.26472600000000002</v>
      </c>
      <c r="H2378" s="53">
        <v>0.25237999999999999</v>
      </c>
      <c r="I2378" s="53">
        <v>0</v>
      </c>
      <c r="J2378" s="53">
        <v>0</v>
      </c>
      <c r="K2378" s="53">
        <v>0</v>
      </c>
      <c r="L2378" s="53">
        <v>0.192556</v>
      </c>
    </row>
    <row r="2379" spans="2:12" ht="19.5" customHeight="1" x14ac:dyDescent="0.3">
      <c r="B2379" s="57" t="s">
        <v>27</v>
      </c>
      <c r="C2379" s="56" t="s">
        <v>35</v>
      </c>
      <c r="D2379" s="56" t="s">
        <v>43</v>
      </c>
      <c r="E2379" s="55">
        <v>44743</v>
      </c>
      <c r="F2379" s="54">
        <v>5</v>
      </c>
      <c r="G2379" s="53">
        <v>0.23505300000000001</v>
      </c>
      <c r="H2379" s="53">
        <v>0.22095899999999999</v>
      </c>
      <c r="I2379" s="53">
        <v>0</v>
      </c>
      <c r="J2379" s="53">
        <v>0</v>
      </c>
      <c r="K2379" s="53">
        <v>0</v>
      </c>
      <c r="L2379" s="53">
        <v>0.17066100000000001</v>
      </c>
    </row>
    <row r="2380" spans="2:12" ht="19.5" customHeight="1" x14ac:dyDescent="0.3">
      <c r="B2380" s="57" t="s">
        <v>27</v>
      </c>
      <c r="C2380" s="56" t="s">
        <v>35</v>
      </c>
      <c r="D2380" s="56" t="s">
        <v>43</v>
      </c>
      <c r="E2380" s="55">
        <v>44713</v>
      </c>
      <c r="F2380" s="54">
        <v>5</v>
      </c>
      <c r="G2380" s="53">
        <v>0.29506599999999999</v>
      </c>
      <c r="H2380" s="53">
        <v>0.280613</v>
      </c>
      <c r="I2380" s="53">
        <v>0</v>
      </c>
      <c r="J2380" s="53">
        <v>0</v>
      </c>
      <c r="K2380" s="53">
        <v>0</v>
      </c>
      <c r="L2380" s="53">
        <v>0.20713200000000001</v>
      </c>
    </row>
    <row r="2381" spans="2:12" ht="19.5" customHeight="1" x14ac:dyDescent="0.3">
      <c r="B2381" s="57" t="s">
        <v>27</v>
      </c>
      <c r="C2381" s="56" t="s">
        <v>35</v>
      </c>
      <c r="D2381" s="56" t="s">
        <v>43</v>
      </c>
      <c r="E2381" s="55">
        <v>44682</v>
      </c>
      <c r="F2381" s="54">
        <v>5</v>
      </c>
      <c r="G2381" s="53">
        <v>0</v>
      </c>
      <c r="H2381" s="53">
        <v>0.30984699999999998</v>
      </c>
      <c r="I2381" s="53">
        <v>0.28940500000000002</v>
      </c>
      <c r="J2381" s="53">
        <v>0</v>
      </c>
      <c r="K2381" s="53">
        <v>0</v>
      </c>
      <c r="L2381" s="53">
        <v>0.22716900000000001</v>
      </c>
    </row>
    <row r="2382" spans="2:12" ht="19.5" customHeight="1" x14ac:dyDescent="0.3">
      <c r="B2382" s="57" t="s">
        <v>27</v>
      </c>
      <c r="C2382" s="56" t="s">
        <v>35</v>
      </c>
      <c r="D2382" s="56" t="s">
        <v>43</v>
      </c>
      <c r="E2382" s="55">
        <v>44652</v>
      </c>
      <c r="F2382" s="54">
        <v>5</v>
      </c>
      <c r="G2382" s="53">
        <v>0</v>
      </c>
      <c r="H2382" s="53">
        <v>0</v>
      </c>
      <c r="I2382" s="53">
        <v>0</v>
      </c>
      <c r="J2382" s="53">
        <v>0.305811</v>
      </c>
      <c r="K2382" s="53">
        <v>0.277146</v>
      </c>
      <c r="L2382" s="53">
        <v>0.22747800000000001</v>
      </c>
    </row>
    <row r="2383" spans="2:12" ht="19.5" customHeight="1" x14ac:dyDescent="0.3">
      <c r="B2383" s="57" t="s">
        <v>27</v>
      </c>
      <c r="C2383" s="56" t="s">
        <v>35</v>
      </c>
      <c r="D2383" s="56" t="s">
        <v>43</v>
      </c>
      <c r="E2383" s="55">
        <v>44621</v>
      </c>
      <c r="F2383" s="54">
        <v>5</v>
      </c>
      <c r="G2383" s="53">
        <v>0</v>
      </c>
      <c r="H2383" s="53">
        <v>0</v>
      </c>
      <c r="I2383" s="53">
        <v>0</v>
      </c>
      <c r="J2383" s="53">
        <v>0.42298000000000002</v>
      </c>
      <c r="K2383" s="53">
        <v>0.38146999999999998</v>
      </c>
      <c r="L2383" s="53">
        <v>0.30225000000000002</v>
      </c>
    </row>
    <row r="2384" spans="2:12" ht="19.5" customHeight="1" x14ac:dyDescent="0.3">
      <c r="B2384" s="57" t="s">
        <v>27</v>
      </c>
      <c r="C2384" s="56" t="s">
        <v>35</v>
      </c>
      <c r="D2384" s="56" t="s">
        <v>43</v>
      </c>
      <c r="E2384" s="55">
        <v>44593</v>
      </c>
      <c r="F2384" s="54">
        <v>5</v>
      </c>
      <c r="G2384" s="53">
        <v>0</v>
      </c>
      <c r="H2384" s="53">
        <v>0</v>
      </c>
      <c r="I2384" s="53">
        <v>0.30072500000000002</v>
      </c>
      <c r="J2384" s="53">
        <v>0.28034900000000001</v>
      </c>
      <c r="K2384" s="53">
        <v>0</v>
      </c>
      <c r="L2384" s="53">
        <v>0.218803</v>
      </c>
    </row>
    <row r="2385" spans="2:12" ht="19.5" customHeight="1" x14ac:dyDescent="0.3">
      <c r="B2385" s="57" t="s">
        <v>27</v>
      </c>
      <c r="C2385" s="56" t="s">
        <v>35</v>
      </c>
      <c r="D2385" s="56" t="s">
        <v>43</v>
      </c>
      <c r="E2385" s="55">
        <v>44562</v>
      </c>
      <c r="F2385" s="54">
        <v>5</v>
      </c>
      <c r="G2385" s="53">
        <v>0</v>
      </c>
      <c r="H2385" s="53">
        <v>0</v>
      </c>
      <c r="I2385" s="53">
        <v>0.30787900000000001</v>
      </c>
      <c r="J2385" s="53">
        <v>0.28402699999999997</v>
      </c>
      <c r="K2385" s="53">
        <v>0</v>
      </c>
      <c r="L2385" s="53">
        <v>0.227129</v>
      </c>
    </row>
    <row r="2386" spans="2:12" ht="19.5" customHeight="1" x14ac:dyDescent="0.3">
      <c r="B2386" s="100" t="s">
        <v>27</v>
      </c>
      <c r="C2386" s="56" t="s">
        <v>35</v>
      </c>
      <c r="D2386" s="56" t="s">
        <v>43</v>
      </c>
      <c r="E2386" s="55">
        <v>45108</v>
      </c>
      <c r="F2386" s="54">
        <v>5</v>
      </c>
      <c r="G2386" s="53">
        <v>0.172847</v>
      </c>
      <c r="H2386" s="53">
        <v>0.16117000000000001</v>
      </c>
      <c r="I2386" s="53">
        <v>0</v>
      </c>
      <c r="J2386" s="53">
        <v>0</v>
      </c>
      <c r="K2386" s="53">
        <v>0</v>
      </c>
      <c r="L2386" s="53">
        <v>0.114066</v>
      </c>
    </row>
    <row r="2387" spans="2:12" ht="19.5" customHeight="1" x14ac:dyDescent="0.3">
      <c r="B2387" s="57" t="s">
        <v>27</v>
      </c>
      <c r="C2387" s="56" t="s">
        <v>35</v>
      </c>
      <c r="D2387" s="56" t="s">
        <v>43</v>
      </c>
      <c r="E2387" s="55">
        <v>45078</v>
      </c>
      <c r="F2387" s="54">
        <v>6</v>
      </c>
      <c r="G2387" s="53">
        <v>0.170741</v>
      </c>
      <c r="H2387" s="53">
        <v>0.156916</v>
      </c>
      <c r="I2387" s="53">
        <v>0</v>
      </c>
      <c r="J2387" s="53">
        <v>0</v>
      </c>
      <c r="K2387" s="53">
        <v>0</v>
      </c>
      <c r="L2387" s="53">
        <v>0.115511</v>
      </c>
    </row>
    <row r="2388" spans="2:12" ht="19.5" customHeight="1" x14ac:dyDescent="0.3">
      <c r="B2388" s="57" t="s">
        <v>27</v>
      </c>
      <c r="C2388" s="56" t="s">
        <v>35</v>
      </c>
      <c r="D2388" s="56" t="s">
        <v>43</v>
      </c>
      <c r="E2388" s="55">
        <v>45047</v>
      </c>
      <c r="F2388" s="54">
        <v>6</v>
      </c>
      <c r="G2388" s="53">
        <v>0</v>
      </c>
      <c r="H2388" s="53">
        <v>0.14935799999999999</v>
      </c>
      <c r="I2388" s="53">
        <v>0.13517999999999999</v>
      </c>
      <c r="J2388" s="53">
        <v>0</v>
      </c>
      <c r="K2388" s="53">
        <v>0</v>
      </c>
      <c r="L2388" s="53">
        <v>9.9835999999999994E-2</v>
      </c>
    </row>
    <row r="2389" spans="2:12" ht="19.5" customHeight="1" x14ac:dyDescent="0.3">
      <c r="B2389" s="57" t="s">
        <v>27</v>
      </c>
      <c r="C2389" s="56" t="s">
        <v>35</v>
      </c>
      <c r="D2389" s="56" t="s">
        <v>43</v>
      </c>
      <c r="E2389" s="55">
        <v>45017</v>
      </c>
      <c r="F2389" s="54">
        <v>6</v>
      </c>
      <c r="G2389" s="53">
        <v>0</v>
      </c>
      <c r="H2389" s="53">
        <v>0</v>
      </c>
      <c r="I2389" s="53">
        <v>0</v>
      </c>
      <c r="J2389" s="53">
        <v>0.15786</v>
      </c>
      <c r="K2389" s="53">
        <v>0.147456</v>
      </c>
      <c r="L2389" s="53">
        <v>0.106767</v>
      </c>
    </row>
    <row r="2390" spans="2:12" ht="19.5" customHeight="1" x14ac:dyDescent="0.3">
      <c r="B2390" s="57" t="s">
        <v>27</v>
      </c>
      <c r="C2390" s="56" t="s">
        <v>35</v>
      </c>
      <c r="D2390" s="56" t="s">
        <v>43</v>
      </c>
      <c r="E2390" s="55">
        <v>44986</v>
      </c>
      <c r="F2390" s="54">
        <v>6</v>
      </c>
      <c r="G2390" s="53">
        <v>0</v>
      </c>
      <c r="H2390" s="53">
        <v>0</v>
      </c>
      <c r="I2390" s="53">
        <v>0</v>
      </c>
      <c r="J2390" s="53">
        <v>0.123018</v>
      </c>
      <c r="K2390" s="53">
        <v>0.11511200000000001</v>
      </c>
      <c r="L2390" s="53">
        <v>0.100066</v>
      </c>
    </row>
    <row r="2391" spans="2:12" ht="19.5" customHeight="1" x14ac:dyDescent="0.3">
      <c r="B2391" s="57" t="s">
        <v>27</v>
      </c>
      <c r="C2391" s="56" t="s">
        <v>35</v>
      </c>
      <c r="D2391" s="56" t="s">
        <v>43</v>
      </c>
      <c r="E2391" s="55">
        <v>44927</v>
      </c>
      <c r="F2391" s="54">
        <v>6</v>
      </c>
      <c r="G2391" s="53">
        <v>0</v>
      </c>
      <c r="H2391" s="53">
        <v>0</v>
      </c>
      <c r="I2391" s="53">
        <v>0.149509</v>
      </c>
      <c r="J2391" s="53">
        <v>0.142905</v>
      </c>
      <c r="K2391" s="53">
        <v>0</v>
      </c>
      <c r="L2391" s="53">
        <v>9.8954E-2</v>
      </c>
    </row>
    <row r="2392" spans="2:12" ht="19.5" customHeight="1" x14ac:dyDescent="0.3">
      <c r="B2392" s="57" t="s">
        <v>27</v>
      </c>
      <c r="C2392" s="56" t="s">
        <v>35</v>
      </c>
      <c r="D2392" s="56" t="s">
        <v>43</v>
      </c>
      <c r="E2392" s="55">
        <v>44896</v>
      </c>
      <c r="F2392" s="54">
        <v>6</v>
      </c>
      <c r="G2392" s="53">
        <v>0</v>
      </c>
      <c r="H2392" s="53">
        <v>0</v>
      </c>
      <c r="I2392" s="53">
        <v>0.152501</v>
      </c>
      <c r="J2392" s="53">
        <v>0.14354500000000001</v>
      </c>
      <c r="K2392" s="53">
        <v>0</v>
      </c>
      <c r="L2392" s="53">
        <v>0.15162600000000001</v>
      </c>
    </row>
    <row r="2393" spans="2:12" ht="19.5" customHeight="1" x14ac:dyDescent="0.3">
      <c r="B2393" s="57" t="s">
        <v>27</v>
      </c>
      <c r="C2393" s="56" t="s">
        <v>35</v>
      </c>
      <c r="D2393" s="56" t="s">
        <v>43</v>
      </c>
      <c r="E2393" s="55">
        <v>44866</v>
      </c>
      <c r="F2393" s="54">
        <v>6</v>
      </c>
      <c r="G2393" s="53">
        <v>0</v>
      </c>
      <c r="H2393" s="53">
        <v>0</v>
      </c>
      <c r="I2393" s="53">
        <v>0</v>
      </c>
      <c r="J2393" s="53">
        <v>0.19136800000000001</v>
      </c>
      <c r="K2393" s="53">
        <v>0.180977</v>
      </c>
      <c r="L2393" s="53">
        <v>0.15517800000000001</v>
      </c>
    </row>
    <row r="2394" spans="2:12" ht="19.5" customHeight="1" x14ac:dyDescent="0.3">
      <c r="B2394" s="57" t="s">
        <v>27</v>
      </c>
      <c r="C2394" s="56" t="s">
        <v>35</v>
      </c>
      <c r="D2394" s="56" t="s">
        <v>43</v>
      </c>
      <c r="E2394" s="55">
        <v>44835</v>
      </c>
      <c r="F2394" s="54">
        <v>6</v>
      </c>
      <c r="G2394" s="53">
        <v>0</v>
      </c>
      <c r="H2394" s="53">
        <v>0.23278199999999999</v>
      </c>
      <c r="I2394" s="53">
        <v>0.21512100000000001</v>
      </c>
      <c r="J2394" s="53">
        <v>0</v>
      </c>
      <c r="K2394" s="53">
        <v>0</v>
      </c>
      <c r="L2394" s="53">
        <v>0.169271</v>
      </c>
    </row>
    <row r="2395" spans="2:12" ht="19.5" customHeight="1" x14ac:dyDescent="0.3">
      <c r="B2395" s="57" t="s">
        <v>27</v>
      </c>
      <c r="C2395" s="56" t="s">
        <v>35</v>
      </c>
      <c r="D2395" s="56" t="s">
        <v>43</v>
      </c>
      <c r="E2395" s="55">
        <v>44805</v>
      </c>
      <c r="F2395" s="54">
        <v>6</v>
      </c>
      <c r="G2395" s="53">
        <v>0.25437100000000001</v>
      </c>
      <c r="H2395" s="53">
        <v>0.23222599999999999</v>
      </c>
      <c r="I2395" s="53">
        <v>0</v>
      </c>
      <c r="J2395" s="53">
        <v>0</v>
      </c>
      <c r="K2395" s="53">
        <v>0</v>
      </c>
      <c r="L2395" s="53">
        <v>0.166986</v>
      </c>
    </row>
    <row r="2396" spans="2:12" ht="19.5" customHeight="1" x14ac:dyDescent="0.3">
      <c r="B2396" s="57" t="s">
        <v>27</v>
      </c>
      <c r="C2396" s="56" t="s">
        <v>35</v>
      </c>
      <c r="D2396" s="56" t="s">
        <v>43</v>
      </c>
      <c r="E2396" s="55">
        <v>44774</v>
      </c>
      <c r="F2396" s="54">
        <v>6</v>
      </c>
      <c r="G2396" s="53">
        <v>0.26572600000000002</v>
      </c>
      <c r="H2396" s="53">
        <v>0.25337999999999999</v>
      </c>
      <c r="I2396" s="53">
        <v>0</v>
      </c>
      <c r="J2396" s="53">
        <v>0</v>
      </c>
      <c r="K2396" s="53">
        <v>0</v>
      </c>
      <c r="L2396" s="53">
        <v>0.19355600000000001</v>
      </c>
    </row>
    <row r="2397" spans="2:12" ht="19.5" customHeight="1" x14ac:dyDescent="0.3">
      <c r="B2397" s="57" t="s">
        <v>27</v>
      </c>
      <c r="C2397" s="56" t="s">
        <v>35</v>
      </c>
      <c r="D2397" s="56" t="s">
        <v>43</v>
      </c>
      <c r="E2397" s="55">
        <v>44743</v>
      </c>
      <c r="F2397" s="54">
        <v>6</v>
      </c>
      <c r="G2397" s="53">
        <v>0.23605300000000001</v>
      </c>
      <c r="H2397" s="53">
        <v>0.22195899999999999</v>
      </c>
      <c r="I2397" s="53">
        <v>0</v>
      </c>
      <c r="J2397" s="53">
        <v>0</v>
      </c>
      <c r="K2397" s="53">
        <v>0</v>
      </c>
      <c r="L2397" s="53">
        <v>0.17166100000000001</v>
      </c>
    </row>
    <row r="2398" spans="2:12" ht="19.5" customHeight="1" x14ac:dyDescent="0.3">
      <c r="B2398" s="57" t="s">
        <v>27</v>
      </c>
      <c r="C2398" s="56" t="s">
        <v>35</v>
      </c>
      <c r="D2398" s="56" t="s">
        <v>43</v>
      </c>
      <c r="E2398" s="55">
        <v>44713</v>
      </c>
      <c r="F2398" s="54">
        <v>6</v>
      </c>
      <c r="G2398" s="53">
        <v>0.296066</v>
      </c>
      <c r="H2398" s="53">
        <v>0.281613</v>
      </c>
      <c r="I2398" s="53">
        <v>0</v>
      </c>
      <c r="J2398" s="53">
        <v>0</v>
      </c>
      <c r="K2398" s="53">
        <v>0</v>
      </c>
      <c r="L2398" s="53">
        <v>0.20813200000000001</v>
      </c>
    </row>
    <row r="2399" spans="2:12" ht="19.5" customHeight="1" x14ac:dyDescent="0.3">
      <c r="B2399" s="57" t="s">
        <v>27</v>
      </c>
      <c r="C2399" s="56" t="s">
        <v>35</v>
      </c>
      <c r="D2399" s="56" t="s">
        <v>43</v>
      </c>
      <c r="E2399" s="55">
        <v>44682</v>
      </c>
      <c r="F2399" s="54">
        <v>6</v>
      </c>
      <c r="G2399" s="53">
        <v>0</v>
      </c>
      <c r="H2399" s="53">
        <v>0.31084699999999998</v>
      </c>
      <c r="I2399" s="53">
        <v>0.29040500000000002</v>
      </c>
      <c r="J2399" s="53">
        <v>0</v>
      </c>
      <c r="K2399" s="53">
        <v>0</v>
      </c>
      <c r="L2399" s="53">
        <v>0.22816900000000001</v>
      </c>
    </row>
    <row r="2400" spans="2:12" ht="19.5" customHeight="1" x14ac:dyDescent="0.3">
      <c r="B2400" s="57" t="s">
        <v>27</v>
      </c>
      <c r="C2400" s="56" t="s">
        <v>35</v>
      </c>
      <c r="D2400" s="56" t="s">
        <v>43</v>
      </c>
      <c r="E2400" s="55">
        <v>44652</v>
      </c>
      <c r="F2400" s="54">
        <v>6</v>
      </c>
      <c r="G2400" s="53">
        <v>0</v>
      </c>
      <c r="H2400" s="53">
        <v>0</v>
      </c>
      <c r="I2400" s="53">
        <v>0</v>
      </c>
      <c r="J2400" s="53">
        <v>0.306811</v>
      </c>
      <c r="K2400" s="53">
        <v>0.278146</v>
      </c>
      <c r="L2400" s="53">
        <v>0.22847799999999999</v>
      </c>
    </row>
    <row r="2401" spans="2:12" ht="19.5" customHeight="1" x14ac:dyDescent="0.3">
      <c r="B2401" s="57" t="s">
        <v>27</v>
      </c>
      <c r="C2401" s="56" t="s">
        <v>35</v>
      </c>
      <c r="D2401" s="56" t="s">
        <v>43</v>
      </c>
      <c r="E2401" s="55">
        <v>44621</v>
      </c>
      <c r="F2401" s="54">
        <v>6</v>
      </c>
      <c r="G2401" s="53">
        <v>0</v>
      </c>
      <c r="H2401" s="53">
        <v>0</v>
      </c>
      <c r="I2401" s="53">
        <v>0</v>
      </c>
      <c r="J2401" s="53">
        <v>0.42398000000000002</v>
      </c>
      <c r="K2401" s="53">
        <v>0.38246999999999998</v>
      </c>
      <c r="L2401" s="53">
        <v>0.30325000000000002</v>
      </c>
    </row>
    <row r="2402" spans="2:12" ht="19.5" customHeight="1" x14ac:dyDescent="0.3">
      <c r="B2402" s="57" t="s">
        <v>27</v>
      </c>
      <c r="C2402" s="56" t="s">
        <v>35</v>
      </c>
      <c r="D2402" s="56" t="s">
        <v>43</v>
      </c>
      <c r="E2402" s="55">
        <v>44593</v>
      </c>
      <c r="F2402" s="54">
        <v>6</v>
      </c>
      <c r="G2402" s="53">
        <v>0</v>
      </c>
      <c r="H2402" s="53">
        <v>0</v>
      </c>
      <c r="I2402" s="53">
        <v>0.30172500000000002</v>
      </c>
      <c r="J2402" s="53">
        <v>0.28134900000000002</v>
      </c>
      <c r="K2402" s="53">
        <v>0</v>
      </c>
      <c r="L2402" s="53">
        <v>0.219803</v>
      </c>
    </row>
    <row r="2403" spans="2:12" ht="19.5" customHeight="1" x14ac:dyDescent="0.3">
      <c r="B2403" s="57" t="s">
        <v>27</v>
      </c>
      <c r="C2403" s="56" t="s">
        <v>35</v>
      </c>
      <c r="D2403" s="56" t="s">
        <v>43</v>
      </c>
      <c r="E2403" s="55">
        <v>44562</v>
      </c>
      <c r="F2403" s="54">
        <v>6</v>
      </c>
      <c r="G2403" s="53">
        <v>0</v>
      </c>
      <c r="H2403" s="53">
        <v>0</v>
      </c>
      <c r="I2403" s="53">
        <v>0.30887900000000001</v>
      </c>
      <c r="J2403" s="53">
        <v>0.28502699999999997</v>
      </c>
      <c r="K2403" s="53">
        <v>0</v>
      </c>
      <c r="L2403" s="53">
        <v>0.228129</v>
      </c>
    </row>
    <row r="2404" spans="2:12" ht="19.5" customHeight="1" x14ac:dyDescent="0.3">
      <c r="B2404" s="100" t="s">
        <v>27</v>
      </c>
      <c r="C2404" s="56" t="s">
        <v>35</v>
      </c>
      <c r="D2404" s="56" t="s">
        <v>43</v>
      </c>
      <c r="E2404" s="55">
        <v>45108</v>
      </c>
      <c r="F2404" s="54">
        <v>6</v>
      </c>
      <c r="G2404" s="53">
        <v>0.173847</v>
      </c>
      <c r="H2404" s="53">
        <v>0.16217000000000001</v>
      </c>
      <c r="I2404" s="53">
        <v>0</v>
      </c>
      <c r="J2404" s="53">
        <v>0</v>
      </c>
      <c r="K2404" s="53">
        <v>0</v>
      </c>
      <c r="L2404" s="53">
        <v>0.115066</v>
      </c>
    </row>
    <row r="2405" spans="2:12" ht="19.5" customHeight="1" x14ac:dyDescent="0.3">
      <c r="B2405" s="57" t="s">
        <v>27</v>
      </c>
      <c r="C2405" s="56" t="s">
        <v>35</v>
      </c>
      <c r="D2405" s="56" t="s">
        <v>43</v>
      </c>
      <c r="E2405" s="55">
        <v>45078</v>
      </c>
      <c r="F2405" s="54">
        <v>8</v>
      </c>
      <c r="G2405" s="53">
        <v>0.17274100000000001</v>
      </c>
      <c r="H2405" s="53">
        <v>0.158916</v>
      </c>
      <c r="I2405" s="53">
        <v>0</v>
      </c>
      <c r="J2405" s="53">
        <v>0</v>
      </c>
      <c r="K2405" s="53">
        <v>0</v>
      </c>
      <c r="L2405" s="53">
        <v>0.117511</v>
      </c>
    </row>
    <row r="2406" spans="2:12" ht="19.5" customHeight="1" x14ac:dyDescent="0.3">
      <c r="B2406" s="57" t="s">
        <v>27</v>
      </c>
      <c r="C2406" s="56" t="s">
        <v>35</v>
      </c>
      <c r="D2406" s="56" t="s">
        <v>43</v>
      </c>
      <c r="E2406" s="55">
        <v>45047</v>
      </c>
      <c r="F2406" s="54">
        <v>8</v>
      </c>
      <c r="G2406" s="53">
        <v>0</v>
      </c>
      <c r="H2406" s="53">
        <v>0.15135799999999999</v>
      </c>
      <c r="I2406" s="53">
        <v>0.13718</v>
      </c>
      <c r="J2406" s="53">
        <v>0</v>
      </c>
      <c r="K2406" s="53">
        <v>0</v>
      </c>
      <c r="L2406" s="53">
        <v>0.101836</v>
      </c>
    </row>
    <row r="2407" spans="2:12" ht="19.5" customHeight="1" x14ac:dyDescent="0.3">
      <c r="B2407" s="57" t="s">
        <v>27</v>
      </c>
      <c r="C2407" s="56" t="s">
        <v>35</v>
      </c>
      <c r="D2407" s="56" t="s">
        <v>43</v>
      </c>
      <c r="E2407" s="55">
        <v>45017</v>
      </c>
      <c r="F2407" s="54">
        <v>8</v>
      </c>
      <c r="G2407" s="53">
        <v>0</v>
      </c>
      <c r="H2407" s="53">
        <v>0</v>
      </c>
      <c r="I2407" s="53">
        <v>0</v>
      </c>
      <c r="J2407" s="53">
        <v>0.15986</v>
      </c>
      <c r="K2407" s="53">
        <v>0.14945600000000001</v>
      </c>
      <c r="L2407" s="53">
        <v>0.108767</v>
      </c>
    </row>
    <row r="2408" spans="2:12" ht="19.5" customHeight="1" x14ac:dyDescent="0.3">
      <c r="B2408" s="57" t="s">
        <v>27</v>
      </c>
      <c r="C2408" s="56" t="s">
        <v>35</v>
      </c>
      <c r="D2408" s="56" t="s">
        <v>43</v>
      </c>
      <c r="E2408" s="55">
        <v>44986</v>
      </c>
      <c r="F2408" s="54">
        <v>8</v>
      </c>
      <c r="G2408" s="53">
        <v>0</v>
      </c>
      <c r="H2408" s="53">
        <v>0</v>
      </c>
      <c r="I2408" s="53">
        <v>0</v>
      </c>
      <c r="J2408" s="53">
        <v>0.12501799999999999</v>
      </c>
      <c r="K2408" s="53">
        <v>0.11711199999999999</v>
      </c>
      <c r="L2408" s="53">
        <v>0.102066</v>
      </c>
    </row>
    <row r="2409" spans="2:12" ht="19.5" customHeight="1" x14ac:dyDescent="0.3">
      <c r="B2409" s="57" t="s">
        <v>27</v>
      </c>
      <c r="C2409" s="56" t="s">
        <v>35</v>
      </c>
      <c r="D2409" s="56" t="s">
        <v>43</v>
      </c>
      <c r="E2409" s="55">
        <v>44927</v>
      </c>
      <c r="F2409" s="54">
        <v>8</v>
      </c>
      <c r="G2409" s="53">
        <v>0</v>
      </c>
      <c r="H2409" s="53">
        <v>0</v>
      </c>
      <c r="I2409" s="53">
        <v>0.151509</v>
      </c>
      <c r="J2409" s="53">
        <v>0.14490500000000001</v>
      </c>
      <c r="K2409" s="53">
        <v>0</v>
      </c>
      <c r="L2409" s="53">
        <v>0.100954</v>
      </c>
    </row>
    <row r="2410" spans="2:12" ht="19.5" customHeight="1" x14ac:dyDescent="0.3">
      <c r="B2410" s="57" t="s">
        <v>27</v>
      </c>
      <c r="C2410" s="56" t="s">
        <v>35</v>
      </c>
      <c r="D2410" s="56" t="s">
        <v>43</v>
      </c>
      <c r="E2410" s="55">
        <v>44896</v>
      </c>
      <c r="F2410" s="54">
        <v>8</v>
      </c>
      <c r="G2410" s="53">
        <v>0</v>
      </c>
      <c r="H2410" s="53">
        <v>0</v>
      </c>
      <c r="I2410" s="53">
        <v>0.154501</v>
      </c>
      <c r="J2410" s="53">
        <v>0.14554500000000001</v>
      </c>
      <c r="K2410" s="53">
        <v>0</v>
      </c>
      <c r="L2410" s="53">
        <v>0.15362600000000001</v>
      </c>
    </row>
    <row r="2411" spans="2:12" ht="19.5" customHeight="1" x14ac:dyDescent="0.3">
      <c r="B2411" s="57" t="s">
        <v>27</v>
      </c>
      <c r="C2411" s="56" t="s">
        <v>35</v>
      </c>
      <c r="D2411" s="56" t="s">
        <v>43</v>
      </c>
      <c r="E2411" s="55">
        <v>44866</v>
      </c>
      <c r="F2411" s="54">
        <v>8</v>
      </c>
      <c r="G2411" s="53">
        <v>0</v>
      </c>
      <c r="H2411" s="53">
        <v>0</v>
      </c>
      <c r="I2411" s="53">
        <v>0</v>
      </c>
      <c r="J2411" s="53">
        <v>0.19336800000000001</v>
      </c>
      <c r="K2411" s="53">
        <v>0.182977</v>
      </c>
      <c r="L2411" s="53">
        <v>0.15717800000000001</v>
      </c>
    </row>
    <row r="2412" spans="2:12" ht="19.5" customHeight="1" x14ac:dyDescent="0.3">
      <c r="B2412" s="57" t="s">
        <v>27</v>
      </c>
      <c r="C2412" s="56" t="s">
        <v>35</v>
      </c>
      <c r="D2412" s="56" t="s">
        <v>43</v>
      </c>
      <c r="E2412" s="55">
        <v>44835</v>
      </c>
      <c r="F2412" s="54">
        <v>8</v>
      </c>
      <c r="G2412" s="53">
        <v>0</v>
      </c>
      <c r="H2412" s="53">
        <v>0.23478199999999999</v>
      </c>
      <c r="I2412" s="53">
        <v>0.21712100000000001</v>
      </c>
      <c r="J2412" s="53">
        <v>0</v>
      </c>
      <c r="K2412" s="53">
        <v>0</v>
      </c>
      <c r="L2412" s="53">
        <v>0.17127100000000001</v>
      </c>
    </row>
    <row r="2413" spans="2:12" ht="19.5" customHeight="1" x14ac:dyDescent="0.3">
      <c r="B2413" s="57" t="s">
        <v>27</v>
      </c>
      <c r="C2413" s="56" t="s">
        <v>35</v>
      </c>
      <c r="D2413" s="56" t="s">
        <v>43</v>
      </c>
      <c r="E2413" s="55">
        <v>44805</v>
      </c>
      <c r="F2413" s="54">
        <v>8</v>
      </c>
      <c r="G2413" s="53">
        <v>0.25637100000000002</v>
      </c>
      <c r="H2413" s="53">
        <v>0.23422599999999999</v>
      </c>
      <c r="I2413" s="53">
        <v>0</v>
      </c>
      <c r="J2413" s="53">
        <v>0</v>
      </c>
      <c r="K2413" s="53">
        <v>0</v>
      </c>
      <c r="L2413" s="53">
        <v>0.168986</v>
      </c>
    </row>
    <row r="2414" spans="2:12" ht="19.5" customHeight="1" x14ac:dyDescent="0.3">
      <c r="B2414" s="57" t="s">
        <v>27</v>
      </c>
      <c r="C2414" s="56" t="s">
        <v>35</v>
      </c>
      <c r="D2414" s="56" t="s">
        <v>43</v>
      </c>
      <c r="E2414" s="55">
        <v>44774</v>
      </c>
      <c r="F2414" s="54">
        <v>8</v>
      </c>
      <c r="G2414" s="53">
        <v>0.26772600000000002</v>
      </c>
      <c r="H2414" s="53">
        <v>0.25538</v>
      </c>
      <c r="I2414" s="53">
        <v>0</v>
      </c>
      <c r="J2414" s="53">
        <v>0</v>
      </c>
      <c r="K2414" s="53">
        <v>0</v>
      </c>
      <c r="L2414" s="53">
        <v>0.19555600000000001</v>
      </c>
    </row>
    <row r="2415" spans="2:12" ht="19.5" customHeight="1" x14ac:dyDescent="0.3">
      <c r="B2415" s="57" t="s">
        <v>27</v>
      </c>
      <c r="C2415" s="56" t="s">
        <v>35</v>
      </c>
      <c r="D2415" s="56" t="s">
        <v>43</v>
      </c>
      <c r="E2415" s="55">
        <v>44743</v>
      </c>
      <c r="F2415" s="54">
        <v>8</v>
      </c>
      <c r="G2415" s="53">
        <v>0.23805299999999999</v>
      </c>
      <c r="H2415" s="53">
        <v>0.22395899999999999</v>
      </c>
      <c r="I2415" s="53">
        <v>0</v>
      </c>
      <c r="J2415" s="53">
        <v>0</v>
      </c>
      <c r="K2415" s="53">
        <v>0</v>
      </c>
      <c r="L2415" s="53">
        <v>0.17366100000000001</v>
      </c>
    </row>
    <row r="2416" spans="2:12" ht="19.5" customHeight="1" x14ac:dyDescent="0.3">
      <c r="B2416" s="57" t="s">
        <v>27</v>
      </c>
      <c r="C2416" s="56" t="s">
        <v>35</v>
      </c>
      <c r="D2416" s="56" t="s">
        <v>43</v>
      </c>
      <c r="E2416" s="55">
        <v>44713</v>
      </c>
      <c r="F2416" s="54">
        <v>8</v>
      </c>
      <c r="G2416" s="53">
        <v>0.298066</v>
      </c>
      <c r="H2416" s="53">
        <v>0.283613</v>
      </c>
      <c r="I2416" s="53">
        <v>0</v>
      </c>
      <c r="J2416" s="53">
        <v>0</v>
      </c>
      <c r="K2416" s="53">
        <v>0</v>
      </c>
      <c r="L2416" s="53">
        <v>0.21013200000000001</v>
      </c>
    </row>
    <row r="2417" spans="2:12" ht="19.5" customHeight="1" x14ac:dyDescent="0.3">
      <c r="B2417" s="57" t="s">
        <v>27</v>
      </c>
      <c r="C2417" s="56" t="s">
        <v>35</v>
      </c>
      <c r="D2417" s="56" t="s">
        <v>43</v>
      </c>
      <c r="E2417" s="55">
        <v>44682</v>
      </c>
      <c r="F2417" s="54">
        <v>8</v>
      </c>
      <c r="G2417" s="53">
        <v>0</v>
      </c>
      <c r="H2417" s="53">
        <v>0.31284699999999999</v>
      </c>
      <c r="I2417" s="53">
        <v>0.29240500000000003</v>
      </c>
      <c r="J2417" s="53">
        <v>0</v>
      </c>
      <c r="K2417" s="53">
        <v>0</v>
      </c>
      <c r="L2417" s="53">
        <v>0.23016900000000001</v>
      </c>
    </row>
    <row r="2418" spans="2:12" ht="19.5" customHeight="1" x14ac:dyDescent="0.3">
      <c r="B2418" s="57" t="s">
        <v>27</v>
      </c>
      <c r="C2418" s="56" t="s">
        <v>35</v>
      </c>
      <c r="D2418" s="56" t="s">
        <v>43</v>
      </c>
      <c r="E2418" s="55">
        <v>44652</v>
      </c>
      <c r="F2418" s="54">
        <v>8</v>
      </c>
      <c r="G2418" s="53">
        <v>0</v>
      </c>
      <c r="H2418" s="53">
        <v>0</v>
      </c>
      <c r="I2418" s="53">
        <v>0</v>
      </c>
      <c r="J2418" s="53">
        <v>0.308811</v>
      </c>
      <c r="K2418" s="53">
        <v>0.28014600000000001</v>
      </c>
      <c r="L2418" s="53">
        <v>0.23047799999999999</v>
      </c>
    </row>
    <row r="2419" spans="2:12" ht="19.5" customHeight="1" x14ac:dyDescent="0.3">
      <c r="B2419" s="57" t="s">
        <v>27</v>
      </c>
      <c r="C2419" s="56" t="s">
        <v>35</v>
      </c>
      <c r="D2419" s="56" t="s">
        <v>43</v>
      </c>
      <c r="E2419" s="55">
        <v>44621</v>
      </c>
      <c r="F2419" s="54">
        <v>8</v>
      </c>
      <c r="G2419" s="53">
        <v>0</v>
      </c>
      <c r="H2419" s="53">
        <v>0</v>
      </c>
      <c r="I2419" s="53">
        <v>0</v>
      </c>
      <c r="J2419" s="53">
        <v>0.42598000000000003</v>
      </c>
      <c r="K2419" s="53">
        <v>0.38446999999999998</v>
      </c>
      <c r="L2419" s="53">
        <v>0.30525000000000002</v>
      </c>
    </row>
    <row r="2420" spans="2:12" ht="19.5" customHeight="1" x14ac:dyDescent="0.3">
      <c r="B2420" s="57" t="s">
        <v>27</v>
      </c>
      <c r="C2420" s="56" t="s">
        <v>35</v>
      </c>
      <c r="D2420" s="56" t="s">
        <v>43</v>
      </c>
      <c r="E2420" s="55">
        <v>44593</v>
      </c>
      <c r="F2420" s="54">
        <v>8</v>
      </c>
      <c r="G2420" s="53">
        <v>0</v>
      </c>
      <c r="H2420" s="53">
        <v>0</v>
      </c>
      <c r="I2420" s="53">
        <v>0.30372500000000002</v>
      </c>
      <c r="J2420" s="53">
        <v>0.28334900000000002</v>
      </c>
      <c r="K2420" s="53">
        <v>0</v>
      </c>
      <c r="L2420" s="53">
        <v>0.221803</v>
      </c>
    </row>
    <row r="2421" spans="2:12" ht="19.5" customHeight="1" x14ac:dyDescent="0.3">
      <c r="B2421" s="57" t="s">
        <v>27</v>
      </c>
      <c r="C2421" s="56" t="s">
        <v>35</v>
      </c>
      <c r="D2421" s="56" t="s">
        <v>43</v>
      </c>
      <c r="E2421" s="55">
        <v>44562</v>
      </c>
      <c r="F2421" s="54">
        <v>8</v>
      </c>
      <c r="G2421" s="53">
        <v>0</v>
      </c>
      <c r="H2421" s="53">
        <v>0</v>
      </c>
      <c r="I2421" s="53">
        <v>0.31087900000000002</v>
      </c>
      <c r="J2421" s="53">
        <v>0.28702699999999998</v>
      </c>
      <c r="K2421" s="53">
        <v>0</v>
      </c>
      <c r="L2421" s="53">
        <v>0.230129</v>
      </c>
    </row>
    <row r="2422" spans="2:12" ht="19.5" customHeight="1" x14ac:dyDescent="0.3">
      <c r="B2422" s="103" t="s">
        <v>27</v>
      </c>
      <c r="C2422" s="56" t="s">
        <v>35</v>
      </c>
      <c r="D2422" s="56" t="s">
        <v>43</v>
      </c>
      <c r="E2422" s="55">
        <v>45108</v>
      </c>
      <c r="F2422" s="54">
        <v>8</v>
      </c>
      <c r="G2422" s="53">
        <v>0.175847</v>
      </c>
      <c r="H2422" s="53">
        <v>0.16417000000000001</v>
      </c>
      <c r="I2422" s="53">
        <v>0</v>
      </c>
      <c r="J2422" s="53">
        <v>0</v>
      </c>
      <c r="K2422" s="53">
        <v>0</v>
      </c>
      <c r="L2422" s="53">
        <v>0.117066</v>
      </c>
    </row>
    <row r="2423" spans="2:12" ht="19.5" customHeight="1" x14ac:dyDescent="0.3">
      <c r="B2423" s="57" t="s">
        <v>27</v>
      </c>
      <c r="C2423" s="56" t="s">
        <v>35</v>
      </c>
      <c r="D2423" s="56" t="s">
        <v>82</v>
      </c>
      <c r="E2423" s="55">
        <v>44896</v>
      </c>
      <c r="F2423" s="54" t="s">
        <v>125</v>
      </c>
      <c r="G2423" s="53">
        <v>0</v>
      </c>
      <c r="H2423" s="53">
        <v>0</v>
      </c>
      <c r="I2423" s="53">
        <v>0.155001</v>
      </c>
      <c r="J2423" s="53">
        <v>0.14604500000000001</v>
      </c>
      <c r="K2423" s="53">
        <v>0</v>
      </c>
      <c r="L2423" s="53">
        <v>0.15412599999999999</v>
      </c>
    </row>
    <row r="2424" spans="2:12" ht="19.5" customHeight="1" x14ac:dyDescent="0.3">
      <c r="B2424" s="57" t="s">
        <v>27</v>
      </c>
      <c r="C2424" s="56" t="s">
        <v>35</v>
      </c>
      <c r="D2424" s="56" t="s">
        <v>82</v>
      </c>
      <c r="E2424" s="55">
        <v>44866</v>
      </c>
      <c r="F2424" s="54" t="s">
        <v>125</v>
      </c>
      <c r="G2424" s="53">
        <v>0</v>
      </c>
      <c r="H2424" s="53">
        <v>0</v>
      </c>
      <c r="I2424" s="53">
        <v>0</v>
      </c>
      <c r="J2424" s="53">
        <v>0.19386800000000001</v>
      </c>
      <c r="K2424" s="53">
        <v>0.183477</v>
      </c>
      <c r="L2424" s="53">
        <v>0.15767799999999998</v>
      </c>
    </row>
    <row r="2425" spans="2:12" ht="19.5" customHeight="1" x14ac:dyDescent="0.3">
      <c r="B2425" s="57" t="s">
        <v>27</v>
      </c>
      <c r="C2425" s="56" t="s">
        <v>35</v>
      </c>
      <c r="D2425" s="56" t="s">
        <v>82</v>
      </c>
      <c r="E2425" s="55">
        <v>44835</v>
      </c>
      <c r="F2425" s="54" t="s">
        <v>125</v>
      </c>
      <c r="G2425" s="53">
        <v>0</v>
      </c>
      <c r="H2425" s="53">
        <v>0.23528199999999999</v>
      </c>
      <c r="I2425" s="53">
        <v>0.21762100000000001</v>
      </c>
      <c r="J2425" s="53">
        <v>0</v>
      </c>
      <c r="K2425" s="53">
        <v>0</v>
      </c>
      <c r="L2425" s="53">
        <v>0.17177100000000001</v>
      </c>
    </row>
    <row r="2426" spans="2:12" ht="19.5" customHeight="1" x14ac:dyDescent="0.3">
      <c r="B2426" s="57" t="s">
        <v>27</v>
      </c>
      <c r="C2426" s="56" t="s">
        <v>35</v>
      </c>
      <c r="D2426" s="56" t="s">
        <v>82</v>
      </c>
      <c r="E2426" s="55">
        <v>44805</v>
      </c>
      <c r="F2426" s="54" t="s">
        <v>125</v>
      </c>
      <c r="G2426" s="53">
        <v>0.25687100000000002</v>
      </c>
      <c r="H2426" s="53">
        <v>0.23472599999999999</v>
      </c>
      <c r="I2426" s="53">
        <v>0</v>
      </c>
      <c r="J2426" s="53">
        <v>0</v>
      </c>
      <c r="K2426" s="53">
        <v>0</v>
      </c>
      <c r="L2426" s="53">
        <v>0.169486</v>
      </c>
    </row>
    <row r="2427" spans="2:12" ht="19.5" customHeight="1" x14ac:dyDescent="0.3">
      <c r="B2427" s="57" t="s">
        <v>27</v>
      </c>
      <c r="C2427" s="56" t="s">
        <v>35</v>
      </c>
      <c r="D2427" s="56" t="s">
        <v>82</v>
      </c>
      <c r="E2427" s="55">
        <v>44774</v>
      </c>
      <c r="F2427" s="54" t="s">
        <v>125</v>
      </c>
      <c r="G2427" s="53">
        <v>0.26822600000000002</v>
      </c>
      <c r="H2427" s="53">
        <v>0.25588</v>
      </c>
      <c r="I2427" s="53">
        <v>0</v>
      </c>
      <c r="J2427" s="53">
        <v>0</v>
      </c>
      <c r="K2427" s="53">
        <v>0</v>
      </c>
      <c r="L2427" s="53">
        <v>0.19605600000000001</v>
      </c>
    </row>
    <row r="2428" spans="2:12" ht="19.5" customHeight="1" x14ac:dyDescent="0.3">
      <c r="B2428" s="57" t="s">
        <v>27</v>
      </c>
      <c r="C2428" s="56" t="s">
        <v>35</v>
      </c>
      <c r="D2428" s="56" t="s">
        <v>82</v>
      </c>
      <c r="E2428" s="55">
        <v>44743</v>
      </c>
      <c r="F2428" s="54" t="s">
        <v>125</v>
      </c>
      <c r="G2428" s="53">
        <v>0.23855299999999999</v>
      </c>
      <c r="H2428" s="53">
        <v>0.22445899999999999</v>
      </c>
      <c r="I2428" s="53">
        <v>0</v>
      </c>
      <c r="J2428" s="53">
        <v>0</v>
      </c>
      <c r="K2428" s="53">
        <v>0</v>
      </c>
      <c r="L2428" s="53">
        <v>0.17416100000000001</v>
      </c>
    </row>
    <row r="2429" spans="2:12" ht="19.5" customHeight="1" x14ac:dyDescent="0.3">
      <c r="B2429" s="57" t="s">
        <v>27</v>
      </c>
      <c r="C2429" s="56" t="s">
        <v>35</v>
      </c>
      <c r="D2429" s="56" t="s">
        <v>82</v>
      </c>
      <c r="E2429" s="55">
        <v>44713</v>
      </c>
      <c r="F2429" s="54" t="s">
        <v>125</v>
      </c>
      <c r="G2429" s="53">
        <v>0.298566</v>
      </c>
      <c r="H2429" s="53">
        <v>0.284113</v>
      </c>
      <c r="I2429" s="53">
        <v>0</v>
      </c>
      <c r="J2429" s="53">
        <v>0</v>
      </c>
      <c r="K2429" s="53">
        <v>0</v>
      </c>
      <c r="L2429" s="53">
        <v>0.21063199999999999</v>
      </c>
    </row>
    <row r="2430" spans="2:12" ht="19.5" customHeight="1" x14ac:dyDescent="0.3">
      <c r="B2430" s="57" t="s">
        <v>27</v>
      </c>
      <c r="C2430" s="56" t="s">
        <v>35</v>
      </c>
      <c r="D2430" s="56" t="s">
        <v>82</v>
      </c>
      <c r="E2430" s="55">
        <v>44682</v>
      </c>
      <c r="F2430" s="54" t="s">
        <v>125</v>
      </c>
      <c r="G2430" s="53">
        <v>0</v>
      </c>
      <c r="H2430" s="53">
        <v>0.31334699999999999</v>
      </c>
      <c r="I2430" s="53">
        <v>0.29290499999999997</v>
      </c>
      <c r="J2430" s="53">
        <v>0</v>
      </c>
      <c r="K2430" s="53">
        <v>0</v>
      </c>
      <c r="L2430" s="53">
        <v>0.23066899999999999</v>
      </c>
    </row>
    <row r="2431" spans="2:12" ht="19.5" customHeight="1" x14ac:dyDescent="0.3">
      <c r="B2431" s="57" t="s">
        <v>27</v>
      </c>
      <c r="C2431" s="56" t="s">
        <v>35</v>
      </c>
      <c r="D2431" s="56" t="s">
        <v>82</v>
      </c>
      <c r="E2431" s="55">
        <v>44652</v>
      </c>
      <c r="F2431" s="54" t="s">
        <v>125</v>
      </c>
      <c r="G2431" s="53">
        <v>0</v>
      </c>
      <c r="H2431" s="53">
        <v>0</v>
      </c>
      <c r="I2431" s="53">
        <v>0</v>
      </c>
      <c r="J2431" s="53">
        <v>0.309311</v>
      </c>
      <c r="K2431" s="53">
        <v>0.28064600000000001</v>
      </c>
      <c r="L2431" s="53">
        <v>0.23097799999999999</v>
      </c>
    </row>
    <row r="2432" spans="2:12" ht="19.5" customHeight="1" x14ac:dyDescent="0.3">
      <c r="B2432" s="57" t="s">
        <v>27</v>
      </c>
      <c r="C2432" s="56" t="s">
        <v>35</v>
      </c>
      <c r="D2432" s="56" t="s">
        <v>82</v>
      </c>
      <c r="E2432" s="55">
        <v>44621</v>
      </c>
      <c r="F2432" s="54" t="s">
        <v>125</v>
      </c>
      <c r="G2432" s="53">
        <v>0</v>
      </c>
      <c r="H2432" s="53">
        <v>0</v>
      </c>
      <c r="I2432" s="53">
        <v>0</v>
      </c>
      <c r="J2432" s="53">
        <v>0.42648000000000003</v>
      </c>
      <c r="K2432" s="53">
        <v>0.38496999999999998</v>
      </c>
      <c r="L2432" s="53">
        <v>0.30575000000000002</v>
      </c>
    </row>
    <row r="2433" spans="2:12" ht="19.5" customHeight="1" x14ac:dyDescent="0.3">
      <c r="B2433" s="57" t="s">
        <v>27</v>
      </c>
      <c r="C2433" s="56" t="s">
        <v>35</v>
      </c>
      <c r="D2433" s="56" t="s">
        <v>82</v>
      </c>
      <c r="E2433" s="55">
        <v>44593</v>
      </c>
      <c r="F2433" s="54" t="s">
        <v>125</v>
      </c>
      <c r="G2433" s="53">
        <v>0</v>
      </c>
      <c r="H2433" s="53">
        <v>0</v>
      </c>
      <c r="I2433" s="53">
        <v>0.30422500000000002</v>
      </c>
      <c r="J2433" s="53">
        <v>0.28384900000000002</v>
      </c>
      <c r="K2433" s="53">
        <v>0</v>
      </c>
      <c r="L2433" s="53">
        <v>0.222303</v>
      </c>
    </row>
    <row r="2434" spans="2:12" ht="19.5" customHeight="1" x14ac:dyDescent="0.3">
      <c r="B2434" s="57" t="s">
        <v>27</v>
      </c>
      <c r="C2434" s="56" t="s">
        <v>35</v>
      </c>
      <c r="D2434" s="56" t="s">
        <v>82</v>
      </c>
      <c r="E2434" s="55">
        <v>44562</v>
      </c>
      <c r="F2434" s="54" t="s">
        <v>125</v>
      </c>
      <c r="G2434" s="53">
        <v>0</v>
      </c>
      <c r="H2434" s="53">
        <v>0</v>
      </c>
      <c r="I2434" s="53">
        <v>0.31137900000000002</v>
      </c>
      <c r="J2434" s="53">
        <v>0.28752699999999998</v>
      </c>
      <c r="K2434" s="53">
        <v>0</v>
      </c>
      <c r="L2434" s="53">
        <v>0.230629</v>
      </c>
    </row>
    <row r="2435" spans="2:12" ht="19.5" customHeight="1" x14ac:dyDescent="0.3">
      <c r="B2435" s="57" t="s">
        <v>27</v>
      </c>
      <c r="C2435" s="56" t="s">
        <v>35</v>
      </c>
      <c r="D2435" s="56" t="s">
        <v>82</v>
      </c>
      <c r="E2435" s="55">
        <v>44896</v>
      </c>
      <c r="F2435" s="54" t="s">
        <v>126</v>
      </c>
      <c r="G2435" s="53">
        <v>0</v>
      </c>
      <c r="H2435" s="53">
        <v>0</v>
      </c>
      <c r="I2435" s="53">
        <v>0.160001</v>
      </c>
      <c r="J2435" s="53">
        <v>0.15104499999999998</v>
      </c>
      <c r="K2435" s="53">
        <v>0</v>
      </c>
      <c r="L2435" s="53">
        <v>0.15912599999999999</v>
      </c>
    </row>
    <row r="2436" spans="2:12" ht="19.5" customHeight="1" x14ac:dyDescent="0.3">
      <c r="B2436" s="57" t="s">
        <v>27</v>
      </c>
      <c r="C2436" s="56" t="s">
        <v>35</v>
      </c>
      <c r="D2436" s="56" t="s">
        <v>82</v>
      </c>
      <c r="E2436" s="55">
        <v>44866</v>
      </c>
      <c r="F2436" s="54" t="s">
        <v>126</v>
      </c>
      <c r="G2436" s="53">
        <v>0</v>
      </c>
      <c r="H2436" s="53">
        <v>0</v>
      </c>
      <c r="I2436" s="53">
        <v>0</v>
      </c>
      <c r="J2436" s="53">
        <v>0.19886799999999999</v>
      </c>
      <c r="K2436" s="53">
        <v>0.18847700000000001</v>
      </c>
      <c r="L2436" s="53">
        <v>0.16267799999999999</v>
      </c>
    </row>
    <row r="2437" spans="2:12" ht="19.5" customHeight="1" x14ac:dyDescent="0.3">
      <c r="B2437" s="57" t="s">
        <v>27</v>
      </c>
      <c r="C2437" s="56" t="s">
        <v>35</v>
      </c>
      <c r="D2437" s="56" t="s">
        <v>82</v>
      </c>
      <c r="E2437" s="55">
        <v>44835</v>
      </c>
      <c r="F2437" s="54" t="s">
        <v>126</v>
      </c>
      <c r="G2437" s="53">
        <v>0</v>
      </c>
      <c r="H2437" s="53">
        <v>0.240282</v>
      </c>
      <c r="I2437" s="53">
        <v>0.22262099999999999</v>
      </c>
      <c r="J2437" s="53">
        <v>0</v>
      </c>
      <c r="K2437" s="53">
        <v>0</v>
      </c>
      <c r="L2437" s="53">
        <v>0.17677100000000001</v>
      </c>
    </row>
    <row r="2438" spans="2:12" ht="19.5" customHeight="1" x14ac:dyDescent="0.3">
      <c r="B2438" s="57" t="s">
        <v>27</v>
      </c>
      <c r="C2438" s="56" t="s">
        <v>35</v>
      </c>
      <c r="D2438" s="56" t="s">
        <v>82</v>
      </c>
      <c r="E2438" s="55">
        <v>44805</v>
      </c>
      <c r="F2438" s="54" t="s">
        <v>126</v>
      </c>
      <c r="G2438" s="53">
        <v>0.26187100000000002</v>
      </c>
      <c r="H2438" s="53">
        <v>0.23972599999999999</v>
      </c>
      <c r="I2438" s="53">
        <v>0</v>
      </c>
      <c r="J2438" s="53">
        <v>0</v>
      </c>
      <c r="K2438" s="53">
        <v>0</v>
      </c>
      <c r="L2438" s="53">
        <v>0.174486</v>
      </c>
    </row>
    <row r="2439" spans="2:12" ht="19.5" customHeight="1" x14ac:dyDescent="0.3">
      <c r="B2439" s="57" t="s">
        <v>27</v>
      </c>
      <c r="C2439" s="56" t="s">
        <v>35</v>
      </c>
      <c r="D2439" s="56" t="s">
        <v>82</v>
      </c>
      <c r="E2439" s="55">
        <v>44774</v>
      </c>
      <c r="F2439" s="54" t="s">
        <v>126</v>
      </c>
      <c r="G2439" s="53">
        <v>0.27322600000000002</v>
      </c>
      <c r="H2439" s="53">
        <v>0.26088</v>
      </c>
      <c r="I2439" s="53">
        <v>0</v>
      </c>
      <c r="J2439" s="53">
        <v>0</v>
      </c>
      <c r="K2439" s="53">
        <v>0</v>
      </c>
      <c r="L2439" s="53">
        <v>0.20105600000000001</v>
      </c>
    </row>
    <row r="2440" spans="2:12" ht="19.5" customHeight="1" x14ac:dyDescent="0.3">
      <c r="B2440" s="57" t="s">
        <v>27</v>
      </c>
      <c r="C2440" s="56" t="s">
        <v>35</v>
      </c>
      <c r="D2440" s="56" t="s">
        <v>82</v>
      </c>
      <c r="E2440" s="55">
        <v>44743</v>
      </c>
      <c r="F2440" s="54" t="s">
        <v>126</v>
      </c>
      <c r="G2440" s="53">
        <v>0.24355299999999999</v>
      </c>
      <c r="H2440" s="53">
        <v>0.229459</v>
      </c>
      <c r="I2440" s="53">
        <v>0</v>
      </c>
      <c r="J2440" s="53">
        <v>0</v>
      </c>
      <c r="K2440" s="53">
        <v>0</v>
      </c>
      <c r="L2440" s="53">
        <v>0.17916099999999999</v>
      </c>
    </row>
    <row r="2441" spans="2:12" ht="19.5" customHeight="1" x14ac:dyDescent="0.3">
      <c r="B2441" s="57" t="s">
        <v>27</v>
      </c>
      <c r="C2441" s="56" t="s">
        <v>35</v>
      </c>
      <c r="D2441" s="56" t="s">
        <v>82</v>
      </c>
      <c r="E2441" s="55">
        <v>44713</v>
      </c>
      <c r="F2441" s="54" t="s">
        <v>126</v>
      </c>
      <c r="G2441" s="53">
        <v>0.303566</v>
      </c>
      <c r="H2441" s="53">
        <v>0.28911300000000001</v>
      </c>
      <c r="I2441" s="53">
        <v>0</v>
      </c>
      <c r="J2441" s="53">
        <v>0</v>
      </c>
      <c r="K2441" s="53">
        <v>0</v>
      </c>
      <c r="L2441" s="53">
        <v>0.21563199999999999</v>
      </c>
    </row>
    <row r="2442" spans="2:12" ht="19.5" customHeight="1" x14ac:dyDescent="0.3">
      <c r="B2442" s="57" t="s">
        <v>27</v>
      </c>
      <c r="C2442" s="56" t="s">
        <v>35</v>
      </c>
      <c r="D2442" s="56" t="s">
        <v>82</v>
      </c>
      <c r="E2442" s="55">
        <v>44682</v>
      </c>
      <c r="F2442" s="54" t="s">
        <v>126</v>
      </c>
      <c r="G2442" s="53">
        <v>0</v>
      </c>
      <c r="H2442" s="53">
        <v>0.31834699999999999</v>
      </c>
      <c r="I2442" s="53">
        <v>0.29790499999999998</v>
      </c>
      <c r="J2442" s="53">
        <v>0</v>
      </c>
      <c r="K2442" s="53">
        <v>0</v>
      </c>
      <c r="L2442" s="53">
        <v>0.23566899999999999</v>
      </c>
    </row>
    <row r="2443" spans="2:12" ht="19.5" customHeight="1" x14ac:dyDescent="0.3">
      <c r="B2443" s="57" t="s">
        <v>27</v>
      </c>
      <c r="C2443" s="56" t="s">
        <v>35</v>
      </c>
      <c r="D2443" s="56" t="s">
        <v>82</v>
      </c>
      <c r="E2443" s="55">
        <v>44652</v>
      </c>
      <c r="F2443" s="54" t="s">
        <v>126</v>
      </c>
      <c r="G2443" s="53">
        <v>0</v>
      </c>
      <c r="H2443" s="53">
        <v>0</v>
      </c>
      <c r="I2443" s="53">
        <v>0</v>
      </c>
      <c r="J2443" s="53">
        <v>0.31431100000000001</v>
      </c>
      <c r="K2443" s="53">
        <v>0.28564600000000001</v>
      </c>
      <c r="L2443" s="53">
        <v>0.23597799999999999</v>
      </c>
    </row>
    <row r="2444" spans="2:12" ht="19.5" customHeight="1" x14ac:dyDescent="0.3">
      <c r="B2444" s="57" t="s">
        <v>27</v>
      </c>
      <c r="C2444" s="56" t="s">
        <v>35</v>
      </c>
      <c r="D2444" s="56" t="s">
        <v>82</v>
      </c>
      <c r="E2444" s="55">
        <v>44621</v>
      </c>
      <c r="F2444" s="54" t="s">
        <v>126</v>
      </c>
      <c r="G2444" s="53">
        <v>0</v>
      </c>
      <c r="H2444" s="53">
        <v>0</v>
      </c>
      <c r="I2444" s="53">
        <v>0</v>
      </c>
      <c r="J2444" s="53">
        <v>0.43147999999999997</v>
      </c>
      <c r="K2444" s="53">
        <v>0.38996999999999998</v>
      </c>
      <c r="L2444" s="53">
        <v>0.31075000000000003</v>
      </c>
    </row>
    <row r="2445" spans="2:12" ht="19.5" customHeight="1" x14ac:dyDescent="0.3">
      <c r="B2445" s="57" t="s">
        <v>27</v>
      </c>
      <c r="C2445" s="56" t="s">
        <v>35</v>
      </c>
      <c r="D2445" s="56" t="s">
        <v>82</v>
      </c>
      <c r="E2445" s="55">
        <v>44593</v>
      </c>
      <c r="F2445" s="54" t="s">
        <v>126</v>
      </c>
      <c r="G2445" s="53">
        <v>0</v>
      </c>
      <c r="H2445" s="53">
        <v>0</v>
      </c>
      <c r="I2445" s="53">
        <v>0.30922499999999997</v>
      </c>
      <c r="J2445" s="53">
        <v>0.28884900000000002</v>
      </c>
      <c r="K2445" s="53">
        <v>0</v>
      </c>
      <c r="L2445" s="53">
        <v>0.22730300000000001</v>
      </c>
    </row>
    <row r="2446" spans="2:12" ht="19.5" customHeight="1" x14ac:dyDescent="0.3">
      <c r="B2446" s="57" t="s">
        <v>27</v>
      </c>
      <c r="C2446" s="56" t="s">
        <v>35</v>
      </c>
      <c r="D2446" s="56" t="s">
        <v>82</v>
      </c>
      <c r="E2446" s="55">
        <v>44562</v>
      </c>
      <c r="F2446" s="54" t="s">
        <v>126</v>
      </c>
      <c r="G2446" s="53">
        <v>0</v>
      </c>
      <c r="H2446" s="53">
        <v>0</v>
      </c>
      <c r="I2446" s="53">
        <v>0.31637900000000002</v>
      </c>
      <c r="J2446" s="53">
        <v>0.29252699999999998</v>
      </c>
      <c r="K2446" s="53">
        <v>0</v>
      </c>
      <c r="L2446" s="53">
        <v>0.23562900000000001</v>
      </c>
    </row>
    <row r="2447" spans="2:12" ht="19.5" customHeight="1" x14ac:dyDescent="0.3">
      <c r="B2447" s="57" t="s">
        <v>27</v>
      </c>
      <c r="C2447" s="56" t="s">
        <v>35</v>
      </c>
      <c r="D2447" s="56" t="s">
        <v>82</v>
      </c>
      <c r="E2447" s="55">
        <v>44896</v>
      </c>
      <c r="F2447" s="54" t="s">
        <v>127</v>
      </c>
      <c r="G2447" s="53">
        <v>0</v>
      </c>
      <c r="H2447" s="53">
        <v>0</v>
      </c>
      <c r="I2447" s="53">
        <v>0.16500100000000001</v>
      </c>
      <c r="J2447" s="53">
        <v>0.15604499999999999</v>
      </c>
      <c r="K2447" s="53">
        <v>0</v>
      </c>
      <c r="L2447" s="53">
        <v>0.16412599999999999</v>
      </c>
    </row>
    <row r="2448" spans="2:12" ht="19.5" customHeight="1" x14ac:dyDescent="0.3">
      <c r="B2448" s="57" t="s">
        <v>27</v>
      </c>
      <c r="C2448" s="56" t="s">
        <v>35</v>
      </c>
      <c r="D2448" s="56" t="s">
        <v>82</v>
      </c>
      <c r="E2448" s="55">
        <v>44866</v>
      </c>
      <c r="F2448" s="54" t="s">
        <v>127</v>
      </c>
      <c r="G2448" s="53">
        <v>0</v>
      </c>
      <c r="H2448" s="53">
        <v>0</v>
      </c>
      <c r="I2448" s="53">
        <v>0</v>
      </c>
      <c r="J2448" s="53">
        <v>0.20386799999999999</v>
      </c>
      <c r="K2448" s="53">
        <v>0.19347700000000001</v>
      </c>
      <c r="L2448" s="53">
        <v>0.16767799999999999</v>
      </c>
    </row>
    <row r="2449" spans="2:12" ht="19.5" customHeight="1" x14ac:dyDescent="0.3">
      <c r="B2449" s="57" t="s">
        <v>27</v>
      </c>
      <c r="C2449" s="56" t="s">
        <v>35</v>
      </c>
      <c r="D2449" s="56" t="s">
        <v>82</v>
      </c>
      <c r="E2449" s="55">
        <v>44835</v>
      </c>
      <c r="F2449" s="54" t="s">
        <v>127</v>
      </c>
      <c r="G2449" s="53">
        <v>0</v>
      </c>
      <c r="H2449" s="53">
        <v>0.245282</v>
      </c>
      <c r="I2449" s="53">
        <v>0.22762099999999999</v>
      </c>
      <c r="J2449" s="53">
        <v>0</v>
      </c>
      <c r="K2449" s="53">
        <v>0</v>
      </c>
      <c r="L2449" s="53">
        <v>0.18177099999999999</v>
      </c>
    </row>
    <row r="2450" spans="2:12" ht="19.5" customHeight="1" x14ac:dyDescent="0.3">
      <c r="B2450" s="57" t="s">
        <v>27</v>
      </c>
      <c r="C2450" s="56" t="s">
        <v>35</v>
      </c>
      <c r="D2450" s="56" t="s">
        <v>82</v>
      </c>
      <c r="E2450" s="55">
        <v>44805</v>
      </c>
      <c r="F2450" s="54" t="s">
        <v>127</v>
      </c>
      <c r="G2450" s="53">
        <v>0.26687100000000002</v>
      </c>
      <c r="H2450" s="53">
        <v>0.244726</v>
      </c>
      <c r="I2450" s="53">
        <v>0</v>
      </c>
      <c r="J2450" s="53">
        <v>0</v>
      </c>
      <c r="K2450" s="53">
        <v>0</v>
      </c>
      <c r="L2450" s="53">
        <v>0.17948600000000001</v>
      </c>
    </row>
    <row r="2451" spans="2:12" ht="19.5" customHeight="1" x14ac:dyDescent="0.3">
      <c r="B2451" s="57" t="s">
        <v>27</v>
      </c>
      <c r="C2451" s="56" t="s">
        <v>35</v>
      </c>
      <c r="D2451" s="56" t="s">
        <v>82</v>
      </c>
      <c r="E2451" s="55">
        <v>44774</v>
      </c>
      <c r="F2451" s="54" t="s">
        <v>127</v>
      </c>
      <c r="G2451" s="53">
        <v>0.27822599999999997</v>
      </c>
      <c r="H2451" s="53">
        <v>0.26588000000000001</v>
      </c>
      <c r="I2451" s="53">
        <v>0</v>
      </c>
      <c r="J2451" s="53">
        <v>0</v>
      </c>
      <c r="K2451" s="53">
        <v>0</v>
      </c>
      <c r="L2451" s="53">
        <v>0.20605599999999999</v>
      </c>
    </row>
    <row r="2452" spans="2:12" ht="19.5" customHeight="1" x14ac:dyDescent="0.3">
      <c r="B2452" s="57" t="s">
        <v>27</v>
      </c>
      <c r="C2452" s="56" t="s">
        <v>35</v>
      </c>
      <c r="D2452" s="56" t="s">
        <v>82</v>
      </c>
      <c r="E2452" s="55">
        <v>44743</v>
      </c>
      <c r="F2452" s="54" t="s">
        <v>127</v>
      </c>
      <c r="G2452" s="53">
        <v>0.24855300000000002</v>
      </c>
      <c r="H2452" s="53">
        <v>0.234459</v>
      </c>
      <c r="I2452" s="53">
        <v>0</v>
      </c>
      <c r="J2452" s="53">
        <v>0</v>
      </c>
      <c r="K2452" s="53">
        <v>0</v>
      </c>
      <c r="L2452" s="53">
        <v>0.18416099999999999</v>
      </c>
    </row>
    <row r="2453" spans="2:12" ht="19.5" customHeight="1" x14ac:dyDescent="0.3">
      <c r="B2453" s="57" t="s">
        <v>27</v>
      </c>
      <c r="C2453" s="56" t="s">
        <v>35</v>
      </c>
      <c r="D2453" s="56" t="s">
        <v>82</v>
      </c>
      <c r="E2453" s="55">
        <v>44713</v>
      </c>
      <c r="F2453" s="54" t="s">
        <v>127</v>
      </c>
      <c r="G2453" s="53">
        <v>0.30856600000000001</v>
      </c>
      <c r="H2453" s="53">
        <v>0.29411300000000001</v>
      </c>
      <c r="I2453" s="53">
        <v>0</v>
      </c>
      <c r="J2453" s="53">
        <v>0</v>
      </c>
      <c r="K2453" s="53">
        <v>0</v>
      </c>
      <c r="L2453" s="53">
        <v>0.22063199999999999</v>
      </c>
    </row>
    <row r="2454" spans="2:12" ht="19.5" customHeight="1" x14ac:dyDescent="0.3">
      <c r="B2454" s="57" t="s">
        <v>27</v>
      </c>
      <c r="C2454" s="56" t="s">
        <v>35</v>
      </c>
      <c r="D2454" s="56" t="s">
        <v>82</v>
      </c>
      <c r="E2454" s="55">
        <v>44682</v>
      </c>
      <c r="F2454" s="54" t="s">
        <v>127</v>
      </c>
      <c r="G2454" s="53">
        <v>0</v>
      </c>
      <c r="H2454" s="53">
        <v>0.323347</v>
      </c>
      <c r="I2454" s="53">
        <v>0.30290499999999998</v>
      </c>
      <c r="J2454" s="53">
        <v>0</v>
      </c>
      <c r="K2454" s="53">
        <v>0</v>
      </c>
      <c r="L2454" s="53">
        <v>0.24066899999999999</v>
      </c>
    </row>
    <row r="2455" spans="2:12" ht="19.5" customHeight="1" x14ac:dyDescent="0.3">
      <c r="B2455" s="57" t="s">
        <v>27</v>
      </c>
      <c r="C2455" s="56" t="s">
        <v>35</v>
      </c>
      <c r="D2455" s="56" t="s">
        <v>82</v>
      </c>
      <c r="E2455" s="55">
        <v>44652</v>
      </c>
      <c r="F2455" s="54" t="s">
        <v>127</v>
      </c>
      <c r="G2455" s="53">
        <v>0</v>
      </c>
      <c r="H2455" s="53">
        <v>0</v>
      </c>
      <c r="I2455" s="53">
        <v>0</v>
      </c>
      <c r="J2455" s="53">
        <v>0.31931100000000001</v>
      </c>
      <c r="K2455" s="53">
        <v>0.29064600000000002</v>
      </c>
      <c r="L2455" s="53">
        <v>0.240978</v>
      </c>
    </row>
    <row r="2456" spans="2:12" ht="19.5" customHeight="1" x14ac:dyDescent="0.3">
      <c r="B2456" s="57" t="s">
        <v>27</v>
      </c>
      <c r="C2456" s="56" t="s">
        <v>35</v>
      </c>
      <c r="D2456" s="56" t="s">
        <v>82</v>
      </c>
      <c r="E2456" s="55">
        <v>44621</v>
      </c>
      <c r="F2456" s="54" t="s">
        <v>127</v>
      </c>
      <c r="G2456" s="53">
        <v>0</v>
      </c>
      <c r="H2456" s="53">
        <v>0</v>
      </c>
      <c r="I2456" s="53">
        <v>0</v>
      </c>
      <c r="J2456" s="53">
        <v>0.43647999999999998</v>
      </c>
      <c r="K2456" s="53">
        <v>0.39496999999999999</v>
      </c>
      <c r="L2456" s="53">
        <v>0.31574999999999998</v>
      </c>
    </row>
    <row r="2457" spans="2:12" ht="19.5" customHeight="1" x14ac:dyDescent="0.3">
      <c r="B2457" s="57" t="s">
        <v>27</v>
      </c>
      <c r="C2457" s="56" t="s">
        <v>35</v>
      </c>
      <c r="D2457" s="56" t="s">
        <v>82</v>
      </c>
      <c r="E2457" s="55">
        <v>44593</v>
      </c>
      <c r="F2457" s="54" t="s">
        <v>127</v>
      </c>
      <c r="G2457" s="53">
        <v>0</v>
      </c>
      <c r="H2457" s="53">
        <v>0</v>
      </c>
      <c r="I2457" s="53">
        <v>0.31422499999999998</v>
      </c>
      <c r="J2457" s="53">
        <v>0.29384899999999997</v>
      </c>
      <c r="K2457" s="53">
        <v>0</v>
      </c>
      <c r="L2457" s="53">
        <v>0.23230300000000001</v>
      </c>
    </row>
    <row r="2458" spans="2:12" ht="19.5" customHeight="1" x14ac:dyDescent="0.3">
      <c r="B2458" s="57" t="s">
        <v>27</v>
      </c>
      <c r="C2458" s="56" t="s">
        <v>35</v>
      </c>
      <c r="D2458" s="56" t="s">
        <v>82</v>
      </c>
      <c r="E2458" s="55">
        <v>44562</v>
      </c>
      <c r="F2458" s="54" t="s">
        <v>127</v>
      </c>
      <c r="G2458" s="53">
        <v>0</v>
      </c>
      <c r="H2458" s="53">
        <v>0</v>
      </c>
      <c r="I2458" s="53">
        <v>0.32137900000000003</v>
      </c>
      <c r="J2458" s="53">
        <v>0.29752699999999999</v>
      </c>
      <c r="K2458" s="53">
        <v>0</v>
      </c>
      <c r="L2458" s="53">
        <v>0.24062900000000001</v>
      </c>
    </row>
    <row r="2459" spans="2:12" ht="19.5" customHeight="1" x14ac:dyDescent="0.3">
      <c r="B2459" s="57" t="s">
        <v>27</v>
      </c>
      <c r="C2459" s="56" t="s">
        <v>35</v>
      </c>
      <c r="D2459" s="56" t="s">
        <v>82</v>
      </c>
      <c r="E2459" s="55">
        <v>44896</v>
      </c>
      <c r="F2459" s="54" t="s">
        <v>128</v>
      </c>
      <c r="G2459" s="53">
        <v>0</v>
      </c>
      <c r="H2459" s="53">
        <v>0</v>
      </c>
      <c r="I2459" s="53">
        <v>0.17000099999999999</v>
      </c>
      <c r="J2459" s="53">
        <v>0.16104499999999999</v>
      </c>
      <c r="K2459" s="53">
        <v>0</v>
      </c>
      <c r="L2459" s="53">
        <v>0.169126</v>
      </c>
    </row>
    <row r="2460" spans="2:12" ht="19.5" customHeight="1" x14ac:dyDescent="0.3">
      <c r="B2460" s="57" t="s">
        <v>27</v>
      </c>
      <c r="C2460" s="56" t="s">
        <v>35</v>
      </c>
      <c r="D2460" s="56" t="s">
        <v>82</v>
      </c>
      <c r="E2460" s="55">
        <v>44866</v>
      </c>
      <c r="F2460" s="54" t="s">
        <v>128</v>
      </c>
      <c r="G2460" s="53">
        <v>0</v>
      </c>
      <c r="H2460" s="53">
        <v>0</v>
      </c>
      <c r="I2460" s="53">
        <v>0</v>
      </c>
      <c r="J2460" s="53">
        <v>0.208868</v>
      </c>
      <c r="K2460" s="53">
        <v>0.19847699999999999</v>
      </c>
      <c r="L2460" s="53">
        <v>0.172678</v>
      </c>
    </row>
    <row r="2461" spans="2:12" ht="19.5" customHeight="1" x14ac:dyDescent="0.3">
      <c r="B2461" s="57" t="s">
        <v>27</v>
      </c>
      <c r="C2461" s="56" t="s">
        <v>35</v>
      </c>
      <c r="D2461" s="56" t="s">
        <v>82</v>
      </c>
      <c r="E2461" s="55">
        <v>44835</v>
      </c>
      <c r="F2461" s="54" t="s">
        <v>128</v>
      </c>
      <c r="G2461" s="53">
        <v>0</v>
      </c>
      <c r="H2461" s="53">
        <v>0.250282</v>
      </c>
      <c r="I2461" s="53">
        <v>0.23262099999999999</v>
      </c>
      <c r="J2461" s="53">
        <v>0</v>
      </c>
      <c r="K2461" s="53">
        <v>0</v>
      </c>
      <c r="L2461" s="53">
        <v>0.18677099999999999</v>
      </c>
    </row>
    <row r="2462" spans="2:12" ht="19.5" customHeight="1" x14ac:dyDescent="0.3">
      <c r="B2462" s="57" t="s">
        <v>27</v>
      </c>
      <c r="C2462" s="56" t="s">
        <v>35</v>
      </c>
      <c r="D2462" s="56" t="s">
        <v>82</v>
      </c>
      <c r="E2462" s="55">
        <v>44805</v>
      </c>
      <c r="F2462" s="54" t="s">
        <v>128</v>
      </c>
      <c r="G2462" s="53">
        <v>0.27187099999999997</v>
      </c>
      <c r="H2462" s="53">
        <v>0.249726</v>
      </c>
      <c r="I2462" s="53">
        <v>0</v>
      </c>
      <c r="J2462" s="53">
        <v>0</v>
      </c>
      <c r="K2462" s="53">
        <v>0</v>
      </c>
      <c r="L2462" s="53">
        <v>0.18448600000000001</v>
      </c>
    </row>
    <row r="2463" spans="2:12" ht="19.5" customHeight="1" x14ac:dyDescent="0.3">
      <c r="B2463" s="57" t="s">
        <v>27</v>
      </c>
      <c r="C2463" s="56" t="s">
        <v>35</v>
      </c>
      <c r="D2463" s="56" t="s">
        <v>82</v>
      </c>
      <c r="E2463" s="55">
        <v>44774</v>
      </c>
      <c r="F2463" s="54" t="s">
        <v>128</v>
      </c>
      <c r="G2463" s="53">
        <v>0.28322599999999998</v>
      </c>
      <c r="H2463" s="53">
        <v>0.27088000000000001</v>
      </c>
      <c r="I2463" s="53">
        <v>0</v>
      </c>
      <c r="J2463" s="53">
        <v>0</v>
      </c>
      <c r="K2463" s="53">
        <v>0</v>
      </c>
      <c r="L2463" s="53">
        <v>0.21105599999999999</v>
      </c>
    </row>
    <row r="2464" spans="2:12" ht="19.5" customHeight="1" x14ac:dyDescent="0.3">
      <c r="B2464" s="57" t="s">
        <v>27</v>
      </c>
      <c r="C2464" s="56" t="s">
        <v>35</v>
      </c>
      <c r="D2464" s="56" t="s">
        <v>82</v>
      </c>
      <c r="E2464" s="55">
        <v>44743</v>
      </c>
      <c r="F2464" s="54" t="s">
        <v>128</v>
      </c>
      <c r="G2464" s="53">
        <v>0.25355299999999997</v>
      </c>
      <c r="H2464" s="53">
        <v>0.23945900000000001</v>
      </c>
      <c r="I2464" s="53">
        <v>0</v>
      </c>
      <c r="J2464" s="53">
        <v>0</v>
      </c>
      <c r="K2464" s="53">
        <v>0</v>
      </c>
      <c r="L2464" s="53">
        <v>0.189161</v>
      </c>
    </row>
    <row r="2465" spans="2:12" ht="19.5" customHeight="1" x14ac:dyDescent="0.3">
      <c r="B2465" s="57" t="s">
        <v>27</v>
      </c>
      <c r="C2465" s="56" t="s">
        <v>35</v>
      </c>
      <c r="D2465" s="56" t="s">
        <v>82</v>
      </c>
      <c r="E2465" s="55">
        <v>44713</v>
      </c>
      <c r="F2465" s="54" t="s">
        <v>128</v>
      </c>
      <c r="G2465" s="53">
        <v>0.31356600000000001</v>
      </c>
      <c r="H2465" s="53">
        <v>0.29911300000000002</v>
      </c>
      <c r="I2465" s="53">
        <v>0</v>
      </c>
      <c r="J2465" s="53">
        <v>0</v>
      </c>
      <c r="K2465" s="53">
        <v>0</v>
      </c>
      <c r="L2465" s="53">
        <v>0.225632</v>
      </c>
    </row>
    <row r="2466" spans="2:12" ht="19.5" customHeight="1" x14ac:dyDescent="0.3">
      <c r="B2466" s="57" t="s">
        <v>27</v>
      </c>
      <c r="C2466" s="56" t="s">
        <v>35</v>
      </c>
      <c r="D2466" s="56" t="s">
        <v>82</v>
      </c>
      <c r="E2466" s="55">
        <v>44682</v>
      </c>
      <c r="F2466" s="54" t="s">
        <v>128</v>
      </c>
      <c r="G2466" s="53">
        <v>0</v>
      </c>
      <c r="H2466" s="53">
        <v>0.328347</v>
      </c>
      <c r="I2466" s="53">
        <v>0.30790499999999998</v>
      </c>
      <c r="J2466" s="53">
        <v>0</v>
      </c>
      <c r="K2466" s="53">
        <v>0</v>
      </c>
      <c r="L2466" s="53">
        <v>0.245669</v>
      </c>
    </row>
    <row r="2467" spans="2:12" ht="19.5" customHeight="1" x14ac:dyDescent="0.3">
      <c r="B2467" s="57" t="s">
        <v>27</v>
      </c>
      <c r="C2467" s="56" t="s">
        <v>35</v>
      </c>
      <c r="D2467" s="56" t="s">
        <v>82</v>
      </c>
      <c r="E2467" s="55">
        <v>44652</v>
      </c>
      <c r="F2467" s="54" t="s">
        <v>128</v>
      </c>
      <c r="G2467" s="53">
        <v>0</v>
      </c>
      <c r="H2467" s="53">
        <v>0</v>
      </c>
      <c r="I2467" s="53">
        <v>0</v>
      </c>
      <c r="J2467" s="53">
        <v>0.32431100000000002</v>
      </c>
      <c r="K2467" s="53">
        <v>0.29564600000000002</v>
      </c>
      <c r="L2467" s="53">
        <v>0.245978</v>
      </c>
    </row>
    <row r="2468" spans="2:12" ht="19.5" customHeight="1" x14ac:dyDescent="0.3">
      <c r="B2468" s="57" t="s">
        <v>27</v>
      </c>
      <c r="C2468" s="56" t="s">
        <v>35</v>
      </c>
      <c r="D2468" s="56" t="s">
        <v>82</v>
      </c>
      <c r="E2468" s="55">
        <v>44621</v>
      </c>
      <c r="F2468" s="54" t="s">
        <v>128</v>
      </c>
      <c r="G2468" s="53">
        <v>0</v>
      </c>
      <c r="H2468" s="53">
        <v>0</v>
      </c>
      <c r="I2468" s="53">
        <v>0</v>
      </c>
      <c r="J2468" s="53">
        <v>0.44147999999999998</v>
      </c>
      <c r="K2468" s="53">
        <v>0.39996999999999999</v>
      </c>
      <c r="L2468" s="53">
        <v>0.32074999999999998</v>
      </c>
    </row>
    <row r="2469" spans="2:12" ht="19.5" customHeight="1" x14ac:dyDescent="0.3">
      <c r="B2469" s="57" t="s">
        <v>27</v>
      </c>
      <c r="C2469" s="56" t="s">
        <v>35</v>
      </c>
      <c r="D2469" s="56" t="s">
        <v>82</v>
      </c>
      <c r="E2469" s="55">
        <v>44593</v>
      </c>
      <c r="F2469" s="54" t="s">
        <v>128</v>
      </c>
      <c r="G2469" s="53">
        <v>0</v>
      </c>
      <c r="H2469" s="53">
        <v>0</v>
      </c>
      <c r="I2469" s="53">
        <v>0.31922499999999998</v>
      </c>
      <c r="J2469" s="53">
        <v>0.29884899999999998</v>
      </c>
      <c r="K2469" s="53">
        <v>0</v>
      </c>
      <c r="L2469" s="53">
        <v>0.23730299999999999</v>
      </c>
    </row>
    <row r="2470" spans="2:12" ht="19.5" customHeight="1" x14ac:dyDescent="0.3">
      <c r="B2470" s="57" t="s">
        <v>27</v>
      </c>
      <c r="C2470" s="56" t="s">
        <v>35</v>
      </c>
      <c r="D2470" s="56" t="s">
        <v>82</v>
      </c>
      <c r="E2470" s="55">
        <v>44562</v>
      </c>
      <c r="F2470" s="54" t="s">
        <v>128</v>
      </c>
      <c r="G2470" s="53">
        <v>0</v>
      </c>
      <c r="H2470" s="53">
        <v>0</v>
      </c>
      <c r="I2470" s="53">
        <v>0.32637899999999997</v>
      </c>
      <c r="J2470" s="53">
        <v>0.30252699999999999</v>
      </c>
      <c r="K2470" s="53">
        <v>0</v>
      </c>
      <c r="L2470" s="53">
        <v>0.24562899999999999</v>
      </c>
    </row>
    <row r="2471" spans="2:12" ht="19.5" customHeight="1" x14ac:dyDescent="0.3">
      <c r="B2471" s="57" t="s">
        <v>27</v>
      </c>
      <c r="C2471" s="56" t="s">
        <v>35</v>
      </c>
      <c r="D2471" s="56" t="s">
        <v>82</v>
      </c>
      <c r="E2471" s="55">
        <v>44896</v>
      </c>
      <c r="F2471" s="54" t="s">
        <v>129</v>
      </c>
      <c r="G2471" s="53">
        <v>0</v>
      </c>
      <c r="H2471" s="53">
        <v>0</v>
      </c>
      <c r="I2471" s="53">
        <v>0.17500099999999999</v>
      </c>
      <c r="J2471" s="53">
        <v>0.166045</v>
      </c>
      <c r="K2471" s="53">
        <v>0</v>
      </c>
      <c r="L2471" s="53">
        <v>0.174126</v>
      </c>
    </row>
    <row r="2472" spans="2:12" ht="19.5" customHeight="1" x14ac:dyDescent="0.3">
      <c r="B2472" s="57" t="s">
        <v>27</v>
      </c>
      <c r="C2472" s="56" t="s">
        <v>35</v>
      </c>
      <c r="D2472" s="56" t="s">
        <v>82</v>
      </c>
      <c r="E2472" s="55">
        <v>44866</v>
      </c>
      <c r="F2472" s="54" t="s">
        <v>129</v>
      </c>
      <c r="G2472" s="53">
        <v>0</v>
      </c>
      <c r="H2472" s="53">
        <v>0</v>
      </c>
      <c r="I2472" s="53">
        <v>0</v>
      </c>
      <c r="J2472" s="53">
        <v>0.213868</v>
      </c>
      <c r="K2472" s="53">
        <v>0.20347699999999999</v>
      </c>
      <c r="L2472" s="53">
        <v>0.177678</v>
      </c>
    </row>
    <row r="2473" spans="2:12" ht="19.5" customHeight="1" x14ac:dyDescent="0.3">
      <c r="B2473" s="57" t="s">
        <v>27</v>
      </c>
      <c r="C2473" s="56" t="s">
        <v>35</v>
      </c>
      <c r="D2473" s="56" t="s">
        <v>82</v>
      </c>
      <c r="E2473" s="55">
        <v>44835</v>
      </c>
      <c r="F2473" s="54" t="s">
        <v>129</v>
      </c>
      <c r="G2473" s="53">
        <v>0</v>
      </c>
      <c r="H2473" s="53">
        <v>0.25528200000000001</v>
      </c>
      <c r="I2473" s="53">
        <v>0.237621</v>
      </c>
      <c r="J2473" s="53">
        <v>0</v>
      </c>
      <c r="K2473" s="53">
        <v>0</v>
      </c>
      <c r="L2473" s="53">
        <v>0.191771</v>
      </c>
    </row>
    <row r="2474" spans="2:12" ht="19.5" customHeight="1" x14ac:dyDescent="0.3">
      <c r="B2474" s="57" t="s">
        <v>27</v>
      </c>
      <c r="C2474" s="56" t="s">
        <v>35</v>
      </c>
      <c r="D2474" s="56" t="s">
        <v>82</v>
      </c>
      <c r="E2474" s="55">
        <v>44805</v>
      </c>
      <c r="F2474" s="54" t="s">
        <v>129</v>
      </c>
      <c r="G2474" s="53">
        <v>0.27687099999999998</v>
      </c>
      <c r="H2474" s="53">
        <v>0.25472600000000001</v>
      </c>
      <c r="I2474" s="53">
        <v>0</v>
      </c>
      <c r="J2474" s="53">
        <v>0</v>
      </c>
      <c r="K2474" s="53">
        <v>0</v>
      </c>
      <c r="L2474" s="53">
        <v>0.18948599999999999</v>
      </c>
    </row>
    <row r="2475" spans="2:12" ht="19.5" customHeight="1" x14ac:dyDescent="0.3">
      <c r="B2475" s="57" t="s">
        <v>27</v>
      </c>
      <c r="C2475" s="56" t="s">
        <v>35</v>
      </c>
      <c r="D2475" s="56" t="s">
        <v>82</v>
      </c>
      <c r="E2475" s="55">
        <v>44774</v>
      </c>
      <c r="F2475" s="54" t="s">
        <v>129</v>
      </c>
      <c r="G2475" s="53">
        <v>0.28822599999999998</v>
      </c>
      <c r="H2475" s="53">
        <v>0.27588000000000001</v>
      </c>
      <c r="I2475" s="53">
        <v>0</v>
      </c>
      <c r="J2475" s="53">
        <v>0</v>
      </c>
      <c r="K2475" s="53">
        <v>0</v>
      </c>
      <c r="L2475" s="53">
        <v>0.216056</v>
      </c>
    </row>
    <row r="2476" spans="2:12" ht="19.5" customHeight="1" x14ac:dyDescent="0.3">
      <c r="B2476" s="57" t="s">
        <v>27</v>
      </c>
      <c r="C2476" s="56" t="s">
        <v>35</v>
      </c>
      <c r="D2476" s="56" t="s">
        <v>82</v>
      </c>
      <c r="E2476" s="55">
        <v>44743</v>
      </c>
      <c r="F2476" s="54" t="s">
        <v>129</v>
      </c>
      <c r="G2476" s="53">
        <v>0.25855299999999998</v>
      </c>
      <c r="H2476" s="53">
        <v>0.24445900000000001</v>
      </c>
      <c r="I2476" s="53">
        <v>0</v>
      </c>
      <c r="J2476" s="53">
        <v>0</v>
      </c>
      <c r="K2476" s="53">
        <v>0</v>
      </c>
      <c r="L2476" s="53">
        <v>0.194161</v>
      </c>
    </row>
    <row r="2477" spans="2:12" ht="19.5" customHeight="1" x14ac:dyDescent="0.3">
      <c r="B2477" s="57" t="s">
        <v>27</v>
      </c>
      <c r="C2477" s="56" t="s">
        <v>35</v>
      </c>
      <c r="D2477" s="56" t="s">
        <v>82</v>
      </c>
      <c r="E2477" s="55">
        <v>44713</v>
      </c>
      <c r="F2477" s="54" t="s">
        <v>129</v>
      </c>
      <c r="G2477" s="53">
        <v>0.31856600000000002</v>
      </c>
      <c r="H2477" s="53">
        <v>0.30411300000000002</v>
      </c>
      <c r="I2477" s="53">
        <v>0</v>
      </c>
      <c r="J2477" s="53">
        <v>0</v>
      </c>
      <c r="K2477" s="53">
        <v>0</v>
      </c>
      <c r="L2477" s="53">
        <v>0.230632</v>
      </c>
    </row>
    <row r="2478" spans="2:12" ht="19.5" customHeight="1" x14ac:dyDescent="0.3">
      <c r="B2478" s="57" t="s">
        <v>27</v>
      </c>
      <c r="C2478" s="56" t="s">
        <v>35</v>
      </c>
      <c r="D2478" s="56" t="s">
        <v>82</v>
      </c>
      <c r="E2478" s="55">
        <v>44682</v>
      </c>
      <c r="F2478" s="54" t="s">
        <v>129</v>
      </c>
      <c r="G2478" s="53">
        <v>0</v>
      </c>
      <c r="H2478" s="53">
        <v>0.333347</v>
      </c>
      <c r="I2478" s="53">
        <v>0.31290499999999999</v>
      </c>
      <c r="J2478" s="53">
        <v>0</v>
      </c>
      <c r="K2478" s="53">
        <v>0</v>
      </c>
      <c r="L2478" s="53">
        <v>0.25066899999999998</v>
      </c>
    </row>
    <row r="2479" spans="2:12" ht="19.5" customHeight="1" x14ac:dyDescent="0.3">
      <c r="B2479" s="57" t="s">
        <v>27</v>
      </c>
      <c r="C2479" s="56" t="s">
        <v>35</v>
      </c>
      <c r="D2479" s="56" t="s">
        <v>82</v>
      </c>
      <c r="E2479" s="55">
        <v>44652</v>
      </c>
      <c r="F2479" s="54" t="s">
        <v>129</v>
      </c>
      <c r="G2479" s="53">
        <v>0</v>
      </c>
      <c r="H2479" s="53">
        <v>0</v>
      </c>
      <c r="I2479" s="53">
        <v>0</v>
      </c>
      <c r="J2479" s="53">
        <v>0.32931100000000002</v>
      </c>
      <c r="K2479" s="53">
        <v>0.30064600000000002</v>
      </c>
      <c r="L2479" s="53">
        <v>0.25097799999999998</v>
      </c>
    </row>
    <row r="2480" spans="2:12" ht="19.5" customHeight="1" x14ac:dyDescent="0.3">
      <c r="B2480" s="57" t="s">
        <v>27</v>
      </c>
      <c r="C2480" s="56" t="s">
        <v>35</v>
      </c>
      <c r="D2480" s="56" t="s">
        <v>82</v>
      </c>
      <c r="E2480" s="55">
        <v>44621</v>
      </c>
      <c r="F2480" s="54" t="s">
        <v>129</v>
      </c>
      <c r="G2480" s="53">
        <v>0</v>
      </c>
      <c r="H2480" s="53">
        <v>0</v>
      </c>
      <c r="I2480" s="53">
        <v>0</v>
      </c>
      <c r="J2480" s="53">
        <v>0.44647999999999999</v>
      </c>
      <c r="K2480" s="53">
        <v>0.40497</v>
      </c>
      <c r="L2480" s="53">
        <v>0.32574999999999998</v>
      </c>
    </row>
    <row r="2481" spans="2:12" ht="19.5" customHeight="1" x14ac:dyDescent="0.3">
      <c r="B2481" s="57" t="s">
        <v>27</v>
      </c>
      <c r="C2481" s="56" t="s">
        <v>35</v>
      </c>
      <c r="D2481" s="56" t="s">
        <v>82</v>
      </c>
      <c r="E2481" s="55">
        <v>44593</v>
      </c>
      <c r="F2481" s="54" t="s">
        <v>129</v>
      </c>
      <c r="G2481" s="53">
        <v>0</v>
      </c>
      <c r="H2481" s="53">
        <v>0</v>
      </c>
      <c r="I2481" s="53">
        <v>0.32422499999999999</v>
      </c>
      <c r="J2481" s="53">
        <v>0.30384899999999998</v>
      </c>
      <c r="K2481" s="53">
        <v>0</v>
      </c>
      <c r="L2481" s="53">
        <v>0.24230299999999999</v>
      </c>
    </row>
    <row r="2482" spans="2:12" ht="19.5" customHeight="1" x14ac:dyDescent="0.3">
      <c r="B2482" s="57" t="s">
        <v>27</v>
      </c>
      <c r="C2482" s="56" t="s">
        <v>35</v>
      </c>
      <c r="D2482" s="56" t="s">
        <v>82</v>
      </c>
      <c r="E2482" s="55">
        <v>44562</v>
      </c>
      <c r="F2482" s="54" t="s">
        <v>129</v>
      </c>
      <c r="G2482" s="53">
        <v>0</v>
      </c>
      <c r="H2482" s="53">
        <v>0</v>
      </c>
      <c r="I2482" s="53">
        <v>0.33137899999999998</v>
      </c>
      <c r="J2482" s="53">
        <v>0.30752699999999999</v>
      </c>
      <c r="K2482" s="53">
        <v>0</v>
      </c>
      <c r="L2482" s="53">
        <v>0.25062899999999999</v>
      </c>
    </row>
    <row r="2483" spans="2:12" ht="19.5" customHeight="1" x14ac:dyDescent="0.3">
      <c r="B2483" s="57" t="s">
        <v>27</v>
      </c>
      <c r="C2483" s="56" t="s">
        <v>35</v>
      </c>
      <c r="D2483" s="56" t="s">
        <v>82</v>
      </c>
      <c r="E2483" s="55">
        <v>44896</v>
      </c>
      <c r="F2483" s="54" t="s">
        <v>130</v>
      </c>
      <c r="G2483" s="53">
        <v>0</v>
      </c>
      <c r="H2483" s="53">
        <v>0</v>
      </c>
      <c r="I2483" s="53">
        <v>0.14900099999999999</v>
      </c>
      <c r="J2483" s="53">
        <v>0.140045</v>
      </c>
      <c r="K2483" s="53">
        <v>0</v>
      </c>
      <c r="L2483" s="53">
        <v>0.14812600000000001</v>
      </c>
    </row>
    <row r="2484" spans="2:12" ht="19.5" customHeight="1" x14ac:dyDescent="0.3">
      <c r="B2484" s="57" t="s">
        <v>27</v>
      </c>
      <c r="C2484" s="56" t="s">
        <v>35</v>
      </c>
      <c r="D2484" s="56" t="s">
        <v>82</v>
      </c>
      <c r="E2484" s="55">
        <v>44866</v>
      </c>
      <c r="F2484" s="54" t="s">
        <v>130</v>
      </c>
      <c r="G2484" s="53">
        <v>0</v>
      </c>
      <c r="H2484" s="53">
        <v>0</v>
      </c>
      <c r="I2484" s="53">
        <v>0</v>
      </c>
      <c r="J2484" s="53">
        <v>0.18786800000000001</v>
      </c>
      <c r="K2484" s="53">
        <v>0.177477</v>
      </c>
      <c r="L2484" s="53">
        <v>0.15167800000000001</v>
      </c>
    </row>
    <row r="2485" spans="2:12" ht="19.5" customHeight="1" x14ac:dyDescent="0.3">
      <c r="B2485" s="57" t="s">
        <v>27</v>
      </c>
      <c r="C2485" s="56" t="s">
        <v>35</v>
      </c>
      <c r="D2485" s="56" t="s">
        <v>82</v>
      </c>
      <c r="E2485" s="55">
        <v>44835</v>
      </c>
      <c r="F2485" s="54" t="s">
        <v>130</v>
      </c>
      <c r="G2485" s="53">
        <v>0</v>
      </c>
      <c r="H2485" s="53">
        <v>0.22928199999999999</v>
      </c>
      <c r="I2485" s="53">
        <v>0.211621</v>
      </c>
      <c r="J2485" s="53">
        <v>0</v>
      </c>
      <c r="K2485" s="53">
        <v>0</v>
      </c>
      <c r="L2485" s="53">
        <v>0.165771</v>
      </c>
    </row>
    <row r="2486" spans="2:12" ht="19.5" customHeight="1" x14ac:dyDescent="0.3">
      <c r="B2486" s="57" t="s">
        <v>27</v>
      </c>
      <c r="C2486" s="56" t="s">
        <v>35</v>
      </c>
      <c r="D2486" s="56" t="s">
        <v>82</v>
      </c>
      <c r="E2486" s="55">
        <v>44805</v>
      </c>
      <c r="F2486" s="54" t="s">
        <v>130</v>
      </c>
      <c r="G2486" s="53">
        <v>0.25087100000000001</v>
      </c>
      <c r="H2486" s="53">
        <v>0.22872599999999998</v>
      </c>
      <c r="I2486" s="53">
        <v>0</v>
      </c>
      <c r="J2486" s="53">
        <v>0</v>
      </c>
      <c r="K2486" s="53">
        <v>0</v>
      </c>
      <c r="L2486" s="53">
        <v>0.16348599999999999</v>
      </c>
    </row>
    <row r="2487" spans="2:12" ht="19.5" customHeight="1" x14ac:dyDescent="0.3">
      <c r="B2487" s="57" t="s">
        <v>27</v>
      </c>
      <c r="C2487" s="56" t="s">
        <v>35</v>
      </c>
      <c r="D2487" s="56" t="s">
        <v>82</v>
      </c>
      <c r="E2487" s="55">
        <v>44774</v>
      </c>
      <c r="F2487" s="54" t="s">
        <v>130</v>
      </c>
      <c r="G2487" s="53">
        <v>0.26222600000000001</v>
      </c>
      <c r="H2487" s="53">
        <v>0.24987999999999999</v>
      </c>
      <c r="I2487" s="53">
        <v>0</v>
      </c>
      <c r="J2487" s="53">
        <v>0</v>
      </c>
      <c r="K2487" s="53">
        <v>0</v>
      </c>
      <c r="L2487" s="53">
        <v>0.190056</v>
      </c>
    </row>
    <row r="2488" spans="2:12" ht="19.5" customHeight="1" x14ac:dyDescent="0.3">
      <c r="B2488" s="57" t="s">
        <v>27</v>
      </c>
      <c r="C2488" s="56" t="s">
        <v>35</v>
      </c>
      <c r="D2488" s="56" t="s">
        <v>82</v>
      </c>
      <c r="E2488" s="55">
        <v>44743</v>
      </c>
      <c r="F2488" s="54" t="s">
        <v>130</v>
      </c>
      <c r="G2488" s="53">
        <v>0.23255300000000001</v>
      </c>
      <c r="H2488" s="53">
        <v>0.21845899999999999</v>
      </c>
      <c r="I2488" s="53">
        <v>0</v>
      </c>
      <c r="J2488" s="53">
        <v>0</v>
      </c>
      <c r="K2488" s="53">
        <v>0</v>
      </c>
      <c r="L2488" s="53">
        <v>0.168161</v>
      </c>
    </row>
    <row r="2489" spans="2:12" ht="19.5" customHeight="1" x14ac:dyDescent="0.3">
      <c r="B2489" s="57" t="s">
        <v>27</v>
      </c>
      <c r="C2489" s="56" t="s">
        <v>35</v>
      </c>
      <c r="D2489" s="56" t="s">
        <v>82</v>
      </c>
      <c r="E2489" s="55">
        <v>44713</v>
      </c>
      <c r="F2489" s="54" t="s">
        <v>130</v>
      </c>
      <c r="G2489" s="53">
        <v>0.29256599999999999</v>
      </c>
      <c r="H2489" s="53">
        <v>0.278113</v>
      </c>
      <c r="I2489" s="53">
        <v>0</v>
      </c>
      <c r="J2489" s="53">
        <v>0</v>
      </c>
      <c r="K2489" s="53">
        <v>0</v>
      </c>
      <c r="L2489" s="53">
        <v>0.20463200000000001</v>
      </c>
    </row>
    <row r="2490" spans="2:12" ht="19.5" customHeight="1" x14ac:dyDescent="0.3">
      <c r="B2490" s="57" t="s">
        <v>27</v>
      </c>
      <c r="C2490" s="56" t="s">
        <v>35</v>
      </c>
      <c r="D2490" s="56" t="s">
        <v>82</v>
      </c>
      <c r="E2490" s="55">
        <v>44682</v>
      </c>
      <c r="F2490" s="54" t="s">
        <v>130</v>
      </c>
      <c r="G2490" s="53">
        <v>0</v>
      </c>
      <c r="H2490" s="53">
        <v>0.30734699999999998</v>
      </c>
      <c r="I2490" s="53">
        <v>0.28690500000000002</v>
      </c>
      <c r="J2490" s="53">
        <v>0</v>
      </c>
      <c r="K2490" s="53">
        <v>0</v>
      </c>
      <c r="L2490" s="53">
        <v>0.22466900000000001</v>
      </c>
    </row>
    <row r="2491" spans="2:12" ht="19.5" customHeight="1" x14ac:dyDescent="0.3">
      <c r="B2491" s="57" t="s">
        <v>27</v>
      </c>
      <c r="C2491" s="56" t="s">
        <v>35</v>
      </c>
      <c r="D2491" s="56" t="s">
        <v>82</v>
      </c>
      <c r="E2491" s="55">
        <v>44652</v>
      </c>
      <c r="F2491" s="54" t="s">
        <v>130</v>
      </c>
      <c r="G2491" s="53">
        <v>0</v>
      </c>
      <c r="H2491" s="53">
        <v>0</v>
      </c>
      <c r="I2491" s="53">
        <v>0</v>
      </c>
      <c r="J2491" s="53">
        <v>0.303311</v>
      </c>
      <c r="K2491" s="53">
        <v>0.274646</v>
      </c>
      <c r="L2491" s="53">
        <v>0.22497800000000001</v>
      </c>
    </row>
    <row r="2492" spans="2:12" ht="19.5" customHeight="1" x14ac:dyDescent="0.3">
      <c r="B2492" s="57" t="s">
        <v>27</v>
      </c>
      <c r="C2492" s="56" t="s">
        <v>35</v>
      </c>
      <c r="D2492" s="56" t="s">
        <v>82</v>
      </c>
      <c r="E2492" s="55">
        <v>44621</v>
      </c>
      <c r="F2492" s="54" t="s">
        <v>130</v>
      </c>
      <c r="G2492" s="53">
        <v>0</v>
      </c>
      <c r="H2492" s="53">
        <v>0</v>
      </c>
      <c r="I2492" s="53">
        <v>0</v>
      </c>
      <c r="J2492" s="53">
        <v>0.42048000000000002</v>
      </c>
      <c r="K2492" s="53">
        <v>0.37896999999999997</v>
      </c>
      <c r="L2492" s="53">
        <v>0.29975000000000002</v>
      </c>
    </row>
    <row r="2493" spans="2:12" ht="19.5" customHeight="1" x14ac:dyDescent="0.3">
      <c r="B2493" s="57" t="s">
        <v>27</v>
      </c>
      <c r="C2493" s="56" t="s">
        <v>35</v>
      </c>
      <c r="D2493" s="56" t="s">
        <v>82</v>
      </c>
      <c r="E2493" s="55">
        <v>44593</v>
      </c>
      <c r="F2493" s="54" t="s">
        <v>130</v>
      </c>
      <c r="G2493" s="53">
        <v>0</v>
      </c>
      <c r="H2493" s="53">
        <v>0</v>
      </c>
      <c r="I2493" s="53">
        <v>0.29822500000000002</v>
      </c>
      <c r="J2493" s="53">
        <v>0.27784900000000001</v>
      </c>
      <c r="K2493" s="53">
        <v>0</v>
      </c>
      <c r="L2493" s="53">
        <v>0.216303</v>
      </c>
    </row>
    <row r="2494" spans="2:12" ht="19.5" customHeight="1" x14ac:dyDescent="0.3">
      <c r="B2494" s="103" t="s">
        <v>27</v>
      </c>
      <c r="C2494" s="56" t="s">
        <v>35</v>
      </c>
      <c r="D2494" s="56" t="s">
        <v>82</v>
      </c>
      <c r="E2494" s="55">
        <v>44562</v>
      </c>
      <c r="F2494" s="54" t="s">
        <v>130</v>
      </c>
      <c r="G2494" s="53">
        <v>0</v>
      </c>
      <c r="H2494" s="53">
        <v>0</v>
      </c>
      <c r="I2494" s="53">
        <v>0.30537900000000001</v>
      </c>
      <c r="J2494" s="53">
        <v>0.28152699999999997</v>
      </c>
      <c r="K2494" s="53">
        <v>0</v>
      </c>
      <c r="L2494" s="53">
        <v>0.224629</v>
      </c>
    </row>
    <row r="2495" spans="2:12" ht="19.5" customHeight="1" x14ac:dyDescent="0.3">
      <c r="B2495" s="103" t="s">
        <v>27</v>
      </c>
      <c r="C2495" s="56" t="s">
        <v>35</v>
      </c>
      <c r="D2495" s="56" t="s">
        <v>82</v>
      </c>
      <c r="E2495" s="55">
        <v>44896</v>
      </c>
      <c r="F2495" s="54" t="s">
        <v>131</v>
      </c>
      <c r="G2495" s="53">
        <v>0</v>
      </c>
      <c r="H2495" s="53">
        <v>0</v>
      </c>
      <c r="I2495" s="53">
        <v>0.151001</v>
      </c>
      <c r="J2495" s="53">
        <v>0.142045</v>
      </c>
      <c r="K2495" s="53">
        <v>0</v>
      </c>
      <c r="L2495" s="53">
        <v>0.15012600000000001</v>
      </c>
    </row>
    <row r="2496" spans="2:12" ht="19.5" customHeight="1" x14ac:dyDescent="0.3">
      <c r="B2496" s="103" t="s">
        <v>27</v>
      </c>
      <c r="C2496" s="56" t="s">
        <v>35</v>
      </c>
      <c r="D2496" s="56" t="s">
        <v>82</v>
      </c>
      <c r="E2496" s="55">
        <v>44866</v>
      </c>
      <c r="F2496" s="54" t="s">
        <v>131</v>
      </c>
      <c r="G2496" s="53">
        <v>0</v>
      </c>
      <c r="H2496" s="53">
        <v>0</v>
      </c>
      <c r="I2496" s="53">
        <v>0</v>
      </c>
      <c r="J2496" s="53">
        <v>0.18986800000000001</v>
      </c>
      <c r="K2496" s="53">
        <v>0.179477</v>
      </c>
      <c r="L2496" s="53">
        <v>0.15367800000000001</v>
      </c>
    </row>
    <row r="2497" spans="2:12" ht="19.5" customHeight="1" x14ac:dyDescent="0.3">
      <c r="B2497" s="103" t="s">
        <v>27</v>
      </c>
      <c r="C2497" s="56" t="s">
        <v>35</v>
      </c>
      <c r="D2497" s="56" t="s">
        <v>82</v>
      </c>
      <c r="E2497" s="55">
        <v>44835</v>
      </c>
      <c r="F2497" s="54" t="s">
        <v>131</v>
      </c>
      <c r="G2497" s="53">
        <v>0</v>
      </c>
      <c r="H2497" s="53">
        <v>0.23128199999999999</v>
      </c>
      <c r="I2497" s="53">
        <v>0.21362100000000001</v>
      </c>
      <c r="J2497" s="53">
        <v>0</v>
      </c>
      <c r="K2497" s="53">
        <v>0</v>
      </c>
      <c r="L2497" s="53">
        <v>0.167771</v>
      </c>
    </row>
    <row r="2498" spans="2:12" ht="19.5" customHeight="1" x14ac:dyDescent="0.3">
      <c r="B2498" s="103" t="s">
        <v>27</v>
      </c>
      <c r="C2498" s="56" t="s">
        <v>35</v>
      </c>
      <c r="D2498" s="56" t="s">
        <v>82</v>
      </c>
      <c r="E2498" s="55">
        <v>44805</v>
      </c>
      <c r="F2498" s="54" t="s">
        <v>131</v>
      </c>
      <c r="G2498" s="53">
        <v>0.25287100000000001</v>
      </c>
      <c r="H2498" s="53">
        <v>0.23072599999999999</v>
      </c>
      <c r="I2498" s="53">
        <v>0</v>
      </c>
      <c r="J2498" s="53">
        <v>0</v>
      </c>
      <c r="K2498" s="53">
        <v>0</v>
      </c>
      <c r="L2498" s="53">
        <v>0.16548599999999999</v>
      </c>
    </row>
    <row r="2499" spans="2:12" ht="19.5" customHeight="1" x14ac:dyDescent="0.3">
      <c r="B2499" s="100" t="s">
        <v>27</v>
      </c>
      <c r="C2499" s="56" t="s">
        <v>35</v>
      </c>
      <c r="D2499" s="56" t="s">
        <v>82</v>
      </c>
      <c r="E2499" s="55">
        <v>44774</v>
      </c>
      <c r="F2499" s="54" t="s">
        <v>131</v>
      </c>
      <c r="G2499" s="53">
        <v>0.26422600000000002</v>
      </c>
      <c r="H2499" s="53">
        <v>0.25187999999999999</v>
      </c>
      <c r="I2499" s="53">
        <v>0</v>
      </c>
      <c r="J2499" s="53">
        <v>0</v>
      </c>
      <c r="K2499" s="53">
        <v>0</v>
      </c>
      <c r="L2499" s="53">
        <v>0.192056</v>
      </c>
    </row>
    <row r="2500" spans="2:12" ht="19.5" customHeight="1" x14ac:dyDescent="0.3">
      <c r="B2500" s="57" t="s">
        <v>27</v>
      </c>
      <c r="C2500" s="56" t="s">
        <v>35</v>
      </c>
      <c r="D2500" s="56" t="s">
        <v>82</v>
      </c>
      <c r="E2500" s="55">
        <v>44743</v>
      </c>
      <c r="F2500" s="54" t="s">
        <v>131</v>
      </c>
      <c r="G2500" s="53">
        <v>0.23455300000000001</v>
      </c>
      <c r="H2500" s="53">
        <v>0.22045899999999999</v>
      </c>
      <c r="I2500" s="53">
        <v>0</v>
      </c>
      <c r="J2500" s="53">
        <v>0</v>
      </c>
      <c r="K2500" s="53">
        <v>0</v>
      </c>
      <c r="L2500" s="53">
        <v>0.17016100000000001</v>
      </c>
    </row>
    <row r="2501" spans="2:12" ht="19.5" customHeight="1" x14ac:dyDescent="0.3">
      <c r="B2501" s="103" t="s">
        <v>27</v>
      </c>
      <c r="C2501" s="56" t="s">
        <v>35</v>
      </c>
      <c r="D2501" s="56" t="s">
        <v>82</v>
      </c>
      <c r="E2501" s="55">
        <v>44713</v>
      </c>
      <c r="F2501" s="54" t="s">
        <v>131</v>
      </c>
      <c r="G2501" s="53">
        <v>0.29456599999999999</v>
      </c>
      <c r="H2501" s="53">
        <v>0.280113</v>
      </c>
      <c r="I2501" s="53">
        <v>0</v>
      </c>
      <c r="J2501" s="53">
        <v>0</v>
      </c>
      <c r="K2501" s="53">
        <v>0</v>
      </c>
      <c r="L2501" s="53">
        <v>0.20663200000000001</v>
      </c>
    </row>
    <row r="2502" spans="2:12" ht="19.5" customHeight="1" x14ac:dyDescent="0.3">
      <c r="B2502" s="103" t="s">
        <v>27</v>
      </c>
      <c r="C2502" s="56" t="s">
        <v>35</v>
      </c>
      <c r="D2502" s="56" t="s">
        <v>82</v>
      </c>
      <c r="E2502" s="55">
        <v>44682</v>
      </c>
      <c r="F2502" s="54" t="s">
        <v>131</v>
      </c>
      <c r="G2502" s="53">
        <v>0</v>
      </c>
      <c r="H2502" s="53">
        <v>0.30934699999999998</v>
      </c>
      <c r="I2502" s="53">
        <v>0.28890500000000002</v>
      </c>
      <c r="J2502" s="53">
        <v>0</v>
      </c>
      <c r="K2502" s="53">
        <v>0</v>
      </c>
      <c r="L2502" s="53">
        <v>0.22666900000000001</v>
      </c>
    </row>
    <row r="2503" spans="2:12" ht="19.5" customHeight="1" x14ac:dyDescent="0.3">
      <c r="B2503" s="57" t="s">
        <v>27</v>
      </c>
      <c r="C2503" s="56" t="s">
        <v>35</v>
      </c>
      <c r="D2503" s="56" t="s">
        <v>82</v>
      </c>
      <c r="E2503" s="55">
        <v>44652</v>
      </c>
      <c r="F2503" s="54" t="s">
        <v>131</v>
      </c>
      <c r="G2503" s="53">
        <v>0</v>
      </c>
      <c r="H2503" s="53">
        <v>0</v>
      </c>
      <c r="I2503" s="53">
        <v>0</v>
      </c>
      <c r="J2503" s="53">
        <v>0.305311</v>
      </c>
      <c r="K2503" s="53">
        <v>0.276646</v>
      </c>
      <c r="L2503" s="53">
        <v>0.22697799999999999</v>
      </c>
    </row>
    <row r="2504" spans="2:12" ht="19.5" customHeight="1" x14ac:dyDescent="0.3">
      <c r="B2504" s="100" t="s">
        <v>27</v>
      </c>
      <c r="C2504" s="56" t="s">
        <v>35</v>
      </c>
      <c r="D2504" s="56" t="s">
        <v>82</v>
      </c>
      <c r="E2504" s="55">
        <v>44621</v>
      </c>
      <c r="F2504" s="54" t="s">
        <v>131</v>
      </c>
      <c r="G2504" s="53">
        <v>0</v>
      </c>
      <c r="H2504" s="53">
        <v>0</v>
      </c>
      <c r="I2504" s="53">
        <v>0</v>
      </c>
      <c r="J2504" s="53">
        <v>0.42248000000000002</v>
      </c>
      <c r="K2504" s="53">
        <v>0.38096999999999998</v>
      </c>
      <c r="L2504" s="53">
        <v>0.30175000000000002</v>
      </c>
    </row>
    <row r="2505" spans="2:12" ht="19.5" customHeight="1" x14ac:dyDescent="0.3">
      <c r="B2505" s="100" t="s">
        <v>27</v>
      </c>
      <c r="C2505" s="56" t="s">
        <v>35</v>
      </c>
      <c r="D2505" s="56" t="s">
        <v>82</v>
      </c>
      <c r="E2505" s="55">
        <v>44593</v>
      </c>
      <c r="F2505" s="54" t="s">
        <v>131</v>
      </c>
      <c r="G2505" s="53">
        <v>0</v>
      </c>
      <c r="H2505" s="53">
        <v>0</v>
      </c>
      <c r="I2505" s="53">
        <v>0.30022500000000002</v>
      </c>
      <c r="J2505" s="53">
        <v>0.27984900000000001</v>
      </c>
      <c r="K2505" s="53">
        <v>0</v>
      </c>
      <c r="L2505" s="53">
        <v>0.218303</v>
      </c>
    </row>
    <row r="2506" spans="2:12" ht="19.5" customHeight="1" x14ac:dyDescent="0.3">
      <c r="B2506" s="100" t="s">
        <v>27</v>
      </c>
      <c r="C2506" s="56" t="s">
        <v>35</v>
      </c>
      <c r="D2506" s="56" t="s">
        <v>82</v>
      </c>
      <c r="E2506" s="55">
        <v>44562</v>
      </c>
      <c r="F2506" s="54" t="s">
        <v>131</v>
      </c>
      <c r="G2506" s="53">
        <v>0</v>
      </c>
      <c r="H2506" s="53">
        <v>0</v>
      </c>
      <c r="I2506" s="53">
        <v>0.30737900000000001</v>
      </c>
      <c r="J2506" s="53">
        <v>0.28352699999999997</v>
      </c>
      <c r="K2506" s="53">
        <v>0</v>
      </c>
      <c r="L2506" s="53">
        <v>0.226629</v>
      </c>
    </row>
    <row r="2507" spans="2:12" ht="19.5" customHeight="1" x14ac:dyDescent="0.3">
      <c r="B2507" s="103" t="s">
        <v>27</v>
      </c>
      <c r="C2507" s="56" t="s">
        <v>35</v>
      </c>
      <c r="D2507" s="56" t="s">
        <v>82</v>
      </c>
      <c r="E2507" s="55">
        <v>44896</v>
      </c>
      <c r="F2507" s="54" t="s">
        <v>132</v>
      </c>
      <c r="G2507" s="53">
        <v>0</v>
      </c>
      <c r="H2507" s="53">
        <v>0</v>
      </c>
      <c r="I2507" s="53">
        <v>0.153001</v>
      </c>
      <c r="J2507" s="53">
        <v>0.14404500000000001</v>
      </c>
      <c r="K2507" s="53">
        <v>0</v>
      </c>
      <c r="L2507" s="53">
        <v>0.15212600000000001</v>
      </c>
    </row>
    <row r="2508" spans="2:12" ht="19.5" customHeight="1" x14ac:dyDescent="0.3">
      <c r="B2508" s="57" t="s">
        <v>27</v>
      </c>
      <c r="C2508" s="56" t="s">
        <v>35</v>
      </c>
      <c r="D2508" s="56" t="s">
        <v>82</v>
      </c>
      <c r="E2508" s="55">
        <v>44866</v>
      </c>
      <c r="F2508" s="54" t="s">
        <v>132</v>
      </c>
      <c r="G2508" s="53">
        <v>0</v>
      </c>
      <c r="H2508" s="53">
        <v>0</v>
      </c>
      <c r="I2508" s="53">
        <v>0</v>
      </c>
      <c r="J2508" s="53">
        <v>0.19186800000000001</v>
      </c>
      <c r="K2508" s="53">
        <v>0.181477</v>
      </c>
      <c r="L2508" s="53">
        <v>0.15567800000000001</v>
      </c>
    </row>
    <row r="2509" spans="2:12" ht="19.5" customHeight="1" x14ac:dyDescent="0.3">
      <c r="B2509" s="103" t="s">
        <v>27</v>
      </c>
      <c r="C2509" s="56" t="s">
        <v>35</v>
      </c>
      <c r="D2509" s="56" t="s">
        <v>82</v>
      </c>
      <c r="E2509" s="55">
        <v>44835</v>
      </c>
      <c r="F2509" s="54" t="s">
        <v>132</v>
      </c>
      <c r="G2509" s="53">
        <v>0</v>
      </c>
      <c r="H2509" s="53">
        <v>0.23328199999999999</v>
      </c>
      <c r="I2509" s="53">
        <v>0.21562100000000001</v>
      </c>
      <c r="J2509" s="53">
        <v>0</v>
      </c>
      <c r="K2509" s="53">
        <v>0</v>
      </c>
      <c r="L2509" s="53">
        <v>0.16977100000000001</v>
      </c>
    </row>
    <row r="2510" spans="2:12" ht="19.5" customHeight="1" x14ac:dyDescent="0.3">
      <c r="B2510" s="103" t="s">
        <v>27</v>
      </c>
      <c r="C2510" s="56" t="s">
        <v>35</v>
      </c>
      <c r="D2510" s="56" t="s">
        <v>82</v>
      </c>
      <c r="E2510" s="55">
        <v>44805</v>
      </c>
      <c r="F2510" s="54" t="s">
        <v>132</v>
      </c>
      <c r="G2510" s="53">
        <v>0.25487100000000001</v>
      </c>
      <c r="H2510" s="53">
        <v>0.23272599999999999</v>
      </c>
      <c r="I2510" s="53">
        <v>0</v>
      </c>
      <c r="J2510" s="53">
        <v>0</v>
      </c>
      <c r="K2510" s="53">
        <v>0</v>
      </c>
      <c r="L2510" s="53">
        <v>0.167486</v>
      </c>
    </row>
    <row r="2511" spans="2:12" ht="19.5" customHeight="1" x14ac:dyDescent="0.3">
      <c r="B2511" s="103" t="s">
        <v>27</v>
      </c>
      <c r="C2511" s="56" t="s">
        <v>35</v>
      </c>
      <c r="D2511" s="56" t="s">
        <v>82</v>
      </c>
      <c r="E2511" s="55">
        <v>44774</v>
      </c>
      <c r="F2511" s="54" t="s">
        <v>132</v>
      </c>
      <c r="G2511" s="53">
        <v>0.26622600000000002</v>
      </c>
      <c r="H2511" s="53">
        <v>0.25387999999999999</v>
      </c>
      <c r="I2511" s="53">
        <v>0</v>
      </c>
      <c r="J2511" s="53">
        <v>0</v>
      </c>
      <c r="K2511" s="53">
        <v>0</v>
      </c>
      <c r="L2511" s="53">
        <v>0.19405600000000001</v>
      </c>
    </row>
    <row r="2512" spans="2:12" ht="19.5" customHeight="1" x14ac:dyDescent="0.3">
      <c r="B2512" s="100" t="s">
        <v>27</v>
      </c>
      <c r="C2512" s="56" t="s">
        <v>35</v>
      </c>
      <c r="D2512" s="56" t="s">
        <v>82</v>
      </c>
      <c r="E2512" s="55">
        <v>44743</v>
      </c>
      <c r="F2512" s="54" t="s">
        <v>132</v>
      </c>
      <c r="G2512" s="53">
        <v>0.23655299999999999</v>
      </c>
      <c r="H2512" s="53">
        <v>0.22245899999999999</v>
      </c>
      <c r="I2512" s="53">
        <v>0</v>
      </c>
      <c r="J2512" s="53">
        <v>0</v>
      </c>
      <c r="K2512" s="53">
        <v>0</v>
      </c>
      <c r="L2512" s="53">
        <v>0.17216100000000001</v>
      </c>
    </row>
    <row r="2513" spans="2:12" ht="19.5" customHeight="1" x14ac:dyDescent="0.3">
      <c r="B2513" s="100" t="s">
        <v>27</v>
      </c>
      <c r="C2513" s="56" t="s">
        <v>35</v>
      </c>
      <c r="D2513" s="56" t="s">
        <v>82</v>
      </c>
      <c r="E2513" s="55">
        <v>44713</v>
      </c>
      <c r="F2513" s="54" t="s">
        <v>132</v>
      </c>
      <c r="G2513" s="53">
        <v>0.296566</v>
      </c>
      <c r="H2513" s="53">
        <v>0.282113</v>
      </c>
      <c r="I2513" s="53">
        <v>0</v>
      </c>
      <c r="J2513" s="53">
        <v>0</v>
      </c>
      <c r="K2513" s="53">
        <v>0</v>
      </c>
      <c r="L2513" s="53">
        <v>0.20863200000000001</v>
      </c>
    </row>
    <row r="2514" spans="2:12" ht="19.5" customHeight="1" x14ac:dyDescent="0.3">
      <c r="B2514" s="100" t="s">
        <v>27</v>
      </c>
      <c r="C2514" s="56" t="s">
        <v>35</v>
      </c>
      <c r="D2514" s="56" t="s">
        <v>82</v>
      </c>
      <c r="E2514" s="55">
        <v>44682</v>
      </c>
      <c r="F2514" s="54" t="s">
        <v>132</v>
      </c>
      <c r="G2514" s="53">
        <v>0</v>
      </c>
      <c r="H2514" s="53">
        <v>0.31134699999999998</v>
      </c>
      <c r="I2514" s="53">
        <v>0.29090500000000002</v>
      </c>
      <c r="J2514" s="53">
        <v>0</v>
      </c>
      <c r="K2514" s="53">
        <v>0</v>
      </c>
      <c r="L2514" s="53">
        <v>0.22866900000000001</v>
      </c>
    </row>
    <row r="2515" spans="2:12" ht="19.5" customHeight="1" x14ac:dyDescent="0.3">
      <c r="B2515" s="103" t="s">
        <v>27</v>
      </c>
      <c r="C2515" s="56" t="s">
        <v>35</v>
      </c>
      <c r="D2515" s="56" t="s">
        <v>82</v>
      </c>
      <c r="E2515" s="55">
        <v>44652</v>
      </c>
      <c r="F2515" s="54" t="s">
        <v>132</v>
      </c>
      <c r="G2515" s="53">
        <v>0</v>
      </c>
      <c r="H2515" s="53">
        <v>0</v>
      </c>
      <c r="I2515" s="53">
        <v>0</v>
      </c>
      <c r="J2515" s="53">
        <v>0.307311</v>
      </c>
      <c r="K2515" s="53">
        <v>0.278646</v>
      </c>
      <c r="L2515" s="53">
        <v>0.22897799999999999</v>
      </c>
    </row>
    <row r="2516" spans="2:12" ht="19.5" customHeight="1" x14ac:dyDescent="0.3">
      <c r="B2516" s="100" t="s">
        <v>27</v>
      </c>
      <c r="C2516" s="56" t="s">
        <v>35</v>
      </c>
      <c r="D2516" s="56" t="s">
        <v>82</v>
      </c>
      <c r="E2516" s="55">
        <v>44621</v>
      </c>
      <c r="F2516" s="54" t="s">
        <v>132</v>
      </c>
      <c r="G2516" s="53">
        <v>0</v>
      </c>
      <c r="H2516" s="53">
        <v>0</v>
      </c>
      <c r="I2516" s="53">
        <v>0</v>
      </c>
      <c r="J2516" s="53">
        <v>0.42448000000000002</v>
      </c>
      <c r="K2516" s="53">
        <v>0.38296999999999998</v>
      </c>
      <c r="L2516" s="53">
        <v>0.30375000000000002</v>
      </c>
    </row>
    <row r="2517" spans="2:12" ht="19.5" customHeight="1" x14ac:dyDescent="0.3">
      <c r="B2517" s="57" t="s">
        <v>27</v>
      </c>
      <c r="C2517" s="56" t="s">
        <v>35</v>
      </c>
      <c r="D2517" s="56" t="s">
        <v>82</v>
      </c>
      <c r="E2517" s="55">
        <v>44593</v>
      </c>
      <c r="F2517" s="54" t="s">
        <v>132</v>
      </c>
      <c r="G2517" s="53">
        <v>0</v>
      </c>
      <c r="H2517" s="53">
        <v>0</v>
      </c>
      <c r="I2517" s="53">
        <v>0.30222500000000002</v>
      </c>
      <c r="J2517" s="53">
        <v>0.28184900000000002</v>
      </c>
      <c r="K2517" s="53">
        <v>0</v>
      </c>
      <c r="L2517" s="53">
        <v>0.220303</v>
      </c>
    </row>
    <row r="2518" spans="2:12" ht="19.5" customHeight="1" x14ac:dyDescent="0.3">
      <c r="B2518" s="100" t="s">
        <v>27</v>
      </c>
      <c r="C2518" s="56" t="s">
        <v>35</v>
      </c>
      <c r="D2518" s="56" t="s">
        <v>82</v>
      </c>
      <c r="E2518" s="55">
        <v>44562</v>
      </c>
      <c r="F2518" s="54" t="s">
        <v>132</v>
      </c>
      <c r="G2518" s="53">
        <v>0</v>
      </c>
      <c r="H2518" s="53">
        <v>0</v>
      </c>
      <c r="I2518" s="53">
        <v>0.30937900000000002</v>
      </c>
      <c r="J2518" s="53">
        <v>0.28552699999999998</v>
      </c>
      <c r="K2518" s="53">
        <v>0</v>
      </c>
      <c r="L2518" s="53">
        <v>0.228629</v>
      </c>
    </row>
    <row r="2519" spans="2:12" ht="19.5" customHeight="1" x14ac:dyDescent="0.3">
      <c r="B2519" s="100" t="s">
        <v>27</v>
      </c>
      <c r="C2519" s="56" t="s">
        <v>35</v>
      </c>
      <c r="D2519" s="56" t="s">
        <v>82</v>
      </c>
      <c r="E2519" s="55">
        <v>44896</v>
      </c>
      <c r="F2519" s="54" t="s">
        <v>133</v>
      </c>
      <c r="G2519" s="53">
        <v>0</v>
      </c>
      <c r="H2519" s="53">
        <v>0</v>
      </c>
      <c r="I2519" s="53">
        <v>0.14750099999999999</v>
      </c>
      <c r="J2519" s="53">
        <v>0.138545</v>
      </c>
      <c r="K2519" s="53">
        <v>0</v>
      </c>
      <c r="L2519" s="53">
        <v>0.14662600000000001</v>
      </c>
    </row>
    <row r="2520" spans="2:12" ht="19.5" customHeight="1" x14ac:dyDescent="0.3">
      <c r="B2520" s="103" t="s">
        <v>27</v>
      </c>
      <c r="C2520" s="56" t="s">
        <v>35</v>
      </c>
      <c r="D2520" s="56" t="s">
        <v>82</v>
      </c>
      <c r="E2520" s="55">
        <v>44866</v>
      </c>
      <c r="F2520" s="54" t="s">
        <v>133</v>
      </c>
      <c r="G2520" s="53">
        <v>0</v>
      </c>
      <c r="H2520" s="53">
        <v>0</v>
      </c>
      <c r="I2520" s="53">
        <v>0</v>
      </c>
      <c r="J2520" s="53">
        <v>0.18636800000000001</v>
      </c>
      <c r="K2520" s="53">
        <v>0.17597699999999999</v>
      </c>
      <c r="L2520" s="53">
        <v>0.15017800000000001</v>
      </c>
    </row>
    <row r="2521" spans="2:12" ht="19.5" customHeight="1" x14ac:dyDescent="0.3">
      <c r="B2521" s="100" t="s">
        <v>27</v>
      </c>
      <c r="C2521" s="56" t="s">
        <v>35</v>
      </c>
      <c r="D2521" s="56" t="s">
        <v>82</v>
      </c>
      <c r="E2521" s="55">
        <v>44835</v>
      </c>
      <c r="F2521" s="54" t="s">
        <v>133</v>
      </c>
      <c r="G2521" s="53">
        <v>0</v>
      </c>
      <c r="H2521" s="53">
        <v>0.22778199999999998</v>
      </c>
      <c r="I2521" s="53">
        <v>0.210121</v>
      </c>
      <c r="J2521" s="53">
        <v>0</v>
      </c>
      <c r="K2521" s="53">
        <v>0</v>
      </c>
      <c r="L2521" s="53">
        <v>0.164271</v>
      </c>
    </row>
    <row r="2522" spans="2:12" ht="19.5" customHeight="1" x14ac:dyDescent="0.3">
      <c r="B2522" s="103" t="s">
        <v>27</v>
      </c>
      <c r="C2522" s="56" t="s">
        <v>35</v>
      </c>
      <c r="D2522" s="56" t="s">
        <v>82</v>
      </c>
      <c r="E2522" s="55">
        <v>44805</v>
      </c>
      <c r="F2522" s="54" t="s">
        <v>133</v>
      </c>
      <c r="G2522" s="53">
        <v>0.24937100000000001</v>
      </c>
      <c r="H2522" s="53">
        <v>0.22722600000000001</v>
      </c>
      <c r="I2522" s="53">
        <v>0</v>
      </c>
      <c r="J2522" s="53">
        <v>0</v>
      </c>
      <c r="K2522" s="53">
        <v>0</v>
      </c>
      <c r="L2522" s="53">
        <v>0.16198599999999999</v>
      </c>
    </row>
    <row r="2523" spans="2:12" ht="19.5" customHeight="1" x14ac:dyDescent="0.3">
      <c r="B2523" s="103" t="s">
        <v>27</v>
      </c>
      <c r="C2523" s="56" t="s">
        <v>35</v>
      </c>
      <c r="D2523" s="56" t="s">
        <v>82</v>
      </c>
      <c r="E2523" s="55">
        <v>44774</v>
      </c>
      <c r="F2523" s="54" t="s">
        <v>133</v>
      </c>
      <c r="G2523" s="53">
        <v>0.26072600000000001</v>
      </c>
      <c r="H2523" s="53">
        <v>0.24837999999999999</v>
      </c>
      <c r="I2523" s="53">
        <v>0</v>
      </c>
      <c r="J2523" s="53">
        <v>0</v>
      </c>
      <c r="K2523" s="53">
        <v>0</v>
      </c>
      <c r="L2523" s="53">
        <v>0.188556</v>
      </c>
    </row>
    <row r="2524" spans="2:12" ht="19.5" customHeight="1" x14ac:dyDescent="0.3">
      <c r="B2524" s="57" t="s">
        <v>27</v>
      </c>
      <c r="C2524" s="56" t="s">
        <v>35</v>
      </c>
      <c r="D2524" s="56" t="s">
        <v>82</v>
      </c>
      <c r="E2524" s="55">
        <v>44743</v>
      </c>
      <c r="F2524" s="54" t="s">
        <v>133</v>
      </c>
      <c r="G2524" s="53">
        <v>0.23105300000000001</v>
      </c>
      <c r="H2524" s="53">
        <v>0.21695899999999999</v>
      </c>
      <c r="I2524" s="53">
        <v>0</v>
      </c>
      <c r="J2524" s="53">
        <v>0</v>
      </c>
      <c r="K2524" s="53">
        <v>0</v>
      </c>
      <c r="L2524" s="53">
        <v>0.166661</v>
      </c>
    </row>
    <row r="2525" spans="2:12" ht="19.5" customHeight="1" x14ac:dyDescent="0.3">
      <c r="B2525" s="103" t="s">
        <v>27</v>
      </c>
      <c r="C2525" s="56" t="s">
        <v>35</v>
      </c>
      <c r="D2525" s="56" t="s">
        <v>82</v>
      </c>
      <c r="E2525" s="55">
        <v>44713</v>
      </c>
      <c r="F2525" s="54" t="s">
        <v>133</v>
      </c>
      <c r="G2525" s="53">
        <v>0.29106599999999999</v>
      </c>
      <c r="H2525" s="53">
        <v>0.276613</v>
      </c>
      <c r="I2525" s="53">
        <v>0</v>
      </c>
      <c r="J2525" s="53">
        <v>0</v>
      </c>
      <c r="K2525" s="53">
        <v>0</v>
      </c>
      <c r="L2525" s="53">
        <v>0.20313200000000001</v>
      </c>
    </row>
    <row r="2526" spans="2:12" ht="19.5" customHeight="1" x14ac:dyDescent="0.3">
      <c r="B2526" s="103" t="s">
        <v>27</v>
      </c>
      <c r="C2526" s="56" t="s">
        <v>35</v>
      </c>
      <c r="D2526" s="56" t="s">
        <v>82</v>
      </c>
      <c r="E2526" s="55">
        <v>44682</v>
      </c>
      <c r="F2526" s="54" t="s">
        <v>133</v>
      </c>
      <c r="G2526" s="53">
        <v>0</v>
      </c>
      <c r="H2526" s="53">
        <v>0.30584699999999998</v>
      </c>
      <c r="I2526" s="53">
        <v>0.28540500000000002</v>
      </c>
      <c r="J2526" s="53">
        <v>0</v>
      </c>
      <c r="K2526" s="53">
        <v>0</v>
      </c>
      <c r="L2526" s="53">
        <v>0.22316900000000001</v>
      </c>
    </row>
    <row r="2527" spans="2:12" ht="19.5" customHeight="1" x14ac:dyDescent="0.3">
      <c r="B2527" s="57" t="s">
        <v>27</v>
      </c>
      <c r="C2527" s="56" t="s">
        <v>35</v>
      </c>
      <c r="D2527" s="56" t="s">
        <v>82</v>
      </c>
      <c r="E2527" s="55">
        <v>44652</v>
      </c>
      <c r="F2527" s="54" t="s">
        <v>133</v>
      </c>
      <c r="G2527" s="53">
        <v>0</v>
      </c>
      <c r="H2527" s="53">
        <v>0</v>
      </c>
      <c r="I2527" s="53">
        <v>0</v>
      </c>
      <c r="J2527" s="53">
        <v>0.301811</v>
      </c>
      <c r="K2527" s="53">
        <v>0.273146</v>
      </c>
      <c r="L2527" s="53">
        <v>0.22347800000000001</v>
      </c>
    </row>
    <row r="2528" spans="2:12" ht="19.5" customHeight="1" x14ac:dyDescent="0.3">
      <c r="B2528" s="100" t="s">
        <v>27</v>
      </c>
      <c r="C2528" s="56" t="s">
        <v>35</v>
      </c>
      <c r="D2528" s="56" t="s">
        <v>82</v>
      </c>
      <c r="E2528" s="55">
        <v>44621</v>
      </c>
      <c r="F2528" s="54" t="s">
        <v>133</v>
      </c>
      <c r="G2528" s="53">
        <v>0</v>
      </c>
      <c r="H2528" s="53">
        <v>0</v>
      </c>
      <c r="I2528" s="53">
        <v>0</v>
      </c>
      <c r="J2528" s="53">
        <v>0.41898000000000002</v>
      </c>
      <c r="K2528" s="53">
        <v>0.37746999999999997</v>
      </c>
      <c r="L2528" s="53">
        <v>0.29825000000000002</v>
      </c>
    </row>
    <row r="2529" spans="2:12" ht="19.5" customHeight="1" x14ac:dyDescent="0.3">
      <c r="B2529" s="100" t="s">
        <v>27</v>
      </c>
      <c r="C2529" s="56" t="s">
        <v>35</v>
      </c>
      <c r="D2529" s="56" t="s">
        <v>82</v>
      </c>
      <c r="E2529" s="55">
        <v>44593</v>
      </c>
      <c r="F2529" s="54" t="s">
        <v>133</v>
      </c>
      <c r="G2529" s="53">
        <v>0</v>
      </c>
      <c r="H2529" s="53">
        <v>0</v>
      </c>
      <c r="I2529" s="53">
        <v>0.29672500000000002</v>
      </c>
      <c r="J2529" s="53">
        <v>0.27634900000000001</v>
      </c>
      <c r="K2529" s="53">
        <v>0</v>
      </c>
      <c r="L2529" s="53">
        <v>0.21480299999999999</v>
      </c>
    </row>
    <row r="2530" spans="2:12" ht="19.5" customHeight="1" x14ac:dyDescent="0.3">
      <c r="B2530" s="103" t="s">
        <v>27</v>
      </c>
      <c r="C2530" s="56" t="s">
        <v>35</v>
      </c>
      <c r="D2530" s="56" t="s">
        <v>82</v>
      </c>
      <c r="E2530" s="55">
        <v>44562</v>
      </c>
      <c r="F2530" s="54" t="s">
        <v>133</v>
      </c>
      <c r="G2530" s="53">
        <v>0</v>
      </c>
      <c r="H2530" s="53">
        <v>0</v>
      </c>
      <c r="I2530" s="53">
        <v>0.30387900000000001</v>
      </c>
      <c r="J2530" s="53">
        <v>0.28002700000000003</v>
      </c>
      <c r="K2530" s="53">
        <v>0</v>
      </c>
      <c r="L2530" s="53">
        <v>0.22312899999999999</v>
      </c>
    </row>
    <row r="2531" spans="2:12" ht="19.5" customHeight="1" x14ac:dyDescent="0.3">
      <c r="B2531" s="57" t="s">
        <v>54</v>
      </c>
      <c r="C2531" s="56" t="s">
        <v>28</v>
      </c>
      <c r="D2531" s="56" t="s">
        <v>29</v>
      </c>
      <c r="E2531" s="55">
        <v>45078</v>
      </c>
      <c r="F2531" s="54" t="s">
        <v>30</v>
      </c>
      <c r="G2531" s="53">
        <v>0.21276718636</v>
      </c>
      <c r="H2531" s="53">
        <v>0.16597451895999998</v>
      </c>
      <c r="I2531" s="53">
        <v>0.14278076509999998</v>
      </c>
      <c r="J2531" s="53">
        <v>0</v>
      </c>
      <c r="K2531" s="53">
        <v>0</v>
      </c>
      <c r="L2531" s="53">
        <v>0</v>
      </c>
    </row>
    <row r="2532" spans="2:12" ht="19.5" customHeight="1" x14ac:dyDescent="0.3">
      <c r="B2532" s="57" t="s">
        <v>54</v>
      </c>
      <c r="C2532" s="56" t="s">
        <v>28</v>
      </c>
      <c r="D2532" s="56" t="s">
        <v>29</v>
      </c>
      <c r="E2532" s="55">
        <v>45047</v>
      </c>
      <c r="F2532" s="54" t="s">
        <v>30</v>
      </c>
      <c r="G2532" s="53">
        <v>0.19059738178000002</v>
      </c>
      <c r="H2532" s="53">
        <v>0.14370351658000002</v>
      </c>
      <c r="I2532" s="53">
        <v>0.12005536955000001</v>
      </c>
      <c r="J2532" s="53">
        <v>0</v>
      </c>
      <c r="K2532" s="53">
        <v>0</v>
      </c>
      <c r="L2532" s="53">
        <v>0</v>
      </c>
    </row>
    <row r="2533" spans="2:12" ht="19.5" customHeight="1" x14ac:dyDescent="0.3">
      <c r="B2533" s="57" t="s">
        <v>54</v>
      </c>
      <c r="C2533" s="56" t="s">
        <v>28</v>
      </c>
      <c r="D2533" s="56" t="s">
        <v>29</v>
      </c>
      <c r="E2533" s="55">
        <v>45017</v>
      </c>
      <c r="F2533" s="54" t="s">
        <v>30</v>
      </c>
      <c r="G2533" s="53">
        <v>0.19003164514000001</v>
      </c>
      <c r="H2533" s="53">
        <v>0.14313519754000001</v>
      </c>
      <c r="I2533" s="53">
        <v>0.11947545515000002</v>
      </c>
      <c r="J2533" s="53">
        <v>0</v>
      </c>
      <c r="K2533" s="53">
        <v>0</v>
      </c>
      <c r="L2533" s="53">
        <v>0</v>
      </c>
    </row>
    <row r="2534" spans="2:12" ht="19.5" customHeight="1" x14ac:dyDescent="0.3">
      <c r="B2534" s="57" t="s">
        <v>54</v>
      </c>
      <c r="C2534" s="56" t="s">
        <v>28</v>
      </c>
      <c r="D2534" s="56" t="s">
        <v>29</v>
      </c>
      <c r="E2534" s="55">
        <v>44986</v>
      </c>
      <c r="F2534" s="54" t="s">
        <v>30</v>
      </c>
      <c r="G2534" s="53">
        <v>0.20874809898000002</v>
      </c>
      <c r="H2534" s="53">
        <v>0.16193708577999999</v>
      </c>
      <c r="I2534" s="53">
        <v>0.13866095654999999</v>
      </c>
      <c r="J2534" s="53">
        <v>0</v>
      </c>
      <c r="K2534" s="53">
        <v>0</v>
      </c>
      <c r="L2534" s="53">
        <v>0</v>
      </c>
    </row>
    <row r="2535" spans="2:12" ht="19.5" customHeight="1" x14ac:dyDescent="0.3">
      <c r="B2535" s="57" t="s">
        <v>54</v>
      </c>
      <c r="C2535" s="56" t="s">
        <v>28</v>
      </c>
      <c r="D2535" s="56" t="s">
        <v>29</v>
      </c>
      <c r="E2535" s="55">
        <v>44958</v>
      </c>
      <c r="F2535" s="54" t="s">
        <v>30</v>
      </c>
      <c r="G2535" s="53">
        <v>0.26044228446000001</v>
      </c>
      <c r="H2535" s="53">
        <v>0.21386723806000002</v>
      </c>
      <c r="I2535" s="53">
        <v>0.19165063485</v>
      </c>
      <c r="J2535" s="53">
        <v>0</v>
      </c>
      <c r="K2535" s="53">
        <v>0</v>
      </c>
      <c r="L2535" s="53">
        <v>0</v>
      </c>
    </row>
    <row r="2536" spans="2:12" ht="19.5" customHeight="1" x14ac:dyDescent="0.3">
      <c r="B2536" s="57" t="s">
        <v>54</v>
      </c>
      <c r="C2536" s="56" t="s">
        <v>28</v>
      </c>
      <c r="D2536" s="56" t="s">
        <v>29</v>
      </c>
      <c r="E2536" s="55">
        <v>44927</v>
      </c>
      <c r="F2536" s="54" t="s">
        <v>30</v>
      </c>
      <c r="G2536" s="53">
        <v>0.1851050219</v>
      </c>
      <c r="H2536" s="53">
        <v>0.13818608590000001</v>
      </c>
      <c r="I2536" s="53">
        <v>0.11442536725000002</v>
      </c>
      <c r="J2536" s="53">
        <v>0</v>
      </c>
      <c r="K2536" s="53">
        <v>0</v>
      </c>
      <c r="L2536" s="53">
        <v>0</v>
      </c>
    </row>
    <row r="2537" spans="2:12" ht="19.5" customHeight="1" x14ac:dyDescent="0.3">
      <c r="B2537" s="57" t="s">
        <v>54</v>
      </c>
      <c r="C2537" s="56" t="s">
        <v>28</v>
      </c>
      <c r="D2537" s="56" t="s">
        <v>29</v>
      </c>
      <c r="E2537" s="55">
        <v>44896</v>
      </c>
      <c r="F2537" s="54" t="s">
        <v>30</v>
      </c>
      <c r="G2537" s="53">
        <v>0.21739915510000002</v>
      </c>
      <c r="H2537" s="53">
        <v>0.17062763110000001</v>
      </c>
      <c r="I2537" s="53">
        <v>0.14752881425000003</v>
      </c>
      <c r="J2537" s="53">
        <v>0</v>
      </c>
      <c r="K2537" s="53">
        <v>0</v>
      </c>
      <c r="L2537" s="53">
        <v>0</v>
      </c>
    </row>
    <row r="2538" spans="2:12" ht="19.5" customHeight="1" x14ac:dyDescent="0.3">
      <c r="B2538" s="57" t="s">
        <v>54</v>
      </c>
      <c r="C2538" s="56" t="s">
        <v>28</v>
      </c>
      <c r="D2538" s="56" t="s">
        <v>29</v>
      </c>
      <c r="E2538" s="55">
        <v>44866</v>
      </c>
      <c r="F2538" s="54" t="s">
        <v>30</v>
      </c>
      <c r="G2538" s="53">
        <v>0.23933323608000001</v>
      </c>
      <c r="H2538" s="53">
        <v>0.19266183388000002</v>
      </c>
      <c r="I2538" s="53">
        <v>0.17001257880000001</v>
      </c>
      <c r="J2538" s="53">
        <v>0</v>
      </c>
      <c r="K2538" s="53">
        <v>0</v>
      </c>
      <c r="L2538" s="53">
        <v>0</v>
      </c>
    </row>
    <row r="2539" spans="2:12" ht="19.5" customHeight="1" x14ac:dyDescent="0.3">
      <c r="B2539" s="57" t="s">
        <v>54</v>
      </c>
      <c r="C2539" s="56" t="s">
        <v>28</v>
      </c>
      <c r="D2539" s="56" t="s">
        <v>29</v>
      </c>
      <c r="E2539" s="55">
        <v>44835</v>
      </c>
      <c r="F2539" s="54" t="s">
        <v>30</v>
      </c>
      <c r="G2539" s="53">
        <v>0.25306413577999998</v>
      </c>
      <c r="H2539" s="53">
        <v>0.20645541058</v>
      </c>
      <c r="I2539" s="53">
        <v>0.18408758454999999</v>
      </c>
      <c r="J2539" s="53">
        <v>0</v>
      </c>
      <c r="K2539" s="53">
        <v>0</v>
      </c>
      <c r="L2539" s="53">
        <v>0</v>
      </c>
    </row>
    <row r="2540" spans="2:12" ht="19.5" customHeight="1" x14ac:dyDescent="0.3">
      <c r="B2540" s="57" t="s">
        <v>54</v>
      </c>
      <c r="C2540" s="56" t="s">
        <v>28</v>
      </c>
      <c r="D2540" s="56" t="s">
        <v>29</v>
      </c>
      <c r="E2540" s="55">
        <v>44805</v>
      </c>
      <c r="F2540" s="54" t="s">
        <v>30</v>
      </c>
      <c r="G2540" s="53">
        <v>0.26499733425999999</v>
      </c>
      <c r="H2540" s="53">
        <v>0.21846090986</v>
      </c>
      <c r="I2540" s="53">
        <v>0.19641772585</v>
      </c>
      <c r="J2540" s="53">
        <v>0</v>
      </c>
      <c r="K2540" s="53">
        <v>0</v>
      </c>
      <c r="L2540" s="53">
        <v>0</v>
      </c>
    </row>
    <row r="2541" spans="2:12" ht="19.5" customHeight="1" x14ac:dyDescent="0.3">
      <c r="B2541" s="57" t="s">
        <v>54</v>
      </c>
      <c r="C2541" s="56" t="s">
        <v>28</v>
      </c>
      <c r="D2541" s="56" t="s">
        <v>29</v>
      </c>
      <c r="E2541" s="55">
        <v>44774</v>
      </c>
      <c r="F2541" s="54" t="s">
        <v>30</v>
      </c>
      <c r="G2541" s="53">
        <v>0.28128583501999999</v>
      </c>
      <c r="H2541" s="53">
        <v>0.23482376222000001</v>
      </c>
      <c r="I2541" s="53">
        <v>0.21311442795000002</v>
      </c>
      <c r="J2541" s="53">
        <v>0</v>
      </c>
      <c r="K2541" s="53">
        <v>0</v>
      </c>
      <c r="L2541" s="53"/>
    </row>
    <row r="2542" spans="2:12" ht="19.5" customHeight="1" x14ac:dyDescent="0.3">
      <c r="B2542" s="57" t="s">
        <v>54</v>
      </c>
      <c r="C2542" s="56" t="s">
        <v>28</v>
      </c>
      <c r="D2542" s="56" t="s">
        <v>29</v>
      </c>
      <c r="E2542" s="55">
        <v>44743</v>
      </c>
      <c r="F2542" s="54" t="s">
        <v>30</v>
      </c>
      <c r="G2542" s="53">
        <v>0.26687133687999998</v>
      </c>
      <c r="H2542" s="53">
        <v>0.22034346668000004</v>
      </c>
      <c r="I2542" s="53">
        <v>0.19833869230000001</v>
      </c>
      <c r="J2542" s="53">
        <v>0</v>
      </c>
      <c r="K2542" s="53">
        <v>0</v>
      </c>
      <c r="L2542" s="53">
        <v>0</v>
      </c>
    </row>
    <row r="2543" spans="2:12" ht="19.5" customHeight="1" x14ac:dyDescent="0.3">
      <c r="B2543" s="57" t="s">
        <v>54</v>
      </c>
      <c r="C2543" s="56" t="s">
        <v>28</v>
      </c>
      <c r="D2543" s="56" t="s">
        <v>29</v>
      </c>
      <c r="E2543" s="55">
        <v>44713</v>
      </c>
      <c r="F2543" s="54" t="s">
        <v>30</v>
      </c>
      <c r="G2543" s="53">
        <v>0.29865866433999999</v>
      </c>
      <c r="H2543" s="53">
        <v>0.25227589274000001</v>
      </c>
      <c r="I2543" s="53">
        <v>0.23092263265000001</v>
      </c>
      <c r="J2543" s="53">
        <v>0</v>
      </c>
      <c r="K2543" s="53">
        <v>0</v>
      </c>
      <c r="L2543" s="53">
        <v>0</v>
      </c>
    </row>
    <row r="2544" spans="2:12" ht="19.5" customHeight="1" x14ac:dyDescent="0.3">
      <c r="B2544" s="57" t="s">
        <v>54</v>
      </c>
      <c r="C2544" s="56" t="s">
        <v>28</v>
      </c>
      <c r="D2544" s="56" t="s">
        <v>29</v>
      </c>
      <c r="E2544" s="55">
        <v>44682</v>
      </c>
      <c r="F2544" s="54" t="s">
        <v>30</v>
      </c>
      <c r="G2544" s="53">
        <v>0.31928447933999998</v>
      </c>
      <c r="H2544" s="53">
        <v>0.27299585774000001</v>
      </c>
      <c r="I2544" s="53">
        <v>0.25206534515000001</v>
      </c>
      <c r="J2544" s="53">
        <v>0</v>
      </c>
      <c r="K2544" s="53">
        <v>0</v>
      </c>
      <c r="L2544" s="53">
        <v>0</v>
      </c>
    </row>
    <row r="2545" spans="2:12" ht="19.5" customHeight="1" x14ac:dyDescent="0.3">
      <c r="B2545" s="57" t="s">
        <v>54</v>
      </c>
      <c r="C2545" s="56" t="s">
        <v>28</v>
      </c>
      <c r="D2545" s="56" t="s">
        <v>29</v>
      </c>
      <c r="E2545" s="55">
        <v>44652</v>
      </c>
      <c r="F2545" s="54" t="s">
        <v>30</v>
      </c>
      <c r="G2545" s="53">
        <v>0.32445861236000001</v>
      </c>
      <c r="H2545" s="53">
        <v>0.27819360896000006</v>
      </c>
      <c r="I2545" s="53">
        <v>0.25736914560000007</v>
      </c>
      <c r="J2545" s="53">
        <v>0</v>
      </c>
      <c r="K2545" s="53">
        <v>0</v>
      </c>
      <c r="L2545" s="53">
        <v>0</v>
      </c>
    </row>
    <row r="2546" spans="2:12" ht="19.5" customHeight="1" x14ac:dyDescent="0.3">
      <c r="B2546" s="57" t="s">
        <v>54</v>
      </c>
      <c r="C2546" s="56" t="s">
        <v>28</v>
      </c>
      <c r="D2546" s="56" t="s">
        <v>29</v>
      </c>
      <c r="E2546" s="55">
        <v>44621</v>
      </c>
      <c r="F2546" s="54" t="s">
        <v>30</v>
      </c>
      <c r="G2546" s="53">
        <v>0.43263217239999996</v>
      </c>
      <c r="H2546" s="53">
        <v>0.38686094539999999</v>
      </c>
      <c r="I2546" s="53">
        <v>0.36825361150000002</v>
      </c>
      <c r="J2546" s="53">
        <v>0</v>
      </c>
      <c r="K2546" s="53">
        <v>0</v>
      </c>
      <c r="L2546" s="53">
        <v>0</v>
      </c>
    </row>
    <row r="2547" spans="2:12" ht="19.5" customHeight="1" x14ac:dyDescent="0.3">
      <c r="B2547" s="57" t="s">
        <v>54</v>
      </c>
      <c r="C2547" s="56" t="s">
        <v>28</v>
      </c>
      <c r="D2547" s="56" t="s">
        <v>29</v>
      </c>
      <c r="E2547" s="55">
        <v>44593</v>
      </c>
      <c r="F2547" s="54" t="s">
        <v>30</v>
      </c>
      <c r="G2547" s="53">
        <v>0.33471258896</v>
      </c>
      <c r="H2547" s="53">
        <v>0.28849439156000001</v>
      </c>
      <c r="I2547" s="53">
        <v>0.26788009410000002</v>
      </c>
      <c r="J2547" s="53">
        <v>0</v>
      </c>
      <c r="K2547" s="53">
        <v>0</v>
      </c>
      <c r="L2547" s="53">
        <v>0</v>
      </c>
    </row>
    <row r="2548" spans="2:12" ht="19.5" customHeight="1" x14ac:dyDescent="0.3">
      <c r="B2548" s="57" t="s">
        <v>54</v>
      </c>
      <c r="C2548" s="56" t="s">
        <v>28</v>
      </c>
      <c r="D2548" s="56" t="s">
        <v>29</v>
      </c>
      <c r="E2548" s="55">
        <v>44562</v>
      </c>
      <c r="F2548" s="54" t="s">
        <v>30</v>
      </c>
      <c r="G2548" s="53">
        <v>0.33648051596</v>
      </c>
      <c r="H2548" s="53">
        <v>0.29027038856000004</v>
      </c>
      <c r="I2548" s="53">
        <v>0.26969232660000003</v>
      </c>
      <c r="J2548" s="53">
        <v>0</v>
      </c>
      <c r="K2548" s="53">
        <v>0</v>
      </c>
      <c r="L2548" s="53">
        <v>0</v>
      </c>
    </row>
    <row r="2549" spans="2:12" ht="19.5" customHeight="1" x14ac:dyDescent="0.3">
      <c r="B2549" s="102" t="s">
        <v>54</v>
      </c>
      <c r="C2549" s="107" t="s">
        <v>28</v>
      </c>
      <c r="D2549" s="107" t="s">
        <v>29</v>
      </c>
      <c r="E2549" s="110">
        <v>45108</v>
      </c>
      <c r="F2549" s="113" t="s">
        <v>30</v>
      </c>
      <c r="G2549" s="115">
        <v>0.20976170999999999</v>
      </c>
      <c r="H2549" s="115">
        <v>0.16295531999999999</v>
      </c>
      <c r="I2549" s="115">
        <v>0.13969997000000001</v>
      </c>
      <c r="J2549" s="115">
        <v>0</v>
      </c>
      <c r="K2549" s="115">
        <v>0</v>
      </c>
      <c r="L2549" s="115">
        <v>0</v>
      </c>
    </row>
    <row r="2550" spans="2:12" ht="19.5" customHeight="1" x14ac:dyDescent="0.3">
      <c r="B2550" s="57" t="s">
        <v>54</v>
      </c>
      <c r="C2550" s="56" t="s">
        <v>28</v>
      </c>
      <c r="D2550" s="56" t="s">
        <v>29</v>
      </c>
      <c r="E2550" s="55">
        <v>45078</v>
      </c>
      <c r="F2550" s="54" t="s">
        <v>40</v>
      </c>
      <c r="G2550" s="53">
        <v>0.23205218636</v>
      </c>
      <c r="H2550" s="53">
        <v>0.18525951895999998</v>
      </c>
      <c r="I2550" s="53">
        <v>0.16206576509999998</v>
      </c>
      <c r="J2550" s="53">
        <v>0</v>
      </c>
      <c r="K2550" s="53">
        <v>0</v>
      </c>
      <c r="L2550" s="53">
        <v>0</v>
      </c>
    </row>
    <row r="2551" spans="2:12" ht="19.5" customHeight="1" x14ac:dyDescent="0.3">
      <c r="B2551" s="57" t="s">
        <v>54</v>
      </c>
      <c r="C2551" s="56" t="s">
        <v>28</v>
      </c>
      <c r="D2551" s="56" t="s">
        <v>29</v>
      </c>
      <c r="E2551" s="55">
        <v>45047</v>
      </c>
      <c r="F2551" s="54" t="s">
        <v>40</v>
      </c>
      <c r="G2551" s="53">
        <v>0.20988238178000002</v>
      </c>
      <c r="H2551" s="53">
        <v>0.16298851657999999</v>
      </c>
      <c r="I2551" s="53">
        <v>0.13934036955000001</v>
      </c>
      <c r="J2551" s="53">
        <v>0</v>
      </c>
      <c r="K2551" s="53">
        <v>0</v>
      </c>
      <c r="L2551" s="53">
        <v>0</v>
      </c>
    </row>
    <row r="2552" spans="2:12" ht="19.5" customHeight="1" x14ac:dyDescent="0.3">
      <c r="B2552" s="57" t="s">
        <v>54</v>
      </c>
      <c r="C2552" s="56" t="s">
        <v>28</v>
      </c>
      <c r="D2552" s="56" t="s">
        <v>29</v>
      </c>
      <c r="E2552" s="55">
        <v>45017</v>
      </c>
      <c r="F2552" s="54" t="s">
        <v>40</v>
      </c>
      <c r="G2552" s="53">
        <v>0.20931664514000001</v>
      </c>
      <c r="H2552" s="53">
        <v>0.16242019753999998</v>
      </c>
      <c r="I2552" s="53">
        <v>0.13876045515000002</v>
      </c>
      <c r="J2552" s="53">
        <v>0</v>
      </c>
      <c r="K2552" s="53">
        <v>0</v>
      </c>
      <c r="L2552" s="53">
        <v>0</v>
      </c>
    </row>
    <row r="2553" spans="2:12" ht="19.5" customHeight="1" x14ac:dyDescent="0.3">
      <c r="B2553" s="57" t="s">
        <v>54</v>
      </c>
      <c r="C2553" s="56" t="s">
        <v>28</v>
      </c>
      <c r="D2553" s="56" t="s">
        <v>29</v>
      </c>
      <c r="E2553" s="55">
        <v>44986</v>
      </c>
      <c r="F2553" s="54" t="s">
        <v>40</v>
      </c>
      <c r="G2553" s="53">
        <v>0.22803309898000002</v>
      </c>
      <c r="H2553" s="53">
        <v>0.18122208577999999</v>
      </c>
      <c r="I2553" s="53">
        <v>0.15794595654999999</v>
      </c>
      <c r="J2553" s="53">
        <v>0</v>
      </c>
      <c r="K2553" s="53">
        <v>0</v>
      </c>
      <c r="L2553" s="53">
        <v>0</v>
      </c>
    </row>
    <row r="2554" spans="2:12" ht="19.5" customHeight="1" x14ac:dyDescent="0.3">
      <c r="B2554" s="57" t="s">
        <v>54</v>
      </c>
      <c r="C2554" s="56" t="s">
        <v>28</v>
      </c>
      <c r="D2554" s="56" t="s">
        <v>29</v>
      </c>
      <c r="E2554" s="55">
        <v>44958</v>
      </c>
      <c r="F2554" s="54" t="s">
        <v>40</v>
      </c>
      <c r="G2554" s="53">
        <v>0.27972728446</v>
      </c>
      <c r="H2554" s="53">
        <v>0.23315223806000002</v>
      </c>
      <c r="I2554" s="53">
        <v>0.21093563485</v>
      </c>
      <c r="J2554" s="53">
        <v>0</v>
      </c>
      <c r="K2554" s="53">
        <v>0</v>
      </c>
      <c r="L2554" s="53">
        <v>0</v>
      </c>
    </row>
    <row r="2555" spans="2:12" ht="19.5" customHeight="1" x14ac:dyDescent="0.3">
      <c r="B2555" s="57" t="s">
        <v>54</v>
      </c>
      <c r="C2555" s="56" t="s">
        <v>28</v>
      </c>
      <c r="D2555" s="56" t="s">
        <v>29</v>
      </c>
      <c r="E2555" s="55">
        <v>44927</v>
      </c>
      <c r="F2555" s="54" t="s">
        <v>40</v>
      </c>
      <c r="G2555" s="53">
        <v>0.2043900219</v>
      </c>
      <c r="H2555" s="53">
        <v>0.15747108589999997</v>
      </c>
      <c r="I2555" s="53">
        <v>0.13371036725000002</v>
      </c>
      <c r="J2555" s="53">
        <v>0</v>
      </c>
      <c r="K2555" s="53">
        <v>0</v>
      </c>
      <c r="L2555" s="53">
        <v>0</v>
      </c>
    </row>
    <row r="2556" spans="2:12" ht="19.5" customHeight="1" x14ac:dyDescent="0.3">
      <c r="B2556" s="57" t="s">
        <v>54</v>
      </c>
      <c r="C2556" s="56" t="s">
        <v>28</v>
      </c>
      <c r="D2556" s="56" t="s">
        <v>29</v>
      </c>
      <c r="E2556" s="55">
        <v>44896</v>
      </c>
      <c r="F2556" s="54" t="s">
        <v>40</v>
      </c>
      <c r="G2556" s="53">
        <v>0.23668415510000002</v>
      </c>
      <c r="H2556" s="53">
        <v>0.18991263110000001</v>
      </c>
      <c r="I2556" s="53">
        <v>0.16681381425000003</v>
      </c>
      <c r="J2556" s="53">
        <v>0</v>
      </c>
      <c r="K2556" s="53">
        <v>0</v>
      </c>
      <c r="L2556" s="53">
        <v>0</v>
      </c>
    </row>
    <row r="2557" spans="2:12" ht="19.5" customHeight="1" x14ac:dyDescent="0.3">
      <c r="B2557" s="57" t="s">
        <v>54</v>
      </c>
      <c r="C2557" s="56" t="s">
        <v>28</v>
      </c>
      <c r="D2557" s="56" t="s">
        <v>29</v>
      </c>
      <c r="E2557" s="55">
        <v>44866</v>
      </c>
      <c r="F2557" s="54" t="s">
        <v>40</v>
      </c>
      <c r="G2557" s="53">
        <v>0.25861823608000001</v>
      </c>
      <c r="H2557" s="53">
        <v>0.21194683387999999</v>
      </c>
      <c r="I2557" s="53">
        <v>0.1892975788</v>
      </c>
      <c r="J2557" s="53">
        <v>0</v>
      </c>
      <c r="K2557" s="53">
        <v>0</v>
      </c>
      <c r="L2557" s="53">
        <v>0</v>
      </c>
    </row>
    <row r="2558" spans="2:12" ht="19.5" customHeight="1" x14ac:dyDescent="0.3">
      <c r="B2558" s="57" t="s">
        <v>54</v>
      </c>
      <c r="C2558" s="56" t="s">
        <v>28</v>
      </c>
      <c r="D2558" s="56" t="s">
        <v>29</v>
      </c>
      <c r="E2558" s="55">
        <v>44835</v>
      </c>
      <c r="F2558" s="54" t="s">
        <v>40</v>
      </c>
      <c r="G2558" s="53">
        <v>0.27234913577999997</v>
      </c>
      <c r="H2558" s="53">
        <v>0.22574041057999999</v>
      </c>
      <c r="I2558" s="53">
        <v>0.20337258454999999</v>
      </c>
      <c r="J2558" s="53">
        <v>0</v>
      </c>
      <c r="K2558" s="53">
        <v>0</v>
      </c>
      <c r="L2558" s="53">
        <v>0</v>
      </c>
    </row>
    <row r="2559" spans="2:12" ht="19.5" customHeight="1" x14ac:dyDescent="0.3">
      <c r="B2559" s="57" t="s">
        <v>54</v>
      </c>
      <c r="C2559" s="56" t="s">
        <v>28</v>
      </c>
      <c r="D2559" s="56" t="s">
        <v>29</v>
      </c>
      <c r="E2559" s="55">
        <v>44805</v>
      </c>
      <c r="F2559" s="54" t="s">
        <v>40</v>
      </c>
      <c r="G2559" s="53">
        <v>0.28428233425999999</v>
      </c>
      <c r="H2559" s="53">
        <v>0.23774590986000002</v>
      </c>
      <c r="I2559" s="53">
        <v>0.21570272585</v>
      </c>
      <c r="J2559" s="53">
        <v>0</v>
      </c>
      <c r="K2559" s="53">
        <v>0</v>
      </c>
      <c r="L2559" s="53">
        <v>0</v>
      </c>
    </row>
    <row r="2560" spans="2:12" ht="19.5" customHeight="1" x14ac:dyDescent="0.3">
      <c r="B2560" s="57" t="s">
        <v>54</v>
      </c>
      <c r="C2560" s="56" t="s">
        <v>28</v>
      </c>
      <c r="D2560" s="56" t="s">
        <v>29</v>
      </c>
      <c r="E2560" s="55">
        <v>44774</v>
      </c>
      <c r="F2560" s="54" t="s">
        <v>40</v>
      </c>
      <c r="G2560" s="53">
        <v>0.30057083501999998</v>
      </c>
      <c r="H2560" s="53">
        <v>0.25410876222000001</v>
      </c>
      <c r="I2560" s="53">
        <v>0.23239942795000001</v>
      </c>
      <c r="J2560" s="53">
        <v>0</v>
      </c>
      <c r="K2560" s="53">
        <v>0</v>
      </c>
      <c r="L2560" s="53"/>
    </row>
    <row r="2561" spans="2:12" ht="19.5" customHeight="1" x14ac:dyDescent="0.3">
      <c r="B2561" s="57" t="s">
        <v>54</v>
      </c>
      <c r="C2561" s="56" t="s">
        <v>28</v>
      </c>
      <c r="D2561" s="56" t="s">
        <v>29</v>
      </c>
      <c r="E2561" s="55">
        <v>44743</v>
      </c>
      <c r="F2561" s="54" t="s">
        <v>40</v>
      </c>
      <c r="G2561" s="53">
        <v>0.28615633687999997</v>
      </c>
      <c r="H2561" s="53">
        <v>0.23962846668000004</v>
      </c>
      <c r="I2561" s="53">
        <v>0.2176236923</v>
      </c>
      <c r="J2561" s="53">
        <v>0</v>
      </c>
      <c r="K2561" s="53">
        <v>0</v>
      </c>
      <c r="L2561" s="53">
        <v>0</v>
      </c>
    </row>
    <row r="2562" spans="2:12" ht="19.5" customHeight="1" x14ac:dyDescent="0.3">
      <c r="B2562" s="57" t="s">
        <v>54</v>
      </c>
      <c r="C2562" s="56" t="s">
        <v>28</v>
      </c>
      <c r="D2562" s="56" t="s">
        <v>29</v>
      </c>
      <c r="E2562" s="55">
        <v>44713</v>
      </c>
      <c r="F2562" s="54" t="s">
        <v>40</v>
      </c>
      <c r="G2562" s="53">
        <v>0.31794366433999999</v>
      </c>
      <c r="H2562" s="53">
        <v>0.27156089274000006</v>
      </c>
      <c r="I2562" s="53">
        <v>0.25020763265000001</v>
      </c>
      <c r="J2562" s="53">
        <v>0</v>
      </c>
      <c r="K2562" s="53">
        <v>0</v>
      </c>
      <c r="L2562" s="53">
        <v>0</v>
      </c>
    </row>
    <row r="2563" spans="2:12" ht="19.5" customHeight="1" x14ac:dyDescent="0.3">
      <c r="B2563" s="57" t="s">
        <v>54</v>
      </c>
      <c r="C2563" s="56" t="s">
        <v>28</v>
      </c>
      <c r="D2563" s="56" t="s">
        <v>29</v>
      </c>
      <c r="E2563" s="55">
        <v>44682</v>
      </c>
      <c r="F2563" s="54" t="s">
        <v>40</v>
      </c>
      <c r="G2563" s="53">
        <v>0.33856947933999998</v>
      </c>
      <c r="H2563" s="53">
        <v>0.29228085774000001</v>
      </c>
      <c r="I2563" s="53">
        <v>0.27135034515000001</v>
      </c>
      <c r="J2563" s="53">
        <v>0</v>
      </c>
      <c r="K2563" s="53">
        <v>0</v>
      </c>
      <c r="L2563" s="53">
        <v>0</v>
      </c>
    </row>
    <row r="2564" spans="2:12" ht="19.5" customHeight="1" x14ac:dyDescent="0.3">
      <c r="B2564" s="57" t="s">
        <v>54</v>
      </c>
      <c r="C2564" s="56" t="s">
        <v>28</v>
      </c>
      <c r="D2564" s="56" t="s">
        <v>29</v>
      </c>
      <c r="E2564" s="55">
        <v>44652</v>
      </c>
      <c r="F2564" s="54" t="s">
        <v>40</v>
      </c>
      <c r="G2564" s="53">
        <v>0.34374361236000006</v>
      </c>
      <c r="H2564" s="53">
        <v>0.29747860896000006</v>
      </c>
      <c r="I2564" s="53">
        <v>0.27665414560000007</v>
      </c>
      <c r="J2564" s="53">
        <v>0</v>
      </c>
      <c r="K2564" s="53">
        <v>0</v>
      </c>
      <c r="L2564" s="53">
        <v>0</v>
      </c>
    </row>
    <row r="2565" spans="2:12" ht="19.5" customHeight="1" x14ac:dyDescent="0.3">
      <c r="B2565" s="57" t="s">
        <v>54</v>
      </c>
      <c r="C2565" s="56" t="s">
        <v>28</v>
      </c>
      <c r="D2565" s="56" t="s">
        <v>29</v>
      </c>
      <c r="E2565" s="55">
        <v>44621</v>
      </c>
      <c r="F2565" s="54" t="s">
        <v>40</v>
      </c>
      <c r="G2565" s="53">
        <v>0.45191717239999996</v>
      </c>
      <c r="H2565" s="53">
        <v>0.40614594540000004</v>
      </c>
      <c r="I2565" s="53">
        <v>0.38753861150000002</v>
      </c>
      <c r="J2565" s="53">
        <v>0</v>
      </c>
      <c r="K2565" s="53">
        <v>0</v>
      </c>
      <c r="L2565" s="53">
        <v>0</v>
      </c>
    </row>
    <row r="2566" spans="2:12" ht="19.5" customHeight="1" x14ac:dyDescent="0.3">
      <c r="B2566" s="57" t="s">
        <v>54</v>
      </c>
      <c r="C2566" s="56" t="s">
        <v>28</v>
      </c>
      <c r="D2566" s="56" t="s">
        <v>29</v>
      </c>
      <c r="E2566" s="55">
        <v>44593</v>
      </c>
      <c r="F2566" s="54" t="s">
        <v>40</v>
      </c>
      <c r="G2566" s="53">
        <v>0.35399758896</v>
      </c>
      <c r="H2566" s="53">
        <v>0.30777939156</v>
      </c>
      <c r="I2566" s="53">
        <v>0.28716509410000002</v>
      </c>
      <c r="J2566" s="53">
        <v>0</v>
      </c>
      <c r="K2566" s="53">
        <v>0</v>
      </c>
      <c r="L2566" s="53">
        <v>0</v>
      </c>
    </row>
    <row r="2567" spans="2:12" ht="19.5" customHeight="1" x14ac:dyDescent="0.3">
      <c r="B2567" s="57" t="s">
        <v>54</v>
      </c>
      <c r="C2567" s="56" t="s">
        <v>28</v>
      </c>
      <c r="D2567" s="56" t="s">
        <v>29</v>
      </c>
      <c r="E2567" s="55">
        <v>44562</v>
      </c>
      <c r="F2567" s="54" t="s">
        <v>40</v>
      </c>
      <c r="G2567" s="53">
        <v>0.35576551596</v>
      </c>
      <c r="H2567" s="53">
        <v>0.30955538856000003</v>
      </c>
      <c r="I2567" s="53">
        <v>0.28897732660000003</v>
      </c>
      <c r="J2567" s="53">
        <v>0</v>
      </c>
      <c r="K2567" s="53">
        <v>0</v>
      </c>
      <c r="L2567" s="53">
        <v>0</v>
      </c>
    </row>
    <row r="2568" spans="2:12" ht="19.5" customHeight="1" x14ac:dyDescent="0.3">
      <c r="B2568" s="102" t="s">
        <v>54</v>
      </c>
      <c r="C2568" s="107" t="s">
        <v>28</v>
      </c>
      <c r="D2568" s="107" t="s">
        <v>29</v>
      </c>
      <c r="E2568" s="110">
        <v>45108</v>
      </c>
      <c r="F2568" s="113" t="s">
        <v>40</v>
      </c>
      <c r="G2568" s="115">
        <v>0.22904670999999999</v>
      </c>
      <c r="H2568" s="115">
        <v>0.18224032000000001</v>
      </c>
      <c r="I2568" s="115">
        <v>0.15898497</v>
      </c>
      <c r="J2568" s="115">
        <v>0</v>
      </c>
      <c r="K2568" s="115">
        <v>0</v>
      </c>
      <c r="L2568" s="115">
        <v>0</v>
      </c>
    </row>
    <row r="2569" spans="2:12" ht="19.5" customHeight="1" x14ac:dyDescent="0.3">
      <c r="B2569" s="57" t="s">
        <v>54</v>
      </c>
      <c r="C2569" s="56" t="s">
        <v>28</v>
      </c>
      <c r="D2569" s="56" t="s">
        <v>29</v>
      </c>
      <c r="E2569" s="55">
        <v>45078</v>
      </c>
      <c r="F2569" s="54" t="s">
        <v>47</v>
      </c>
      <c r="G2569" s="53">
        <v>0.23205218636</v>
      </c>
      <c r="H2569" s="53">
        <v>0.18525951895999998</v>
      </c>
      <c r="I2569" s="53">
        <v>0.16206576509999998</v>
      </c>
      <c r="J2569" s="53">
        <v>0</v>
      </c>
      <c r="K2569" s="53">
        <v>0</v>
      </c>
      <c r="L2569" s="53">
        <v>0</v>
      </c>
    </row>
    <row r="2570" spans="2:12" ht="19.5" customHeight="1" x14ac:dyDescent="0.3">
      <c r="B2570" s="57" t="s">
        <v>54</v>
      </c>
      <c r="C2570" s="56" t="s">
        <v>28</v>
      </c>
      <c r="D2570" s="56" t="s">
        <v>29</v>
      </c>
      <c r="E2570" s="55">
        <v>45047</v>
      </c>
      <c r="F2570" s="54" t="s">
        <v>47</v>
      </c>
      <c r="G2570" s="53">
        <v>0.20988238178000002</v>
      </c>
      <c r="H2570" s="53">
        <v>0.16298851657999999</v>
      </c>
      <c r="I2570" s="53">
        <v>0.13934036955000001</v>
      </c>
      <c r="J2570" s="53">
        <v>0</v>
      </c>
      <c r="K2570" s="53">
        <v>0</v>
      </c>
      <c r="L2570" s="53">
        <v>0</v>
      </c>
    </row>
    <row r="2571" spans="2:12" ht="19.5" customHeight="1" x14ac:dyDescent="0.3">
      <c r="B2571" s="57" t="s">
        <v>54</v>
      </c>
      <c r="C2571" s="56" t="s">
        <v>28</v>
      </c>
      <c r="D2571" s="56" t="s">
        <v>29</v>
      </c>
      <c r="E2571" s="55">
        <v>45017</v>
      </c>
      <c r="F2571" s="54" t="s">
        <v>47</v>
      </c>
      <c r="G2571" s="53">
        <v>0.20931664514000001</v>
      </c>
      <c r="H2571" s="53">
        <v>0.16242019753999998</v>
      </c>
      <c r="I2571" s="53">
        <v>0.13876045515000002</v>
      </c>
      <c r="J2571" s="53">
        <v>0</v>
      </c>
      <c r="K2571" s="53">
        <v>0</v>
      </c>
      <c r="L2571" s="53">
        <v>0</v>
      </c>
    </row>
    <row r="2572" spans="2:12" ht="19.5" customHeight="1" x14ac:dyDescent="0.3">
      <c r="B2572" s="57" t="s">
        <v>54</v>
      </c>
      <c r="C2572" s="56" t="s">
        <v>28</v>
      </c>
      <c r="D2572" s="56" t="s">
        <v>29</v>
      </c>
      <c r="E2572" s="55">
        <v>44986</v>
      </c>
      <c r="F2572" s="54" t="s">
        <v>47</v>
      </c>
      <c r="G2572" s="53">
        <v>0.22803309898000002</v>
      </c>
      <c r="H2572" s="53">
        <v>0.18122208577999999</v>
      </c>
      <c r="I2572" s="53">
        <v>0.15794595654999999</v>
      </c>
      <c r="J2572" s="53">
        <v>0</v>
      </c>
      <c r="K2572" s="53">
        <v>0</v>
      </c>
      <c r="L2572" s="53">
        <v>0</v>
      </c>
    </row>
    <row r="2573" spans="2:12" ht="19.5" customHeight="1" x14ac:dyDescent="0.3">
      <c r="B2573" s="57" t="s">
        <v>54</v>
      </c>
      <c r="C2573" s="56" t="s">
        <v>28</v>
      </c>
      <c r="D2573" s="56" t="s">
        <v>29</v>
      </c>
      <c r="E2573" s="55">
        <v>44958</v>
      </c>
      <c r="F2573" s="54" t="s">
        <v>47</v>
      </c>
      <c r="G2573" s="53">
        <v>0.27972728446</v>
      </c>
      <c r="H2573" s="53">
        <v>0.23315223806000002</v>
      </c>
      <c r="I2573" s="53">
        <v>0.21093563485</v>
      </c>
      <c r="J2573" s="53">
        <v>0</v>
      </c>
      <c r="K2573" s="53">
        <v>0</v>
      </c>
      <c r="L2573" s="53">
        <v>0</v>
      </c>
    </row>
    <row r="2574" spans="2:12" ht="19.5" customHeight="1" x14ac:dyDescent="0.3">
      <c r="B2574" s="57" t="s">
        <v>54</v>
      </c>
      <c r="C2574" s="56" t="s">
        <v>28</v>
      </c>
      <c r="D2574" s="56" t="s">
        <v>29</v>
      </c>
      <c r="E2574" s="55">
        <v>44927</v>
      </c>
      <c r="F2574" s="54" t="s">
        <v>47</v>
      </c>
      <c r="G2574" s="53">
        <v>0.2043900219</v>
      </c>
      <c r="H2574" s="53">
        <v>0.15747108589999997</v>
      </c>
      <c r="I2574" s="53">
        <v>0.13371036725000002</v>
      </c>
      <c r="J2574" s="53">
        <v>0</v>
      </c>
      <c r="K2574" s="53">
        <v>0</v>
      </c>
      <c r="L2574" s="53">
        <v>0</v>
      </c>
    </row>
    <row r="2575" spans="2:12" ht="19.5" customHeight="1" x14ac:dyDescent="0.3">
      <c r="B2575" s="57" t="s">
        <v>54</v>
      </c>
      <c r="C2575" s="56" t="s">
        <v>28</v>
      </c>
      <c r="D2575" s="56" t="s">
        <v>29</v>
      </c>
      <c r="E2575" s="55">
        <v>44896</v>
      </c>
      <c r="F2575" s="54" t="s">
        <v>47</v>
      </c>
      <c r="G2575" s="53">
        <v>0.23668415510000002</v>
      </c>
      <c r="H2575" s="53">
        <v>0.18991263110000001</v>
      </c>
      <c r="I2575" s="53">
        <v>0.16681381425000003</v>
      </c>
      <c r="J2575" s="53">
        <v>0</v>
      </c>
      <c r="K2575" s="53">
        <v>0</v>
      </c>
      <c r="L2575" s="53">
        <v>0</v>
      </c>
    </row>
    <row r="2576" spans="2:12" ht="19.5" customHeight="1" x14ac:dyDescent="0.3">
      <c r="B2576" s="57" t="s">
        <v>54</v>
      </c>
      <c r="C2576" s="56" t="s">
        <v>28</v>
      </c>
      <c r="D2576" s="56" t="s">
        <v>29</v>
      </c>
      <c r="E2576" s="55">
        <v>44866</v>
      </c>
      <c r="F2576" s="54" t="s">
        <v>47</v>
      </c>
      <c r="G2576" s="53">
        <v>0.25861823608000001</v>
      </c>
      <c r="H2576" s="53">
        <v>0.21194683387999999</v>
      </c>
      <c r="I2576" s="53">
        <v>0.1892975788</v>
      </c>
      <c r="J2576" s="53">
        <v>0</v>
      </c>
      <c r="K2576" s="53">
        <v>0</v>
      </c>
      <c r="L2576" s="53">
        <v>0</v>
      </c>
    </row>
    <row r="2577" spans="2:12" ht="19.5" customHeight="1" x14ac:dyDescent="0.3">
      <c r="B2577" s="57" t="s">
        <v>54</v>
      </c>
      <c r="C2577" s="56" t="s">
        <v>28</v>
      </c>
      <c r="D2577" s="56" t="s">
        <v>29</v>
      </c>
      <c r="E2577" s="55">
        <v>44835</v>
      </c>
      <c r="F2577" s="54" t="s">
        <v>47</v>
      </c>
      <c r="G2577" s="53">
        <v>0.27234913577999997</v>
      </c>
      <c r="H2577" s="53">
        <v>0.22574041057999999</v>
      </c>
      <c r="I2577" s="53">
        <v>0.20337258454999999</v>
      </c>
      <c r="J2577" s="53">
        <v>0</v>
      </c>
      <c r="K2577" s="53">
        <v>0</v>
      </c>
      <c r="L2577" s="53">
        <v>0</v>
      </c>
    </row>
    <row r="2578" spans="2:12" ht="19.5" customHeight="1" x14ac:dyDescent="0.3">
      <c r="B2578" s="57" t="s">
        <v>54</v>
      </c>
      <c r="C2578" s="56" t="s">
        <v>28</v>
      </c>
      <c r="D2578" s="56" t="s">
        <v>29</v>
      </c>
      <c r="E2578" s="55">
        <v>44805</v>
      </c>
      <c r="F2578" s="54" t="s">
        <v>47</v>
      </c>
      <c r="G2578" s="53">
        <v>0.28428233425999999</v>
      </c>
      <c r="H2578" s="53">
        <v>0.23774590986000002</v>
      </c>
      <c r="I2578" s="53">
        <v>0.21570272585</v>
      </c>
      <c r="J2578" s="53">
        <v>0</v>
      </c>
      <c r="K2578" s="53">
        <v>0</v>
      </c>
      <c r="L2578" s="53">
        <v>0</v>
      </c>
    </row>
    <row r="2579" spans="2:12" ht="19.5" customHeight="1" x14ac:dyDescent="0.3">
      <c r="B2579" s="57" t="s">
        <v>54</v>
      </c>
      <c r="C2579" s="56" t="s">
        <v>28</v>
      </c>
      <c r="D2579" s="56" t="s">
        <v>29</v>
      </c>
      <c r="E2579" s="55">
        <v>44774</v>
      </c>
      <c r="F2579" s="54" t="s">
        <v>47</v>
      </c>
      <c r="G2579" s="53">
        <v>0.30057083501999998</v>
      </c>
      <c r="H2579" s="53">
        <v>0.25410876222000001</v>
      </c>
      <c r="I2579" s="53">
        <v>0.23239942795000001</v>
      </c>
      <c r="J2579" s="53">
        <v>0</v>
      </c>
      <c r="K2579" s="53">
        <v>0</v>
      </c>
      <c r="L2579" s="53"/>
    </row>
    <row r="2580" spans="2:12" ht="19.5" customHeight="1" x14ac:dyDescent="0.3">
      <c r="B2580" s="57" t="s">
        <v>54</v>
      </c>
      <c r="C2580" s="56" t="s">
        <v>28</v>
      </c>
      <c r="D2580" s="56" t="s">
        <v>29</v>
      </c>
      <c r="E2580" s="55">
        <v>44743</v>
      </c>
      <c r="F2580" s="54" t="s">
        <v>47</v>
      </c>
      <c r="G2580" s="53">
        <v>0.28615633687999997</v>
      </c>
      <c r="H2580" s="53">
        <v>0.23962846668000004</v>
      </c>
      <c r="I2580" s="53">
        <v>0.2176236923</v>
      </c>
      <c r="J2580" s="53">
        <v>0</v>
      </c>
      <c r="K2580" s="53">
        <v>0</v>
      </c>
      <c r="L2580" s="53">
        <v>0</v>
      </c>
    </row>
    <row r="2581" spans="2:12" ht="19.5" customHeight="1" x14ac:dyDescent="0.3">
      <c r="B2581" s="57" t="s">
        <v>54</v>
      </c>
      <c r="C2581" s="56" t="s">
        <v>28</v>
      </c>
      <c r="D2581" s="56" t="s">
        <v>29</v>
      </c>
      <c r="E2581" s="55">
        <v>44713</v>
      </c>
      <c r="F2581" s="54" t="s">
        <v>47</v>
      </c>
      <c r="G2581" s="53">
        <v>0.31794366433999999</v>
      </c>
      <c r="H2581" s="53">
        <v>0.27156089274000006</v>
      </c>
      <c r="I2581" s="53">
        <v>0.25020763265000001</v>
      </c>
      <c r="J2581" s="53">
        <v>0</v>
      </c>
      <c r="K2581" s="53">
        <v>0</v>
      </c>
      <c r="L2581" s="53">
        <v>0</v>
      </c>
    </row>
    <row r="2582" spans="2:12" ht="19.5" customHeight="1" x14ac:dyDescent="0.3">
      <c r="B2582" s="57" t="s">
        <v>54</v>
      </c>
      <c r="C2582" s="56" t="s">
        <v>28</v>
      </c>
      <c r="D2582" s="56" t="s">
        <v>29</v>
      </c>
      <c r="E2582" s="55">
        <v>44682</v>
      </c>
      <c r="F2582" s="54" t="s">
        <v>47</v>
      </c>
      <c r="G2582" s="53">
        <v>0.33856947933999998</v>
      </c>
      <c r="H2582" s="53">
        <v>0.29228085774000001</v>
      </c>
      <c r="I2582" s="53">
        <v>0.27135034515000001</v>
      </c>
      <c r="J2582" s="53">
        <v>0</v>
      </c>
      <c r="K2582" s="53">
        <v>0</v>
      </c>
      <c r="L2582" s="53">
        <v>0</v>
      </c>
    </row>
    <row r="2583" spans="2:12" ht="19.5" customHeight="1" x14ac:dyDescent="0.3">
      <c r="B2583" s="57" t="s">
        <v>54</v>
      </c>
      <c r="C2583" s="56" t="s">
        <v>28</v>
      </c>
      <c r="D2583" s="56" t="s">
        <v>29</v>
      </c>
      <c r="E2583" s="55">
        <v>44652</v>
      </c>
      <c r="F2583" s="54" t="s">
        <v>47</v>
      </c>
      <c r="G2583" s="53">
        <v>0.34374361236000006</v>
      </c>
      <c r="H2583" s="53">
        <v>0.29747860896000006</v>
      </c>
      <c r="I2583" s="53">
        <v>0.27665414560000007</v>
      </c>
      <c r="J2583" s="53">
        <v>0</v>
      </c>
      <c r="K2583" s="53">
        <v>0</v>
      </c>
      <c r="L2583" s="53">
        <v>0</v>
      </c>
    </row>
    <row r="2584" spans="2:12" ht="19.5" customHeight="1" x14ac:dyDescent="0.3">
      <c r="B2584" s="57" t="s">
        <v>54</v>
      </c>
      <c r="C2584" s="56" t="s">
        <v>28</v>
      </c>
      <c r="D2584" s="56" t="s">
        <v>29</v>
      </c>
      <c r="E2584" s="55">
        <v>44621</v>
      </c>
      <c r="F2584" s="54" t="s">
        <v>47</v>
      </c>
      <c r="G2584" s="53">
        <v>0.45191717239999996</v>
      </c>
      <c r="H2584" s="53">
        <v>0.40614594540000004</v>
      </c>
      <c r="I2584" s="53">
        <v>0.38753861150000002</v>
      </c>
      <c r="J2584" s="53">
        <v>0</v>
      </c>
      <c r="K2584" s="53">
        <v>0</v>
      </c>
      <c r="L2584" s="53">
        <v>0</v>
      </c>
    </row>
    <row r="2585" spans="2:12" ht="19.5" customHeight="1" x14ac:dyDescent="0.3">
      <c r="B2585" s="57" t="s">
        <v>54</v>
      </c>
      <c r="C2585" s="56" t="s">
        <v>28</v>
      </c>
      <c r="D2585" s="56" t="s">
        <v>29</v>
      </c>
      <c r="E2585" s="55">
        <v>44593</v>
      </c>
      <c r="F2585" s="54" t="s">
        <v>47</v>
      </c>
      <c r="G2585" s="53">
        <v>0.35399758896</v>
      </c>
      <c r="H2585" s="53">
        <v>0.30777939156</v>
      </c>
      <c r="I2585" s="53">
        <v>0.28716509410000002</v>
      </c>
      <c r="J2585" s="53">
        <v>0</v>
      </c>
      <c r="K2585" s="53">
        <v>0</v>
      </c>
      <c r="L2585" s="53">
        <v>0</v>
      </c>
    </row>
    <row r="2586" spans="2:12" ht="19.5" customHeight="1" x14ac:dyDescent="0.3">
      <c r="B2586" s="57" t="s">
        <v>54</v>
      </c>
      <c r="C2586" s="56" t="s">
        <v>28</v>
      </c>
      <c r="D2586" s="56" t="s">
        <v>29</v>
      </c>
      <c r="E2586" s="55">
        <v>44562</v>
      </c>
      <c r="F2586" s="54" t="s">
        <v>47</v>
      </c>
      <c r="G2586" s="53">
        <v>0.35576551596</v>
      </c>
      <c r="H2586" s="53">
        <v>0.30955538856000003</v>
      </c>
      <c r="I2586" s="53">
        <v>0.28897732660000003</v>
      </c>
      <c r="J2586" s="53">
        <v>0</v>
      </c>
      <c r="K2586" s="53">
        <v>0</v>
      </c>
      <c r="L2586" s="53">
        <v>0</v>
      </c>
    </row>
    <row r="2587" spans="2:12" ht="19.5" customHeight="1" x14ac:dyDescent="0.3">
      <c r="B2587" s="102" t="s">
        <v>54</v>
      </c>
      <c r="C2587" s="107" t="s">
        <v>28</v>
      </c>
      <c r="D2587" s="107" t="s">
        <v>29</v>
      </c>
      <c r="E2587" s="110">
        <v>45108</v>
      </c>
      <c r="F2587" s="113" t="s">
        <v>47</v>
      </c>
      <c r="G2587" s="115">
        <v>0.22904670999999999</v>
      </c>
      <c r="H2587" s="115">
        <v>0.18224032000000001</v>
      </c>
      <c r="I2587" s="115">
        <v>0.15898497</v>
      </c>
      <c r="J2587" s="115">
        <v>0</v>
      </c>
      <c r="K2587" s="115">
        <v>0</v>
      </c>
      <c r="L2587" s="115">
        <v>0</v>
      </c>
    </row>
    <row r="2588" spans="2:12" ht="19.5" customHeight="1" x14ac:dyDescent="0.3">
      <c r="B2588" s="57" t="s">
        <v>54</v>
      </c>
      <c r="C2588" s="56" t="s">
        <v>28</v>
      </c>
      <c r="D2588" s="56" t="s">
        <v>29</v>
      </c>
      <c r="E2588" s="55">
        <v>45078</v>
      </c>
      <c r="F2588" s="54" t="s">
        <v>55</v>
      </c>
      <c r="G2588" s="53">
        <v>0.22190218636</v>
      </c>
      <c r="H2588" s="53">
        <v>0.17510951895999999</v>
      </c>
      <c r="I2588" s="53">
        <v>0.15191576509999999</v>
      </c>
      <c r="J2588" s="53">
        <v>0</v>
      </c>
      <c r="K2588" s="53">
        <v>0</v>
      </c>
      <c r="L2588" s="53">
        <v>0</v>
      </c>
    </row>
    <row r="2589" spans="2:12" ht="19.5" customHeight="1" x14ac:dyDescent="0.3">
      <c r="B2589" s="57" t="s">
        <v>54</v>
      </c>
      <c r="C2589" s="56" t="s">
        <v>28</v>
      </c>
      <c r="D2589" s="56" t="s">
        <v>29</v>
      </c>
      <c r="E2589" s="55">
        <v>45047</v>
      </c>
      <c r="F2589" s="54" t="s">
        <v>55</v>
      </c>
      <c r="G2589" s="53">
        <v>0.19973238178000002</v>
      </c>
      <c r="H2589" s="53">
        <v>0.15283851658</v>
      </c>
      <c r="I2589" s="53">
        <v>0.12919036955000002</v>
      </c>
      <c r="J2589" s="53">
        <v>0</v>
      </c>
      <c r="K2589" s="53">
        <v>0</v>
      </c>
      <c r="L2589" s="53">
        <v>0</v>
      </c>
    </row>
    <row r="2590" spans="2:12" ht="19.5" customHeight="1" x14ac:dyDescent="0.3">
      <c r="B2590" s="57" t="s">
        <v>54</v>
      </c>
      <c r="C2590" s="56" t="s">
        <v>28</v>
      </c>
      <c r="D2590" s="56" t="s">
        <v>29</v>
      </c>
      <c r="E2590" s="55">
        <v>45017</v>
      </c>
      <c r="F2590" s="54" t="s">
        <v>55</v>
      </c>
      <c r="G2590" s="53">
        <v>0.19916664514000001</v>
      </c>
      <c r="H2590" s="53">
        <v>0.15227019753999999</v>
      </c>
      <c r="I2590" s="53">
        <v>0.12861045515000002</v>
      </c>
      <c r="J2590" s="53">
        <v>0</v>
      </c>
      <c r="K2590" s="53">
        <v>0</v>
      </c>
      <c r="L2590" s="53">
        <v>0</v>
      </c>
    </row>
    <row r="2591" spans="2:12" ht="19.5" customHeight="1" x14ac:dyDescent="0.3">
      <c r="B2591" s="57" t="s">
        <v>54</v>
      </c>
      <c r="C2591" s="56" t="s">
        <v>28</v>
      </c>
      <c r="D2591" s="56" t="s">
        <v>29</v>
      </c>
      <c r="E2591" s="55">
        <v>44986</v>
      </c>
      <c r="F2591" s="54" t="s">
        <v>55</v>
      </c>
      <c r="G2591" s="53">
        <v>0.21788309898000002</v>
      </c>
      <c r="H2591" s="53">
        <v>0.17107208577999999</v>
      </c>
      <c r="I2591" s="53">
        <v>0.14779595655</v>
      </c>
      <c r="J2591" s="53">
        <v>0</v>
      </c>
      <c r="K2591" s="53">
        <v>0</v>
      </c>
      <c r="L2591" s="53">
        <v>0</v>
      </c>
    </row>
    <row r="2592" spans="2:12" ht="19.5" customHeight="1" x14ac:dyDescent="0.3">
      <c r="B2592" s="57" t="s">
        <v>54</v>
      </c>
      <c r="C2592" s="56" t="s">
        <v>28</v>
      </c>
      <c r="D2592" s="56" t="s">
        <v>29</v>
      </c>
      <c r="E2592" s="55">
        <v>44958</v>
      </c>
      <c r="F2592" s="54" t="s">
        <v>55</v>
      </c>
      <c r="G2592" s="53">
        <v>0.26957728446000001</v>
      </c>
      <c r="H2592" s="53">
        <v>0.22300223806000002</v>
      </c>
      <c r="I2592" s="53">
        <v>0.20078563485000001</v>
      </c>
      <c r="J2592" s="53">
        <v>0</v>
      </c>
      <c r="K2592" s="53">
        <v>0</v>
      </c>
      <c r="L2592" s="53">
        <v>0</v>
      </c>
    </row>
    <row r="2593" spans="2:12" ht="19.5" customHeight="1" x14ac:dyDescent="0.3">
      <c r="B2593" s="57" t="s">
        <v>54</v>
      </c>
      <c r="C2593" s="56" t="s">
        <v>28</v>
      </c>
      <c r="D2593" s="56" t="s">
        <v>29</v>
      </c>
      <c r="E2593" s="55">
        <v>44927</v>
      </c>
      <c r="F2593" s="54" t="s">
        <v>55</v>
      </c>
      <c r="G2593" s="53">
        <v>0.1942400219</v>
      </c>
      <c r="H2593" s="53">
        <v>0.14732108589999998</v>
      </c>
      <c r="I2593" s="53">
        <v>0.12356036725000001</v>
      </c>
      <c r="J2593" s="53">
        <v>0</v>
      </c>
      <c r="K2593" s="53">
        <v>0</v>
      </c>
      <c r="L2593" s="53">
        <v>0</v>
      </c>
    </row>
    <row r="2594" spans="2:12" ht="19.5" customHeight="1" x14ac:dyDescent="0.3">
      <c r="B2594" s="57" t="s">
        <v>54</v>
      </c>
      <c r="C2594" s="56" t="s">
        <v>28</v>
      </c>
      <c r="D2594" s="56" t="s">
        <v>29</v>
      </c>
      <c r="E2594" s="55">
        <v>44896</v>
      </c>
      <c r="F2594" s="54" t="s">
        <v>55</v>
      </c>
      <c r="G2594" s="53">
        <v>0.22653415510000002</v>
      </c>
      <c r="H2594" s="53">
        <v>0.17976263110000001</v>
      </c>
      <c r="I2594" s="53">
        <v>0.15666381425000003</v>
      </c>
      <c r="J2594" s="53">
        <v>0</v>
      </c>
      <c r="K2594" s="53">
        <v>0</v>
      </c>
      <c r="L2594" s="53">
        <v>0</v>
      </c>
    </row>
    <row r="2595" spans="2:12" ht="19.5" customHeight="1" x14ac:dyDescent="0.3">
      <c r="B2595" s="57" t="s">
        <v>54</v>
      </c>
      <c r="C2595" s="56" t="s">
        <v>28</v>
      </c>
      <c r="D2595" s="56" t="s">
        <v>29</v>
      </c>
      <c r="E2595" s="55">
        <v>44866</v>
      </c>
      <c r="F2595" s="54" t="s">
        <v>55</v>
      </c>
      <c r="G2595" s="53">
        <v>0.24846823608000002</v>
      </c>
      <c r="H2595" s="53">
        <v>0.20179683388</v>
      </c>
      <c r="I2595" s="53">
        <v>0.17914757880000001</v>
      </c>
      <c r="J2595" s="53">
        <v>0</v>
      </c>
      <c r="K2595" s="53">
        <v>0</v>
      </c>
      <c r="L2595" s="53">
        <v>0</v>
      </c>
    </row>
    <row r="2596" spans="2:12" ht="19.5" customHeight="1" x14ac:dyDescent="0.3">
      <c r="B2596" s="57" t="s">
        <v>54</v>
      </c>
      <c r="C2596" s="56" t="s">
        <v>28</v>
      </c>
      <c r="D2596" s="56" t="s">
        <v>29</v>
      </c>
      <c r="E2596" s="55">
        <v>44835</v>
      </c>
      <c r="F2596" s="54" t="s">
        <v>55</v>
      </c>
      <c r="G2596" s="53">
        <v>0.26219913577999998</v>
      </c>
      <c r="H2596" s="53">
        <v>0.21559041058</v>
      </c>
      <c r="I2596" s="53">
        <v>0.19322258454999999</v>
      </c>
      <c r="J2596" s="53">
        <v>0</v>
      </c>
      <c r="K2596" s="53">
        <v>0</v>
      </c>
      <c r="L2596" s="53">
        <v>0</v>
      </c>
    </row>
    <row r="2597" spans="2:12" ht="19.5" customHeight="1" x14ac:dyDescent="0.3">
      <c r="B2597" s="57" t="s">
        <v>54</v>
      </c>
      <c r="C2597" s="56" t="s">
        <v>28</v>
      </c>
      <c r="D2597" s="56" t="s">
        <v>29</v>
      </c>
      <c r="E2597" s="55">
        <v>44805</v>
      </c>
      <c r="F2597" s="54" t="s">
        <v>55</v>
      </c>
      <c r="G2597" s="53">
        <v>0.27413233426</v>
      </c>
      <c r="H2597" s="53">
        <v>0.22759590986</v>
      </c>
      <c r="I2597" s="53">
        <v>0.20555272585000001</v>
      </c>
      <c r="J2597" s="53">
        <v>0</v>
      </c>
      <c r="K2597" s="53">
        <v>0</v>
      </c>
      <c r="L2597" s="53">
        <v>0</v>
      </c>
    </row>
    <row r="2598" spans="2:12" ht="19.5" customHeight="1" x14ac:dyDescent="0.3">
      <c r="B2598" s="57" t="s">
        <v>54</v>
      </c>
      <c r="C2598" s="56" t="s">
        <v>28</v>
      </c>
      <c r="D2598" s="56" t="s">
        <v>29</v>
      </c>
      <c r="E2598" s="55">
        <v>44774</v>
      </c>
      <c r="F2598" s="54" t="s">
        <v>55</v>
      </c>
      <c r="G2598" s="53">
        <v>0.29042083501999999</v>
      </c>
      <c r="H2598" s="53">
        <v>0.24395876222000001</v>
      </c>
      <c r="I2598" s="53">
        <v>0.22224942794999999</v>
      </c>
      <c r="J2598" s="53">
        <v>0</v>
      </c>
      <c r="K2598" s="53">
        <v>0</v>
      </c>
      <c r="L2598" s="53"/>
    </row>
    <row r="2599" spans="2:12" ht="19.5" customHeight="1" x14ac:dyDescent="0.3">
      <c r="B2599" s="57" t="s">
        <v>54</v>
      </c>
      <c r="C2599" s="56" t="s">
        <v>28</v>
      </c>
      <c r="D2599" s="56" t="s">
        <v>29</v>
      </c>
      <c r="E2599" s="55">
        <v>44743</v>
      </c>
      <c r="F2599" s="54" t="s">
        <v>55</v>
      </c>
      <c r="G2599" s="53">
        <v>0.27600633687999998</v>
      </c>
      <c r="H2599" s="53">
        <v>0.22947846668000002</v>
      </c>
      <c r="I2599" s="53">
        <v>0.20747369230000001</v>
      </c>
      <c r="J2599" s="53">
        <v>0</v>
      </c>
      <c r="K2599" s="53">
        <v>0</v>
      </c>
      <c r="L2599" s="53">
        <v>0</v>
      </c>
    </row>
    <row r="2600" spans="2:12" ht="19.5" customHeight="1" x14ac:dyDescent="0.3">
      <c r="B2600" s="57" t="s">
        <v>54</v>
      </c>
      <c r="C2600" s="56" t="s">
        <v>28</v>
      </c>
      <c r="D2600" s="56" t="s">
        <v>29</v>
      </c>
      <c r="E2600" s="55">
        <v>44713</v>
      </c>
      <c r="F2600" s="54" t="s">
        <v>55</v>
      </c>
      <c r="G2600" s="53">
        <v>0.30779366433999999</v>
      </c>
      <c r="H2600" s="53">
        <v>0.26141089274000001</v>
      </c>
      <c r="I2600" s="53">
        <v>0.24005763265000002</v>
      </c>
      <c r="J2600" s="53">
        <v>0</v>
      </c>
      <c r="K2600" s="53">
        <v>0</v>
      </c>
      <c r="L2600" s="53">
        <v>0</v>
      </c>
    </row>
    <row r="2601" spans="2:12" ht="19.5" customHeight="1" x14ac:dyDescent="0.3">
      <c r="B2601" s="57" t="s">
        <v>54</v>
      </c>
      <c r="C2601" s="56" t="s">
        <v>28</v>
      </c>
      <c r="D2601" s="56" t="s">
        <v>29</v>
      </c>
      <c r="E2601" s="55">
        <v>44682</v>
      </c>
      <c r="F2601" s="54" t="s">
        <v>55</v>
      </c>
      <c r="G2601" s="53">
        <v>0.32841947933999999</v>
      </c>
      <c r="H2601" s="53">
        <v>0.28213085774000002</v>
      </c>
      <c r="I2601" s="53">
        <v>0.26120034515000001</v>
      </c>
      <c r="J2601" s="53">
        <v>0</v>
      </c>
      <c r="K2601" s="53">
        <v>0</v>
      </c>
      <c r="L2601" s="53">
        <v>0</v>
      </c>
    </row>
    <row r="2602" spans="2:12" ht="19.5" customHeight="1" x14ac:dyDescent="0.3">
      <c r="B2602" s="57" t="s">
        <v>54</v>
      </c>
      <c r="C2602" s="56" t="s">
        <v>28</v>
      </c>
      <c r="D2602" s="56" t="s">
        <v>29</v>
      </c>
      <c r="E2602" s="55">
        <v>44652</v>
      </c>
      <c r="F2602" s="54" t="s">
        <v>55</v>
      </c>
      <c r="G2602" s="53">
        <v>0.33359361236000001</v>
      </c>
      <c r="H2602" s="53">
        <v>0.28732860896000006</v>
      </c>
      <c r="I2602" s="53">
        <v>0.26650414560000008</v>
      </c>
      <c r="J2602" s="53">
        <v>0</v>
      </c>
      <c r="K2602" s="53">
        <v>0</v>
      </c>
      <c r="L2602" s="53">
        <v>0</v>
      </c>
    </row>
    <row r="2603" spans="2:12" ht="19.5" customHeight="1" x14ac:dyDescent="0.3">
      <c r="B2603" s="57" t="s">
        <v>54</v>
      </c>
      <c r="C2603" s="56" t="s">
        <v>28</v>
      </c>
      <c r="D2603" s="56" t="s">
        <v>29</v>
      </c>
      <c r="E2603" s="55">
        <v>44621</v>
      </c>
      <c r="F2603" s="54" t="s">
        <v>55</v>
      </c>
      <c r="G2603" s="53">
        <v>0.44176717239999996</v>
      </c>
      <c r="H2603" s="53">
        <v>0.39599594539999999</v>
      </c>
      <c r="I2603" s="53">
        <v>0.37738861150000003</v>
      </c>
      <c r="J2603" s="53">
        <v>0</v>
      </c>
      <c r="K2603" s="53">
        <v>0</v>
      </c>
      <c r="L2603" s="53">
        <v>0</v>
      </c>
    </row>
    <row r="2604" spans="2:12" ht="19.5" customHeight="1" x14ac:dyDescent="0.3">
      <c r="B2604" s="57" t="s">
        <v>54</v>
      </c>
      <c r="C2604" s="56" t="s">
        <v>28</v>
      </c>
      <c r="D2604" s="56" t="s">
        <v>29</v>
      </c>
      <c r="E2604" s="55">
        <v>44593</v>
      </c>
      <c r="F2604" s="54" t="s">
        <v>55</v>
      </c>
      <c r="G2604" s="53">
        <v>0.34384758896000001</v>
      </c>
      <c r="H2604" s="53">
        <v>0.29762939156000001</v>
      </c>
      <c r="I2604" s="53">
        <v>0.27701509410000003</v>
      </c>
      <c r="J2604" s="53">
        <v>0</v>
      </c>
      <c r="K2604" s="53">
        <v>0</v>
      </c>
      <c r="L2604" s="53">
        <v>0</v>
      </c>
    </row>
    <row r="2605" spans="2:12" ht="19.5" customHeight="1" x14ac:dyDescent="0.3">
      <c r="B2605" s="57" t="s">
        <v>54</v>
      </c>
      <c r="C2605" s="56" t="s">
        <v>28</v>
      </c>
      <c r="D2605" s="56" t="s">
        <v>29</v>
      </c>
      <c r="E2605" s="55">
        <v>44562</v>
      </c>
      <c r="F2605" s="54" t="s">
        <v>55</v>
      </c>
      <c r="G2605" s="53">
        <v>0.34561551596000001</v>
      </c>
      <c r="H2605" s="53">
        <v>0.29940538856000004</v>
      </c>
      <c r="I2605" s="53">
        <v>0.27882732660000004</v>
      </c>
      <c r="J2605" s="53">
        <v>0</v>
      </c>
      <c r="K2605" s="53">
        <v>0</v>
      </c>
      <c r="L2605" s="53">
        <v>0</v>
      </c>
    </row>
    <row r="2606" spans="2:12" ht="19.5" customHeight="1" x14ac:dyDescent="0.3">
      <c r="B2606" s="102" t="s">
        <v>54</v>
      </c>
      <c r="C2606" s="107" t="s">
        <v>28</v>
      </c>
      <c r="D2606" s="107" t="s">
        <v>29</v>
      </c>
      <c r="E2606" s="110">
        <v>45108</v>
      </c>
      <c r="F2606" s="113" t="s">
        <v>55</v>
      </c>
      <c r="G2606" s="115">
        <v>0.21889670999999999</v>
      </c>
      <c r="H2606" s="115">
        <v>0.17209031999999999</v>
      </c>
      <c r="I2606" s="115">
        <v>0.14883497000000001</v>
      </c>
      <c r="J2606" s="115">
        <v>0</v>
      </c>
      <c r="K2606" s="115">
        <v>0</v>
      </c>
      <c r="L2606" s="115">
        <v>0</v>
      </c>
    </row>
    <row r="2607" spans="2:12" ht="19.5" customHeight="1" x14ac:dyDescent="0.3">
      <c r="B2607" s="57" t="s">
        <v>54</v>
      </c>
      <c r="C2607" s="56" t="s">
        <v>28</v>
      </c>
      <c r="D2607" s="56" t="s">
        <v>29</v>
      </c>
      <c r="E2607" s="55">
        <v>45078</v>
      </c>
      <c r="F2607" s="54" t="s">
        <v>56</v>
      </c>
      <c r="G2607" s="53">
        <v>0.22190218636</v>
      </c>
      <c r="H2607" s="53">
        <v>0.17510951895999999</v>
      </c>
      <c r="I2607" s="53">
        <v>0.15191576509999999</v>
      </c>
      <c r="J2607" s="53">
        <v>0</v>
      </c>
      <c r="K2607" s="53">
        <v>0</v>
      </c>
      <c r="L2607" s="53">
        <v>0</v>
      </c>
    </row>
    <row r="2608" spans="2:12" ht="19.5" customHeight="1" x14ac:dyDescent="0.3">
      <c r="B2608" s="57" t="s">
        <v>54</v>
      </c>
      <c r="C2608" s="56" t="s">
        <v>28</v>
      </c>
      <c r="D2608" s="56" t="s">
        <v>29</v>
      </c>
      <c r="E2608" s="55">
        <v>45047</v>
      </c>
      <c r="F2608" s="54" t="s">
        <v>56</v>
      </c>
      <c r="G2608" s="53">
        <v>0.19973238178000002</v>
      </c>
      <c r="H2608" s="53">
        <v>0.15283851658</v>
      </c>
      <c r="I2608" s="53">
        <v>0.12919036955000002</v>
      </c>
      <c r="J2608" s="53">
        <v>0</v>
      </c>
      <c r="K2608" s="53">
        <v>0</v>
      </c>
      <c r="L2608" s="53">
        <v>0</v>
      </c>
    </row>
    <row r="2609" spans="2:12" ht="19.5" customHeight="1" x14ac:dyDescent="0.3">
      <c r="B2609" s="57" t="s">
        <v>54</v>
      </c>
      <c r="C2609" s="56" t="s">
        <v>28</v>
      </c>
      <c r="D2609" s="56" t="s">
        <v>29</v>
      </c>
      <c r="E2609" s="55">
        <v>45017</v>
      </c>
      <c r="F2609" s="54" t="s">
        <v>56</v>
      </c>
      <c r="G2609" s="53">
        <v>0.19916664514000001</v>
      </c>
      <c r="H2609" s="53">
        <v>0.15227019753999999</v>
      </c>
      <c r="I2609" s="53">
        <v>0.12861045515000002</v>
      </c>
      <c r="J2609" s="53">
        <v>0</v>
      </c>
      <c r="K2609" s="53">
        <v>0</v>
      </c>
      <c r="L2609" s="53">
        <v>0</v>
      </c>
    </row>
    <row r="2610" spans="2:12" ht="19.5" customHeight="1" x14ac:dyDescent="0.3">
      <c r="B2610" s="57" t="s">
        <v>54</v>
      </c>
      <c r="C2610" s="56" t="s">
        <v>28</v>
      </c>
      <c r="D2610" s="56" t="s">
        <v>29</v>
      </c>
      <c r="E2610" s="55">
        <v>44986</v>
      </c>
      <c r="F2610" s="54" t="s">
        <v>56</v>
      </c>
      <c r="G2610" s="53">
        <v>0.21788309898000002</v>
      </c>
      <c r="H2610" s="53">
        <v>0.17107208577999999</v>
      </c>
      <c r="I2610" s="53">
        <v>0.14779595655</v>
      </c>
      <c r="J2610" s="53">
        <v>0</v>
      </c>
      <c r="K2610" s="53">
        <v>0</v>
      </c>
      <c r="L2610" s="53">
        <v>0</v>
      </c>
    </row>
    <row r="2611" spans="2:12" ht="19.5" customHeight="1" x14ac:dyDescent="0.3">
      <c r="B2611" s="57" t="s">
        <v>54</v>
      </c>
      <c r="C2611" s="56" t="s">
        <v>28</v>
      </c>
      <c r="D2611" s="56" t="s">
        <v>29</v>
      </c>
      <c r="E2611" s="55">
        <v>44958</v>
      </c>
      <c r="F2611" s="54" t="s">
        <v>56</v>
      </c>
      <c r="G2611" s="53">
        <v>0.26957728446000001</v>
      </c>
      <c r="H2611" s="53">
        <v>0.22300223806000002</v>
      </c>
      <c r="I2611" s="53">
        <v>0.20078563485000001</v>
      </c>
      <c r="J2611" s="53">
        <v>0</v>
      </c>
      <c r="K2611" s="53">
        <v>0</v>
      </c>
      <c r="L2611" s="53">
        <v>0</v>
      </c>
    </row>
    <row r="2612" spans="2:12" ht="19.5" customHeight="1" x14ac:dyDescent="0.3">
      <c r="B2612" s="57" t="s">
        <v>54</v>
      </c>
      <c r="C2612" s="56" t="s">
        <v>28</v>
      </c>
      <c r="D2612" s="56" t="s">
        <v>29</v>
      </c>
      <c r="E2612" s="55">
        <v>44927</v>
      </c>
      <c r="F2612" s="54" t="s">
        <v>56</v>
      </c>
      <c r="G2612" s="53">
        <v>0.1942400219</v>
      </c>
      <c r="H2612" s="53">
        <v>0.14732108589999998</v>
      </c>
      <c r="I2612" s="53">
        <v>0.12356036725000001</v>
      </c>
      <c r="J2612" s="53">
        <v>0</v>
      </c>
      <c r="K2612" s="53">
        <v>0</v>
      </c>
      <c r="L2612" s="53">
        <v>0</v>
      </c>
    </row>
    <row r="2613" spans="2:12" ht="19.5" customHeight="1" x14ac:dyDescent="0.3">
      <c r="B2613" s="57" t="s">
        <v>54</v>
      </c>
      <c r="C2613" s="56" t="s">
        <v>28</v>
      </c>
      <c r="D2613" s="56" t="s">
        <v>29</v>
      </c>
      <c r="E2613" s="55">
        <v>44896</v>
      </c>
      <c r="F2613" s="54" t="s">
        <v>56</v>
      </c>
      <c r="G2613" s="53">
        <v>0.22653415510000002</v>
      </c>
      <c r="H2613" s="53">
        <v>0.17976263110000001</v>
      </c>
      <c r="I2613" s="53">
        <v>0.15666381425000003</v>
      </c>
      <c r="J2613" s="53">
        <v>0</v>
      </c>
      <c r="K2613" s="53">
        <v>0</v>
      </c>
      <c r="L2613" s="53">
        <v>0</v>
      </c>
    </row>
    <row r="2614" spans="2:12" ht="19.5" customHeight="1" x14ac:dyDescent="0.3">
      <c r="B2614" s="57" t="s">
        <v>54</v>
      </c>
      <c r="C2614" s="56" t="s">
        <v>28</v>
      </c>
      <c r="D2614" s="56" t="s">
        <v>29</v>
      </c>
      <c r="E2614" s="55">
        <v>44866</v>
      </c>
      <c r="F2614" s="54" t="s">
        <v>56</v>
      </c>
      <c r="G2614" s="53">
        <v>0.24846823608000002</v>
      </c>
      <c r="H2614" s="53">
        <v>0.20179683388</v>
      </c>
      <c r="I2614" s="53">
        <v>0.17914757880000001</v>
      </c>
      <c r="J2614" s="53">
        <v>0</v>
      </c>
      <c r="K2614" s="53">
        <v>0</v>
      </c>
      <c r="L2614" s="53">
        <v>0</v>
      </c>
    </row>
    <row r="2615" spans="2:12" ht="19.5" customHeight="1" x14ac:dyDescent="0.3">
      <c r="B2615" s="57" t="s">
        <v>54</v>
      </c>
      <c r="C2615" s="56" t="s">
        <v>28</v>
      </c>
      <c r="D2615" s="56" t="s">
        <v>29</v>
      </c>
      <c r="E2615" s="55">
        <v>44835</v>
      </c>
      <c r="F2615" s="54" t="s">
        <v>56</v>
      </c>
      <c r="G2615" s="53">
        <v>0.26219913577999998</v>
      </c>
      <c r="H2615" s="53">
        <v>0.21559041058</v>
      </c>
      <c r="I2615" s="53">
        <v>0.19322258454999999</v>
      </c>
      <c r="J2615" s="53">
        <v>0</v>
      </c>
      <c r="K2615" s="53">
        <v>0</v>
      </c>
      <c r="L2615" s="53">
        <v>0</v>
      </c>
    </row>
    <row r="2616" spans="2:12" ht="19.5" customHeight="1" x14ac:dyDescent="0.3">
      <c r="B2616" s="57" t="s">
        <v>54</v>
      </c>
      <c r="C2616" s="56" t="s">
        <v>28</v>
      </c>
      <c r="D2616" s="56" t="s">
        <v>29</v>
      </c>
      <c r="E2616" s="55">
        <v>44805</v>
      </c>
      <c r="F2616" s="54" t="s">
        <v>56</v>
      </c>
      <c r="G2616" s="53">
        <v>0.27413233426</v>
      </c>
      <c r="H2616" s="53">
        <v>0.22759590986</v>
      </c>
      <c r="I2616" s="53">
        <v>0.20555272585000001</v>
      </c>
      <c r="J2616" s="53">
        <v>0</v>
      </c>
      <c r="K2616" s="53">
        <v>0</v>
      </c>
      <c r="L2616" s="53">
        <v>0</v>
      </c>
    </row>
    <row r="2617" spans="2:12" ht="19.5" customHeight="1" x14ac:dyDescent="0.3">
      <c r="B2617" s="57" t="s">
        <v>54</v>
      </c>
      <c r="C2617" s="56" t="s">
        <v>28</v>
      </c>
      <c r="D2617" s="56" t="s">
        <v>29</v>
      </c>
      <c r="E2617" s="55">
        <v>44774</v>
      </c>
      <c r="F2617" s="54" t="s">
        <v>56</v>
      </c>
      <c r="G2617" s="53">
        <v>0.29042083501999999</v>
      </c>
      <c r="H2617" s="53">
        <v>0.24395876222000001</v>
      </c>
      <c r="I2617" s="53">
        <v>0.22224942794999999</v>
      </c>
      <c r="J2617" s="53">
        <v>0</v>
      </c>
      <c r="K2617" s="53">
        <v>0</v>
      </c>
      <c r="L2617" s="53"/>
    </row>
    <row r="2618" spans="2:12" ht="19.5" customHeight="1" x14ac:dyDescent="0.3">
      <c r="B2618" s="57" t="s">
        <v>54</v>
      </c>
      <c r="C2618" s="56" t="s">
        <v>28</v>
      </c>
      <c r="D2618" s="56" t="s">
        <v>29</v>
      </c>
      <c r="E2618" s="55">
        <v>44743</v>
      </c>
      <c r="F2618" s="54" t="s">
        <v>56</v>
      </c>
      <c r="G2618" s="53">
        <v>0.27600633687999998</v>
      </c>
      <c r="H2618" s="53">
        <v>0.22947846668000002</v>
      </c>
      <c r="I2618" s="53">
        <v>0.20747369230000001</v>
      </c>
      <c r="J2618" s="53">
        <v>0</v>
      </c>
      <c r="K2618" s="53">
        <v>0</v>
      </c>
      <c r="L2618" s="53">
        <v>0</v>
      </c>
    </row>
    <row r="2619" spans="2:12" ht="19.5" customHeight="1" x14ac:dyDescent="0.3">
      <c r="B2619" s="57" t="s">
        <v>54</v>
      </c>
      <c r="C2619" s="56" t="s">
        <v>28</v>
      </c>
      <c r="D2619" s="56" t="s">
        <v>29</v>
      </c>
      <c r="E2619" s="55">
        <v>44713</v>
      </c>
      <c r="F2619" s="54" t="s">
        <v>56</v>
      </c>
      <c r="G2619" s="53">
        <v>0.30779366433999999</v>
      </c>
      <c r="H2619" s="53">
        <v>0.26141089274000001</v>
      </c>
      <c r="I2619" s="53">
        <v>0.24005763265000002</v>
      </c>
      <c r="J2619" s="53">
        <v>0</v>
      </c>
      <c r="K2619" s="53">
        <v>0</v>
      </c>
      <c r="L2619" s="53">
        <v>0</v>
      </c>
    </row>
    <row r="2620" spans="2:12" ht="19.5" customHeight="1" x14ac:dyDescent="0.3">
      <c r="B2620" s="57" t="s">
        <v>54</v>
      </c>
      <c r="C2620" s="56" t="s">
        <v>28</v>
      </c>
      <c r="D2620" s="56" t="s">
        <v>29</v>
      </c>
      <c r="E2620" s="55">
        <v>44682</v>
      </c>
      <c r="F2620" s="54" t="s">
        <v>56</v>
      </c>
      <c r="G2620" s="53">
        <v>0.32841947933999999</v>
      </c>
      <c r="H2620" s="53">
        <v>0.28213085774000002</v>
      </c>
      <c r="I2620" s="53">
        <v>0.26120034515000001</v>
      </c>
      <c r="J2620" s="53">
        <v>0</v>
      </c>
      <c r="K2620" s="53">
        <v>0</v>
      </c>
      <c r="L2620" s="53">
        <v>0</v>
      </c>
    </row>
    <row r="2621" spans="2:12" ht="19.5" customHeight="1" x14ac:dyDescent="0.3">
      <c r="B2621" s="57" t="s">
        <v>54</v>
      </c>
      <c r="C2621" s="56" t="s">
        <v>28</v>
      </c>
      <c r="D2621" s="56" t="s">
        <v>29</v>
      </c>
      <c r="E2621" s="55">
        <v>44652</v>
      </c>
      <c r="F2621" s="54" t="s">
        <v>56</v>
      </c>
      <c r="G2621" s="53">
        <v>0.33359361236000001</v>
      </c>
      <c r="H2621" s="53">
        <v>0.28732860896000006</v>
      </c>
      <c r="I2621" s="53">
        <v>0.26650414560000008</v>
      </c>
      <c r="J2621" s="53">
        <v>0</v>
      </c>
      <c r="K2621" s="53">
        <v>0</v>
      </c>
      <c r="L2621" s="53">
        <v>0</v>
      </c>
    </row>
    <row r="2622" spans="2:12" ht="19.5" customHeight="1" x14ac:dyDescent="0.3">
      <c r="B2622" s="57" t="s">
        <v>54</v>
      </c>
      <c r="C2622" s="56" t="s">
        <v>28</v>
      </c>
      <c r="D2622" s="56" t="s">
        <v>29</v>
      </c>
      <c r="E2622" s="55">
        <v>44621</v>
      </c>
      <c r="F2622" s="54" t="s">
        <v>56</v>
      </c>
      <c r="G2622" s="53">
        <v>0.44176717239999996</v>
      </c>
      <c r="H2622" s="53">
        <v>0.39599594539999999</v>
      </c>
      <c r="I2622" s="53">
        <v>0.37738861150000003</v>
      </c>
      <c r="J2622" s="53">
        <v>0</v>
      </c>
      <c r="K2622" s="53">
        <v>0</v>
      </c>
      <c r="L2622" s="53">
        <v>0</v>
      </c>
    </row>
    <row r="2623" spans="2:12" ht="19.5" customHeight="1" x14ac:dyDescent="0.3">
      <c r="B2623" s="57" t="s">
        <v>54</v>
      </c>
      <c r="C2623" s="56" t="s">
        <v>28</v>
      </c>
      <c r="D2623" s="56" t="s">
        <v>29</v>
      </c>
      <c r="E2623" s="55">
        <v>44593</v>
      </c>
      <c r="F2623" s="54" t="s">
        <v>56</v>
      </c>
      <c r="G2623" s="53">
        <v>0.34384758896000001</v>
      </c>
      <c r="H2623" s="53">
        <v>0.29762939156000001</v>
      </c>
      <c r="I2623" s="53">
        <v>0.27701509410000003</v>
      </c>
      <c r="J2623" s="53">
        <v>0</v>
      </c>
      <c r="K2623" s="53">
        <v>0</v>
      </c>
      <c r="L2623" s="53">
        <v>0</v>
      </c>
    </row>
    <row r="2624" spans="2:12" ht="19.5" customHeight="1" x14ac:dyDescent="0.3">
      <c r="B2624" s="57" t="s">
        <v>54</v>
      </c>
      <c r="C2624" s="56" t="s">
        <v>28</v>
      </c>
      <c r="D2624" s="56" t="s">
        <v>29</v>
      </c>
      <c r="E2624" s="55">
        <v>44562</v>
      </c>
      <c r="F2624" s="54" t="s">
        <v>56</v>
      </c>
      <c r="G2624" s="53">
        <v>0.34561551596000001</v>
      </c>
      <c r="H2624" s="53">
        <v>0.29940538856000004</v>
      </c>
      <c r="I2624" s="53">
        <v>0.27882732660000004</v>
      </c>
      <c r="J2624" s="53">
        <v>0</v>
      </c>
      <c r="K2624" s="53">
        <v>0</v>
      </c>
      <c r="L2624" s="53">
        <v>0</v>
      </c>
    </row>
    <row r="2625" spans="2:12" ht="19.5" customHeight="1" x14ac:dyDescent="0.3">
      <c r="B2625" s="102" t="s">
        <v>54</v>
      </c>
      <c r="C2625" s="107" t="s">
        <v>28</v>
      </c>
      <c r="D2625" s="107" t="s">
        <v>29</v>
      </c>
      <c r="E2625" s="110">
        <v>45108</v>
      </c>
      <c r="F2625" s="113" t="s">
        <v>56</v>
      </c>
      <c r="G2625" s="115">
        <v>0.21889670999999999</v>
      </c>
      <c r="H2625" s="115">
        <v>0.17209031999999999</v>
      </c>
      <c r="I2625" s="115">
        <v>0.14883497000000001</v>
      </c>
      <c r="J2625" s="115">
        <v>0</v>
      </c>
      <c r="K2625" s="115">
        <v>0</v>
      </c>
      <c r="L2625" s="115">
        <v>0</v>
      </c>
    </row>
    <row r="2626" spans="2:12" ht="19.5" customHeight="1" x14ac:dyDescent="0.3">
      <c r="B2626" s="57" t="s">
        <v>54</v>
      </c>
      <c r="C2626" s="56" t="s">
        <v>28</v>
      </c>
      <c r="D2626" s="56" t="s">
        <v>29</v>
      </c>
      <c r="E2626" s="55">
        <v>45078</v>
      </c>
      <c r="F2626" s="54" t="s">
        <v>58</v>
      </c>
      <c r="G2626" s="53">
        <v>0.21479718636</v>
      </c>
      <c r="H2626" s="53">
        <v>0.16800451895999999</v>
      </c>
      <c r="I2626" s="53">
        <v>0.14481076509999999</v>
      </c>
      <c r="J2626" s="53">
        <v>0</v>
      </c>
      <c r="K2626" s="53">
        <v>0</v>
      </c>
      <c r="L2626" s="53">
        <v>0</v>
      </c>
    </row>
    <row r="2627" spans="2:12" ht="19.5" customHeight="1" x14ac:dyDescent="0.3">
      <c r="B2627" s="57" t="s">
        <v>54</v>
      </c>
      <c r="C2627" s="56" t="s">
        <v>28</v>
      </c>
      <c r="D2627" s="56" t="s">
        <v>29</v>
      </c>
      <c r="E2627" s="55">
        <v>45047</v>
      </c>
      <c r="F2627" s="54" t="s">
        <v>58</v>
      </c>
      <c r="G2627" s="53">
        <v>0.19262738178</v>
      </c>
      <c r="H2627" s="53">
        <v>0.14573351658</v>
      </c>
      <c r="I2627" s="53">
        <v>0.12208536955000002</v>
      </c>
      <c r="J2627" s="53">
        <v>0</v>
      </c>
      <c r="K2627" s="53">
        <v>0</v>
      </c>
      <c r="L2627" s="53">
        <v>0</v>
      </c>
    </row>
    <row r="2628" spans="2:12" ht="19.5" customHeight="1" x14ac:dyDescent="0.3">
      <c r="B2628" s="57" t="s">
        <v>54</v>
      </c>
      <c r="C2628" s="56" t="s">
        <v>28</v>
      </c>
      <c r="D2628" s="56" t="s">
        <v>29</v>
      </c>
      <c r="E2628" s="55">
        <v>45017</v>
      </c>
      <c r="F2628" s="54" t="s">
        <v>58</v>
      </c>
      <c r="G2628" s="53">
        <v>0.19206164514000001</v>
      </c>
      <c r="H2628" s="53">
        <v>0.14516519754000001</v>
      </c>
      <c r="I2628" s="53">
        <v>0.12150545515000002</v>
      </c>
      <c r="J2628" s="53">
        <v>0</v>
      </c>
      <c r="K2628" s="53">
        <v>0</v>
      </c>
      <c r="L2628" s="53">
        <v>0</v>
      </c>
    </row>
    <row r="2629" spans="2:12" ht="19.5" customHeight="1" x14ac:dyDescent="0.3">
      <c r="B2629" s="57" t="s">
        <v>54</v>
      </c>
      <c r="C2629" s="56" t="s">
        <v>28</v>
      </c>
      <c r="D2629" s="56" t="s">
        <v>29</v>
      </c>
      <c r="E2629" s="55">
        <v>44986</v>
      </c>
      <c r="F2629" s="54" t="s">
        <v>58</v>
      </c>
      <c r="G2629" s="53">
        <v>0.21077809897999999</v>
      </c>
      <c r="H2629" s="53">
        <v>0.16396708577999999</v>
      </c>
      <c r="I2629" s="53">
        <v>0.14069095655</v>
      </c>
      <c r="J2629" s="53">
        <v>0</v>
      </c>
      <c r="K2629" s="53">
        <v>0</v>
      </c>
      <c r="L2629" s="53">
        <v>0</v>
      </c>
    </row>
    <row r="2630" spans="2:12" ht="19.5" customHeight="1" x14ac:dyDescent="0.3">
      <c r="B2630" s="57" t="s">
        <v>54</v>
      </c>
      <c r="C2630" s="56" t="s">
        <v>28</v>
      </c>
      <c r="D2630" s="56" t="s">
        <v>29</v>
      </c>
      <c r="E2630" s="55">
        <v>44958</v>
      </c>
      <c r="F2630" s="54" t="s">
        <v>58</v>
      </c>
      <c r="G2630" s="53">
        <v>0.26247228445999998</v>
      </c>
      <c r="H2630" s="53">
        <v>0.21589723806000002</v>
      </c>
      <c r="I2630" s="53">
        <v>0.19368063485000001</v>
      </c>
      <c r="J2630" s="53">
        <v>0</v>
      </c>
      <c r="K2630" s="53">
        <v>0</v>
      </c>
      <c r="L2630" s="53">
        <v>0</v>
      </c>
    </row>
    <row r="2631" spans="2:12" ht="19.5" customHeight="1" x14ac:dyDescent="0.3">
      <c r="B2631" s="57" t="s">
        <v>54</v>
      </c>
      <c r="C2631" s="56" t="s">
        <v>28</v>
      </c>
      <c r="D2631" s="56" t="s">
        <v>29</v>
      </c>
      <c r="E2631" s="55">
        <v>44927</v>
      </c>
      <c r="F2631" s="54" t="s">
        <v>58</v>
      </c>
      <c r="G2631" s="53">
        <v>0.1871350219</v>
      </c>
      <c r="H2631" s="53">
        <v>0.14021608590000001</v>
      </c>
      <c r="I2631" s="53">
        <v>0.11645536725000002</v>
      </c>
      <c r="J2631" s="53">
        <v>0</v>
      </c>
      <c r="K2631" s="53">
        <v>0</v>
      </c>
      <c r="L2631" s="53">
        <v>0</v>
      </c>
    </row>
    <row r="2632" spans="2:12" ht="19.5" customHeight="1" x14ac:dyDescent="0.3">
      <c r="B2632" s="57" t="s">
        <v>54</v>
      </c>
      <c r="C2632" s="56" t="s">
        <v>28</v>
      </c>
      <c r="D2632" s="56" t="s">
        <v>29</v>
      </c>
      <c r="E2632" s="55">
        <v>44896</v>
      </c>
      <c r="F2632" s="54" t="s">
        <v>58</v>
      </c>
      <c r="G2632" s="53">
        <v>0.2194291551</v>
      </c>
      <c r="H2632" s="53">
        <v>0.17265763110000001</v>
      </c>
      <c r="I2632" s="53">
        <v>0.14955881425000003</v>
      </c>
      <c r="J2632" s="53">
        <v>0</v>
      </c>
      <c r="K2632" s="53">
        <v>0</v>
      </c>
      <c r="L2632" s="53">
        <v>0</v>
      </c>
    </row>
    <row r="2633" spans="2:12" ht="19.5" customHeight="1" x14ac:dyDescent="0.3">
      <c r="B2633" s="57" t="s">
        <v>54</v>
      </c>
      <c r="C2633" s="56" t="s">
        <v>28</v>
      </c>
      <c r="D2633" s="56" t="s">
        <v>29</v>
      </c>
      <c r="E2633" s="55">
        <v>44866</v>
      </c>
      <c r="F2633" s="54" t="s">
        <v>58</v>
      </c>
      <c r="G2633" s="53">
        <v>0.24136323607999999</v>
      </c>
      <c r="H2633" s="53">
        <v>0.19469183388</v>
      </c>
      <c r="I2633" s="53">
        <v>0.17204257880000001</v>
      </c>
      <c r="J2633" s="53">
        <v>0</v>
      </c>
      <c r="K2633" s="53">
        <v>0</v>
      </c>
      <c r="L2633" s="53">
        <v>0</v>
      </c>
    </row>
    <row r="2634" spans="2:12" ht="19.5" customHeight="1" x14ac:dyDescent="0.3">
      <c r="B2634" s="57" t="s">
        <v>54</v>
      </c>
      <c r="C2634" s="56" t="s">
        <v>28</v>
      </c>
      <c r="D2634" s="56" t="s">
        <v>29</v>
      </c>
      <c r="E2634" s="55">
        <v>44835</v>
      </c>
      <c r="F2634" s="54" t="s">
        <v>58</v>
      </c>
      <c r="G2634" s="53">
        <v>0.25509413578000001</v>
      </c>
      <c r="H2634" s="53">
        <v>0.20848541058</v>
      </c>
      <c r="I2634" s="53">
        <v>0.18611758454999999</v>
      </c>
      <c r="J2634" s="53">
        <v>0</v>
      </c>
      <c r="K2634" s="53">
        <v>0</v>
      </c>
      <c r="L2634" s="53">
        <v>0</v>
      </c>
    </row>
    <row r="2635" spans="2:12" ht="19.5" customHeight="1" x14ac:dyDescent="0.3">
      <c r="B2635" s="57" t="s">
        <v>54</v>
      </c>
      <c r="C2635" s="56" t="s">
        <v>28</v>
      </c>
      <c r="D2635" s="56" t="s">
        <v>29</v>
      </c>
      <c r="E2635" s="55">
        <v>44805</v>
      </c>
      <c r="F2635" s="54" t="s">
        <v>58</v>
      </c>
      <c r="G2635" s="53">
        <v>0.26702733425999997</v>
      </c>
      <c r="H2635" s="53">
        <v>0.22049090986000003</v>
      </c>
      <c r="I2635" s="53">
        <v>0.19844772585000001</v>
      </c>
      <c r="J2635" s="53">
        <v>0</v>
      </c>
      <c r="K2635" s="53">
        <v>0</v>
      </c>
      <c r="L2635" s="53">
        <v>0</v>
      </c>
    </row>
    <row r="2636" spans="2:12" ht="19.5" customHeight="1" x14ac:dyDescent="0.3">
      <c r="B2636" s="57" t="s">
        <v>54</v>
      </c>
      <c r="C2636" s="56" t="s">
        <v>28</v>
      </c>
      <c r="D2636" s="56" t="s">
        <v>29</v>
      </c>
      <c r="E2636" s="55">
        <v>44774</v>
      </c>
      <c r="F2636" s="54" t="s">
        <v>58</v>
      </c>
      <c r="G2636" s="53">
        <v>0.28331583501999996</v>
      </c>
      <c r="H2636" s="53">
        <v>0.23685376222000004</v>
      </c>
      <c r="I2636" s="53">
        <v>0.21514442794999999</v>
      </c>
      <c r="J2636" s="53">
        <v>0</v>
      </c>
      <c r="K2636" s="53">
        <v>0</v>
      </c>
      <c r="L2636" s="53"/>
    </row>
    <row r="2637" spans="2:12" ht="19.5" customHeight="1" x14ac:dyDescent="0.3">
      <c r="B2637" s="57" t="s">
        <v>54</v>
      </c>
      <c r="C2637" s="56" t="s">
        <v>28</v>
      </c>
      <c r="D2637" s="56" t="s">
        <v>29</v>
      </c>
      <c r="E2637" s="55">
        <v>44743</v>
      </c>
      <c r="F2637" s="54" t="s">
        <v>58</v>
      </c>
      <c r="G2637" s="53">
        <v>0.26890133688000001</v>
      </c>
      <c r="H2637" s="53">
        <v>0.22237346668000002</v>
      </c>
      <c r="I2637" s="53">
        <v>0.20036869230000001</v>
      </c>
      <c r="J2637" s="53">
        <v>0</v>
      </c>
      <c r="K2637" s="53">
        <v>0</v>
      </c>
      <c r="L2637" s="53">
        <v>0</v>
      </c>
    </row>
    <row r="2638" spans="2:12" ht="19.5" customHeight="1" x14ac:dyDescent="0.3">
      <c r="B2638" s="57" t="s">
        <v>54</v>
      </c>
      <c r="C2638" s="56" t="s">
        <v>28</v>
      </c>
      <c r="D2638" s="56" t="s">
        <v>29</v>
      </c>
      <c r="E2638" s="55">
        <v>44713</v>
      </c>
      <c r="F2638" s="54" t="s">
        <v>58</v>
      </c>
      <c r="G2638" s="53">
        <v>0.30068866433999997</v>
      </c>
      <c r="H2638" s="53">
        <v>0.25430589274000004</v>
      </c>
      <c r="I2638" s="53">
        <v>0.23295263265000002</v>
      </c>
      <c r="J2638" s="53">
        <v>0</v>
      </c>
      <c r="K2638" s="53">
        <v>0</v>
      </c>
      <c r="L2638" s="53">
        <v>0</v>
      </c>
    </row>
    <row r="2639" spans="2:12" ht="19.5" customHeight="1" x14ac:dyDescent="0.3">
      <c r="B2639" s="57" t="s">
        <v>54</v>
      </c>
      <c r="C2639" s="56" t="s">
        <v>28</v>
      </c>
      <c r="D2639" s="56" t="s">
        <v>29</v>
      </c>
      <c r="E2639" s="55">
        <v>44682</v>
      </c>
      <c r="F2639" s="54" t="s">
        <v>58</v>
      </c>
      <c r="G2639" s="53">
        <v>0.32131447933999996</v>
      </c>
      <c r="H2639" s="53">
        <v>0.27502585773999999</v>
      </c>
      <c r="I2639" s="53">
        <v>0.25409534514999998</v>
      </c>
      <c r="J2639" s="53">
        <v>0</v>
      </c>
      <c r="K2639" s="53">
        <v>0</v>
      </c>
      <c r="L2639" s="53">
        <v>0</v>
      </c>
    </row>
    <row r="2640" spans="2:12" ht="19.5" customHeight="1" x14ac:dyDescent="0.3">
      <c r="B2640" s="57" t="s">
        <v>54</v>
      </c>
      <c r="C2640" s="56" t="s">
        <v>28</v>
      </c>
      <c r="D2640" s="56" t="s">
        <v>29</v>
      </c>
      <c r="E2640" s="55">
        <v>44652</v>
      </c>
      <c r="F2640" s="54" t="s">
        <v>58</v>
      </c>
      <c r="G2640" s="53">
        <v>0.32648861236000004</v>
      </c>
      <c r="H2640" s="53">
        <v>0.28022360896000004</v>
      </c>
      <c r="I2640" s="53">
        <v>0.25939914560000005</v>
      </c>
      <c r="J2640" s="53">
        <v>0</v>
      </c>
      <c r="K2640" s="53">
        <v>0</v>
      </c>
      <c r="L2640" s="53">
        <v>0</v>
      </c>
    </row>
    <row r="2641" spans="2:12" ht="19.5" customHeight="1" x14ac:dyDescent="0.3">
      <c r="B2641" s="57" t="s">
        <v>54</v>
      </c>
      <c r="C2641" s="56" t="s">
        <v>28</v>
      </c>
      <c r="D2641" s="56" t="s">
        <v>29</v>
      </c>
      <c r="E2641" s="55">
        <v>44621</v>
      </c>
      <c r="F2641" s="54" t="s">
        <v>58</v>
      </c>
      <c r="G2641" s="53">
        <v>0.43466217239999994</v>
      </c>
      <c r="H2641" s="53">
        <v>0.38889094540000002</v>
      </c>
      <c r="I2641" s="53">
        <v>0.37028361150000005</v>
      </c>
      <c r="J2641" s="53">
        <v>0</v>
      </c>
      <c r="K2641" s="53">
        <v>0</v>
      </c>
      <c r="L2641" s="53">
        <v>0</v>
      </c>
    </row>
    <row r="2642" spans="2:12" ht="19.5" customHeight="1" x14ac:dyDescent="0.3">
      <c r="B2642" s="57" t="s">
        <v>54</v>
      </c>
      <c r="C2642" s="56" t="s">
        <v>28</v>
      </c>
      <c r="D2642" s="56" t="s">
        <v>29</v>
      </c>
      <c r="E2642" s="55">
        <v>44593</v>
      </c>
      <c r="F2642" s="54" t="s">
        <v>58</v>
      </c>
      <c r="G2642" s="53">
        <v>0.33674258895999998</v>
      </c>
      <c r="H2642" s="53">
        <v>0.29052439156000004</v>
      </c>
      <c r="I2642" s="53">
        <v>0.26991009410000005</v>
      </c>
      <c r="J2642" s="53">
        <v>0</v>
      </c>
      <c r="K2642" s="53">
        <v>0</v>
      </c>
      <c r="L2642" s="53">
        <v>0</v>
      </c>
    </row>
    <row r="2643" spans="2:12" ht="19.5" customHeight="1" x14ac:dyDescent="0.3">
      <c r="B2643" s="57" t="s">
        <v>54</v>
      </c>
      <c r="C2643" s="56" t="s">
        <v>28</v>
      </c>
      <c r="D2643" s="56" t="s">
        <v>29</v>
      </c>
      <c r="E2643" s="55">
        <v>44562</v>
      </c>
      <c r="F2643" s="54" t="s">
        <v>58</v>
      </c>
      <c r="G2643" s="53">
        <v>0.33851051595999998</v>
      </c>
      <c r="H2643" s="53">
        <v>0.29230038856000001</v>
      </c>
      <c r="I2643" s="53">
        <v>0.27172232660000001</v>
      </c>
      <c r="J2643" s="53">
        <v>0</v>
      </c>
      <c r="K2643" s="53">
        <v>0</v>
      </c>
      <c r="L2643" s="53">
        <v>0</v>
      </c>
    </row>
    <row r="2644" spans="2:12" ht="19.5" customHeight="1" x14ac:dyDescent="0.3">
      <c r="B2644" s="100" t="s">
        <v>54</v>
      </c>
      <c r="C2644" s="56" t="s">
        <v>28</v>
      </c>
      <c r="D2644" s="56" t="s">
        <v>29</v>
      </c>
      <c r="E2644" s="55">
        <v>44743</v>
      </c>
      <c r="F2644" s="54" t="s">
        <v>58</v>
      </c>
      <c r="G2644" s="53">
        <v>0.26890133688000001</v>
      </c>
      <c r="H2644" s="53">
        <v>0.22237346668000002</v>
      </c>
      <c r="I2644" s="53">
        <v>0.20036869230000001</v>
      </c>
      <c r="J2644" s="53">
        <v>0</v>
      </c>
      <c r="K2644" s="53">
        <v>0</v>
      </c>
      <c r="L2644" s="53">
        <v>0</v>
      </c>
    </row>
    <row r="2645" spans="2:12" ht="19.5" customHeight="1" x14ac:dyDescent="0.3">
      <c r="B2645" s="57" t="s">
        <v>54</v>
      </c>
      <c r="C2645" s="56" t="s">
        <v>28</v>
      </c>
      <c r="D2645" s="56" t="s">
        <v>29</v>
      </c>
      <c r="E2645" s="55">
        <v>44713</v>
      </c>
      <c r="F2645" s="54" t="s">
        <v>58</v>
      </c>
      <c r="G2645" s="53">
        <v>0.30068866433999997</v>
      </c>
      <c r="H2645" s="53">
        <v>0.25430589274000004</v>
      </c>
      <c r="I2645" s="53">
        <v>0.23295263265000002</v>
      </c>
      <c r="J2645" s="53">
        <v>0</v>
      </c>
      <c r="K2645" s="53">
        <v>0</v>
      </c>
      <c r="L2645" s="53">
        <v>0</v>
      </c>
    </row>
    <row r="2646" spans="2:12" ht="19.5" customHeight="1" x14ac:dyDescent="0.3">
      <c r="B2646" s="57" t="s">
        <v>54</v>
      </c>
      <c r="C2646" s="56" t="s">
        <v>28</v>
      </c>
      <c r="D2646" s="56" t="s">
        <v>29</v>
      </c>
      <c r="E2646" s="55">
        <v>44682</v>
      </c>
      <c r="F2646" s="54" t="s">
        <v>58</v>
      </c>
      <c r="G2646" s="53">
        <v>0.32131447933999996</v>
      </c>
      <c r="H2646" s="53">
        <v>0.27502585773999999</v>
      </c>
      <c r="I2646" s="53">
        <v>0.25409534514999998</v>
      </c>
      <c r="J2646" s="53">
        <v>0</v>
      </c>
      <c r="K2646" s="53">
        <v>0</v>
      </c>
      <c r="L2646" s="53">
        <v>0</v>
      </c>
    </row>
    <row r="2647" spans="2:12" ht="19.5" customHeight="1" x14ac:dyDescent="0.3">
      <c r="B2647" s="100" t="s">
        <v>54</v>
      </c>
      <c r="C2647" s="56" t="s">
        <v>28</v>
      </c>
      <c r="D2647" s="56" t="s">
        <v>29</v>
      </c>
      <c r="E2647" s="55">
        <v>44652</v>
      </c>
      <c r="F2647" s="54" t="s">
        <v>58</v>
      </c>
      <c r="G2647" s="53">
        <v>0.32648861236000004</v>
      </c>
      <c r="H2647" s="53">
        <v>0.28022360896000004</v>
      </c>
      <c r="I2647" s="53">
        <v>0.25939914560000005</v>
      </c>
      <c r="J2647" s="53">
        <v>0</v>
      </c>
      <c r="K2647" s="53">
        <v>0</v>
      </c>
      <c r="L2647" s="53">
        <v>0</v>
      </c>
    </row>
    <row r="2648" spans="2:12" ht="19.5" customHeight="1" x14ac:dyDescent="0.3">
      <c r="B2648" s="103" t="s">
        <v>54</v>
      </c>
      <c r="C2648" s="56" t="s">
        <v>28</v>
      </c>
      <c r="D2648" s="56" t="s">
        <v>29</v>
      </c>
      <c r="E2648" s="55">
        <v>44621</v>
      </c>
      <c r="F2648" s="54" t="s">
        <v>58</v>
      </c>
      <c r="G2648" s="53">
        <v>0.43466217239999994</v>
      </c>
      <c r="H2648" s="53">
        <v>0.38889094540000002</v>
      </c>
      <c r="I2648" s="53">
        <v>0.37028361150000005</v>
      </c>
      <c r="J2648" s="53">
        <v>0</v>
      </c>
      <c r="K2648" s="53">
        <v>0</v>
      </c>
      <c r="L2648" s="53">
        <v>0</v>
      </c>
    </row>
    <row r="2649" spans="2:12" ht="19.5" customHeight="1" x14ac:dyDescent="0.3">
      <c r="B2649" s="100" t="s">
        <v>54</v>
      </c>
      <c r="C2649" s="56" t="s">
        <v>28</v>
      </c>
      <c r="D2649" s="56" t="s">
        <v>29</v>
      </c>
      <c r="E2649" s="55">
        <v>44593</v>
      </c>
      <c r="F2649" s="54" t="s">
        <v>58</v>
      </c>
      <c r="G2649" s="53">
        <v>0.33674258895999998</v>
      </c>
      <c r="H2649" s="53">
        <v>0.29052439156000004</v>
      </c>
      <c r="I2649" s="53">
        <v>0.26991009410000005</v>
      </c>
      <c r="J2649" s="53">
        <v>0</v>
      </c>
      <c r="K2649" s="53">
        <v>0</v>
      </c>
      <c r="L2649" s="53">
        <v>0</v>
      </c>
    </row>
    <row r="2650" spans="2:12" ht="19.5" customHeight="1" x14ac:dyDescent="0.3">
      <c r="B2650" s="103" t="s">
        <v>54</v>
      </c>
      <c r="C2650" s="56" t="s">
        <v>28</v>
      </c>
      <c r="D2650" s="56" t="s">
        <v>29</v>
      </c>
      <c r="E2650" s="55">
        <v>44562</v>
      </c>
      <c r="F2650" s="54" t="s">
        <v>58</v>
      </c>
      <c r="G2650" s="53">
        <v>0.33851051595999998</v>
      </c>
      <c r="H2650" s="53">
        <v>0.29230038856000001</v>
      </c>
      <c r="I2650" s="53">
        <v>0.27172232660000001</v>
      </c>
      <c r="J2650" s="53">
        <v>0</v>
      </c>
      <c r="K2650" s="53">
        <v>0</v>
      </c>
      <c r="L2650" s="53">
        <v>0</v>
      </c>
    </row>
    <row r="2651" spans="2:12" ht="19.5" customHeight="1" x14ac:dyDescent="0.3">
      <c r="B2651" s="102" t="s">
        <v>54</v>
      </c>
      <c r="C2651" s="107" t="s">
        <v>28</v>
      </c>
      <c r="D2651" s="107" t="s">
        <v>29</v>
      </c>
      <c r="E2651" s="110">
        <v>45108</v>
      </c>
      <c r="F2651" s="113" t="s">
        <v>58</v>
      </c>
      <c r="G2651" s="115">
        <v>0.21179170999999999</v>
      </c>
      <c r="H2651" s="115">
        <v>0.16498531999999999</v>
      </c>
      <c r="I2651" s="115">
        <v>0.14172997000000001</v>
      </c>
      <c r="J2651" s="115">
        <v>0</v>
      </c>
      <c r="K2651" s="115">
        <v>0</v>
      </c>
      <c r="L2651" s="115">
        <v>0</v>
      </c>
    </row>
    <row r="2652" spans="2:12" ht="19.5" customHeight="1" x14ac:dyDescent="0.3">
      <c r="B2652" s="57" t="s">
        <v>54</v>
      </c>
      <c r="C2652" s="56" t="s">
        <v>28</v>
      </c>
      <c r="D2652" s="56" t="s">
        <v>29</v>
      </c>
      <c r="E2652" s="55">
        <v>45078</v>
      </c>
      <c r="F2652" s="54" t="s">
        <v>59</v>
      </c>
      <c r="G2652" s="53">
        <v>0.21479718636</v>
      </c>
      <c r="H2652" s="53">
        <v>0.16800451895999999</v>
      </c>
      <c r="I2652" s="53">
        <v>0.14481076509999999</v>
      </c>
      <c r="J2652" s="53">
        <v>0</v>
      </c>
      <c r="K2652" s="53">
        <v>0</v>
      </c>
      <c r="L2652" s="53">
        <v>0</v>
      </c>
    </row>
    <row r="2653" spans="2:12" ht="19.5" customHeight="1" x14ac:dyDescent="0.3">
      <c r="B2653" s="57" t="s">
        <v>54</v>
      </c>
      <c r="C2653" s="56" t="s">
        <v>28</v>
      </c>
      <c r="D2653" s="56" t="s">
        <v>29</v>
      </c>
      <c r="E2653" s="55">
        <v>45047</v>
      </c>
      <c r="F2653" s="54" t="s">
        <v>59</v>
      </c>
      <c r="G2653" s="53">
        <v>0.19262738178</v>
      </c>
      <c r="H2653" s="53">
        <v>0.14573351658</v>
      </c>
      <c r="I2653" s="53">
        <v>0.12208536955000002</v>
      </c>
      <c r="J2653" s="53">
        <v>0</v>
      </c>
      <c r="K2653" s="53">
        <v>0</v>
      </c>
      <c r="L2653" s="53">
        <v>0</v>
      </c>
    </row>
    <row r="2654" spans="2:12" ht="19.5" customHeight="1" x14ac:dyDescent="0.3">
      <c r="B2654" s="57" t="s">
        <v>54</v>
      </c>
      <c r="C2654" s="56" t="s">
        <v>28</v>
      </c>
      <c r="D2654" s="56" t="s">
        <v>29</v>
      </c>
      <c r="E2654" s="55">
        <v>45017</v>
      </c>
      <c r="F2654" s="54" t="s">
        <v>59</v>
      </c>
      <c r="G2654" s="53">
        <v>0.19206164514000001</v>
      </c>
      <c r="H2654" s="53">
        <v>0.14516519754000001</v>
      </c>
      <c r="I2654" s="53">
        <v>0.12150545515000002</v>
      </c>
      <c r="J2654" s="53">
        <v>0</v>
      </c>
      <c r="K2654" s="53">
        <v>0</v>
      </c>
      <c r="L2654" s="53">
        <v>0</v>
      </c>
    </row>
    <row r="2655" spans="2:12" ht="19.5" customHeight="1" x14ac:dyDescent="0.3">
      <c r="B2655" s="57" t="s">
        <v>54</v>
      </c>
      <c r="C2655" s="56" t="s">
        <v>28</v>
      </c>
      <c r="D2655" s="56" t="s">
        <v>29</v>
      </c>
      <c r="E2655" s="55">
        <v>44986</v>
      </c>
      <c r="F2655" s="54" t="s">
        <v>59</v>
      </c>
      <c r="G2655" s="53">
        <v>0.21077809897999999</v>
      </c>
      <c r="H2655" s="53">
        <v>0.16396708577999999</v>
      </c>
      <c r="I2655" s="53">
        <v>0.14069095655</v>
      </c>
      <c r="J2655" s="53">
        <v>0</v>
      </c>
      <c r="K2655" s="53">
        <v>0</v>
      </c>
      <c r="L2655" s="53">
        <v>0</v>
      </c>
    </row>
    <row r="2656" spans="2:12" ht="19.5" customHeight="1" x14ac:dyDescent="0.3">
      <c r="B2656" s="57" t="s">
        <v>54</v>
      </c>
      <c r="C2656" s="56" t="s">
        <v>28</v>
      </c>
      <c r="D2656" s="56" t="s">
        <v>29</v>
      </c>
      <c r="E2656" s="55">
        <v>44958</v>
      </c>
      <c r="F2656" s="54" t="s">
        <v>59</v>
      </c>
      <c r="G2656" s="53">
        <v>0.26247228445999998</v>
      </c>
      <c r="H2656" s="53">
        <v>0.21589723806000002</v>
      </c>
      <c r="I2656" s="53">
        <v>0.19368063485000001</v>
      </c>
      <c r="J2656" s="53">
        <v>0</v>
      </c>
      <c r="K2656" s="53">
        <v>0</v>
      </c>
      <c r="L2656" s="53">
        <v>0</v>
      </c>
    </row>
    <row r="2657" spans="2:12" ht="19.5" customHeight="1" x14ac:dyDescent="0.3">
      <c r="B2657" s="57" t="s">
        <v>54</v>
      </c>
      <c r="C2657" s="56" t="s">
        <v>28</v>
      </c>
      <c r="D2657" s="56" t="s">
        <v>29</v>
      </c>
      <c r="E2657" s="55">
        <v>44927</v>
      </c>
      <c r="F2657" s="54" t="s">
        <v>59</v>
      </c>
      <c r="G2657" s="53">
        <v>0.1871350219</v>
      </c>
      <c r="H2657" s="53">
        <v>0.14021608590000001</v>
      </c>
      <c r="I2657" s="53">
        <v>0.11645536725000002</v>
      </c>
      <c r="J2657" s="53">
        <v>0</v>
      </c>
      <c r="K2657" s="53">
        <v>0</v>
      </c>
      <c r="L2657" s="53">
        <v>0</v>
      </c>
    </row>
    <row r="2658" spans="2:12" ht="19.5" customHeight="1" x14ac:dyDescent="0.3">
      <c r="B2658" s="57" t="s">
        <v>54</v>
      </c>
      <c r="C2658" s="56" t="s">
        <v>28</v>
      </c>
      <c r="D2658" s="56" t="s">
        <v>29</v>
      </c>
      <c r="E2658" s="55">
        <v>44896</v>
      </c>
      <c r="F2658" s="54" t="s">
        <v>59</v>
      </c>
      <c r="G2658" s="53">
        <v>0.2194291551</v>
      </c>
      <c r="H2658" s="53">
        <v>0.17265763110000001</v>
      </c>
      <c r="I2658" s="53">
        <v>0.14955881425000003</v>
      </c>
      <c r="J2658" s="53">
        <v>0</v>
      </c>
      <c r="K2658" s="53">
        <v>0</v>
      </c>
      <c r="L2658" s="53">
        <v>0</v>
      </c>
    </row>
    <row r="2659" spans="2:12" ht="19.5" customHeight="1" x14ac:dyDescent="0.3">
      <c r="B2659" s="57" t="s">
        <v>54</v>
      </c>
      <c r="C2659" s="56" t="s">
        <v>28</v>
      </c>
      <c r="D2659" s="56" t="s">
        <v>29</v>
      </c>
      <c r="E2659" s="55">
        <v>44866</v>
      </c>
      <c r="F2659" s="54" t="s">
        <v>59</v>
      </c>
      <c r="G2659" s="53">
        <v>0.24136323607999999</v>
      </c>
      <c r="H2659" s="53">
        <v>0.19469183388</v>
      </c>
      <c r="I2659" s="53">
        <v>0.17204257880000001</v>
      </c>
      <c r="J2659" s="53">
        <v>0</v>
      </c>
      <c r="K2659" s="53">
        <v>0</v>
      </c>
      <c r="L2659" s="53">
        <v>0</v>
      </c>
    </row>
    <row r="2660" spans="2:12" ht="19.5" customHeight="1" x14ac:dyDescent="0.3">
      <c r="B2660" s="57" t="s">
        <v>54</v>
      </c>
      <c r="C2660" s="56" t="s">
        <v>28</v>
      </c>
      <c r="D2660" s="56" t="s">
        <v>29</v>
      </c>
      <c r="E2660" s="55">
        <v>44835</v>
      </c>
      <c r="F2660" s="54" t="s">
        <v>59</v>
      </c>
      <c r="G2660" s="53">
        <v>0.25509413578000001</v>
      </c>
      <c r="H2660" s="53">
        <v>0.20848541058</v>
      </c>
      <c r="I2660" s="53">
        <v>0.18611758454999999</v>
      </c>
      <c r="J2660" s="53">
        <v>0</v>
      </c>
      <c r="K2660" s="53">
        <v>0</v>
      </c>
      <c r="L2660" s="53">
        <v>0</v>
      </c>
    </row>
    <row r="2661" spans="2:12" ht="19.5" customHeight="1" x14ac:dyDescent="0.3">
      <c r="B2661" s="57" t="s">
        <v>54</v>
      </c>
      <c r="C2661" s="56" t="s">
        <v>28</v>
      </c>
      <c r="D2661" s="56" t="s">
        <v>29</v>
      </c>
      <c r="E2661" s="55">
        <v>44805</v>
      </c>
      <c r="F2661" s="54" t="s">
        <v>59</v>
      </c>
      <c r="G2661" s="53">
        <v>0.26702733425999997</v>
      </c>
      <c r="H2661" s="53">
        <v>0.22049090986000003</v>
      </c>
      <c r="I2661" s="53">
        <v>0.19844772585000001</v>
      </c>
      <c r="J2661" s="53">
        <v>0</v>
      </c>
      <c r="K2661" s="53">
        <v>0</v>
      </c>
      <c r="L2661" s="53">
        <v>0</v>
      </c>
    </row>
    <row r="2662" spans="2:12" ht="19.5" customHeight="1" x14ac:dyDescent="0.3">
      <c r="B2662" s="57" t="s">
        <v>54</v>
      </c>
      <c r="C2662" s="56" t="s">
        <v>28</v>
      </c>
      <c r="D2662" s="56" t="s">
        <v>29</v>
      </c>
      <c r="E2662" s="55">
        <v>44774</v>
      </c>
      <c r="F2662" s="54" t="s">
        <v>59</v>
      </c>
      <c r="G2662" s="53">
        <v>0.28331583501999996</v>
      </c>
      <c r="H2662" s="53">
        <v>0.23685376222000004</v>
      </c>
      <c r="I2662" s="53">
        <v>0.21514442794999999</v>
      </c>
      <c r="J2662" s="53">
        <v>0</v>
      </c>
      <c r="K2662" s="53">
        <v>0</v>
      </c>
      <c r="L2662" s="53"/>
    </row>
    <row r="2663" spans="2:12" ht="19.5" customHeight="1" x14ac:dyDescent="0.3">
      <c r="B2663" s="57" t="s">
        <v>54</v>
      </c>
      <c r="C2663" s="56" t="s">
        <v>28</v>
      </c>
      <c r="D2663" s="56" t="s">
        <v>29</v>
      </c>
      <c r="E2663" s="55">
        <v>44743</v>
      </c>
      <c r="F2663" s="54" t="s">
        <v>59</v>
      </c>
      <c r="G2663" s="53">
        <v>0.26890133688000001</v>
      </c>
      <c r="H2663" s="53">
        <v>0.22237346668000002</v>
      </c>
      <c r="I2663" s="53">
        <v>0.20036869230000001</v>
      </c>
      <c r="J2663" s="53">
        <v>0</v>
      </c>
      <c r="K2663" s="53">
        <v>0</v>
      </c>
      <c r="L2663" s="53">
        <v>0</v>
      </c>
    </row>
    <row r="2664" spans="2:12" ht="19.5" customHeight="1" x14ac:dyDescent="0.3">
      <c r="B2664" s="57" t="s">
        <v>54</v>
      </c>
      <c r="C2664" s="56" t="s">
        <v>28</v>
      </c>
      <c r="D2664" s="56" t="s">
        <v>29</v>
      </c>
      <c r="E2664" s="55">
        <v>44713</v>
      </c>
      <c r="F2664" s="54" t="s">
        <v>59</v>
      </c>
      <c r="G2664" s="53">
        <v>0.30068866433999997</v>
      </c>
      <c r="H2664" s="53">
        <v>0.25430589274000004</v>
      </c>
      <c r="I2664" s="53">
        <v>0.23295263265000002</v>
      </c>
      <c r="J2664" s="53">
        <v>0</v>
      </c>
      <c r="K2664" s="53">
        <v>0</v>
      </c>
      <c r="L2664" s="53">
        <v>0</v>
      </c>
    </row>
    <row r="2665" spans="2:12" ht="19.5" customHeight="1" x14ac:dyDescent="0.3">
      <c r="B2665" s="57" t="s">
        <v>54</v>
      </c>
      <c r="C2665" s="56" t="s">
        <v>28</v>
      </c>
      <c r="D2665" s="56" t="s">
        <v>29</v>
      </c>
      <c r="E2665" s="55">
        <v>44682</v>
      </c>
      <c r="F2665" s="54" t="s">
        <v>59</v>
      </c>
      <c r="G2665" s="53">
        <v>0.32131447933999996</v>
      </c>
      <c r="H2665" s="53">
        <v>0.27502585773999999</v>
      </c>
      <c r="I2665" s="53">
        <v>0.25409534514999998</v>
      </c>
      <c r="J2665" s="53">
        <v>0</v>
      </c>
      <c r="K2665" s="53">
        <v>0</v>
      </c>
      <c r="L2665" s="53">
        <v>0</v>
      </c>
    </row>
    <row r="2666" spans="2:12" ht="19.5" customHeight="1" x14ac:dyDescent="0.3">
      <c r="B2666" s="57" t="s">
        <v>54</v>
      </c>
      <c r="C2666" s="56" t="s">
        <v>28</v>
      </c>
      <c r="D2666" s="56" t="s">
        <v>29</v>
      </c>
      <c r="E2666" s="55">
        <v>44652</v>
      </c>
      <c r="F2666" s="54" t="s">
        <v>59</v>
      </c>
      <c r="G2666" s="53">
        <v>0.32648861236000004</v>
      </c>
      <c r="H2666" s="53">
        <v>0.28022360896000004</v>
      </c>
      <c r="I2666" s="53">
        <v>0.25939914560000005</v>
      </c>
      <c r="J2666" s="53">
        <v>0</v>
      </c>
      <c r="K2666" s="53">
        <v>0</v>
      </c>
      <c r="L2666" s="53">
        <v>0</v>
      </c>
    </row>
    <row r="2667" spans="2:12" ht="19.5" customHeight="1" x14ac:dyDescent="0.3">
      <c r="B2667" s="57" t="s">
        <v>54</v>
      </c>
      <c r="C2667" s="56" t="s">
        <v>28</v>
      </c>
      <c r="D2667" s="56" t="s">
        <v>29</v>
      </c>
      <c r="E2667" s="55">
        <v>44621</v>
      </c>
      <c r="F2667" s="54" t="s">
        <v>59</v>
      </c>
      <c r="G2667" s="53">
        <v>0.43466217239999994</v>
      </c>
      <c r="H2667" s="53">
        <v>0.38889094540000002</v>
      </c>
      <c r="I2667" s="53">
        <v>0.37028361150000005</v>
      </c>
      <c r="J2667" s="53">
        <v>0</v>
      </c>
      <c r="K2667" s="53">
        <v>0</v>
      </c>
      <c r="L2667" s="53">
        <v>0</v>
      </c>
    </row>
    <row r="2668" spans="2:12" ht="19.5" customHeight="1" x14ac:dyDescent="0.3">
      <c r="B2668" s="57" t="s">
        <v>54</v>
      </c>
      <c r="C2668" s="56" t="s">
        <v>28</v>
      </c>
      <c r="D2668" s="56" t="s">
        <v>29</v>
      </c>
      <c r="E2668" s="55">
        <v>44593</v>
      </c>
      <c r="F2668" s="54" t="s">
        <v>59</v>
      </c>
      <c r="G2668" s="53">
        <v>0.33674258895999998</v>
      </c>
      <c r="H2668" s="53">
        <v>0.29052439156000004</v>
      </c>
      <c r="I2668" s="53">
        <v>0.26991009410000005</v>
      </c>
      <c r="J2668" s="53">
        <v>0</v>
      </c>
      <c r="K2668" s="53">
        <v>0</v>
      </c>
      <c r="L2668" s="53">
        <v>0</v>
      </c>
    </row>
    <row r="2669" spans="2:12" ht="19.5" customHeight="1" x14ac:dyDescent="0.3">
      <c r="B2669" s="57" t="s">
        <v>54</v>
      </c>
      <c r="C2669" s="56" t="s">
        <v>28</v>
      </c>
      <c r="D2669" s="56" t="s">
        <v>29</v>
      </c>
      <c r="E2669" s="55">
        <v>44562</v>
      </c>
      <c r="F2669" s="54" t="s">
        <v>59</v>
      </c>
      <c r="G2669" s="53">
        <v>0.33851051595999998</v>
      </c>
      <c r="H2669" s="53">
        <v>0.29230038856000001</v>
      </c>
      <c r="I2669" s="53">
        <v>0.27172232660000001</v>
      </c>
      <c r="J2669" s="53">
        <v>0</v>
      </c>
      <c r="K2669" s="53">
        <v>0</v>
      </c>
      <c r="L2669" s="53">
        <v>0</v>
      </c>
    </row>
    <row r="2670" spans="2:12" ht="19.5" customHeight="1" x14ac:dyDescent="0.3">
      <c r="B2670" s="100" t="s">
        <v>54</v>
      </c>
      <c r="C2670" s="56" t="s">
        <v>28</v>
      </c>
      <c r="D2670" s="56" t="s">
        <v>29</v>
      </c>
      <c r="E2670" s="55">
        <v>45078</v>
      </c>
      <c r="F2670" s="54" t="s">
        <v>59</v>
      </c>
      <c r="G2670" s="53">
        <v>0.21479718636</v>
      </c>
      <c r="H2670" s="53">
        <v>0.16800451895999999</v>
      </c>
      <c r="I2670" s="53">
        <v>0.14481076509999999</v>
      </c>
      <c r="J2670" s="53">
        <v>0</v>
      </c>
      <c r="K2670" s="53">
        <v>0</v>
      </c>
      <c r="L2670" s="53">
        <v>0</v>
      </c>
    </row>
    <row r="2671" spans="2:12" ht="19.5" customHeight="1" x14ac:dyDescent="0.3">
      <c r="B2671" s="103" t="s">
        <v>54</v>
      </c>
      <c r="C2671" s="56" t="s">
        <v>28</v>
      </c>
      <c r="D2671" s="56" t="s">
        <v>29</v>
      </c>
      <c r="E2671" s="55">
        <v>45047</v>
      </c>
      <c r="F2671" s="54" t="s">
        <v>59</v>
      </c>
      <c r="G2671" s="53">
        <v>0.19262738178</v>
      </c>
      <c r="H2671" s="53">
        <v>0.14573351658</v>
      </c>
      <c r="I2671" s="53">
        <v>0.12208536955000002</v>
      </c>
      <c r="J2671" s="53">
        <v>0</v>
      </c>
      <c r="K2671" s="53">
        <v>0</v>
      </c>
      <c r="L2671" s="53">
        <v>0</v>
      </c>
    </row>
    <row r="2672" spans="2:12" ht="19.5" customHeight="1" x14ac:dyDescent="0.3">
      <c r="B2672" s="100" t="s">
        <v>54</v>
      </c>
      <c r="C2672" s="56" t="s">
        <v>28</v>
      </c>
      <c r="D2672" s="56" t="s">
        <v>29</v>
      </c>
      <c r="E2672" s="55">
        <v>45017</v>
      </c>
      <c r="F2672" s="54" t="s">
        <v>59</v>
      </c>
      <c r="G2672" s="53">
        <v>0.19206164514000001</v>
      </c>
      <c r="H2672" s="53">
        <v>0.14516519754000001</v>
      </c>
      <c r="I2672" s="53">
        <v>0.12150545515000002</v>
      </c>
      <c r="J2672" s="53">
        <v>0</v>
      </c>
      <c r="K2672" s="53">
        <v>0</v>
      </c>
      <c r="L2672" s="53">
        <v>0</v>
      </c>
    </row>
    <row r="2673" spans="2:12" ht="19.5" customHeight="1" x14ac:dyDescent="0.3">
      <c r="B2673" s="57" t="s">
        <v>54</v>
      </c>
      <c r="C2673" s="56" t="s">
        <v>28</v>
      </c>
      <c r="D2673" s="56" t="s">
        <v>29</v>
      </c>
      <c r="E2673" s="55">
        <v>44986</v>
      </c>
      <c r="F2673" s="54" t="s">
        <v>59</v>
      </c>
      <c r="G2673" s="53">
        <v>0.21077809897999999</v>
      </c>
      <c r="H2673" s="53">
        <v>0.16396708577999999</v>
      </c>
      <c r="I2673" s="53">
        <v>0.14069095655</v>
      </c>
      <c r="J2673" s="53">
        <v>0</v>
      </c>
      <c r="K2673" s="53">
        <v>0</v>
      </c>
      <c r="L2673" s="53">
        <v>0</v>
      </c>
    </row>
    <row r="2674" spans="2:12" ht="19.5" customHeight="1" x14ac:dyDescent="0.3">
      <c r="B2674" s="57" t="s">
        <v>54</v>
      </c>
      <c r="C2674" s="56" t="s">
        <v>28</v>
      </c>
      <c r="D2674" s="56" t="s">
        <v>29</v>
      </c>
      <c r="E2674" s="55">
        <v>44958</v>
      </c>
      <c r="F2674" s="54" t="s">
        <v>59</v>
      </c>
      <c r="G2674" s="53">
        <v>0.26247228445999998</v>
      </c>
      <c r="H2674" s="53">
        <v>0.21589723806000002</v>
      </c>
      <c r="I2674" s="53">
        <v>0.19368063485000001</v>
      </c>
      <c r="J2674" s="53">
        <v>0</v>
      </c>
      <c r="K2674" s="53">
        <v>0</v>
      </c>
      <c r="L2674" s="53">
        <v>0</v>
      </c>
    </row>
    <row r="2675" spans="2:12" ht="19.5" customHeight="1" x14ac:dyDescent="0.3">
      <c r="B2675" s="100" t="s">
        <v>54</v>
      </c>
      <c r="C2675" s="56" t="s">
        <v>28</v>
      </c>
      <c r="D2675" s="56" t="s">
        <v>29</v>
      </c>
      <c r="E2675" s="55">
        <v>44927</v>
      </c>
      <c r="F2675" s="54" t="s">
        <v>59</v>
      </c>
      <c r="G2675" s="53">
        <v>0.1871350219</v>
      </c>
      <c r="H2675" s="53">
        <v>0.14021608590000001</v>
      </c>
      <c r="I2675" s="53">
        <v>0.11645536725000002</v>
      </c>
      <c r="J2675" s="53">
        <v>0</v>
      </c>
      <c r="K2675" s="53">
        <v>0</v>
      </c>
      <c r="L2675" s="53">
        <v>0</v>
      </c>
    </row>
    <row r="2676" spans="2:12" ht="19.5" customHeight="1" x14ac:dyDescent="0.3">
      <c r="B2676" s="103" t="s">
        <v>54</v>
      </c>
      <c r="C2676" s="56" t="s">
        <v>28</v>
      </c>
      <c r="D2676" s="56" t="s">
        <v>29</v>
      </c>
      <c r="E2676" s="55">
        <v>44896</v>
      </c>
      <c r="F2676" s="54" t="s">
        <v>59</v>
      </c>
      <c r="G2676" s="53">
        <v>0.2194291551</v>
      </c>
      <c r="H2676" s="53">
        <v>0.17265763110000001</v>
      </c>
      <c r="I2676" s="53">
        <v>0.14955881425000003</v>
      </c>
      <c r="J2676" s="53">
        <v>0</v>
      </c>
      <c r="K2676" s="53">
        <v>0</v>
      </c>
      <c r="L2676" s="53">
        <v>0</v>
      </c>
    </row>
    <row r="2677" spans="2:12" ht="19.5" customHeight="1" x14ac:dyDescent="0.3">
      <c r="B2677" s="103" t="s">
        <v>54</v>
      </c>
      <c r="C2677" s="56" t="s">
        <v>28</v>
      </c>
      <c r="D2677" s="56" t="s">
        <v>29</v>
      </c>
      <c r="E2677" s="55">
        <v>44866</v>
      </c>
      <c r="F2677" s="54" t="s">
        <v>59</v>
      </c>
      <c r="G2677" s="53">
        <v>0.24136323607999999</v>
      </c>
      <c r="H2677" s="53">
        <v>0.19469183388</v>
      </c>
      <c r="I2677" s="53">
        <v>0.17204257880000001</v>
      </c>
      <c r="J2677" s="53">
        <v>0</v>
      </c>
      <c r="K2677" s="53">
        <v>0</v>
      </c>
      <c r="L2677" s="53">
        <v>0</v>
      </c>
    </row>
    <row r="2678" spans="2:12" ht="19.5" customHeight="1" x14ac:dyDescent="0.3">
      <c r="B2678" s="100" t="s">
        <v>54</v>
      </c>
      <c r="C2678" s="56" t="s">
        <v>28</v>
      </c>
      <c r="D2678" s="56" t="s">
        <v>29</v>
      </c>
      <c r="E2678" s="55">
        <v>44835</v>
      </c>
      <c r="F2678" s="54" t="s">
        <v>59</v>
      </c>
      <c r="G2678" s="53">
        <v>0.25509413578000001</v>
      </c>
      <c r="H2678" s="53">
        <v>0.20848541058</v>
      </c>
      <c r="I2678" s="53">
        <v>0.18611758454999999</v>
      </c>
      <c r="J2678" s="53">
        <v>0</v>
      </c>
      <c r="K2678" s="53">
        <v>0</v>
      </c>
      <c r="L2678" s="53">
        <v>0</v>
      </c>
    </row>
    <row r="2679" spans="2:12" ht="19.5" customHeight="1" x14ac:dyDescent="0.3">
      <c r="B2679" s="103" t="s">
        <v>54</v>
      </c>
      <c r="C2679" s="56" t="s">
        <v>28</v>
      </c>
      <c r="D2679" s="56" t="s">
        <v>29</v>
      </c>
      <c r="E2679" s="55">
        <v>44805</v>
      </c>
      <c r="F2679" s="54" t="s">
        <v>59</v>
      </c>
      <c r="G2679" s="53">
        <v>0.26702733425999997</v>
      </c>
      <c r="H2679" s="53">
        <v>0.22049090986000003</v>
      </c>
      <c r="I2679" s="53">
        <v>0.19844772585000001</v>
      </c>
      <c r="J2679" s="53">
        <v>0</v>
      </c>
      <c r="K2679" s="53">
        <v>0</v>
      </c>
      <c r="L2679" s="53">
        <v>0</v>
      </c>
    </row>
    <row r="2680" spans="2:12" ht="19.5" customHeight="1" x14ac:dyDescent="0.3">
      <c r="B2680" s="103" t="s">
        <v>54</v>
      </c>
      <c r="C2680" s="56" t="s">
        <v>28</v>
      </c>
      <c r="D2680" s="56" t="s">
        <v>29</v>
      </c>
      <c r="E2680" s="55">
        <v>44774</v>
      </c>
      <c r="F2680" s="54" t="s">
        <v>59</v>
      </c>
      <c r="G2680" s="53">
        <v>0.28331583501999996</v>
      </c>
      <c r="H2680" s="53">
        <v>0.23685376222000004</v>
      </c>
      <c r="I2680" s="53">
        <v>0.21514442794999999</v>
      </c>
      <c r="J2680" s="53">
        <v>0</v>
      </c>
      <c r="K2680" s="53">
        <v>0</v>
      </c>
      <c r="L2680" s="53"/>
    </row>
    <row r="2681" spans="2:12" ht="19.5" customHeight="1" x14ac:dyDescent="0.3">
      <c r="B2681" s="103" t="s">
        <v>54</v>
      </c>
      <c r="C2681" s="56" t="s">
        <v>28</v>
      </c>
      <c r="D2681" s="56" t="s">
        <v>29</v>
      </c>
      <c r="E2681" s="55">
        <v>44743</v>
      </c>
      <c r="F2681" s="54" t="s">
        <v>59</v>
      </c>
      <c r="G2681" s="53">
        <v>0.26890133688000001</v>
      </c>
      <c r="H2681" s="53">
        <v>0.22237346668000002</v>
      </c>
      <c r="I2681" s="53">
        <v>0.20036869230000001</v>
      </c>
      <c r="J2681" s="53">
        <v>0</v>
      </c>
      <c r="K2681" s="53">
        <v>0</v>
      </c>
      <c r="L2681" s="53">
        <v>0</v>
      </c>
    </row>
    <row r="2682" spans="2:12" ht="19.5" customHeight="1" x14ac:dyDescent="0.3">
      <c r="B2682" s="57" t="s">
        <v>54</v>
      </c>
      <c r="C2682" s="56" t="s">
        <v>28</v>
      </c>
      <c r="D2682" s="56" t="s">
        <v>29</v>
      </c>
      <c r="E2682" s="55">
        <v>44713</v>
      </c>
      <c r="F2682" s="54" t="s">
        <v>59</v>
      </c>
      <c r="G2682" s="53">
        <v>0.30068866433999997</v>
      </c>
      <c r="H2682" s="53">
        <v>0.25430589274000004</v>
      </c>
      <c r="I2682" s="53">
        <v>0.23295263265000002</v>
      </c>
      <c r="J2682" s="53">
        <v>0</v>
      </c>
      <c r="K2682" s="53">
        <v>0</v>
      </c>
      <c r="L2682" s="53">
        <v>0</v>
      </c>
    </row>
    <row r="2683" spans="2:12" ht="19.5" customHeight="1" x14ac:dyDescent="0.3">
      <c r="B2683" s="57" t="s">
        <v>54</v>
      </c>
      <c r="C2683" s="56" t="s">
        <v>28</v>
      </c>
      <c r="D2683" s="56" t="s">
        <v>29</v>
      </c>
      <c r="E2683" s="55">
        <v>44682</v>
      </c>
      <c r="F2683" s="54" t="s">
        <v>59</v>
      </c>
      <c r="G2683" s="53">
        <v>0.32131447933999996</v>
      </c>
      <c r="H2683" s="53">
        <v>0.27502585773999999</v>
      </c>
      <c r="I2683" s="53">
        <v>0.25409534514999998</v>
      </c>
      <c r="J2683" s="53">
        <v>0</v>
      </c>
      <c r="K2683" s="53">
        <v>0</v>
      </c>
      <c r="L2683" s="53">
        <v>0</v>
      </c>
    </row>
    <row r="2684" spans="2:12" ht="19.5" customHeight="1" x14ac:dyDescent="0.3">
      <c r="B2684" s="103" t="s">
        <v>54</v>
      </c>
      <c r="C2684" s="56" t="s">
        <v>28</v>
      </c>
      <c r="D2684" s="56" t="s">
        <v>29</v>
      </c>
      <c r="E2684" s="55">
        <v>44652</v>
      </c>
      <c r="F2684" s="54" t="s">
        <v>59</v>
      </c>
      <c r="G2684" s="53">
        <v>0.32648861236000004</v>
      </c>
      <c r="H2684" s="53">
        <v>0.28022360896000004</v>
      </c>
      <c r="I2684" s="53">
        <v>0.25939914560000005</v>
      </c>
      <c r="J2684" s="53">
        <v>0</v>
      </c>
      <c r="K2684" s="53">
        <v>0</v>
      </c>
      <c r="L2684" s="53">
        <v>0</v>
      </c>
    </row>
    <row r="2685" spans="2:12" ht="19.5" customHeight="1" x14ac:dyDescent="0.3">
      <c r="B2685" s="100" t="s">
        <v>54</v>
      </c>
      <c r="C2685" s="56" t="s">
        <v>28</v>
      </c>
      <c r="D2685" s="56" t="s">
        <v>29</v>
      </c>
      <c r="E2685" s="55">
        <v>44621</v>
      </c>
      <c r="F2685" s="54" t="s">
        <v>59</v>
      </c>
      <c r="G2685" s="53">
        <v>0.43466217239999994</v>
      </c>
      <c r="H2685" s="53">
        <v>0.38889094540000002</v>
      </c>
      <c r="I2685" s="53">
        <v>0.37028361150000005</v>
      </c>
      <c r="J2685" s="53">
        <v>0</v>
      </c>
      <c r="K2685" s="53">
        <v>0</v>
      </c>
      <c r="L2685" s="53">
        <v>0</v>
      </c>
    </row>
    <row r="2686" spans="2:12" ht="19.5" customHeight="1" x14ac:dyDescent="0.3">
      <c r="B2686" s="100" t="s">
        <v>54</v>
      </c>
      <c r="C2686" s="56" t="s">
        <v>28</v>
      </c>
      <c r="D2686" s="56" t="s">
        <v>29</v>
      </c>
      <c r="E2686" s="55">
        <v>44593</v>
      </c>
      <c r="F2686" s="54" t="s">
        <v>59</v>
      </c>
      <c r="G2686" s="53">
        <v>0.33674258895999998</v>
      </c>
      <c r="H2686" s="53">
        <v>0.29052439156000004</v>
      </c>
      <c r="I2686" s="53">
        <v>0.26991009410000005</v>
      </c>
      <c r="J2686" s="53">
        <v>0</v>
      </c>
      <c r="K2686" s="53">
        <v>0</v>
      </c>
      <c r="L2686" s="53">
        <v>0</v>
      </c>
    </row>
    <row r="2687" spans="2:12" ht="19.5" customHeight="1" x14ac:dyDescent="0.3">
      <c r="B2687" s="103" t="s">
        <v>54</v>
      </c>
      <c r="C2687" s="56" t="s">
        <v>28</v>
      </c>
      <c r="D2687" s="56" t="s">
        <v>29</v>
      </c>
      <c r="E2687" s="55">
        <v>44562</v>
      </c>
      <c r="F2687" s="54" t="s">
        <v>59</v>
      </c>
      <c r="G2687" s="53">
        <v>0.33851051595999998</v>
      </c>
      <c r="H2687" s="53">
        <v>0.29230038856000001</v>
      </c>
      <c r="I2687" s="53">
        <v>0.27172232660000001</v>
      </c>
      <c r="J2687" s="53">
        <v>0</v>
      </c>
      <c r="K2687" s="53">
        <v>0</v>
      </c>
      <c r="L2687" s="53">
        <v>0</v>
      </c>
    </row>
    <row r="2688" spans="2:12" ht="19.5" customHeight="1" x14ac:dyDescent="0.3">
      <c r="B2688" s="102" t="s">
        <v>54</v>
      </c>
      <c r="C2688" s="107" t="s">
        <v>28</v>
      </c>
      <c r="D2688" s="107" t="s">
        <v>29</v>
      </c>
      <c r="E2688" s="110">
        <v>45108</v>
      </c>
      <c r="F2688" s="113" t="s">
        <v>59</v>
      </c>
      <c r="G2688" s="115">
        <v>0.21179170999999999</v>
      </c>
      <c r="H2688" s="115">
        <v>0.16498531999999999</v>
      </c>
      <c r="I2688" s="115">
        <v>0.14172997000000001</v>
      </c>
      <c r="J2688" s="115">
        <v>0</v>
      </c>
      <c r="K2688" s="115">
        <v>0</v>
      </c>
      <c r="L2688" s="115">
        <v>0</v>
      </c>
    </row>
    <row r="2689" spans="2:12" ht="19.5" customHeight="1" x14ac:dyDescent="0.3">
      <c r="B2689" s="57" t="s">
        <v>54</v>
      </c>
      <c r="C2689" s="56" t="s">
        <v>28</v>
      </c>
      <c r="D2689" s="56" t="s">
        <v>43</v>
      </c>
      <c r="E2689" s="55">
        <v>45078</v>
      </c>
      <c r="F2689" s="54">
        <v>10</v>
      </c>
      <c r="G2689" s="53">
        <v>0.25142799999999998</v>
      </c>
      <c r="H2689" s="53">
        <v>0.19628599999999999</v>
      </c>
      <c r="I2689" s="53">
        <v>0.148395</v>
      </c>
      <c r="J2689" s="53">
        <v>0</v>
      </c>
      <c r="K2689" s="53">
        <v>0</v>
      </c>
      <c r="L2689" s="53">
        <v>0</v>
      </c>
    </row>
    <row r="2690" spans="2:12" ht="19.5" customHeight="1" x14ac:dyDescent="0.3">
      <c r="B2690" s="57" t="s">
        <v>54</v>
      </c>
      <c r="C2690" s="56" t="s">
        <v>28</v>
      </c>
      <c r="D2690" s="56" t="s">
        <v>43</v>
      </c>
      <c r="E2690" s="55">
        <v>45047</v>
      </c>
      <c r="F2690" s="54">
        <v>10</v>
      </c>
      <c r="G2690" s="53">
        <v>0.233241</v>
      </c>
      <c r="H2690" s="53">
        <v>0.18428</v>
      </c>
      <c r="I2690" s="53">
        <v>0.12978200000000001</v>
      </c>
      <c r="J2690" s="53">
        <v>0</v>
      </c>
      <c r="K2690" s="53">
        <v>0</v>
      </c>
      <c r="L2690" s="53">
        <v>0</v>
      </c>
    </row>
    <row r="2691" spans="2:12" ht="19.5" customHeight="1" x14ac:dyDescent="0.3">
      <c r="B2691" s="57" t="s">
        <v>54</v>
      </c>
      <c r="C2691" s="56" t="s">
        <v>28</v>
      </c>
      <c r="D2691" s="56" t="s">
        <v>43</v>
      </c>
      <c r="E2691" s="55">
        <v>45017</v>
      </c>
      <c r="F2691" s="54">
        <v>10</v>
      </c>
      <c r="G2691" s="53">
        <v>0.25931999999999999</v>
      </c>
      <c r="H2691" s="53">
        <v>0.20859800000000001</v>
      </c>
      <c r="I2691" s="53">
        <v>0.139214</v>
      </c>
      <c r="J2691" s="53">
        <v>0</v>
      </c>
      <c r="K2691" s="53">
        <v>0</v>
      </c>
      <c r="L2691" s="53">
        <v>0</v>
      </c>
    </row>
    <row r="2692" spans="2:12" ht="19.5" customHeight="1" x14ac:dyDescent="0.3">
      <c r="B2692" s="57" t="s">
        <v>54</v>
      </c>
      <c r="C2692" s="56" t="s">
        <v>28</v>
      </c>
      <c r="D2692" s="56" t="s">
        <v>43</v>
      </c>
      <c r="E2692" s="55">
        <v>44986</v>
      </c>
      <c r="F2692" s="54">
        <v>10</v>
      </c>
      <c r="G2692" s="53">
        <v>0.21970400000000001</v>
      </c>
      <c r="H2692" s="53">
        <v>0.16963700000000001</v>
      </c>
      <c r="I2692" s="53">
        <v>0.13749700000000001</v>
      </c>
      <c r="J2692" s="53">
        <v>0</v>
      </c>
      <c r="K2692" s="53">
        <v>0</v>
      </c>
      <c r="L2692" s="53">
        <v>0</v>
      </c>
    </row>
    <row r="2693" spans="2:12" ht="19.5" customHeight="1" x14ac:dyDescent="0.3">
      <c r="B2693" s="57" t="s">
        <v>54</v>
      </c>
      <c r="C2693" s="56" t="s">
        <v>28</v>
      </c>
      <c r="D2693" s="56" t="s">
        <v>43</v>
      </c>
      <c r="E2693" s="55">
        <v>44927</v>
      </c>
      <c r="F2693" s="54">
        <v>10</v>
      </c>
      <c r="G2693" s="53">
        <v>0.248446</v>
      </c>
      <c r="H2693" s="53">
        <v>0.19420699999999999</v>
      </c>
      <c r="I2693" s="53">
        <v>0.12797800000000001</v>
      </c>
      <c r="J2693" s="53">
        <v>0</v>
      </c>
      <c r="K2693" s="53">
        <v>0</v>
      </c>
      <c r="L2693" s="53">
        <v>0</v>
      </c>
    </row>
    <row r="2694" spans="2:12" ht="19.5" customHeight="1" x14ac:dyDescent="0.3">
      <c r="B2694" s="57" t="s">
        <v>54</v>
      </c>
      <c r="C2694" s="56" t="s">
        <v>28</v>
      </c>
      <c r="D2694" s="56" t="s">
        <v>43</v>
      </c>
      <c r="E2694" s="55">
        <v>44896</v>
      </c>
      <c r="F2694" s="54">
        <v>10</v>
      </c>
      <c r="G2694" s="53">
        <v>0.23413999999999999</v>
      </c>
      <c r="H2694" s="53">
        <v>0.17752499999999999</v>
      </c>
      <c r="I2694" s="53">
        <v>0.18306900000000001</v>
      </c>
      <c r="J2694" s="53">
        <v>0</v>
      </c>
      <c r="K2694" s="53">
        <v>0</v>
      </c>
      <c r="L2694" s="53">
        <v>0</v>
      </c>
    </row>
    <row r="2695" spans="2:12" ht="19.5" customHeight="1" x14ac:dyDescent="0.3">
      <c r="B2695" s="57" t="s">
        <v>54</v>
      </c>
      <c r="C2695" s="56" t="s">
        <v>28</v>
      </c>
      <c r="D2695" s="56" t="s">
        <v>43</v>
      </c>
      <c r="E2695" s="55">
        <v>44866</v>
      </c>
      <c r="F2695" s="54">
        <v>10</v>
      </c>
      <c r="G2695" s="53">
        <v>0.29591000000000001</v>
      </c>
      <c r="H2695" s="53">
        <v>0.24293000000000001</v>
      </c>
      <c r="I2695" s="53">
        <v>0.19855600000000001</v>
      </c>
      <c r="J2695" s="53">
        <v>0</v>
      </c>
      <c r="K2695" s="53">
        <v>0</v>
      </c>
      <c r="L2695" s="53">
        <v>0</v>
      </c>
    </row>
    <row r="2696" spans="2:12" ht="19.5" customHeight="1" x14ac:dyDescent="0.3">
      <c r="B2696" s="57" t="s">
        <v>54</v>
      </c>
      <c r="C2696" s="56" t="s">
        <v>28</v>
      </c>
      <c r="D2696" s="56" t="s">
        <v>43</v>
      </c>
      <c r="E2696" s="55">
        <v>44835</v>
      </c>
      <c r="F2696" s="54">
        <v>10</v>
      </c>
      <c r="G2696" s="53">
        <v>0.32617200000000002</v>
      </c>
      <c r="H2696" s="53">
        <v>0.26977299999999999</v>
      </c>
      <c r="I2696" s="53">
        <v>0.20729500000000001</v>
      </c>
      <c r="J2696" s="53">
        <v>0</v>
      </c>
      <c r="K2696" s="53">
        <v>0</v>
      </c>
      <c r="L2696" s="53">
        <v>0</v>
      </c>
    </row>
    <row r="2697" spans="2:12" ht="19.5" customHeight="1" x14ac:dyDescent="0.3">
      <c r="B2697" s="57" t="s">
        <v>54</v>
      </c>
      <c r="C2697" s="56" t="s">
        <v>28</v>
      </c>
      <c r="D2697" s="56" t="s">
        <v>43</v>
      </c>
      <c r="E2697" s="55">
        <v>44805</v>
      </c>
      <c r="F2697" s="54">
        <v>10</v>
      </c>
      <c r="G2697" s="53">
        <v>0.34413500000000002</v>
      </c>
      <c r="H2697" s="53">
        <v>0.280885</v>
      </c>
      <c r="I2697" s="53">
        <v>0.20694299999999999</v>
      </c>
      <c r="J2697" s="53">
        <v>0</v>
      </c>
      <c r="K2697" s="53">
        <v>0</v>
      </c>
      <c r="L2697" s="53">
        <v>0</v>
      </c>
    </row>
    <row r="2698" spans="2:12" ht="19.5" customHeight="1" x14ac:dyDescent="0.3">
      <c r="B2698" s="57" t="s">
        <v>54</v>
      </c>
      <c r="C2698" s="56" t="s">
        <v>28</v>
      </c>
      <c r="D2698" s="56" t="s">
        <v>43</v>
      </c>
      <c r="E2698" s="55">
        <v>44774</v>
      </c>
      <c r="F2698" s="54">
        <v>10</v>
      </c>
      <c r="G2698" s="53">
        <v>0.35789799999999999</v>
      </c>
      <c r="H2698" s="53">
        <v>0.30326599999999998</v>
      </c>
      <c r="I2698" s="53">
        <v>0.23844599999999999</v>
      </c>
      <c r="J2698" s="53">
        <v>0</v>
      </c>
      <c r="K2698" s="53">
        <v>0</v>
      </c>
      <c r="L2698" s="53">
        <v>0</v>
      </c>
    </row>
    <row r="2699" spans="2:12" ht="19.5" customHeight="1" x14ac:dyDescent="0.3">
      <c r="B2699" s="57" t="s">
        <v>54</v>
      </c>
      <c r="C2699" s="56" t="s">
        <v>28</v>
      </c>
      <c r="D2699" s="56" t="s">
        <v>43</v>
      </c>
      <c r="E2699" s="55">
        <v>44743</v>
      </c>
      <c r="F2699" s="54">
        <v>10</v>
      </c>
      <c r="G2699" s="53">
        <v>0.32568599999999998</v>
      </c>
      <c r="H2699" s="53">
        <v>0.26766600000000002</v>
      </c>
      <c r="I2699" s="53">
        <v>0.21184500000000001</v>
      </c>
      <c r="J2699" s="53">
        <v>0</v>
      </c>
      <c r="K2699" s="53">
        <v>0</v>
      </c>
      <c r="L2699" s="53">
        <v>0</v>
      </c>
    </row>
    <row r="2700" spans="2:12" ht="19.5" customHeight="1" x14ac:dyDescent="0.3">
      <c r="B2700" s="57" t="s">
        <v>54</v>
      </c>
      <c r="C2700" s="56" t="s">
        <v>28</v>
      </c>
      <c r="D2700" s="56" t="s">
        <v>43</v>
      </c>
      <c r="E2700" s="55">
        <v>44713</v>
      </c>
      <c r="F2700" s="54">
        <v>10</v>
      </c>
      <c r="G2700" s="53">
        <v>0.39056200000000002</v>
      </c>
      <c r="H2700" s="53">
        <v>0.33564699999999997</v>
      </c>
      <c r="I2700" s="53">
        <v>0.25908900000000001</v>
      </c>
      <c r="J2700" s="53">
        <v>0</v>
      </c>
      <c r="K2700" s="53">
        <v>0</v>
      </c>
      <c r="L2700" s="53">
        <v>0</v>
      </c>
    </row>
    <row r="2701" spans="2:12" ht="19.5" customHeight="1" x14ac:dyDescent="0.3">
      <c r="B2701" s="57" t="s">
        <v>54</v>
      </c>
      <c r="C2701" s="56" t="s">
        <v>28</v>
      </c>
      <c r="D2701" s="56" t="s">
        <v>43</v>
      </c>
      <c r="E2701" s="55">
        <v>44682</v>
      </c>
      <c r="F2701" s="54">
        <v>10</v>
      </c>
      <c r="G2701" s="53">
        <v>0.40632499999999999</v>
      </c>
      <c r="H2701" s="53">
        <v>0.346501</v>
      </c>
      <c r="I2701" s="53">
        <v>0.27663500000000002</v>
      </c>
      <c r="J2701" s="53">
        <v>0</v>
      </c>
      <c r="K2701" s="53">
        <v>0</v>
      </c>
      <c r="L2701" s="53">
        <v>0</v>
      </c>
    </row>
    <row r="2702" spans="2:12" ht="19.5" customHeight="1" x14ac:dyDescent="0.3">
      <c r="B2702" s="57" t="s">
        <v>54</v>
      </c>
      <c r="C2702" s="56" t="s">
        <v>28</v>
      </c>
      <c r="D2702" s="56" t="s">
        <v>43</v>
      </c>
      <c r="E2702" s="55">
        <v>44652</v>
      </c>
      <c r="F2702" s="54">
        <v>10</v>
      </c>
      <c r="G2702" s="53">
        <v>0.40895599999999999</v>
      </c>
      <c r="H2702" s="53">
        <v>0.34649400000000002</v>
      </c>
      <c r="I2702" s="53">
        <v>0.27887299999999998</v>
      </c>
      <c r="J2702" s="53">
        <v>0</v>
      </c>
      <c r="K2702" s="53">
        <v>0</v>
      </c>
      <c r="L2702" s="53">
        <v>0</v>
      </c>
    </row>
    <row r="2703" spans="2:12" ht="19.5" customHeight="1" x14ac:dyDescent="0.3">
      <c r="B2703" s="57" t="s">
        <v>54</v>
      </c>
      <c r="C2703" s="56" t="s">
        <v>28</v>
      </c>
      <c r="D2703" s="56" t="s">
        <v>43</v>
      </c>
      <c r="E2703" s="55">
        <v>44621</v>
      </c>
      <c r="F2703" s="54">
        <v>10</v>
      </c>
      <c r="G2703" s="53">
        <v>0.57140800000000003</v>
      </c>
      <c r="H2703" s="53">
        <v>0.46699800000000002</v>
      </c>
      <c r="I2703" s="53">
        <v>0.37507400000000002</v>
      </c>
      <c r="J2703" s="53">
        <v>0</v>
      </c>
      <c r="K2703" s="53">
        <v>0</v>
      </c>
      <c r="L2703" s="53">
        <v>0</v>
      </c>
    </row>
    <row r="2704" spans="2:12" ht="19.5" customHeight="1" x14ac:dyDescent="0.3">
      <c r="B2704" s="57" t="s">
        <v>54</v>
      </c>
      <c r="C2704" s="56" t="s">
        <v>28</v>
      </c>
      <c r="D2704" s="56" t="s">
        <v>43</v>
      </c>
      <c r="E2704" s="55">
        <v>44593</v>
      </c>
      <c r="F2704" s="54">
        <v>10</v>
      </c>
      <c r="G2704" s="53">
        <v>0.43954199999999999</v>
      </c>
      <c r="H2704" s="53">
        <v>0.34230100000000002</v>
      </c>
      <c r="I2704" s="53">
        <v>0.27528900000000001</v>
      </c>
      <c r="J2704" s="53">
        <v>0</v>
      </c>
      <c r="K2704" s="53">
        <v>0</v>
      </c>
      <c r="L2704" s="53">
        <v>0</v>
      </c>
    </row>
    <row r="2705" spans="2:12" ht="19.5" customHeight="1" x14ac:dyDescent="0.3">
      <c r="B2705" s="57" t="s">
        <v>54</v>
      </c>
      <c r="C2705" s="56" t="s">
        <v>28</v>
      </c>
      <c r="D2705" s="56" t="s">
        <v>43</v>
      </c>
      <c r="E2705" s="55">
        <v>44562</v>
      </c>
      <c r="F2705" s="54">
        <v>10</v>
      </c>
      <c r="G2705" s="53">
        <v>0.44325500000000001</v>
      </c>
      <c r="H2705" s="53">
        <v>0.34751300000000002</v>
      </c>
      <c r="I2705" s="53">
        <v>0.28695799999999999</v>
      </c>
      <c r="J2705" s="53">
        <v>0</v>
      </c>
      <c r="K2705" s="53">
        <v>0</v>
      </c>
      <c r="L2705" s="53">
        <v>0</v>
      </c>
    </row>
    <row r="2706" spans="2:12" ht="19.5" customHeight="1" x14ac:dyDescent="0.3">
      <c r="B2706" s="100" t="s">
        <v>54</v>
      </c>
      <c r="C2706" s="56" t="s">
        <v>28</v>
      </c>
      <c r="D2706" s="56" t="s">
        <v>43</v>
      </c>
      <c r="E2706" s="55">
        <v>45108</v>
      </c>
      <c r="F2706" s="54">
        <v>10</v>
      </c>
      <c r="G2706" s="53">
        <v>0.25606699999999999</v>
      </c>
      <c r="H2706" s="53">
        <v>0.20191000000000001</v>
      </c>
      <c r="I2706" s="53">
        <v>0.14577000000000001</v>
      </c>
      <c r="J2706" s="53">
        <v>0</v>
      </c>
      <c r="K2706" s="53">
        <v>0</v>
      </c>
      <c r="L2706" s="53">
        <v>0</v>
      </c>
    </row>
    <row r="2707" spans="2:12" ht="19.5" customHeight="1" x14ac:dyDescent="0.3">
      <c r="B2707" s="57" t="s">
        <v>54</v>
      </c>
      <c r="C2707" s="56" t="s">
        <v>28</v>
      </c>
      <c r="D2707" s="56" t="s">
        <v>43</v>
      </c>
      <c r="E2707" s="55">
        <v>45078</v>
      </c>
      <c r="F2707" s="54">
        <v>15</v>
      </c>
      <c r="G2707" s="53">
        <v>0.25642799999999999</v>
      </c>
      <c r="H2707" s="53">
        <v>0.20128599999999999</v>
      </c>
      <c r="I2707" s="53">
        <v>0.153395</v>
      </c>
      <c r="J2707" s="53">
        <v>0</v>
      </c>
      <c r="K2707" s="53">
        <v>0</v>
      </c>
      <c r="L2707" s="53">
        <v>0</v>
      </c>
    </row>
    <row r="2708" spans="2:12" ht="19.5" customHeight="1" x14ac:dyDescent="0.3">
      <c r="B2708" s="57" t="s">
        <v>54</v>
      </c>
      <c r="C2708" s="56" t="s">
        <v>28</v>
      </c>
      <c r="D2708" s="56" t="s">
        <v>43</v>
      </c>
      <c r="E2708" s="55">
        <v>45047</v>
      </c>
      <c r="F2708" s="54">
        <v>15</v>
      </c>
      <c r="G2708" s="53">
        <v>0.23824100000000001</v>
      </c>
      <c r="H2708" s="53">
        <v>0.18928</v>
      </c>
      <c r="I2708" s="53">
        <v>0.13478200000000001</v>
      </c>
      <c r="J2708" s="53">
        <v>0</v>
      </c>
      <c r="K2708" s="53">
        <v>0</v>
      </c>
      <c r="L2708" s="53">
        <v>0</v>
      </c>
    </row>
    <row r="2709" spans="2:12" ht="19.5" customHeight="1" x14ac:dyDescent="0.3">
      <c r="B2709" s="57" t="s">
        <v>54</v>
      </c>
      <c r="C2709" s="56" t="s">
        <v>28</v>
      </c>
      <c r="D2709" s="56" t="s">
        <v>43</v>
      </c>
      <c r="E2709" s="55">
        <v>45017</v>
      </c>
      <c r="F2709" s="54">
        <v>15</v>
      </c>
      <c r="G2709" s="53">
        <v>0.26432</v>
      </c>
      <c r="H2709" s="53">
        <v>0.21359800000000001</v>
      </c>
      <c r="I2709" s="53">
        <v>0.14421400000000001</v>
      </c>
      <c r="J2709" s="53">
        <v>0</v>
      </c>
      <c r="K2709" s="53">
        <v>0</v>
      </c>
      <c r="L2709" s="53">
        <v>0</v>
      </c>
    </row>
    <row r="2710" spans="2:12" ht="19.5" customHeight="1" x14ac:dyDescent="0.3">
      <c r="B2710" s="57" t="s">
        <v>54</v>
      </c>
      <c r="C2710" s="56" t="s">
        <v>28</v>
      </c>
      <c r="D2710" s="56" t="s">
        <v>43</v>
      </c>
      <c r="E2710" s="55">
        <v>44986</v>
      </c>
      <c r="F2710" s="54">
        <v>15</v>
      </c>
      <c r="G2710" s="53">
        <v>0.22470399999999999</v>
      </c>
      <c r="H2710" s="53">
        <v>0.17463699999999999</v>
      </c>
      <c r="I2710" s="53">
        <v>0.14249700000000001</v>
      </c>
      <c r="J2710" s="53">
        <v>0</v>
      </c>
      <c r="K2710" s="53">
        <v>0</v>
      </c>
      <c r="L2710" s="53">
        <v>0</v>
      </c>
    </row>
    <row r="2711" spans="2:12" ht="19.5" customHeight="1" x14ac:dyDescent="0.3">
      <c r="B2711" s="57" t="s">
        <v>54</v>
      </c>
      <c r="C2711" s="56" t="s">
        <v>28</v>
      </c>
      <c r="D2711" s="56" t="s">
        <v>43</v>
      </c>
      <c r="E2711" s="55">
        <v>44927</v>
      </c>
      <c r="F2711" s="54">
        <v>15</v>
      </c>
      <c r="G2711" s="53">
        <v>0.253446</v>
      </c>
      <c r="H2711" s="53">
        <v>0.199207</v>
      </c>
      <c r="I2711" s="53">
        <v>0.13297800000000001</v>
      </c>
      <c r="J2711" s="53">
        <v>0</v>
      </c>
      <c r="K2711" s="53">
        <v>0</v>
      </c>
      <c r="L2711" s="53">
        <v>0</v>
      </c>
    </row>
    <row r="2712" spans="2:12" ht="19.5" customHeight="1" x14ac:dyDescent="0.3">
      <c r="B2712" s="57" t="s">
        <v>54</v>
      </c>
      <c r="C2712" s="56" t="s">
        <v>28</v>
      </c>
      <c r="D2712" s="56" t="s">
        <v>43</v>
      </c>
      <c r="E2712" s="55">
        <v>44896</v>
      </c>
      <c r="F2712" s="54">
        <v>15</v>
      </c>
      <c r="G2712" s="53">
        <v>0.23913999999999999</v>
      </c>
      <c r="H2712" s="53">
        <v>0.18252499999999999</v>
      </c>
      <c r="I2712" s="53">
        <v>0.18806899999999999</v>
      </c>
      <c r="J2712" s="53">
        <v>0</v>
      </c>
      <c r="K2712" s="53">
        <v>0</v>
      </c>
      <c r="L2712" s="53">
        <v>0</v>
      </c>
    </row>
    <row r="2713" spans="2:12" ht="19.5" customHeight="1" x14ac:dyDescent="0.3">
      <c r="B2713" s="57" t="s">
        <v>54</v>
      </c>
      <c r="C2713" s="56" t="s">
        <v>28</v>
      </c>
      <c r="D2713" s="56" t="s">
        <v>43</v>
      </c>
      <c r="E2713" s="55">
        <v>44866</v>
      </c>
      <c r="F2713" s="54">
        <v>15</v>
      </c>
      <c r="G2713" s="53">
        <v>0.30091000000000001</v>
      </c>
      <c r="H2713" s="53">
        <v>0.24793000000000001</v>
      </c>
      <c r="I2713" s="53">
        <v>0.20355599999999999</v>
      </c>
      <c r="J2713" s="53">
        <v>0</v>
      </c>
      <c r="K2713" s="53">
        <v>0</v>
      </c>
      <c r="L2713" s="53">
        <v>0</v>
      </c>
    </row>
    <row r="2714" spans="2:12" ht="19.5" customHeight="1" x14ac:dyDescent="0.3">
      <c r="B2714" s="57" t="s">
        <v>54</v>
      </c>
      <c r="C2714" s="56" t="s">
        <v>28</v>
      </c>
      <c r="D2714" s="56" t="s">
        <v>43</v>
      </c>
      <c r="E2714" s="55">
        <v>44835</v>
      </c>
      <c r="F2714" s="54">
        <v>15</v>
      </c>
      <c r="G2714" s="53">
        <v>0.33117200000000002</v>
      </c>
      <c r="H2714" s="53">
        <v>0.27477299999999999</v>
      </c>
      <c r="I2714" s="53">
        <v>0.21229500000000001</v>
      </c>
      <c r="J2714" s="53">
        <v>0</v>
      </c>
      <c r="K2714" s="53">
        <v>0</v>
      </c>
      <c r="L2714" s="53">
        <v>0</v>
      </c>
    </row>
    <row r="2715" spans="2:12" ht="19.5" customHeight="1" x14ac:dyDescent="0.3">
      <c r="B2715" s="57" t="s">
        <v>54</v>
      </c>
      <c r="C2715" s="56" t="s">
        <v>28</v>
      </c>
      <c r="D2715" s="56" t="s">
        <v>43</v>
      </c>
      <c r="E2715" s="55">
        <v>44805</v>
      </c>
      <c r="F2715" s="54">
        <v>15</v>
      </c>
      <c r="G2715" s="53">
        <v>0.34913499999999997</v>
      </c>
      <c r="H2715" s="53">
        <v>0.285885</v>
      </c>
      <c r="I2715" s="53">
        <v>0.21194299999999999</v>
      </c>
      <c r="J2715" s="53">
        <v>0</v>
      </c>
      <c r="K2715" s="53">
        <v>0</v>
      </c>
      <c r="L2715" s="53">
        <v>0</v>
      </c>
    </row>
    <row r="2716" spans="2:12" ht="19.5" customHeight="1" x14ac:dyDescent="0.3">
      <c r="B2716" s="57" t="s">
        <v>54</v>
      </c>
      <c r="C2716" s="56" t="s">
        <v>28</v>
      </c>
      <c r="D2716" s="56" t="s">
        <v>43</v>
      </c>
      <c r="E2716" s="55">
        <v>44774</v>
      </c>
      <c r="F2716" s="54">
        <v>15</v>
      </c>
      <c r="G2716" s="53">
        <v>0.362898</v>
      </c>
      <c r="H2716" s="53">
        <v>0.30826599999999998</v>
      </c>
      <c r="I2716" s="53">
        <v>0.243446</v>
      </c>
      <c r="J2716" s="53">
        <v>0</v>
      </c>
      <c r="K2716" s="53">
        <v>0</v>
      </c>
      <c r="L2716" s="53">
        <v>0</v>
      </c>
    </row>
    <row r="2717" spans="2:12" ht="19.5" customHeight="1" x14ac:dyDescent="0.3">
      <c r="B2717" s="57" t="s">
        <v>54</v>
      </c>
      <c r="C2717" s="56" t="s">
        <v>28</v>
      </c>
      <c r="D2717" s="56" t="s">
        <v>43</v>
      </c>
      <c r="E2717" s="55">
        <v>44743</v>
      </c>
      <c r="F2717" s="54">
        <v>15</v>
      </c>
      <c r="G2717" s="53">
        <v>0.33068599999999998</v>
      </c>
      <c r="H2717" s="53">
        <v>0.27266600000000002</v>
      </c>
      <c r="I2717" s="53">
        <v>0.21684500000000001</v>
      </c>
      <c r="J2717" s="53">
        <v>0</v>
      </c>
      <c r="K2717" s="53">
        <v>0</v>
      </c>
      <c r="L2717" s="53">
        <v>0</v>
      </c>
    </row>
    <row r="2718" spans="2:12" ht="19.5" customHeight="1" x14ac:dyDescent="0.3">
      <c r="B2718" s="57" t="s">
        <v>54</v>
      </c>
      <c r="C2718" s="56" t="s">
        <v>28</v>
      </c>
      <c r="D2718" s="56" t="s">
        <v>43</v>
      </c>
      <c r="E2718" s="55">
        <v>44713</v>
      </c>
      <c r="F2718" s="54">
        <v>15</v>
      </c>
      <c r="G2718" s="53">
        <v>0.39556200000000002</v>
      </c>
      <c r="H2718" s="53">
        <v>0.34064699999999998</v>
      </c>
      <c r="I2718" s="53">
        <v>0.26408900000000002</v>
      </c>
      <c r="J2718" s="53">
        <v>0</v>
      </c>
      <c r="K2718" s="53">
        <v>0</v>
      </c>
      <c r="L2718" s="53">
        <v>0</v>
      </c>
    </row>
    <row r="2719" spans="2:12" ht="19.5" customHeight="1" x14ac:dyDescent="0.3">
      <c r="B2719" s="57" t="s">
        <v>54</v>
      </c>
      <c r="C2719" s="56" t="s">
        <v>28</v>
      </c>
      <c r="D2719" s="56" t="s">
        <v>43</v>
      </c>
      <c r="E2719" s="55">
        <v>44682</v>
      </c>
      <c r="F2719" s="54">
        <v>15</v>
      </c>
      <c r="G2719" s="53">
        <v>0.411325</v>
      </c>
      <c r="H2719" s="53">
        <v>0.35150100000000001</v>
      </c>
      <c r="I2719" s="53">
        <v>0.28163500000000002</v>
      </c>
      <c r="J2719" s="53">
        <v>0</v>
      </c>
      <c r="K2719" s="53">
        <v>0</v>
      </c>
      <c r="L2719" s="53">
        <v>0</v>
      </c>
    </row>
    <row r="2720" spans="2:12" ht="19.5" customHeight="1" x14ac:dyDescent="0.3">
      <c r="B2720" s="57" t="s">
        <v>54</v>
      </c>
      <c r="C2720" s="56" t="s">
        <v>28</v>
      </c>
      <c r="D2720" s="56" t="s">
        <v>43</v>
      </c>
      <c r="E2720" s="55">
        <v>44652</v>
      </c>
      <c r="F2720" s="54">
        <v>15</v>
      </c>
      <c r="G2720" s="53">
        <v>0.41395599999999999</v>
      </c>
      <c r="H2720" s="53">
        <v>0.35149399999999997</v>
      </c>
      <c r="I2720" s="53">
        <v>0.28387299999999999</v>
      </c>
      <c r="J2720" s="53">
        <v>0</v>
      </c>
      <c r="K2720" s="53">
        <v>0</v>
      </c>
      <c r="L2720" s="53">
        <v>0</v>
      </c>
    </row>
    <row r="2721" spans="2:12" ht="19.5" customHeight="1" x14ac:dyDescent="0.3">
      <c r="B2721" s="57" t="s">
        <v>54</v>
      </c>
      <c r="C2721" s="56" t="s">
        <v>28</v>
      </c>
      <c r="D2721" s="56" t="s">
        <v>43</v>
      </c>
      <c r="E2721" s="55">
        <v>44621</v>
      </c>
      <c r="F2721" s="54">
        <v>15</v>
      </c>
      <c r="G2721" s="53">
        <v>0.57640800000000003</v>
      </c>
      <c r="H2721" s="53">
        <v>0.47199799999999997</v>
      </c>
      <c r="I2721" s="53">
        <v>0.38007400000000002</v>
      </c>
      <c r="J2721" s="53">
        <v>0</v>
      </c>
      <c r="K2721" s="53">
        <v>0</v>
      </c>
      <c r="L2721" s="53">
        <v>0</v>
      </c>
    </row>
    <row r="2722" spans="2:12" ht="19.5" customHeight="1" x14ac:dyDescent="0.3">
      <c r="B2722" s="57" t="s">
        <v>54</v>
      </c>
      <c r="C2722" s="56" t="s">
        <v>28</v>
      </c>
      <c r="D2722" s="56" t="s">
        <v>43</v>
      </c>
      <c r="E2722" s="55">
        <v>44593</v>
      </c>
      <c r="F2722" s="54">
        <v>15</v>
      </c>
      <c r="G2722" s="53">
        <v>0.44454199999999999</v>
      </c>
      <c r="H2722" s="53">
        <v>0.34730100000000003</v>
      </c>
      <c r="I2722" s="53">
        <v>0.28028900000000001</v>
      </c>
      <c r="J2722" s="53">
        <v>0</v>
      </c>
      <c r="K2722" s="53">
        <v>0</v>
      </c>
      <c r="L2722" s="53">
        <v>0</v>
      </c>
    </row>
    <row r="2723" spans="2:12" ht="19.5" customHeight="1" x14ac:dyDescent="0.3">
      <c r="B2723" s="57" t="s">
        <v>54</v>
      </c>
      <c r="C2723" s="56" t="s">
        <v>28</v>
      </c>
      <c r="D2723" s="56" t="s">
        <v>43</v>
      </c>
      <c r="E2723" s="55">
        <v>44562</v>
      </c>
      <c r="F2723" s="54">
        <v>15</v>
      </c>
      <c r="G2723" s="53">
        <v>0.44825500000000001</v>
      </c>
      <c r="H2723" s="53">
        <v>0.35251300000000002</v>
      </c>
      <c r="I2723" s="53">
        <v>0.291958</v>
      </c>
      <c r="J2723" s="53">
        <v>0</v>
      </c>
      <c r="K2723" s="53">
        <v>0</v>
      </c>
      <c r="L2723" s="53">
        <v>0</v>
      </c>
    </row>
    <row r="2724" spans="2:12" ht="19.5" customHeight="1" x14ac:dyDescent="0.3">
      <c r="B2724" s="100" t="s">
        <v>54</v>
      </c>
      <c r="C2724" s="56" t="s">
        <v>28</v>
      </c>
      <c r="D2724" s="56" t="s">
        <v>43</v>
      </c>
      <c r="E2724" s="55">
        <v>45108</v>
      </c>
      <c r="F2724" s="54">
        <v>15</v>
      </c>
      <c r="G2724" s="53">
        <v>0.26106699999999999</v>
      </c>
      <c r="H2724" s="53">
        <v>0.20691000000000001</v>
      </c>
      <c r="I2724" s="53">
        <v>0.15076999999999999</v>
      </c>
      <c r="J2724" s="53">
        <v>0</v>
      </c>
      <c r="K2724" s="53">
        <v>0</v>
      </c>
      <c r="L2724" s="53">
        <v>0</v>
      </c>
    </row>
    <row r="2725" spans="2:12" ht="19.5" customHeight="1" x14ac:dyDescent="0.3">
      <c r="B2725" s="57" t="s">
        <v>54</v>
      </c>
      <c r="C2725" s="56" t="s">
        <v>28</v>
      </c>
      <c r="D2725" s="56" t="s">
        <v>43</v>
      </c>
      <c r="E2725" s="55">
        <v>45078</v>
      </c>
      <c r="F2725" s="54">
        <v>20</v>
      </c>
      <c r="G2725" s="53">
        <v>0.26142799999999999</v>
      </c>
      <c r="H2725" s="53">
        <v>0.206286</v>
      </c>
      <c r="I2725" s="53">
        <v>0.15839500000000001</v>
      </c>
      <c r="J2725" s="53">
        <v>0</v>
      </c>
      <c r="K2725" s="53">
        <v>0</v>
      </c>
      <c r="L2725" s="53">
        <v>0</v>
      </c>
    </row>
    <row r="2726" spans="2:12" ht="19.5" customHeight="1" x14ac:dyDescent="0.3">
      <c r="B2726" s="57" t="s">
        <v>54</v>
      </c>
      <c r="C2726" s="56" t="s">
        <v>28</v>
      </c>
      <c r="D2726" s="56" t="s">
        <v>43</v>
      </c>
      <c r="E2726" s="55">
        <v>45047</v>
      </c>
      <c r="F2726" s="54">
        <v>20</v>
      </c>
      <c r="G2726" s="53">
        <v>0.24324100000000001</v>
      </c>
      <c r="H2726" s="53">
        <v>0.19428000000000001</v>
      </c>
      <c r="I2726" s="53">
        <v>0.13978199999999999</v>
      </c>
      <c r="J2726" s="53">
        <v>0</v>
      </c>
      <c r="K2726" s="53">
        <v>0</v>
      </c>
      <c r="L2726" s="53">
        <v>0</v>
      </c>
    </row>
    <row r="2727" spans="2:12" ht="19.5" customHeight="1" x14ac:dyDescent="0.3">
      <c r="B2727" s="57" t="s">
        <v>54</v>
      </c>
      <c r="C2727" s="56" t="s">
        <v>28</v>
      </c>
      <c r="D2727" s="56" t="s">
        <v>43</v>
      </c>
      <c r="E2727" s="55">
        <v>45017</v>
      </c>
      <c r="F2727" s="54">
        <v>20</v>
      </c>
      <c r="G2727" s="53">
        <v>0.26932</v>
      </c>
      <c r="H2727" s="53">
        <v>0.21859799999999999</v>
      </c>
      <c r="I2727" s="53">
        <v>0.14921400000000001</v>
      </c>
      <c r="J2727" s="53">
        <v>0</v>
      </c>
      <c r="K2727" s="53">
        <v>0</v>
      </c>
      <c r="L2727" s="53">
        <v>0</v>
      </c>
    </row>
    <row r="2728" spans="2:12" ht="19.5" customHeight="1" x14ac:dyDescent="0.3">
      <c r="B2728" s="57" t="s">
        <v>54</v>
      </c>
      <c r="C2728" s="56" t="s">
        <v>28</v>
      </c>
      <c r="D2728" s="56" t="s">
        <v>43</v>
      </c>
      <c r="E2728" s="55">
        <v>44986</v>
      </c>
      <c r="F2728" s="54">
        <v>20</v>
      </c>
      <c r="G2728" s="53">
        <v>0.22970399999999999</v>
      </c>
      <c r="H2728" s="53">
        <v>0.17963699999999999</v>
      </c>
      <c r="I2728" s="53">
        <v>0.14749699999999999</v>
      </c>
      <c r="J2728" s="53">
        <v>0</v>
      </c>
      <c r="K2728" s="53">
        <v>0</v>
      </c>
      <c r="L2728" s="53">
        <v>0</v>
      </c>
    </row>
    <row r="2729" spans="2:12" ht="19.5" customHeight="1" x14ac:dyDescent="0.3">
      <c r="B2729" s="57" t="s">
        <v>54</v>
      </c>
      <c r="C2729" s="56" t="s">
        <v>28</v>
      </c>
      <c r="D2729" s="56" t="s">
        <v>43</v>
      </c>
      <c r="E2729" s="55">
        <v>44927</v>
      </c>
      <c r="F2729" s="54">
        <v>20</v>
      </c>
      <c r="G2729" s="53">
        <v>0.25844600000000001</v>
      </c>
      <c r="H2729" s="53">
        <v>0.204207</v>
      </c>
      <c r="I2729" s="53">
        <v>0.13797799999999999</v>
      </c>
      <c r="J2729" s="53">
        <v>0</v>
      </c>
      <c r="K2729" s="53">
        <v>0</v>
      </c>
      <c r="L2729" s="53">
        <v>0</v>
      </c>
    </row>
    <row r="2730" spans="2:12" ht="19.5" customHeight="1" x14ac:dyDescent="0.3">
      <c r="B2730" s="57" t="s">
        <v>54</v>
      </c>
      <c r="C2730" s="56" t="s">
        <v>28</v>
      </c>
      <c r="D2730" s="56" t="s">
        <v>43</v>
      </c>
      <c r="E2730" s="55">
        <v>44896</v>
      </c>
      <c r="F2730" s="54">
        <v>20</v>
      </c>
      <c r="G2730" s="53">
        <v>0.24414</v>
      </c>
      <c r="H2730" s="53">
        <v>0.187525</v>
      </c>
      <c r="I2730" s="53">
        <v>0.19306899999999999</v>
      </c>
      <c r="J2730" s="53">
        <v>0</v>
      </c>
      <c r="K2730" s="53">
        <v>0</v>
      </c>
      <c r="L2730" s="53">
        <v>0</v>
      </c>
    </row>
    <row r="2731" spans="2:12" ht="19.5" customHeight="1" x14ac:dyDescent="0.3">
      <c r="B2731" s="57" t="s">
        <v>54</v>
      </c>
      <c r="C2731" s="56" t="s">
        <v>28</v>
      </c>
      <c r="D2731" s="56" t="s">
        <v>43</v>
      </c>
      <c r="E2731" s="55">
        <v>44866</v>
      </c>
      <c r="F2731" s="54">
        <v>20</v>
      </c>
      <c r="G2731" s="53">
        <v>0.30591000000000002</v>
      </c>
      <c r="H2731" s="53">
        <v>0.25292999999999999</v>
      </c>
      <c r="I2731" s="53">
        <v>0.20855599999999999</v>
      </c>
      <c r="J2731" s="53">
        <v>0</v>
      </c>
      <c r="K2731" s="53">
        <v>0</v>
      </c>
      <c r="L2731" s="53">
        <v>0</v>
      </c>
    </row>
    <row r="2732" spans="2:12" ht="19.5" customHeight="1" x14ac:dyDescent="0.3">
      <c r="B2732" s="57" t="s">
        <v>54</v>
      </c>
      <c r="C2732" s="56" t="s">
        <v>28</v>
      </c>
      <c r="D2732" s="56" t="s">
        <v>43</v>
      </c>
      <c r="E2732" s="55">
        <v>44835</v>
      </c>
      <c r="F2732" s="54">
        <v>20</v>
      </c>
      <c r="G2732" s="53">
        <v>0.33617200000000003</v>
      </c>
      <c r="H2732" s="53">
        <v>0.27977299999999999</v>
      </c>
      <c r="I2732" s="53">
        <v>0.21729499999999999</v>
      </c>
      <c r="J2732" s="53">
        <v>0</v>
      </c>
      <c r="K2732" s="53">
        <v>0</v>
      </c>
      <c r="L2732" s="53">
        <v>0</v>
      </c>
    </row>
    <row r="2733" spans="2:12" ht="19.5" customHeight="1" x14ac:dyDescent="0.3">
      <c r="B2733" s="57" t="s">
        <v>54</v>
      </c>
      <c r="C2733" s="56" t="s">
        <v>28</v>
      </c>
      <c r="D2733" s="56" t="s">
        <v>43</v>
      </c>
      <c r="E2733" s="55">
        <v>44805</v>
      </c>
      <c r="F2733" s="54">
        <v>20</v>
      </c>
      <c r="G2733" s="53">
        <v>0.35413499999999998</v>
      </c>
      <c r="H2733" s="53">
        <v>0.290885</v>
      </c>
      <c r="I2733" s="53">
        <v>0.216943</v>
      </c>
      <c r="J2733" s="53">
        <v>0</v>
      </c>
      <c r="K2733" s="53">
        <v>0</v>
      </c>
      <c r="L2733" s="53">
        <v>0</v>
      </c>
    </row>
    <row r="2734" spans="2:12" ht="19.5" customHeight="1" x14ac:dyDescent="0.3">
      <c r="B2734" s="57" t="s">
        <v>54</v>
      </c>
      <c r="C2734" s="56" t="s">
        <v>28</v>
      </c>
      <c r="D2734" s="56" t="s">
        <v>43</v>
      </c>
      <c r="E2734" s="55">
        <v>44774</v>
      </c>
      <c r="F2734" s="54">
        <v>20</v>
      </c>
      <c r="G2734" s="53">
        <v>0.367898</v>
      </c>
      <c r="H2734" s="53">
        <v>0.31326599999999999</v>
      </c>
      <c r="I2734" s="53">
        <v>0.248446</v>
      </c>
      <c r="J2734" s="53">
        <v>0</v>
      </c>
      <c r="K2734" s="53">
        <v>0</v>
      </c>
      <c r="L2734" s="53">
        <v>0</v>
      </c>
    </row>
    <row r="2735" spans="2:12" ht="19.5" customHeight="1" x14ac:dyDescent="0.3">
      <c r="B2735" s="57" t="s">
        <v>54</v>
      </c>
      <c r="C2735" s="56" t="s">
        <v>28</v>
      </c>
      <c r="D2735" s="56" t="s">
        <v>43</v>
      </c>
      <c r="E2735" s="55">
        <v>44743</v>
      </c>
      <c r="F2735" s="54">
        <v>20</v>
      </c>
      <c r="G2735" s="53">
        <v>0.33568599999999998</v>
      </c>
      <c r="H2735" s="53">
        <v>0.27766600000000002</v>
      </c>
      <c r="I2735" s="53">
        <v>0.22184499999999999</v>
      </c>
      <c r="J2735" s="53">
        <v>0</v>
      </c>
      <c r="K2735" s="53">
        <v>0</v>
      </c>
      <c r="L2735" s="53">
        <v>0</v>
      </c>
    </row>
    <row r="2736" spans="2:12" ht="19.5" customHeight="1" x14ac:dyDescent="0.3">
      <c r="B2736" s="57" t="s">
        <v>54</v>
      </c>
      <c r="C2736" s="56" t="s">
        <v>28</v>
      </c>
      <c r="D2736" s="56" t="s">
        <v>43</v>
      </c>
      <c r="E2736" s="55">
        <v>44713</v>
      </c>
      <c r="F2736" s="54">
        <v>20</v>
      </c>
      <c r="G2736" s="53">
        <v>0.40056199999999997</v>
      </c>
      <c r="H2736" s="53">
        <v>0.34564699999999998</v>
      </c>
      <c r="I2736" s="53">
        <v>0.26908900000000002</v>
      </c>
      <c r="J2736" s="53">
        <v>0</v>
      </c>
      <c r="K2736" s="53">
        <v>0</v>
      </c>
      <c r="L2736" s="53">
        <v>0</v>
      </c>
    </row>
    <row r="2737" spans="2:12" ht="19.5" customHeight="1" x14ac:dyDescent="0.3">
      <c r="B2737" s="57" t="s">
        <v>54</v>
      </c>
      <c r="C2737" s="56" t="s">
        <v>28</v>
      </c>
      <c r="D2737" s="56" t="s">
        <v>43</v>
      </c>
      <c r="E2737" s="55">
        <v>44682</v>
      </c>
      <c r="F2737" s="54">
        <v>20</v>
      </c>
      <c r="G2737" s="53">
        <v>0.416325</v>
      </c>
      <c r="H2737" s="53">
        <v>0.35650100000000001</v>
      </c>
      <c r="I2737" s="53">
        <v>0.28663499999999997</v>
      </c>
      <c r="J2737" s="53">
        <v>0</v>
      </c>
      <c r="K2737" s="53">
        <v>0</v>
      </c>
      <c r="L2737" s="53">
        <v>0</v>
      </c>
    </row>
    <row r="2738" spans="2:12" ht="19.5" customHeight="1" x14ac:dyDescent="0.3">
      <c r="B2738" s="57" t="s">
        <v>54</v>
      </c>
      <c r="C2738" s="56" t="s">
        <v>28</v>
      </c>
      <c r="D2738" s="56" t="s">
        <v>43</v>
      </c>
      <c r="E2738" s="55">
        <v>44652</v>
      </c>
      <c r="F2738" s="54">
        <v>20</v>
      </c>
      <c r="G2738" s="53">
        <v>0.418956</v>
      </c>
      <c r="H2738" s="53">
        <v>0.35649399999999998</v>
      </c>
      <c r="I2738" s="53">
        <v>0.28887299999999999</v>
      </c>
      <c r="J2738" s="53">
        <v>0</v>
      </c>
      <c r="K2738" s="53">
        <v>0</v>
      </c>
      <c r="L2738" s="53">
        <v>0</v>
      </c>
    </row>
    <row r="2739" spans="2:12" ht="19.5" customHeight="1" x14ac:dyDescent="0.3">
      <c r="B2739" s="57" t="s">
        <v>54</v>
      </c>
      <c r="C2739" s="56" t="s">
        <v>28</v>
      </c>
      <c r="D2739" s="56" t="s">
        <v>43</v>
      </c>
      <c r="E2739" s="55">
        <v>44621</v>
      </c>
      <c r="F2739" s="54">
        <v>20</v>
      </c>
      <c r="G2739" s="53">
        <v>0.58140800000000004</v>
      </c>
      <c r="H2739" s="53">
        <v>0.47699799999999998</v>
      </c>
      <c r="I2739" s="53">
        <v>0.38507400000000003</v>
      </c>
      <c r="J2739" s="53">
        <v>0</v>
      </c>
      <c r="K2739" s="53">
        <v>0</v>
      </c>
      <c r="L2739" s="53">
        <v>0</v>
      </c>
    </row>
    <row r="2740" spans="2:12" ht="19.5" customHeight="1" x14ac:dyDescent="0.3">
      <c r="B2740" s="57" t="s">
        <v>54</v>
      </c>
      <c r="C2740" s="56" t="s">
        <v>28</v>
      </c>
      <c r="D2740" s="56" t="s">
        <v>43</v>
      </c>
      <c r="E2740" s="55">
        <v>44593</v>
      </c>
      <c r="F2740" s="54">
        <v>20</v>
      </c>
      <c r="G2740" s="53">
        <v>0.449542</v>
      </c>
      <c r="H2740" s="53">
        <v>0.35230099999999998</v>
      </c>
      <c r="I2740" s="53">
        <v>0.28528900000000001</v>
      </c>
      <c r="J2740" s="53">
        <v>0</v>
      </c>
      <c r="K2740" s="53">
        <v>0</v>
      </c>
      <c r="L2740" s="53">
        <v>0</v>
      </c>
    </row>
    <row r="2741" spans="2:12" ht="19.5" customHeight="1" x14ac:dyDescent="0.3">
      <c r="B2741" s="57" t="s">
        <v>54</v>
      </c>
      <c r="C2741" s="56" t="s">
        <v>28</v>
      </c>
      <c r="D2741" s="56" t="s">
        <v>43</v>
      </c>
      <c r="E2741" s="55">
        <v>44562</v>
      </c>
      <c r="F2741" s="54">
        <v>20</v>
      </c>
      <c r="G2741" s="53">
        <v>0.45325500000000002</v>
      </c>
      <c r="H2741" s="53">
        <v>0.35751300000000003</v>
      </c>
      <c r="I2741" s="53">
        <v>0.296958</v>
      </c>
      <c r="J2741" s="53">
        <v>0</v>
      </c>
      <c r="K2741" s="53">
        <v>0</v>
      </c>
      <c r="L2741" s="53">
        <v>0</v>
      </c>
    </row>
    <row r="2742" spans="2:12" ht="19.5" customHeight="1" x14ac:dyDescent="0.3">
      <c r="B2742" s="100" t="s">
        <v>54</v>
      </c>
      <c r="C2742" s="56" t="s">
        <v>28</v>
      </c>
      <c r="D2742" s="56" t="s">
        <v>43</v>
      </c>
      <c r="E2742" s="55">
        <v>45108</v>
      </c>
      <c r="F2742" s="54">
        <v>20</v>
      </c>
      <c r="G2742" s="53">
        <v>0.266067</v>
      </c>
      <c r="H2742" s="53">
        <v>0.21190999999999999</v>
      </c>
      <c r="I2742" s="53">
        <v>0.15576999999999999</v>
      </c>
      <c r="J2742" s="53">
        <v>0</v>
      </c>
      <c r="K2742" s="53">
        <v>0</v>
      </c>
      <c r="L2742" s="53">
        <v>0</v>
      </c>
    </row>
    <row r="2743" spans="2:12" ht="19.5" customHeight="1" x14ac:dyDescent="0.3">
      <c r="B2743" s="57" t="s">
        <v>54</v>
      </c>
      <c r="C2743" s="56" t="s">
        <v>28</v>
      </c>
      <c r="D2743" s="56" t="s">
        <v>43</v>
      </c>
      <c r="E2743" s="55">
        <v>45078</v>
      </c>
      <c r="F2743" s="54">
        <v>25</v>
      </c>
      <c r="G2743" s="53">
        <v>0.266428</v>
      </c>
      <c r="H2743" s="53">
        <v>0.211286</v>
      </c>
      <c r="I2743" s="53">
        <v>0.16339500000000001</v>
      </c>
      <c r="J2743" s="53">
        <v>0</v>
      </c>
      <c r="K2743" s="53">
        <v>0</v>
      </c>
      <c r="L2743" s="53">
        <v>0</v>
      </c>
    </row>
    <row r="2744" spans="2:12" ht="19.5" customHeight="1" x14ac:dyDescent="0.3">
      <c r="B2744" s="57" t="s">
        <v>54</v>
      </c>
      <c r="C2744" s="56" t="s">
        <v>28</v>
      </c>
      <c r="D2744" s="56" t="s">
        <v>43</v>
      </c>
      <c r="E2744" s="55">
        <v>45047</v>
      </c>
      <c r="F2744" s="54">
        <v>25</v>
      </c>
      <c r="G2744" s="53">
        <v>0.24824099999999999</v>
      </c>
      <c r="H2744" s="53">
        <v>0.19928000000000001</v>
      </c>
      <c r="I2744" s="53">
        <v>0.14478199999999999</v>
      </c>
      <c r="J2744" s="53">
        <v>0</v>
      </c>
      <c r="K2744" s="53">
        <v>0</v>
      </c>
      <c r="L2744" s="53">
        <v>0.29530299999999998</v>
      </c>
    </row>
    <row r="2745" spans="2:12" ht="19.5" customHeight="1" x14ac:dyDescent="0.3">
      <c r="B2745" s="57" t="s">
        <v>54</v>
      </c>
      <c r="C2745" s="56" t="s">
        <v>28</v>
      </c>
      <c r="D2745" s="56" t="s">
        <v>43</v>
      </c>
      <c r="E2745" s="55">
        <v>45017</v>
      </c>
      <c r="F2745" s="54">
        <v>25</v>
      </c>
      <c r="G2745" s="53">
        <v>0.27432000000000001</v>
      </c>
      <c r="H2745" s="53">
        <v>0.22359799999999999</v>
      </c>
      <c r="I2745" s="53">
        <v>0.15421399999999999</v>
      </c>
      <c r="J2745" s="53">
        <v>0</v>
      </c>
      <c r="K2745" s="53">
        <v>0</v>
      </c>
      <c r="L2745" s="53">
        <v>0.29530299999999998</v>
      </c>
    </row>
    <row r="2746" spans="2:12" ht="19.5" customHeight="1" x14ac:dyDescent="0.3">
      <c r="B2746" s="57" t="s">
        <v>54</v>
      </c>
      <c r="C2746" s="56" t="s">
        <v>28</v>
      </c>
      <c r="D2746" s="56" t="s">
        <v>43</v>
      </c>
      <c r="E2746" s="55">
        <v>44986</v>
      </c>
      <c r="F2746" s="54">
        <v>25</v>
      </c>
      <c r="G2746" s="53">
        <v>0.234704</v>
      </c>
      <c r="H2746" s="53">
        <v>0.184637</v>
      </c>
      <c r="I2746" s="53">
        <v>0.15249699999999999</v>
      </c>
      <c r="J2746" s="53">
        <v>0</v>
      </c>
      <c r="K2746" s="53">
        <v>0</v>
      </c>
      <c r="L2746" s="53">
        <v>0.29530299999999998</v>
      </c>
    </row>
    <row r="2747" spans="2:12" ht="19.5" customHeight="1" x14ac:dyDescent="0.3">
      <c r="B2747" s="57" t="s">
        <v>54</v>
      </c>
      <c r="C2747" s="56" t="s">
        <v>28</v>
      </c>
      <c r="D2747" s="56" t="s">
        <v>43</v>
      </c>
      <c r="E2747" s="55">
        <v>44927</v>
      </c>
      <c r="F2747" s="54">
        <v>25</v>
      </c>
      <c r="G2747" s="53">
        <v>0.26344600000000001</v>
      </c>
      <c r="H2747" s="53">
        <v>0.209207</v>
      </c>
      <c r="I2747" s="53">
        <v>0.14297799999999999</v>
      </c>
      <c r="J2747" s="53">
        <v>0</v>
      </c>
      <c r="K2747" s="53">
        <v>0</v>
      </c>
      <c r="L2747" s="53">
        <v>0.29530299999999998</v>
      </c>
    </row>
    <row r="2748" spans="2:12" ht="19.5" customHeight="1" x14ac:dyDescent="0.3">
      <c r="B2748" s="57" t="s">
        <v>54</v>
      </c>
      <c r="C2748" s="56" t="s">
        <v>28</v>
      </c>
      <c r="D2748" s="56" t="s">
        <v>43</v>
      </c>
      <c r="E2748" s="55">
        <v>44896</v>
      </c>
      <c r="F2748" s="54">
        <v>25</v>
      </c>
      <c r="G2748" s="53">
        <v>0.24914</v>
      </c>
      <c r="H2748" s="53">
        <v>0.192525</v>
      </c>
      <c r="I2748" s="53">
        <v>0.198069</v>
      </c>
      <c r="J2748" s="53">
        <v>0</v>
      </c>
      <c r="K2748" s="53">
        <v>0</v>
      </c>
      <c r="L2748" s="53">
        <v>0</v>
      </c>
    </row>
    <row r="2749" spans="2:12" ht="19.5" customHeight="1" x14ac:dyDescent="0.3">
      <c r="B2749" s="57" t="s">
        <v>54</v>
      </c>
      <c r="C2749" s="56" t="s">
        <v>28</v>
      </c>
      <c r="D2749" s="56" t="s">
        <v>43</v>
      </c>
      <c r="E2749" s="55">
        <v>44866</v>
      </c>
      <c r="F2749" s="54">
        <v>25</v>
      </c>
      <c r="G2749" s="53">
        <v>0.31091000000000002</v>
      </c>
      <c r="H2749" s="53">
        <v>0.25792999999999999</v>
      </c>
      <c r="I2749" s="53">
        <v>0.213556</v>
      </c>
      <c r="J2749" s="53">
        <v>0</v>
      </c>
      <c r="K2749" s="53">
        <v>0</v>
      </c>
      <c r="L2749" s="53">
        <v>0</v>
      </c>
    </row>
    <row r="2750" spans="2:12" ht="19.5" customHeight="1" x14ac:dyDescent="0.3">
      <c r="B2750" s="57" t="s">
        <v>54</v>
      </c>
      <c r="C2750" s="56" t="s">
        <v>28</v>
      </c>
      <c r="D2750" s="56" t="s">
        <v>43</v>
      </c>
      <c r="E2750" s="55">
        <v>44835</v>
      </c>
      <c r="F2750" s="54">
        <v>25</v>
      </c>
      <c r="G2750" s="53">
        <v>0.34117199999999998</v>
      </c>
      <c r="H2750" s="53">
        <v>0.284773</v>
      </c>
      <c r="I2750" s="53">
        <v>0.22229499999999999</v>
      </c>
      <c r="J2750" s="53">
        <v>0</v>
      </c>
      <c r="K2750" s="53">
        <v>0</v>
      </c>
      <c r="L2750" s="53">
        <v>0</v>
      </c>
    </row>
    <row r="2751" spans="2:12" ht="19.5" customHeight="1" x14ac:dyDescent="0.3">
      <c r="B2751" s="57" t="s">
        <v>54</v>
      </c>
      <c r="C2751" s="56" t="s">
        <v>28</v>
      </c>
      <c r="D2751" s="56" t="s">
        <v>43</v>
      </c>
      <c r="E2751" s="55">
        <v>44805</v>
      </c>
      <c r="F2751" s="54">
        <v>25</v>
      </c>
      <c r="G2751" s="53">
        <v>0.35913499999999998</v>
      </c>
      <c r="H2751" s="53">
        <v>0.29588500000000001</v>
      </c>
      <c r="I2751" s="53">
        <v>0.221943</v>
      </c>
      <c r="J2751" s="53">
        <v>0</v>
      </c>
      <c r="K2751" s="53">
        <v>0</v>
      </c>
      <c r="L2751" s="53">
        <v>0</v>
      </c>
    </row>
    <row r="2752" spans="2:12" ht="19.5" customHeight="1" x14ac:dyDescent="0.3">
      <c r="B2752" s="57" t="s">
        <v>54</v>
      </c>
      <c r="C2752" s="56" t="s">
        <v>28</v>
      </c>
      <c r="D2752" s="56" t="s">
        <v>43</v>
      </c>
      <c r="E2752" s="55">
        <v>44774</v>
      </c>
      <c r="F2752" s="54">
        <v>25</v>
      </c>
      <c r="G2752" s="53">
        <v>0.37289800000000001</v>
      </c>
      <c r="H2752" s="53">
        <v>0.31826599999999999</v>
      </c>
      <c r="I2752" s="53">
        <v>0.253446</v>
      </c>
      <c r="J2752" s="53">
        <v>0</v>
      </c>
      <c r="K2752" s="53">
        <v>0</v>
      </c>
      <c r="L2752" s="53">
        <v>0</v>
      </c>
    </row>
    <row r="2753" spans="2:12" ht="19.5" customHeight="1" x14ac:dyDescent="0.3">
      <c r="B2753" s="57" t="s">
        <v>54</v>
      </c>
      <c r="C2753" s="56" t="s">
        <v>28</v>
      </c>
      <c r="D2753" s="56" t="s">
        <v>43</v>
      </c>
      <c r="E2753" s="55">
        <v>44743</v>
      </c>
      <c r="F2753" s="54">
        <v>25</v>
      </c>
      <c r="G2753" s="53">
        <v>0.34068599999999999</v>
      </c>
      <c r="H2753" s="53">
        <v>0.28266599999999997</v>
      </c>
      <c r="I2753" s="53">
        <v>0.22684499999999999</v>
      </c>
      <c r="J2753" s="53">
        <v>0</v>
      </c>
      <c r="K2753" s="53">
        <v>0</v>
      </c>
      <c r="L2753" s="53">
        <v>0</v>
      </c>
    </row>
    <row r="2754" spans="2:12" ht="19.5" customHeight="1" x14ac:dyDescent="0.3">
      <c r="B2754" s="57" t="s">
        <v>54</v>
      </c>
      <c r="C2754" s="56" t="s">
        <v>28</v>
      </c>
      <c r="D2754" s="56" t="s">
        <v>43</v>
      </c>
      <c r="E2754" s="55">
        <v>44713</v>
      </c>
      <c r="F2754" s="54">
        <v>25</v>
      </c>
      <c r="G2754" s="53">
        <v>0.40556199999999998</v>
      </c>
      <c r="H2754" s="53">
        <v>0.35064699999999999</v>
      </c>
      <c r="I2754" s="53">
        <v>0.27408900000000003</v>
      </c>
      <c r="J2754" s="53">
        <v>0</v>
      </c>
      <c r="K2754" s="53">
        <v>0</v>
      </c>
      <c r="L2754" s="53">
        <v>0</v>
      </c>
    </row>
    <row r="2755" spans="2:12" ht="19.5" customHeight="1" x14ac:dyDescent="0.3">
      <c r="B2755" s="57" t="s">
        <v>54</v>
      </c>
      <c r="C2755" s="56" t="s">
        <v>28</v>
      </c>
      <c r="D2755" s="56" t="s">
        <v>43</v>
      </c>
      <c r="E2755" s="55">
        <v>44682</v>
      </c>
      <c r="F2755" s="54">
        <v>25</v>
      </c>
      <c r="G2755" s="53">
        <v>0.42132500000000001</v>
      </c>
      <c r="H2755" s="53">
        <v>0.36150100000000002</v>
      </c>
      <c r="I2755" s="53">
        <v>0.29163499999999998</v>
      </c>
      <c r="J2755" s="53">
        <v>0</v>
      </c>
      <c r="K2755" s="53">
        <v>0</v>
      </c>
      <c r="L2755" s="53">
        <v>0</v>
      </c>
    </row>
    <row r="2756" spans="2:12" ht="19.5" customHeight="1" x14ac:dyDescent="0.3">
      <c r="B2756" s="57" t="s">
        <v>54</v>
      </c>
      <c r="C2756" s="56" t="s">
        <v>28</v>
      </c>
      <c r="D2756" s="56" t="s">
        <v>43</v>
      </c>
      <c r="E2756" s="55">
        <v>44652</v>
      </c>
      <c r="F2756" s="54">
        <v>25</v>
      </c>
      <c r="G2756" s="53">
        <v>0.423956</v>
      </c>
      <c r="H2756" s="53">
        <v>0.36149399999999998</v>
      </c>
      <c r="I2756" s="53">
        <v>0.293873</v>
      </c>
      <c r="J2756" s="53">
        <v>0</v>
      </c>
      <c r="K2756" s="53">
        <v>0</v>
      </c>
      <c r="L2756" s="53">
        <v>0</v>
      </c>
    </row>
    <row r="2757" spans="2:12" ht="19.5" customHeight="1" x14ac:dyDescent="0.3">
      <c r="B2757" s="57" t="s">
        <v>54</v>
      </c>
      <c r="C2757" s="56" t="s">
        <v>28</v>
      </c>
      <c r="D2757" s="56" t="s">
        <v>43</v>
      </c>
      <c r="E2757" s="55">
        <v>44621</v>
      </c>
      <c r="F2757" s="54">
        <v>25</v>
      </c>
      <c r="G2757" s="53">
        <v>0.58640800000000004</v>
      </c>
      <c r="H2757" s="53">
        <v>0.48199799999999998</v>
      </c>
      <c r="I2757" s="53">
        <v>0.39007399999999998</v>
      </c>
      <c r="J2757" s="53">
        <v>0</v>
      </c>
      <c r="K2757" s="53">
        <v>0</v>
      </c>
      <c r="L2757" s="53">
        <v>0</v>
      </c>
    </row>
    <row r="2758" spans="2:12" ht="19.5" customHeight="1" x14ac:dyDescent="0.3">
      <c r="B2758" s="57" t="s">
        <v>54</v>
      </c>
      <c r="C2758" s="56" t="s">
        <v>28</v>
      </c>
      <c r="D2758" s="56" t="s">
        <v>43</v>
      </c>
      <c r="E2758" s="55">
        <v>44593</v>
      </c>
      <c r="F2758" s="54">
        <v>25</v>
      </c>
      <c r="G2758" s="53">
        <v>0.454542</v>
      </c>
      <c r="H2758" s="53">
        <v>0.35730099999999998</v>
      </c>
      <c r="I2758" s="53">
        <v>0.29028900000000002</v>
      </c>
      <c r="J2758" s="53">
        <v>0</v>
      </c>
      <c r="K2758" s="53">
        <v>0</v>
      </c>
      <c r="L2758" s="53">
        <v>0</v>
      </c>
    </row>
    <row r="2759" spans="2:12" ht="19.5" customHeight="1" x14ac:dyDescent="0.3">
      <c r="B2759" s="57" t="s">
        <v>54</v>
      </c>
      <c r="C2759" s="56" t="s">
        <v>28</v>
      </c>
      <c r="D2759" s="56" t="s">
        <v>43</v>
      </c>
      <c r="E2759" s="55">
        <v>44562</v>
      </c>
      <c r="F2759" s="54">
        <v>25</v>
      </c>
      <c r="G2759" s="53">
        <v>0.45825500000000002</v>
      </c>
      <c r="H2759" s="53">
        <v>0.36251299999999997</v>
      </c>
      <c r="I2759" s="53">
        <v>0.301958</v>
      </c>
      <c r="J2759" s="53">
        <v>0</v>
      </c>
      <c r="K2759" s="53">
        <v>0</v>
      </c>
      <c r="L2759" s="53">
        <v>0</v>
      </c>
    </row>
    <row r="2760" spans="2:12" ht="19.5" customHeight="1" x14ac:dyDescent="0.3">
      <c r="B2760" s="100" t="s">
        <v>54</v>
      </c>
      <c r="C2760" s="56" t="s">
        <v>28</v>
      </c>
      <c r="D2760" s="56" t="s">
        <v>43</v>
      </c>
      <c r="E2760" s="55">
        <v>45108</v>
      </c>
      <c r="F2760" s="54">
        <v>25</v>
      </c>
      <c r="G2760" s="53">
        <v>0.271067</v>
      </c>
      <c r="H2760" s="53">
        <v>0.21690999999999999</v>
      </c>
      <c r="I2760" s="53">
        <v>0.16077</v>
      </c>
      <c r="J2760" s="53">
        <v>0</v>
      </c>
      <c r="K2760" s="53">
        <v>0</v>
      </c>
      <c r="L2760" s="53">
        <v>0</v>
      </c>
    </row>
    <row r="2761" spans="2:12" ht="19.5" customHeight="1" x14ac:dyDescent="0.3">
      <c r="B2761" s="57" t="s">
        <v>54</v>
      </c>
      <c r="C2761" s="56" t="s">
        <v>28</v>
      </c>
      <c r="D2761" s="56" t="s">
        <v>43</v>
      </c>
      <c r="E2761" s="55">
        <v>45078</v>
      </c>
      <c r="F2761" s="54">
        <v>3</v>
      </c>
      <c r="G2761" s="53">
        <v>0.24442800000000001</v>
      </c>
      <c r="H2761" s="53">
        <v>0.18928600000000001</v>
      </c>
      <c r="I2761" s="53">
        <v>0.14139499999999999</v>
      </c>
      <c r="J2761" s="53">
        <v>0</v>
      </c>
      <c r="K2761" s="53">
        <v>0</v>
      </c>
      <c r="L2761" s="53">
        <v>0</v>
      </c>
    </row>
    <row r="2762" spans="2:12" ht="19.5" customHeight="1" x14ac:dyDescent="0.3">
      <c r="B2762" s="57" t="s">
        <v>54</v>
      </c>
      <c r="C2762" s="56" t="s">
        <v>28</v>
      </c>
      <c r="D2762" s="56" t="s">
        <v>43</v>
      </c>
      <c r="E2762" s="55">
        <v>45047</v>
      </c>
      <c r="F2762" s="54">
        <v>3</v>
      </c>
      <c r="G2762" s="53">
        <v>0.226241</v>
      </c>
      <c r="H2762" s="53">
        <v>0.17727999999999999</v>
      </c>
      <c r="I2762" s="53">
        <v>0.122782</v>
      </c>
      <c r="J2762" s="53">
        <v>0</v>
      </c>
      <c r="K2762" s="53">
        <v>0</v>
      </c>
      <c r="L2762" s="53">
        <v>0</v>
      </c>
    </row>
    <row r="2763" spans="2:12" ht="19.5" customHeight="1" x14ac:dyDescent="0.3">
      <c r="B2763" s="57" t="s">
        <v>54</v>
      </c>
      <c r="C2763" s="56" t="s">
        <v>28</v>
      </c>
      <c r="D2763" s="56" t="s">
        <v>43</v>
      </c>
      <c r="E2763" s="55">
        <v>45017</v>
      </c>
      <c r="F2763" s="54">
        <v>3</v>
      </c>
      <c r="G2763" s="53">
        <v>0.25231999999999999</v>
      </c>
      <c r="H2763" s="53">
        <v>0.201598</v>
      </c>
      <c r="I2763" s="53">
        <v>0.132214</v>
      </c>
      <c r="J2763" s="53">
        <v>0</v>
      </c>
      <c r="K2763" s="53">
        <v>0</v>
      </c>
      <c r="L2763" s="53">
        <v>0</v>
      </c>
    </row>
    <row r="2764" spans="2:12" ht="19.5" customHeight="1" x14ac:dyDescent="0.3">
      <c r="B2764" s="57" t="s">
        <v>54</v>
      </c>
      <c r="C2764" s="56" t="s">
        <v>28</v>
      </c>
      <c r="D2764" s="56" t="s">
        <v>43</v>
      </c>
      <c r="E2764" s="55">
        <v>44986</v>
      </c>
      <c r="F2764" s="54">
        <v>3</v>
      </c>
      <c r="G2764" s="53">
        <v>0.212704</v>
      </c>
      <c r="H2764" s="53">
        <v>0.162637</v>
      </c>
      <c r="I2764" s="53">
        <v>0.130497</v>
      </c>
      <c r="J2764" s="53">
        <v>0</v>
      </c>
      <c r="K2764" s="53">
        <v>0</v>
      </c>
      <c r="L2764" s="53">
        <v>0</v>
      </c>
    </row>
    <row r="2765" spans="2:12" ht="19.5" customHeight="1" x14ac:dyDescent="0.3">
      <c r="B2765" s="57" t="s">
        <v>54</v>
      </c>
      <c r="C2765" s="56" t="s">
        <v>28</v>
      </c>
      <c r="D2765" s="56" t="s">
        <v>43</v>
      </c>
      <c r="E2765" s="55">
        <v>44927</v>
      </c>
      <c r="F2765" s="54">
        <v>3</v>
      </c>
      <c r="G2765" s="53">
        <v>0.24144599999999999</v>
      </c>
      <c r="H2765" s="53">
        <v>0.18720700000000001</v>
      </c>
      <c r="I2765" s="53">
        <v>0.120978</v>
      </c>
      <c r="J2765" s="53">
        <v>0</v>
      </c>
      <c r="K2765" s="53">
        <v>0</v>
      </c>
      <c r="L2765" s="53">
        <v>0</v>
      </c>
    </row>
    <row r="2766" spans="2:12" ht="19.5" customHeight="1" x14ac:dyDescent="0.3">
      <c r="B2766" s="57" t="s">
        <v>54</v>
      </c>
      <c r="C2766" s="56" t="s">
        <v>28</v>
      </c>
      <c r="D2766" s="56" t="s">
        <v>43</v>
      </c>
      <c r="E2766" s="55">
        <v>44896</v>
      </c>
      <c r="F2766" s="54">
        <v>3</v>
      </c>
      <c r="G2766" s="53">
        <v>0.22714000000000001</v>
      </c>
      <c r="H2766" s="53">
        <v>0.17052500000000001</v>
      </c>
      <c r="I2766" s="53">
        <v>0.176069</v>
      </c>
      <c r="J2766" s="53">
        <v>0</v>
      </c>
      <c r="K2766" s="53">
        <v>0</v>
      </c>
      <c r="L2766" s="53">
        <v>0</v>
      </c>
    </row>
    <row r="2767" spans="2:12" ht="19.5" customHeight="1" x14ac:dyDescent="0.3">
      <c r="B2767" s="57" t="s">
        <v>54</v>
      </c>
      <c r="C2767" s="56" t="s">
        <v>28</v>
      </c>
      <c r="D2767" s="56" t="s">
        <v>43</v>
      </c>
      <c r="E2767" s="55">
        <v>44866</v>
      </c>
      <c r="F2767" s="54">
        <v>3</v>
      </c>
      <c r="G2767" s="53">
        <v>0.28891</v>
      </c>
      <c r="H2767" s="53">
        <v>0.23593</v>
      </c>
      <c r="I2767" s="53">
        <v>0.191556</v>
      </c>
      <c r="J2767" s="53">
        <v>0</v>
      </c>
      <c r="K2767" s="53">
        <v>0</v>
      </c>
      <c r="L2767" s="53">
        <v>0</v>
      </c>
    </row>
    <row r="2768" spans="2:12" ht="19.5" customHeight="1" x14ac:dyDescent="0.3">
      <c r="B2768" s="57" t="s">
        <v>54</v>
      </c>
      <c r="C2768" s="56" t="s">
        <v>28</v>
      </c>
      <c r="D2768" s="56" t="s">
        <v>43</v>
      </c>
      <c r="E2768" s="55">
        <v>44835</v>
      </c>
      <c r="F2768" s="54">
        <v>3</v>
      </c>
      <c r="G2768" s="53">
        <v>0.31917200000000001</v>
      </c>
      <c r="H2768" s="53">
        <v>0.26277299999999998</v>
      </c>
      <c r="I2768" s="53">
        <v>0.200295</v>
      </c>
      <c r="J2768" s="53">
        <v>0</v>
      </c>
      <c r="K2768" s="53">
        <v>0</v>
      </c>
      <c r="L2768" s="53">
        <v>0</v>
      </c>
    </row>
    <row r="2769" spans="2:12" ht="19.5" customHeight="1" x14ac:dyDescent="0.3">
      <c r="B2769" s="57" t="s">
        <v>54</v>
      </c>
      <c r="C2769" s="56" t="s">
        <v>28</v>
      </c>
      <c r="D2769" s="56" t="s">
        <v>43</v>
      </c>
      <c r="E2769" s="55">
        <v>44805</v>
      </c>
      <c r="F2769" s="54">
        <v>3</v>
      </c>
      <c r="G2769" s="53">
        <v>0.33713500000000002</v>
      </c>
      <c r="H2769" s="53">
        <v>0.27388499999999999</v>
      </c>
      <c r="I2769" s="53">
        <v>0.19994300000000001</v>
      </c>
      <c r="J2769" s="53">
        <v>0</v>
      </c>
      <c r="K2769" s="53">
        <v>0</v>
      </c>
      <c r="L2769" s="53">
        <v>0</v>
      </c>
    </row>
    <row r="2770" spans="2:12" ht="19.5" customHeight="1" x14ac:dyDescent="0.3">
      <c r="B2770" s="57" t="s">
        <v>54</v>
      </c>
      <c r="C2770" s="56" t="s">
        <v>28</v>
      </c>
      <c r="D2770" s="56" t="s">
        <v>43</v>
      </c>
      <c r="E2770" s="55">
        <v>44774</v>
      </c>
      <c r="F2770" s="54">
        <v>3</v>
      </c>
      <c r="G2770" s="53">
        <v>0.35089799999999999</v>
      </c>
      <c r="H2770" s="53">
        <v>0.29626599999999997</v>
      </c>
      <c r="I2770" s="53">
        <v>0.23144600000000001</v>
      </c>
      <c r="J2770" s="53">
        <v>0</v>
      </c>
      <c r="K2770" s="53">
        <v>0</v>
      </c>
      <c r="L2770" s="53">
        <v>0</v>
      </c>
    </row>
    <row r="2771" spans="2:12" ht="19.5" customHeight="1" x14ac:dyDescent="0.3">
      <c r="B2771" s="57" t="s">
        <v>54</v>
      </c>
      <c r="C2771" s="56" t="s">
        <v>28</v>
      </c>
      <c r="D2771" s="56" t="s">
        <v>43</v>
      </c>
      <c r="E2771" s="55">
        <v>44743</v>
      </c>
      <c r="F2771" s="54">
        <v>3</v>
      </c>
      <c r="G2771" s="53">
        <v>0.31868600000000002</v>
      </c>
      <c r="H2771" s="53">
        <v>0.26066600000000001</v>
      </c>
      <c r="I2771" s="53">
        <v>0.204845</v>
      </c>
      <c r="J2771" s="53">
        <v>0</v>
      </c>
      <c r="K2771" s="53">
        <v>0</v>
      </c>
      <c r="L2771" s="53">
        <v>0</v>
      </c>
    </row>
    <row r="2772" spans="2:12" ht="19.5" customHeight="1" x14ac:dyDescent="0.3">
      <c r="B2772" s="57" t="s">
        <v>54</v>
      </c>
      <c r="C2772" s="56" t="s">
        <v>28</v>
      </c>
      <c r="D2772" s="56" t="s">
        <v>43</v>
      </c>
      <c r="E2772" s="55">
        <v>44713</v>
      </c>
      <c r="F2772" s="54">
        <v>3</v>
      </c>
      <c r="G2772" s="53">
        <v>0.38356200000000001</v>
      </c>
      <c r="H2772" s="53">
        <v>0.32864700000000002</v>
      </c>
      <c r="I2772" s="53">
        <v>0.25208900000000001</v>
      </c>
      <c r="J2772" s="53">
        <v>0</v>
      </c>
      <c r="K2772" s="53">
        <v>0</v>
      </c>
      <c r="L2772" s="53">
        <v>0</v>
      </c>
    </row>
    <row r="2773" spans="2:12" ht="19.5" customHeight="1" x14ac:dyDescent="0.3">
      <c r="B2773" s="57" t="s">
        <v>54</v>
      </c>
      <c r="C2773" s="56" t="s">
        <v>28</v>
      </c>
      <c r="D2773" s="56" t="s">
        <v>43</v>
      </c>
      <c r="E2773" s="55">
        <v>44682</v>
      </c>
      <c r="F2773" s="54">
        <v>3</v>
      </c>
      <c r="G2773" s="53">
        <v>0.39932499999999999</v>
      </c>
      <c r="H2773" s="53">
        <v>0.339501</v>
      </c>
      <c r="I2773" s="53">
        <v>0.26963500000000001</v>
      </c>
      <c r="J2773" s="53">
        <v>0</v>
      </c>
      <c r="K2773" s="53">
        <v>0</v>
      </c>
      <c r="L2773" s="53">
        <v>0</v>
      </c>
    </row>
    <row r="2774" spans="2:12" ht="19.5" customHeight="1" x14ac:dyDescent="0.3">
      <c r="B2774" s="57" t="s">
        <v>54</v>
      </c>
      <c r="C2774" s="56" t="s">
        <v>28</v>
      </c>
      <c r="D2774" s="56" t="s">
        <v>43</v>
      </c>
      <c r="E2774" s="55">
        <v>44652</v>
      </c>
      <c r="F2774" s="54">
        <v>3</v>
      </c>
      <c r="G2774" s="53">
        <v>0.40195599999999998</v>
      </c>
      <c r="H2774" s="53">
        <v>0.33949400000000002</v>
      </c>
      <c r="I2774" s="53">
        <v>0.27187299999999998</v>
      </c>
      <c r="J2774" s="53">
        <v>0</v>
      </c>
      <c r="K2774" s="53">
        <v>0</v>
      </c>
      <c r="L2774" s="53">
        <v>0</v>
      </c>
    </row>
    <row r="2775" spans="2:12" ht="19.5" customHeight="1" x14ac:dyDescent="0.3">
      <c r="B2775" s="57" t="s">
        <v>54</v>
      </c>
      <c r="C2775" s="56" t="s">
        <v>28</v>
      </c>
      <c r="D2775" s="56" t="s">
        <v>43</v>
      </c>
      <c r="E2775" s="55">
        <v>44621</v>
      </c>
      <c r="F2775" s="54">
        <v>3</v>
      </c>
      <c r="G2775" s="53">
        <v>0.56440800000000002</v>
      </c>
      <c r="H2775" s="53">
        <v>0.45999800000000002</v>
      </c>
      <c r="I2775" s="53">
        <v>0.36807400000000001</v>
      </c>
      <c r="J2775" s="53">
        <v>0</v>
      </c>
      <c r="K2775" s="53">
        <v>0</v>
      </c>
      <c r="L2775" s="53">
        <v>0</v>
      </c>
    </row>
    <row r="2776" spans="2:12" ht="19.5" customHeight="1" x14ac:dyDescent="0.3">
      <c r="B2776" s="57" t="s">
        <v>54</v>
      </c>
      <c r="C2776" s="56" t="s">
        <v>28</v>
      </c>
      <c r="D2776" s="56" t="s">
        <v>43</v>
      </c>
      <c r="E2776" s="55">
        <v>44593</v>
      </c>
      <c r="F2776" s="54">
        <v>3</v>
      </c>
      <c r="G2776" s="53">
        <v>0.43254199999999998</v>
      </c>
      <c r="H2776" s="53">
        <v>0.33530100000000002</v>
      </c>
      <c r="I2776" s="53">
        <v>0.268289</v>
      </c>
      <c r="J2776" s="53">
        <v>0</v>
      </c>
      <c r="K2776" s="53">
        <v>0</v>
      </c>
      <c r="L2776" s="53">
        <v>0</v>
      </c>
    </row>
    <row r="2777" spans="2:12" ht="19.5" customHeight="1" x14ac:dyDescent="0.3">
      <c r="B2777" s="57" t="s">
        <v>54</v>
      </c>
      <c r="C2777" s="56" t="s">
        <v>28</v>
      </c>
      <c r="D2777" s="56" t="s">
        <v>43</v>
      </c>
      <c r="E2777" s="55">
        <v>44562</v>
      </c>
      <c r="F2777" s="54">
        <v>3</v>
      </c>
      <c r="G2777" s="53">
        <v>0.436255</v>
      </c>
      <c r="H2777" s="53">
        <v>0.34051300000000001</v>
      </c>
      <c r="I2777" s="53">
        <v>0.27995799999999998</v>
      </c>
      <c r="J2777" s="53">
        <v>0</v>
      </c>
      <c r="K2777" s="53">
        <v>0</v>
      </c>
      <c r="L2777" s="53">
        <v>0</v>
      </c>
    </row>
    <row r="2778" spans="2:12" ht="19.5" customHeight="1" x14ac:dyDescent="0.3">
      <c r="B2778" s="57" t="s">
        <v>54</v>
      </c>
      <c r="C2778" s="56" t="s">
        <v>28</v>
      </c>
      <c r="D2778" s="56" t="s">
        <v>43</v>
      </c>
      <c r="E2778" s="55">
        <v>45108</v>
      </c>
      <c r="F2778" s="54">
        <v>3</v>
      </c>
      <c r="G2778" s="53">
        <v>0.24906700000000001</v>
      </c>
      <c r="H2778" s="53">
        <v>0.19491</v>
      </c>
      <c r="I2778" s="53">
        <v>0.13877</v>
      </c>
      <c r="J2778" s="53">
        <v>0</v>
      </c>
      <c r="K2778" s="53">
        <v>0</v>
      </c>
      <c r="L2778" s="53">
        <v>0</v>
      </c>
    </row>
    <row r="2779" spans="2:12" ht="19.5" customHeight="1" x14ac:dyDescent="0.3">
      <c r="B2779" s="57" t="s">
        <v>54</v>
      </c>
      <c r="C2779" s="56" t="s">
        <v>28</v>
      </c>
      <c r="D2779" s="56" t="s">
        <v>43</v>
      </c>
      <c r="E2779" s="55">
        <v>45078</v>
      </c>
      <c r="F2779" s="54">
        <v>30</v>
      </c>
      <c r="G2779" s="53">
        <v>0.271428</v>
      </c>
      <c r="H2779" s="53">
        <v>0.21628600000000001</v>
      </c>
      <c r="I2779" s="53">
        <v>0.16839499999999999</v>
      </c>
      <c r="J2779" s="53">
        <v>0</v>
      </c>
      <c r="K2779" s="53">
        <v>0</v>
      </c>
      <c r="L2779" s="53">
        <v>0</v>
      </c>
    </row>
    <row r="2780" spans="2:12" ht="19.5" customHeight="1" x14ac:dyDescent="0.3">
      <c r="B2780" s="57" t="s">
        <v>54</v>
      </c>
      <c r="C2780" s="56" t="s">
        <v>28</v>
      </c>
      <c r="D2780" s="56" t="s">
        <v>43</v>
      </c>
      <c r="E2780" s="55">
        <v>45047</v>
      </c>
      <c r="F2780" s="54">
        <v>30</v>
      </c>
      <c r="G2780" s="53">
        <v>0.25324099999999999</v>
      </c>
      <c r="H2780" s="53">
        <v>0.20427999999999999</v>
      </c>
      <c r="I2780" s="53">
        <v>0.149782</v>
      </c>
      <c r="J2780" s="53">
        <v>0</v>
      </c>
      <c r="K2780" s="53">
        <v>0</v>
      </c>
      <c r="L2780" s="53">
        <v>0.29830299999999998</v>
      </c>
    </row>
    <row r="2781" spans="2:12" ht="19.5" customHeight="1" x14ac:dyDescent="0.3">
      <c r="B2781" s="57" t="s">
        <v>54</v>
      </c>
      <c r="C2781" s="56" t="s">
        <v>28</v>
      </c>
      <c r="D2781" s="56" t="s">
        <v>43</v>
      </c>
      <c r="E2781" s="55">
        <v>45017</v>
      </c>
      <c r="F2781" s="54">
        <v>30</v>
      </c>
      <c r="G2781" s="53">
        <v>0.27932000000000001</v>
      </c>
      <c r="H2781" s="53">
        <v>0.228598</v>
      </c>
      <c r="I2781" s="53">
        <v>0.15921399999999999</v>
      </c>
      <c r="J2781" s="53">
        <v>0</v>
      </c>
      <c r="K2781" s="53">
        <v>0</v>
      </c>
      <c r="L2781" s="53">
        <v>0.29830299999999998</v>
      </c>
    </row>
    <row r="2782" spans="2:12" ht="19.5" customHeight="1" x14ac:dyDescent="0.3">
      <c r="B2782" s="57" t="s">
        <v>54</v>
      </c>
      <c r="C2782" s="56" t="s">
        <v>28</v>
      </c>
      <c r="D2782" s="56" t="s">
        <v>43</v>
      </c>
      <c r="E2782" s="55">
        <v>44986</v>
      </c>
      <c r="F2782" s="54">
        <v>30</v>
      </c>
      <c r="G2782" s="53">
        <v>0.239704</v>
      </c>
      <c r="H2782" s="53">
        <v>0.189637</v>
      </c>
      <c r="I2782" s="53">
        <v>0.157497</v>
      </c>
      <c r="J2782" s="53">
        <v>0</v>
      </c>
      <c r="K2782" s="53">
        <v>0</v>
      </c>
      <c r="L2782" s="53">
        <v>0.29830299999999998</v>
      </c>
    </row>
    <row r="2783" spans="2:12" ht="19.5" customHeight="1" x14ac:dyDescent="0.3">
      <c r="B2783" s="57" t="s">
        <v>54</v>
      </c>
      <c r="C2783" s="56" t="s">
        <v>28</v>
      </c>
      <c r="D2783" s="56" t="s">
        <v>43</v>
      </c>
      <c r="E2783" s="55">
        <v>44927</v>
      </c>
      <c r="F2783" s="54">
        <v>30</v>
      </c>
      <c r="G2783" s="53">
        <v>0.26844600000000002</v>
      </c>
      <c r="H2783" s="53">
        <v>0.21420700000000001</v>
      </c>
      <c r="I2783" s="53">
        <v>0.147978</v>
      </c>
      <c r="J2783" s="53">
        <v>0</v>
      </c>
      <c r="K2783" s="53">
        <v>0</v>
      </c>
      <c r="L2783" s="53">
        <v>0.29830299999999998</v>
      </c>
    </row>
    <row r="2784" spans="2:12" ht="19.5" customHeight="1" x14ac:dyDescent="0.3">
      <c r="B2784" s="57" t="s">
        <v>54</v>
      </c>
      <c r="C2784" s="56" t="s">
        <v>28</v>
      </c>
      <c r="D2784" s="56" t="s">
        <v>43</v>
      </c>
      <c r="E2784" s="55">
        <v>44896</v>
      </c>
      <c r="F2784" s="54">
        <v>30</v>
      </c>
      <c r="G2784" s="53">
        <v>0.25413999999999998</v>
      </c>
      <c r="H2784" s="53">
        <v>0.19752500000000001</v>
      </c>
      <c r="I2784" s="53">
        <v>0.203069</v>
      </c>
      <c r="J2784" s="53">
        <v>0</v>
      </c>
      <c r="K2784" s="53">
        <v>0</v>
      </c>
      <c r="L2784" s="53">
        <v>0</v>
      </c>
    </row>
    <row r="2785" spans="2:12" ht="19.5" customHeight="1" x14ac:dyDescent="0.3">
      <c r="B2785" s="57" t="s">
        <v>54</v>
      </c>
      <c r="C2785" s="56" t="s">
        <v>28</v>
      </c>
      <c r="D2785" s="56" t="s">
        <v>43</v>
      </c>
      <c r="E2785" s="55">
        <v>44866</v>
      </c>
      <c r="F2785" s="54">
        <v>30</v>
      </c>
      <c r="G2785" s="53">
        <v>0.31591000000000002</v>
      </c>
      <c r="H2785" s="53">
        <v>0.26293</v>
      </c>
      <c r="I2785" s="53">
        <v>0.218556</v>
      </c>
      <c r="J2785" s="53">
        <v>0</v>
      </c>
      <c r="K2785" s="53">
        <v>0</v>
      </c>
      <c r="L2785" s="53">
        <v>0</v>
      </c>
    </row>
    <row r="2786" spans="2:12" ht="19.5" customHeight="1" x14ac:dyDescent="0.3">
      <c r="B2786" s="57" t="s">
        <v>54</v>
      </c>
      <c r="C2786" s="56" t="s">
        <v>28</v>
      </c>
      <c r="D2786" s="56" t="s">
        <v>43</v>
      </c>
      <c r="E2786" s="55">
        <v>44835</v>
      </c>
      <c r="F2786" s="54">
        <v>30</v>
      </c>
      <c r="G2786" s="53">
        <v>0.34617199999999998</v>
      </c>
      <c r="H2786" s="53">
        <v>0.289773</v>
      </c>
      <c r="I2786" s="53">
        <v>0.227295</v>
      </c>
      <c r="J2786" s="53">
        <v>0</v>
      </c>
      <c r="K2786" s="53">
        <v>0</v>
      </c>
      <c r="L2786" s="53">
        <v>0</v>
      </c>
    </row>
    <row r="2787" spans="2:12" ht="19.5" customHeight="1" x14ac:dyDescent="0.3">
      <c r="B2787" s="57" t="s">
        <v>54</v>
      </c>
      <c r="C2787" s="56" t="s">
        <v>28</v>
      </c>
      <c r="D2787" s="56" t="s">
        <v>43</v>
      </c>
      <c r="E2787" s="55">
        <v>44805</v>
      </c>
      <c r="F2787" s="54">
        <v>30</v>
      </c>
      <c r="G2787" s="53">
        <v>0.36413499999999999</v>
      </c>
      <c r="H2787" s="53">
        <v>0.30088500000000001</v>
      </c>
      <c r="I2787" s="53">
        <v>0.22694300000000001</v>
      </c>
      <c r="J2787" s="53">
        <v>0</v>
      </c>
      <c r="K2787" s="53">
        <v>0</v>
      </c>
      <c r="L2787" s="53">
        <v>0</v>
      </c>
    </row>
    <row r="2788" spans="2:12" ht="19.5" customHeight="1" x14ac:dyDescent="0.3">
      <c r="B2788" s="57" t="s">
        <v>54</v>
      </c>
      <c r="C2788" s="56" t="s">
        <v>28</v>
      </c>
      <c r="D2788" s="56" t="s">
        <v>43</v>
      </c>
      <c r="E2788" s="55">
        <v>44774</v>
      </c>
      <c r="F2788" s="54">
        <v>30</v>
      </c>
      <c r="G2788" s="53">
        <v>0.37789800000000001</v>
      </c>
      <c r="H2788" s="53">
        <v>0.323266</v>
      </c>
      <c r="I2788" s="53">
        <v>0.25844600000000001</v>
      </c>
      <c r="J2788" s="53">
        <v>0</v>
      </c>
      <c r="K2788" s="53">
        <v>0</v>
      </c>
      <c r="L2788" s="53">
        <v>0</v>
      </c>
    </row>
    <row r="2789" spans="2:12" ht="19.5" customHeight="1" x14ac:dyDescent="0.3">
      <c r="B2789" s="57" t="s">
        <v>54</v>
      </c>
      <c r="C2789" s="56" t="s">
        <v>28</v>
      </c>
      <c r="D2789" s="56" t="s">
        <v>43</v>
      </c>
      <c r="E2789" s="55">
        <v>44743</v>
      </c>
      <c r="F2789" s="54">
        <v>30</v>
      </c>
      <c r="G2789" s="53">
        <v>0.34568599999999999</v>
      </c>
      <c r="H2789" s="53">
        <v>0.28766599999999998</v>
      </c>
      <c r="I2789" s="53">
        <v>0.231845</v>
      </c>
      <c r="J2789" s="53">
        <v>0</v>
      </c>
      <c r="K2789" s="53">
        <v>0</v>
      </c>
      <c r="L2789" s="53">
        <v>0</v>
      </c>
    </row>
    <row r="2790" spans="2:12" ht="19.5" customHeight="1" x14ac:dyDescent="0.3">
      <c r="B2790" s="57" t="s">
        <v>54</v>
      </c>
      <c r="C2790" s="56" t="s">
        <v>28</v>
      </c>
      <c r="D2790" s="56" t="s">
        <v>43</v>
      </c>
      <c r="E2790" s="55">
        <v>44713</v>
      </c>
      <c r="F2790" s="54">
        <v>30</v>
      </c>
      <c r="G2790" s="53">
        <v>0.41056199999999998</v>
      </c>
      <c r="H2790" s="53">
        <v>0.35564699999999999</v>
      </c>
      <c r="I2790" s="53">
        <v>0.27908899999999998</v>
      </c>
      <c r="J2790" s="53">
        <v>0</v>
      </c>
      <c r="K2790" s="53">
        <v>0</v>
      </c>
      <c r="L2790" s="53">
        <v>0</v>
      </c>
    </row>
    <row r="2791" spans="2:12" ht="19.5" customHeight="1" x14ac:dyDescent="0.3">
      <c r="B2791" s="57" t="s">
        <v>54</v>
      </c>
      <c r="C2791" s="56" t="s">
        <v>28</v>
      </c>
      <c r="D2791" s="56" t="s">
        <v>43</v>
      </c>
      <c r="E2791" s="55">
        <v>44682</v>
      </c>
      <c r="F2791" s="54">
        <v>30</v>
      </c>
      <c r="G2791" s="53">
        <v>0.42632500000000001</v>
      </c>
      <c r="H2791" s="53">
        <v>0.36650100000000002</v>
      </c>
      <c r="I2791" s="53">
        <v>0.29663499999999998</v>
      </c>
      <c r="J2791" s="53">
        <v>0</v>
      </c>
      <c r="K2791" s="53">
        <v>0</v>
      </c>
      <c r="L2791" s="53">
        <v>0</v>
      </c>
    </row>
    <row r="2792" spans="2:12" ht="19.5" customHeight="1" x14ac:dyDescent="0.3">
      <c r="B2792" s="57" t="s">
        <v>54</v>
      </c>
      <c r="C2792" s="56" t="s">
        <v>28</v>
      </c>
      <c r="D2792" s="56" t="s">
        <v>43</v>
      </c>
      <c r="E2792" s="55">
        <v>44652</v>
      </c>
      <c r="F2792" s="54">
        <v>30</v>
      </c>
      <c r="G2792" s="53">
        <v>0.428956</v>
      </c>
      <c r="H2792" s="53">
        <v>0.36649399999999999</v>
      </c>
      <c r="I2792" s="53">
        <v>0.298873</v>
      </c>
      <c r="J2792" s="53">
        <v>0</v>
      </c>
      <c r="K2792" s="53">
        <v>0</v>
      </c>
      <c r="L2792" s="53">
        <v>0</v>
      </c>
    </row>
    <row r="2793" spans="2:12" ht="19.5" customHeight="1" x14ac:dyDescent="0.3">
      <c r="B2793" s="57" t="s">
        <v>54</v>
      </c>
      <c r="C2793" s="56" t="s">
        <v>28</v>
      </c>
      <c r="D2793" s="56" t="s">
        <v>43</v>
      </c>
      <c r="E2793" s="55">
        <v>44621</v>
      </c>
      <c r="F2793" s="54">
        <v>30</v>
      </c>
      <c r="G2793" s="53">
        <v>0.59140800000000004</v>
      </c>
      <c r="H2793" s="53">
        <v>0.48699799999999999</v>
      </c>
      <c r="I2793" s="53">
        <v>0.39507399999999998</v>
      </c>
      <c r="J2793" s="53">
        <v>0</v>
      </c>
      <c r="K2793" s="53">
        <v>0</v>
      </c>
      <c r="L2793" s="53">
        <v>0</v>
      </c>
    </row>
    <row r="2794" spans="2:12" ht="19.5" customHeight="1" x14ac:dyDescent="0.3">
      <c r="B2794" s="57" t="s">
        <v>54</v>
      </c>
      <c r="C2794" s="56" t="s">
        <v>28</v>
      </c>
      <c r="D2794" s="56" t="s">
        <v>43</v>
      </c>
      <c r="E2794" s="55">
        <v>44593</v>
      </c>
      <c r="F2794" s="54">
        <v>30</v>
      </c>
      <c r="G2794" s="53">
        <v>0.45954200000000001</v>
      </c>
      <c r="H2794" s="53">
        <v>0.36230099999999998</v>
      </c>
      <c r="I2794" s="53">
        <v>0.29528900000000002</v>
      </c>
      <c r="J2794" s="53">
        <v>0</v>
      </c>
      <c r="K2794" s="53">
        <v>0</v>
      </c>
      <c r="L2794" s="53">
        <v>0</v>
      </c>
    </row>
    <row r="2795" spans="2:12" ht="19.5" customHeight="1" x14ac:dyDescent="0.3">
      <c r="B2795" s="57" t="s">
        <v>54</v>
      </c>
      <c r="C2795" s="56" t="s">
        <v>28</v>
      </c>
      <c r="D2795" s="56" t="s">
        <v>43</v>
      </c>
      <c r="E2795" s="55">
        <v>44562</v>
      </c>
      <c r="F2795" s="54">
        <v>30</v>
      </c>
      <c r="G2795" s="53">
        <v>0.46325499999999997</v>
      </c>
      <c r="H2795" s="53">
        <v>0.36751299999999998</v>
      </c>
      <c r="I2795" s="53">
        <v>0.30695800000000001</v>
      </c>
      <c r="J2795" s="53">
        <v>0</v>
      </c>
      <c r="K2795" s="53">
        <v>0</v>
      </c>
      <c r="L2795" s="53">
        <v>0</v>
      </c>
    </row>
    <row r="2796" spans="2:12" ht="19.5" customHeight="1" x14ac:dyDescent="0.3">
      <c r="B2796" s="103" t="s">
        <v>54</v>
      </c>
      <c r="C2796" s="56" t="s">
        <v>28</v>
      </c>
      <c r="D2796" s="56" t="s">
        <v>43</v>
      </c>
      <c r="E2796" s="55">
        <v>45108</v>
      </c>
      <c r="F2796" s="54">
        <v>30</v>
      </c>
      <c r="G2796" s="53">
        <v>0.27606700000000001</v>
      </c>
      <c r="H2796" s="53">
        <v>0.22191</v>
      </c>
      <c r="I2796" s="53">
        <v>0.16577</v>
      </c>
      <c r="J2796" s="53">
        <v>0</v>
      </c>
      <c r="K2796" s="53">
        <v>0</v>
      </c>
      <c r="L2796" s="53">
        <v>0</v>
      </c>
    </row>
    <row r="2797" spans="2:12" ht="19.5" customHeight="1" x14ac:dyDescent="0.3">
      <c r="B2797" s="57" t="s">
        <v>54</v>
      </c>
      <c r="C2797" s="56" t="s">
        <v>28</v>
      </c>
      <c r="D2797" s="56" t="s">
        <v>43</v>
      </c>
      <c r="E2797" s="55">
        <v>45078</v>
      </c>
      <c r="F2797" s="54">
        <v>6</v>
      </c>
      <c r="G2797" s="53">
        <v>0.24742800000000001</v>
      </c>
      <c r="H2797" s="53">
        <v>0.19228600000000001</v>
      </c>
      <c r="I2797" s="53">
        <v>0.144395</v>
      </c>
      <c r="J2797" s="53">
        <v>0</v>
      </c>
      <c r="K2797" s="53">
        <v>0</v>
      </c>
      <c r="L2797" s="53">
        <v>0</v>
      </c>
    </row>
    <row r="2798" spans="2:12" ht="19.5" customHeight="1" x14ac:dyDescent="0.3">
      <c r="B2798" s="57" t="s">
        <v>54</v>
      </c>
      <c r="C2798" s="56" t="s">
        <v>28</v>
      </c>
      <c r="D2798" s="56" t="s">
        <v>43</v>
      </c>
      <c r="E2798" s="55">
        <v>45047</v>
      </c>
      <c r="F2798" s="54">
        <v>6</v>
      </c>
      <c r="G2798" s="53">
        <v>0.229241</v>
      </c>
      <c r="H2798" s="53">
        <v>0.18028</v>
      </c>
      <c r="I2798" s="53">
        <v>0.125782</v>
      </c>
      <c r="J2798" s="53">
        <v>0</v>
      </c>
      <c r="K2798" s="53">
        <v>0</v>
      </c>
      <c r="L2798" s="53">
        <v>0</v>
      </c>
    </row>
    <row r="2799" spans="2:12" ht="19.5" customHeight="1" x14ac:dyDescent="0.3">
      <c r="B2799" s="57" t="s">
        <v>54</v>
      </c>
      <c r="C2799" s="56" t="s">
        <v>28</v>
      </c>
      <c r="D2799" s="56" t="s">
        <v>43</v>
      </c>
      <c r="E2799" s="55">
        <v>45017</v>
      </c>
      <c r="F2799" s="54">
        <v>6</v>
      </c>
      <c r="G2799" s="53">
        <v>0.25531999999999999</v>
      </c>
      <c r="H2799" s="53">
        <v>0.204598</v>
      </c>
      <c r="I2799" s="53">
        <v>0.135214</v>
      </c>
      <c r="J2799" s="53">
        <v>0</v>
      </c>
      <c r="K2799" s="53">
        <v>0</v>
      </c>
      <c r="L2799" s="53">
        <v>0</v>
      </c>
    </row>
    <row r="2800" spans="2:12" ht="19.5" customHeight="1" x14ac:dyDescent="0.3">
      <c r="B2800" s="57" t="s">
        <v>54</v>
      </c>
      <c r="C2800" s="56" t="s">
        <v>28</v>
      </c>
      <c r="D2800" s="56" t="s">
        <v>43</v>
      </c>
      <c r="E2800" s="55">
        <v>44986</v>
      </c>
      <c r="F2800" s="54">
        <v>6</v>
      </c>
      <c r="G2800" s="53">
        <v>0.21570400000000001</v>
      </c>
      <c r="H2800" s="53">
        <v>0.16563700000000001</v>
      </c>
      <c r="I2800" s="53">
        <v>0.133497</v>
      </c>
      <c r="J2800" s="53">
        <v>0</v>
      </c>
      <c r="K2800" s="53">
        <v>0</v>
      </c>
      <c r="L2800" s="53">
        <v>0</v>
      </c>
    </row>
    <row r="2801" spans="2:12" ht="19.5" customHeight="1" x14ac:dyDescent="0.3">
      <c r="B2801" s="57" t="s">
        <v>54</v>
      </c>
      <c r="C2801" s="56" t="s">
        <v>28</v>
      </c>
      <c r="D2801" s="56" t="s">
        <v>43</v>
      </c>
      <c r="E2801" s="55">
        <v>44927</v>
      </c>
      <c r="F2801" s="54">
        <v>6</v>
      </c>
      <c r="G2801" s="53">
        <v>0.244446</v>
      </c>
      <c r="H2801" s="53">
        <v>0.19020699999999999</v>
      </c>
      <c r="I2801" s="53">
        <v>0.123978</v>
      </c>
      <c r="J2801" s="53">
        <v>0</v>
      </c>
      <c r="K2801" s="53">
        <v>0</v>
      </c>
      <c r="L2801" s="53">
        <v>0</v>
      </c>
    </row>
    <row r="2802" spans="2:12" ht="19.5" customHeight="1" x14ac:dyDescent="0.3">
      <c r="B2802" s="57" t="s">
        <v>54</v>
      </c>
      <c r="C2802" s="56" t="s">
        <v>28</v>
      </c>
      <c r="D2802" s="56" t="s">
        <v>43</v>
      </c>
      <c r="E2802" s="55">
        <v>44896</v>
      </c>
      <c r="F2802" s="54">
        <v>6</v>
      </c>
      <c r="G2802" s="53">
        <v>0.23014000000000001</v>
      </c>
      <c r="H2802" s="53">
        <v>0.17352500000000001</v>
      </c>
      <c r="I2802" s="53">
        <v>0.17906900000000001</v>
      </c>
      <c r="J2802" s="53">
        <v>0</v>
      </c>
      <c r="K2802" s="53">
        <v>0</v>
      </c>
      <c r="L2802" s="53">
        <v>0</v>
      </c>
    </row>
    <row r="2803" spans="2:12" ht="19.5" customHeight="1" x14ac:dyDescent="0.3">
      <c r="B2803" s="57" t="s">
        <v>54</v>
      </c>
      <c r="C2803" s="56" t="s">
        <v>28</v>
      </c>
      <c r="D2803" s="56" t="s">
        <v>43</v>
      </c>
      <c r="E2803" s="55">
        <v>44866</v>
      </c>
      <c r="F2803" s="54">
        <v>6</v>
      </c>
      <c r="G2803" s="53">
        <v>0.29191</v>
      </c>
      <c r="H2803" s="53">
        <v>0.23893</v>
      </c>
      <c r="I2803" s="53">
        <v>0.19455600000000001</v>
      </c>
      <c r="J2803" s="53">
        <v>0</v>
      </c>
      <c r="K2803" s="53">
        <v>0</v>
      </c>
      <c r="L2803" s="53">
        <v>0</v>
      </c>
    </row>
    <row r="2804" spans="2:12" ht="19.5" customHeight="1" x14ac:dyDescent="0.3">
      <c r="B2804" s="57" t="s">
        <v>54</v>
      </c>
      <c r="C2804" s="56" t="s">
        <v>28</v>
      </c>
      <c r="D2804" s="56" t="s">
        <v>43</v>
      </c>
      <c r="E2804" s="55">
        <v>44835</v>
      </c>
      <c r="F2804" s="54">
        <v>6</v>
      </c>
      <c r="G2804" s="53">
        <v>0.32217200000000001</v>
      </c>
      <c r="H2804" s="53">
        <v>0.26577299999999998</v>
      </c>
      <c r="I2804" s="53">
        <v>0.203295</v>
      </c>
      <c r="J2804" s="53">
        <v>0</v>
      </c>
      <c r="K2804" s="53">
        <v>0</v>
      </c>
      <c r="L2804" s="53">
        <v>0</v>
      </c>
    </row>
    <row r="2805" spans="2:12" ht="19.5" customHeight="1" x14ac:dyDescent="0.3">
      <c r="B2805" s="57" t="s">
        <v>54</v>
      </c>
      <c r="C2805" s="56" t="s">
        <v>28</v>
      </c>
      <c r="D2805" s="56" t="s">
        <v>43</v>
      </c>
      <c r="E2805" s="55">
        <v>44805</v>
      </c>
      <c r="F2805" s="54">
        <v>6</v>
      </c>
      <c r="G2805" s="53">
        <v>0.34013500000000002</v>
      </c>
      <c r="H2805" s="53">
        <v>0.27688499999999999</v>
      </c>
      <c r="I2805" s="53">
        <v>0.20294300000000001</v>
      </c>
      <c r="J2805" s="53">
        <v>0</v>
      </c>
      <c r="K2805" s="53">
        <v>0</v>
      </c>
      <c r="L2805" s="53">
        <v>0</v>
      </c>
    </row>
    <row r="2806" spans="2:12" ht="19.5" customHeight="1" x14ac:dyDescent="0.3">
      <c r="B2806" s="57" t="s">
        <v>54</v>
      </c>
      <c r="C2806" s="56" t="s">
        <v>28</v>
      </c>
      <c r="D2806" s="56" t="s">
        <v>43</v>
      </c>
      <c r="E2806" s="55">
        <v>44774</v>
      </c>
      <c r="F2806" s="54">
        <v>6</v>
      </c>
      <c r="G2806" s="53">
        <v>0.35389799999999999</v>
      </c>
      <c r="H2806" s="53">
        <v>0.29926599999999998</v>
      </c>
      <c r="I2806" s="53">
        <v>0.23444599999999999</v>
      </c>
      <c r="J2806" s="53">
        <v>0</v>
      </c>
      <c r="K2806" s="53">
        <v>0</v>
      </c>
      <c r="L2806" s="53">
        <v>0</v>
      </c>
    </row>
    <row r="2807" spans="2:12" ht="19.5" customHeight="1" x14ac:dyDescent="0.3">
      <c r="B2807" s="57" t="s">
        <v>54</v>
      </c>
      <c r="C2807" s="56" t="s">
        <v>28</v>
      </c>
      <c r="D2807" s="56" t="s">
        <v>43</v>
      </c>
      <c r="E2807" s="55">
        <v>44743</v>
      </c>
      <c r="F2807" s="54">
        <v>6</v>
      </c>
      <c r="G2807" s="53">
        <v>0.32168600000000003</v>
      </c>
      <c r="H2807" s="53">
        <v>0.26366600000000001</v>
      </c>
      <c r="I2807" s="53">
        <v>0.207845</v>
      </c>
      <c r="J2807" s="53">
        <v>0</v>
      </c>
      <c r="K2807" s="53">
        <v>0</v>
      </c>
      <c r="L2807" s="53">
        <v>0</v>
      </c>
    </row>
    <row r="2808" spans="2:12" ht="19.5" customHeight="1" x14ac:dyDescent="0.3">
      <c r="B2808" s="57" t="s">
        <v>54</v>
      </c>
      <c r="C2808" s="56" t="s">
        <v>28</v>
      </c>
      <c r="D2808" s="56" t="s">
        <v>43</v>
      </c>
      <c r="E2808" s="55">
        <v>44713</v>
      </c>
      <c r="F2808" s="54">
        <v>6</v>
      </c>
      <c r="G2808" s="53">
        <v>0.38656200000000002</v>
      </c>
      <c r="H2808" s="53">
        <v>0.33164700000000003</v>
      </c>
      <c r="I2808" s="53">
        <v>0.25508900000000001</v>
      </c>
      <c r="J2808" s="53">
        <v>0</v>
      </c>
      <c r="K2808" s="53">
        <v>0</v>
      </c>
      <c r="L2808" s="53">
        <v>0</v>
      </c>
    </row>
    <row r="2809" spans="2:12" ht="19.5" customHeight="1" x14ac:dyDescent="0.3">
      <c r="B2809" s="57" t="s">
        <v>54</v>
      </c>
      <c r="C2809" s="56" t="s">
        <v>28</v>
      </c>
      <c r="D2809" s="56" t="s">
        <v>43</v>
      </c>
      <c r="E2809" s="55">
        <v>44682</v>
      </c>
      <c r="F2809" s="54">
        <v>6</v>
      </c>
      <c r="G2809" s="53">
        <v>0.40232499999999999</v>
      </c>
      <c r="H2809" s="53">
        <v>0.342501</v>
      </c>
      <c r="I2809" s="53">
        <v>0.27263500000000002</v>
      </c>
      <c r="J2809" s="53">
        <v>0</v>
      </c>
      <c r="K2809" s="53">
        <v>0</v>
      </c>
      <c r="L2809" s="53">
        <v>0</v>
      </c>
    </row>
    <row r="2810" spans="2:12" ht="19.5" customHeight="1" x14ac:dyDescent="0.3">
      <c r="B2810" s="57" t="s">
        <v>54</v>
      </c>
      <c r="C2810" s="56" t="s">
        <v>28</v>
      </c>
      <c r="D2810" s="56" t="s">
        <v>43</v>
      </c>
      <c r="E2810" s="55">
        <v>44652</v>
      </c>
      <c r="F2810" s="54">
        <v>6</v>
      </c>
      <c r="G2810" s="53">
        <v>0.40495599999999998</v>
      </c>
      <c r="H2810" s="53">
        <v>0.34249400000000002</v>
      </c>
      <c r="I2810" s="53">
        <v>0.27487299999999998</v>
      </c>
      <c r="J2810" s="53">
        <v>0</v>
      </c>
      <c r="K2810" s="53">
        <v>0</v>
      </c>
      <c r="L2810" s="53">
        <v>0</v>
      </c>
    </row>
    <row r="2811" spans="2:12" ht="19.5" customHeight="1" x14ac:dyDescent="0.3">
      <c r="B2811" s="57" t="s">
        <v>54</v>
      </c>
      <c r="C2811" s="56" t="s">
        <v>28</v>
      </c>
      <c r="D2811" s="56" t="s">
        <v>43</v>
      </c>
      <c r="E2811" s="55">
        <v>44621</v>
      </c>
      <c r="F2811" s="54">
        <v>6</v>
      </c>
      <c r="G2811" s="53">
        <v>0.56740800000000002</v>
      </c>
      <c r="H2811" s="53">
        <v>0.46299800000000002</v>
      </c>
      <c r="I2811" s="53">
        <v>0.37107400000000001</v>
      </c>
      <c r="J2811" s="53">
        <v>0</v>
      </c>
      <c r="K2811" s="53">
        <v>0</v>
      </c>
      <c r="L2811" s="53">
        <v>0</v>
      </c>
    </row>
    <row r="2812" spans="2:12" ht="19.5" customHeight="1" x14ac:dyDescent="0.3">
      <c r="B2812" s="57" t="s">
        <v>54</v>
      </c>
      <c r="C2812" s="56" t="s">
        <v>28</v>
      </c>
      <c r="D2812" s="56" t="s">
        <v>43</v>
      </c>
      <c r="E2812" s="55">
        <v>44593</v>
      </c>
      <c r="F2812" s="54">
        <v>6</v>
      </c>
      <c r="G2812" s="53">
        <v>0.43554199999999998</v>
      </c>
      <c r="H2812" s="53">
        <v>0.33830100000000002</v>
      </c>
      <c r="I2812" s="53">
        <v>0.271289</v>
      </c>
      <c r="J2812" s="53">
        <v>0</v>
      </c>
      <c r="K2812" s="53">
        <v>0</v>
      </c>
      <c r="L2812" s="53">
        <v>0</v>
      </c>
    </row>
    <row r="2813" spans="2:12" ht="19.5" customHeight="1" x14ac:dyDescent="0.3">
      <c r="B2813" s="57" t="s">
        <v>54</v>
      </c>
      <c r="C2813" s="56" t="s">
        <v>28</v>
      </c>
      <c r="D2813" s="56" t="s">
        <v>43</v>
      </c>
      <c r="E2813" s="55">
        <v>44562</v>
      </c>
      <c r="F2813" s="54">
        <v>6</v>
      </c>
      <c r="G2813" s="53">
        <v>0.43925500000000001</v>
      </c>
      <c r="H2813" s="53">
        <v>0.34351300000000001</v>
      </c>
      <c r="I2813" s="53">
        <v>0.28295799999999999</v>
      </c>
      <c r="J2813" s="53">
        <v>0</v>
      </c>
      <c r="K2813" s="53">
        <v>0</v>
      </c>
      <c r="L2813" s="53">
        <v>0</v>
      </c>
    </row>
    <row r="2814" spans="2:12" ht="19.5" customHeight="1" x14ac:dyDescent="0.3">
      <c r="B2814" s="100" t="s">
        <v>54</v>
      </c>
      <c r="C2814" s="56" t="s">
        <v>28</v>
      </c>
      <c r="D2814" s="56" t="s">
        <v>43</v>
      </c>
      <c r="E2814" s="55">
        <v>45108</v>
      </c>
      <c r="F2814" s="54">
        <v>6</v>
      </c>
      <c r="G2814" s="53">
        <v>0.25206699999999999</v>
      </c>
      <c r="H2814" s="53">
        <v>0.19791</v>
      </c>
      <c r="I2814" s="53">
        <v>0.14177000000000001</v>
      </c>
      <c r="J2814" s="53">
        <v>0</v>
      </c>
      <c r="K2814" s="53">
        <v>0</v>
      </c>
      <c r="L2814" s="53">
        <v>0</v>
      </c>
    </row>
    <row r="2815" spans="2:12" ht="19.5" customHeight="1" x14ac:dyDescent="0.3">
      <c r="B2815" s="57" t="s">
        <v>54</v>
      </c>
      <c r="C2815" s="56" t="s">
        <v>28</v>
      </c>
      <c r="D2815" s="56" t="s">
        <v>43</v>
      </c>
      <c r="E2815" s="55">
        <v>45078</v>
      </c>
      <c r="F2815" s="54">
        <v>8</v>
      </c>
      <c r="G2815" s="53">
        <v>0.24942800000000001</v>
      </c>
      <c r="H2815" s="53">
        <v>0.19428599999999999</v>
      </c>
      <c r="I2815" s="53">
        <v>0.146395</v>
      </c>
      <c r="J2815" s="53">
        <v>0</v>
      </c>
      <c r="K2815" s="53">
        <v>0</v>
      </c>
      <c r="L2815" s="53">
        <v>0</v>
      </c>
    </row>
    <row r="2816" spans="2:12" ht="19.5" customHeight="1" x14ac:dyDescent="0.3">
      <c r="B2816" s="57" t="s">
        <v>54</v>
      </c>
      <c r="C2816" s="56" t="s">
        <v>28</v>
      </c>
      <c r="D2816" s="56" t="s">
        <v>43</v>
      </c>
      <c r="E2816" s="55">
        <v>45047</v>
      </c>
      <c r="F2816" s="54">
        <v>8</v>
      </c>
      <c r="G2816" s="53">
        <v>0.231241</v>
      </c>
      <c r="H2816" s="53">
        <v>0.18228</v>
      </c>
      <c r="I2816" s="53">
        <v>0.12778200000000001</v>
      </c>
      <c r="J2816" s="53">
        <v>0</v>
      </c>
      <c r="K2816" s="53">
        <v>0</v>
      </c>
      <c r="L2816" s="53">
        <v>0</v>
      </c>
    </row>
    <row r="2817" spans="2:12" ht="19.5" customHeight="1" x14ac:dyDescent="0.3">
      <c r="B2817" s="57" t="s">
        <v>54</v>
      </c>
      <c r="C2817" s="56" t="s">
        <v>28</v>
      </c>
      <c r="D2817" s="56" t="s">
        <v>43</v>
      </c>
      <c r="E2817" s="55">
        <v>45017</v>
      </c>
      <c r="F2817" s="54">
        <v>8</v>
      </c>
      <c r="G2817" s="53">
        <v>0.25731999999999999</v>
      </c>
      <c r="H2817" s="53">
        <v>0.206598</v>
      </c>
      <c r="I2817" s="53">
        <v>0.137214</v>
      </c>
      <c r="J2817" s="53">
        <v>0</v>
      </c>
      <c r="K2817" s="53">
        <v>0</v>
      </c>
      <c r="L2817" s="53">
        <v>0</v>
      </c>
    </row>
    <row r="2818" spans="2:12" ht="19.5" customHeight="1" x14ac:dyDescent="0.3">
      <c r="B2818" s="57" t="s">
        <v>54</v>
      </c>
      <c r="C2818" s="56" t="s">
        <v>28</v>
      </c>
      <c r="D2818" s="56" t="s">
        <v>43</v>
      </c>
      <c r="E2818" s="55">
        <v>44986</v>
      </c>
      <c r="F2818" s="54">
        <v>8</v>
      </c>
      <c r="G2818" s="53">
        <v>0.21770400000000001</v>
      </c>
      <c r="H2818" s="53">
        <v>0.16763700000000001</v>
      </c>
      <c r="I2818" s="53">
        <v>0.13549700000000001</v>
      </c>
      <c r="J2818" s="53">
        <v>0</v>
      </c>
      <c r="K2818" s="53">
        <v>0</v>
      </c>
      <c r="L2818" s="53">
        <v>0</v>
      </c>
    </row>
    <row r="2819" spans="2:12" ht="19.5" customHeight="1" x14ac:dyDescent="0.3">
      <c r="B2819" s="57" t="s">
        <v>54</v>
      </c>
      <c r="C2819" s="56" t="s">
        <v>28</v>
      </c>
      <c r="D2819" s="56" t="s">
        <v>43</v>
      </c>
      <c r="E2819" s="55">
        <v>44927</v>
      </c>
      <c r="F2819" s="54">
        <v>8</v>
      </c>
      <c r="G2819" s="53">
        <v>0.246446</v>
      </c>
      <c r="H2819" s="53">
        <v>0.19220699999999999</v>
      </c>
      <c r="I2819" s="53">
        <v>0.12597800000000001</v>
      </c>
      <c r="J2819" s="53">
        <v>0</v>
      </c>
      <c r="K2819" s="53">
        <v>0</v>
      </c>
      <c r="L2819" s="53">
        <v>0</v>
      </c>
    </row>
    <row r="2820" spans="2:12" ht="19.5" customHeight="1" x14ac:dyDescent="0.3">
      <c r="B2820" s="57" t="s">
        <v>54</v>
      </c>
      <c r="C2820" s="56" t="s">
        <v>28</v>
      </c>
      <c r="D2820" s="56" t="s">
        <v>43</v>
      </c>
      <c r="E2820" s="55">
        <v>44896</v>
      </c>
      <c r="F2820" s="54">
        <v>8</v>
      </c>
      <c r="G2820" s="53">
        <v>0.23214000000000001</v>
      </c>
      <c r="H2820" s="53">
        <v>0.17552499999999999</v>
      </c>
      <c r="I2820" s="53">
        <v>0.18106900000000001</v>
      </c>
      <c r="J2820" s="53">
        <v>0</v>
      </c>
      <c r="K2820" s="53">
        <v>0</v>
      </c>
      <c r="L2820" s="53">
        <v>0</v>
      </c>
    </row>
    <row r="2821" spans="2:12" ht="19.5" customHeight="1" x14ac:dyDescent="0.3">
      <c r="B2821" s="57" t="s">
        <v>54</v>
      </c>
      <c r="C2821" s="56" t="s">
        <v>28</v>
      </c>
      <c r="D2821" s="56" t="s">
        <v>43</v>
      </c>
      <c r="E2821" s="55">
        <v>44866</v>
      </c>
      <c r="F2821" s="54">
        <v>8</v>
      </c>
      <c r="G2821" s="53">
        <v>0.29391</v>
      </c>
      <c r="H2821" s="53">
        <v>0.24093000000000001</v>
      </c>
      <c r="I2821" s="53">
        <v>0.19655600000000001</v>
      </c>
      <c r="J2821" s="53">
        <v>0</v>
      </c>
      <c r="K2821" s="53">
        <v>0</v>
      </c>
      <c r="L2821" s="53">
        <v>0</v>
      </c>
    </row>
    <row r="2822" spans="2:12" ht="19.5" customHeight="1" x14ac:dyDescent="0.3">
      <c r="B2822" s="57" t="s">
        <v>54</v>
      </c>
      <c r="C2822" s="56" t="s">
        <v>28</v>
      </c>
      <c r="D2822" s="56" t="s">
        <v>43</v>
      </c>
      <c r="E2822" s="55">
        <v>44835</v>
      </c>
      <c r="F2822" s="54">
        <v>8</v>
      </c>
      <c r="G2822" s="53">
        <v>0.32417200000000002</v>
      </c>
      <c r="H2822" s="53">
        <v>0.26777299999999998</v>
      </c>
      <c r="I2822" s="53">
        <v>0.20529500000000001</v>
      </c>
      <c r="J2822" s="53">
        <v>0</v>
      </c>
      <c r="K2822" s="53">
        <v>0</v>
      </c>
      <c r="L2822" s="53">
        <v>0</v>
      </c>
    </row>
    <row r="2823" spans="2:12" ht="19.5" customHeight="1" x14ac:dyDescent="0.3">
      <c r="B2823" s="57" t="s">
        <v>54</v>
      </c>
      <c r="C2823" s="56" t="s">
        <v>28</v>
      </c>
      <c r="D2823" s="56" t="s">
        <v>43</v>
      </c>
      <c r="E2823" s="55">
        <v>44805</v>
      </c>
      <c r="F2823" s="54">
        <v>8</v>
      </c>
      <c r="G2823" s="53">
        <v>0.34213500000000002</v>
      </c>
      <c r="H2823" s="53">
        <v>0.27888499999999999</v>
      </c>
      <c r="I2823" s="53">
        <v>0.20494299999999999</v>
      </c>
      <c r="J2823" s="53">
        <v>0</v>
      </c>
      <c r="K2823" s="53">
        <v>0</v>
      </c>
      <c r="L2823" s="53">
        <v>0</v>
      </c>
    </row>
    <row r="2824" spans="2:12" ht="19.5" customHeight="1" x14ac:dyDescent="0.3">
      <c r="B2824" s="57" t="s">
        <v>54</v>
      </c>
      <c r="C2824" s="56" t="s">
        <v>28</v>
      </c>
      <c r="D2824" s="56" t="s">
        <v>43</v>
      </c>
      <c r="E2824" s="55">
        <v>44774</v>
      </c>
      <c r="F2824" s="54">
        <v>8</v>
      </c>
      <c r="G2824" s="53">
        <v>0.35589799999999999</v>
      </c>
      <c r="H2824" s="53">
        <v>0.30126599999999998</v>
      </c>
      <c r="I2824" s="53">
        <v>0.23644599999999999</v>
      </c>
      <c r="J2824" s="53">
        <v>0</v>
      </c>
      <c r="K2824" s="53">
        <v>0</v>
      </c>
      <c r="L2824" s="53">
        <v>0</v>
      </c>
    </row>
    <row r="2825" spans="2:12" ht="19.5" customHeight="1" x14ac:dyDescent="0.3">
      <c r="B2825" s="57" t="s">
        <v>54</v>
      </c>
      <c r="C2825" s="56" t="s">
        <v>28</v>
      </c>
      <c r="D2825" s="56" t="s">
        <v>43</v>
      </c>
      <c r="E2825" s="55">
        <v>44743</v>
      </c>
      <c r="F2825" s="54">
        <v>8</v>
      </c>
      <c r="G2825" s="53">
        <v>0.32368599999999997</v>
      </c>
      <c r="H2825" s="53">
        <v>0.26566600000000001</v>
      </c>
      <c r="I2825" s="53">
        <v>0.209845</v>
      </c>
      <c r="J2825" s="53">
        <v>0</v>
      </c>
      <c r="K2825" s="53">
        <v>0</v>
      </c>
      <c r="L2825" s="53">
        <v>0</v>
      </c>
    </row>
    <row r="2826" spans="2:12" ht="19.5" customHeight="1" x14ac:dyDescent="0.3">
      <c r="B2826" s="57" t="s">
        <v>54</v>
      </c>
      <c r="C2826" s="56" t="s">
        <v>28</v>
      </c>
      <c r="D2826" s="56" t="s">
        <v>43</v>
      </c>
      <c r="E2826" s="55">
        <v>44713</v>
      </c>
      <c r="F2826" s="54">
        <v>8</v>
      </c>
      <c r="G2826" s="53">
        <v>0.38856200000000002</v>
      </c>
      <c r="H2826" s="53">
        <v>0.33364700000000003</v>
      </c>
      <c r="I2826" s="53">
        <v>0.25708900000000001</v>
      </c>
      <c r="J2826" s="53">
        <v>0</v>
      </c>
      <c r="K2826" s="53">
        <v>0</v>
      </c>
      <c r="L2826" s="53">
        <v>0</v>
      </c>
    </row>
    <row r="2827" spans="2:12" ht="19.5" customHeight="1" x14ac:dyDescent="0.3">
      <c r="B2827" s="57" t="s">
        <v>54</v>
      </c>
      <c r="C2827" s="56" t="s">
        <v>28</v>
      </c>
      <c r="D2827" s="56" t="s">
        <v>43</v>
      </c>
      <c r="E2827" s="55">
        <v>44682</v>
      </c>
      <c r="F2827" s="54">
        <v>8</v>
      </c>
      <c r="G2827" s="53">
        <v>0.40432499999999999</v>
      </c>
      <c r="H2827" s="53">
        <v>0.344501</v>
      </c>
      <c r="I2827" s="53">
        <v>0.27463500000000002</v>
      </c>
      <c r="J2827" s="53">
        <v>0</v>
      </c>
      <c r="K2827" s="53">
        <v>0</v>
      </c>
      <c r="L2827" s="53">
        <v>0</v>
      </c>
    </row>
    <row r="2828" spans="2:12" ht="19.5" customHeight="1" x14ac:dyDescent="0.3">
      <c r="B2828" s="57" t="s">
        <v>54</v>
      </c>
      <c r="C2828" s="56" t="s">
        <v>28</v>
      </c>
      <c r="D2828" s="56" t="s">
        <v>43</v>
      </c>
      <c r="E2828" s="55">
        <v>44652</v>
      </c>
      <c r="F2828" s="54">
        <v>8</v>
      </c>
      <c r="G2828" s="53">
        <v>0.40695599999999998</v>
      </c>
      <c r="H2828" s="53">
        <v>0.34449400000000002</v>
      </c>
      <c r="I2828" s="53">
        <v>0.27687299999999998</v>
      </c>
      <c r="J2828" s="53">
        <v>0</v>
      </c>
      <c r="K2828" s="53">
        <v>0</v>
      </c>
      <c r="L2828" s="53">
        <v>0</v>
      </c>
    </row>
    <row r="2829" spans="2:12" ht="19.5" customHeight="1" x14ac:dyDescent="0.3">
      <c r="B2829" s="57" t="s">
        <v>54</v>
      </c>
      <c r="C2829" s="56" t="s">
        <v>28</v>
      </c>
      <c r="D2829" s="56" t="s">
        <v>43</v>
      </c>
      <c r="E2829" s="55">
        <v>44621</v>
      </c>
      <c r="F2829" s="54">
        <v>8</v>
      </c>
      <c r="G2829" s="53">
        <v>0.56940800000000003</v>
      </c>
      <c r="H2829" s="53">
        <v>0.46499800000000002</v>
      </c>
      <c r="I2829" s="53">
        <v>0.37307400000000002</v>
      </c>
      <c r="J2829" s="53">
        <v>0</v>
      </c>
      <c r="K2829" s="53">
        <v>0</v>
      </c>
      <c r="L2829" s="53">
        <v>0</v>
      </c>
    </row>
    <row r="2830" spans="2:12" ht="19.5" customHeight="1" x14ac:dyDescent="0.3">
      <c r="B2830" s="57" t="s">
        <v>54</v>
      </c>
      <c r="C2830" s="56" t="s">
        <v>28</v>
      </c>
      <c r="D2830" s="56" t="s">
        <v>43</v>
      </c>
      <c r="E2830" s="55">
        <v>44593</v>
      </c>
      <c r="F2830" s="54">
        <v>8</v>
      </c>
      <c r="G2830" s="53">
        <v>0.43754199999999999</v>
      </c>
      <c r="H2830" s="53">
        <v>0.34030100000000002</v>
      </c>
      <c r="I2830" s="53">
        <v>0.273289</v>
      </c>
      <c r="J2830" s="53">
        <v>0</v>
      </c>
      <c r="K2830" s="53">
        <v>0</v>
      </c>
      <c r="L2830" s="53">
        <v>0</v>
      </c>
    </row>
    <row r="2831" spans="2:12" ht="19.5" customHeight="1" x14ac:dyDescent="0.3">
      <c r="B2831" s="57" t="s">
        <v>54</v>
      </c>
      <c r="C2831" s="56" t="s">
        <v>28</v>
      </c>
      <c r="D2831" s="56" t="s">
        <v>43</v>
      </c>
      <c r="E2831" s="55">
        <v>44562</v>
      </c>
      <c r="F2831" s="54">
        <v>8</v>
      </c>
      <c r="G2831" s="53">
        <v>0.44125500000000001</v>
      </c>
      <c r="H2831" s="53">
        <v>0.34551300000000001</v>
      </c>
      <c r="I2831" s="53">
        <v>0.28495799999999999</v>
      </c>
      <c r="J2831" s="53">
        <v>0</v>
      </c>
      <c r="K2831" s="53">
        <v>0</v>
      </c>
      <c r="L2831" s="53">
        <v>0</v>
      </c>
    </row>
    <row r="2832" spans="2:12" ht="19.5" customHeight="1" x14ac:dyDescent="0.3">
      <c r="B2832" s="100" t="s">
        <v>54</v>
      </c>
      <c r="C2832" s="56" t="s">
        <v>28</v>
      </c>
      <c r="D2832" s="56" t="s">
        <v>43</v>
      </c>
      <c r="E2832" s="55">
        <v>45108</v>
      </c>
      <c r="F2832" s="54">
        <v>8</v>
      </c>
      <c r="G2832" s="53">
        <v>0.25406699999999999</v>
      </c>
      <c r="H2832" s="53">
        <v>0.19991</v>
      </c>
      <c r="I2832" s="53">
        <v>0.14377000000000001</v>
      </c>
      <c r="J2832" s="53">
        <v>0</v>
      </c>
      <c r="K2832" s="53">
        <v>0</v>
      </c>
      <c r="L2832" s="53">
        <v>0</v>
      </c>
    </row>
    <row r="2833" spans="2:12" ht="19.5" customHeight="1" x14ac:dyDescent="0.3">
      <c r="B2833" s="57" t="s">
        <v>54</v>
      </c>
      <c r="C2833" s="56" t="s">
        <v>28</v>
      </c>
      <c r="D2833" s="56" t="s">
        <v>79</v>
      </c>
      <c r="E2833" s="55">
        <v>44896</v>
      </c>
      <c r="F2833" s="54" t="s">
        <v>0</v>
      </c>
      <c r="G2833" s="53">
        <v>0.20014000000000001</v>
      </c>
      <c r="H2833" s="53">
        <v>0.14352500000000001</v>
      </c>
      <c r="I2833" s="53">
        <v>0.14906900000000001</v>
      </c>
      <c r="J2833" s="53">
        <v>0</v>
      </c>
      <c r="K2833" s="53">
        <v>0</v>
      </c>
      <c r="L2833" s="53">
        <v>0</v>
      </c>
    </row>
    <row r="2834" spans="2:12" ht="19.5" customHeight="1" x14ac:dyDescent="0.3">
      <c r="B2834" s="57" t="s">
        <v>54</v>
      </c>
      <c r="C2834" s="56" t="s">
        <v>28</v>
      </c>
      <c r="D2834" s="56" t="s">
        <v>79</v>
      </c>
      <c r="E2834" s="55">
        <v>44866</v>
      </c>
      <c r="F2834" s="54" t="s">
        <v>0</v>
      </c>
      <c r="G2834" s="53">
        <v>0.26190999999999998</v>
      </c>
      <c r="H2834" s="53">
        <v>0.20893</v>
      </c>
      <c r="I2834" s="53">
        <v>0.16455600000000001</v>
      </c>
      <c r="J2834" s="53">
        <v>0</v>
      </c>
      <c r="K2834" s="53">
        <v>0</v>
      </c>
      <c r="L2834" s="53">
        <v>0</v>
      </c>
    </row>
    <row r="2835" spans="2:12" ht="19.5" customHeight="1" x14ac:dyDescent="0.3">
      <c r="B2835" s="57" t="s">
        <v>54</v>
      </c>
      <c r="C2835" s="56" t="s">
        <v>28</v>
      </c>
      <c r="D2835" s="56" t="s">
        <v>79</v>
      </c>
      <c r="E2835" s="55">
        <v>44835</v>
      </c>
      <c r="F2835" s="54" t="s">
        <v>0</v>
      </c>
      <c r="G2835" s="53">
        <v>0.29217199999999999</v>
      </c>
      <c r="H2835" s="53">
        <v>0.23577299999999998</v>
      </c>
      <c r="I2835" s="53">
        <v>0.173295</v>
      </c>
      <c r="J2835" s="53">
        <v>0</v>
      </c>
      <c r="K2835" s="53">
        <v>0</v>
      </c>
      <c r="L2835" s="53">
        <v>0</v>
      </c>
    </row>
    <row r="2836" spans="2:12" ht="19.5" customHeight="1" x14ac:dyDescent="0.3">
      <c r="B2836" s="57" t="s">
        <v>54</v>
      </c>
      <c r="C2836" s="56" t="s">
        <v>28</v>
      </c>
      <c r="D2836" s="56" t="s">
        <v>79</v>
      </c>
      <c r="E2836" s="55">
        <v>44805</v>
      </c>
      <c r="F2836" s="54" t="s">
        <v>0</v>
      </c>
      <c r="G2836" s="53">
        <v>0.31013499999999999</v>
      </c>
      <c r="H2836" s="53">
        <v>0.24688499999999999</v>
      </c>
      <c r="I2836" s="53">
        <v>0.17294300000000001</v>
      </c>
      <c r="J2836" s="53">
        <v>0</v>
      </c>
      <c r="K2836" s="53">
        <v>0</v>
      </c>
      <c r="L2836" s="53">
        <v>0</v>
      </c>
    </row>
    <row r="2837" spans="2:12" ht="19.5" customHeight="1" x14ac:dyDescent="0.3">
      <c r="B2837" s="57" t="s">
        <v>54</v>
      </c>
      <c r="C2837" s="56" t="s">
        <v>28</v>
      </c>
      <c r="D2837" s="56" t="s">
        <v>79</v>
      </c>
      <c r="E2837" s="55">
        <v>44774</v>
      </c>
      <c r="F2837" s="54" t="s">
        <v>0</v>
      </c>
      <c r="G2837" s="53">
        <v>0.32389799999999996</v>
      </c>
      <c r="H2837" s="53">
        <v>0.26926599999999995</v>
      </c>
      <c r="I2837" s="53">
        <v>0.20444600000000002</v>
      </c>
      <c r="J2837" s="53">
        <v>0</v>
      </c>
      <c r="K2837" s="53">
        <v>0</v>
      </c>
      <c r="L2837" s="53">
        <v>0</v>
      </c>
    </row>
    <row r="2838" spans="2:12" ht="19.5" customHeight="1" x14ac:dyDescent="0.3">
      <c r="B2838" s="57" t="s">
        <v>54</v>
      </c>
      <c r="C2838" s="56" t="s">
        <v>28</v>
      </c>
      <c r="D2838" s="56" t="s">
        <v>79</v>
      </c>
      <c r="E2838" s="55">
        <v>44743</v>
      </c>
      <c r="F2838" s="54" t="s">
        <v>0</v>
      </c>
      <c r="G2838" s="53">
        <v>0.291686</v>
      </c>
      <c r="H2838" s="53">
        <v>0.23366600000000001</v>
      </c>
      <c r="I2838" s="53">
        <v>0.177845</v>
      </c>
      <c r="J2838" s="53">
        <v>0</v>
      </c>
      <c r="K2838" s="53">
        <v>0</v>
      </c>
      <c r="L2838" s="53">
        <v>0</v>
      </c>
    </row>
    <row r="2839" spans="2:12" ht="19.5" customHeight="1" x14ac:dyDescent="0.3">
      <c r="B2839" s="57" t="s">
        <v>54</v>
      </c>
      <c r="C2839" s="56" t="s">
        <v>28</v>
      </c>
      <c r="D2839" s="56" t="s">
        <v>79</v>
      </c>
      <c r="E2839" s="55">
        <v>44713</v>
      </c>
      <c r="F2839" s="54" t="s">
        <v>0</v>
      </c>
      <c r="G2839" s="53">
        <v>0.35656199999999999</v>
      </c>
      <c r="H2839" s="53">
        <v>0.301647</v>
      </c>
      <c r="I2839" s="53">
        <v>0.22508900000000001</v>
      </c>
      <c r="J2839" s="53">
        <v>0</v>
      </c>
      <c r="K2839" s="53">
        <v>0</v>
      </c>
      <c r="L2839" s="53">
        <v>0</v>
      </c>
    </row>
    <row r="2840" spans="2:12" ht="19.5" customHeight="1" x14ac:dyDescent="0.3">
      <c r="B2840" s="57" t="s">
        <v>54</v>
      </c>
      <c r="C2840" s="56" t="s">
        <v>28</v>
      </c>
      <c r="D2840" s="56" t="s">
        <v>79</v>
      </c>
      <c r="E2840" s="55">
        <v>44682</v>
      </c>
      <c r="F2840" s="54" t="s">
        <v>0</v>
      </c>
      <c r="G2840" s="53">
        <v>0.37232499999999996</v>
      </c>
      <c r="H2840" s="53">
        <v>0.31250099999999997</v>
      </c>
      <c r="I2840" s="53">
        <v>0.24263500000000002</v>
      </c>
      <c r="J2840" s="53">
        <v>0</v>
      </c>
      <c r="K2840" s="53">
        <v>0</v>
      </c>
      <c r="L2840" s="53">
        <v>0</v>
      </c>
    </row>
    <row r="2841" spans="2:12" ht="19.5" customHeight="1" x14ac:dyDescent="0.3">
      <c r="B2841" s="57" t="s">
        <v>54</v>
      </c>
      <c r="C2841" s="56" t="s">
        <v>28</v>
      </c>
      <c r="D2841" s="56" t="s">
        <v>79</v>
      </c>
      <c r="E2841" s="55">
        <v>44652</v>
      </c>
      <c r="F2841" s="54" t="s">
        <v>0</v>
      </c>
      <c r="G2841" s="53">
        <v>0.37495599999999996</v>
      </c>
      <c r="H2841" s="53">
        <v>0.31249399999999999</v>
      </c>
      <c r="I2841" s="53">
        <v>0.24487299999999998</v>
      </c>
      <c r="J2841" s="53">
        <v>0</v>
      </c>
      <c r="K2841" s="53">
        <v>0</v>
      </c>
      <c r="L2841" s="53">
        <v>0</v>
      </c>
    </row>
    <row r="2842" spans="2:12" ht="19.5" customHeight="1" x14ac:dyDescent="0.3">
      <c r="B2842" s="57" t="s">
        <v>54</v>
      </c>
      <c r="C2842" s="56" t="s">
        <v>28</v>
      </c>
      <c r="D2842" s="56" t="s">
        <v>79</v>
      </c>
      <c r="E2842" s="55">
        <v>44621</v>
      </c>
      <c r="F2842" s="54" t="s">
        <v>0</v>
      </c>
      <c r="G2842" s="53">
        <v>0.53740800000000011</v>
      </c>
      <c r="H2842" s="53">
        <v>0.43299799999999999</v>
      </c>
      <c r="I2842" s="53">
        <v>0.34107399999999999</v>
      </c>
      <c r="J2842" s="53">
        <v>0</v>
      </c>
      <c r="K2842" s="53">
        <v>0</v>
      </c>
      <c r="L2842" s="53">
        <v>0</v>
      </c>
    </row>
    <row r="2843" spans="2:12" ht="19.5" customHeight="1" x14ac:dyDescent="0.3">
      <c r="B2843" s="57" t="s">
        <v>54</v>
      </c>
      <c r="C2843" s="56" t="s">
        <v>28</v>
      </c>
      <c r="D2843" s="56" t="s">
        <v>79</v>
      </c>
      <c r="E2843" s="55">
        <v>44593</v>
      </c>
      <c r="F2843" s="54" t="s">
        <v>0</v>
      </c>
      <c r="G2843" s="53">
        <v>0.40554199999999996</v>
      </c>
      <c r="H2843" s="53">
        <v>0.30830099999999999</v>
      </c>
      <c r="I2843" s="53">
        <v>0.241289</v>
      </c>
      <c r="J2843" s="53">
        <v>0</v>
      </c>
      <c r="K2843" s="53">
        <v>0</v>
      </c>
      <c r="L2843" s="53">
        <v>0</v>
      </c>
    </row>
    <row r="2844" spans="2:12" ht="19.5" customHeight="1" x14ac:dyDescent="0.3">
      <c r="B2844" s="57" t="s">
        <v>54</v>
      </c>
      <c r="C2844" s="56" t="s">
        <v>28</v>
      </c>
      <c r="D2844" s="56" t="s">
        <v>79</v>
      </c>
      <c r="E2844" s="55">
        <v>44562</v>
      </c>
      <c r="F2844" s="54" t="s">
        <v>0</v>
      </c>
      <c r="G2844" s="53">
        <v>0.40925499999999998</v>
      </c>
      <c r="H2844" s="53">
        <v>0.31351299999999999</v>
      </c>
      <c r="I2844" s="53">
        <v>0.25295799999999996</v>
      </c>
      <c r="J2844" s="53">
        <v>0</v>
      </c>
      <c r="K2844" s="53">
        <v>0</v>
      </c>
      <c r="L2844" s="53">
        <v>0</v>
      </c>
    </row>
    <row r="2845" spans="2:12" ht="19.5" customHeight="1" x14ac:dyDescent="0.3">
      <c r="B2845" s="57" t="s">
        <v>54</v>
      </c>
      <c r="C2845" s="56" t="s">
        <v>28</v>
      </c>
      <c r="D2845" s="56" t="s">
        <v>82</v>
      </c>
      <c r="E2845" s="55">
        <v>44896</v>
      </c>
      <c r="F2845" s="54" t="s">
        <v>125</v>
      </c>
      <c r="G2845" s="53">
        <v>0.23263999999999999</v>
      </c>
      <c r="H2845" s="53">
        <v>0.17602499999999999</v>
      </c>
      <c r="I2845" s="53">
        <v>0.18156900000000001</v>
      </c>
      <c r="J2845" s="53">
        <v>0</v>
      </c>
      <c r="K2845" s="53">
        <v>0</v>
      </c>
      <c r="L2845" s="53">
        <v>0</v>
      </c>
    </row>
    <row r="2846" spans="2:12" ht="19.5" customHeight="1" x14ac:dyDescent="0.3">
      <c r="B2846" s="57" t="s">
        <v>54</v>
      </c>
      <c r="C2846" s="56" t="s">
        <v>28</v>
      </c>
      <c r="D2846" s="56" t="s">
        <v>82</v>
      </c>
      <c r="E2846" s="55">
        <v>44866</v>
      </c>
      <c r="F2846" s="54" t="s">
        <v>125</v>
      </c>
      <c r="G2846" s="53">
        <v>0.29441000000000001</v>
      </c>
      <c r="H2846" s="53">
        <v>0.24143000000000001</v>
      </c>
      <c r="I2846" s="53">
        <v>0.19705600000000001</v>
      </c>
      <c r="J2846" s="53">
        <v>0</v>
      </c>
      <c r="K2846" s="53">
        <v>0</v>
      </c>
      <c r="L2846" s="53">
        <v>0</v>
      </c>
    </row>
    <row r="2847" spans="2:12" ht="19.5" customHeight="1" x14ac:dyDescent="0.3">
      <c r="B2847" s="57" t="s">
        <v>54</v>
      </c>
      <c r="C2847" s="56" t="s">
        <v>28</v>
      </c>
      <c r="D2847" s="56" t="s">
        <v>82</v>
      </c>
      <c r="E2847" s="55">
        <v>44835</v>
      </c>
      <c r="F2847" s="54" t="s">
        <v>125</v>
      </c>
      <c r="G2847" s="53">
        <v>0.32467200000000002</v>
      </c>
      <c r="H2847" s="53">
        <v>0.26827299999999998</v>
      </c>
      <c r="I2847" s="53">
        <v>0.20579500000000001</v>
      </c>
      <c r="J2847" s="53">
        <v>0</v>
      </c>
      <c r="K2847" s="53">
        <v>0</v>
      </c>
      <c r="L2847" s="53">
        <v>0</v>
      </c>
    </row>
    <row r="2848" spans="2:12" ht="19.5" customHeight="1" x14ac:dyDescent="0.3">
      <c r="B2848" s="57" t="s">
        <v>54</v>
      </c>
      <c r="C2848" s="56" t="s">
        <v>28</v>
      </c>
      <c r="D2848" s="56" t="s">
        <v>82</v>
      </c>
      <c r="E2848" s="55">
        <v>44805</v>
      </c>
      <c r="F2848" s="54" t="s">
        <v>125</v>
      </c>
      <c r="G2848" s="53">
        <v>0.34263500000000002</v>
      </c>
      <c r="H2848" s="53">
        <v>0.27938499999999999</v>
      </c>
      <c r="I2848" s="53">
        <v>0.20544299999999999</v>
      </c>
      <c r="J2848" s="53">
        <v>0</v>
      </c>
      <c r="K2848" s="53">
        <v>0</v>
      </c>
      <c r="L2848" s="53">
        <v>0</v>
      </c>
    </row>
    <row r="2849" spans="2:12" ht="19.5" customHeight="1" x14ac:dyDescent="0.3">
      <c r="B2849" s="57" t="s">
        <v>54</v>
      </c>
      <c r="C2849" s="56" t="s">
        <v>28</v>
      </c>
      <c r="D2849" s="56" t="s">
        <v>82</v>
      </c>
      <c r="E2849" s="55">
        <v>44774</v>
      </c>
      <c r="F2849" s="54" t="s">
        <v>125</v>
      </c>
      <c r="G2849" s="53">
        <v>0.35639799999999999</v>
      </c>
      <c r="H2849" s="53">
        <v>0.30176599999999998</v>
      </c>
      <c r="I2849" s="53">
        <v>0.23694599999999999</v>
      </c>
      <c r="J2849" s="53">
        <v>0</v>
      </c>
      <c r="K2849" s="53">
        <v>0</v>
      </c>
      <c r="L2849" s="53">
        <v>0</v>
      </c>
    </row>
    <row r="2850" spans="2:12" ht="19.5" customHeight="1" x14ac:dyDescent="0.3">
      <c r="B2850" s="57" t="s">
        <v>54</v>
      </c>
      <c r="C2850" s="56" t="s">
        <v>28</v>
      </c>
      <c r="D2850" s="56" t="s">
        <v>82</v>
      </c>
      <c r="E2850" s="55">
        <v>44743</v>
      </c>
      <c r="F2850" s="54" t="s">
        <v>125</v>
      </c>
      <c r="G2850" s="53">
        <v>0.32418599999999997</v>
      </c>
      <c r="H2850" s="53">
        <v>0.26616600000000001</v>
      </c>
      <c r="I2850" s="53">
        <v>0.210345</v>
      </c>
      <c r="J2850" s="53">
        <v>0</v>
      </c>
      <c r="K2850" s="53">
        <v>0</v>
      </c>
      <c r="L2850" s="53">
        <v>0</v>
      </c>
    </row>
    <row r="2851" spans="2:12" ht="19.5" customHeight="1" x14ac:dyDescent="0.3">
      <c r="B2851" s="57" t="s">
        <v>54</v>
      </c>
      <c r="C2851" s="56" t="s">
        <v>28</v>
      </c>
      <c r="D2851" s="56" t="s">
        <v>82</v>
      </c>
      <c r="E2851" s="55">
        <v>44713</v>
      </c>
      <c r="F2851" s="54" t="s">
        <v>125</v>
      </c>
      <c r="G2851" s="53">
        <v>0.38906200000000002</v>
      </c>
      <c r="H2851" s="53">
        <v>0.33414699999999997</v>
      </c>
      <c r="I2851" s="53">
        <v>0.25758900000000001</v>
      </c>
      <c r="J2851" s="53">
        <v>0</v>
      </c>
      <c r="K2851" s="53">
        <v>0</v>
      </c>
      <c r="L2851" s="53">
        <v>0</v>
      </c>
    </row>
    <row r="2852" spans="2:12" ht="19.5" customHeight="1" x14ac:dyDescent="0.3">
      <c r="B2852" s="57" t="s">
        <v>54</v>
      </c>
      <c r="C2852" s="56" t="s">
        <v>28</v>
      </c>
      <c r="D2852" s="56" t="s">
        <v>82</v>
      </c>
      <c r="E2852" s="55">
        <v>44682</v>
      </c>
      <c r="F2852" s="54" t="s">
        <v>125</v>
      </c>
      <c r="G2852" s="53">
        <v>0.40482499999999999</v>
      </c>
      <c r="H2852" s="53">
        <v>0.345001</v>
      </c>
      <c r="I2852" s="53">
        <v>0.27513500000000002</v>
      </c>
      <c r="J2852" s="53">
        <v>0</v>
      </c>
      <c r="K2852" s="53">
        <v>0</v>
      </c>
      <c r="L2852" s="53">
        <v>0</v>
      </c>
    </row>
    <row r="2853" spans="2:12" ht="19.5" customHeight="1" x14ac:dyDescent="0.3">
      <c r="B2853" s="57" t="s">
        <v>54</v>
      </c>
      <c r="C2853" s="56" t="s">
        <v>28</v>
      </c>
      <c r="D2853" s="56" t="s">
        <v>82</v>
      </c>
      <c r="E2853" s="55">
        <v>44652</v>
      </c>
      <c r="F2853" s="54" t="s">
        <v>125</v>
      </c>
      <c r="G2853" s="53">
        <v>0.40745599999999998</v>
      </c>
      <c r="H2853" s="53">
        <v>0.34499400000000002</v>
      </c>
      <c r="I2853" s="53">
        <v>0.27737299999999998</v>
      </c>
      <c r="J2853" s="53">
        <v>0</v>
      </c>
      <c r="K2853" s="53">
        <v>0</v>
      </c>
      <c r="L2853" s="53">
        <v>0</v>
      </c>
    </row>
    <row r="2854" spans="2:12" ht="19.5" customHeight="1" x14ac:dyDescent="0.3">
      <c r="B2854" s="57" t="s">
        <v>54</v>
      </c>
      <c r="C2854" s="56" t="s">
        <v>28</v>
      </c>
      <c r="D2854" s="56" t="s">
        <v>82</v>
      </c>
      <c r="E2854" s="55">
        <v>44621</v>
      </c>
      <c r="F2854" s="54" t="s">
        <v>125</v>
      </c>
      <c r="G2854" s="53">
        <v>0.56990800000000008</v>
      </c>
      <c r="H2854" s="53">
        <v>0.46549800000000002</v>
      </c>
      <c r="I2854" s="53">
        <v>0.37357400000000002</v>
      </c>
      <c r="J2854" s="53">
        <v>0</v>
      </c>
      <c r="K2854" s="53">
        <v>0</v>
      </c>
      <c r="L2854" s="53">
        <v>0</v>
      </c>
    </row>
    <row r="2855" spans="2:12" ht="19.5" customHeight="1" x14ac:dyDescent="0.3">
      <c r="B2855" s="57" t="s">
        <v>54</v>
      </c>
      <c r="C2855" s="56" t="s">
        <v>28</v>
      </c>
      <c r="D2855" s="56" t="s">
        <v>82</v>
      </c>
      <c r="E2855" s="55">
        <v>44593</v>
      </c>
      <c r="F2855" s="54" t="s">
        <v>125</v>
      </c>
      <c r="G2855" s="53">
        <v>0.43804199999999999</v>
      </c>
      <c r="H2855" s="53">
        <v>0.34080100000000002</v>
      </c>
      <c r="I2855" s="53">
        <v>0.273789</v>
      </c>
      <c r="J2855" s="53">
        <v>0</v>
      </c>
      <c r="K2855" s="53">
        <v>0</v>
      </c>
      <c r="L2855" s="53">
        <v>0</v>
      </c>
    </row>
    <row r="2856" spans="2:12" ht="19.5" customHeight="1" x14ac:dyDescent="0.3">
      <c r="B2856" s="57" t="s">
        <v>54</v>
      </c>
      <c r="C2856" s="56" t="s">
        <v>28</v>
      </c>
      <c r="D2856" s="56" t="s">
        <v>82</v>
      </c>
      <c r="E2856" s="55">
        <v>44562</v>
      </c>
      <c r="F2856" s="54" t="s">
        <v>125</v>
      </c>
      <c r="G2856" s="53">
        <v>0.44175500000000001</v>
      </c>
      <c r="H2856" s="53">
        <v>0.34601300000000001</v>
      </c>
      <c r="I2856" s="53">
        <v>0.28545799999999999</v>
      </c>
      <c r="J2856" s="53">
        <v>0</v>
      </c>
      <c r="K2856" s="53">
        <v>0</v>
      </c>
      <c r="L2856" s="53">
        <v>0</v>
      </c>
    </row>
    <row r="2857" spans="2:12" ht="19.5" customHeight="1" x14ac:dyDescent="0.3">
      <c r="B2857" s="57" t="s">
        <v>54</v>
      </c>
      <c r="C2857" s="56" t="s">
        <v>28</v>
      </c>
      <c r="D2857" s="56" t="s">
        <v>82</v>
      </c>
      <c r="E2857" s="55">
        <v>44896</v>
      </c>
      <c r="F2857" s="54" t="s">
        <v>126</v>
      </c>
      <c r="G2857" s="53">
        <v>0.23763999999999999</v>
      </c>
      <c r="H2857" s="53">
        <v>0.18102499999999999</v>
      </c>
      <c r="I2857" s="53">
        <v>0.18656899999999998</v>
      </c>
      <c r="J2857" s="53">
        <v>0</v>
      </c>
      <c r="K2857" s="53">
        <v>0</v>
      </c>
      <c r="L2857" s="53">
        <v>0</v>
      </c>
    </row>
    <row r="2858" spans="2:12" ht="19.5" customHeight="1" x14ac:dyDescent="0.3">
      <c r="B2858" s="57" t="s">
        <v>54</v>
      </c>
      <c r="C2858" s="56" t="s">
        <v>28</v>
      </c>
      <c r="D2858" s="56" t="s">
        <v>82</v>
      </c>
      <c r="E2858" s="55">
        <v>44866</v>
      </c>
      <c r="F2858" s="54" t="s">
        <v>126</v>
      </c>
      <c r="G2858" s="53">
        <v>0.29941000000000001</v>
      </c>
      <c r="H2858" s="53">
        <v>0.24643000000000001</v>
      </c>
      <c r="I2858" s="53">
        <v>0.20205599999999999</v>
      </c>
      <c r="J2858" s="53">
        <v>0</v>
      </c>
      <c r="K2858" s="53">
        <v>0</v>
      </c>
      <c r="L2858" s="53">
        <v>0</v>
      </c>
    </row>
    <row r="2859" spans="2:12" ht="19.5" customHeight="1" x14ac:dyDescent="0.3">
      <c r="B2859" s="57" t="s">
        <v>54</v>
      </c>
      <c r="C2859" s="56" t="s">
        <v>28</v>
      </c>
      <c r="D2859" s="56" t="s">
        <v>82</v>
      </c>
      <c r="E2859" s="55">
        <v>44835</v>
      </c>
      <c r="F2859" s="54" t="s">
        <v>126</v>
      </c>
      <c r="G2859" s="53">
        <v>0.32967200000000002</v>
      </c>
      <c r="H2859" s="53">
        <v>0.27327299999999999</v>
      </c>
      <c r="I2859" s="53">
        <v>0.21079500000000001</v>
      </c>
      <c r="J2859" s="53">
        <v>0</v>
      </c>
      <c r="K2859" s="53">
        <v>0</v>
      </c>
      <c r="L2859" s="53">
        <v>0</v>
      </c>
    </row>
    <row r="2860" spans="2:12" ht="19.5" customHeight="1" x14ac:dyDescent="0.3">
      <c r="B2860" s="57" t="s">
        <v>54</v>
      </c>
      <c r="C2860" s="56" t="s">
        <v>28</v>
      </c>
      <c r="D2860" s="56" t="s">
        <v>82</v>
      </c>
      <c r="E2860" s="55">
        <v>44805</v>
      </c>
      <c r="F2860" s="54" t="s">
        <v>126</v>
      </c>
      <c r="G2860" s="53">
        <v>0.34763499999999997</v>
      </c>
      <c r="H2860" s="53">
        <v>0.284385</v>
      </c>
      <c r="I2860" s="53">
        <v>0.21044299999999999</v>
      </c>
      <c r="J2860" s="53">
        <v>0</v>
      </c>
      <c r="K2860" s="53">
        <v>0</v>
      </c>
      <c r="L2860" s="53">
        <v>0</v>
      </c>
    </row>
    <row r="2861" spans="2:12" ht="19.5" customHeight="1" x14ac:dyDescent="0.3">
      <c r="B2861" s="57" t="s">
        <v>54</v>
      </c>
      <c r="C2861" s="56" t="s">
        <v>28</v>
      </c>
      <c r="D2861" s="56" t="s">
        <v>82</v>
      </c>
      <c r="E2861" s="55">
        <v>44774</v>
      </c>
      <c r="F2861" s="54" t="s">
        <v>126</v>
      </c>
      <c r="G2861" s="53">
        <v>0.361398</v>
      </c>
      <c r="H2861" s="53">
        <v>0.30676599999999998</v>
      </c>
      <c r="I2861" s="53">
        <v>0.24194599999999999</v>
      </c>
      <c r="J2861" s="53">
        <v>0</v>
      </c>
      <c r="K2861" s="53">
        <v>0</v>
      </c>
      <c r="L2861" s="53">
        <v>0</v>
      </c>
    </row>
    <row r="2862" spans="2:12" ht="19.5" customHeight="1" x14ac:dyDescent="0.3">
      <c r="B2862" s="57" t="s">
        <v>54</v>
      </c>
      <c r="C2862" s="56" t="s">
        <v>28</v>
      </c>
      <c r="D2862" s="56" t="s">
        <v>82</v>
      </c>
      <c r="E2862" s="55">
        <v>44743</v>
      </c>
      <c r="F2862" s="54" t="s">
        <v>126</v>
      </c>
      <c r="G2862" s="53">
        <v>0.32918599999999998</v>
      </c>
      <c r="H2862" s="53">
        <v>0.27116600000000002</v>
      </c>
      <c r="I2862" s="53">
        <v>0.21534500000000001</v>
      </c>
      <c r="J2862" s="53">
        <v>0</v>
      </c>
      <c r="K2862" s="53">
        <v>0</v>
      </c>
      <c r="L2862" s="53">
        <v>0</v>
      </c>
    </row>
    <row r="2863" spans="2:12" ht="19.5" customHeight="1" x14ac:dyDescent="0.3">
      <c r="B2863" s="57" t="s">
        <v>54</v>
      </c>
      <c r="C2863" s="56" t="s">
        <v>28</v>
      </c>
      <c r="D2863" s="56" t="s">
        <v>82</v>
      </c>
      <c r="E2863" s="55">
        <v>44713</v>
      </c>
      <c r="F2863" s="54" t="s">
        <v>126</v>
      </c>
      <c r="G2863" s="53">
        <v>0.39406200000000002</v>
      </c>
      <c r="H2863" s="53">
        <v>0.33914699999999998</v>
      </c>
      <c r="I2863" s="53">
        <v>0.26258900000000002</v>
      </c>
      <c r="J2863" s="53">
        <v>0</v>
      </c>
      <c r="K2863" s="53">
        <v>0</v>
      </c>
      <c r="L2863" s="53">
        <v>0</v>
      </c>
    </row>
    <row r="2864" spans="2:12" ht="19.5" customHeight="1" x14ac:dyDescent="0.3">
      <c r="B2864" s="57" t="s">
        <v>54</v>
      </c>
      <c r="C2864" s="56" t="s">
        <v>28</v>
      </c>
      <c r="D2864" s="56" t="s">
        <v>82</v>
      </c>
      <c r="E2864" s="55">
        <v>44682</v>
      </c>
      <c r="F2864" s="54" t="s">
        <v>126</v>
      </c>
      <c r="G2864" s="53">
        <v>0.40982499999999999</v>
      </c>
      <c r="H2864" s="53">
        <v>0.35000100000000001</v>
      </c>
      <c r="I2864" s="53">
        <v>0.28013500000000002</v>
      </c>
      <c r="J2864" s="53">
        <v>0</v>
      </c>
      <c r="K2864" s="53">
        <v>0</v>
      </c>
      <c r="L2864" s="53">
        <v>0</v>
      </c>
    </row>
    <row r="2865" spans="2:12" ht="19.5" customHeight="1" x14ac:dyDescent="0.3">
      <c r="B2865" s="57" t="s">
        <v>54</v>
      </c>
      <c r="C2865" s="56" t="s">
        <v>28</v>
      </c>
      <c r="D2865" s="56" t="s">
        <v>82</v>
      </c>
      <c r="E2865" s="55">
        <v>44652</v>
      </c>
      <c r="F2865" s="54" t="s">
        <v>126</v>
      </c>
      <c r="G2865" s="53">
        <v>0.41245599999999999</v>
      </c>
      <c r="H2865" s="53">
        <v>0.34999399999999997</v>
      </c>
      <c r="I2865" s="53">
        <v>0.28237299999999999</v>
      </c>
      <c r="J2865" s="53">
        <v>0</v>
      </c>
      <c r="K2865" s="53">
        <v>0</v>
      </c>
      <c r="L2865" s="53">
        <v>0</v>
      </c>
    </row>
    <row r="2866" spans="2:12" ht="19.5" customHeight="1" x14ac:dyDescent="0.3">
      <c r="B2866" s="57" t="s">
        <v>54</v>
      </c>
      <c r="C2866" s="56" t="s">
        <v>28</v>
      </c>
      <c r="D2866" s="56" t="s">
        <v>82</v>
      </c>
      <c r="E2866" s="55">
        <v>44621</v>
      </c>
      <c r="F2866" s="54" t="s">
        <v>126</v>
      </c>
      <c r="G2866" s="53">
        <v>0.57490800000000009</v>
      </c>
      <c r="H2866" s="53">
        <v>0.47049799999999997</v>
      </c>
      <c r="I2866" s="53">
        <v>0.37857400000000002</v>
      </c>
      <c r="J2866" s="53">
        <v>0</v>
      </c>
      <c r="K2866" s="53">
        <v>0</v>
      </c>
      <c r="L2866" s="53">
        <v>0</v>
      </c>
    </row>
    <row r="2867" spans="2:12" ht="19.5" customHeight="1" x14ac:dyDescent="0.3">
      <c r="B2867" s="57" t="s">
        <v>54</v>
      </c>
      <c r="C2867" s="56" t="s">
        <v>28</v>
      </c>
      <c r="D2867" s="56" t="s">
        <v>82</v>
      </c>
      <c r="E2867" s="55">
        <v>44593</v>
      </c>
      <c r="F2867" s="54" t="s">
        <v>126</v>
      </c>
      <c r="G2867" s="53">
        <v>0.44304199999999999</v>
      </c>
      <c r="H2867" s="53">
        <v>0.34580100000000003</v>
      </c>
      <c r="I2867" s="53">
        <v>0.27878900000000001</v>
      </c>
      <c r="J2867" s="53">
        <v>0</v>
      </c>
      <c r="K2867" s="53">
        <v>0</v>
      </c>
      <c r="L2867" s="53">
        <v>0</v>
      </c>
    </row>
    <row r="2868" spans="2:12" ht="19.5" customHeight="1" x14ac:dyDescent="0.3">
      <c r="B2868" s="57" t="s">
        <v>54</v>
      </c>
      <c r="C2868" s="56" t="s">
        <v>28</v>
      </c>
      <c r="D2868" s="56" t="s">
        <v>82</v>
      </c>
      <c r="E2868" s="55">
        <v>44562</v>
      </c>
      <c r="F2868" s="54" t="s">
        <v>126</v>
      </c>
      <c r="G2868" s="53">
        <v>0.44675500000000001</v>
      </c>
      <c r="H2868" s="53">
        <v>0.35101300000000002</v>
      </c>
      <c r="I2868" s="53">
        <v>0.29045799999999999</v>
      </c>
      <c r="J2868" s="53">
        <v>0</v>
      </c>
      <c r="K2868" s="53">
        <v>0</v>
      </c>
      <c r="L2868" s="53">
        <v>0</v>
      </c>
    </row>
    <row r="2869" spans="2:12" ht="19.5" customHeight="1" x14ac:dyDescent="0.3">
      <c r="B2869" s="57" t="s">
        <v>54</v>
      </c>
      <c r="C2869" s="56" t="s">
        <v>28</v>
      </c>
      <c r="D2869" s="56" t="s">
        <v>82</v>
      </c>
      <c r="E2869" s="55">
        <v>44896</v>
      </c>
      <c r="F2869" s="54" t="s">
        <v>127</v>
      </c>
      <c r="G2869" s="53">
        <v>0.24263999999999999</v>
      </c>
      <c r="H2869" s="53">
        <v>0.186025</v>
      </c>
      <c r="I2869" s="53">
        <v>0.19156899999999999</v>
      </c>
      <c r="J2869" s="53">
        <v>0</v>
      </c>
      <c r="K2869" s="53">
        <v>0</v>
      </c>
      <c r="L2869" s="53">
        <v>0</v>
      </c>
    </row>
    <row r="2870" spans="2:12" ht="19.5" customHeight="1" x14ac:dyDescent="0.3">
      <c r="B2870" s="57" t="s">
        <v>54</v>
      </c>
      <c r="C2870" s="56" t="s">
        <v>28</v>
      </c>
      <c r="D2870" s="56" t="s">
        <v>82</v>
      </c>
      <c r="E2870" s="55">
        <v>44866</v>
      </c>
      <c r="F2870" s="54" t="s">
        <v>127</v>
      </c>
      <c r="G2870" s="53">
        <v>0.30441000000000001</v>
      </c>
      <c r="H2870" s="53">
        <v>0.25142999999999999</v>
      </c>
      <c r="I2870" s="53">
        <v>0.20705599999999999</v>
      </c>
      <c r="J2870" s="53">
        <v>0</v>
      </c>
      <c r="K2870" s="53">
        <v>0</v>
      </c>
      <c r="L2870" s="53">
        <v>0</v>
      </c>
    </row>
    <row r="2871" spans="2:12" ht="19.5" customHeight="1" x14ac:dyDescent="0.3">
      <c r="B2871" s="57" t="s">
        <v>54</v>
      </c>
      <c r="C2871" s="56" t="s">
        <v>28</v>
      </c>
      <c r="D2871" s="56" t="s">
        <v>82</v>
      </c>
      <c r="E2871" s="55">
        <v>44835</v>
      </c>
      <c r="F2871" s="54" t="s">
        <v>127</v>
      </c>
      <c r="G2871" s="53">
        <v>0.33467200000000003</v>
      </c>
      <c r="H2871" s="53">
        <v>0.27827299999999999</v>
      </c>
      <c r="I2871" s="53">
        <v>0.21579499999999999</v>
      </c>
      <c r="J2871" s="53">
        <v>0</v>
      </c>
      <c r="K2871" s="53">
        <v>0</v>
      </c>
      <c r="L2871" s="53">
        <v>0</v>
      </c>
    </row>
    <row r="2872" spans="2:12" ht="19.5" customHeight="1" x14ac:dyDescent="0.3">
      <c r="B2872" s="57" t="s">
        <v>54</v>
      </c>
      <c r="C2872" s="56" t="s">
        <v>28</v>
      </c>
      <c r="D2872" s="56" t="s">
        <v>82</v>
      </c>
      <c r="E2872" s="55">
        <v>44805</v>
      </c>
      <c r="F2872" s="54" t="s">
        <v>127</v>
      </c>
      <c r="G2872" s="53">
        <v>0.35263499999999998</v>
      </c>
      <c r="H2872" s="53">
        <v>0.289385</v>
      </c>
      <c r="I2872" s="53">
        <v>0.215443</v>
      </c>
      <c r="J2872" s="53">
        <v>0</v>
      </c>
      <c r="K2872" s="53">
        <v>0</v>
      </c>
      <c r="L2872" s="53">
        <v>0</v>
      </c>
    </row>
    <row r="2873" spans="2:12" ht="19.5" customHeight="1" x14ac:dyDescent="0.3">
      <c r="B2873" s="57" t="s">
        <v>54</v>
      </c>
      <c r="C2873" s="56" t="s">
        <v>28</v>
      </c>
      <c r="D2873" s="56" t="s">
        <v>82</v>
      </c>
      <c r="E2873" s="55">
        <v>44774</v>
      </c>
      <c r="F2873" s="54" t="s">
        <v>127</v>
      </c>
      <c r="G2873" s="53">
        <v>0.366398</v>
      </c>
      <c r="H2873" s="53">
        <v>0.31176599999999999</v>
      </c>
      <c r="I2873" s="53">
        <v>0.246946</v>
      </c>
      <c r="J2873" s="53">
        <v>0</v>
      </c>
      <c r="K2873" s="53">
        <v>0</v>
      </c>
      <c r="L2873" s="53">
        <v>0</v>
      </c>
    </row>
    <row r="2874" spans="2:12" ht="19.5" customHeight="1" x14ac:dyDescent="0.3">
      <c r="B2874" s="57" t="s">
        <v>54</v>
      </c>
      <c r="C2874" s="56" t="s">
        <v>28</v>
      </c>
      <c r="D2874" s="56" t="s">
        <v>82</v>
      </c>
      <c r="E2874" s="55">
        <v>44743</v>
      </c>
      <c r="F2874" s="54" t="s">
        <v>127</v>
      </c>
      <c r="G2874" s="53">
        <v>0.33418599999999998</v>
      </c>
      <c r="H2874" s="53">
        <v>0.27616600000000002</v>
      </c>
      <c r="I2874" s="53">
        <v>0.22034499999999999</v>
      </c>
      <c r="J2874" s="53">
        <v>0</v>
      </c>
      <c r="K2874" s="53">
        <v>0</v>
      </c>
      <c r="L2874" s="53">
        <v>0</v>
      </c>
    </row>
    <row r="2875" spans="2:12" ht="19.5" customHeight="1" x14ac:dyDescent="0.3">
      <c r="B2875" s="57" t="s">
        <v>54</v>
      </c>
      <c r="C2875" s="56" t="s">
        <v>28</v>
      </c>
      <c r="D2875" s="56" t="s">
        <v>82</v>
      </c>
      <c r="E2875" s="55">
        <v>44713</v>
      </c>
      <c r="F2875" s="54" t="s">
        <v>127</v>
      </c>
      <c r="G2875" s="53">
        <v>0.39906199999999997</v>
      </c>
      <c r="H2875" s="53">
        <v>0.34414699999999998</v>
      </c>
      <c r="I2875" s="53">
        <v>0.26758900000000002</v>
      </c>
      <c r="J2875" s="53">
        <v>0</v>
      </c>
      <c r="K2875" s="53">
        <v>0</v>
      </c>
      <c r="L2875" s="53">
        <v>0</v>
      </c>
    </row>
    <row r="2876" spans="2:12" ht="19.5" customHeight="1" x14ac:dyDescent="0.3">
      <c r="B2876" s="57" t="s">
        <v>54</v>
      </c>
      <c r="C2876" s="56" t="s">
        <v>28</v>
      </c>
      <c r="D2876" s="56" t="s">
        <v>82</v>
      </c>
      <c r="E2876" s="55">
        <v>44682</v>
      </c>
      <c r="F2876" s="54" t="s">
        <v>127</v>
      </c>
      <c r="G2876" s="53">
        <v>0.414825</v>
      </c>
      <c r="H2876" s="53">
        <v>0.35500100000000001</v>
      </c>
      <c r="I2876" s="53">
        <v>0.28513499999999997</v>
      </c>
      <c r="J2876" s="53">
        <v>0</v>
      </c>
      <c r="K2876" s="53">
        <v>0</v>
      </c>
      <c r="L2876" s="53">
        <v>0</v>
      </c>
    </row>
    <row r="2877" spans="2:12" ht="19.5" customHeight="1" x14ac:dyDescent="0.3">
      <c r="B2877" s="57" t="s">
        <v>54</v>
      </c>
      <c r="C2877" s="56" t="s">
        <v>28</v>
      </c>
      <c r="D2877" s="56" t="s">
        <v>82</v>
      </c>
      <c r="E2877" s="55">
        <v>44652</v>
      </c>
      <c r="F2877" s="54" t="s">
        <v>127</v>
      </c>
      <c r="G2877" s="53">
        <v>0.41745599999999999</v>
      </c>
      <c r="H2877" s="53">
        <v>0.35499399999999998</v>
      </c>
      <c r="I2877" s="53">
        <v>0.28737299999999999</v>
      </c>
      <c r="J2877" s="53">
        <v>0</v>
      </c>
      <c r="K2877" s="53">
        <v>0</v>
      </c>
      <c r="L2877" s="53">
        <v>0</v>
      </c>
    </row>
    <row r="2878" spans="2:12" ht="19.5" customHeight="1" x14ac:dyDescent="0.3">
      <c r="B2878" s="57" t="s">
        <v>54</v>
      </c>
      <c r="C2878" s="56" t="s">
        <v>28</v>
      </c>
      <c r="D2878" s="56" t="s">
        <v>82</v>
      </c>
      <c r="E2878" s="55">
        <v>44621</v>
      </c>
      <c r="F2878" s="54" t="s">
        <v>127</v>
      </c>
      <c r="G2878" s="53">
        <v>0.57990800000000009</v>
      </c>
      <c r="H2878" s="53">
        <v>0.47549799999999998</v>
      </c>
      <c r="I2878" s="53">
        <v>0.38357400000000003</v>
      </c>
      <c r="J2878" s="53">
        <v>0</v>
      </c>
      <c r="K2878" s="53">
        <v>0</v>
      </c>
      <c r="L2878" s="53">
        <v>0</v>
      </c>
    </row>
    <row r="2879" spans="2:12" ht="19.5" customHeight="1" x14ac:dyDescent="0.3">
      <c r="B2879" s="57" t="s">
        <v>54</v>
      </c>
      <c r="C2879" s="56" t="s">
        <v>28</v>
      </c>
      <c r="D2879" s="56" t="s">
        <v>82</v>
      </c>
      <c r="E2879" s="55">
        <v>44593</v>
      </c>
      <c r="F2879" s="54" t="s">
        <v>127</v>
      </c>
      <c r="G2879" s="53">
        <v>0.448042</v>
      </c>
      <c r="H2879" s="53">
        <v>0.35080099999999997</v>
      </c>
      <c r="I2879" s="53">
        <v>0.28378900000000001</v>
      </c>
      <c r="J2879" s="53">
        <v>0</v>
      </c>
      <c r="K2879" s="53">
        <v>0</v>
      </c>
      <c r="L2879" s="53">
        <v>0</v>
      </c>
    </row>
    <row r="2880" spans="2:12" ht="19.5" customHeight="1" x14ac:dyDescent="0.3">
      <c r="B2880" s="57" t="s">
        <v>54</v>
      </c>
      <c r="C2880" s="56" t="s">
        <v>28</v>
      </c>
      <c r="D2880" s="56" t="s">
        <v>82</v>
      </c>
      <c r="E2880" s="55">
        <v>44562</v>
      </c>
      <c r="F2880" s="54" t="s">
        <v>127</v>
      </c>
      <c r="G2880" s="53">
        <v>0.45175500000000002</v>
      </c>
      <c r="H2880" s="53">
        <v>0.35601300000000002</v>
      </c>
      <c r="I2880" s="53">
        <v>0.295458</v>
      </c>
      <c r="J2880" s="53">
        <v>0</v>
      </c>
      <c r="K2880" s="53">
        <v>0</v>
      </c>
      <c r="L2880" s="53">
        <v>0</v>
      </c>
    </row>
    <row r="2881" spans="2:12" ht="19.5" customHeight="1" x14ac:dyDescent="0.3">
      <c r="B2881" s="57" t="s">
        <v>54</v>
      </c>
      <c r="C2881" s="56" t="s">
        <v>28</v>
      </c>
      <c r="D2881" s="56" t="s">
        <v>82</v>
      </c>
      <c r="E2881" s="55">
        <v>44896</v>
      </c>
      <c r="F2881" s="54" t="s">
        <v>128</v>
      </c>
      <c r="G2881" s="53">
        <v>0.24764</v>
      </c>
      <c r="H2881" s="53">
        <v>0.191025</v>
      </c>
      <c r="I2881" s="53">
        <v>0.19656899999999999</v>
      </c>
      <c r="J2881" s="53">
        <v>0</v>
      </c>
      <c r="K2881" s="53">
        <v>0</v>
      </c>
      <c r="L2881" s="53">
        <v>0</v>
      </c>
    </row>
    <row r="2882" spans="2:12" ht="19.5" customHeight="1" x14ac:dyDescent="0.3">
      <c r="B2882" s="57" t="s">
        <v>54</v>
      </c>
      <c r="C2882" s="56" t="s">
        <v>28</v>
      </c>
      <c r="D2882" s="56" t="s">
        <v>82</v>
      </c>
      <c r="E2882" s="55">
        <v>44866</v>
      </c>
      <c r="F2882" s="54" t="s">
        <v>128</v>
      </c>
      <c r="G2882" s="53">
        <v>0.30941000000000002</v>
      </c>
      <c r="H2882" s="53">
        <v>0.25642999999999999</v>
      </c>
      <c r="I2882" s="53">
        <v>0.21205599999999999</v>
      </c>
      <c r="J2882" s="53">
        <v>0</v>
      </c>
      <c r="K2882" s="53">
        <v>0</v>
      </c>
      <c r="L2882" s="53">
        <v>0</v>
      </c>
    </row>
    <row r="2883" spans="2:12" ht="19.5" customHeight="1" x14ac:dyDescent="0.3">
      <c r="B2883" s="57" t="s">
        <v>54</v>
      </c>
      <c r="C2883" s="56" t="s">
        <v>28</v>
      </c>
      <c r="D2883" s="56" t="s">
        <v>82</v>
      </c>
      <c r="E2883" s="55">
        <v>44835</v>
      </c>
      <c r="F2883" s="54" t="s">
        <v>128</v>
      </c>
      <c r="G2883" s="53">
        <v>0.33967199999999997</v>
      </c>
      <c r="H2883" s="53">
        <v>0.283273</v>
      </c>
      <c r="I2883" s="53">
        <v>0.22079499999999999</v>
      </c>
      <c r="J2883" s="53">
        <v>0</v>
      </c>
      <c r="K2883" s="53">
        <v>0</v>
      </c>
      <c r="L2883" s="53">
        <v>0</v>
      </c>
    </row>
    <row r="2884" spans="2:12" ht="19.5" customHeight="1" x14ac:dyDescent="0.3">
      <c r="B2884" s="57" t="s">
        <v>54</v>
      </c>
      <c r="C2884" s="56" t="s">
        <v>28</v>
      </c>
      <c r="D2884" s="56" t="s">
        <v>82</v>
      </c>
      <c r="E2884" s="55">
        <v>44805</v>
      </c>
      <c r="F2884" s="54" t="s">
        <v>128</v>
      </c>
      <c r="G2884" s="53">
        <v>0.35763499999999998</v>
      </c>
      <c r="H2884" s="53">
        <v>0.29438500000000001</v>
      </c>
      <c r="I2884" s="53">
        <v>0.220443</v>
      </c>
      <c r="J2884" s="53">
        <v>0</v>
      </c>
      <c r="K2884" s="53">
        <v>0</v>
      </c>
      <c r="L2884" s="53">
        <v>0</v>
      </c>
    </row>
    <row r="2885" spans="2:12" ht="19.5" customHeight="1" x14ac:dyDescent="0.3">
      <c r="B2885" s="57" t="s">
        <v>54</v>
      </c>
      <c r="C2885" s="56" t="s">
        <v>28</v>
      </c>
      <c r="D2885" s="56" t="s">
        <v>82</v>
      </c>
      <c r="E2885" s="55">
        <v>44774</v>
      </c>
      <c r="F2885" s="54" t="s">
        <v>128</v>
      </c>
      <c r="G2885" s="53">
        <v>0.37139800000000001</v>
      </c>
      <c r="H2885" s="53">
        <v>0.31676599999999999</v>
      </c>
      <c r="I2885" s="53">
        <v>0.251946</v>
      </c>
      <c r="J2885" s="53">
        <v>0</v>
      </c>
      <c r="K2885" s="53">
        <v>0</v>
      </c>
      <c r="L2885" s="53">
        <v>0</v>
      </c>
    </row>
    <row r="2886" spans="2:12" ht="19.5" customHeight="1" x14ac:dyDescent="0.3">
      <c r="B2886" s="57" t="s">
        <v>54</v>
      </c>
      <c r="C2886" s="56" t="s">
        <v>28</v>
      </c>
      <c r="D2886" s="56" t="s">
        <v>82</v>
      </c>
      <c r="E2886" s="55">
        <v>44743</v>
      </c>
      <c r="F2886" s="54" t="s">
        <v>128</v>
      </c>
      <c r="G2886" s="53">
        <v>0.33918599999999999</v>
      </c>
      <c r="H2886" s="53">
        <v>0.28116599999999997</v>
      </c>
      <c r="I2886" s="53">
        <v>0.22534499999999999</v>
      </c>
      <c r="J2886" s="53">
        <v>0</v>
      </c>
      <c r="K2886" s="53">
        <v>0</v>
      </c>
      <c r="L2886" s="53">
        <v>0</v>
      </c>
    </row>
    <row r="2887" spans="2:12" ht="19.5" customHeight="1" x14ac:dyDescent="0.3">
      <c r="B2887" s="57" t="s">
        <v>54</v>
      </c>
      <c r="C2887" s="56" t="s">
        <v>28</v>
      </c>
      <c r="D2887" s="56" t="s">
        <v>82</v>
      </c>
      <c r="E2887" s="55">
        <v>44713</v>
      </c>
      <c r="F2887" s="54" t="s">
        <v>128</v>
      </c>
      <c r="G2887" s="53">
        <v>0.40406199999999998</v>
      </c>
      <c r="H2887" s="53">
        <v>0.34914699999999999</v>
      </c>
      <c r="I2887" s="53">
        <v>0.27258900000000003</v>
      </c>
      <c r="J2887" s="53">
        <v>0</v>
      </c>
      <c r="K2887" s="53">
        <v>0</v>
      </c>
      <c r="L2887" s="53">
        <v>0</v>
      </c>
    </row>
    <row r="2888" spans="2:12" ht="19.5" customHeight="1" x14ac:dyDescent="0.3">
      <c r="B2888" s="57" t="s">
        <v>54</v>
      </c>
      <c r="C2888" s="56" t="s">
        <v>28</v>
      </c>
      <c r="D2888" s="56" t="s">
        <v>82</v>
      </c>
      <c r="E2888" s="55">
        <v>44682</v>
      </c>
      <c r="F2888" s="54" t="s">
        <v>128</v>
      </c>
      <c r="G2888" s="53">
        <v>0.419825</v>
      </c>
      <c r="H2888" s="53">
        <v>0.36000100000000002</v>
      </c>
      <c r="I2888" s="53">
        <v>0.29013499999999998</v>
      </c>
      <c r="J2888" s="53">
        <v>0</v>
      </c>
      <c r="K2888" s="53">
        <v>0</v>
      </c>
      <c r="L2888" s="53">
        <v>0</v>
      </c>
    </row>
    <row r="2889" spans="2:12" ht="19.5" customHeight="1" x14ac:dyDescent="0.3">
      <c r="B2889" s="57" t="s">
        <v>54</v>
      </c>
      <c r="C2889" s="56" t="s">
        <v>28</v>
      </c>
      <c r="D2889" s="56" t="s">
        <v>82</v>
      </c>
      <c r="E2889" s="55">
        <v>44652</v>
      </c>
      <c r="F2889" s="54" t="s">
        <v>128</v>
      </c>
      <c r="G2889" s="53">
        <v>0.422456</v>
      </c>
      <c r="H2889" s="53">
        <v>0.35999399999999998</v>
      </c>
      <c r="I2889" s="53">
        <v>0.29237299999999999</v>
      </c>
      <c r="J2889" s="53">
        <v>0</v>
      </c>
      <c r="K2889" s="53">
        <v>0</v>
      </c>
      <c r="L2889" s="53">
        <v>0</v>
      </c>
    </row>
    <row r="2890" spans="2:12" ht="19.5" customHeight="1" x14ac:dyDescent="0.3">
      <c r="B2890" s="57" t="s">
        <v>54</v>
      </c>
      <c r="C2890" s="56" t="s">
        <v>28</v>
      </c>
      <c r="D2890" s="56" t="s">
        <v>82</v>
      </c>
      <c r="E2890" s="55">
        <v>44621</v>
      </c>
      <c r="F2890" s="54" t="s">
        <v>128</v>
      </c>
      <c r="G2890" s="53">
        <v>0.58490800000000009</v>
      </c>
      <c r="H2890" s="53">
        <v>0.48049799999999998</v>
      </c>
      <c r="I2890" s="53">
        <v>0.38857399999999997</v>
      </c>
      <c r="J2890" s="53">
        <v>0</v>
      </c>
      <c r="K2890" s="53">
        <v>0</v>
      </c>
      <c r="L2890" s="53">
        <v>0</v>
      </c>
    </row>
    <row r="2891" spans="2:12" ht="19.5" customHeight="1" x14ac:dyDescent="0.3">
      <c r="B2891" s="57" t="s">
        <v>54</v>
      </c>
      <c r="C2891" s="56" t="s">
        <v>28</v>
      </c>
      <c r="D2891" s="56" t="s">
        <v>82</v>
      </c>
      <c r="E2891" s="55">
        <v>44593</v>
      </c>
      <c r="F2891" s="54" t="s">
        <v>128</v>
      </c>
      <c r="G2891" s="53">
        <v>0.453042</v>
      </c>
      <c r="H2891" s="53">
        <v>0.35580099999999998</v>
      </c>
      <c r="I2891" s="53">
        <v>0.28878900000000002</v>
      </c>
      <c r="J2891" s="53">
        <v>0</v>
      </c>
      <c r="K2891" s="53">
        <v>0</v>
      </c>
      <c r="L2891" s="53">
        <v>0</v>
      </c>
    </row>
    <row r="2892" spans="2:12" ht="19.5" customHeight="1" x14ac:dyDescent="0.3">
      <c r="B2892" s="57" t="s">
        <v>54</v>
      </c>
      <c r="C2892" s="56" t="s">
        <v>28</v>
      </c>
      <c r="D2892" s="56" t="s">
        <v>82</v>
      </c>
      <c r="E2892" s="55">
        <v>44562</v>
      </c>
      <c r="F2892" s="54" t="s">
        <v>128</v>
      </c>
      <c r="G2892" s="53">
        <v>0.45675500000000002</v>
      </c>
      <c r="H2892" s="53">
        <v>0.36101299999999997</v>
      </c>
      <c r="I2892" s="53">
        <v>0.300458</v>
      </c>
      <c r="J2892" s="53">
        <v>0</v>
      </c>
      <c r="K2892" s="53">
        <v>0</v>
      </c>
      <c r="L2892" s="53">
        <v>0</v>
      </c>
    </row>
    <row r="2893" spans="2:12" ht="19.5" customHeight="1" x14ac:dyDescent="0.3">
      <c r="B2893" s="57" t="s">
        <v>54</v>
      </c>
      <c r="C2893" s="56" t="s">
        <v>28</v>
      </c>
      <c r="D2893" s="56" t="s">
        <v>82</v>
      </c>
      <c r="E2893" s="55">
        <v>44896</v>
      </c>
      <c r="F2893" s="54" t="s">
        <v>129</v>
      </c>
      <c r="G2893" s="53">
        <v>0.25263999999999998</v>
      </c>
      <c r="H2893" s="53">
        <v>0.196025</v>
      </c>
      <c r="I2893" s="53">
        <v>0.201569</v>
      </c>
      <c r="J2893" s="53">
        <v>0</v>
      </c>
      <c r="K2893" s="53">
        <v>0</v>
      </c>
      <c r="L2893" s="53">
        <v>0</v>
      </c>
    </row>
    <row r="2894" spans="2:12" ht="19.5" customHeight="1" x14ac:dyDescent="0.3">
      <c r="B2894" s="57" t="s">
        <v>54</v>
      </c>
      <c r="C2894" s="56" t="s">
        <v>28</v>
      </c>
      <c r="D2894" s="56" t="s">
        <v>82</v>
      </c>
      <c r="E2894" s="55">
        <v>44866</v>
      </c>
      <c r="F2894" s="54" t="s">
        <v>129</v>
      </c>
      <c r="G2894" s="53">
        <v>0.31441000000000002</v>
      </c>
      <c r="H2894" s="53">
        <v>0.26143</v>
      </c>
      <c r="I2894" s="53">
        <v>0.217056</v>
      </c>
      <c r="J2894" s="53">
        <v>0</v>
      </c>
      <c r="K2894" s="53">
        <v>0</v>
      </c>
      <c r="L2894" s="53">
        <v>0</v>
      </c>
    </row>
    <row r="2895" spans="2:12" ht="19.5" customHeight="1" x14ac:dyDescent="0.3">
      <c r="B2895" s="57" t="s">
        <v>54</v>
      </c>
      <c r="C2895" s="56" t="s">
        <v>28</v>
      </c>
      <c r="D2895" s="56" t="s">
        <v>82</v>
      </c>
      <c r="E2895" s="55">
        <v>44835</v>
      </c>
      <c r="F2895" s="54" t="s">
        <v>129</v>
      </c>
      <c r="G2895" s="53">
        <v>0.34467199999999998</v>
      </c>
      <c r="H2895" s="53">
        <v>0.288273</v>
      </c>
      <c r="I2895" s="53">
        <v>0.225795</v>
      </c>
      <c r="J2895" s="53">
        <v>0</v>
      </c>
      <c r="K2895" s="53">
        <v>0</v>
      </c>
      <c r="L2895" s="53">
        <v>0</v>
      </c>
    </row>
    <row r="2896" spans="2:12" ht="19.5" customHeight="1" x14ac:dyDescent="0.3">
      <c r="B2896" s="57" t="s">
        <v>54</v>
      </c>
      <c r="C2896" s="56" t="s">
        <v>28</v>
      </c>
      <c r="D2896" s="56" t="s">
        <v>82</v>
      </c>
      <c r="E2896" s="55">
        <v>44805</v>
      </c>
      <c r="F2896" s="54" t="s">
        <v>129</v>
      </c>
      <c r="G2896" s="53">
        <v>0.36263499999999999</v>
      </c>
      <c r="H2896" s="53">
        <v>0.29938500000000001</v>
      </c>
      <c r="I2896" s="53">
        <v>0.225443</v>
      </c>
      <c r="J2896" s="53">
        <v>0</v>
      </c>
      <c r="K2896" s="53">
        <v>0</v>
      </c>
      <c r="L2896" s="53">
        <v>0</v>
      </c>
    </row>
    <row r="2897" spans="2:12" ht="19.5" customHeight="1" x14ac:dyDescent="0.3">
      <c r="B2897" s="57" t="s">
        <v>54</v>
      </c>
      <c r="C2897" s="56" t="s">
        <v>28</v>
      </c>
      <c r="D2897" s="56" t="s">
        <v>82</v>
      </c>
      <c r="E2897" s="55">
        <v>44774</v>
      </c>
      <c r="F2897" s="54" t="s">
        <v>129</v>
      </c>
      <c r="G2897" s="53">
        <v>0.37639800000000001</v>
      </c>
      <c r="H2897" s="53">
        <v>0.321766</v>
      </c>
      <c r="I2897" s="53">
        <v>0.25694600000000001</v>
      </c>
      <c r="J2897" s="53">
        <v>0</v>
      </c>
      <c r="K2897" s="53">
        <v>0</v>
      </c>
      <c r="L2897" s="53">
        <v>0</v>
      </c>
    </row>
    <row r="2898" spans="2:12" ht="19.5" customHeight="1" x14ac:dyDescent="0.3">
      <c r="B2898" s="57" t="s">
        <v>54</v>
      </c>
      <c r="C2898" s="56" t="s">
        <v>28</v>
      </c>
      <c r="D2898" s="56" t="s">
        <v>82</v>
      </c>
      <c r="E2898" s="55">
        <v>44743</v>
      </c>
      <c r="F2898" s="54" t="s">
        <v>129</v>
      </c>
      <c r="G2898" s="53">
        <v>0.34418599999999999</v>
      </c>
      <c r="H2898" s="53">
        <v>0.28616599999999998</v>
      </c>
      <c r="I2898" s="53">
        <v>0.23034499999999999</v>
      </c>
      <c r="J2898" s="53">
        <v>0</v>
      </c>
      <c r="K2898" s="53">
        <v>0</v>
      </c>
      <c r="L2898" s="53">
        <v>0</v>
      </c>
    </row>
    <row r="2899" spans="2:12" ht="19.5" customHeight="1" x14ac:dyDescent="0.3">
      <c r="B2899" s="57" t="s">
        <v>54</v>
      </c>
      <c r="C2899" s="56" t="s">
        <v>28</v>
      </c>
      <c r="D2899" s="56" t="s">
        <v>82</v>
      </c>
      <c r="E2899" s="55">
        <v>44713</v>
      </c>
      <c r="F2899" s="54" t="s">
        <v>129</v>
      </c>
      <c r="G2899" s="53">
        <v>0.40906199999999998</v>
      </c>
      <c r="H2899" s="53">
        <v>0.35414699999999999</v>
      </c>
      <c r="I2899" s="53">
        <v>0.27758899999999997</v>
      </c>
      <c r="J2899" s="53">
        <v>0</v>
      </c>
      <c r="K2899" s="53">
        <v>0</v>
      </c>
      <c r="L2899" s="53">
        <v>0</v>
      </c>
    </row>
    <row r="2900" spans="2:12" ht="19.5" customHeight="1" x14ac:dyDescent="0.3">
      <c r="B2900" s="57" t="s">
        <v>54</v>
      </c>
      <c r="C2900" s="56" t="s">
        <v>28</v>
      </c>
      <c r="D2900" s="56" t="s">
        <v>82</v>
      </c>
      <c r="E2900" s="55">
        <v>44682</v>
      </c>
      <c r="F2900" s="54" t="s">
        <v>129</v>
      </c>
      <c r="G2900" s="53">
        <v>0.42482500000000001</v>
      </c>
      <c r="H2900" s="53">
        <v>0.36500100000000002</v>
      </c>
      <c r="I2900" s="53">
        <v>0.29513499999999998</v>
      </c>
      <c r="J2900" s="53">
        <v>0</v>
      </c>
      <c r="K2900" s="53">
        <v>0</v>
      </c>
      <c r="L2900" s="53">
        <v>0</v>
      </c>
    </row>
    <row r="2901" spans="2:12" ht="19.5" customHeight="1" x14ac:dyDescent="0.3">
      <c r="B2901" s="57" t="s">
        <v>54</v>
      </c>
      <c r="C2901" s="56" t="s">
        <v>28</v>
      </c>
      <c r="D2901" s="56" t="s">
        <v>82</v>
      </c>
      <c r="E2901" s="55">
        <v>44652</v>
      </c>
      <c r="F2901" s="54" t="s">
        <v>129</v>
      </c>
      <c r="G2901" s="53">
        <v>0.427456</v>
      </c>
      <c r="H2901" s="53">
        <v>0.36499399999999999</v>
      </c>
      <c r="I2901" s="53">
        <v>0.297373</v>
      </c>
      <c r="J2901" s="53">
        <v>0</v>
      </c>
      <c r="K2901" s="53">
        <v>0</v>
      </c>
      <c r="L2901" s="53">
        <v>0</v>
      </c>
    </row>
    <row r="2902" spans="2:12" ht="19.5" customHeight="1" x14ac:dyDescent="0.3">
      <c r="B2902" s="57" t="s">
        <v>54</v>
      </c>
      <c r="C2902" s="56" t="s">
        <v>28</v>
      </c>
      <c r="D2902" s="56" t="s">
        <v>82</v>
      </c>
      <c r="E2902" s="55">
        <v>44621</v>
      </c>
      <c r="F2902" s="54" t="s">
        <v>129</v>
      </c>
      <c r="G2902" s="53">
        <v>0.5899080000000001</v>
      </c>
      <c r="H2902" s="53">
        <v>0.48549799999999999</v>
      </c>
      <c r="I2902" s="53">
        <v>0.39357399999999998</v>
      </c>
      <c r="J2902" s="53">
        <v>0</v>
      </c>
      <c r="K2902" s="53">
        <v>0</v>
      </c>
      <c r="L2902" s="53">
        <v>0</v>
      </c>
    </row>
    <row r="2903" spans="2:12" ht="19.5" customHeight="1" x14ac:dyDescent="0.3">
      <c r="B2903" s="57" t="s">
        <v>54</v>
      </c>
      <c r="C2903" s="56" t="s">
        <v>28</v>
      </c>
      <c r="D2903" s="56" t="s">
        <v>82</v>
      </c>
      <c r="E2903" s="55">
        <v>44593</v>
      </c>
      <c r="F2903" s="54" t="s">
        <v>129</v>
      </c>
      <c r="G2903" s="53">
        <v>0.458042</v>
      </c>
      <c r="H2903" s="53">
        <v>0.36080099999999998</v>
      </c>
      <c r="I2903" s="53">
        <v>0.29378900000000002</v>
      </c>
      <c r="J2903" s="53">
        <v>0</v>
      </c>
      <c r="K2903" s="53">
        <v>0</v>
      </c>
      <c r="L2903" s="53">
        <v>0</v>
      </c>
    </row>
    <row r="2904" spans="2:12" ht="19.5" customHeight="1" x14ac:dyDescent="0.3">
      <c r="B2904" s="57" t="s">
        <v>54</v>
      </c>
      <c r="C2904" s="56" t="s">
        <v>28</v>
      </c>
      <c r="D2904" s="56" t="s">
        <v>82</v>
      </c>
      <c r="E2904" s="55">
        <v>44562</v>
      </c>
      <c r="F2904" s="54" t="s">
        <v>129</v>
      </c>
      <c r="G2904" s="53">
        <v>0.46175499999999997</v>
      </c>
      <c r="H2904" s="53">
        <v>0.36601299999999998</v>
      </c>
      <c r="I2904" s="53">
        <v>0.30545800000000001</v>
      </c>
      <c r="J2904" s="53">
        <v>0</v>
      </c>
      <c r="K2904" s="53">
        <v>0</v>
      </c>
      <c r="L2904" s="53">
        <v>0</v>
      </c>
    </row>
    <row r="2905" spans="2:12" ht="19.5" customHeight="1" x14ac:dyDescent="0.3">
      <c r="B2905" s="57" t="s">
        <v>54</v>
      </c>
      <c r="C2905" s="56" t="s">
        <v>28</v>
      </c>
      <c r="D2905" s="56" t="s">
        <v>82</v>
      </c>
      <c r="E2905" s="55">
        <v>44896</v>
      </c>
      <c r="F2905" s="54" t="s">
        <v>130</v>
      </c>
      <c r="G2905" s="53">
        <v>0.22664000000000001</v>
      </c>
      <c r="H2905" s="53">
        <v>0.17002500000000001</v>
      </c>
      <c r="I2905" s="53">
        <v>0.175569</v>
      </c>
      <c r="J2905" s="53">
        <v>0</v>
      </c>
      <c r="K2905" s="53">
        <v>0</v>
      </c>
      <c r="L2905" s="53">
        <v>0</v>
      </c>
    </row>
    <row r="2906" spans="2:12" ht="19.5" customHeight="1" x14ac:dyDescent="0.3">
      <c r="B2906" s="57" t="s">
        <v>54</v>
      </c>
      <c r="C2906" s="56" t="s">
        <v>28</v>
      </c>
      <c r="D2906" s="56" t="s">
        <v>82</v>
      </c>
      <c r="E2906" s="55">
        <v>44866</v>
      </c>
      <c r="F2906" s="54" t="s">
        <v>130</v>
      </c>
      <c r="G2906" s="53">
        <v>0.28841</v>
      </c>
      <c r="H2906" s="53">
        <v>0.23543</v>
      </c>
      <c r="I2906" s="53">
        <v>0.191056</v>
      </c>
      <c r="J2906" s="53">
        <v>0</v>
      </c>
      <c r="K2906" s="53">
        <v>0</v>
      </c>
      <c r="L2906" s="53">
        <v>0</v>
      </c>
    </row>
    <row r="2907" spans="2:12" ht="19.5" customHeight="1" x14ac:dyDescent="0.3">
      <c r="B2907" s="57" t="s">
        <v>54</v>
      </c>
      <c r="C2907" s="56" t="s">
        <v>28</v>
      </c>
      <c r="D2907" s="56" t="s">
        <v>82</v>
      </c>
      <c r="E2907" s="55">
        <v>44835</v>
      </c>
      <c r="F2907" s="54" t="s">
        <v>130</v>
      </c>
      <c r="G2907" s="53">
        <v>0.31867200000000001</v>
      </c>
      <c r="H2907" s="53">
        <v>0.26227299999999998</v>
      </c>
      <c r="I2907" s="53">
        <v>0.199795</v>
      </c>
      <c r="J2907" s="53">
        <v>0</v>
      </c>
      <c r="K2907" s="53">
        <v>0</v>
      </c>
      <c r="L2907" s="53">
        <v>0</v>
      </c>
    </row>
    <row r="2908" spans="2:12" ht="19.5" customHeight="1" x14ac:dyDescent="0.3">
      <c r="B2908" s="57" t="s">
        <v>54</v>
      </c>
      <c r="C2908" s="56" t="s">
        <v>28</v>
      </c>
      <c r="D2908" s="56" t="s">
        <v>82</v>
      </c>
      <c r="E2908" s="55">
        <v>44805</v>
      </c>
      <c r="F2908" s="54" t="s">
        <v>130</v>
      </c>
      <c r="G2908" s="53">
        <v>0.33663500000000002</v>
      </c>
      <c r="H2908" s="53">
        <v>0.27338499999999999</v>
      </c>
      <c r="I2908" s="53">
        <v>0.19944300000000001</v>
      </c>
      <c r="J2908" s="53">
        <v>0</v>
      </c>
      <c r="K2908" s="53">
        <v>0</v>
      </c>
      <c r="L2908" s="53">
        <v>0</v>
      </c>
    </row>
    <row r="2909" spans="2:12" ht="19.5" customHeight="1" x14ac:dyDescent="0.3">
      <c r="B2909" s="57" t="s">
        <v>54</v>
      </c>
      <c r="C2909" s="56" t="s">
        <v>28</v>
      </c>
      <c r="D2909" s="56" t="s">
        <v>82</v>
      </c>
      <c r="E2909" s="55">
        <v>44774</v>
      </c>
      <c r="F2909" s="54" t="s">
        <v>130</v>
      </c>
      <c r="G2909" s="53">
        <v>0.35039799999999999</v>
      </c>
      <c r="H2909" s="53">
        <v>0.29576599999999997</v>
      </c>
      <c r="I2909" s="53">
        <v>0.23094600000000001</v>
      </c>
      <c r="J2909" s="53">
        <v>0</v>
      </c>
      <c r="K2909" s="53">
        <v>0</v>
      </c>
      <c r="L2909" s="53">
        <v>0</v>
      </c>
    </row>
    <row r="2910" spans="2:12" ht="19.5" customHeight="1" x14ac:dyDescent="0.3">
      <c r="B2910" s="57" t="s">
        <v>54</v>
      </c>
      <c r="C2910" s="56" t="s">
        <v>28</v>
      </c>
      <c r="D2910" s="56" t="s">
        <v>82</v>
      </c>
      <c r="E2910" s="55">
        <v>44743</v>
      </c>
      <c r="F2910" s="54" t="s">
        <v>130</v>
      </c>
      <c r="G2910" s="53">
        <v>0.31818600000000002</v>
      </c>
      <c r="H2910" s="53">
        <v>0.26016600000000001</v>
      </c>
      <c r="I2910" s="53">
        <v>0.204345</v>
      </c>
      <c r="J2910" s="53">
        <v>0</v>
      </c>
      <c r="K2910" s="53">
        <v>0</v>
      </c>
      <c r="L2910" s="53">
        <v>0</v>
      </c>
    </row>
    <row r="2911" spans="2:12" ht="19.5" customHeight="1" x14ac:dyDescent="0.3">
      <c r="B2911" s="57" t="s">
        <v>54</v>
      </c>
      <c r="C2911" s="56" t="s">
        <v>28</v>
      </c>
      <c r="D2911" s="56" t="s">
        <v>82</v>
      </c>
      <c r="E2911" s="55">
        <v>44713</v>
      </c>
      <c r="F2911" s="54" t="s">
        <v>130</v>
      </c>
      <c r="G2911" s="53">
        <v>0.38306200000000001</v>
      </c>
      <c r="H2911" s="53">
        <v>0.32814700000000002</v>
      </c>
      <c r="I2911" s="53">
        <v>0.25158900000000001</v>
      </c>
      <c r="J2911" s="53">
        <v>0</v>
      </c>
      <c r="K2911" s="53">
        <v>0</v>
      </c>
      <c r="L2911" s="53">
        <v>0</v>
      </c>
    </row>
    <row r="2912" spans="2:12" ht="19.5" customHeight="1" x14ac:dyDescent="0.3">
      <c r="B2912" s="57" t="s">
        <v>54</v>
      </c>
      <c r="C2912" s="56" t="s">
        <v>28</v>
      </c>
      <c r="D2912" s="56" t="s">
        <v>82</v>
      </c>
      <c r="E2912" s="55">
        <v>44682</v>
      </c>
      <c r="F2912" s="54" t="s">
        <v>130</v>
      </c>
      <c r="G2912" s="53">
        <v>0.39882499999999999</v>
      </c>
      <c r="H2912" s="53">
        <v>0.339001</v>
      </c>
      <c r="I2912" s="53">
        <v>0.26913500000000001</v>
      </c>
      <c r="J2912" s="53">
        <v>0</v>
      </c>
      <c r="K2912" s="53">
        <v>0</v>
      </c>
      <c r="L2912" s="53">
        <v>0</v>
      </c>
    </row>
    <row r="2913" spans="2:12" ht="19.5" customHeight="1" x14ac:dyDescent="0.3">
      <c r="B2913" s="57" t="s">
        <v>54</v>
      </c>
      <c r="C2913" s="56" t="s">
        <v>28</v>
      </c>
      <c r="D2913" s="56" t="s">
        <v>82</v>
      </c>
      <c r="E2913" s="55">
        <v>44652</v>
      </c>
      <c r="F2913" s="54" t="s">
        <v>130</v>
      </c>
      <c r="G2913" s="53">
        <v>0.40145599999999998</v>
      </c>
      <c r="H2913" s="53">
        <v>0.33899400000000002</v>
      </c>
      <c r="I2913" s="53">
        <v>0.27137299999999998</v>
      </c>
      <c r="J2913" s="53">
        <v>0</v>
      </c>
      <c r="K2913" s="53">
        <v>0</v>
      </c>
      <c r="L2913" s="53">
        <v>0</v>
      </c>
    </row>
    <row r="2914" spans="2:12" ht="19.5" customHeight="1" x14ac:dyDescent="0.3">
      <c r="B2914" s="57" t="s">
        <v>54</v>
      </c>
      <c r="C2914" s="56" t="s">
        <v>28</v>
      </c>
      <c r="D2914" s="56" t="s">
        <v>82</v>
      </c>
      <c r="E2914" s="55">
        <v>44621</v>
      </c>
      <c r="F2914" s="54" t="s">
        <v>130</v>
      </c>
      <c r="G2914" s="53">
        <v>0.56390800000000008</v>
      </c>
      <c r="H2914" s="53">
        <v>0.45949800000000002</v>
      </c>
      <c r="I2914" s="53">
        <v>0.36757400000000001</v>
      </c>
      <c r="J2914" s="53">
        <v>0</v>
      </c>
      <c r="K2914" s="53">
        <v>0</v>
      </c>
      <c r="L2914" s="53">
        <v>0</v>
      </c>
    </row>
    <row r="2915" spans="2:12" ht="19.5" customHeight="1" x14ac:dyDescent="0.3">
      <c r="B2915" s="57" t="s">
        <v>54</v>
      </c>
      <c r="C2915" s="56" t="s">
        <v>28</v>
      </c>
      <c r="D2915" s="56" t="s">
        <v>82</v>
      </c>
      <c r="E2915" s="55">
        <v>44593</v>
      </c>
      <c r="F2915" s="54" t="s">
        <v>130</v>
      </c>
      <c r="G2915" s="53">
        <v>0.43204199999999998</v>
      </c>
      <c r="H2915" s="53">
        <v>0.33480100000000002</v>
      </c>
      <c r="I2915" s="53">
        <v>0.267789</v>
      </c>
      <c r="J2915" s="53">
        <v>0</v>
      </c>
      <c r="K2915" s="53">
        <v>0</v>
      </c>
      <c r="L2915" s="53">
        <v>0</v>
      </c>
    </row>
    <row r="2916" spans="2:12" ht="19.5" customHeight="1" x14ac:dyDescent="0.3">
      <c r="B2916" s="100" t="s">
        <v>54</v>
      </c>
      <c r="C2916" s="56" t="s">
        <v>28</v>
      </c>
      <c r="D2916" s="56" t="s">
        <v>82</v>
      </c>
      <c r="E2916" s="55">
        <v>44562</v>
      </c>
      <c r="F2916" s="54" t="s">
        <v>130</v>
      </c>
      <c r="G2916" s="53">
        <v>0.435755</v>
      </c>
      <c r="H2916" s="53">
        <v>0.34001300000000001</v>
      </c>
      <c r="I2916" s="53">
        <v>0.27945799999999998</v>
      </c>
      <c r="J2916" s="53">
        <v>0</v>
      </c>
      <c r="K2916" s="53">
        <v>0</v>
      </c>
      <c r="L2916" s="53">
        <v>0</v>
      </c>
    </row>
    <row r="2917" spans="2:12" ht="19.5" customHeight="1" x14ac:dyDescent="0.3">
      <c r="B2917" s="103" t="s">
        <v>54</v>
      </c>
      <c r="C2917" s="56" t="s">
        <v>28</v>
      </c>
      <c r="D2917" s="56" t="s">
        <v>82</v>
      </c>
      <c r="E2917" s="55">
        <v>44896</v>
      </c>
      <c r="F2917" s="54" t="s">
        <v>131</v>
      </c>
      <c r="G2917" s="53">
        <v>0.22864000000000001</v>
      </c>
      <c r="H2917" s="53">
        <v>0.17202500000000001</v>
      </c>
      <c r="I2917" s="53">
        <v>0.177569</v>
      </c>
      <c r="J2917" s="53">
        <v>0</v>
      </c>
      <c r="K2917" s="53">
        <v>0</v>
      </c>
      <c r="L2917" s="53">
        <v>0</v>
      </c>
    </row>
    <row r="2918" spans="2:12" ht="19.5" customHeight="1" x14ac:dyDescent="0.3">
      <c r="B2918" s="100" t="s">
        <v>54</v>
      </c>
      <c r="C2918" s="56" t="s">
        <v>28</v>
      </c>
      <c r="D2918" s="56" t="s">
        <v>82</v>
      </c>
      <c r="E2918" s="55">
        <v>44866</v>
      </c>
      <c r="F2918" s="54" t="s">
        <v>131</v>
      </c>
      <c r="G2918" s="53">
        <v>0.29041</v>
      </c>
      <c r="H2918" s="53">
        <v>0.23743</v>
      </c>
      <c r="I2918" s="53">
        <v>0.19305600000000001</v>
      </c>
      <c r="J2918" s="53">
        <v>0</v>
      </c>
      <c r="K2918" s="53">
        <v>0</v>
      </c>
      <c r="L2918" s="53">
        <v>0</v>
      </c>
    </row>
    <row r="2919" spans="2:12" ht="19.5" customHeight="1" x14ac:dyDescent="0.3">
      <c r="B2919" s="103" t="s">
        <v>54</v>
      </c>
      <c r="C2919" s="56" t="s">
        <v>28</v>
      </c>
      <c r="D2919" s="56" t="s">
        <v>82</v>
      </c>
      <c r="E2919" s="55">
        <v>44835</v>
      </c>
      <c r="F2919" s="54" t="s">
        <v>131</v>
      </c>
      <c r="G2919" s="53">
        <v>0.32067200000000001</v>
      </c>
      <c r="H2919" s="53">
        <v>0.26427299999999998</v>
      </c>
      <c r="I2919" s="53">
        <v>0.201795</v>
      </c>
      <c r="J2919" s="53">
        <v>0</v>
      </c>
      <c r="K2919" s="53">
        <v>0</v>
      </c>
      <c r="L2919" s="53">
        <v>0</v>
      </c>
    </row>
    <row r="2920" spans="2:12" ht="19.5" customHeight="1" x14ac:dyDescent="0.3">
      <c r="B2920" s="57" t="s">
        <v>54</v>
      </c>
      <c r="C2920" s="56" t="s">
        <v>28</v>
      </c>
      <c r="D2920" s="56" t="s">
        <v>82</v>
      </c>
      <c r="E2920" s="55">
        <v>44805</v>
      </c>
      <c r="F2920" s="54" t="s">
        <v>131</v>
      </c>
      <c r="G2920" s="53">
        <v>0.33863500000000002</v>
      </c>
      <c r="H2920" s="53">
        <v>0.27538499999999999</v>
      </c>
      <c r="I2920" s="53">
        <v>0.20144300000000001</v>
      </c>
      <c r="J2920" s="53">
        <v>0</v>
      </c>
      <c r="K2920" s="53">
        <v>0</v>
      </c>
      <c r="L2920" s="53">
        <v>0</v>
      </c>
    </row>
    <row r="2921" spans="2:12" ht="19.5" customHeight="1" x14ac:dyDescent="0.3">
      <c r="B2921" s="100" t="s">
        <v>54</v>
      </c>
      <c r="C2921" s="56" t="s">
        <v>28</v>
      </c>
      <c r="D2921" s="56" t="s">
        <v>82</v>
      </c>
      <c r="E2921" s="55">
        <v>44774</v>
      </c>
      <c r="F2921" s="54" t="s">
        <v>131</v>
      </c>
      <c r="G2921" s="53">
        <v>0.35239799999999999</v>
      </c>
      <c r="H2921" s="53">
        <v>0.29776599999999998</v>
      </c>
      <c r="I2921" s="53">
        <v>0.23294599999999999</v>
      </c>
      <c r="J2921" s="53">
        <v>0</v>
      </c>
      <c r="K2921" s="53">
        <v>0</v>
      </c>
      <c r="L2921" s="53">
        <v>0</v>
      </c>
    </row>
    <row r="2922" spans="2:12" ht="19.5" customHeight="1" x14ac:dyDescent="0.3">
      <c r="B2922" s="57" t="s">
        <v>54</v>
      </c>
      <c r="C2922" s="56" t="s">
        <v>28</v>
      </c>
      <c r="D2922" s="56" t="s">
        <v>82</v>
      </c>
      <c r="E2922" s="55">
        <v>44743</v>
      </c>
      <c r="F2922" s="54" t="s">
        <v>131</v>
      </c>
      <c r="G2922" s="53">
        <v>0.32018600000000003</v>
      </c>
      <c r="H2922" s="53">
        <v>0.26216600000000001</v>
      </c>
      <c r="I2922" s="53">
        <v>0.206345</v>
      </c>
      <c r="J2922" s="53">
        <v>0</v>
      </c>
      <c r="K2922" s="53">
        <v>0</v>
      </c>
      <c r="L2922" s="53">
        <v>0</v>
      </c>
    </row>
    <row r="2923" spans="2:12" ht="19.5" customHeight="1" x14ac:dyDescent="0.3">
      <c r="B2923" s="103" t="s">
        <v>54</v>
      </c>
      <c r="C2923" s="56" t="s">
        <v>28</v>
      </c>
      <c r="D2923" s="56" t="s">
        <v>82</v>
      </c>
      <c r="E2923" s="55">
        <v>44713</v>
      </c>
      <c r="F2923" s="54" t="s">
        <v>131</v>
      </c>
      <c r="G2923" s="53">
        <v>0.38506200000000002</v>
      </c>
      <c r="H2923" s="53">
        <v>0.33014700000000002</v>
      </c>
      <c r="I2923" s="53">
        <v>0.25358900000000001</v>
      </c>
      <c r="J2923" s="53">
        <v>0</v>
      </c>
      <c r="K2923" s="53">
        <v>0</v>
      </c>
      <c r="L2923" s="53">
        <v>0</v>
      </c>
    </row>
    <row r="2924" spans="2:12" ht="19.5" customHeight="1" x14ac:dyDescent="0.3">
      <c r="B2924" s="103" t="s">
        <v>54</v>
      </c>
      <c r="C2924" s="56" t="s">
        <v>28</v>
      </c>
      <c r="D2924" s="56" t="s">
        <v>82</v>
      </c>
      <c r="E2924" s="55">
        <v>44682</v>
      </c>
      <c r="F2924" s="54" t="s">
        <v>131</v>
      </c>
      <c r="G2924" s="53">
        <v>0.40082499999999999</v>
      </c>
      <c r="H2924" s="53">
        <v>0.341001</v>
      </c>
      <c r="I2924" s="53">
        <v>0.27113500000000001</v>
      </c>
      <c r="J2924" s="53">
        <v>0</v>
      </c>
      <c r="K2924" s="53">
        <v>0</v>
      </c>
      <c r="L2924" s="53">
        <v>0</v>
      </c>
    </row>
    <row r="2925" spans="2:12" ht="19.5" customHeight="1" x14ac:dyDescent="0.3">
      <c r="B2925" s="103" t="s">
        <v>54</v>
      </c>
      <c r="C2925" s="56" t="s">
        <v>28</v>
      </c>
      <c r="D2925" s="56" t="s">
        <v>82</v>
      </c>
      <c r="E2925" s="55">
        <v>44652</v>
      </c>
      <c r="F2925" s="54" t="s">
        <v>131</v>
      </c>
      <c r="G2925" s="53">
        <v>0.40345599999999998</v>
      </c>
      <c r="H2925" s="53">
        <v>0.34099400000000002</v>
      </c>
      <c r="I2925" s="53">
        <v>0.27337299999999998</v>
      </c>
      <c r="J2925" s="53">
        <v>0</v>
      </c>
      <c r="K2925" s="53">
        <v>0</v>
      </c>
      <c r="L2925" s="53">
        <v>0</v>
      </c>
    </row>
    <row r="2926" spans="2:12" ht="19.5" customHeight="1" x14ac:dyDescent="0.3">
      <c r="B2926" s="100" t="s">
        <v>54</v>
      </c>
      <c r="C2926" s="56" t="s">
        <v>28</v>
      </c>
      <c r="D2926" s="56" t="s">
        <v>82</v>
      </c>
      <c r="E2926" s="55">
        <v>44621</v>
      </c>
      <c r="F2926" s="54" t="s">
        <v>131</v>
      </c>
      <c r="G2926" s="53">
        <v>0.56590800000000008</v>
      </c>
      <c r="H2926" s="53">
        <v>0.46149800000000002</v>
      </c>
      <c r="I2926" s="53">
        <v>0.36957400000000001</v>
      </c>
      <c r="J2926" s="53">
        <v>0</v>
      </c>
      <c r="K2926" s="53">
        <v>0</v>
      </c>
      <c r="L2926" s="53">
        <v>0</v>
      </c>
    </row>
    <row r="2927" spans="2:12" ht="19.5" customHeight="1" x14ac:dyDescent="0.3">
      <c r="B2927" s="100" t="s">
        <v>54</v>
      </c>
      <c r="C2927" s="56" t="s">
        <v>28</v>
      </c>
      <c r="D2927" s="56" t="s">
        <v>82</v>
      </c>
      <c r="E2927" s="55">
        <v>44593</v>
      </c>
      <c r="F2927" s="54" t="s">
        <v>131</v>
      </c>
      <c r="G2927" s="53">
        <v>0.43404199999999998</v>
      </c>
      <c r="H2927" s="53">
        <v>0.33680100000000002</v>
      </c>
      <c r="I2927" s="53">
        <v>0.269789</v>
      </c>
      <c r="J2927" s="53">
        <v>0</v>
      </c>
      <c r="K2927" s="53">
        <v>0</v>
      </c>
      <c r="L2927" s="53">
        <v>0</v>
      </c>
    </row>
    <row r="2928" spans="2:12" ht="19.5" customHeight="1" x14ac:dyDescent="0.3">
      <c r="B2928" s="103" t="s">
        <v>54</v>
      </c>
      <c r="C2928" s="56" t="s">
        <v>28</v>
      </c>
      <c r="D2928" s="56" t="s">
        <v>82</v>
      </c>
      <c r="E2928" s="55">
        <v>44562</v>
      </c>
      <c r="F2928" s="54" t="s">
        <v>131</v>
      </c>
      <c r="G2928" s="53">
        <v>0.43775500000000001</v>
      </c>
      <c r="H2928" s="53">
        <v>0.34201300000000001</v>
      </c>
      <c r="I2928" s="53">
        <v>0.28145799999999999</v>
      </c>
      <c r="J2928" s="53">
        <v>0</v>
      </c>
      <c r="K2928" s="53">
        <v>0</v>
      </c>
      <c r="L2928" s="53">
        <v>0</v>
      </c>
    </row>
    <row r="2929" spans="2:12" ht="19.5" customHeight="1" x14ac:dyDescent="0.3">
      <c r="B2929" s="57" t="s">
        <v>54</v>
      </c>
      <c r="C2929" s="56" t="s">
        <v>28</v>
      </c>
      <c r="D2929" s="56" t="s">
        <v>82</v>
      </c>
      <c r="E2929" s="55">
        <v>44896</v>
      </c>
      <c r="F2929" s="54" t="s">
        <v>132</v>
      </c>
      <c r="G2929" s="53">
        <v>0.23064000000000001</v>
      </c>
      <c r="H2929" s="53">
        <v>0.17402499999999999</v>
      </c>
      <c r="I2929" s="53">
        <v>0.17956900000000001</v>
      </c>
      <c r="J2929" s="53">
        <v>0</v>
      </c>
      <c r="K2929" s="53">
        <v>0</v>
      </c>
      <c r="L2929" s="53">
        <v>0</v>
      </c>
    </row>
    <row r="2930" spans="2:12" ht="19.5" customHeight="1" x14ac:dyDescent="0.3">
      <c r="B2930" s="57" t="s">
        <v>54</v>
      </c>
      <c r="C2930" s="56" t="s">
        <v>28</v>
      </c>
      <c r="D2930" s="56" t="s">
        <v>82</v>
      </c>
      <c r="E2930" s="55">
        <v>44866</v>
      </c>
      <c r="F2930" s="54" t="s">
        <v>132</v>
      </c>
      <c r="G2930" s="53">
        <v>0.29241</v>
      </c>
      <c r="H2930" s="53">
        <v>0.23943</v>
      </c>
      <c r="I2930" s="53">
        <v>0.19505600000000001</v>
      </c>
      <c r="J2930" s="53">
        <v>0</v>
      </c>
      <c r="K2930" s="53">
        <v>0</v>
      </c>
      <c r="L2930" s="53">
        <v>0</v>
      </c>
    </row>
    <row r="2931" spans="2:12" ht="19.5" customHeight="1" x14ac:dyDescent="0.3">
      <c r="B2931" s="100" t="s">
        <v>54</v>
      </c>
      <c r="C2931" s="56" t="s">
        <v>28</v>
      </c>
      <c r="D2931" s="56" t="s">
        <v>82</v>
      </c>
      <c r="E2931" s="55">
        <v>44835</v>
      </c>
      <c r="F2931" s="54" t="s">
        <v>132</v>
      </c>
      <c r="G2931" s="53">
        <v>0.32267200000000001</v>
      </c>
      <c r="H2931" s="53">
        <v>0.26627299999999998</v>
      </c>
      <c r="I2931" s="53">
        <v>0.203795</v>
      </c>
      <c r="J2931" s="53">
        <v>0</v>
      </c>
      <c r="K2931" s="53">
        <v>0</v>
      </c>
      <c r="L2931" s="53">
        <v>0</v>
      </c>
    </row>
    <row r="2932" spans="2:12" ht="19.5" customHeight="1" x14ac:dyDescent="0.3">
      <c r="B2932" s="100" t="s">
        <v>54</v>
      </c>
      <c r="C2932" s="56" t="s">
        <v>28</v>
      </c>
      <c r="D2932" s="56" t="s">
        <v>82</v>
      </c>
      <c r="E2932" s="55">
        <v>44805</v>
      </c>
      <c r="F2932" s="54" t="s">
        <v>132</v>
      </c>
      <c r="G2932" s="53">
        <v>0.34063500000000002</v>
      </c>
      <c r="H2932" s="53">
        <v>0.27738499999999999</v>
      </c>
      <c r="I2932" s="53">
        <v>0.20344299999999998</v>
      </c>
      <c r="J2932" s="53">
        <v>0</v>
      </c>
      <c r="K2932" s="53">
        <v>0</v>
      </c>
      <c r="L2932" s="53">
        <v>0</v>
      </c>
    </row>
    <row r="2933" spans="2:12" ht="19.5" customHeight="1" x14ac:dyDescent="0.3">
      <c r="B2933" s="103" t="s">
        <v>54</v>
      </c>
      <c r="C2933" s="56" t="s">
        <v>28</v>
      </c>
      <c r="D2933" s="56" t="s">
        <v>82</v>
      </c>
      <c r="E2933" s="55">
        <v>44774</v>
      </c>
      <c r="F2933" s="54" t="s">
        <v>132</v>
      </c>
      <c r="G2933" s="53">
        <v>0.35439799999999999</v>
      </c>
      <c r="H2933" s="53">
        <v>0.29976599999999998</v>
      </c>
      <c r="I2933" s="53">
        <v>0.23494599999999999</v>
      </c>
      <c r="J2933" s="53">
        <v>0</v>
      </c>
      <c r="K2933" s="53">
        <v>0</v>
      </c>
      <c r="L2933" s="53">
        <v>0</v>
      </c>
    </row>
    <row r="2934" spans="2:12" ht="19.5" customHeight="1" x14ac:dyDescent="0.3">
      <c r="B2934" s="100" t="s">
        <v>54</v>
      </c>
      <c r="C2934" s="56" t="s">
        <v>28</v>
      </c>
      <c r="D2934" s="56" t="s">
        <v>82</v>
      </c>
      <c r="E2934" s="55">
        <v>44743</v>
      </c>
      <c r="F2934" s="54" t="s">
        <v>132</v>
      </c>
      <c r="G2934" s="53">
        <v>0.32218599999999997</v>
      </c>
      <c r="H2934" s="53">
        <v>0.26416600000000001</v>
      </c>
      <c r="I2934" s="53">
        <v>0.208345</v>
      </c>
      <c r="J2934" s="53">
        <v>0</v>
      </c>
      <c r="K2934" s="53">
        <v>0</v>
      </c>
      <c r="L2934" s="53">
        <v>0</v>
      </c>
    </row>
    <row r="2935" spans="2:12" ht="19.5" customHeight="1" x14ac:dyDescent="0.3">
      <c r="B2935" s="100" t="s">
        <v>54</v>
      </c>
      <c r="C2935" s="56" t="s">
        <v>28</v>
      </c>
      <c r="D2935" s="56" t="s">
        <v>82</v>
      </c>
      <c r="E2935" s="55">
        <v>44713</v>
      </c>
      <c r="F2935" s="54" t="s">
        <v>132</v>
      </c>
      <c r="G2935" s="53">
        <v>0.38706200000000002</v>
      </c>
      <c r="H2935" s="53">
        <v>0.33214700000000003</v>
      </c>
      <c r="I2935" s="53">
        <v>0.25558900000000001</v>
      </c>
      <c r="J2935" s="53">
        <v>0</v>
      </c>
      <c r="K2935" s="53">
        <v>0</v>
      </c>
      <c r="L2935" s="53">
        <v>0</v>
      </c>
    </row>
    <row r="2936" spans="2:12" ht="19.5" customHeight="1" x14ac:dyDescent="0.3">
      <c r="B2936" s="100" t="s">
        <v>54</v>
      </c>
      <c r="C2936" s="56" t="s">
        <v>28</v>
      </c>
      <c r="D2936" s="56" t="s">
        <v>82</v>
      </c>
      <c r="E2936" s="55">
        <v>44682</v>
      </c>
      <c r="F2936" s="54" t="s">
        <v>132</v>
      </c>
      <c r="G2936" s="53">
        <v>0.40282499999999999</v>
      </c>
      <c r="H2936" s="53">
        <v>0.343001</v>
      </c>
      <c r="I2936" s="53">
        <v>0.27313500000000002</v>
      </c>
      <c r="J2936" s="53">
        <v>0</v>
      </c>
      <c r="K2936" s="53">
        <v>0</v>
      </c>
      <c r="L2936" s="53">
        <v>0</v>
      </c>
    </row>
    <row r="2937" spans="2:12" ht="19.5" customHeight="1" x14ac:dyDescent="0.3">
      <c r="B2937" s="100" t="s">
        <v>54</v>
      </c>
      <c r="C2937" s="56" t="s">
        <v>28</v>
      </c>
      <c r="D2937" s="56" t="s">
        <v>82</v>
      </c>
      <c r="E2937" s="55">
        <v>44652</v>
      </c>
      <c r="F2937" s="54" t="s">
        <v>132</v>
      </c>
      <c r="G2937" s="53">
        <v>0.40545599999999998</v>
      </c>
      <c r="H2937" s="53">
        <v>0.34299400000000002</v>
      </c>
      <c r="I2937" s="53">
        <v>0.27537299999999998</v>
      </c>
      <c r="J2937" s="53">
        <v>0</v>
      </c>
      <c r="K2937" s="53">
        <v>0</v>
      </c>
      <c r="L2937" s="53">
        <v>0</v>
      </c>
    </row>
    <row r="2938" spans="2:12" ht="19.5" customHeight="1" x14ac:dyDescent="0.3">
      <c r="B2938" s="57" t="s">
        <v>54</v>
      </c>
      <c r="C2938" s="56" t="s">
        <v>28</v>
      </c>
      <c r="D2938" s="56" t="s">
        <v>82</v>
      </c>
      <c r="E2938" s="55">
        <v>44621</v>
      </c>
      <c r="F2938" s="54" t="s">
        <v>132</v>
      </c>
      <c r="G2938" s="53">
        <v>0.56790800000000008</v>
      </c>
      <c r="H2938" s="53">
        <v>0.46349800000000002</v>
      </c>
      <c r="I2938" s="53">
        <v>0.37157400000000002</v>
      </c>
      <c r="J2938" s="53">
        <v>0</v>
      </c>
      <c r="K2938" s="53">
        <v>0</v>
      </c>
      <c r="L2938" s="53">
        <v>0</v>
      </c>
    </row>
    <row r="2939" spans="2:12" ht="19.5" customHeight="1" x14ac:dyDescent="0.3">
      <c r="B2939" s="57" t="s">
        <v>54</v>
      </c>
      <c r="C2939" s="56" t="s">
        <v>28</v>
      </c>
      <c r="D2939" s="56" t="s">
        <v>82</v>
      </c>
      <c r="E2939" s="55">
        <v>44593</v>
      </c>
      <c r="F2939" s="54" t="s">
        <v>132</v>
      </c>
      <c r="G2939" s="53">
        <v>0.43604199999999999</v>
      </c>
      <c r="H2939" s="53">
        <v>0.33880100000000002</v>
      </c>
      <c r="I2939" s="53">
        <v>0.271789</v>
      </c>
      <c r="J2939" s="53">
        <v>0</v>
      </c>
      <c r="K2939" s="53">
        <v>0</v>
      </c>
      <c r="L2939" s="53">
        <v>0</v>
      </c>
    </row>
    <row r="2940" spans="2:12" ht="19.5" customHeight="1" x14ac:dyDescent="0.3">
      <c r="B2940" s="103" t="s">
        <v>54</v>
      </c>
      <c r="C2940" s="56" t="s">
        <v>28</v>
      </c>
      <c r="D2940" s="56" t="s">
        <v>82</v>
      </c>
      <c r="E2940" s="55">
        <v>44562</v>
      </c>
      <c r="F2940" s="54" t="s">
        <v>132</v>
      </c>
      <c r="G2940" s="53">
        <v>0.43975500000000001</v>
      </c>
      <c r="H2940" s="53">
        <v>0.34401300000000001</v>
      </c>
      <c r="I2940" s="53">
        <v>0.28345799999999999</v>
      </c>
      <c r="J2940" s="53">
        <v>0</v>
      </c>
      <c r="K2940" s="53">
        <v>0</v>
      </c>
      <c r="L2940" s="53">
        <v>0</v>
      </c>
    </row>
    <row r="2941" spans="2:12" ht="19.5" customHeight="1" x14ac:dyDescent="0.3">
      <c r="B2941" s="100" t="s">
        <v>54</v>
      </c>
      <c r="C2941" s="56" t="s">
        <v>28</v>
      </c>
      <c r="D2941" s="56" t="s">
        <v>82</v>
      </c>
      <c r="E2941" s="55">
        <v>44896</v>
      </c>
      <c r="F2941" s="54" t="s">
        <v>133</v>
      </c>
      <c r="G2941" s="53">
        <v>0.22514000000000001</v>
      </c>
      <c r="H2941" s="53">
        <v>0.16852500000000001</v>
      </c>
      <c r="I2941" s="53">
        <v>0.174069</v>
      </c>
      <c r="J2941" s="53">
        <v>0</v>
      </c>
      <c r="K2941" s="53">
        <v>0</v>
      </c>
      <c r="L2941" s="53">
        <v>0</v>
      </c>
    </row>
    <row r="2942" spans="2:12" ht="19.5" customHeight="1" x14ac:dyDescent="0.3">
      <c r="B2942" s="100" t="s">
        <v>54</v>
      </c>
      <c r="C2942" s="56" t="s">
        <v>28</v>
      </c>
      <c r="D2942" s="56" t="s">
        <v>82</v>
      </c>
      <c r="E2942" s="55">
        <v>44866</v>
      </c>
      <c r="F2942" s="54" t="s">
        <v>133</v>
      </c>
      <c r="G2942" s="53">
        <v>0.28691</v>
      </c>
      <c r="H2942" s="53">
        <v>0.23393</v>
      </c>
      <c r="I2942" s="53">
        <v>0.189556</v>
      </c>
      <c r="J2942" s="53">
        <v>0</v>
      </c>
      <c r="K2942" s="53">
        <v>0</v>
      </c>
      <c r="L2942" s="53">
        <v>0</v>
      </c>
    </row>
    <row r="2943" spans="2:12" ht="19.5" customHeight="1" x14ac:dyDescent="0.3">
      <c r="B2943" s="100" t="s">
        <v>54</v>
      </c>
      <c r="C2943" s="56" t="s">
        <v>28</v>
      </c>
      <c r="D2943" s="56" t="s">
        <v>82</v>
      </c>
      <c r="E2943" s="55">
        <v>44835</v>
      </c>
      <c r="F2943" s="54" t="s">
        <v>133</v>
      </c>
      <c r="G2943" s="53">
        <v>0.31717200000000001</v>
      </c>
      <c r="H2943" s="53">
        <v>0.26077299999999998</v>
      </c>
      <c r="I2943" s="53">
        <v>0.198295</v>
      </c>
      <c r="J2943" s="53">
        <v>0</v>
      </c>
      <c r="K2943" s="53">
        <v>0</v>
      </c>
      <c r="L2943" s="53">
        <v>0</v>
      </c>
    </row>
    <row r="2944" spans="2:12" ht="19.5" customHeight="1" x14ac:dyDescent="0.3">
      <c r="B2944" s="57" t="s">
        <v>54</v>
      </c>
      <c r="C2944" s="56" t="s">
        <v>28</v>
      </c>
      <c r="D2944" s="56" t="s">
        <v>82</v>
      </c>
      <c r="E2944" s="55">
        <v>44805</v>
      </c>
      <c r="F2944" s="54" t="s">
        <v>133</v>
      </c>
      <c r="G2944" s="53">
        <v>0.33513500000000002</v>
      </c>
      <c r="H2944" s="53">
        <v>0.27188499999999999</v>
      </c>
      <c r="I2944" s="53">
        <v>0.19794300000000001</v>
      </c>
      <c r="J2944" s="53">
        <v>0</v>
      </c>
      <c r="K2944" s="53">
        <v>0</v>
      </c>
      <c r="L2944" s="53">
        <v>0</v>
      </c>
    </row>
    <row r="2945" spans="2:12" ht="19.5" customHeight="1" x14ac:dyDescent="0.3">
      <c r="B2945" s="100" t="s">
        <v>54</v>
      </c>
      <c r="C2945" s="56" t="s">
        <v>28</v>
      </c>
      <c r="D2945" s="56" t="s">
        <v>82</v>
      </c>
      <c r="E2945" s="55">
        <v>44774</v>
      </c>
      <c r="F2945" s="54" t="s">
        <v>133</v>
      </c>
      <c r="G2945" s="53">
        <v>0.34889799999999999</v>
      </c>
      <c r="H2945" s="53">
        <v>0.29426599999999997</v>
      </c>
      <c r="I2945" s="53">
        <v>0.22944600000000001</v>
      </c>
      <c r="J2945" s="53">
        <v>0</v>
      </c>
      <c r="K2945" s="53">
        <v>0</v>
      </c>
      <c r="L2945" s="53">
        <v>0</v>
      </c>
    </row>
    <row r="2946" spans="2:12" ht="19.5" customHeight="1" x14ac:dyDescent="0.3">
      <c r="B2946" s="57" t="s">
        <v>54</v>
      </c>
      <c r="C2946" s="56" t="s">
        <v>28</v>
      </c>
      <c r="D2946" s="56" t="s">
        <v>82</v>
      </c>
      <c r="E2946" s="55">
        <v>44743</v>
      </c>
      <c r="F2946" s="54" t="s">
        <v>133</v>
      </c>
      <c r="G2946" s="53">
        <v>0.31668600000000002</v>
      </c>
      <c r="H2946" s="53">
        <v>0.25866600000000001</v>
      </c>
      <c r="I2946" s="53">
        <v>0.202845</v>
      </c>
      <c r="J2946" s="53">
        <v>0</v>
      </c>
      <c r="K2946" s="53">
        <v>0</v>
      </c>
      <c r="L2946" s="53">
        <v>0</v>
      </c>
    </row>
    <row r="2947" spans="2:12" ht="19.5" customHeight="1" x14ac:dyDescent="0.3">
      <c r="B2947" s="100" t="s">
        <v>54</v>
      </c>
      <c r="C2947" s="56" t="s">
        <v>28</v>
      </c>
      <c r="D2947" s="56" t="s">
        <v>82</v>
      </c>
      <c r="E2947" s="55">
        <v>44713</v>
      </c>
      <c r="F2947" s="54" t="s">
        <v>133</v>
      </c>
      <c r="G2947" s="53">
        <v>0.38156200000000001</v>
      </c>
      <c r="H2947" s="53">
        <v>0.32664700000000002</v>
      </c>
      <c r="I2947" s="53">
        <v>0.25008900000000001</v>
      </c>
      <c r="J2947" s="53">
        <v>0</v>
      </c>
      <c r="K2947" s="53">
        <v>0</v>
      </c>
      <c r="L2947" s="53">
        <v>0</v>
      </c>
    </row>
    <row r="2948" spans="2:12" ht="19.5" customHeight="1" x14ac:dyDescent="0.3">
      <c r="B2948" s="100" t="s">
        <v>54</v>
      </c>
      <c r="C2948" s="56" t="s">
        <v>28</v>
      </c>
      <c r="D2948" s="56" t="s">
        <v>82</v>
      </c>
      <c r="E2948" s="55">
        <v>44682</v>
      </c>
      <c r="F2948" s="54" t="s">
        <v>133</v>
      </c>
      <c r="G2948" s="53">
        <v>0.39732499999999998</v>
      </c>
      <c r="H2948" s="53">
        <v>0.337501</v>
      </c>
      <c r="I2948" s="53">
        <v>0.26763500000000001</v>
      </c>
      <c r="J2948" s="53">
        <v>0</v>
      </c>
      <c r="K2948" s="53">
        <v>0</v>
      </c>
      <c r="L2948" s="53">
        <v>0</v>
      </c>
    </row>
    <row r="2949" spans="2:12" ht="19.5" customHeight="1" x14ac:dyDescent="0.3">
      <c r="B2949" s="103" t="s">
        <v>54</v>
      </c>
      <c r="C2949" s="56" t="s">
        <v>28</v>
      </c>
      <c r="D2949" s="56" t="s">
        <v>82</v>
      </c>
      <c r="E2949" s="55">
        <v>44652</v>
      </c>
      <c r="F2949" s="54" t="s">
        <v>133</v>
      </c>
      <c r="G2949" s="53">
        <v>0.39995599999999998</v>
      </c>
      <c r="H2949" s="53">
        <v>0.33749400000000002</v>
      </c>
      <c r="I2949" s="53">
        <v>0.26987299999999997</v>
      </c>
      <c r="J2949" s="53">
        <v>0</v>
      </c>
      <c r="K2949" s="53">
        <v>0</v>
      </c>
      <c r="L2949" s="53">
        <v>0</v>
      </c>
    </row>
    <row r="2950" spans="2:12" ht="19.5" customHeight="1" x14ac:dyDescent="0.3">
      <c r="B2950" s="103" t="s">
        <v>54</v>
      </c>
      <c r="C2950" s="56" t="s">
        <v>28</v>
      </c>
      <c r="D2950" s="56" t="s">
        <v>82</v>
      </c>
      <c r="E2950" s="55">
        <v>44621</v>
      </c>
      <c r="F2950" s="54" t="s">
        <v>133</v>
      </c>
      <c r="G2950" s="53">
        <v>0.56240800000000013</v>
      </c>
      <c r="H2950" s="53">
        <v>0.45799800000000002</v>
      </c>
      <c r="I2950" s="53">
        <v>0.36607400000000001</v>
      </c>
      <c r="J2950" s="53">
        <v>0</v>
      </c>
      <c r="K2950" s="53">
        <v>0</v>
      </c>
      <c r="L2950" s="53">
        <v>0</v>
      </c>
    </row>
    <row r="2951" spans="2:12" ht="19.5" customHeight="1" x14ac:dyDescent="0.3">
      <c r="B2951" s="103" t="s">
        <v>54</v>
      </c>
      <c r="C2951" s="56" t="s">
        <v>28</v>
      </c>
      <c r="D2951" s="56" t="s">
        <v>82</v>
      </c>
      <c r="E2951" s="55">
        <v>44593</v>
      </c>
      <c r="F2951" s="54" t="s">
        <v>133</v>
      </c>
      <c r="G2951" s="53">
        <v>0.43054199999999998</v>
      </c>
      <c r="H2951" s="53">
        <v>0.33330100000000001</v>
      </c>
      <c r="I2951" s="53">
        <v>0.266289</v>
      </c>
      <c r="J2951" s="53">
        <v>0</v>
      </c>
      <c r="K2951" s="53">
        <v>0</v>
      </c>
      <c r="L2951" s="53">
        <v>0</v>
      </c>
    </row>
    <row r="2952" spans="2:12" ht="19.5" customHeight="1" x14ac:dyDescent="0.3">
      <c r="B2952" s="103" t="s">
        <v>54</v>
      </c>
      <c r="C2952" s="56" t="s">
        <v>28</v>
      </c>
      <c r="D2952" s="56" t="s">
        <v>82</v>
      </c>
      <c r="E2952" s="55">
        <v>44562</v>
      </c>
      <c r="F2952" s="54" t="s">
        <v>133</v>
      </c>
      <c r="G2952" s="53">
        <v>0.434255</v>
      </c>
      <c r="H2952" s="53">
        <v>0.33851300000000001</v>
      </c>
      <c r="I2952" s="53">
        <v>0.27795799999999998</v>
      </c>
      <c r="J2952" s="53">
        <v>0</v>
      </c>
      <c r="K2952" s="53">
        <v>0</v>
      </c>
      <c r="L2952" s="53">
        <v>0</v>
      </c>
    </row>
    <row r="2953" spans="2:12" ht="19.5" customHeight="1" x14ac:dyDescent="0.3">
      <c r="B2953" s="57" t="s">
        <v>54</v>
      </c>
      <c r="C2953" s="56" t="s">
        <v>33</v>
      </c>
      <c r="D2953" s="56" t="s">
        <v>29</v>
      </c>
      <c r="E2953" s="55">
        <v>45078</v>
      </c>
      <c r="F2953" s="54" t="s">
        <v>30</v>
      </c>
      <c r="G2953" s="53">
        <v>0</v>
      </c>
      <c r="H2953" s="53">
        <v>0</v>
      </c>
      <c r="I2953" s="53">
        <v>0</v>
      </c>
      <c r="J2953" s="53">
        <v>0.14821493567999999</v>
      </c>
      <c r="K2953" s="53">
        <v>0.13911178049999998</v>
      </c>
      <c r="L2953" s="53">
        <v>0.14214676509999999</v>
      </c>
    </row>
    <row r="2954" spans="2:12" ht="19.5" customHeight="1" x14ac:dyDescent="0.3">
      <c r="B2954" s="57" t="s">
        <v>54</v>
      </c>
      <c r="C2954" s="56" t="s">
        <v>33</v>
      </c>
      <c r="D2954" s="56" t="s">
        <v>29</v>
      </c>
      <c r="E2954" s="55">
        <v>45047</v>
      </c>
      <c r="F2954" s="54" t="s">
        <v>30</v>
      </c>
      <c r="G2954" s="53">
        <v>0</v>
      </c>
      <c r="H2954" s="53">
        <v>0</v>
      </c>
      <c r="I2954" s="53">
        <v>0</v>
      </c>
      <c r="J2954" s="53">
        <v>0.12596112564</v>
      </c>
      <c r="K2954" s="53">
        <v>0.11725126875</v>
      </c>
      <c r="L2954" s="53">
        <v>0.11942136955</v>
      </c>
    </row>
    <row r="2955" spans="2:12" ht="19.5" customHeight="1" x14ac:dyDescent="0.3">
      <c r="B2955" s="57" t="s">
        <v>54</v>
      </c>
      <c r="C2955" s="56" t="s">
        <v>33</v>
      </c>
      <c r="D2955" s="56" t="s">
        <v>29</v>
      </c>
      <c r="E2955" s="55">
        <v>45017</v>
      </c>
      <c r="F2955" s="54" t="s">
        <v>30</v>
      </c>
      <c r="G2955" s="53">
        <v>0</v>
      </c>
      <c r="H2955" s="53">
        <v>0</v>
      </c>
      <c r="I2955" s="53">
        <v>0</v>
      </c>
      <c r="J2955" s="53">
        <v>0.12539324532000001</v>
      </c>
      <c r="K2955" s="53">
        <v>0.11669342475</v>
      </c>
      <c r="L2955" s="53">
        <v>0.11884145515000001</v>
      </c>
    </row>
    <row r="2956" spans="2:12" ht="19.5" customHeight="1" x14ac:dyDescent="0.3">
      <c r="B2956" s="57" t="s">
        <v>54</v>
      </c>
      <c r="C2956" s="56" t="s">
        <v>33</v>
      </c>
      <c r="D2956" s="56" t="s">
        <v>29</v>
      </c>
      <c r="E2956" s="55">
        <v>44986</v>
      </c>
      <c r="F2956" s="54" t="s">
        <v>30</v>
      </c>
      <c r="G2956" s="53">
        <v>0</v>
      </c>
      <c r="H2956" s="53">
        <v>0.16983317394</v>
      </c>
      <c r="I2956" s="53">
        <v>0</v>
      </c>
      <c r="J2956" s="53">
        <v>0.14418061924</v>
      </c>
      <c r="K2956" s="53">
        <v>0</v>
      </c>
      <c r="L2956" s="53">
        <v>0.13802695655</v>
      </c>
    </row>
    <row r="2957" spans="2:12" ht="19.5" customHeight="1" x14ac:dyDescent="0.3">
      <c r="B2957" s="57" t="s">
        <v>54</v>
      </c>
      <c r="C2957" s="56" t="s">
        <v>33</v>
      </c>
      <c r="D2957" s="56" t="s">
        <v>29</v>
      </c>
      <c r="E2957" s="55">
        <v>44958</v>
      </c>
      <c r="F2957" s="54" t="s">
        <v>30</v>
      </c>
      <c r="G2957" s="53">
        <v>0</v>
      </c>
      <c r="H2957" s="53">
        <v>0.22252456038000001</v>
      </c>
      <c r="I2957" s="53">
        <v>0</v>
      </c>
      <c r="J2957" s="53">
        <v>0.19607068348000001</v>
      </c>
      <c r="K2957" s="53">
        <v>0</v>
      </c>
      <c r="L2957" s="53">
        <v>0.19101663485000001</v>
      </c>
    </row>
    <row r="2958" spans="2:12" ht="19.5" customHeight="1" x14ac:dyDescent="0.3">
      <c r="B2958" s="57" t="s">
        <v>54</v>
      </c>
      <c r="C2958" s="56" t="s">
        <v>33</v>
      </c>
      <c r="D2958" s="56" t="s">
        <v>29</v>
      </c>
      <c r="E2958" s="55">
        <v>44927</v>
      </c>
      <c r="F2958" s="54" t="s">
        <v>30</v>
      </c>
      <c r="G2958" s="53">
        <v>0</v>
      </c>
      <c r="H2958" s="53">
        <v>0.1457340127</v>
      </c>
      <c r="I2958" s="53">
        <v>0</v>
      </c>
      <c r="J2958" s="53">
        <v>0.12044795420000001</v>
      </c>
      <c r="K2958" s="53">
        <v>0</v>
      </c>
      <c r="L2958" s="53">
        <v>0.11379136725000001</v>
      </c>
    </row>
    <row r="2959" spans="2:12" ht="19.5" customHeight="1" x14ac:dyDescent="0.3">
      <c r="B2959" s="57" t="s">
        <v>54</v>
      </c>
      <c r="C2959" s="56" t="s">
        <v>33</v>
      </c>
      <c r="D2959" s="56" t="s">
        <v>29</v>
      </c>
      <c r="E2959" s="55">
        <v>44896</v>
      </c>
      <c r="F2959" s="54" t="s">
        <v>30</v>
      </c>
      <c r="G2959" s="53">
        <v>0</v>
      </c>
      <c r="H2959" s="53">
        <v>0.17865111230000003</v>
      </c>
      <c r="I2959" s="53">
        <v>0.16051382895000002</v>
      </c>
      <c r="J2959" s="53">
        <v>0</v>
      </c>
      <c r="K2959" s="53">
        <v>0</v>
      </c>
      <c r="L2959" s="53">
        <v>0.14689481425000003</v>
      </c>
    </row>
    <row r="2960" spans="2:12" ht="19.5" customHeight="1" x14ac:dyDescent="0.3">
      <c r="B2960" s="57" t="s">
        <v>54</v>
      </c>
      <c r="C2960" s="56" t="s">
        <v>33</v>
      </c>
      <c r="D2960" s="56" t="s">
        <v>29</v>
      </c>
      <c r="E2960" s="55">
        <v>44866</v>
      </c>
      <c r="F2960" s="54" t="s">
        <v>30</v>
      </c>
      <c r="G2960" s="53">
        <v>0</v>
      </c>
      <c r="H2960" s="53">
        <v>0.20100831023999999</v>
      </c>
      <c r="I2960" s="53">
        <v>0.18247625296</v>
      </c>
      <c r="J2960" s="53">
        <v>0</v>
      </c>
      <c r="K2960" s="53">
        <v>0</v>
      </c>
      <c r="L2960" s="53">
        <v>0.16937857880000001</v>
      </c>
    </row>
    <row r="2961" spans="2:12" ht="19.5" customHeight="1" x14ac:dyDescent="0.3">
      <c r="B2961" s="57" t="s">
        <v>54</v>
      </c>
      <c r="C2961" s="56" t="s">
        <v>33</v>
      </c>
      <c r="D2961" s="56" t="s">
        <v>29</v>
      </c>
      <c r="E2961" s="55">
        <v>44835</v>
      </c>
      <c r="F2961" s="54" t="s">
        <v>30</v>
      </c>
      <c r="G2961" s="53">
        <v>0.22100983109999997</v>
      </c>
      <c r="H2961" s="53">
        <v>0</v>
      </c>
      <c r="I2961" s="53">
        <v>0.19622489561000001</v>
      </c>
      <c r="J2961" s="53">
        <v>0</v>
      </c>
      <c r="K2961" s="53">
        <v>0</v>
      </c>
      <c r="L2961" s="53">
        <v>0.18345358454999999</v>
      </c>
    </row>
    <row r="2962" spans="2:12" ht="19.5" customHeight="1" x14ac:dyDescent="0.3">
      <c r="B2962" s="57" t="s">
        <v>54</v>
      </c>
      <c r="C2962" s="56" t="s">
        <v>33</v>
      </c>
      <c r="D2962" s="56" t="s">
        <v>29</v>
      </c>
      <c r="E2962" s="55">
        <v>44805</v>
      </c>
      <c r="F2962" s="54" t="s">
        <v>30</v>
      </c>
      <c r="G2962" s="53">
        <v>0.23275343469999998</v>
      </c>
      <c r="H2962" s="53">
        <v>0</v>
      </c>
      <c r="I2962" s="53">
        <v>0.20817856187000003</v>
      </c>
      <c r="J2962" s="53">
        <v>0</v>
      </c>
      <c r="K2962" s="53">
        <v>0</v>
      </c>
      <c r="L2962" s="53">
        <v>0.19578372585000001</v>
      </c>
    </row>
    <row r="2963" spans="2:12" ht="19.5" customHeight="1" x14ac:dyDescent="0.3">
      <c r="B2963" s="57" t="s">
        <v>54</v>
      </c>
      <c r="C2963" s="56" t="s">
        <v>33</v>
      </c>
      <c r="D2963" s="56" t="s">
        <v>29</v>
      </c>
      <c r="E2963" s="55">
        <v>44774</v>
      </c>
      <c r="F2963" s="54" t="s">
        <v>30</v>
      </c>
      <c r="G2963" s="53">
        <v>0.2488469629</v>
      </c>
      <c r="H2963" s="53">
        <v>0</v>
      </c>
      <c r="I2963" s="53">
        <v>0.22448811049000003</v>
      </c>
      <c r="J2963" s="53">
        <v>0</v>
      </c>
      <c r="K2963" s="53">
        <v>0</v>
      </c>
      <c r="L2963" s="53">
        <v>0.21248042794999999</v>
      </c>
    </row>
    <row r="2964" spans="2:12" ht="19.5" customHeight="1" x14ac:dyDescent="0.3">
      <c r="B2964" s="57" t="s">
        <v>54</v>
      </c>
      <c r="C2964" s="56" t="s">
        <v>33</v>
      </c>
      <c r="D2964" s="56" t="s">
        <v>29</v>
      </c>
      <c r="E2964" s="55">
        <v>44743</v>
      </c>
      <c r="F2964" s="54" t="s">
        <v>30</v>
      </c>
      <c r="G2964" s="53">
        <v>0.2346050056</v>
      </c>
      <c r="H2964" s="53">
        <v>0</v>
      </c>
      <c r="I2964" s="53">
        <v>0.21005498606000003</v>
      </c>
      <c r="J2964" s="53">
        <v>0</v>
      </c>
      <c r="K2964" s="53">
        <v>0</v>
      </c>
      <c r="L2964" s="53">
        <v>0.19770469230000001</v>
      </c>
    </row>
    <row r="2965" spans="2:12" ht="19.5" customHeight="1" x14ac:dyDescent="0.3">
      <c r="B2965" s="57" t="s">
        <v>54</v>
      </c>
      <c r="C2965" s="56" t="s">
        <v>33</v>
      </c>
      <c r="D2965" s="56" t="s">
        <v>29</v>
      </c>
      <c r="E2965" s="55">
        <v>44713</v>
      </c>
      <c r="F2965" s="54" t="s">
        <v>30</v>
      </c>
      <c r="G2965" s="53">
        <v>0</v>
      </c>
      <c r="H2965" s="53">
        <v>0</v>
      </c>
      <c r="I2965" s="53">
        <v>0</v>
      </c>
      <c r="J2965" s="53">
        <v>0.23444667292000002</v>
      </c>
      <c r="K2965" s="53">
        <v>0.22375048624999999</v>
      </c>
      <c r="L2965" s="53">
        <v>0.23028863265000002</v>
      </c>
    </row>
    <row r="2966" spans="2:12" ht="19.5" customHeight="1" x14ac:dyDescent="0.3">
      <c r="B2966" s="57" t="s">
        <v>54</v>
      </c>
      <c r="C2966" s="56" t="s">
        <v>33</v>
      </c>
      <c r="D2966" s="56" t="s">
        <v>29</v>
      </c>
      <c r="E2966" s="55">
        <v>44682</v>
      </c>
      <c r="F2966" s="54" t="s">
        <v>30</v>
      </c>
      <c r="G2966" s="53">
        <v>0</v>
      </c>
      <c r="H2966" s="53">
        <v>0</v>
      </c>
      <c r="I2966" s="53">
        <v>0</v>
      </c>
      <c r="J2966" s="53">
        <v>0.25515064292</v>
      </c>
      <c r="K2966" s="53">
        <v>0.24408854874999997</v>
      </c>
      <c r="L2966" s="53">
        <v>0.25143134514999999</v>
      </c>
    </row>
    <row r="2967" spans="2:12" ht="19.5" customHeight="1" x14ac:dyDescent="0.3">
      <c r="B2967" s="57" t="s">
        <v>54</v>
      </c>
      <c r="C2967" s="56" t="s">
        <v>33</v>
      </c>
      <c r="D2967" s="56" t="s">
        <v>29</v>
      </c>
      <c r="E2967" s="55">
        <v>44652</v>
      </c>
      <c r="F2967" s="54" t="s">
        <v>30</v>
      </c>
      <c r="G2967" s="53">
        <v>0</v>
      </c>
      <c r="H2967" s="53">
        <v>0</v>
      </c>
      <c r="I2967" s="53">
        <v>0</v>
      </c>
      <c r="J2967" s="53">
        <v>0.26034438168000007</v>
      </c>
      <c r="K2967" s="53">
        <v>0.24919049700000001</v>
      </c>
      <c r="L2967" s="53">
        <v>0.25673514560000005</v>
      </c>
    </row>
    <row r="2968" spans="2:12" ht="19.5" customHeight="1" x14ac:dyDescent="0.3">
      <c r="B2968" s="57" t="s">
        <v>54</v>
      </c>
      <c r="C2968" s="56" t="s">
        <v>33</v>
      </c>
      <c r="D2968" s="56" t="s">
        <v>29</v>
      </c>
      <c r="E2968" s="55">
        <v>44621</v>
      </c>
      <c r="F2968" s="54" t="s">
        <v>30</v>
      </c>
      <c r="G2968" s="53">
        <v>0</v>
      </c>
      <c r="H2968" s="53">
        <v>0</v>
      </c>
      <c r="I2968" s="53">
        <v>0</v>
      </c>
      <c r="J2968" s="53">
        <v>0.3689278312</v>
      </c>
      <c r="K2968" s="53">
        <v>0.35585491849999995</v>
      </c>
      <c r="L2968" s="53">
        <v>0.36761961150000005</v>
      </c>
    </row>
    <row r="2969" spans="2:12" ht="19.5" customHeight="1" x14ac:dyDescent="0.3">
      <c r="B2969" s="57" t="s">
        <v>54</v>
      </c>
      <c r="C2969" s="56" t="s">
        <v>33</v>
      </c>
      <c r="D2969" s="56" t="s">
        <v>29</v>
      </c>
      <c r="E2969" s="55">
        <v>44593</v>
      </c>
      <c r="F2969" s="54" t="s">
        <v>30</v>
      </c>
      <c r="G2969" s="53">
        <v>0</v>
      </c>
      <c r="H2969" s="53">
        <v>0.29830291688000005</v>
      </c>
      <c r="I2969" s="53">
        <v>0</v>
      </c>
      <c r="J2969" s="53">
        <v>0.27063721248</v>
      </c>
      <c r="K2969" s="53">
        <v>0</v>
      </c>
      <c r="L2969" s="53">
        <v>0.26724609410000005</v>
      </c>
    </row>
    <row r="2970" spans="2:12" ht="19.5" customHeight="1" x14ac:dyDescent="0.3">
      <c r="B2970" s="57" t="s">
        <v>54</v>
      </c>
      <c r="C2970" s="56" t="s">
        <v>33</v>
      </c>
      <c r="D2970" s="56" t="s">
        <v>29</v>
      </c>
      <c r="E2970" s="55">
        <v>44562</v>
      </c>
      <c r="F2970" s="54" t="s">
        <v>30</v>
      </c>
      <c r="G2970" s="53">
        <v>0</v>
      </c>
      <c r="H2970" s="53">
        <v>0.30010494788000003</v>
      </c>
      <c r="I2970" s="53">
        <v>0</v>
      </c>
      <c r="J2970" s="53">
        <v>0.27241183848</v>
      </c>
      <c r="K2970" s="53">
        <v>0</v>
      </c>
      <c r="L2970" s="53">
        <v>0.26905832660000001</v>
      </c>
    </row>
    <row r="2971" spans="2:12" ht="19.5" customHeight="1" x14ac:dyDescent="0.3">
      <c r="B2971" s="102" t="s">
        <v>54</v>
      </c>
      <c r="C2971" s="107" t="s">
        <v>33</v>
      </c>
      <c r="D2971" s="107" t="s">
        <v>29</v>
      </c>
      <c r="E2971" s="110">
        <v>45108</v>
      </c>
      <c r="F2971" s="113" t="s">
        <v>30</v>
      </c>
      <c r="G2971" s="115">
        <v>0.17822573</v>
      </c>
      <c r="H2971" s="115">
        <v>0</v>
      </c>
      <c r="I2971" s="115">
        <v>0.15286652000000001</v>
      </c>
      <c r="J2971" s="115">
        <v>0</v>
      </c>
      <c r="K2971" s="115">
        <v>0</v>
      </c>
      <c r="L2971" s="115">
        <v>0.13906597000000001</v>
      </c>
    </row>
    <row r="2972" spans="2:12" ht="19.5" customHeight="1" x14ac:dyDescent="0.3">
      <c r="B2972" s="57" t="s">
        <v>54</v>
      </c>
      <c r="C2972" s="56" t="s">
        <v>33</v>
      </c>
      <c r="D2972" s="56" t="s">
        <v>29</v>
      </c>
      <c r="E2972" s="55">
        <v>45078</v>
      </c>
      <c r="F2972" s="54" t="s">
        <v>40</v>
      </c>
      <c r="G2972" s="53">
        <v>0</v>
      </c>
      <c r="H2972" s="53">
        <v>0</v>
      </c>
      <c r="I2972" s="53">
        <v>0</v>
      </c>
      <c r="J2972" s="53">
        <v>0.16749993567999999</v>
      </c>
      <c r="K2972" s="53">
        <v>0.15839678049999997</v>
      </c>
      <c r="L2972" s="53">
        <v>0.16143176509999999</v>
      </c>
    </row>
    <row r="2973" spans="2:12" ht="19.5" customHeight="1" x14ac:dyDescent="0.3">
      <c r="B2973" s="57" t="s">
        <v>54</v>
      </c>
      <c r="C2973" s="56" t="s">
        <v>33</v>
      </c>
      <c r="D2973" s="56" t="s">
        <v>29</v>
      </c>
      <c r="E2973" s="55">
        <v>45047</v>
      </c>
      <c r="F2973" s="54" t="s">
        <v>40</v>
      </c>
      <c r="G2973" s="53">
        <v>0</v>
      </c>
      <c r="H2973" s="53">
        <v>0</v>
      </c>
      <c r="I2973" s="53">
        <v>0</v>
      </c>
      <c r="J2973" s="53">
        <v>0.14524612564</v>
      </c>
      <c r="K2973" s="53">
        <v>0.13653626874999999</v>
      </c>
      <c r="L2973" s="53">
        <v>0.13870636954999999</v>
      </c>
    </row>
    <row r="2974" spans="2:12" ht="19.5" customHeight="1" x14ac:dyDescent="0.3">
      <c r="B2974" s="57" t="s">
        <v>54</v>
      </c>
      <c r="C2974" s="56" t="s">
        <v>33</v>
      </c>
      <c r="D2974" s="56" t="s">
        <v>29</v>
      </c>
      <c r="E2974" s="55">
        <v>45017</v>
      </c>
      <c r="F2974" s="54" t="s">
        <v>40</v>
      </c>
      <c r="G2974" s="53">
        <v>0</v>
      </c>
      <c r="H2974" s="53">
        <v>0</v>
      </c>
      <c r="I2974" s="53">
        <v>0</v>
      </c>
      <c r="J2974" s="53">
        <v>0.14467824532000001</v>
      </c>
      <c r="K2974" s="53">
        <v>0.13597842474999999</v>
      </c>
      <c r="L2974" s="53">
        <v>0.13812645514999999</v>
      </c>
    </row>
    <row r="2975" spans="2:12" ht="19.5" customHeight="1" x14ac:dyDescent="0.3">
      <c r="B2975" s="57" t="s">
        <v>54</v>
      </c>
      <c r="C2975" s="56" t="s">
        <v>33</v>
      </c>
      <c r="D2975" s="56" t="s">
        <v>29</v>
      </c>
      <c r="E2975" s="55">
        <v>44986</v>
      </c>
      <c r="F2975" s="54" t="s">
        <v>40</v>
      </c>
      <c r="G2975" s="53">
        <v>0</v>
      </c>
      <c r="H2975" s="53">
        <v>0.18911817394000002</v>
      </c>
      <c r="I2975" s="53">
        <v>0</v>
      </c>
      <c r="J2975" s="53">
        <v>0.16346561924</v>
      </c>
      <c r="K2975" s="53">
        <v>0</v>
      </c>
      <c r="L2975" s="53">
        <v>0.15731195654999999</v>
      </c>
    </row>
    <row r="2976" spans="2:12" ht="19.5" customHeight="1" x14ac:dyDescent="0.3">
      <c r="B2976" s="57" t="s">
        <v>54</v>
      </c>
      <c r="C2976" s="56" t="s">
        <v>33</v>
      </c>
      <c r="D2976" s="56" t="s">
        <v>29</v>
      </c>
      <c r="E2976" s="55">
        <v>44958</v>
      </c>
      <c r="F2976" s="54" t="s">
        <v>40</v>
      </c>
      <c r="G2976" s="53">
        <v>0</v>
      </c>
      <c r="H2976" s="53">
        <v>0.24180956038000001</v>
      </c>
      <c r="I2976" s="53">
        <v>0</v>
      </c>
      <c r="J2976" s="53">
        <v>0.21535568348</v>
      </c>
      <c r="K2976" s="53">
        <v>0</v>
      </c>
      <c r="L2976" s="53">
        <v>0.21030163485</v>
      </c>
    </row>
    <row r="2977" spans="2:12" ht="19.5" customHeight="1" x14ac:dyDescent="0.3">
      <c r="B2977" s="57" t="s">
        <v>54</v>
      </c>
      <c r="C2977" s="56" t="s">
        <v>33</v>
      </c>
      <c r="D2977" s="56" t="s">
        <v>29</v>
      </c>
      <c r="E2977" s="55">
        <v>44927</v>
      </c>
      <c r="F2977" s="54" t="s">
        <v>40</v>
      </c>
      <c r="G2977" s="53">
        <v>0</v>
      </c>
      <c r="H2977" s="53">
        <v>0.16501901270000002</v>
      </c>
      <c r="I2977" s="53">
        <v>0</v>
      </c>
      <c r="J2977" s="53">
        <v>0.13973295420000001</v>
      </c>
      <c r="K2977" s="53">
        <v>0</v>
      </c>
      <c r="L2977" s="53">
        <v>0.13307636724999999</v>
      </c>
    </row>
    <row r="2978" spans="2:12" ht="19.5" customHeight="1" x14ac:dyDescent="0.3">
      <c r="B2978" s="57" t="s">
        <v>54</v>
      </c>
      <c r="C2978" s="56" t="s">
        <v>33</v>
      </c>
      <c r="D2978" s="56" t="s">
        <v>29</v>
      </c>
      <c r="E2978" s="55">
        <v>44896</v>
      </c>
      <c r="F2978" s="54" t="s">
        <v>40</v>
      </c>
      <c r="G2978" s="53">
        <v>0</v>
      </c>
      <c r="H2978" s="53">
        <v>0.19793611230000002</v>
      </c>
      <c r="I2978" s="53">
        <v>0.17979882895000002</v>
      </c>
      <c r="J2978" s="53">
        <v>0</v>
      </c>
      <c r="K2978" s="53">
        <v>0</v>
      </c>
      <c r="L2978" s="53">
        <v>0.16617981425</v>
      </c>
    </row>
    <row r="2979" spans="2:12" ht="19.5" customHeight="1" x14ac:dyDescent="0.3">
      <c r="B2979" s="57" t="s">
        <v>54</v>
      </c>
      <c r="C2979" s="56" t="s">
        <v>33</v>
      </c>
      <c r="D2979" s="56" t="s">
        <v>29</v>
      </c>
      <c r="E2979" s="55">
        <v>44866</v>
      </c>
      <c r="F2979" s="54" t="s">
        <v>40</v>
      </c>
      <c r="G2979" s="53">
        <v>0</v>
      </c>
      <c r="H2979" s="53">
        <v>0.22029331024000001</v>
      </c>
      <c r="I2979" s="53">
        <v>0.20176125296</v>
      </c>
      <c r="J2979" s="53">
        <v>0</v>
      </c>
      <c r="K2979" s="53">
        <v>0</v>
      </c>
      <c r="L2979" s="53">
        <v>0.18866357880000001</v>
      </c>
    </row>
    <row r="2980" spans="2:12" ht="19.5" customHeight="1" x14ac:dyDescent="0.3">
      <c r="B2980" s="57" t="s">
        <v>54</v>
      </c>
      <c r="C2980" s="56" t="s">
        <v>33</v>
      </c>
      <c r="D2980" s="56" t="s">
        <v>29</v>
      </c>
      <c r="E2980" s="55">
        <v>44835</v>
      </c>
      <c r="F2980" s="54" t="s">
        <v>40</v>
      </c>
      <c r="G2980" s="53">
        <v>0.24029483109999997</v>
      </c>
      <c r="H2980" s="53">
        <v>0</v>
      </c>
      <c r="I2980" s="53">
        <v>0.21550989561</v>
      </c>
      <c r="J2980" s="53">
        <v>0</v>
      </c>
      <c r="K2980" s="53">
        <v>0</v>
      </c>
      <c r="L2980" s="53">
        <v>0.20273858454999999</v>
      </c>
    </row>
    <row r="2981" spans="2:12" ht="19.5" customHeight="1" x14ac:dyDescent="0.3">
      <c r="B2981" s="57" t="s">
        <v>54</v>
      </c>
      <c r="C2981" s="56" t="s">
        <v>33</v>
      </c>
      <c r="D2981" s="56" t="s">
        <v>29</v>
      </c>
      <c r="E2981" s="55">
        <v>44805</v>
      </c>
      <c r="F2981" s="54" t="s">
        <v>40</v>
      </c>
      <c r="G2981" s="53">
        <v>0.25203843469999998</v>
      </c>
      <c r="H2981" s="53">
        <v>0</v>
      </c>
      <c r="I2981" s="53">
        <v>0.22746356187000003</v>
      </c>
      <c r="J2981" s="53">
        <v>0</v>
      </c>
      <c r="K2981" s="53">
        <v>0</v>
      </c>
      <c r="L2981" s="53">
        <v>0.21506872585</v>
      </c>
    </row>
    <row r="2982" spans="2:12" ht="19.5" customHeight="1" x14ac:dyDescent="0.3">
      <c r="B2982" s="57" t="s">
        <v>54</v>
      </c>
      <c r="C2982" s="56" t="s">
        <v>33</v>
      </c>
      <c r="D2982" s="56" t="s">
        <v>29</v>
      </c>
      <c r="E2982" s="55">
        <v>44774</v>
      </c>
      <c r="F2982" s="54" t="s">
        <v>40</v>
      </c>
      <c r="G2982" s="53">
        <v>0.26813196289999996</v>
      </c>
      <c r="H2982" s="53">
        <v>0</v>
      </c>
      <c r="I2982" s="53">
        <v>0.24377311049000003</v>
      </c>
      <c r="J2982" s="53">
        <v>0</v>
      </c>
      <c r="K2982" s="53">
        <v>0</v>
      </c>
      <c r="L2982" s="53">
        <v>0.23176542794999999</v>
      </c>
    </row>
    <row r="2983" spans="2:12" ht="19.5" customHeight="1" x14ac:dyDescent="0.3">
      <c r="B2983" s="57" t="s">
        <v>54</v>
      </c>
      <c r="C2983" s="56" t="s">
        <v>33</v>
      </c>
      <c r="D2983" s="56" t="s">
        <v>29</v>
      </c>
      <c r="E2983" s="55">
        <v>44743</v>
      </c>
      <c r="F2983" s="54" t="s">
        <v>40</v>
      </c>
      <c r="G2983" s="53">
        <v>0.25389000559999997</v>
      </c>
      <c r="H2983" s="53">
        <v>0</v>
      </c>
      <c r="I2983" s="53">
        <v>0.22933998606000003</v>
      </c>
      <c r="J2983" s="53">
        <v>0</v>
      </c>
      <c r="K2983" s="53">
        <v>0</v>
      </c>
      <c r="L2983" s="53">
        <v>0.21698969230000001</v>
      </c>
    </row>
    <row r="2984" spans="2:12" ht="19.5" customHeight="1" x14ac:dyDescent="0.3">
      <c r="B2984" s="57" t="s">
        <v>54</v>
      </c>
      <c r="C2984" s="56" t="s">
        <v>33</v>
      </c>
      <c r="D2984" s="56" t="s">
        <v>29</v>
      </c>
      <c r="E2984" s="55">
        <v>44713</v>
      </c>
      <c r="F2984" s="54" t="s">
        <v>40</v>
      </c>
      <c r="G2984" s="53">
        <v>0</v>
      </c>
      <c r="H2984" s="53">
        <v>0</v>
      </c>
      <c r="I2984" s="53">
        <v>0</v>
      </c>
      <c r="J2984" s="53">
        <v>0.25373167292000004</v>
      </c>
      <c r="K2984" s="53">
        <v>0.24303548624999999</v>
      </c>
      <c r="L2984" s="53">
        <v>0.24957363265000002</v>
      </c>
    </row>
    <row r="2985" spans="2:12" ht="19.5" customHeight="1" x14ac:dyDescent="0.3">
      <c r="B2985" s="57" t="s">
        <v>54</v>
      </c>
      <c r="C2985" s="56" t="s">
        <v>33</v>
      </c>
      <c r="D2985" s="56" t="s">
        <v>29</v>
      </c>
      <c r="E2985" s="55">
        <v>44682</v>
      </c>
      <c r="F2985" s="54" t="s">
        <v>40</v>
      </c>
      <c r="G2985" s="53">
        <v>0</v>
      </c>
      <c r="H2985" s="53">
        <v>0</v>
      </c>
      <c r="I2985" s="53">
        <v>0</v>
      </c>
      <c r="J2985" s="53">
        <v>0.27443564292</v>
      </c>
      <c r="K2985" s="53">
        <v>0.26337354874999996</v>
      </c>
      <c r="L2985" s="53">
        <v>0.27071634514999998</v>
      </c>
    </row>
    <row r="2986" spans="2:12" ht="19.5" customHeight="1" x14ac:dyDescent="0.3">
      <c r="B2986" s="57" t="s">
        <v>54</v>
      </c>
      <c r="C2986" s="56" t="s">
        <v>33</v>
      </c>
      <c r="D2986" s="56" t="s">
        <v>29</v>
      </c>
      <c r="E2986" s="55">
        <v>44652</v>
      </c>
      <c r="F2986" s="54" t="s">
        <v>40</v>
      </c>
      <c r="G2986" s="53">
        <v>0</v>
      </c>
      <c r="H2986" s="53">
        <v>0</v>
      </c>
      <c r="I2986" s="53">
        <v>0</v>
      </c>
      <c r="J2986" s="53">
        <v>0.27962938168000007</v>
      </c>
      <c r="K2986" s="53">
        <v>0.26847549700000001</v>
      </c>
      <c r="L2986" s="53">
        <v>0.27602014560000004</v>
      </c>
    </row>
    <row r="2987" spans="2:12" ht="19.5" customHeight="1" x14ac:dyDescent="0.3">
      <c r="B2987" s="57" t="s">
        <v>54</v>
      </c>
      <c r="C2987" s="56" t="s">
        <v>33</v>
      </c>
      <c r="D2987" s="56" t="s">
        <v>29</v>
      </c>
      <c r="E2987" s="55">
        <v>44621</v>
      </c>
      <c r="F2987" s="54" t="s">
        <v>40</v>
      </c>
      <c r="G2987" s="53">
        <v>0</v>
      </c>
      <c r="H2987" s="53">
        <v>0</v>
      </c>
      <c r="I2987" s="53">
        <v>0</v>
      </c>
      <c r="J2987" s="53">
        <v>0.3882128312</v>
      </c>
      <c r="K2987" s="53">
        <v>0.37513991849999995</v>
      </c>
      <c r="L2987" s="53">
        <v>0.38690461150000005</v>
      </c>
    </row>
    <row r="2988" spans="2:12" ht="19.5" customHeight="1" x14ac:dyDescent="0.3">
      <c r="B2988" s="57" t="s">
        <v>54</v>
      </c>
      <c r="C2988" s="56" t="s">
        <v>33</v>
      </c>
      <c r="D2988" s="56" t="s">
        <v>29</v>
      </c>
      <c r="E2988" s="55">
        <v>44593</v>
      </c>
      <c r="F2988" s="54" t="s">
        <v>40</v>
      </c>
      <c r="G2988" s="53">
        <v>0</v>
      </c>
      <c r="H2988" s="53">
        <v>0.31758791687999999</v>
      </c>
      <c r="I2988" s="53">
        <v>0</v>
      </c>
      <c r="J2988" s="53">
        <v>0.28992221248</v>
      </c>
      <c r="K2988" s="53">
        <v>0</v>
      </c>
      <c r="L2988" s="53">
        <v>0.28653109410000005</v>
      </c>
    </row>
    <row r="2989" spans="2:12" ht="19.5" customHeight="1" x14ac:dyDescent="0.3">
      <c r="B2989" s="57" t="s">
        <v>54</v>
      </c>
      <c r="C2989" s="56" t="s">
        <v>33</v>
      </c>
      <c r="D2989" s="56" t="s">
        <v>29</v>
      </c>
      <c r="E2989" s="55">
        <v>44562</v>
      </c>
      <c r="F2989" s="54" t="s">
        <v>40</v>
      </c>
      <c r="G2989" s="53">
        <v>0</v>
      </c>
      <c r="H2989" s="53">
        <v>0.31938994788000002</v>
      </c>
      <c r="I2989" s="53">
        <v>0</v>
      </c>
      <c r="J2989" s="53">
        <v>0.29169683848</v>
      </c>
      <c r="K2989" s="53">
        <v>0</v>
      </c>
      <c r="L2989" s="53">
        <v>0.28834332660000001</v>
      </c>
    </row>
    <row r="2990" spans="2:12" ht="19.5" customHeight="1" x14ac:dyDescent="0.3">
      <c r="B2990" s="102" t="s">
        <v>54</v>
      </c>
      <c r="C2990" s="107" t="s">
        <v>33</v>
      </c>
      <c r="D2990" s="107" t="s">
        <v>29</v>
      </c>
      <c r="E2990" s="110">
        <v>45108</v>
      </c>
      <c r="F2990" s="113" t="s">
        <v>40</v>
      </c>
      <c r="G2990" s="115">
        <v>0.19751073</v>
      </c>
      <c r="H2990" s="115">
        <v>0</v>
      </c>
      <c r="I2990" s="115">
        <v>0.17215152</v>
      </c>
      <c r="J2990" s="115">
        <v>0</v>
      </c>
      <c r="K2990" s="115">
        <v>0</v>
      </c>
      <c r="L2990" s="115">
        <v>0.15835097000000001</v>
      </c>
    </row>
    <row r="2991" spans="2:12" ht="19.5" customHeight="1" x14ac:dyDescent="0.3">
      <c r="B2991" s="57" t="s">
        <v>54</v>
      </c>
      <c r="C2991" s="56" t="s">
        <v>33</v>
      </c>
      <c r="D2991" s="56" t="s">
        <v>29</v>
      </c>
      <c r="E2991" s="55">
        <v>45078</v>
      </c>
      <c r="F2991" s="54" t="s">
        <v>47</v>
      </c>
      <c r="G2991" s="53">
        <v>0</v>
      </c>
      <c r="H2991" s="53">
        <v>0</v>
      </c>
      <c r="I2991" s="53">
        <v>0</v>
      </c>
      <c r="J2991" s="53">
        <v>0.16749993567999999</v>
      </c>
      <c r="K2991" s="53">
        <v>0.15839678049999997</v>
      </c>
      <c r="L2991" s="53">
        <v>0.16143176509999999</v>
      </c>
    </row>
    <row r="2992" spans="2:12" ht="19.5" customHeight="1" x14ac:dyDescent="0.3">
      <c r="B2992" s="57" t="s">
        <v>54</v>
      </c>
      <c r="C2992" s="56" t="s">
        <v>33</v>
      </c>
      <c r="D2992" s="56" t="s">
        <v>29</v>
      </c>
      <c r="E2992" s="55">
        <v>45047</v>
      </c>
      <c r="F2992" s="54" t="s">
        <v>47</v>
      </c>
      <c r="G2992" s="53">
        <v>0</v>
      </c>
      <c r="H2992" s="53">
        <v>0</v>
      </c>
      <c r="I2992" s="53">
        <v>0</v>
      </c>
      <c r="J2992" s="53">
        <v>0.14524612564</v>
      </c>
      <c r="K2992" s="53">
        <v>0.13653626874999999</v>
      </c>
      <c r="L2992" s="53">
        <v>0.13870636954999999</v>
      </c>
    </row>
    <row r="2993" spans="2:12" ht="19.5" customHeight="1" x14ac:dyDescent="0.3">
      <c r="B2993" s="57" t="s">
        <v>54</v>
      </c>
      <c r="C2993" s="56" t="s">
        <v>33</v>
      </c>
      <c r="D2993" s="56" t="s">
        <v>29</v>
      </c>
      <c r="E2993" s="55">
        <v>45017</v>
      </c>
      <c r="F2993" s="54" t="s">
        <v>47</v>
      </c>
      <c r="G2993" s="53">
        <v>0</v>
      </c>
      <c r="H2993" s="53">
        <v>0</v>
      </c>
      <c r="I2993" s="53">
        <v>0</v>
      </c>
      <c r="J2993" s="53">
        <v>0.14467824532000001</v>
      </c>
      <c r="K2993" s="53">
        <v>0.13597842474999999</v>
      </c>
      <c r="L2993" s="53">
        <v>0.13812645514999999</v>
      </c>
    </row>
    <row r="2994" spans="2:12" ht="19.5" customHeight="1" x14ac:dyDescent="0.3">
      <c r="B2994" s="57" t="s">
        <v>54</v>
      </c>
      <c r="C2994" s="56" t="s">
        <v>33</v>
      </c>
      <c r="D2994" s="56" t="s">
        <v>29</v>
      </c>
      <c r="E2994" s="55">
        <v>44986</v>
      </c>
      <c r="F2994" s="54" t="s">
        <v>47</v>
      </c>
      <c r="G2994" s="53">
        <v>0</v>
      </c>
      <c r="H2994" s="53">
        <v>0.18911817394000002</v>
      </c>
      <c r="I2994" s="53">
        <v>0</v>
      </c>
      <c r="J2994" s="53">
        <v>0.16346561924</v>
      </c>
      <c r="K2994" s="53">
        <v>0</v>
      </c>
      <c r="L2994" s="53">
        <v>0.15731195654999999</v>
      </c>
    </row>
    <row r="2995" spans="2:12" ht="19.5" customHeight="1" x14ac:dyDescent="0.3">
      <c r="B2995" s="57" t="s">
        <v>54</v>
      </c>
      <c r="C2995" s="56" t="s">
        <v>33</v>
      </c>
      <c r="D2995" s="56" t="s">
        <v>29</v>
      </c>
      <c r="E2995" s="55">
        <v>44958</v>
      </c>
      <c r="F2995" s="54" t="s">
        <v>47</v>
      </c>
      <c r="G2995" s="53">
        <v>0</v>
      </c>
      <c r="H2995" s="53">
        <v>0.24180956038000001</v>
      </c>
      <c r="I2995" s="53">
        <v>0</v>
      </c>
      <c r="J2995" s="53">
        <v>0.21535568348</v>
      </c>
      <c r="K2995" s="53">
        <v>0</v>
      </c>
      <c r="L2995" s="53">
        <v>0.21030163485</v>
      </c>
    </row>
    <row r="2996" spans="2:12" ht="19.5" customHeight="1" x14ac:dyDescent="0.3">
      <c r="B2996" s="57" t="s">
        <v>54</v>
      </c>
      <c r="C2996" s="56" t="s">
        <v>33</v>
      </c>
      <c r="D2996" s="56" t="s">
        <v>29</v>
      </c>
      <c r="E2996" s="55">
        <v>44927</v>
      </c>
      <c r="F2996" s="54" t="s">
        <v>47</v>
      </c>
      <c r="G2996" s="53">
        <v>0</v>
      </c>
      <c r="H2996" s="53">
        <v>0.16501901270000002</v>
      </c>
      <c r="I2996" s="53">
        <v>0</v>
      </c>
      <c r="J2996" s="53">
        <v>0.13973295420000001</v>
      </c>
      <c r="K2996" s="53">
        <v>0</v>
      </c>
      <c r="L2996" s="53">
        <v>0.13307636724999999</v>
      </c>
    </row>
    <row r="2997" spans="2:12" ht="19.5" customHeight="1" x14ac:dyDescent="0.3">
      <c r="B2997" s="57" t="s">
        <v>54</v>
      </c>
      <c r="C2997" s="56" t="s">
        <v>33</v>
      </c>
      <c r="D2997" s="56" t="s">
        <v>29</v>
      </c>
      <c r="E2997" s="55">
        <v>44896</v>
      </c>
      <c r="F2997" s="54" t="s">
        <v>47</v>
      </c>
      <c r="G2997" s="53">
        <v>0</v>
      </c>
      <c r="H2997" s="53">
        <v>0.19793611230000002</v>
      </c>
      <c r="I2997" s="53">
        <v>0.17979882895000002</v>
      </c>
      <c r="J2997" s="53">
        <v>0</v>
      </c>
      <c r="K2997" s="53">
        <v>0</v>
      </c>
      <c r="L2997" s="53">
        <v>0.16617981425</v>
      </c>
    </row>
    <row r="2998" spans="2:12" ht="19.5" customHeight="1" x14ac:dyDescent="0.3">
      <c r="B2998" s="57" t="s">
        <v>54</v>
      </c>
      <c r="C2998" s="56" t="s">
        <v>33</v>
      </c>
      <c r="D2998" s="56" t="s">
        <v>29</v>
      </c>
      <c r="E2998" s="55">
        <v>44866</v>
      </c>
      <c r="F2998" s="54" t="s">
        <v>47</v>
      </c>
      <c r="G2998" s="53">
        <v>0</v>
      </c>
      <c r="H2998" s="53">
        <v>0.22029331024000001</v>
      </c>
      <c r="I2998" s="53">
        <v>0.20176125296</v>
      </c>
      <c r="J2998" s="53">
        <v>0</v>
      </c>
      <c r="K2998" s="53">
        <v>0</v>
      </c>
      <c r="L2998" s="53">
        <v>0.18866357880000001</v>
      </c>
    </row>
    <row r="2999" spans="2:12" ht="19.5" customHeight="1" x14ac:dyDescent="0.3">
      <c r="B2999" s="57" t="s">
        <v>54</v>
      </c>
      <c r="C2999" s="56" t="s">
        <v>33</v>
      </c>
      <c r="D2999" s="56" t="s">
        <v>29</v>
      </c>
      <c r="E2999" s="55">
        <v>44835</v>
      </c>
      <c r="F2999" s="54" t="s">
        <v>47</v>
      </c>
      <c r="G2999" s="53">
        <v>0.24029483109999997</v>
      </c>
      <c r="H2999" s="53">
        <v>0</v>
      </c>
      <c r="I2999" s="53">
        <v>0.21550989561</v>
      </c>
      <c r="J2999" s="53">
        <v>0</v>
      </c>
      <c r="K2999" s="53">
        <v>0</v>
      </c>
      <c r="L2999" s="53">
        <v>0.20273858454999999</v>
      </c>
    </row>
    <row r="3000" spans="2:12" ht="19.5" customHeight="1" x14ac:dyDescent="0.3">
      <c r="B3000" s="57" t="s">
        <v>54</v>
      </c>
      <c r="C3000" s="56" t="s">
        <v>33</v>
      </c>
      <c r="D3000" s="56" t="s">
        <v>29</v>
      </c>
      <c r="E3000" s="55">
        <v>44805</v>
      </c>
      <c r="F3000" s="54" t="s">
        <v>47</v>
      </c>
      <c r="G3000" s="53">
        <v>0.25203843469999998</v>
      </c>
      <c r="H3000" s="53">
        <v>0</v>
      </c>
      <c r="I3000" s="53">
        <v>0.22746356187000003</v>
      </c>
      <c r="J3000" s="53">
        <v>0</v>
      </c>
      <c r="K3000" s="53">
        <v>0</v>
      </c>
      <c r="L3000" s="53">
        <v>0.21506872585</v>
      </c>
    </row>
    <row r="3001" spans="2:12" ht="19.5" customHeight="1" x14ac:dyDescent="0.3">
      <c r="B3001" s="57" t="s">
        <v>54</v>
      </c>
      <c r="C3001" s="56" t="s">
        <v>33</v>
      </c>
      <c r="D3001" s="56" t="s">
        <v>29</v>
      </c>
      <c r="E3001" s="55">
        <v>44774</v>
      </c>
      <c r="F3001" s="54" t="s">
        <v>47</v>
      </c>
      <c r="G3001" s="53">
        <v>0.26813196289999996</v>
      </c>
      <c r="H3001" s="53">
        <v>0</v>
      </c>
      <c r="I3001" s="53">
        <v>0.24377311049000003</v>
      </c>
      <c r="J3001" s="53">
        <v>0</v>
      </c>
      <c r="K3001" s="53">
        <v>0</v>
      </c>
      <c r="L3001" s="53">
        <v>0.23176542794999999</v>
      </c>
    </row>
    <row r="3002" spans="2:12" ht="19.5" customHeight="1" x14ac:dyDescent="0.3">
      <c r="B3002" s="57" t="s">
        <v>54</v>
      </c>
      <c r="C3002" s="56" t="s">
        <v>33</v>
      </c>
      <c r="D3002" s="56" t="s">
        <v>29</v>
      </c>
      <c r="E3002" s="55">
        <v>44743</v>
      </c>
      <c r="F3002" s="54" t="s">
        <v>47</v>
      </c>
      <c r="G3002" s="53">
        <v>0.25389000559999997</v>
      </c>
      <c r="H3002" s="53">
        <v>0</v>
      </c>
      <c r="I3002" s="53">
        <v>0.22933998606000003</v>
      </c>
      <c r="J3002" s="53">
        <v>0</v>
      </c>
      <c r="K3002" s="53">
        <v>0</v>
      </c>
      <c r="L3002" s="53">
        <v>0.21698969230000001</v>
      </c>
    </row>
    <row r="3003" spans="2:12" ht="19.5" customHeight="1" x14ac:dyDescent="0.3">
      <c r="B3003" s="57" t="s">
        <v>54</v>
      </c>
      <c r="C3003" s="56" t="s">
        <v>33</v>
      </c>
      <c r="D3003" s="56" t="s">
        <v>29</v>
      </c>
      <c r="E3003" s="55">
        <v>44713</v>
      </c>
      <c r="F3003" s="54" t="s">
        <v>47</v>
      </c>
      <c r="G3003" s="53">
        <v>0</v>
      </c>
      <c r="H3003" s="53">
        <v>0</v>
      </c>
      <c r="I3003" s="53">
        <v>0</v>
      </c>
      <c r="J3003" s="53">
        <v>0.25373167292000004</v>
      </c>
      <c r="K3003" s="53">
        <v>0.24303548624999999</v>
      </c>
      <c r="L3003" s="53">
        <v>0.24957363265000002</v>
      </c>
    </row>
    <row r="3004" spans="2:12" ht="19.5" customHeight="1" x14ac:dyDescent="0.3">
      <c r="B3004" s="57" t="s">
        <v>54</v>
      </c>
      <c r="C3004" s="56" t="s">
        <v>33</v>
      </c>
      <c r="D3004" s="56" t="s">
        <v>29</v>
      </c>
      <c r="E3004" s="55">
        <v>44682</v>
      </c>
      <c r="F3004" s="54" t="s">
        <v>47</v>
      </c>
      <c r="G3004" s="53">
        <v>0</v>
      </c>
      <c r="H3004" s="53">
        <v>0</v>
      </c>
      <c r="I3004" s="53">
        <v>0</v>
      </c>
      <c r="J3004" s="53">
        <v>0.27443564292</v>
      </c>
      <c r="K3004" s="53">
        <v>0.26337354874999996</v>
      </c>
      <c r="L3004" s="53">
        <v>0.27071634514999998</v>
      </c>
    </row>
    <row r="3005" spans="2:12" ht="19.5" customHeight="1" x14ac:dyDescent="0.3">
      <c r="B3005" s="57" t="s">
        <v>54</v>
      </c>
      <c r="C3005" s="56" t="s">
        <v>33</v>
      </c>
      <c r="D3005" s="56" t="s">
        <v>29</v>
      </c>
      <c r="E3005" s="55">
        <v>44652</v>
      </c>
      <c r="F3005" s="54" t="s">
        <v>47</v>
      </c>
      <c r="G3005" s="53">
        <v>0</v>
      </c>
      <c r="H3005" s="53">
        <v>0</v>
      </c>
      <c r="I3005" s="53">
        <v>0</v>
      </c>
      <c r="J3005" s="53">
        <v>0.27962938168000007</v>
      </c>
      <c r="K3005" s="53">
        <v>0.26847549700000001</v>
      </c>
      <c r="L3005" s="53">
        <v>0.27602014560000004</v>
      </c>
    </row>
    <row r="3006" spans="2:12" ht="19.5" customHeight="1" x14ac:dyDescent="0.3">
      <c r="B3006" s="57" t="s">
        <v>54</v>
      </c>
      <c r="C3006" s="56" t="s">
        <v>33</v>
      </c>
      <c r="D3006" s="56" t="s">
        <v>29</v>
      </c>
      <c r="E3006" s="55">
        <v>44621</v>
      </c>
      <c r="F3006" s="54" t="s">
        <v>47</v>
      </c>
      <c r="G3006" s="53">
        <v>0</v>
      </c>
      <c r="H3006" s="53">
        <v>0</v>
      </c>
      <c r="I3006" s="53">
        <v>0</v>
      </c>
      <c r="J3006" s="53">
        <v>0.3882128312</v>
      </c>
      <c r="K3006" s="53">
        <v>0.37513991849999995</v>
      </c>
      <c r="L3006" s="53">
        <v>0.38690461150000005</v>
      </c>
    </row>
    <row r="3007" spans="2:12" ht="19.5" customHeight="1" x14ac:dyDescent="0.3">
      <c r="B3007" s="57" t="s">
        <v>54</v>
      </c>
      <c r="C3007" s="56" t="s">
        <v>33</v>
      </c>
      <c r="D3007" s="56" t="s">
        <v>29</v>
      </c>
      <c r="E3007" s="55">
        <v>44593</v>
      </c>
      <c r="F3007" s="54" t="s">
        <v>47</v>
      </c>
      <c r="G3007" s="53">
        <v>0</v>
      </c>
      <c r="H3007" s="53">
        <v>0.31758791687999999</v>
      </c>
      <c r="I3007" s="53">
        <v>0</v>
      </c>
      <c r="J3007" s="53">
        <v>0.28992221248</v>
      </c>
      <c r="K3007" s="53">
        <v>0</v>
      </c>
      <c r="L3007" s="53">
        <v>0.28653109410000005</v>
      </c>
    </row>
    <row r="3008" spans="2:12" ht="19.5" customHeight="1" x14ac:dyDescent="0.3">
      <c r="B3008" s="57" t="s">
        <v>54</v>
      </c>
      <c r="C3008" s="56" t="s">
        <v>33</v>
      </c>
      <c r="D3008" s="56" t="s">
        <v>29</v>
      </c>
      <c r="E3008" s="55">
        <v>44562</v>
      </c>
      <c r="F3008" s="54" t="s">
        <v>47</v>
      </c>
      <c r="G3008" s="53">
        <v>0</v>
      </c>
      <c r="H3008" s="53">
        <v>0.31938994788000002</v>
      </c>
      <c r="I3008" s="53">
        <v>0</v>
      </c>
      <c r="J3008" s="53">
        <v>0.29169683848</v>
      </c>
      <c r="K3008" s="53">
        <v>0</v>
      </c>
      <c r="L3008" s="53">
        <v>0.28834332660000001</v>
      </c>
    </row>
    <row r="3009" spans="2:12" ht="19.5" customHeight="1" x14ac:dyDescent="0.3">
      <c r="B3009" s="102" t="s">
        <v>54</v>
      </c>
      <c r="C3009" s="107" t="s">
        <v>33</v>
      </c>
      <c r="D3009" s="107" t="s">
        <v>29</v>
      </c>
      <c r="E3009" s="110">
        <v>45108</v>
      </c>
      <c r="F3009" s="113" t="s">
        <v>47</v>
      </c>
      <c r="G3009" s="115">
        <v>0.19751073</v>
      </c>
      <c r="H3009" s="115">
        <v>0</v>
      </c>
      <c r="I3009" s="115">
        <v>0.17215152</v>
      </c>
      <c r="J3009" s="115">
        <v>0</v>
      </c>
      <c r="K3009" s="115">
        <v>0</v>
      </c>
      <c r="L3009" s="115">
        <v>0.15835097000000001</v>
      </c>
    </row>
    <row r="3010" spans="2:12" ht="19.5" customHeight="1" x14ac:dyDescent="0.3">
      <c r="B3010" s="57" t="s">
        <v>54</v>
      </c>
      <c r="C3010" s="56" t="s">
        <v>33</v>
      </c>
      <c r="D3010" s="56" t="s">
        <v>29</v>
      </c>
      <c r="E3010" s="55">
        <v>45078</v>
      </c>
      <c r="F3010" s="54" t="s">
        <v>55</v>
      </c>
      <c r="G3010" s="53">
        <v>0</v>
      </c>
      <c r="H3010" s="53">
        <v>0</v>
      </c>
      <c r="I3010" s="53">
        <v>0</v>
      </c>
      <c r="J3010" s="53">
        <v>0.15734993568</v>
      </c>
      <c r="K3010" s="53">
        <v>0.14824678049999998</v>
      </c>
      <c r="L3010" s="53">
        <v>0.15128176509999999</v>
      </c>
    </row>
    <row r="3011" spans="2:12" ht="19.5" customHeight="1" x14ac:dyDescent="0.3">
      <c r="B3011" s="57" t="s">
        <v>54</v>
      </c>
      <c r="C3011" s="56" t="s">
        <v>33</v>
      </c>
      <c r="D3011" s="56" t="s">
        <v>29</v>
      </c>
      <c r="E3011" s="55">
        <v>45047</v>
      </c>
      <c r="F3011" s="54" t="s">
        <v>55</v>
      </c>
      <c r="G3011" s="53">
        <v>0</v>
      </c>
      <c r="H3011" s="53">
        <v>0</v>
      </c>
      <c r="I3011" s="53">
        <v>0</v>
      </c>
      <c r="J3011" s="53">
        <v>0.13509612564000001</v>
      </c>
      <c r="K3011" s="53">
        <v>0.12638626874999997</v>
      </c>
      <c r="L3011" s="53">
        <v>0.12855636954999999</v>
      </c>
    </row>
    <row r="3012" spans="2:12" ht="19.5" customHeight="1" x14ac:dyDescent="0.3">
      <c r="B3012" s="57" t="s">
        <v>54</v>
      </c>
      <c r="C3012" s="56" t="s">
        <v>33</v>
      </c>
      <c r="D3012" s="56" t="s">
        <v>29</v>
      </c>
      <c r="E3012" s="55">
        <v>45017</v>
      </c>
      <c r="F3012" s="54" t="s">
        <v>55</v>
      </c>
      <c r="G3012" s="53">
        <v>0</v>
      </c>
      <c r="H3012" s="53">
        <v>0</v>
      </c>
      <c r="I3012" s="53">
        <v>0</v>
      </c>
      <c r="J3012" s="53">
        <v>0.13452824532000002</v>
      </c>
      <c r="K3012" s="53">
        <v>0.12582842475</v>
      </c>
      <c r="L3012" s="53">
        <v>0.12797645515</v>
      </c>
    </row>
    <row r="3013" spans="2:12" ht="19.5" customHeight="1" x14ac:dyDescent="0.3">
      <c r="B3013" s="57" t="s">
        <v>54</v>
      </c>
      <c r="C3013" s="56" t="s">
        <v>33</v>
      </c>
      <c r="D3013" s="56" t="s">
        <v>29</v>
      </c>
      <c r="E3013" s="55">
        <v>44986</v>
      </c>
      <c r="F3013" s="54" t="s">
        <v>55</v>
      </c>
      <c r="G3013" s="53">
        <v>0</v>
      </c>
      <c r="H3013" s="53">
        <v>0.17896817394</v>
      </c>
      <c r="I3013" s="53">
        <v>0</v>
      </c>
      <c r="J3013" s="53">
        <v>0.15331561923999998</v>
      </c>
      <c r="K3013" s="53">
        <v>0</v>
      </c>
      <c r="L3013" s="53">
        <v>0.14716195655</v>
      </c>
    </row>
    <row r="3014" spans="2:12" ht="19.5" customHeight="1" x14ac:dyDescent="0.3">
      <c r="B3014" s="57" t="s">
        <v>54</v>
      </c>
      <c r="C3014" s="56" t="s">
        <v>33</v>
      </c>
      <c r="D3014" s="56" t="s">
        <v>29</v>
      </c>
      <c r="E3014" s="55">
        <v>44958</v>
      </c>
      <c r="F3014" s="54" t="s">
        <v>55</v>
      </c>
      <c r="G3014" s="53">
        <v>0</v>
      </c>
      <c r="H3014" s="53">
        <v>0.23165956038000002</v>
      </c>
      <c r="I3014" s="53">
        <v>0</v>
      </c>
      <c r="J3014" s="53">
        <v>0.20520568348000001</v>
      </c>
      <c r="K3014" s="53">
        <v>0</v>
      </c>
      <c r="L3014" s="53">
        <v>0.20015163485000001</v>
      </c>
    </row>
    <row r="3015" spans="2:12" ht="19.5" customHeight="1" x14ac:dyDescent="0.3">
      <c r="B3015" s="57" t="s">
        <v>54</v>
      </c>
      <c r="C3015" s="56" t="s">
        <v>33</v>
      </c>
      <c r="D3015" s="56" t="s">
        <v>29</v>
      </c>
      <c r="E3015" s="55">
        <v>44927</v>
      </c>
      <c r="F3015" s="54" t="s">
        <v>55</v>
      </c>
      <c r="G3015" s="53">
        <v>0</v>
      </c>
      <c r="H3015" s="53">
        <v>0.1548690127</v>
      </c>
      <c r="I3015" s="53">
        <v>0</v>
      </c>
      <c r="J3015" s="53">
        <v>0.12958295419999999</v>
      </c>
      <c r="K3015" s="53">
        <v>0</v>
      </c>
      <c r="L3015" s="53">
        <v>0.12292636725</v>
      </c>
    </row>
    <row r="3016" spans="2:12" ht="19.5" customHeight="1" x14ac:dyDescent="0.3">
      <c r="B3016" s="57" t="s">
        <v>54</v>
      </c>
      <c r="C3016" s="56" t="s">
        <v>33</v>
      </c>
      <c r="D3016" s="56" t="s">
        <v>29</v>
      </c>
      <c r="E3016" s="55">
        <v>44896</v>
      </c>
      <c r="F3016" s="54" t="s">
        <v>55</v>
      </c>
      <c r="G3016" s="53">
        <v>0</v>
      </c>
      <c r="H3016" s="53">
        <v>0.18778611230000003</v>
      </c>
      <c r="I3016" s="53">
        <v>0.16964882895000002</v>
      </c>
      <c r="J3016" s="53">
        <v>0</v>
      </c>
      <c r="K3016" s="53">
        <v>0</v>
      </c>
      <c r="L3016" s="53">
        <v>0.15602981425000001</v>
      </c>
    </row>
    <row r="3017" spans="2:12" ht="19.5" customHeight="1" x14ac:dyDescent="0.3">
      <c r="B3017" s="57" t="s">
        <v>54</v>
      </c>
      <c r="C3017" s="56" t="s">
        <v>33</v>
      </c>
      <c r="D3017" s="56" t="s">
        <v>29</v>
      </c>
      <c r="E3017" s="55">
        <v>44866</v>
      </c>
      <c r="F3017" s="54" t="s">
        <v>55</v>
      </c>
      <c r="G3017" s="53">
        <v>0</v>
      </c>
      <c r="H3017" s="53">
        <v>0.21014331023999999</v>
      </c>
      <c r="I3017" s="53">
        <v>0.19161125296000001</v>
      </c>
      <c r="J3017" s="53">
        <v>0</v>
      </c>
      <c r="K3017" s="53">
        <v>0</v>
      </c>
      <c r="L3017" s="53">
        <v>0.17851357880000002</v>
      </c>
    </row>
    <row r="3018" spans="2:12" ht="19.5" customHeight="1" x14ac:dyDescent="0.3">
      <c r="B3018" s="57" t="s">
        <v>54</v>
      </c>
      <c r="C3018" s="56" t="s">
        <v>33</v>
      </c>
      <c r="D3018" s="56" t="s">
        <v>29</v>
      </c>
      <c r="E3018" s="55">
        <v>44835</v>
      </c>
      <c r="F3018" s="54" t="s">
        <v>55</v>
      </c>
      <c r="G3018" s="53">
        <v>0.23014483109999997</v>
      </c>
      <c r="H3018" s="53">
        <v>0</v>
      </c>
      <c r="I3018" s="53">
        <v>0.20535989561000001</v>
      </c>
      <c r="J3018" s="53">
        <v>0</v>
      </c>
      <c r="K3018" s="53">
        <v>0</v>
      </c>
      <c r="L3018" s="53">
        <v>0.19258858455</v>
      </c>
    </row>
    <row r="3019" spans="2:12" ht="19.5" customHeight="1" x14ac:dyDescent="0.3">
      <c r="B3019" s="57" t="s">
        <v>54</v>
      </c>
      <c r="C3019" s="56" t="s">
        <v>33</v>
      </c>
      <c r="D3019" s="56" t="s">
        <v>29</v>
      </c>
      <c r="E3019" s="55">
        <v>44805</v>
      </c>
      <c r="F3019" s="54" t="s">
        <v>55</v>
      </c>
      <c r="G3019" s="53">
        <v>0.24188843469999999</v>
      </c>
      <c r="H3019" s="53">
        <v>0</v>
      </c>
      <c r="I3019" s="53">
        <v>0.21731356187000003</v>
      </c>
      <c r="J3019" s="53">
        <v>0</v>
      </c>
      <c r="K3019" s="53">
        <v>0</v>
      </c>
      <c r="L3019" s="53">
        <v>0.20491872585000001</v>
      </c>
    </row>
    <row r="3020" spans="2:12" ht="19.5" customHeight="1" x14ac:dyDescent="0.3">
      <c r="B3020" s="57" t="s">
        <v>54</v>
      </c>
      <c r="C3020" s="56" t="s">
        <v>33</v>
      </c>
      <c r="D3020" s="56" t="s">
        <v>29</v>
      </c>
      <c r="E3020" s="55">
        <v>44774</v>
      </c>
      <c r="F3020" s="54" t="s">
        <v>55</v>
      </c>
      <c r="G3020" s="53">
        <v>0.25798196289999997</v>
      </c>
      <c r="H3020" s="53">
        <v>0</v>
      </c>
      <c r="I3020" s="53">
        <v>0.23362311049000004</v>
      </c>
      <c r="J3020" s="53">
        <v>0</v>
      </c>
      <c r="K3020" s="53">
        <v>0</v>
      </c>
      <c r="L3020" s="53">
        <v>0.22161542795</v>
      </c>
    </row>
    <row r="3021" spans="2:12" ht="19.5" customHeight="1" x14ac:dyDescent="0.3">
      <c r="B3021" s="57" t="s">
        <v>54</v>
      </c>
      <c r="C3021" s="56" t="s">
        <v>33</v>
      </c>
      <c r="D3021" s="56" t="s">
        <v>29</v>
      </c>
      <c r="E3021" s="55">
        <v>44743</v>
      </c>
      <c r="F3021" s="54" t="s">
        <v>55</v>
      </c>
      <c r="G3021" s="53">
        <v>0.24374000559999998</v>
      </c>
      <c r="H3021" s="53">
        <v>0</v>
      </c>
      <c r="I3021" s="53">
        <v>0.21918998606000004</v>
      </c>
      <c r="J3021" s="53">
        <v>0</v>
      </c>
      <c r="K3021" s="53">
        <v>0</v>
      </c>
      <c r="L3021" s="53">
        <v>0.20683969230000002</v>
      </c>
    </row>
    <row r="3022" spans="2:12" ht="19.5" customHeight="1" x14ac:dyDescent="0.3">
      <c r="B3022" s="57" t="s">
        <v>54</v>
      </c>
      <c r="C3022" s="56" t="s">
        <v>33</v>
      </c>
      <c r="D3022" s="56" t="s">
        <v>29</v>
      </c>
      <c r="E3022" s="55">
        <v>44713</v>
      </c>
      <c r="F3022" s="54" t="s">
        <v>55</v>
      </c>
      <c r="G3022" s="53">
        <v>0</v>
      </c>
      <c r="H3022" s="53">
        <v>0</v>
      </c>
      <c r="I3022" s="53">
        <v>0</v>
      </c>
      <c r="J3022" s="53">
        <v>0.24358167292000002</v>
      </c>
      <c r="K3022" s="53">
        <v>0.23288548625</v>
      </c>
      <c r="L3022" s="53">
        <v>0.23942363265000002</v>
      </c>
    </row>
    <row r="3023" spans="2:12" ht="19.5" customHeight="1" x14ac:dyDescent="0.3">
      <c r="B3023" s="57" t="s">
        <v>54</v>
      </c>
      <c r="C3023" s="56" t="s">
        <v>33</v>
      </c>
      <c r="D3023" s="56" t="s">
        <v>29</v>
      </c>
      <c r="E3023" s="55">
        <v>44682</v>
      </c>
      <c r="F3023" s="54" t="s">
        <v>55</v>
      </c>
      <c r="G3023" s="53">
        <v>0</v>
      </c>
      <c r="H3023" s="53">
        <v>0</v>
      </c>
      <c r="I3023" s="53">
        <v>0</v>
      </c>
      <c r="J3023" s="53">
        <v>0.26428564292000001</v>
      </c>
      <c r="K3023" s="53">
        <v>0.25322354874999997</v>
      </c>
      <c r="L3023" s="53">
        <v>0.26056634514999999</v>
      </c>
    </row>
    <row r="3024" spans="2:12" ht="19.5" customHeight="1" x14ac:dyDescent="0.3">
      <c r="B3024" s="57" t="s">
        <v>54</v>
      </c>
      <c r="C3024" s="56" t="s">
        <v>33</v>
      </c>
      <c r="D3024" s="56" t="s">
        <v>29</v>
      </c>
      <c r="E3024" s="55">
        <v>44652</v>
      </c>
      <c r="F3024" s="54" t="s">
        <v>55</v>
      </c>
      <c r="G3024" s="53">
        <v>0</v>
      </c>
      <c r="H3024" s="53">
        <v>0</v>
      </c>
      <c r="I3024" s="53">
        <v>0</v>
      </c>
      <c r="J3024" s="53">
        <v>0.26947938168000007</v>
      </c>
      <c r="K3024" s="53">
        <v>0.25832549700000002</v>
      </c>
      <c r="L3024" s="53">
        <v>0.26587014560000005</v>
      </c>
    </row>
    <row r="3025" spans="2:12" ht="19.5" customHeight="1" x14ac:dyDescent="0.3">
      <c r="B3025" s="57" t="s">
        <v>54</v>
      </c>
      <c r="C3025" s="56" t="s">
        <v>33</v>
      </c>
      <c r="D3025" s="56" t="s">
        <v>29</v>
      </c>
      <c r="E3025" s="55">
        <v>44621</v>
      </c>
      <c r="F3025" s="54" t="s">
        <v>55</v>
      </c>
      <c r="G3025" s="53">
        <v>0</v>
      </c>
      <c r="H3025" s="53">
        <v>0</v>
      </c>
      <c r="I3025" s="53">
        <v>0</v>
      </c>
      <c r="J3025" s="53">
        <v>0.3780628312</v>
      </c>
      <c r="K3025" s="53">
        <v>0.36498991849999995</v>
      </c>
      <c r="L3025" s="53">
        <v>0.3767546115</v>
      </c>
    </row>
    <row r="3026" spans="2:12" ht="19.5" customHeight="1" x14ac:dyDescent="0.3">
      <c r="B3026" s="57" t="s">
        <v>54</v>
      </c>
      <c r="C3026" s="56" t="s">
        <v>33</v>
      </c>
      <c r="D3026" s="56" t="s">
        <v>29</v>
      </c>
      <c r="E3026" s="55">
        <v>44593</v>
      </c>
      <c r="F3026" s="54" t="s">
        <v>55</v>
      </c>
      <c r="G3026" s="53">
        <v>0</v>
      </c>
      <c r="H3026" s="53">
        <v>0.30743791688</v>
      </c>
      <c r="I3026" s="53">
        <v>0</v>
      </c>
      <c r="J3026" s="53">
        <v>0.27977221248</v>
      </c>
      <c r="K3026" s="53">
        <v>0</v>
      </c>
      <c r="L3026" s="53">
        <v>0.2763810941</v>
      </c>
    </row>
    <row r="3027" spans="2:12" ht="19.5" customHeight="1" x14ac:dyDescent="0.3">
      <c r="B3027" s="57" t="s">
        <v>54</v>
      </c>
      <c r="C3027" s="56" t="s">
        <v>33</v>
      </c>
      <c r="D3027" s="56" t="s">
        <v>29</v>
      </c>
      <c r="E3027" s="55">
        <v>44562</v>
      </c>
      <c r="F3027" s="54" t="s">
        <v>55</v>
      </c>
      <c r="G3027" s="53">
        <v>0</v>
      </c>
      <c r="H3027" s="53">
        <v>0.30923994788000003</v>
      </c>
      <c r="I3027" s="53">
        <v>0</v>
      </c>
      <c r="J3027" s="53">
        <v>0.28154683848000001</v>
      </c>
      <c r="K3027" s="53">
        <v>0</v>
      </c>
      <c r="L3027" s="53">
        <v>0.27819332660000001</v>
      </c>
    </row>
    <row r="3028" spans="2:12" ht="19.5" customHeight="1" x14ac:dyDescent="0.3">
      <c r="B3028" s="102" t="s">
        <v>54</v>
      </c>
      <c r="C3028" s="107" t="s">
        <v>33</v>
      </c>
      <c r="D3028" s="107" t="s">
        <v>29</v>
      </c>
      <c r="E3028" s="110">
        <v>45108</v>
      </c>
      <c r="F3028" s="113" t="s">
        <v>55</v>
      </c>
      <c r="G3028" s="115">
        <v>0.18736073</v>
      </c>
      <c r="H3028" s="115">
        <v>0</v>
      </c>
      <c r="I3028" s="115">
        <v>0.16200152000000001</v>
      </c>
      <c r="J3028" s="115">
        <v>0</v>
      </c>
      <c r="K3028" s="115">
        <v>0</v>
      </c>
      <c r="L3028" s="115">
        <v>0.14820096999999999</v>
      </c>
    </row>
    <row r="3029" spans="2:12" ht="19.5" customHeight="1" x14ac:dyDescent="0.3">
      <c r="B3029" s="57" t="s">
        <v>54</v>
      </c>
      <c r="C3029" s="56" t="s">
        <v>33</v>
      </c>
      <c r="D3029" s="56" t="s">
        <v>29</v>
      </c>
      <c r="E3029" s="55">
        <v>45078</v>
      </c>
      <c r="F3029" s="54" t="s">
        <v>56</v>
      </c>
      <c r="G3029" s="53">
        <v>0</v>
      </c>
      <c r="H3029" s="53">
        <v>0</v>
      </c>
      <c r="I3029" s="53">
        <v>0</v>
      </c>
      <c r="J3029" s="53">
        <v>0.15734993568</v>
      </c>
      <c r="K3029" s="53">
        <v>0.14824678049999998</v>
      </c>
      <c r="L3029" s="53">
        <v>0.15128176509999999</v>
      </c>
    </row>
    <row r="3030" spans="2:12" ht="19.5" customHeight="1" x14ac:dyDescent="0.3">
      <c r="B3030" s="57" t="s">
        <v>54</v>
      </c>
      <c r="C3030" s="56" t="s">
        <v>33</v>
      </c>
      <c r="D3030" s="56" t="s">
        <v>29</v>
      </c>
      <c r="E3030" s="55">
        <v>45047</v>
      </c>
      <c r="F3030" s="54" t="s">
        <v>56</v>
      </c>
      <c r="G3030" s="53">
        <v>0</v>
      </c>
      <c r="H3030" s="53">
        <v>0</v>
      </c>
      <c r="I3030" s="53">
        <v>0</v>
      </c>
      <c r="J3030" s="53">
        <v>0.13509612564000001</v>
      </c>
      <c r="K3030" s="53">
        <v>0.12638626874999997</v>
      </c>
      <c r="L3030" s="53">
        <v>0.12855636954999999</v>
      </c>
    </row>
    <row r="3031" spans="2:12" ht="19.5" customHeight="1" x14ac:dyDescent="0.3">
      <c r="B3031" s="57" t="s">
        <v>54</v>
      </c>
      <c r="C3031" s="56" t="s">
        <v>33</v>
      </c>
      <c r="D3031" s="56" t="s">
        <v>29</v>
      </c>
      <c r="E3031" s="55">
        <v>45017</v>
      </c>
      <c r="F3031" s="54" t="s">
        <v>56</v>
      </c>
      <c r="G3031" s="53">
        <v>0</v>
      </c>
      <c r="H3031" s="53">
        <v>0</v>
      </c>
      <c r="I3031" s="53">
        <v>0</v>
      </c>
      <c r="J3031" s="53">
        <v>0.13452824532000002</v>
      </c>
      <c r="K3031" s="53">
        <v>0.12582842475</v>
      </c>
      <c r="L3031" s="53">
        <v>0.12797645515</v>
      </c>
    </row>
    <row r="3032" spans="2:12" ht="19.5" customHeight="1" x14ac:dyDescent="0.3">
      <c r="B3032" s="57" t="s">
        <v>54</v>
      </c>
      <c r="C3032" s="56" t="s">
        <v>33</v>
      </c>
      <c r="D3032" s="56" t="s">
        <v>29</v>
      </c>
      <c r="E3032" s="55">
        <v>44986</v>
      </c>
      <c r="F3032" s="54" t="s">
        <v>56</v>
      </c>
      <c r="G3032" s="53">
        <v>0</v>
      </c>
      <c r="H3032" s="53">
        <v>0.17896817394</v>
      </c>
      <c r="I3032" s="53">
        <v>0</v>
      </c>
      <c r="J3032" s="53">
        <v>0.15331561923999998</v>
      </c>
      <c r="K3032" s="53">
        <v>0</v>
      </c>
      <c r="L3032" s="53">
        <v>0.14716195655</v>
      </c>
    </row>
    <row r="3033" spans="2:12" ht="19.5" customHeight="1" x14ac:dyDescent="0.3">
      <c r="B3033" s="57" t="s">
        <v>54</v>
      </c>
      <c r="C3033" s="56" t="s">
        <v>33</v>
      </c>
      <c r="D3033" s="56" t="s">
        <v>29</v>
      </c>
      <c r="E3033" s="55">
        <v>44958</v>
      </c>
      <c r="F3033" s="54" t="s">
        <v>56</v>
      </c>
      <c r="G3033" s="53">
        <v>0</v>
      </c>
      <c r="H3033" s="53">
        <v>0.23165956038000002</v>
      </c>
      <c r="I3033" s="53">
        <v>0</v>
      </c>
      <c r="J3033" s="53">
        <v>0.20520568348000001</v>
      </c>
      <c r="K3033" s="53">
        <v>0</v>
      </c>
      <c r="L3033" s="53">
        <v>0.20015163485000001</v>
      </c>
    </row>
    <row r="3034" spans="2:12" ht="19.5" customHeight="1" x14ac:dyDescent="0.3">
      <c r="B3034" s="57" t="s">
        <v>54</v>
      </c>
      <c r="C3034" s="56" t="s">
        <v>33</v>
      </c>
      <c r="D3034" s="56" t="s">
        <v>29</v>
      </c>
      <c r="E3034" s="55">
        <v>44927</v>
      </c>
      <c r="F3034" s="54" t="s">
        <v>56</v>
      </c>
      <c r="G3034" s="53">
        <v>0</v>
      </c>
      <c r="H3034" s="53">
        <v>0.1548690127</v>
      </c>
      <c r="I3034" s="53">
        <v>0</v>
      </c>
      <c r="J3034" s="53">
        <v>0.12958295419999999</v>
      </c>
      <c r="K3034" s="53">
        <v>0</v>
      </c>
      <c r="L3034" s="53">
        <v>0.12292636725</v>
      </c>
    </row>
    <row r="3035" spans="2:12" ht="19.5" customHeight="1" x14ac:dyDescent="0.3">
      <c r="B3035" s="57" t="s">
        <v>54</v>
      </c>
      <c r="C3035" s="56" t="s">
        <v>33</v>
      </c>
      <c r="D3035" s="56" t="s">
        <v>29</v>
      </c>
      <c r="E3035" s="55">
        <v>44896</v>
      </c>
      <c r="F3035" s="54" t="s">
        <v>56</v>
      </c>
      <c r="G3035" s="53">
        <v>0</v>
      </c>
      <c r="H3035" s="53">
        <v>0.18778611230000003</v>
      </c>
      <c r="I3035" s="53">
        <v>0.16964882895000002</v>
      </c>
      <c r="J3035" s="53">
        <v>0</v>
      </c>
      <c r="K3035" s="53">
        <v>0</v>
      </c>
      <c r="L3035" s="53">
        <v>0.15602981425000001</v>
      </c>
    </row>
    <row r="3036" spans="2:12" ht="19.5" customHeight="1" x14ac:dyDescent="0.3">
      <c r="B3036" s="57" t="s">
        <v>54</v>
      </c>
      <c r="C3036" s="56" t="s">
        <v>33</v>
      </c>
      <c r="D3036" s="56" t="s">
        <v>29</v>
      </c>
      <c r="E3036" s="55">
        <v>44866</v>
      </c>
      <c r="F3036" s="54" t="s">
        <v>56</v>
      </c>
      <c r="G3036" s="53">
        <v>0</v>
      </c>
      <c r="H3036" s="53">
        <v>0.21014331023999999</v>
      </c>
      <c r="I3036" s="53">
        <v>0.19161125296000001</v>
      </c>
      <c r="J3036" s="53">
        <v>0</v>
      </c>
      <c r="K3036" s="53">
        <v>0</v>
      </c>
      <c r="L3036" s="53">
        <v>0.17851357880000002</v>
      </c>
    </row>
    <row r="3037" spans="2:12" ht="19.5" customHeight="1" x14ac:dyDescent="0.3">
      <c r="B3037" s="57" t="s">
        <v>54</v>
      </c>
      <c r="C3037" s="56" t="s">
        <v>33</v>
      </c>
      <c r="D3037" s="56" t="s">
        <v>29</v>
      </c>
      <c r="E3037" s="55">
        <v>44835</v>
      </c>
      <c r="F3037" s="54" t="s">
        <v>56</v>
      </c>
      <c r="G3037" s="53">
        <v>0.23014483109999997</v>
      </c>
      <c r="H3037" s="53">
        <v>0</v>
      </c>
      <c r="I3037" s="53">
        <v>0.20535989561000001</v>
      </c>
      <c r="J3037" s="53">
        <v>0</v>
      </c>
      <c r="K3037" s="53">
        <v>0</v>
      </c>
      <c r="L3037" s="53">
        <v>0.19258858455</v>
      </c>
    </row>
    <row r="3038" spans="2:12" ht="19.5" customHeight="1" x14ac:dyDescent="0.3">
      <c r="B3038" s="57" t="s">
        <v>54</v>
      </c>
      <c r="C3038" s="56" t="s">
        <v>33</v>
      </c>
      <c r="D3038" s="56" t="s">
        <v>29</v>
      </c>
      <c r="E3038" s="55">
        <v>44805</v>
      </c>
      <c r="F3038" s="54" t="s">
        <v>56</v>
      </c>
      <c r="G3038" s="53">
        <v>0.24188843469999999</v>
      </c>
      <c r="H3038" s="53">
        <v>0</v>
      </c>
      <c r="I3038" s="53">
        <v>0.21731356187000003</v>
      </c>
      <c r="J3038" s="53">
        <v>0</v>
      </c>
      <c r="K3038" s="53">
        <v>0</v>
      </c>
      <c r="L3038" s="53">
        <v>0.20491872585000001</v>
      </c>
    </row>
    <row r="3039" spans="2:12" ht="19.5" customHeight="1" x14ac:dyDescent="0.3">
      <c r="B3039" s="57" t="s">
        <v>54</v>
      </c>
      <c r="C3039" s="56" t="s">
        <v>33</v>
      </c>
      <c r="D3039" s="56" t="s">
        <v>29</v>
      </c>
      <c r="E3039" s="55">
        <v>44774</v>
      </c>
      <c r="F3039" s="54" t="s">
        <v>56</v>
      </c>
      <c r="G3039" s="53">
        <v>0.25798196289999997</v>
      </c>
      <c r="H3039" s="53">
        <v>0</v>
      </c>
      <c r="I3039" s="53">
        <v>0.23362311049000004</v>
      </c>
      <c r="J3039" s="53">
        <v>0</v>
      </c>
      <c r="K3039" s="53">
        <v>0</v>
      </c>
      <c r="L3039" s="53">
        <v>0.22161542795</v>
      </c>
    </row>
    <row r="3040" spans="2:12" ht="19.5" customHeight="1" x14ac:dyDescent="0.3">
      <c r="B3040" s="57" t="s">
        <v>54</v>
      </c>
      <c r="C3040" s="56" t="s">
        <v>33</v>
      </c>
      <c r="D3040" s="56" t="s">
        <v>29</v>
      </c>
      <c r="E3040" s="55">
        <v>44743</v>
      </c>
      <c r="F3040" s="54" t="s">
        <v>56</v>
      </c>
      <c r="G3040" s="53">
        <v>0.24374000559999998</v>
      </c>
      <c r="H3040" s="53">
        <v>0</v>
      </c>
      <c r="I3040" s="53">
        <v>0.21918998606000004</v>
      </c>
      <c r="J3040" s="53">
        <v>0</v>
      </c>
      <c r="K3040" s="53">
        <v>0</v>
      </c>
      <c r="L3040" s="53">
        <v>0.20683969230000002</v>
      </c>
    </row>
    <row r="3041" spans="2:12" ht="19.5" customHeight="1" x14ac:dyDescent="0.3">
      <c r="B3041" s="57" t="s">
        <v>54</v>
      </c>
      <c r="C3041" s="56" t="s">
        <v>33</v>
      </c>
      <c r="D3041" s="56" t="s">
        <v>29</v>
      </c>
      <c r="E3041" s="55">
        <v>44713</v>
      </c>
      <c r="F3041" s="54" t="s">
        <v>56</v>
      </c>
      <c r="G3041" s="53">
        <v>0</v>
      </c>
      <c r="H3041" s="53">
        <v>0</v>
      </c>
      <c r="I3041" s="53">
        <v>0</v>
      </c>
      <c r="J3041" s="53">
        <v>0.24358167292000002</v>
      </c>
      <c r="K3041" s="53">
        <v>0.23288548625</v>
      </c>
      <c r="L3041" s="53">
        <v>0.23942363265000002</v>
      </c>
    </row>
    <row r="3042" spans="2:12" ht="19.5" customHeight="1" x14ac:dyDescent="0.3">
      <c r="B3042" s="57" t="s">
        <v>54</v>
      </c>
      <c r="C3042" s="56" t="s">
        <v>33</v>
      </c>
      <c r="D3042" s="56" t="s">
        <v>29</v>
      </c>
      <c r="E3042" s="55">
        <v>44682</v>
      </c>
      <c r="F3042" s="54" t="s">
        <v>56</v>
      </c>
      <c r="G3042" s="53">
        <v>0</v>
      </c>
      <c r="H3042" s="53">
        <v>0</v>
      </c>
      <c r="I3042" s="53">
        <v>0</v>
      </c>
      <c r="J3042" s="53">
        <v>0.26428564292000001</v>
      </c>
      <c r="K3042" s="53">
        <v>0.25322354874999997</v>
      </c>
      <c r="L3042" s="53">
        <v>0.26056634514999999</v>
      </c>
    </row>
    <row r="3043" spans="2:12" ht="19.5" customHeight="1" x14ac:dyDescent="0.3">
      <c r="B3043" s="57" t="s">
        <v>54</v>
      </c>
      <c r="C3043" s="56" t="s">
        <v>33</v>
      </c>
      <c r="D3043" s="56" t="s">
        <v>29</v>
      </c>
      <c r="E3043" s="55">
        <v>44652</v>
      </c>
      <c r="F3043" s="54" t="s">
        <v>56</v>
      </c>
      <c r="G3043" s="53">
        <v>0</v>
      </c>
      <c r="H3043" s="53">
        <v>0</v>
      </c>
      <c r="I3043" s="53">
        <v>0</v>
      </c>
      <c r="J3043" s="53">
        <v>0.26947938168000007</v>
      </c>
      <c r="K3043" s="53">
        <v>0.25832549700000002</v>
      </c>
      <c r="L3043" s="53">
        <v>0.26587014560000005</v>
      </c>
    </row>
    <row r="3044" spans="2:12" ht="19.5" customHeight="1" x14ac:dyDescent="0.3">
      <c r="B3044" s="57" t="s">
        <v>54</v>
      </c>
      <c r="C3044" s="56" t="s">
        <v>33</v>
      </c>
      <c r="D3044" s="56" t="s">
        <v>29</v>
      </c>
      <c r="E3044" s="55">
        <v>44621</v>
      </c>
      <c r="F3044" s="54" t="s">
        <v>56</v>
      </c>
      <c r="G3044" s="53">
        <v>0</v>
      </c>
      <c r="H3044" s="53">
        <v>0</v>
      </c>
      <c r="I3044" s="53">
        <v>0</v>
      </c>
      <c r="J3044" s="53">
        <v>0.3780628312</v>
      </c>
      <c r="K3044" s="53">
        <v>0.36498991849999995</v>
      </c>
      <c r="L3044" s="53">
        <v>0.3767546115</v>
      </c>
    </row>
    <row r="3045" spans="2:12" ht="19.5" customHeight="1" x14ac:dyDescent="0.3">
      <c r="B3045" s="57" t="s">
        <v>54</v>
      </c>
      <c r="C3045" s="56" t="s">
        <v>33</v>
      </c>
      <c r="D3045" s="56" t="s">
        <v>29</v>
      </c>
      <c r="E3045" s="55">
        <v>44593</v>
      </c>
      <c r="F3045" s="54" t="s">
        <v>56</v>
      </c>
      <c r="G3045" s="53">
        <v>0</v>
      </c>
      <c r="H3045" s="53">
        <v>0.30743791688</v>
      </c>
      <c r="I3045" s="53">
        <v>0</v>
      </c>
      <c r="J3045" s="53">
        <v>0.27977221248</v>
      </c>
      <c r="K3045" s="53">
        <v>0</v>
      </c>
      <c r="L3045" s="53">
        <v>0.2763810941</v>
      </c>
    </row>
    <row r="3046" spans="2:12" ht="19.5" customHeight="1" x14ac:dyDescent="0.3">
      <c r="B3046" s="57" t="s">
        <v>54</v>
      </c>
      <c r="C3046" s="56" t="s">
        <v>33</v>
      </c>
      <c r="D3046" s="56" t="s">
        <v>29</v>
      </c>
      <c r="E3046" s="55">
        <v>44562</v>
      </c>
      <c r="F3046" s="54" t="s">
        <v>56</v>
      </c>
      <c r="G3046" s="53">
        <v>0</v>
      </c>
      <c r="H3046" s="53">
        <v>0.30923994788000003</v>
      </c>
      <c r="I3046" s="53">
        <v>0</v>
      </c>
      <c r="J3046" s="53">
        <v>0.28154683848000001</v>
      </c>
      <c r="K3046" s="53">
        <v>0</v>
      </c>
      <c r="L3046" s="53">
        <v>0.27819332660000001</v>
      </c>
    </row>
    <row r="3047" spans="2:12" ht="19.5" customHeight="1" x14ac:dyDescent="0.3">
      <c r="B3047" s="102" t="s">
        <v>54</v>
      </c>
      <c r="C3047" s="107" t="s">
        <v>33</v>
      </c>
      <c r="D3047" s="107" t="s">
        <v>29</v>
      </c>
      <c r="E3047" s="110">
        <v>45108</v>
      </c>
      <c r="F3047" s="113" t="s">
        <v>56</v>
      </c>
      <c r="G3047" s="115">
        <v>0.18736073</v>
      </c>
      <c r="H3047" s="115">
        <v>0</v>
      </c>
      <c r="I3047" s="115">
        <v>0.16200152000000001</v>
      </c>
      <c r="J3047" s="115">
        <v>0</v>
      </c>
      <c r="K3047" s="115">
        <v>0</v>
      </c>
      <c r="L3047" s="115">
        <v>0.14820096999999999</v>
      </c>
    </row>
    <row r="3048" spans="2:12" ht="19.5" customHeight="1" x14ac:dyDescent="0.3">
      <c r="B3048" s="57" t="s">
        <v>54</v>
      </c>
      <c r="C3048" s="56" t="s">
        <v>33</v>
      </c>
      <c r="D3048" s="56" t="s">
        <v>29</v>
      </c>
      <c r="E3048" s="55">
        <v>45078</v>
      </c>
      <c r="F3048" s="54" t="s">
        <v>58</v>
      </c>
      <c r="G3048" s="53">
        <v>0</v>
      </c>
      <c r="H3048" s="53">
        <v>0</v>
      </c>
      <c r="I3048" s="53">
        <v>0</v>
      </c>
      <c r="J3048" s="53">
        <v>0.15024493568</v>
      </c>
      <c r="K3048" s="53">
        <v>0.14114178049999998</v>
      </c>
      <c r="L3048" s="53">
        <v>0.14417676509999999</v>
      </c>
    </row>
    <row r="3049" spans="2:12" ht="19.5" customHeight="1" x14ac:dyDescent="0.3">
      <c r="B3049" s="57" t="s">
        <v>54</v>
      </c>
      <c r="C3049" s="56" t="s">
        <v>33</v>
      </c>
      <c r="D3049" s="56" t="s">
        <v>29</v>
      </c>
      <c r="E3049" s="55">
        <v>45047</v>
      </c>
      <c r="F3049" s="54" t="s">
        <v>58</v>
      </c>
      <c r="G3049" s="53">
        <v>0</v>
      </c>
      <c r="H3049" s="53">
        <v>0</v>
      </c>
      <c r="I3049" s="53">
        <v>0</v>
      </c>
      <c r="J3049" s="53">
        <v>0.12799112563999998</v>
      </c>
      <c r="K3049" s="53">
        <v>0.11928126875</v>
      </c>
      <c r="L3049" s="53">
        <v>0.12145136954999999</v>
      </c>
    </row>
    <row r="3050" spans="2:12" ht="19.5" customHeight="1" x14ac:dyDescent="0.3">
      <c r="B3050" s="57" t="s">
        <v>54</v>
      </c>
      <c r="C3050" s="56" t="s">
        <v>33</v>
      </c>
      <c r="D3050" s="56" t="s">
        <v>29</v>
      </c>
      <c r="E3050" s="55">
        <v>45017</v>
      </c>
      <c r="F3050" s="54" t="s">
        <v>58</v>
      </c>
      <c r="G3050" s="53">
        <v>0</v>
      </c>
      <c r="H3050" s="53">
        <v>0</v>
      </c>
      <c r="I3050" s="53">
        <v>0</v>
      </c>
      <c r="J3050" s="53">
        <v>0.12742324531999999</v>
      </c>
      <c r="K3050" s="53">
        <v>0.11872342475</v>
      </c>
      <c r="L3050" s="53">
        <v>0.12087145515</v>
      </c>
    </row>
    <row r="3051" spans="2:12" ht="19.5" customHeight="1" x14ac:dyDescent="0.3">
      <c r="B3051" s="57" t="s">
        <v>54</v>
      </c>
      <c r="C3051" s="56" t="s">
        <v>33</v>
      </c>
      <c r="D3051" s="56" t="s">
        <v>29</v>
      </c>
      <c r="E3051" s="55">
        <v>44986</v>
      </c>
      <c r="F3051" s="54" t="s">
        <v>58</v>
      </c>
      <c r="G3051" s="53">
        <v>0</v>
      </c>
      <c r="H3051" s="53">
        <v>0.17186317394</v>
      </c>
      <c r="I3051" s="53">
        <v>0</v>
      </c>
      <c r="J3051" s="53">
        <v>0.14621061924000001</v>
      </c>
      <c r="K3051" s="53">
        <v>0</v>
      </c>
      <c r="L3051" s="53">
        <v>0.14005695655</v>
      </c>
    </row>
    <row r="3052" spans="2:12" ht="19.5" customHeight="1" x14ac:dyDescent="0.3">
      <c r="B3052" s="57" t="s">
        <v>54</v>
      </c>
      <c r="C3052" s="56" t="s">
        <v>33</v>
      </c>
      <c r="D3052" s="56" t="s">
        <v>29</v>
      </c>
      <c r="E3052" s="55">
        <v>44958</v>
      </c>
      <c r="F3052" s="54" t="s">
        <v>58</v>
      </c>
      <c r="G3052" s="53">
        <v>0</v>
      </c>
      <c r="H3052" s="53">
        <v>0.22455456037999999</v>
      </c>
      <c r="I3052" s="53">
        <v>0</v>
      </c>
      <c r="J3052" s="53">
        <v>0.19810068347999998</v>
      </c>
      <c r="K3052" s="53">
        <v>0</v>
      </c>
      <c r="L3052" s="53">
        <v>0.19304663485000001</v>
      </c>
    </row>
    <row r="3053" spans="2:12" ht="19.5" customHeight="1" x14ac:dyDescent="0.3">
      <c r="B3053" s="57" t="s">
        <v>54</v>
      </c>
      <c r="C3053" s="56" t="s">
        <v>33</v>
      </c>
      <c r="D3053" s="56" t="s">
        <v>29</v>
      </c>
      <c r="E3053" s="55">
        <v>44927</v>
      </c>
      <c r="F3053" s="54" t="s">
        <v>58</v>
      </c>
      <c r="G3053" s="53">
        <v>0</v>
      </c>
      <c r="H3053" s="53">
        <v>0.1477640127</v>
      </c>
      <c r="I3053" s="53">
        <v>0</v>
      </c>
      <c r="J3053" s="53">
        <v>0.1224779542</v>
      </c>
      <c r="K3053" s="53">
        <v>0</v>
      </c>
      <c r="L3053" s="53">
        <v>0.11582136725</v>
      </c>
    </row>
    <row r="3054" spans="2:12" ht="19.5" customHeight="1" x14ac:dyDescent="0.3">
      <c r="B3054" s="57" t="s">
        <v>54</v>
      </c>
      <c r="C3054" s="56" t="s">
        <v>33</v>
      </c>
      <c r="D3054" s="56" t="s">
        <v>29</v>
      </c>
      <c r="E3054" s="55">
        <v>44896</v>
      </c>
      <c r="F3054" s="54" t="s">
        <v>58</v>
      </c>
      <c r="G3054" s="53">
        <v>0</v>
      </c>
      <c r="H3054" s="53">
        <v>0.1806811123</v>
      </c>
      <c r="I3054" s="53">
        <v>0.16254382895000002</v>
      </c>
      <c r="J3054" s="53">
        <v>0</v>
      </c>
      <c r="K3054" s="53">
        <v>0</v>
      </c>
      <c r="L3054" s="53">
        <v>0.14892481425000001</v>
      </c>
    </row>
    <row r="3055" spans="2:12" ht="19.5" customHeight="1" x14ac:dyDescent="0.3">
      <c r="B3055" s="57" t="s">
        <v>54</v>
      </c>
      <c r="C3055" s="56" t="s">
        <v>33</v>
      </c>
      <c r="D3055" s="56" t="s">
        <v>29</v>
      </c>
      <c r="E3055" s="55">
        <v>44866</v>
      </c>
      <c r="F3055" s="54" t="s">
        <v>58</v>
      </c>
      <c r="G3055" s="53">
        <v>0</v>
      </c>
      <c r="H3055" s="53">
        <v>0.20303831023999999</v>
      </c>
      <c r="I3055" s="53">
        <v>0.18450625296000001</v>
      </c>
      <c r="J3055" s="53">
        <v>0</v>
      </c>
      <c r="K3055" s="53">
        <v>0</v>
      </c>
      <c r="L3055" s="53">
        <v>0.17140857880000002</v>
      </c>
    </row>
    <row r="3056" spans="2:12" ht="19.5" customHeight="1" x14ac:dyDescent="0.3">
      <c r="B3056" s="57" t="s">
        <v>54</v>
      </c>
      <c r="C3056" s="56" t="s">
        <v>33</v>
      </c>
      <c r="D3056" s="56" t="s">
        <v>29</v>
      </c>
      <c r="E3056" s="55">
        <v>44835</v>
      </c>
      <c r="F3056" s="54" t="s">
        <v>58</v>
      </c>
      <c r="G3056" s="53">
        <v>0.22303983109999997</v>
      </c>
      <c r="H3056" s="53">
        <v>0</v>
      </c>
      <c r="I3056" s="53">
        <v>0.19825489561000001</v>
      </c>
      <c r="J3056" s="53">
        <v>0</v>
      </c>
      <c r="K3056" s="53">
        <v>0</v>
      </c>
      <c r="L3056" s="53">
        <v>0.18548358455</v>
      </c>
    </row>
    <row r="3057" spans="2:12" ht="19.5" customHeight="1" x14ac:dyDescent="0.3">
      <c r="B3057" s="57" t="s">
        <v>54</v>
      </c>
      <c r="C3057" s="56" t="s">
        <v>33</v>
      </c>
      <c r="D3057" s="56" t="s">
        <v>29</v>
      </c>
      <c r="E3057" s="55">
        <v>44805</v>
      </c>
      <c r="F3057" s="54" t="s">
        <v>58</v>
      </c>
      <c r="G3057" s="53">
        <v>0.23478343469999999</v>
      </c>
      <c r="H3057" s="53">
        <v>0</v>
      </c>
      <c r="I3057" s="53">
        <v>0.21020856187000003</v>
      </c>
      <c r="J3057" s="53">
        <v>0</v>
      </c>
      <c r="K3057" s="53">
        <v>0</v>
      </c>
      <c r="L3057" s="53">
        <v>0.19781372585000001</v>
      </c>
    </row>
    <row r="3058" spans="2:12" ht="19.5" customHeight="1" x14ac:dyDescent="0.3">
      <c r="B3058" s="57" t="s">
        <v>54</v>
      </c>
      <c r="C3058" s="56" t="s">
        <v>33</v>
      </c>
      <c r="D3058" s="56" t="s">
        <v>29</v>
      </c>
      <c r="E3058" s="55">
        <v>44774</v>
      </c>
      <c r="F3058" s="54" t="s">
        <v>58</v>
      </c>
      <c r="G3058" s="53">
        <v>0.2508769629</v>
      </c>
      <c r="H3058" s="53">
        <v>0</v>
      </c>
      <c r="I3058" s="53">
        <v>0.22651811049000004</v>
      </c>
      <c r="J3058" s="53">
        <v>0</v>
      </c>
      <c r="K3058" s="53">
        <v>0</v>
      </c>
      <c r="L3058" s="53">
        <v>0.21451042795</v>
      </c>
    </row>
    <row r="3059" spans="2:12" ht="19.5" customHeight="1" x14ac:dyDescent="0.3">
      <c r="B3059" s="57" t="s">
        <v>54</v>
      </c>
      <c r="C3059" s="56" t="s">
        <v>33</v>
      </c>
      <c r="D3059" s="56" t="s">
        <v>29</v>
      </c>
      <c r="E3059" s="55">
        <v>44743</v>
      </c>
      <c r="F3059" s="54" t="s">
        <v>58</v>
      </c>
      <c r="G3059" s="53">
        <v>0.2366350056</v>
      </c>
      <c r="H3059" s="53">
        <v>0</v>
      </c>
      <c r="I3059" s="53">
        <v>0.21208498606000004</v>
      </c>
      <c r="J3059" s="53">
        <v>0</v>
      </c>
      <c r="K3059" s="53">
        <v>0</v>
      </c>
      <c r="L3059" s="53">
        <v>0.19973469230000002</v>
      </c>
    </row>
    <row r="3060" spans="2:12" ht="19.5" customHeight="1" x14ac:dyDescent="0.3">
      <c r="B3060" s="57" t="s">
        <v>54</v>
      </c>
      <c r="C3060" s="56" t="s">
        <v>33</v>
      </c>
      <c r="D3060" s="56" t="s">
        <v>29</v>
      </c>
      <c r="E3060" s="55">
        <v>44713</v>
      </c>
      <c r="F3060" s="54" t="s">
        <v>58</v>
      </c>
      <c r="G3060" s="53">
        <v>0</v>
      </c>
      <c r="H3060" s="53">
        <v>0</v>
      </c>
      <c r="I3060" s="53">
        <v>0</v>
      </c>
      <c r="J3060" s="53">
        <v>0.23647667292000002</v>
      </c>
      <c r="K3060" s="53">
        <v>0.22578048625</v>
      </c>
      <c r="L3060" s="53">
        <v>0.23231863265000002</v>
      </c>
    </row>
    <row r="3061" spans="2:12" ht="19.5" customHeight="1" x14ac:dyDescent="0.3">
      <c r="B3061" s="57" t="s">
        <v>54</v>
      </c>
      <c r="C3061" s="56" t="s">
        <v>33</v>
      </c>
      <c r="D3061" s="56" t="s">
        <v>29</v>
      </c>
      <c r="E3061" s="55">
        <v>44682</v>
      </c>
      <c r="F3061" s="54" t="s">
        <v>58</v>
      </c>
      <c r="G3061" s="53">
        <v>0</v>
      </c>
      <c r="H3061" s="53">
        <v>0</v>
      </c>
      <c r="I3061" s="53">
        <v>0</v>
      </c>
      <c r="J3061" s="53">
        <v>0.25718064291999998</v>
      </c>
      <c r="K3061" s="53">
        <v>0.24611854874999997</v>
      </c>
      <c r="L3061" s="53">
        <v>0.25346134515000002</v>
      </c>
    </row>
    <row r="3062" spans="2:12" ht="19.5" customHeight="1" x14ac:dyDescent="0.3">
      <c r="B3062" s="57" t="s">
        <v>54</v>
      </c>
      <c r="C3062" s="56" t="s">
        <v>33</v>
      </c>
      <c r="D3062" s="56" t="s">
        <v>29</v>
      </c>
      <c r="E3062" s="55">
        <v>44652</v>
      </c>
      <c r="F3062" s="54" t="s">
        <v>58</v>
      </c>
      <c r="G3062" s="53">
        <v>0</v>
      </c>
      <c r="H3062" s="53">
        <v>0</v>
      </c>
      <c r="I3062" s="53">
        <v>0</v>
      </c>
      <c r="J3062" s="53">
        <v>0.26237438168000005</v>
      </c>
      <c r="K3062" s="53">
        <v>0.25122049700000004</v>
      </c>
      <c r="L3062" s="53">
        <v>0.25876514560000008</v>
      </c>
    </row>
    <row r="3063" spans="2:12" ht="19.5" customHeight="1" x14ac:dyDescent="0.3">
      <c r="B3063" s="57" t="s">
        <v>54</v>
      </c>
      <c r="C3063" s="56" t="s">
        <v>33</v>
      </c>
      <c r="D3063" s="56" t="s">
        <v>29</v>
      </c>
      <c r="E3063" s="55">
        <v>44621</v>
      </c>
      <c r="F3063" s="54" t="s">
        <v>58</v>
      </c>
      <c r="G3063" s="53">
        <v>0</v>
      </c>
      <c r="H3063" s="53">
        <v>0</v>
      </c>
      <c r="I3063" s="53">
        <v>0</v>
      </c>
      <c r="J3063" s="53">
        <v>0.37095783120000003</v>
      </c>
      <c r="K3063" s="53">
        <v>0.35788491849999993</v>
      </c>
      <c r="L3063" s="53">
        <v>0.36964961150000003</v>
      </c>
    </row>
    <row r="3064" spans="2:12" ht="19.5" customHeight="1" x14ac:dyDescent="0.3">
      <c r="B3064" s="57" t="s">
        <v>54</v>
      </c>
      <c r="C3064" s="56" t="s">
        <v>33</v>
      </c>
      <c r="D3064" s="56" t="s">
        <v>29</v>
      </c>
      <c r="E3064" s="55">
        <v>44593</v>
      </c>
      <c r="F3064" s="54" t="s">
        <v>58</v>
      </c>
      <c r="G3064" s="53">
        <v>0</v>
      </c>
      <c r="H3064" s="53">
        <v>0.30033291688000002</v>
      </c>
      <c r="I3064" s="53">
        <v>0</v>
      </c>
      <c r="J3064" s="53">
        <v>0.27266721248000003</v>
      </c>
      <c r="K3064" s="53">
        <v>0</v>
      </c>
      <c r="L3064" s="53">
        <v>0.26927609410000003</v>
      </c>
    </row>
    <row r="3065" spans="2:12" ht="19.5" customHeight="1" x14ac:dyDescent="0.3">
      <c r="B3065" s="57" t="s">
        <v>54</v>
      </c>
      <c r="C3065" s="56" t="s">
        <v>33</v>
      </c>
      <c r="D3065" s="56" t="s">
        <v>29</v>
      </c>
      <c r="E3065" s="55">
        <v>44562</v>
      </c>
      <c r="F3065" s="54" t="s">
        <v>58</v>
      </c>
      <c r="G3065" s="53">
        <v>0</v>
      </c>
      <c r="H3065" s="53">
        <v>0.30213494788000006</v>
      </c>
      <c r="I3065" s="53">
        <v>0</v>
      </c>
      <c r="J3065" s="53">
        <v>0.27444183848000003</v>
      </c>
      <c r="K3065" s="53">
        <v>0</v>
      </c>
      <c r="L3065" s="53">
        <v>0.27108832660000004</v>
      </c>
    </row>
    <row r="3066" spans="2:12" ht="19.5" customHeight="1" x14ac:dyDescent="0.3">
      <c r="B3066" s="100" t="s">
        <v>54</v>
      </c>
      <c r="C3066" s="56" t="s">
        <v>33</v>
      </c>
      <c r="D3066" s="56" t="s">
        <v>29</v>
      </c>
      <c r="E3066" s="55">
        <v>44743</v>
      </c>
      <c r="F3066" s="54" t="s">
        <v>58</v>
      </c>
      <c r="G3066" s="53">
        <v>0.2366350056</v>
      </c>
      <c r="H3066" s="53">
        <v>0</v>
      </c>
      <c r="I3066" s="53">
        <v>0.21208498606000004</v>
      </c>
      <c r="J3066" s="53">
        <v>0</v>
      </c>
      <c r="K3066" s="53">
        <v>0</v>
      </c>
      <c r="L3066" s="53">
        <v>0.19973469230000002</v>
      </c>
    </row>
    <row r="3067" spans="2:12" ht="19.5" customHeight="1" x14ac:dyDescent="0.3">
      <c r="B3067" s="57" t="s">
        <v>54</v>
      </c>
      <c r="C3067" s="56" t="s">
        <v>33</v>
      </c>
      <c r="D3067" s="56" t="s">
        <v>29</v>
      </c>
      <c r="E3067" s="55">
        <v>44713</v>
      </c>
      <c r="F3067" s="54" t="s">
        <v>58</v>
      </c>
      <c r="G3067" s="53">
        <v>0</v>
      </c>
      <c r="H3067" s="53">
        <v>0</v>
      </c>
      <c r="I3067" s="53">
        <v>0</v>
      </c>
      <c r="J3067" s="53">
        <v>0.23647667292000002</v>
      </c>
      <c r="K3067" s="53">
        <v>0.22578048625</v>
      </c>
      <c r="L3067" s="53">
        <v>0.23231863265000002</v>
      </c>
    </row>
    <row r="3068" spans="2:12" ht="19.5" customHeight="1" x14ac:dyDescent="0.3">
      <c r="B3068" s="57" t="s">
        <v>54</v>
      </c>
      <c r="C3068" s="56" t="s">
        <v>33</v>
      </c>
      <c r="D3068" s="56" t="s">
        <v>29</v>
      </c>
      <c r="E3068" s="55">
        <v>44682</v>
      </c>
      <c r="F3068" s="54" t="s">
        <v>58</v>
      </c>
      <c r="G3068" s="53">
        <v>0</v>
      </c>
      <c r="H3068" s="53">
        <v>0</v>
      </c>
      <c r="I3068" s="53">
        <v>0</v>
      </c>
      <c r="J3068" s="53">
        <v>0.25718064291999998</v>
      </c>
      <c r="K3068" s="53">
        <v>0.24611854874999997</v>
      </c>
      <c r="L3068" s="53">
        <v>0.25346134515000002</v>
      </c>
    </row>
    <row r="3069" spans="2:12" ht="19.5" customHeight="1" x14ac:dyDescent="0.3">
      <c r="B3069" s="100" t="s">
        <v>54</v>
      </c>
      <c r="C3069" s="56" t="s">
        <v>33</v>
      </c>
      <c r="D3069" s="56" t="s">
        <v>29</v>
      </c>
      <c r="E3069" s="55">
        <v>44652</v>
      </c>
      <c r="F3069" s="54" t="s">
        <v>58</v>
      </c>
      <c r="G3069" s="53">
        <v>0</v>
      </c>
      <c r="H3069" s="53">
        <v>0</v>
      </c>
      <c r="I3069" s="53">
        <v>0</v>
      </c>
      <c r="J3069" s="53">
        <v>0.26237438168000005</v>
      </c>
      <c r="K3069" s="53">
        <v>0.25122049700000004</v>
      </c>
      <c r="L3069" s="53">
        <v>0.25876514560000008</v>
      </c>
    </row>
    <row r="3070" spans="2:12" ht="19.5" customHeight="1" x14ac:dyDescent="0.3">
      <c r="B3070" s="100" t="s">
        <v>54</v>
      </c>
      <c r="C3070" s="56" t="s">
        <v>33</v>
      </c>
      <c r="D3070" s="56" t="s">
        <v>29</v>
      </c>
      <c r="E3070" s="55">
        <v>44621</v>
      </c>
      <c r="F3070" s="54" t="s">
        <v>58</v>
      </c>
      <c r="G3070" s="53">
        <v>0</v>
      </c>
      <c r="H3070" s="53">
        <v>0</v>
      </c>
      <c r="I3070" s="53">
        <v>0</v>
      </c>
      <c r="J3070" s="53">
        <v>0.37095783120000003</v>
      </c>
      <c r="K3070" s="53">
        <v>0.35788491849999993</v>
      </c>
      <c r="L3070" s="53">
        <v>0.36964961150000003</v>
      </c>
    </row>
    <row r="3071" spans="2:12" ht="19.5" customHeight="1" x14ac:dyDescent="0.3">
      <c r="B3071" s="103" t="s">
        <v>54</v>
      </c>
      <c r="C3071" s="56" t="s">
        <v>33</v>
      </c>
      <c r="D3071" s="56" t="s">
        <v>29</v>
      </c>
      <c r="E3071" s="55">
        <v>44593</v>
      </c>
      <c r="F3071" s="54" t="s">
        <v>58</v>
      </c>
      <c r="G3071" s="53">
        <v>0</v>
      </c>
      <c r="H3071" s="53">
        <v>0.30033291688000002</v>
      </c>
      <c r="I3071" s="53">
        <v>0</v>
      </c>
      <c r="J3071" s="53">
        <v>0.27266721248000003</v>
      </c>
      <c r="K3071" s="53">
        <v>0</v>
      </c>
      <c r="L3071" s="53">
        <v>0.26927609410000003</v>
      </c>
    </row>
    <row r="3072" spans="2:12" ht="19.5" customHeight="1" x14ac:dyDescent="0.3">
      <c r="B3072" s="104" t="s">
        <v>54</v>
      </c>
      <c r="C3072" s="51" t="s">
        <v>33</v>
      </c>
      <c r="D3072" s="51" t="s">
        <v>29</v>
      </c>
      <c r="E3072" s="50">
        <v>44562</v>
      </c>
      <c r="F3072" s="49" t="s">
        <v>58</v>
      </c>
      <c r="G3072" s="48">
        <v>0</v>
      </c>
      <c r="H3072" s="48">
        <v>0.30213494788000006</v>
      </c>
      <c r="I3072" s="48">
        <v>0</v>
      </c>
      <c r="J3072" s="48">
        <v>0.27444183848000003</v>
      </c>
      <c r="K3072" s="48">
        <v>0</v>
      </c>
      <c r="L3072" s="48">
        <v>0.27108832660000004</v>
      </c>
    </row>
    <row r="3073" spans="2:12" ht="19.5" customHeight="1" x14ac:dyDescent="0.3">
      <c r="B3073" s="102" t="s">
        <v>54</v>
      </c>
      <c r="C3073" s="107" t="s">
        <v>33</v>
      </c>
      <c r="D3073" s="107" t="s">
        <v>29</v>
      </c>
      <c r="E3073" s="110">
        <v>45108</v>
      </c>
      <c r="F3073" s="113" t="s">
        <v>58</v>
      </c>
      <c r="G3073" s="115">
        <v>0.18025573</v>
      </c>
      <c r="H3073" s="115">
        <v>0</v>
      </c>
      <c r="I3073" s="115">
        <v>0.15489652000000001</v>
      </c>
      <c r="J3073" s="115">
        <v>0</v>
      </c>
      <c r="K3073" s="115">
        <v>0</v>
      </c>
      <c r="L3073" s="115">
        <v>0.14109596999999999</v>
      </c>
    </row>
    <row r="3074" spans="2:12" ht="19.5" customHeight="1" x14ac:dyDescent="0.3">
      <c r="B3074" s="57" t="s">
        <v>54</v>
      </c>
      <c r="C3074" s="56" t="s">
        <v>33</v>
      </c>
      <c r="D3074" s="56" t="s">
        <v>29</v>
      </c>
      <c r="E3074" s="55">
        <v>45078</v>
      </c>
      <c r="F3074" s="54" t="s">
        <v>59</v>
      </c>
      <c r="G3074" s="53">
        <v>0</v>
      </c>
      <c r="H3074" s="53">
        <v>0</v>
      </c>
      <c r="I3074" s="53">
        <v>0</v>
      </c>
      <c r="J3074" s="53">
        <v>0.15024493568</v>
      </c>
      <c r="K3074" s="53">
        <v>0.14114178049999998</v>
      </c>
      <c r="L3074" s="53">
        <v>0.14417676509999999</v>
      </c>
    </row>
    <row r="3075" spans="2:12" ht="19.5" customHeight="1" x14ac:dyDescent="0.3">
      <c r="B3075" s="57" t="s">
        <v>54</v>
      </c>
      <c r="C3075" s="56" t="s">
        <v>33</v>
      </c>
      <c r="D3075" s="56" t="s">
        <v>29</v>
      </c>
      <c r="E3075" s="55">
        <v>45047</v>
      </c>
      <c r="F3075" s="54" t="s">
        <v>59</v>
      </c>
      <c r="G3075" s="53">
        <v>0</v>
      </c>
      <c r="H3075" s="53">
        <v>0</v>
      </c>
      <c r="I3075" s="53">
        <v>0</v>
      </c>
      <c r="J3075" s="53">
        <v>0.12799112563999998</v>
      </c>
      <c r="K3075" s="53">
        <v>0.11928126875</v>
      </c>
      <c r="L3075" s="53">
        <v>0.12145136954999999</v>
      </c>
    </row>
    <row r="3076" spans="2:12" ht="19.5" customHeight="1" x14ac:dyDescent="0.3">
      <c r="B3076" s="57" t="s">
        <v>54</v>
      </c>
      <c r="C3076" s="56" t="s">
        <v>33</v>
      </c>
      <c r="D3076" s="56" t="s">
        <v>29</v>
      </c>
      <c r="E3076" s="55">
        <v>45017</v>
      </c>
      <c r="F3076" s="54" t="s">
        <v>59</v>
      </c>
      <c r="G3076" s="53">
        <v>0</v>
      </c>
      <c r="H3076" s="53">
        <v>0</v>
      </c>
      <c r="I3076" s="53">
        <v>0</v>
      </c>
      <c r="J3076" s="53">
        <v>0.12742324531999999</v>
      </c>
      <c r="K3076" s="53">
        <v>0.11872342475</v>
      </c>
      <c r="L3076" s="53">
        <v>0.12087145515</v>
      </c>
    </row>
    <row r="3077" spans="2:12" ht="19.5" customHeight="1" x14ac:dyDescent="0.3">
      <c r="B3077" s="57" t="s">
        <v>54</v>
      </c>
      <c r="C3077" s="56" t="s">
        <v>33</v>
      </c>
      <c r="D3077" s="56" t="s">
        <v>29</v>
      </c>
      <c r="E3077" s="55">
        <v>44986</v>
      </c>
      <c r="F3077" s="54" t="s">
        <v>59</v>
      </c>
      <c r="G3077" s="53">
        <v>0</v>
      </c>
      <c r="H3077" s="53">
        <v>0.17186317394</v>
      </c>
      <c r="I3077" s="53">
        <v>0</v>
      </c>
      <c r="J3077" s="53">
        <v>0.14621061924000001</v>
      </c>
      <c r="K3077" s="53">
        <v>0</v>
      </c>
      <c r="L3077" s="53">
        <v>0.14005695655</v>
      </c>
    </row>
    <row r="3078" spans="2:12" ht="19.5" customHeight="1" x14ac:dyDescent="0.3">
      <c r="B3078" s="57" t="s">
        <v>54</v>
      </c>
      <c r="C3078" s="56" t="s">
        <v>33</v>
      </c>
      <c r="D3078" s="56" t="s">
        <v>29</v>
      </c>
      <c r="E3078" s="55">
        <v>44958</v>
      </c>
      <c r="F3078" s="54" t="s">
        <v>59</v>
      </c>
      <c r="G3078" s="53">
        <v>0</v>
      </c>
      <c r="H3078" s="53">
        <v>0.22455456037999999</v>
      </c>
      <c r="I3078" s="53">
        <v>0</v>
      </c>
      <c r="J3078" s="53">
        <v>0.19810068347999998</v>
      </c>
      <c r="K3078" s="53">
        <v>0</v>
      </c>
      <c r="L3078" s="53">
        <v>0.19304663485000001</v>
      </c>
    </row>
    <row r="3079" spans="2:12" ht="19.5" customHeight="1" x14ac:dyDescent="0.3">
      <c r="B3079" s="57" t="s">
        <v>54</v>
      </c>
      <c r="C3079" s="56" t="s">
        <v>33</v>
      </c>
      <c r="D3079" s="56" t="s">
        <v>29</v>
      </c>
      <c r="E3079" s="55">
        <v>44927</v>
      </c>
      <c r="F3079" s="54" t="s">
        <v>59</v>
      </c>
      <c r="G3079" s="53">
        <v>0</v>
      </c>
      <c r="H3079" s="53">
        <v>0.1477640127</v>
      </c>
      <c r="I3079" s="53">
        <v>0</v>
      </c>
      <c r="J3079" s="53">
        <v>0.1224779542</v>
      </c>
      <c r="K3079" s="53">
        <v>0</v>
      </c>
      <c r="L3079" s="53">
        <v>0.11582136725</v>
      </c>
    </row>
    <row r="3080" spans="2:12" ht="19.5" customHeight="1" x14ac:dyDescent="0.3">
      <c r="B3080" s="57" t="s">
        <v>54</v>
      </c>
      <c r="C3080" s="56" t="s">
        <v>33</v>
      </c>
      <c r="D3080" s="56" t="s">
        <v>29</v>
      </c>
      <c r="E3080" s="55">
        <v>44896</v>
      </c>
      <c r="F3080" s="54" t="s">
        <v>59</v>
      </c>
      <c r="G3080" s="53">
        <v>0</v>
      </c>
      <c r="H3080" s="53">
        <v>0.1806811123</v>
      </c>
      <c r="I3080" s="53">
        <v>0.16254382895000002</v>
      </c>
      <c r="J3080" s="53">
        <v>0</v>
      </c>
      <c r="K3080" s="53">
        <v>0</v>
      </c>
      <c r="L3080" s="53">
        <v>0.14892481425000001</v>
      </c>
    </row>
    <row r="3081" spans="2:12" ht="19.5" customHeight="1" x14ac:dyDescent="0.3">
      <c r="B3081" s="57" t="s">
        <v>54</v>
      </c>
      <c r="C3081" s="56" t="s">
        <v>33</v>
      </c>
      <c r="D3081" s="56" t="s">
        <v>29</v>
      </c>
      <c r="E3081" s="55">
        <v>44866</v>
      </c>
      <c r="F3081" s="54" t="s">
        <v>59</v>
      </c>
      <c r="G3081" s="53">
        <v>0</v>
      </c>
      <c r="H3081" s="53">
        <v>0.20303831023999999</v>
      </c>
      <c r="I3081" s="53">
        <v>0.18450625296000001</v>
      </c>
      <c r="J3081" s="53">
        <v>0</v>
      </c>
      <c r="K3081" s="53">
        <v>0</v>
      </c>
      <c r="L3081" s="53">
        <v>0.17140857880000002</v>
      </c>
    </row>
    <row r="3082" spans="2:12" ht="19.5" customHeight="1" x14ac:dyDescent="0.3">
      <c r="B3082" s="57" t="s">
        <v>54</v>
      </c>
      <c r="C3082" s="56" t="s">
        <v>33</v>
      </c>
      <c r="D3082" s="56" t="s">
        <v>29</v>
      </c>
      <c r="E3082" s="55">
        <v>44835</v>
      </c>
      <c r="F3082" s="54" t="s">
        <v>59</v>
      </c>
      <c r="G3082" s="53">
        <v>0.22303983109999997</v>
      </c>
      <c r="H3082" s="53">
        <v>0</v>
      </c>
      <c r="I3082" s="53">
        <v>0.19825489561000001</v>
      </c>
      <c r="J3082" s="53">
        <v>0</v>
      </c>
      <c r="K3082" s="53">
        <v>0</v>
      </c>
      <c r="L3082" s="53">
        <v>0.18548358455</v>
      </c>
    </row>
    <row r="3083" spans="2:12" ht="19.5" customHeight="1" x14ac:dyDescent="0.3">
      <c r="B3083" s="57" t="s">
        <v>54</v>
      </c>
      <c r="C3083" s="56" t="s">
        <v>33</v>
      </c>
      <c r="D3083" s="56" t="s">
        <v>29</v>
      </c>
      <c r="E3083" s="55">
        <v>44805</v>
      </c>
      <c r="F3083" s="54" t="s">
        <v>59</v>
      </c>
      <c r="G3083" s="53">
        <v>0.23478343469999999</v>
      </c>
      <c r="H3083" s="53">
        <v>0</v>
      </c>
      <c r="I3083" s="53">
        <v>0.21020856187000003</v>
      </c>
      <c r="J3083" s="53">
        <v>0</v>
      </c>
      <c r="K3083" s="53">
        <v>0</v>
      </c>
      <c r="L3083" s="53">
        <v>0.19781372585000001</v>
      </c>
    </row>
    <row r="3084" spans="2:12" ht="19.5" customHeight="1" x14ac:dyDescent="0.3">
      <c r="B3084" s="57" t="s">
        <v>54</v>
      </c>
      <c r="C3084" s="56" t="s">
        <v>33</v>
      </c>
      <c r="D3084" s="56" t="s">
        <v>29</v>
      </c>
      <c r="E3084" s="55">
        <v>44774</v>
      </c>
      <c r="F3084" s="54" t="s">
        <v>59</v>
      </c>
      <c r="G3084" s="53">
        <v>0.2508769629</v>
      </c>
      <c r="H3084" s="53">
        <v>0</v>
      </c>
      <c r="I3084" s="53">
        <v>0.22651811049000004</v>
      </c>
      <c r="J3084" s="53">
        <v>0</v>
      </c>
      <c r="K3084" s="53">
        <v>0</v>
      </c>
      <c r="L3084" s="53">
        <v>0.21451042795</v>
      </c>
    </row>
    <row r="3085" spans="2:12" ht="19.5" customHeight="1" x14ac:dyDescent="0.3">
      <c r="B3085" s="57" t="s">
        <v>54</v>
      </c>
      <c r="C3085" s="56" t="s">
        <v>33</v>
      </c>
      <c r="D3085" s="56" t="s">
        <v>29</v>
      </c>
      <c r="E3085" s="55">
        <v>44743</v>
      </c>
      <c r="F3085" s="54" t="s">
        <v>59</v>
      </c>
      <c r="G3085" s="53">
        <v>0.2366350056</v>
      </c>
      <c r="H3085" s="53">
        <v>0</v>
      </c>
      <c r="I3085" s="53">
        <v>0.21208498606000004</v>
      </c>
      <c r="J3085" s="53">
        <v>0</v>
      </c>
      <c r="K3085" s="53">
        <v>0</v>
      </c>
      <c r="L3085" s="53">
        <v>0.19973469230000002</v>
      </c>
    </row>
    <row r="3086" spans="2:12" ht="19.5" customHeight="1" x14ac:dyDescent="0.3">
      <c r="B3086" s="57" t="s">
        <v>54</v>
      </c>
      <c r="C3086" s="56" t="s">
        <v>33</v>
      </c>
      <c r="D3086" s="56" t="s">
        <v>29</v>
      </c>
      <c r="E3086" s="55">
        <v>44713</v>
      </c>
      <c r="F3086" s="54" t="s">
        <v>59</v>
      </c>
      <c r="G3086" s="53">
        <v>0</v>
      </c>
      <c r="H3086" s="53">
        <v>0</v>
      </c>
      <c r="I3086" s="53">
        <v>0</v>
      </c>
      <c r="J3086" s="53">
        <v>0.23647667292000002</v>
      </c>
      <c r="K3086" s="53">
        <v>0.22578048625</v>
      </c>
      <c r="L3086" s="53">
        <v>0.23231863265000002</v>
      </c>
    </row>
    <row r="3087" spans="2:12" ht="19.5" customHeight="1" x14ac:dyDescent="0.3">
      <c r="B3087" s="52" t="s">
        <v>54</v>
      </c>
      <c r="C3087" s="51" t="s">
        <v>33</v>
      </c>
      <c r="D3087" s="51" t="s">
        <v>29</v>
      </c>
      <c r="E3087" s="50">
        <v>44682</v>
      </c>
      <c r="F3087" s="49" t="s">
        <v>59</v>
      </c>
      <c r="G3087" s="48">
        <v>0</v>
      </c>
      <c r="H3087" s="48">
        <v>0</v>
      </c>
      <c r="I3087" s="48">
        <v>0</v>
      </c>
      <c r="J3087" s="48">
        <v>0.25718064291999998</v>
      </c>
      <c r="K3087" s="48">
        <v>0.24611854874999997</v>
      </c>
      <c r="L3087" s="48">
        <v>0.25346134515000002</v>
      </c>
    </row>
    <row r="3088" spans="2:12" ht="19.5" customHeight="1" x14ac:dyDescent="0.3">
      <c r="B3088" s="39" t="s">
        <v>54</v>
      </c>
      <c r="C3088" s="30" t="s">
        <v>33</v>
      </c>
      <c r="D3088" s="30" t="s">
        <v>29</v>
      </c>
      <c r="E3088" s="29">
        <v>44652</v>
      </c>
      <c r="F3088" s="28" t="s">
        <v>59</v>
      </c>
      <c r="G3088" s="47">
        <v>0</v>
      </c>
      <c r="H3088" s="47">
        <v>0</v>
      </c>
      <c r="I3088" s="47">
        <v>0</v>
      </c>
      <c r="J3088" s="26">
        <v>0.26237438168000005</v>
      </c>
      <c r="K3088" s="26">
        <v>0.25122049700000004</v>
      </c>
      <c r="L3088" s="26">
        <v>0.25876514560000008</v>
      </c>
    </row>
    <row r="3089" spans="2:12" ht="19.5" customHeight="1" x14ac:dyDescent="0.3">
      <c r="B3089" s="39" t="s">
        <v>54</v>
      </c>
      <c r="C3089" s="30" t="s">
        <v>33</v>
      </c>
      <c r="D3089" s="30" t="s">
        <v>29</v>
      </c>
      <c r="E3089" s="29">
        <v>44621</v>
      </c>
      <c r="F3089" s="28" t="s">
        <v>59</v>
      </c>
      <c r="G3089" s="27">
        <v>0</v>
      </c>
      <c r="H3089" s="27">
        <v>0</v>
      </c>
      <c r="I3089" s="27">
        <v>0</v>
      </c>
      <c r="J3089" s="26">
        <v>0.37095783120000003</v>
      </c>
      <c r="K3089" s="26">
        <v>0.35788491849999993</v>
      </c>
      <c r="L3089" s="26">
        <v>0.36964961150000003</v>
      </c>
    </row>
    <row r="3090" spans="2:12" ht="19.5" customHeight="1" x14ac:dyDescent="0.3">
      <c r="B3090" s="39" t="s">
        <v>54</v>
      </c>
      <c r="C3090" s="30" t="s">
        <v>33</v>
      </c>
      <c r="D3090" s="30" t="s">
        <v>29</v>
      </c>
      <c r="E3090" s="29">
        <v>44593</v>
      </c>
      <c r="F3090" s="28" t="s">
        <v>59</v>
      </c>
      <c r="G3090" s="27">
        <v>0</v>
      </c>
      <c r="H3090" s="27">
        <v>0.30033291688000002</v>
      </c>
      <c r="I3090" s="27">
        <v>0</v>
      </c>
      <c r="J3090" s="26">
        <v>0.27266721248000003</v>
      </c>
      <c r="K3090" s="26">
        <v>0</v>
      </c>
      <c r="L3090" s="26">
        <v>0.26927609410000003</v>
      </c>
    </row>
    <row r="3091" spans="2:12" ht="19.5" customHeight="1" x14ac:dyDescent="0.3">
      <c r="B3091" s="39" t="s">
        <v>54</v>
      </c>
      <c r="C3091" s="30" t="s">
        <v>33</v>
      </c>
      <c r="D3091" s="30" t="s">
        <v>29</v>
      </c>
      <c r="E3091" s="29">
        <v>44562</v>
      </c>
      <c r="F3091" s="28" t="s">
        <v>59</v>
      </c>
      <c r="G3091" s="27">
        <v>0</v>
      </c>
      <c r="H3091" s="27">
        <v>0.30213494788000006</v>
      </c>
      <c r="I3091" s="27">
        <v>0</v>
      </c>
      <c r="J3091" s="26">
        <v>0.27444183848000003</v>
      </c>
      <c r="K3091" s="26">
        <v>0</v>
      </c>
      <c r="L3091" s="26">
        <v>0.27108832660000004</v>
      </c>
    </row>
    <row r="3092" spans="2:12" ht="19.5" customHeight="1" x14ac:dyDescent="0.3">
      <c r="B3092" s="89" t="s">
        <v>54</v>
      </c>
      <c r="C3092" s="30" t="s">
        <v>33</v>
      </c>
      <c r="D3092" s="30" t="s">
        <v>29</v>
      </c>
      <c r="E3092" s="29">
        <v>45078</v>
      </c>
      <c r="F3092" s="28" t="s">
        <v>59</v>
      </c>
      <c r="G3092" s="27">
        <v>0</v>
      </c>
      <c r="H3092" s="27">
        <v>0</v>
      </c>
      <c r="I3092" s="27">
        <v>0</v>
      </c>
      <c r="J3092" s="26">
        <v>0.15024493568</v>
      </c>
      <c r="K3092" s="26">
        <v>0.14114178049999998</v>
      </c>
      <c r="L3092" s="26">
        <v>0.14417676509999999</v>
      </c>
    </row>
    <row r="3093" spans="2:12" ht="19.5" customHeight="1" x14ac:dyDescent="0.3">
      <c r="B3093" s="88" t="s">
        <v>54</v>
      </c>
      <c r="C3093" s="30" t="s">
        <v>33</v>
      </c>
      <c r="D3093" s="30" t="s">
        <v>29</v>
      </c>
      <c r="E3093" s="29">
        <v>45047</v>
      </c>
      <c r="F3093" s="28" t="s">
        <v>59</v>
      </c>
      <c r="G3093" s="27">
        <v>0</v>
      </c>
      <c r="H3093" s="27">
        <v>0</v>
      </c>
      <c r="I3093" s="27">
        <v>0</v>
      </c>
      <c r="J3093" s="26">
        <v>0.12799112563999998</v>
      </c>
      <c r="K3093" s="26">
        <v>0.11928126875</v>
      </c>
      <c r="L3093" s="26">
        <v>0.12145136954999999</v>
      </c>
    </row>
    <row r="3094" spans="2:12" ht="19.5" customHeight="1" x14ac:dyDescent="0.3">
      <c r="B3094" s="88" t="s">
        <v>54</v>
      </c>
      <c r="C3094" s="30" t="s">
        <v>33</v>
      </c>
      <c r="D3094" s="30" t="s">
        <v>29</v>
      </c>
      <c r="E3094" s="29">
        <v>45017</v>
      </c>
      <c r="F3094" s="28" t="s">
        <v>59</v>
      </c>
      <c r="G3094" s="27">
        <v>0</v>
      </c>
      <c r="H3094" s="27">
        <v>0</v>
      </c>
      <c r="I3094" s="27">
        <v>0</v>
      </c>
      <c r="J3094" s="26">
        <v>0.12742324531999999</v>
      </c>
      <c r="K3094" s="26">
        <v>0.11872342475</v>
      </c>
      <c r="L3094" s="26">
        <v>0.12087145515</v>
      </c>
    </row>
    <row r="3095" spans="2:12" ht="19.5" customHeight="1" x14ac:dyDescent="0.3">
      <c r="B3095" s="39" t="s">
        <v>54</v>
      </c>
      <c r="C3095" s="30" t="s">
        <v>33</v>
      </c>
      <c r="D3095" s="30" t="s">
        <v>29</v>
      </c>
      <c r="E3095" s="29">
        <v>44986</v>
      </c>
      <c r="F3095" s="28" t="s">
        <v>59</v>
      </c>
      <c r="G3095" s="27">
        <v>0</v>
      </c>
      <c r="H3095" s="27">
        <v>0.17186317394</v>
      </c>
      <c r="I3095" s="27">
        <v>0</v>
      </c>
      <c r="J3095" s="26">
        <v>0.14621061924000001</v>
      </c>
      <c r="K3095" s="26">
        <v>0</v>
      </c>
      <c r="L3095" s="26">
        <v>0.14005695655</v>
      </c>
    </row>
    <row r="3096" spans="2:12" ht="19.5" customHeight="1" x14ac:dyDescent="0.3">
      <c r="B3096" s="39" t="s">
        <v>54</v>
      </c>
      <c r="C3096" s="30" t="s">
        <v>33</v>
      </c>
      <c r="D3096" s="30" t="s">
        <v>29</v>
      </c>
      <c r="E3096" s="29">
        <v>44958</v>
      </c>
      <c r="F3096" s="28" t="s">
        <v>59</v>
      </c>
      <c r="G3096" s="27">
        <v>0</v>
      </c>
      <c r="H3096" s="27">
        <v>0.22455456037999999</v>
      </c>
      <c r="I3096" s="27">
        <v>0</v>
      </c>
      <c r="J3096" s="26">
        <v>0.19810068347999998</v>
      </c>
      <c r="K3096" s="26">
        <v>0</v>
      </c>
      <c r="L3096" s="26">
        <v>0.19304663485000001</v>
      </c>
    </row>
    <row r="3097" spans="2:12" ht="19.5" customHeight="1" x14ac:dyDescent="0.3">
      <c r="B3097" s="89" t="s">
        <v>54</v>
      </c>
      <c r="C3097" s="30" t="s">
        <v>33</v>
      </c>
      <c r="D3097" s="30" t="s">
        <v>29</v>
      </c>
      <c r="E3097" s="29">
        <v>44927</v>
      </c>
      <c r="F3097" s="28" t="s">
        <v>59</v>
      </c>
      <c r="G3097" s="27">
        <v>0</v>
      </c>
      <c r="H3097" s="27">
        <v>0.1477640127</v>
      </c>
      <c r="I3097" s="27">
        <v>0</v>
      </c>
      <c r="J3097" s="26">
        <v>0.1224779542</v>
      </c>
      <c r="K3097" s="26">
        <v>0</v>
      </c>
      <c r="L3097" s="26">
        <v>0.11582136725</v>
      </c>
    </row>
    <row r="3098" spans="2:12" ht="19.5" customHeight="1" x14ac:dyDescent="0.3">
      <c r="B3098" s="88" t="s">
        <v>54</v>
      </c>
      <c r="C3098" s="30" t="s">
        <v>33</v>
      </c>
      <c r="D3098" s="30" t="s">
        <v>29</v>
      </c>
      <c r="E3098" s="29">
        <v>44896</v>
      </c>
      <c r="F3098" s="28" t="s">
        <v>59</v>
      </c>
      <c r="G3098" s="27">
        <v>0</v>
      </c>
      <c r="H3098" s="27">
        <v>0.1806811123</v>
      </c>
      <c r="I3098" s="27">
        <v>0.16254382895000002</v>
      </c>
      <c r="J3098" s="26">
        <v>0</v>
      </c>
      <c r="K3098" s="26">
        <v>0</v>
      </c>
      <c r="L3098" s="26">
        <v>0.14892481425000001</v>
      </c>
    </row>
    <row r="3099" spans="2:12" ht="19.5" customHeight="1" x14ac:dyDescent="0.3">
      <c r="B3099" s="89" t="s">
        <v>54</v>
      </c>
      <c r="C3099" s="30" t="s">
        <v>33</v>
      </c>
      <c r="D3099" s="30" t="s">
        <v>29</v>
      </c>
      <c r="E3099" s="29">
        <v>44866</v>
      </c>
      <c r="F3099" s="28" t="s">
        <v>59</v>
      </c>
      <c r="G3099" s="27">
        <v>0</v>
      </c>
      <c r="H3099" s="27">
        <v>0.20303831023999999</v>
      </c>
      <c r="I3099" s="27">
        <v>0.18450625296000001</v>
      </c>
      <c r="J3099" s="26">
        <v>0</v>
      </c>
      <c r="K3099" s="26">
        <v>0</v>
      </c>
      <c r="L3099" s="26">
        <v>0.17140857880000002</v>
      </c>
    </row>
    <row r="3100" spans="2:12" ht="19.5" customHeight="1" x14ac:dyDescent="0.3">
      <c r="B3100" s="89" t="s">
        <v>54</v>
      </c>
      <c r="C3100" s="30" t="s">
        <v>33</v>
      </c>
      <c r="D3100" s="30" t="s">
        <v>29</v>
      </c>
      <c r="E3100" s="29">
        <v>44835</v>
      </c>
      <c r="F3100" s="28" t="s">
        <v>59</v>
      </c>
      <c r="G3100" s="27">
        <v>0.22303983109999997</v>
      </c>
      <c r="H3100" s="27">
        <v>0</v>
      </c>
      <c r="I3100" s="27">
        <v>0.19825489561000001</v>
      </c>
      <c r="J3100" s="26">
        <v>0</v>
      </c>
      <c r="K3100" s="26">
        <v>0</v>
      </c>
      <c r="L3100" s="26">
        <v>0.18548358455</v>
      </c>
    </row>
    <row r="3101" spans="2:12" ht="19.5" customHeight="1" x14ac:dyDescent="0.3">
      <c r="B3101" s="88" t="s">
        <v>54</v>
      </c>
      <c r="C3101" s="30" t="s">
        <v>33</v>
      </c>
      <c r="D3101" s="30" t="s">
        <v>29</v>
      </c>
      <c r="E3101" s="29">
        <v>44805</v>
      </c>
      <c r="F3101" s="28" t="s">
        <v>59</v>
      </c>
      <c r="G3101" s="27">
        <v>0.23478343469999999</v>
      </c>
      <c r="H3101" s="27">
        <v>0</v>
      </c>
      <c r="I3101" s="27">
        <v>0.21020856187000003</v>
      </c>
      <c r="J3101" s="26">
        <v>0</v>
      </c>
      <c r="K3101" s="26">
        <v>0</v>
      </c>
      <c r="L3101" s="26">
        <v>0.19781372585000001</v>
      </c>
    </row>
    <row r="3102" spans="2:12" ht="19.5" customHeight="1" x14ac:dyDescent="0.3">
      <c r="B3102" s="89" t="s">
        <v>54</v>
      </c>
      <c r="C3102" s="30" t="s">
        <v>33</v>
      </c>
      <c r="D3102" s="30" t="s">
        <v>29</v>
      </c>
      <c r="E3102" s="29">
        <v>44774</v>
      </c>
      <c r="F3102" s="28" t="s">
        <v>59</v>
      </c>
      <c r="G3102" s="27">
        <v>0.2508769629</v>
      </c>
      <c r="H3102" s="27">
        <v>0</v>
      </c>
      <c r="I3102" s="27">
        <v>0.22651811049000004</v>
      </c>
      <c r="J3102" s="26">
        <v>0</v>
      </c>
      <c r="K3102" s="26">
        <v>0</v>
      </c>
      <c r="L3102" s="26">
        <v>0.21451042795</v>
      </c>
    </row>
    <row r="3103" spans="2:12" ht="19.5" customHeight="1" x14ac:dyDescent="0.3">
      <c r="B3103" s="88" t="s">
        <v>54</v>
      </c>
      <c r="C3103" s="30" t="s">
        <v>33</v>
      </c>
      <c r="D3103" s="30" t="s">
        <v>29</v>
      </c>
      <c r="E3103" s="29">
        <v>44743</v>
      </c>
      <c r="F3103" s="28" t="s">
        <v>59</v>
      </c>
      <c r="G3103" s="27">
        <v>0.2366350056</v>
      </c>
      <c r="H3103" s="27">
        <v>0</v>
      </c>
      <c r="I3103" s="27">
        <v>0.21208498606000004</v>
      </c>
      <c r="J3103" s="26">
        <v>0</v>
      </c>
      <c r="K3103" s="26">
        <v>0</v>
      </c>
      <c r="L3103" s="26">
        <v>0.19973469230000002</v>
      </c>
    </row>
    <row r="3104" spans="2:12" ht="19.5" customHeight="1" x14ac:dyDescent="0.3">
      <c r="B3104" s="39" t="s">
        <v>54</v>
      </c>
      <c r="C3104" s="30" t="s">
        <v>33</v>
      </c>
      <c r="D3104" s="30" t="s">
        <v>29</v>
      </c>
      <c r="E3104" s="29">
        <v>44713</v>
      </c>
      <c r="F3104" s="28" t="s">
        <v>59</v>
      </c>
      <c r="G3104" s="27">
        <v>0</v>
      </c>
      <c r="H3104" s="27">
        <v>0</v>
      </c>
      <c r="I3104" s="27">
        <v>0</v>
      </c>
      <c r="J3104" s="26">
        <v>0.23647667292000002</v>
      </c>
      <c r="K3104" s="26">
        <v>0.22578048625</v>
      </c>
      <c r="L3104" s="26">
        <v>0.23231863265000002</v>
      </c>
    </row>
    <row r="3105" spans="2:12" ht="19.5" customHeight="1" x14ac:dyDescent="0.3">
      <c r="B3105" s="39" t="s">
        <v>54</v>
      </c>
      <c r="C3105" s="30" t="s">
        <v>33</v>
      </c>
      <c r="D3105" s="30" t="s">
        <v>29</v>
      </c>
      <c r="E3105" s="29">
        <v>44682</v>
      </c>
      <c r="F3105" s="28" t="s">
        <v>59</v>
      </c>
      <c r="G3105" s="27">
        <v>0</v>
      </c>
      <c r="H3105" s="27">
        <v>0</v>
      </c>
      <c r="I3105" s="27">
        <v>0</v>
      </c>
      <c r="J3105" s="26">
        <v>0.25718064291999998</v>
      </c>
      <c r="K3105" s="26">
        <v>0.24611854874999997</v>
      </c>
      <c r="L3105" s="26">
        <v>0.25346134515000002</v>
      </c>
    </row>
    <row r="3106" spans="2:12" ht="19.5" customHeight="1" x14ac:dyDescent="0.3">
      <c r="B3106" s="89" t="s">
        <v>54</v>
      </c>
      <c r="C3106" s="30" t="s">
        <v>33</v>
      </c>
      <c r="D3106" s="30" t="s">
        <v>29</v>
      </c>
      <c r="E3106" s="29">
        <v>44652</v>
      </c>
      <c r="F3106" s="28" t="s">
        <v>59</v>
      </c>
      <c r="G3106" s="27">
        <v>0</v>
      </c>
      <c r="H3106" s="27">
        <v>0</v>
      </c>
      <c r="I3106" s="27">
        <v>0</v>
      </c>
      <c r="J3106" s="26">
        <v>0.26237438168000005</v>
      </c>
      <c r="K3106" s="26">
        <v>0.25122049700000004</v>
      </c>
      <c r="L3106" s="26">
        <v>0.25876514560000008</v>
      </c>
    </row>
    <row r="3107" spans="2:12" ht="19.5" customHeight="1" x14ac:dyDescent="0.3">
      <c r="B3107" s="89" t="s">
        <v>54</v>
      </c>
      <c r="C3107" s="30" t="s">
        <v>33</v>
      </c>
      <c r="D3107" s="30" t="s">
        <v>29</v>
      </c>
      <c r="E3107" s="29">
        <v>44621</v>
      </c>
      <c r="F3107" s="28" t="s">
        <v>59</v>
      </c>
      <c r="G3107" s="27">
        <v>0</v>
      </c>
      <c r="H3107" s="27">
        <v>0</v>
      </c>
      <c r="I3107" s="27">
        <v>0</v>
      </c>
      <c r="J3107" s="26">
        <v>0.37095783120000003</v>
      </c>
      <c r="K3107" s="26">
        <v>0.35788491849999993</v>
      </c>
      <c r="L3107" s="26">
        <v>0.36964961150000003</v>
      </c>
    </row>
    <row r="3108" spans="2:12" ht="19.5" customHeight="1" x14ac:dyDescent="0.3">
      <c r="B3108" s="88" t="s">
        <v>54</v>
      </c>
      <c r="C3108" s="30" t="s">
        <v>33</v>
      </c>
      <c r="D3108" s="30" t="s">
        <v>29</v>
      </c>
      <c r="E3108" s="29">
        <v>44593</v>
      </c>
      <c r="F3108" s="28" t="s">
        <v>59</v>
      </c>
      <c r="G3108" s="27">
        <v>0</v>
      </c>
      <c r="H3108" s="27">
        <v>0.30033291688000002</v>
      </c>
      <c r="I3108" s="27">
        <v>0</v>
      </c>
      <c r="J3108" s="26">
        <v>0.27266721248000003</v>
      </c>
      <c r="K3108" s="26">
        <v>0</v>
      </c>
      <c r="L3108" s="26">
        <v>0.26927609410000003</v>
      </c>
    </row>
    <row r="3109" spans="2:12" ht="19.5" customHeight="1" x14ac:dyDescent="0.3">
      <c r="B3109" s="88" t="s">
        <v>54</v>
      </c>
      <c r="C3109" s="30" t="s">
        <v>33</v>
      </c>
      <c r="D3109" s="30" t="s">
        <v>29</v>
      </c>
      <c r="E3109" s="29">
        <v>44562</v>
      </c>
      <c r="F3109" s="28" t="s">
        <v>59</v>
      </c>
      <c r="G3109" s="27">
        <v>0</v>
      </c>
      <c r="H3109" s="27">
        <v>0.30213494788000006</v>
      </c>
      <c r="I3109" s="27">
        <v>0</v>
      </c>
      <c r="J3109" s="26">
        <v>0.27444183848000003</v>
      </c>
      <c r="K3109" s="26">
        <v>0</v>
      </c>
      <c r="L3109" s="26">
        <v>0.27108832660000004</v>
      </c>
    </row>
    <row r="3110" spans="2:12" ht="19.5" customHeight="1" x14ac:dyDescent="0.3">
      <c r="B3110" s="90" t="s">
        <v>54</v>
      </c>
      <c r="C3110" s="69" t="s">
        <v>33</v>
      </c>
      <c r="D3110" s="69" t="s">
        <v>29</v>
      </c>
      <c r="E3110" s="70">
        <v>45108</v>
      </c>
      <c r="F3110" s="71" t="s">
        <v>59</v>
      </c>
      <c r="G3110" s="74">
        <v>0.18025573</v>
      </c>
      <c r="H3110" s="74">
        <v>0</v>
      </c>
      <c r="I3110" s="74">
        <v>0.15489652000000001</v>
      </c>
      <c r="J3110" s="72">
        <v>0</v>
      </c>
      <c r="K3110" s="72">
        <v>0</v>
      </c>
      <c r="L3110" s="72">
        <v>0.14109596999999999</v>
      </c>
    </row>
    <row r="3111" spans="2:12" ht="19.5" customHeight="1" x14ac:dyDescent="0.3">
      <c r="B3111" s="39" t="s">
        <v>54</v>
      </c>
      <c r="C3111" s="30" t="s">
        <v>33</v>
      </c>
      <c r="D3111" s="30" t="s">
        <v>43</v>
      </c>
      <c r="E3111" s="29">
        <v>45078</v>
      </c>
      <c r="F3111" s="28">
        <v>10</v>
      </c>
      <c r="G3111" s="27">
        <v>0</v>
      </c>
      <c r="H3111" s="27">
        <v>0</v>
      </c>
      <c r="I3111" s="27">
        <v>0</v>
      </c>
      <c r="J3111" s="26">
        <v>0.180174</v>
      </c>
      <c r="K3111" s="26">
        <v>0.161831</v>
      </c>
      <c r="L3111" s="26">
        <v>0.13997000000000001</v>
      </c>
    </row>
    <row r="3112" spans="2:12" ht="19.5" customHeight="1" x14ac:dyDescent="0.3">
      <c r="B3112" s="39" t="s">
        <v>54</v>
      </c>
      <c r="C3112" s="30" t="s">
        <v>33</v>
      </c>
      <c r="D3112" s="30" t="s">
        <v>43</v>
      </c>
      <c r="E3112" s="29">
        <v>45047</v>
      </c>
      <c r="F3112" s="28">
        <v>10</v>
      </c>
      <c r="G3112" s="27">
        <v>0</v>
      </c>
      <c r="H3112" s="27">
        <v>0</v>
      </c>
      <c r="I3112" s="27">
        <v>0</v>
      </c>
      <c r="J3112" s="26">
        <v>0.16284899999999999</v>
      </c>
      <c r="K3112" s="26">
        <v>0.149558</v>
      </c>
      <c r="L3112" s="26">
        <v>0.12137000000000001</v>
      </c>
    </row>
    <row r="3113" spans="2:12" ht="19.5" customHeight="1" x14ac:dyDescent="0.3">
      <c r="B3113" s="39" t="s">
        <v>54</v>
      </c>
      <c r="C3113" s="30" t="s">
        <v>33</v>
      </c>
      <c r="D3113" s="30" t="s">
        <v>43</v>
      </c>
      <c r="E3113" s="29">
        <v>45017</v>
      </c>
      <c r="F3113" s="28">
        <v>10</v>
      </c>
      <c r="G3113" s="27">
        <v>0</v>
      </c>
      <c r="H3113" s="27">
        <v>0</v>
      </c>
      <c r="I3113" s="27">
        <v>0</v>
      </c>
      <c r="J3113" s="26">
        <v>0.187219</v>
      </c>
      <c r="K3113" s="26">
        <v>0.174009</v>
      </c>
      <c r="L3113" s="26">
        <v>0.13084799999999999</v>
      </c>
    </row>
    <row r="3114" spans="2:12" ht="19.5" customHeight="1" x14ac:dyDescent="0.3">
      <c r="B3114" s="39" t="s">
        <v>54</v>
      </c>
      <c r="C3114" s="30" t="s">
        <v>33</v>
      </c>
      <c r="D3114" s="30" t="s">
        <v>43</v>
      </c>
      <c r="E3114" s="29">
        <v>44986</v>
      </c>
      <c r="F3114" s="28">
        <v>10</v>
      </c>
      <c r="G3114" s="27">
        <v>0</v>
      </c>
      <c r="H3114" s="27">
        <v>0.17435</v>
      </c>
      <c r="I3114" s="27">
        <v>0</v>
      </c>
      <c r="J3114" s="26">
        <v>0.14628099999999999</v>
      </c>
      <c r="K3114" s="26">
        <v>0</v>
      </c>
      <c r="L3114" s="26">
        <v>0.126718</v>
      </c>
    </row>
    <row r="3115" spans="2:12" ht="19.5" customHeight="1" x14ac:dyDescent="0.3">
      <c r="B3115" s="39" t="s">
        <v>54</v>
      </c>
      <c r="C3115" s="30" t="s">
        <v>33</v>
      </c>
      <c r="D3115" s="30" t="s">
        <v>43</v>
      </c>
      <c r="E3115" s="29">
        <v>44927</v>
      </c>
      <c r="F3115" s="28">
        <v>10</v>
      </c>
      <c r="G3115" s="27">
        <v>0</v>
      </c>
      <c r="H3115" s="27">
        <v>0.20146700000000001</v>
      </c>
      <c r="I3115" s="27">
        <v>0</v>
      </c>
      <c r="J3115" s="26">
        <v>0.16914499999999999</v>
      </c>
      <c r="K3115" s="26">
        <v>0</v>
      </c>
      <c r="L3115" s="26">
        <v>0.121688</v>
      </c>
    </row>
    <row r="3116" spans="2:12" ht="19.5" customHeight="1" x14ac:dyDescent="0.3">
      <c r="B3116" s="39" t="s">
        <v>54</v>
      </c>
      <c r="C3116" s="30" t="s">
        <v>33</v>
      </c>
      <c r="D3116" s="30" t="s">
        <v>43</v>
      </c>
      <c r="E3116" s="29">
        <v>44896</v>
      </c>
      <c r="F3116" s="28">
        <v>10</v>
      </c>
      <c r="G3116" s="27">
        <v>0</v>
      </c>
      <c r="H3116" s="27">
        <v>0.18720300000000001</v>
      </c>
      <c r="I3116" s="27">
        <v>0.16119</v>
      </c>
      <c r="J3116" s="26">
        <v>0</v>
      </c>
      <c r="K3116" s="26">
        <v>0</v>
      </c>
      <c r="L3116" s="26">
        <v>0.17013800000000001</v>
      </c>
    </row>
    <row r="3117" spans="2:12" ht="19.5" customHeight="1" x14ac:dyDescent="0.3">
      <c r="B3117" s="39" t="s">
        <v>54</v>
      </c>
      <c r="C3117" s="30" t="s">
        <v>33</v>
      </c>
      <c r="D3117" s="30" t="s">
        <v>43</v>
      </c>
      <c r="E3117" s="29">
        <v>44866</v>
      </c>
      <c r="F3117" s="28">
        <v>10</v>
      </c>
      <c r="G3117" s="27">
        <v>0</v>
      </c>
      <c r="H3117" s="27">
        <v>0.24982499999999999</v>
      </c>
      <c r="I3117" s="27">
        <v>0.22900999999999999</v>
      </c>
      <c r="J3117" s="26">
        <v>0</v>
      </c>
      <c r="K3117" s="26">
        <v>0</v>
      </c>
      <c r="L3117" s="26">
        <v>0.188137</v>
      </c>
    </row>
    <row r="3118" spans="2:12" ht="19.5" customHeight="1" x14ac:dyDescent="0.3">
      <c r="B3118" s="39" t="s">
        <v>54</v>
      </c>
      <c r="C3118" s="30" t="s">
        <v>33</v>
      </c>
      <c r="D3118" s="30" t="s">
        <v>43</v>
      </c>
      <c r="E3118" s="29">
        <v>44835</v>
      </c>
      <c r="F3118" s="28">
        <v>10</v>
      </c>
      <c r="G3118" s="27">
        <v>0.28854999999999997</v>
      </c>
      <c r="H3118" s="27">
        <v>0</v>
      </c>
      <c r="I3118" s="27">
        <v>0.25492500000000001</v>
      </c>
      <c r="J3118" s="26">
        <v>0</v>
      </c>
      <c r="K3118" s="26">
        <v>0</v>
      </c>
      <c r="L3118" s="26">
        <v>0.19837099999999999</v>
      </c>
    </row>
    <row r="3119" spans="2:12" ht="19.5" customHeight="1" x14ac:dyDescent="0.3">
      <c r="B3119" s="39" t="s">
        <v>54</v>
      </c>
      <c r="C3119" s="30" t="s">
        <v>33</v>
      </c>
      <c r="D3119" s="30" t="s">
        <v>43</v>
      </c>
      <c r="E3119" s="29">
        <v>44805</v>
      </c>
      <c r="F3119" s="28">
        <v>10</v>
      </c>
      <c r="G3119" s="27">
        <v>0.30946200000000001</v>
      </c>
      <c r="H3119" s="27">
        <v>0</v>
      </c>
      <c r="I3119" s="27">
        <v>0.26402900000000001</v>
      </c>
      <c r="J3119" s="26">
        <v>0</v>
      </c>
      <c r="K3119" s="26">
        <v>0</v>
      </c>
      <c r="L3119" s="26">
        <v>0.19770199999999999</v>
      </c>
    </row>
    <row r="3120" spans="2:12" ht="19.5" customHeight="1" x14ac:dyDescent="0.3">
      <c r="B3120" s="39" t="s">
        <v>54</v>
      </c>
      <c r="C3120" s="30" t="s">
        <v>33</v>
      </c>
      <c r="D3120" s="30" t="s">
        <v>43</v>
      </c>
      <c r="E3120" s="29">
        <v>44774</v>
      </c>
      <c r="F3120" s="28">
        <v>10</v>
      </c>
      <c r="G3120" s="27">
        <v>0.32187399999999999</v>
      </c>
      <c r="H3120" s="27">
        <v>0</v>
      </c>
      <c r="I3120" s="27">
        <v>0.28662599999999999</v>
      </c>
      <c r="J3120" s="26">
        <v>0</v>
      </c>
      <c r="K3120" s="26">
        <v>0</v>
      </c>
      <c r="L3120" s="26">
        <v>0.22953399999999999</v>
      </c>
    </row>
    <row r="3121" spans="2:12" ht="19.5" customHeight="1" x14ac:dyDescent="0.3">
      <c r="B3121" s="39" t="s">
        <v>54</v>
      </c>
      <c r="C3121" s="30" t="s">
        <v>33</v>
      </c>
      <c r="D3121" s="30" t="s">
        <v>43</v>
      </c>
      <c r="E3121" s="29">
        <v>44743</v>
      </c>
      <c r="F3121" s="28">
        <v>10</v>
      </c>
      <c r="G3121" s="27">
        <v>0.28965600000000002</v>
      </c>
      <c r="H3121" s="27">
        <v>0</v>
      </c>
      <c r="I3121" s="27">
        <v>0.25148100000000001</v>
      </c>
      <c r="J3121" s="26">
        <v>0</v>
      </c>
      <c r="K3121" s="26">
        <v>0</v>
      </c>
      <c r="L3121" s="26">
        <v>0.20378199999999999</v>
      </c>
    </row>
    <row r="3122" spans="2:12" ht="19.5" customHeight="1" x14ac:dyDescent="0.3">
      <c r="B3122" s="39" t="s">
        <v>54</v>
      </c>
      <c r="C3122" s="30" t="s">
        <v>33</v>
      </c>
      <c r="D3122" s="30" t="s">
        <v>43</v>
      </c>
      <c r="E3122" s="29">
        <v>44713</v>
      </c>
      <c r="F3122" s="28">
        <v>10</v>
      </c>
      <c r="G3122" s="27">
        <v>0</v>
      </c>
      <c r="H3122" s="27">
        <v>0</v>
      </c>
      <c r="I3122" s="27">
        <v>0</v>
      </c>
      <c r="J3122" s="26">
        <v>0.31963599999999998</v>
      </c>
      <c r="K3122" s="26">
        <v>0.29774600000000001</v>
      </c>
      <c r="L3122" s="26">
        <v>0.24820600000000001</v>
      </c>
    </row>
    <row r="3123" spans="2:12" ht="19.5" customHeight="1" x14ac:dyDescent="0.3">
      <c r="B3123" s="39" t="s">
        <v>54</v>
      </c>
      <c r="C3123" s="30" t="s">
        <v>33</v>
      </c>
      <c r="D3123" s="30" t="s">
        <v>43</v>
      </c>
      <c r="E3123" s="29">
        <v>44682</v>
      </c>
      <c r="F3123" s="28">
        <v>10</v>
      </c>
      <c r="G3123" s="27">
        <v>0</v>
      </c>
      <c r="H3123" s="27">
        <v>0</v>
      </c>
      <c r="I3123" s="27">
        <v>0</v>
      </c>
      <c r="J3123" s="26">
        <v>0.336891</v>
      </c>
      <c r="K3123" s="26">
        <v>0.31530999999999998</v>
      </c>
      <c r="L3123" s="26">
        <v>0.26822800000000002</v>
      </c>
    </row>
    <row r="3124" spans="2:12" ht="19.5" customHeight="1" x14ac:dyDescent="0.3">
      <c r="B3124" s="39" t="s">
        <v>54</v>
      </c>
      <c r="C3124" s="30" t="s">
        <v>33</v>
      </c>
      <c r="D3124" s="30" t="s">
        <v>43</v>
      </c>
      <c r="E3124" s="29">
        <v>44652</v>
      </c>
      <c r="F3124" s="28">
        <v>10</v>
      </c>
      <c r="G3124" s="27">
        <v>0</v>
      </c>
      <c r="H3124" s="27">
        <v>0</v>
      </c>
      <c r="I3124" s="27">
        <v>0</v>
      </c>
      <c r="J3124" s="26">
        <v>0.34368900000000002</v>
      </c>
      <c r="K3124" s="26">
        <v>0.31385600000000002</v>
      </c>
      <c r="L3124" s="26">
        <v>0.27063700000000002</v>
      </c>
    </row>
    <row r="3125" spans="2:12" ht="19.5" customHeight="1" x14ac:dyDescent="0.3">
      <c r="B3125" s="39" t="s">
        <v>54</v>
      </c>
      <c r="C3125" s="30" t="s">
        <v>33</v>
      </c>
      <c r="D3125" s="30" t="s">
        <v>43</v>
      </c>
      <c r="E3125" s="29">
        <v>44621</v>
      </c>
      <c r="F3125" s="28">
        <v>10</v>
      </c>
      <c r="G3125" s="34">
        <v>0</v>
      </c>
      <c r="H3125" s="34">
        <v>0.51436599999999999</v>
      </c>
      <c r="I3125" s="34">
        <v>0</v>
      </c>
      <c r="J3125" s="26">
        <v>0.446882</v>
      </c>
      <c r="K3125" s="26">
        <v>0</v>
      </c>
      <c r="L3125" s="26">
        <v>0.36300700000000002</v>
      </c>
    </row>
    <row r="3126" spans="2:12" ht="19.5" customHeight="1" x14ac:dyDescent="0.3">
      <c r="B3126" s="39" t="s">
        <v>54</v>
      </c>
      <c r="C3126" s="30" t="s">
        <v>33</v>
      </c>
      <c r="D3126" s="30" t="s">
        <v>43</v>
      </c>
      <c r="E3126" s="29">
        <v>44593</v>
      </c>
      <c r="F3126" s="28">
        <v>10</v>
      </c>
      <c r="G3126" s="47">
        <v>0</v>
      </c>
      <c r="H3126" s="47">
        <v>0.38023200000000001</v>
      </c>
      <c r="I3126" s="47">
        <v>0</v>
      </c>
      <c r="J3126" s="26">
        <v>0.32784400000000002</v>
      </c>
      <c r="K3126" s="26">
        <v>0</v>
      </c>
      <c r="L3126" s="26">
        <v>0.26755499999999999</v>
      </c>
    </row>
    <row r="3127" spans="2:12" ht="19.5" customHeight="1" x14ac:dyDescent="0.3">
      <c r="B3127" s="39" t="s">
        <v>54</v>
      </c>
      <c r="C3127" s="30" t="s">
        <v>33</v>
      </c>
      <c r="D3127" s="30" t="s">
        <v>43</v>
      </c>
      <c r="E3127" s="29">
        <v>44562</v>
      </c>
      <c r="F3127" s="28">
        <v>10</v>
      </c>
      <c r="G3127" s="27">
        <v>0</v>
      </c>
      <c r="H3127" s="27">
        <v>0.384459</v>
      </c>
      <c r="I3127" s="27">
        <v>0</v>
      </c>
      <c r="J3127" s="26">
        <v>0.32651200000000002</v>
      </c>
      <c r="K3127" s="26">
        <v>0</v>
      </c>
      <c r="L3127" s="26">
        <v>0.27888499999999999</v>
      </c>
    </row>
    <row r="3128" spans="2:12" ht="19.5" customHeight="1" x14ac:dyDescent="0.3">
      <c r="B3128" s="89" t="s">
        <v>54</v>
      </c>
      <c r="C3128" s="30" t="s">
        <v>33</v>
      </c>
      <c r="D3128" s="30" t="s">
        <v>43</v>
      </c>
      <c r="E3128" s="29">
        <v>45108</v>
      </c>
      <c r="F3128" s="28">
        <v>10</v>
      </c>
      <c r="G3128" s="27">
        <v>0.221419</v>
      </c>
      <c r="H3128" s="27">
        <v>0</v>
      </c>
      <c r="I3128" s="27">
        <v>0.18406700000000001</v>
      </c>
      <c r="J3128" s="26">
        <v>0</v>
      </c>
      <c r="K3128" s="26">
        <v>0</v>
      </c>
      <c r="L3128" s="26">
        <v>0.13824600000000001</v>
      </c>
    </row>
    <row r="3129" spans="2:12" ht="19.5" customHeight="1" x14ac:dyDescent="0.3">
      <c r="B3129" s="39" t="s">
        <v>54</v>
      </c>
      <c r="C3129" s="30" t="s">
        <v>33</v>
      </c>
      <c r="D3129" s="30" t="s">
        <v>43</v>
      </c>
      <c r="E3129" s="29">
        <v>45078</v>
      </c>
      <c r="F3129" s="28">
        <v>15</v>
      </c>
      <c r="G3129" s="27">
        <v>0</v>
      </c>
      <c r="H3129" s="27">
        <v>0</v>
      </c>
      <c r="I3129" s="27">
        <v>0</v>
      </c>
      <c r="J3129" s="26">
        <v>0.18517400000000001</v>
      </c>
      <c r="K3129" s="26">
        <v>0.16683100000000001</v>
      </c>
      <c r="L3129" s="26">
        <v>0.14496999999999999</v>
      </c>
    </row>
    <row r="3130" spans="2:12" ht="19.5" customHeight="1" x14ac:dyDescent="0.3">
      <c r="B3130" s="39" t="s">
        <v>54</v>
      </c>
      <c r="C3130" s="30" t="s">
        <v>33</v>
      </c>
      <c r="D3130" s="30" t="s">
        <v>43</v>
      </c>
      <c r="E3130" s="29">
        <v>45047</v>
      </c>
      <c r="F3130" s="28">
        <v>15</v>
      </c>
      <c r="G3130" s="27">
        <v>0</v>
      </c>
      <c r="H3130" s="27">
        <v>0</v>
      </c>
      <c r="I3130" s="27">
        <v>0</v>
      </c>
      <c r="J3130" s="26">
        <v>0.167849</v>
      </c>
      <c r="K3130" s="26">
        <v>0.154558</v>
      </c>
      <c r="L3130" s="26">
        <v>0.12637000000000001</v>
      </c>
    </row>
    <row r="3131" spans="2:12" ht="19.5" customHeight="1" x14ac:dyDescent="0.3">
      <c r="B3131" s="39" t="s">
        <v>54</v>
      </c>
      <c r="C3131" s="30" t="s">
        <v>33</v>
      </c>
      <c r="D3131" s="30" t="s">
        <v>43</v>
      </c>
      <c r="E3131" s="29">
        <v>45017</v>
      </c>
      <c r="F3131" s="28">
        <v>15</v>
      </c>
      <c r="G3131" s="27">
        <v>0</v>
      </c>
      <c r="H3131" s="27">
        <v>0</v>
      </c>
      <c r="I3131" s="27">
        <v>0</v>
      </c>
      <c r="J3131" s="26">
        <v>0.192219</v>
      </c>
      <c r="K3131" s="26">
        <v>0.179009</v>
      </c>
      <c r="L3131" s="26">
        <v>0.135848</v>
      </c>
    </row>
    <row r="3132" spans="2:12" ht="19.5" customHeight="1" x14ac:dyDescent="0.3">
      <c r="B3132" s="39" t="s">
        <v>54</v>
      </c>
      <c r="C3132" s="30" t="s">
        <v>33</v>
      </c>
      <c r="D3132" s="30" t="s">
        <v>43</v>
      </c>
      <c r="E3132" s="29">
        <v>44986</v>
      </c>
      <c r="F3132" s="28">
        <v>15</v>
      </c>
      <c r="G3132" s="27">
        <v>0</v>
      </c>
      <c r="H3132" s="27">
        <v>0.17935000000000001</v>
      </c>
      <c r="I3132" s="27">
        <v>0</v>
      </c>
      <c r="J3132" s="26">
        <v>0.151281</v>
      </c>
      <c r="K3132" s="26">
        <v>0</v>
      </c>
      <c r="L3132" s="26">
        <v>0.131718</v>
      </c>
    </row>
    <row r="3133" spans="2:12" ht="19.5" customHeight="1" x14ac:dyDescent="0.3">
      <c r="B3133" s="39" t="s">
        <v>54</v>
      </c>
      <c r="C3133" s="30" t="s">
        <v>33</v>
      </c>
      <c r="D3133" s="30" t="s">
        <v>43</v>
      </c>
      <c r="E3133" s="29">
        <v>44927</v>
      </c>
      <c r="F3133" s="28">
        <v>15</v>
      </c>
      <c r="G3133" s="27">
        <v>0</v>
      </c>
      <c r="H3133" s="27">
        <v>0.20646700000000001</v>
      </c>
      <c r="I3133" s="27">
        <v>0</v>
      </c>
      <c r="J3133" s="26">
        <v>0.17414499999999999</v>
      </c>
      <c r="K3133" s="26">
        <v>0</v>
      </c>
      <c r="L3133" s="26">
        <v>0.126688</v>
      </c>
    </row>
    <row r="3134" spans="2:12" ht="19.5" customHeight="1" x14ac:dyDescent="0.3">
      <c r="B3134" s="39" t="s">
        <v>54</v>
      </c>
      <c r="C3134" s="30" t="s">
        <v>33</v>
      </c>
      <c r="D3134" s="30" t="s">
        <v>43</v>
      </c>
      <c r="E3134" s="29">
        <v>44896</v>
      </c>
      <c r="F3134" s="28">
        <v>15</v>
      </c>
      <c r="G3134" s="27">
        <v>0</v>
      </c>
      <c r="H3134" s="27">
        <v>0.19220300000000001</v>
      </c>
      <c r="I3134" s="27">
        <v>0.16619</v>
      </c>
      <c r="J3134" s="26">
        <v>0</v>
      </c>
      <c r="K3134" s="26">
        <v>0</v>
      </c>
      <c r="L3134" s="26">
        <v>0.17513799999999999</v>
      </c>
    </row>
    <row r="3135" spans="2:12" ht="19.5" customHeight="1" x14ac:dyDescent="0.3">
      <c r="B3135" s="39" t="s">
        <v>54</v>
      </c>
      <c r="C3135" s="30" t="s">
        <v>33</v>
      </c>
      <c r="D3135" s="30" t="s">
        <v>43</v>
      </c>
      <c r="E3135" s="29">
        <v>44866</v>
      </c>
      <c r="F3135" s="28">
        <v>15</v>
      </c>
      <c r="G3135" s="27">
        <v>0</v>
      </c>
      <c r="H3135" s="27">
        <v>0.25482500000000002</v>
      </c>
      <c r="I3135" s="27">
        <v>0.23401</v>
      </c>
      <c r="J3135" s="26">
        <v>0</v>
      </c>
      <c r="K3135" s="26">
        <v>0</v>
      </c>
      <c r="L3135" s="26">
        <v>0.193137</v>
      </c>
    </row>
    <row r="3136" spans="2:12" ht="19.5" customHeight="1" x14ac:dyDescent="0.3">
      <c r="B3136" s="39" t="s">
        <v>54</v>
      </c>
      <c r="C3136" s="30" t="s">
        <v>33</v>
      </c>
      <c r="D3136" s="30" t="s">
        <v>43</v>
      </c>
      <c r="E3136" s="29">
        <v>44835</v>
      </c>
      <c r="F3136" s="28">
        <v>15</v>
      </c>
      <c r="G3136" s="27">
        <v>0.29354999999999998</v>
      </c>
      <c r="H3136" s="27">
        <v>0</v>
      </c>
      <c r="I3136" s="27">
        <v>0.25992500000000002</v>
      </c>
      <c r="J3136" s="26">
        <v>0</v>
      </c>
      <c r="K3136" s="26">
        <v>0</v>
      </c>
      <c r="L3136" s="26">
        <v>0.203371</v>
      </c>
    </row>
    <row r="3137" spans="2:12" ht="19.5" customHeight="1" x14ac:dyDescent="0.3">
      <c r="B3137" s="39" t="s">
        <v>54</v>
      </c>
      <c r="C3137" s="30" t="s">
        <v>33</v>
      </c>
      <c r="D3137" s="30" t="s">
        <v>43</v>
      </c>
      <c r="E3137" s="29">
        <v>44805</v>
      </c>
      <c r="F3137" s="28">
        <v>15</v>
      </c>
      <c r="G3137" s="27">
        <v>0.31446200000000002</v>
      </c>
      <c r="H3137" s="27">
        <v>0</v>
      </c>
      <c r="I3137" s="27">
        <v>0.26902900000000002</v>
      </c>
      <c r="J3137" s="26">
        <v>0</v>
      </c>
      <c r="K3137" s="26">
        <v>0</v>
      </c>
      <c r="L3137" s="26">
        <v>0.20270199999999999</v>
      </c>
    </row>
    <row r="3138" spans="2:12" ht="19.5" customHeight="1" x14ac:dyDescent="0.3">
      <c r="B3138" s="39" t="s">
        <v>54</v>
      </c>
      <c r="C3138" s="30" t="s">
        <v>33</v>
      </c>
      <c r="D3138" s="30" t="s">
        <v>43</v>
      </c>
      <c r="E3138" s="29">
        <v>44774</v>
      </c>
      <c r="F3138" s="28">
        <v>15</v>
      </c>
      <c r="G3138" s="27">
        <v>0.326874</v>
      </c>
      <c r="H3138" s="27">
        <v>0</v>
      </c>
      <c r="I3138" s="27">
        <v>0.291626</v>
      </c>
      <c r="J3138" s="26">
        <v>0</v>
      </c>
      <c r="K3138" s="26">
        <v>0</v>
      </c>
      <c r="L3138" s="26">
        <v>0.23453399999999999</v>
      </c>
    </row>
    <row r="3139" spans="2:12" ht="19.5" customHeight="1" x14ac:dyDescent="0.3">
      <c r="B3139" s="39" t="s">
        <v>54</v>
      </c>
      <c r="C3139" s="30" t="s">
        <v>33</v>
      </c>
      <c r="D3139" s="30" t="s">
        <v>43</v>
      </c>
      <c r="E3139" s="29">
        <v>44743</v>
      </c>
      <c r="F3139" s="28">
        <v>15</v>
      </c>
      <c r="G3139" s="27">
        <v>0.29465599999999997</v>
      </c>
      <c r="H3139" s="27">
        <v>0</v>
      </c>
      <c r="I3139" s="27">
        <v>0.25648100000000001</v>
      </c>
      <c r="J3139" s="26">
        <v>0</v>
      </c>
      <c r="K3139" s="26">
        <v>0</v>
      </c>
      <c r="L3139" s="26">
        <v>0.208782</v>
      </c>
    </row>
    <row r="3140" spans="2:12" ht="19.5" customHeight="1" x14ac:dyDescent="0.3">
      <c r="B3140" s="39" t="s">
        <v>54</v>
      </c>
      <c r="C3140" s="30" t="s">
        <v>33</v>
      </c>
      <c r="D3140" s="30" t="s">
        <v>43</v>
      </c>
      <c r="E3140" s="29">
        <v>44713</v>
      </c>
      <c r="F3140" s="28">
        <v>15</v>
      </c>
      <c r="G3140" s="27">
        <v>0</v>
      </c>
      <c r="H3140" s="27">
        <v>0</v>
      </c>
      <c r="I3140" s="27">
        <v>0</v>
      </c>
      <c r="J3140" s="26">
        <v>0.32463599999999998</v>
      </c>
      <c r="K3140" s="26">
        <v>0.30274600000000002</v>
      </c>
      <c r="L3140" s="26">
        <v>0.25320599999999999</v>
      </c>
    </row>
    <row r="3141" spans="2:12" ht="19.5" customHeight="1" x14ac:dyDescent="0.3">
      <c r="B3141" s="39" t="s">
        <v>54</v>
      </c>
      <c r="C3141" s="30" t="s">
        <v>33</v>
      </c>
      <c r="D3141" s="30" t="s">
        <v>43</v>
      </c>
      <c r="E3141" s="29">
        <v>44682</v>
      </c>
      <c r="F3141" s="28">
        <v>15</v>
      </c>
      <c r="G3141" s="27">
        <v>0</v>
      </c>
      <c r="H3141" s="27">
        <v>0</v>
      </c>
      <c r="I3141" s="27">
        <v>0</v>
      </c>
      <c r="J3141" s="26">
        <v>0.341891</v>
      </c>
      <c r="K3141" s="26">
        <v>0.32030999999999998</v>
      </c>
      <c r="L3141" s="26">
        <v>0.27322800000000003</v>
      </c>
    </row>
    <row r="3142" spans="2:12" ht="19.5" customHeight="1" x14ac:dyDescent="0.3">
      <c r="B3142" s="39" t="s">
        <v>54</v>
      </c>
      <c r="C3142" s="30" t="s">
        <v>33</v>
      </c>
      <c r="D3142" s="30" t="s">
        <v>43</v>
      </c>
      <c r="E3142" s="29">
        <v>44652</v>
      </c>
      <c r="F3142" s="28">
        <v>15</v>
      </c>
      <c r="G3142" s="27">
        <v>0</v>
      </c>
      <c r="H3142" s="27">
        <v>0</v>
      </c>
      <c r="I3142" s="27">
        <v>0</v>
      </c>
      <c r="J3142" s="26">
        <v>0.34868900000000003</v>
      </c>
      <c r="K3142" s="26">
        <v>0.31885599999999997</v>
      </c>
      <c r="L3142" s="26">
        <v>0.27563700000000002</v>
      </c>
    </row>
    <row r="3143" spans="2:12" ht="19.5" customHeight="1" x14ac:dyDescent="0.3">
      <c r="B3143" s="39" t="s">
        <v>54</v>
      </c>
      <c r="C3143" s="30" t="s">
        <v>33</v>
      </c>
      <c r="D3143" s="30" t="s">
        <v>43</v>
      </c>
      <c r="E3143" s="29">
        <v>44621</v>
      </c>
      <c r="F3143" s="28">
        <v>15</v>
      </c>
      <c r="G3143" s="27">
        <v>0</v>
      </c>
      <c r="H3143" s="27">
        <v>0.51936599999999999</v>
      </c>
      <c r="I3143" s="27">
        <v>0</v>
      </c>
      <c r="J3143" s="26">
        <v>0.45188200000000001</v>
      </c>
      <c r="K3143" s="26">
        <v>0</v>
      </c>
      <c r="L3143" s="26">
        <v>0.36800699999999997</v>
      </c>
    </row>
    <row r="3144" spans="2:12" ht="19.5" customHeight="1" x14ac:dyDescent="0.3">
      <c r="B3144" s="39" t="s">
        <v>54</v>
      </c>
      <c r="C3144" s="30" t="s">
        <v>33</v>
      </c>
      <c r="D3144" s="30" t="s">
        <v>43</v>
      </c>
      <c r="E3144" s="29">
        <v>44593</v>
      </c>
      <c r="F3144" s="28">
        <v>15</v>
      </c>
      <c r="G3144" s="27">
        <v>0</v>
      </c>
      <c r="H3144" s="27">
        <v>0.38523200000000002</v>
      </c>
      <c r="I3144" s="27">
        <v>0</v>
      </c>
      <c r="J3144" s="26">
        <v>0.33284399999999997</v>
      </c>
      <c r="K3144" s="26">
        <v>0</v>
      </c>
      <c r="L3144" s="26">
        <v>0.27255499999999999</v>
      </c>
    </row>
    <row r="3145" spans="2:12" ht="19.5" customHeight="1" x14ac:dyDescent="0.3">
      <c r="B3145" s="39" t="s">
        <v>54</v>
      </c>
      <c r="C3145" s="30" t="s">
        <v>33</v>
      </c>
      <c r="D3145" s="30" t="s">
        <v>43</v>
      </c>
      <c r="E3145" s="29">
        <v>44562</v>
      </c>
      <c r="F3145" s="28">
        <v>15</v>
      </c>
      <c r="G3145" s="27">
        <v>0</v>
      </c>
      <c r="H3145" s="27">
        <v>0.389459</v>
      </c>
      <c r="I3145" s="27">
        <v>0</v>
      </c>
      <c r="J3145" s="26">
        <v>0.33151199999999997</v>
      </c>
      <c r="K3145" s="26">
        <v>0</v>
      </c>
      <c r="L3145" s="26">
        <v>0.283885</v>
      </c>
    </row>
    <row r="3146" spans="2:12" ht="19.5" customHeight="1" x14ac:dyDescent="0.3">
      <c r="B3146" s="88" t="s">
        <v>54</v>
      </c>
      <c r="C3146" s="30" t="s">
        <v>33</v>
      </c>
      <c r="D3146" s="30" t="s">
        <v>43</v>
      </c>
      <c r="E3146" s="29">
        <v>45108</v>
      </c>
      <c r="F3146" s="28">
        <v>15</v>
      </c>
      <c r="G3146" s="27">
        <v>0.22641900000000001</v>
      </c>
      <c r="H3146" s="27">
        <v>0</v>
      </c>
      <c r="I3146" s="27">
        <v>0.18906700000000001</v>
      </c>
      <c r="J3146" s="26">
        <v>0</v>
      </c>
      <c r="K3146" s="26">
        <v>0</v>
      </c>
      <c r="L3146" s="26">
        <v>0.14324600000000001</v>
      </c>
    </row>
    <row r="3147" spans="2:12" ht="19.5" customHeight="1" x14ac:dyDescent="0.3">
      <c r="B3147" s="39" t="s">
        <v>54</v>
      </c>
      <c r="C3147" s="30" t="s">
        <v>33</v>
      </c>
      <c r="D3147" s="30" t="s">
        <v>43</v>
      </c>
      <c r="E3147" s="29">
        <v>45078</v>
      </c>
      <c r="F3147" s="28">
        <v>20</v>
      </c>
      <c r="G3147" s="27">
        <v>0</v>
      </c>
      <c r="H3147" s="27">
        <v>0</v>
      </c>
      <c r="I3147" s="27">
        <v>0</v>
      </c>
      <c r="J3147" s="26">
        <v>0.19017400000000001</v>
      </c>
      <c r="K3147" s="26">
        <v>0.17183100000000001</v>
      </c>
      <c r="L3147" s="26">
        <v>0.14996999999999999</v>
      </c>
    </row>
    <row r="3148" spans="2:12" ht="19.5" customHeight="1" x14ac:dyDescent="0.3">
      <c r="B3148" s="39" t="s">
        <v>54</v>
      </c>
      <c r="C3148" s="30" t="s">
        <v>33</v>
      </c>
      <c r="D3148" s="30" t="s">
        <v>43</v>
      </c>
      <c r="E3148" s="29">
        <v>45047</v>
      </c>
      <c r="F3148" s="28">
        <v>20</v>
      </c>
      <c r="G3148" s="27">
        <v>0</v>
      </c>
      <c r="H3148" s="27">
        <v>0</v>
      </c>
      <c r="I3148" s="27">
        <v>0</v>
      </c>
      <c r="J3148" s="26">
        <v>0.172849</v>
      </c>
      <c r="K3148" s="26">
        <v>0.15955800000000001</v>
      </c>
      <c r="L3148" s="26">
        <v>0.13136999999999999</v>
      </c>
    </row>
    <row r="3149" spans="2:12" ht="19.5" customHeight="1" x14ac:dyDescent="0.3">
      <c r="B3149" s="39" t="s">
        <v>54</v>
      </c>
      <c r="C3149" s="30" t="s">
        <v>33</v>
      </c>
      <c r="D3149" s="30" t="s">
        <v>43</v>
      </c>
      <c r="E3149" s="29">
        <v>45017</v>
      </c>
      <c r="F3149" s="28">
        <v>20</v>
      </c>
      <c r="G3149" s="27">
        <v>0</v>
      </c>
      <c r="H3149" s="27">
        <v>0</v>
      </c>
      <c r="I3149" s="27">
        <v>0</v>
      </c>
      <c r="J3149" s="26">
        <v>0.19721900000000001</v>
      </c>
      <c r="K3149" s="26">
        <v>0.18400900000000001</v>
      </c>
      <c r="L3149" s="26">
        <v>0.140848</v>
      </c>
    </row>
    <row r="3150" spans="2:12" ht="19.5" customHeight="1" x14ac:dyDescent="0.3">
      <c r="B3150" s="39" t="s">
        <v>54</v>
      </c>
      <c r="C3150" s="30" t="s">
        <v>33</v>
      </c>
      <c r="D3150" s="30" t="s">
        <v>43</v>
      </c>
      <c r="E3150" s="29">
        <v>44986</v>
      </c>
      <c r="F3150" s="28">
        <v>20</v>
      </c>
      <c r="G3150" s="27">
        <v>0</v>
      </c>
      <c r="H3150" s="27">
        <v>0.18435000000000001</v>
      </c>
      <c r="I3150" s="27">
        <v>0</v>
      </c>
      <c r="J3150" s="26">
        <v>0.156281</v>
      </c>
      <c r="K3150" s="26">
        <v>0</v>
      </c>
      <c r="L3150" s="26">
        <v>0.13671800000000001</v>
      </c>
    </row>
    <row r="3151" spans="2:12" ht="19.5" customHeight="1" x14ac:dyDescent="0.3">
      <c r="B3151" s="39" t="s">
        <v>54</v>
      </c>
      <c r="C3151" s="30" t="s">
        <v>33</v>
      </c>
      <c r="D3151" s="30" t="s">
        <v>43</v>
      </c>
      <c r="E3151" s="29">
        <v>44927</v>
      </c>
      <c r="F3151" s="28">
        <v>20</v>
      </c>
      <c r="G3151" s="27">
        <v>0</v>
      </c>
      <c r="H3151" s="27">
        <v>0.21146699999999999</v>
      </c>
      <c r="I3151" s="27">
        <v>0</v>
      </c>
      <c r="J3151" s="26">
        <v>0.179145</v>
      </c>
      <c r="K3151" s="26">
        <v>0</v>
      </c>
      <c r="L3151" s="26">
        <v>0.131688</v>
      </c>
    </row>
    <row r="3152" spans="2:12" ht="19.5" customHeight="1" x14ac:dyDescent="0.3">
      <c r="B3152" s="39" t="s">
        <v>54</v>
      </c>
      <c r="C3152" s="30" t="s">
        <v>33</v>
      </c>
      <c r="D3152" s="30" t="s">
        <v>43</v>
      </c>
      <c r="E3152" s="29">
        <v>44896</v>
      </c>
      <c r="F3152" s="28">
        <v>20</v>
      </c>
      <c r="G3152" s="27">
        <v>0</v>
      </c>
      <c r="H3152" s="27">
        <v>0.19720299999999999</v>
      </c>
      <c r="I3152" s="27">
        <v>0.17119000000000001</v>
      </c>
      <c r="J3152" s="26">
        <v>0</v>
      </c>
      <c r="K3152" s="26">
        <v>0</v>
      </c>
      <c r="L3152" s="26">
        <v>0.18013799999999999</v>
      </c>
    </row>
    <row r="3153" spans="2:12" ht="19.5" customHeight="1" x14ac:dyDescent="0.3">
      <c r="B3153" s="39" t="s">
        <v>54</v>
      </c>
      <c r="C3153" s="30" t="s">
        <v>33</v>
      </c>
      <c r="D3153" s="30" t="s">
        <v>43</v>
      </c>
      <c r="E3153" s="29">
        <v>44866</v>
      </c>
      <c r="F3153" s="28">
        <v>20</v>
      </c>
      <c r="G3153" s="27">
        <v>0</v>
      </c>
      <c r="H3153" s="27">
        <v>0.25982499999999997</v>
      </c>
      <c r="I3153" s="27">
        <v>0.23901</v>
      </c>
      <c r="J3153" s="26">
        <v>0</v>
      </c>
      <c r="K3153" s="26">
        <v>0</v>
      </c>
      <c r="L3153" s="26">
        <v>0.19813700000000001</v>
      </c>
    </row>
    <row r="3154" spans="2:12" ht="19.5" customHeight="1" x14ac:dyDescent="0.3">
      <c r="B3154" s="39" t="s">
        <v>54</v>
      </c>
      <c r="C3154" s="30" t="s">
        <v>33</v>
      </c>
      <c r="D3154" s="30" t="s">
        <v>43</v>
      </c>
      <c r="E3154" s="29">
        <v>44835</v>
      </c>
      <c r="F3154" s="28">
        <v>20</v>
      </c>
      <c r="G3154" s="27">
        <v>0.29854999999999998</v>
      </c>
      <c r="H3154" s="27">
        <v>0</v>
      </c>
      <c r="I3154" s="27">
        <v>0.26492500000000002</v>
      </c>
      <c r="J3154" s="26">
        <v>0</v>
      </c>
      <c r="K3154" s="26">
        <v>0</v>
      </c>
      <c r="L3154" s="26">
        <v>0.208371</v>
      </c>
    </row>
    <row r="3155" spans="2:12" ht="19.5" customHeight="1" x14ac:dyDescent="0.3">
      <c r="B3155" s="39" t="s">
        <v>54</v>
      </c>
      <c r="C3155" s="30" t="s">
        <v>33</v>
      </c>
      <c r="D3155" s="30" t="s">
        <v>43</v>
      </c>
      <c r="E3155" s="29">
        <v>44805</v>
      </c>
      <c r="F3155" s="28">
        <v>20</v>
      </c>
      <c r="G3155" s="27">
        <v>0.31946200000000002</v>
      </c>
      <c r="H3155" s="27">
        <v>0</v>
      </c>
      <c r="I3155" s="27">
        <v>0.27402900000000002</v>
      </c>
      <c r="J3155" s="26">
        <v>0</v>
      </c>
      <c r="K3155" s="26">
        <v>0</v>
      </c>
      <c r="L3155" s="26">
        <v>0.207702</v>
      </c>
    </row>
    <row r="3156" spans="2:12" ht="19.5" customHeight="1" x14ac:dyDescent="0.3">
      <c r="B3156" s="39" t="s">
        <v>54</v>
      </c>
      <c r="C3156" s="30" t="s">
        <v>33</v>
      </c>
      <c r="D3156" s="30" t="s">
        <v>43</v>
      </c>
      <c r="E3156" s="29">
        <v>44774</v>
      </c>
      <c r="F3156" s="28">
        <v>20</v>
      </c>
      <c r="G3156" s="27">
        <v>0.331874</v>
      </c>
      <c r="H3156" s="27">
        <v>0</v>
      </c>
      <c r="I3156" s="27">
        <v>0.296626</v>
      </c>
      <c r="J3156" s="26">
        <v>0</v>
      </c>
      <c r="K3156" s="26">
        <v>0</v>
      </c>
      <c r="L3156" s="26">
        <v>0.239534</v>
      </c>
    </row>
    <row r="3157" spans="2:12" ht="19.5" customHeight="1" x14ac:dyDescent="0.3">
      <c r="B3157" s="39" t="s">
        <v>54</v>
      </c>
      <c r="C3157" s="30" t="s">
        <v>33</v>
      </c>
      <c r="D3157" s="30" t="s">
        <v>43</v>
      </c>
      <c r="E3157" s="29">
        <v>44743</v>
      </c>
      <c r="F3157" s="28">
        <v>20</v>
      </c>
      <c r="G3157" s="27">
        <v>0.29965599999999998</v>
      </c>
      <c r="H3157" s="27">
        <v>0</v>
      </c>
      <c r="I3157" s="27">
        <v>0.26148100000000002</v>
      </c>
      <c r="J3157" s="26">
        <v>0</v>
      </c>
      <c r="K3157" s="26">
        <v>0</v>
      </c>
      <c r="L3157" s="26">
        <v>0.213782</v>
      </c>
    </row>
    <row r="3158" spans="2:12" ht="19.5" customHeight="1" x14ac:dyDescent="0.3">
      <c r="B3158" s="39" t="s">
        <v>54</v>
      </c>
      <c r="C3158" s="30" t="s">
        <v>33</v>
      </c>
      <c r="D3158" s="30" t="s">
        <v>43</v>
      </c>
      <c r="E3158" s="29">
        <v>44713</v>
      </c>
      <c r="F3158" s="28">
        <v>20</v>
      </c>
      <c r="G3158" s="27">
        <v>0</v>
      </c>
      <c r="H3158" s="27">
        <v>0</v>
      </c>
      <c r="I3158" s="27">
        <v>0</v>
      </c>
      <c r="J3158" s="26">
        <v>0.32963599999999998</v>
      </c>
      <c r="K3158" s="26">
        <v>0.30774600000000002</v>
      </c>
      <c r="L3158" s="26">
        <v>0.25820599999999999</v>
      </c>
    </row>
    <row r="3159" spans="2:12" ht="19.5" customHeight="1" x14ac:dyDescent="0.3">
      <c r="B3159" s="39" t="s">
        <v>54</v>
      </c>
      <c r="C3159" s="30" t="s">
        <v>33</v>
      </c>
      <c r="D3159" s="30" t="s">
        <v>43</v>
      </c>
      <c r="E3159" s="29">
        <v>44682</v>
      </c>
      <c r="F3159" s="28">
        <v>20</v>
      </c>
      <c r="G3159" s="27">
        <v>0</v>
      </c>
      <c r="H3159" s="27">
        <v>0</v>
      </c>
      <c r="I3159" s="27">
        <v>0</v>
      </c>
      <c r="J3159" s="26">
        <v>0.346891</v>
      </c>
      <c r="K3159" s="26">
        <v>0.32530999999999999</v>
      </c>
      <c r="L3159" s="26">
        <v>0.27822799999999998</v>
      </c>
    </row>
    <row r="3160" spans="2:12" ht="19.5" customHeight="1" x14ac:dyDescent="0.3">
      <c r="B3160" s="39" t="s">
        <v>54</v>
      </c>
      <c r="C3160" s="30" t="s">
        <v>33</v>
      </c>
      <c r="D3160" s="30" t="s">
        <v>43</v>
      </c>
      <c r="E3160" s="29">
        <v>44652</v>
      </c>
      <c r="F3160" s="28">
        <v>20</v>
      </c>
      <c r="G3160" s="27">
        <v>0</v>
      </c>
      <c r="H3160" s="27">
        <v>0</v>
      </c>
      <c r="I3160" s="27">
        <v>0</v>
      </c>
      <c r="J3160" s="26">
        <v>0.35368899999999998</v>
      </c>
      <c r="K3160" s="26">
        <v>0.32385599999999998</v>
      </c>
      <c r="L3160" s="26">
        <v>0.28063700000000003</v>
      </c>
    </row>
    <row r="3161" spans="2:12" ht="19.5" customHeight="1" x14ac:dyDescent="0.3">
      <c r="B3161" s="39" t="s">
        <v>54</v>
      </c>
      <c r="C3161" s="30" t="s">
        <v>33</v>
      </c>
      <c r="D3161" s="30" t="s">
        <v>43</v>
      </c>
      <c r="E3161" s="29">
        <v>44621</v>
      </c>
      <c r="F3161" s="28">
        <v>20</v>
      </c>
      <c r="G3161" s="27">
        <v>0</v>
      </c>
      <c r="H3161" s="27">
        <v>0.524366</v>
      </c>
      <c r="I3161" s="27">
        <v>0</v>
      </c>
      <c r="J3161" s="26">
        <v>0.45688200000000001</v>
      </c>
      <c r="K3161" s="26">
        <v>0</v>
      </c>
      <c r="L3161" s="26">
        <v>0.37300699999999998</v>
      </c>
    </row>
    <row r="3162" spans="2:12" ht="19.5" customHeight="1" x14ac:dyDescent="0.3">
      <c r="B3162" s="39" t="s">
        <v>54</v>
      </c>
      <c r="C3162" s="30" t="s">
        <v>33</v>
      </c>
      <c r="D3162" s="30" t="s">
        <v>43</v>
      </c>
      <c r="E3162" s="29">
        <v>44593</v>
      </c>
      <c r="F3162" s="28">
        <v>20</v>
      </c>
      <c r="G3162" s="27">
        <v>0</v>
      </c>
      <c r="H3162" s="27">
        <v>0.39023200000000002</v>
      </c>
      <c r="I3162" s="27">
        <v>0</v>
      </c>
      <c r="J3162" s="26">
        <v>0.33784399999999998</v>
      </c>
      <c r="K3162" s="26">
        <v>0</v>
      </c>
      <c r="L3162" s="26">
        <v>0.277555</v>
      </c>
    </row>
    <row r="3163" spans="2:12" ht="19.5" customHeight="1" x14ac:dyDescent="0.3">
      <c r="B3163" s="39" t="s">
        <v>54</v>
      </c>
      <c r="C3163" s="30" t="s">
        <v>33</v>
      </c>
      <c r="D3163" s="30" t="s">
        <v>43</v>
      </c>
      <c r="E3163" s="29">
        <v>44562</v>
      </c>
      <c r="F3163" s="28">
        <v>20</v>
      </c>
      <c r="G3163" s="34">
        <v>0</v>
      </c>
      <c r="H3163" s="34">
        <v>0.394459</v>
      </c>
      <c r="I3163" s="34">
        <v>0</v>
      </c>
      <c r="J3163" s="26">
        <v>0.33651199999999998</v>
      </c>
      <c r="K3163" s="26">
        <v>0</v>
      </c>
      <c r="L3163" s="26">
        <v>0.288885</v>
      </c>
    </row>
    <row r="3164" spans="2:12" ht="19.5" customHeight="1" x14ac:dyDescent="0.3">
      <c r="B3164" s="33" t="s">
        <v>54</v>
      </c>
      <c r="C3164" s="30" t="s">
        <v>33</v>
      </c>
      <c r="D3164" s="30" t="s">
        <v>43</v>
      </c>
      <c r="E3164" s="29">
        <v>45108</v>
      </c>
      <c r="F3164" s="28">
        <v>20</v>
      </c>
      <c r="G3164" s="27">
        <v>0.23141900000000001</v>
      </c>
      <c r="H3164" s="27">
        <v>0</v>
      </c>
      <c r="I3164" s="27">
        <v>0.19406699999999999</v>
      </c>
      <c r="J3164" s="26">
        <v>0</v>
      </c>
      <c r="K3164" s="26">
        <v>0</v>
      </c>
      <c r="L3164" s="26">
        <v>0.14824599999999999</v>
      </c>
    </row>
    <row r="3165" spans="2:12" ht="19.5" customHeight="1" x14ac:dyDescent="0.3">
      <c r="B3165" s="32" t="s">
        <v>54</v>
      </c>
      <c r="C3165" s="30" t="s">
        <v>33</v>
      </c>
      <c r="D3165" s="30" t="s">
        <v>43</v>
      </c>
      <c r="E3165" s="29">
        <v>45078</v>
      </c>
      <c r="F3165" s="28">
        <v>25</v>
      </c>
      <c r="G3165" s="27">
        <v>0</v>
      </c>
      <c r="H3165" s="27">
        <v>0</v>
      </c>
      <c r="I3165" s="27">
        <v>0</v>
      </c>
      <c r="J3165" s="26">
        <v>0.19517399999999999</v>
      </c>
      <c r="K3165" s="26">
        <v>0.17683099999999999</v>
      </c>
      <c r="L3165" s="26">
        <v>0.15497</v>
      </c>
    </row>
    <row r="3166" spans="2:12" ht="19.5" customHeight="1" x14ac:dyDescent="0.3">
      <c r="B3166" s="32" t="s">
        <v>54</v>
      </c>
      <c r="C3166" s="30" t="s">
        <v>33</v>
      </c>
      <c r="D3166" s="30" t="s">
        <v>43</v>
      </c>
      <c r="E3166" s="29">
        <v>45047</v>
      </c>
      <c r="F3166" s="28">
        <v>25</v>
      </c>
      <c r="G3166" s="27">
        <v>0</v>
      </c>
      <c r="H3166" s="27">
        <v>0</v>
      </c>
      <c r="I3166" s="27">
        <v>0</v>
      </c>
      <c r="J3166" s="26">
        <v>0.17784900000000001</v>
      </c>
      <c r="K3166" s="26">
        <v>0.16455800000000001</v>
      </c>
      <c r="L3166" s="26">
        <v>0.13636999999999999</v>
      </c>
    </row>
    <row r="3167" spans="2:12" ht="19.5" customHeight="1" x14ac:dyDescent="0.3">
      <c r="B3167" s="32" t="s">
        <v>54</v>
      </c>
      <c r="C3167" s="30" t="s">
        <v>33</v>
      </c>
      <c r="D3167" s="30" t="s">
        <v>43</v>
      </c>
      <c r="E3167" s="29">
        <v>45017</v>
      </c>
      <c r="F3167" s="28">
        <v>25</v>
      </c>
      <c r="G3167" s="27">
        <v>0</v>
      </c>
      <c r="H3167" s="27">
        <v>0</v>
      </c>
      <c r="I3167" s="27">
        <v>0</v>
      </c>
      <c r="J3167" s="26">
        <v>0.20221900000000001</v>
      </c>
      <c r="K3167" s="26">
        <v>0.18900900000000001</v>
      </c>
      <c r="L3167" s="26">
        <v>0.14584800000000001</v>
      </c>
    </row>
    <row r="3168" spans="2:12" ht="19.5" customHeight="1" x14ac:dyDescent="0.3">
      <c r="B3168" s="32" t="s">
        <v>54</v>
      </c>
      <c r="C3168" s="30" t="s">
        <v>33</v>
      </c>
      <c r="D3168" s="30" t="s">
        <v>43</v>
      </c>
      <c r="E3168" s="29">
        <v>44986</v>
      </c>
      <c r="F3168" s="28">
        <v>25</v>
      </c>
      <c r="G3168" s="27">
        <v>0</v>
      </c>
      <c r="H3168" s="27">
        <v>0.18934999999999999</v>
      </c>
      <c r="I3168" s="27">
        <v>0</v>
      </c>
      <c r="J3168" s="26">
        <v>0.16128100000000001</v>
      </c>
      <c r="K3168" s="26">
        <v>0</v>
      </c>
      <c r="L3168" s="26">
        <v>0.14171800000000001</v>
      </c>
    </row>
    <row r="3169" spans="2:12" ht="19.5" customHeight="1" x14ac:dyDescent="0.3">
      <c r="B3169" s="32" t="s">
        <v>54</v>
      </c>
      <c r="C3169" s="30" t="s">
        <v>33</v>
      </c>
      <c r="D3169" s="30" t="s">
        <v>43</v>
      </c>
      <c r="E3169" s="29">
        <v>44927</v>
      </c>
      <c r="F3169" s="28">
        <v>25</v>
      </c>
      <c r="G3169" s="27">
        <v>0</v>
      </c>
      <c r="H3169" s="27">
        <v>0.21646699999999999</v>
      </c>
      <c r="I3169" s="27">
        <v>0</v>
      </c>
      <c r="J3169" s="26">
        <v>0.184145</v>
      </c>
      <c r="K3169" s="26">
        <v>0</v>
      </c>
      <c r="L3169" s="26">
        <v>0.136688</v>
      </c>
    </row>
    <row r="3170" spans="2:12" ht="19.5" customHeight="1" x14ac:dyDescent="0.3">
      <c r="B3170" s="32" t="s">
        <v>54</v>
      </c>
      <c r="C3170" s="30" t="s">
        <v>33</v>
      </c>
      <c r="D3170" s="30" t="s">
        <v>43</v>
      </c>
      <c r="E3170" s="29">
        <v>44896</v>
      </c>
      <c r="F3170" s="28">
        <v>25</v>
      </c>
      <c r="G3170" s="27">
        <v>0</v>
      </c>
      <c r="H3170" s="27">
        <v>0.20220299999999999</v>
      </c>
      <c r="I3170" s="27">
        <v>0.17619000000000001</v>
      </c>
      <c r="J3170" s="26">
        <v>0</v>
      </c>
      <c r="K3170" s="26">
        <v>0</v>
      </c>
      <c r="L3170" s="26">
        <v>0.185138</v>
      </c>
    </row>
    <row r="3171" spans="2:12" ht="19.5" customHeight="1" x14ac:dyDescent="0.3">
      <c r="B3171" s="32" t="s">
        <v>54</v>
      </c>
      <c r="C3171" s="30" t="s">
        <v>33</v>
      </c>
      <c r="D3171" s="30" t="s">
        <v>43</v>
      </c>
      <c r="E3171" s="29">
        <v>44866</v>
      </c>
      <c r="F3171" s="28">
        <v>25</v>
      </c>
      <c r="G3171" s="27">
        <v>0</v>
      </c>
      <c r="H3171" s="27">
        <v>0.26482499999999998</v>
      </c>
      <c r="I3171" s="27">
        <v>0.24401</v>
      </c>
      <c r="J3171" s="26">
        <v>0</v>
      </c>
      <c r="K3171" s="26">
        <v>0</v>
      </c>
      <c r="L3171" s="26">
        <v>0.20313700000000001</v>
      </c>
    </row>
    <row r="3172" spans="2:12" ht="19.5" customHeight="1" x14ac:dyDescent="0.3">
      <c r="B3172" s="32" t="s">
        <v>54</v>
      </c>
      <c r="C3172" s="30" t="s">
        <v>33</v>
      </c>
      <c r="D3172" s="30" t="s">
        <v>43</v>
      </c>
      <c r="E3172" s="29">
        <v>44835</v>
      </c>
      <c r="F3172" s="28">
        <v>25</v>
      </c>
      <c r="G3172" s="27">
        <v>0.30354999999999999</v>
      </c>
      <c r="H3172" s="27">
        <v>0</v>
      </c>
      <c r="I3172" s="27">
        <v>0.26992500000000003</v>
      </c>
      <c r="J3172" s="26">
        <v>0</v>
      </c>
      <c r="K3172" s="26">
        <v>0</v>
      </c>
      <c r="L3172" s="26">
        <v>0.21337100000000001</v>
      </c>
    </row>
    <row r="3173" spans="2:12" ht="19.5" customHeight="1" x14ac:dyDescent="0.3">
      <c r="B3173" s="32" t="s">
        <v>54</v>
      </c>
      <c r="C3173" s="30" t="s">
        <v>33</v>
      </c>
      <c r="D3173" s="30" t="s">
        <v>43</v>
      </c>
      <c r="E3173" s="29">
        <v>44805</v>
      </c>
      <c r="F3173" s="28">
        <v>25</v>
      </c>
      <c r="G3173" s="27">
        <v>0.32446199999999997</v>
      </c>
      <c r="H3173" s="27">
        <v>0</v>
      </c>
      <c r="I3173" s="27">
        <v>0.27902900000000003</v>
      </c>
      <c r="J3173" s="26">
        <v>0</v>
      </c>
      <c r="K3173" s="26">
        <v>0</v>
      </c>
      <c r="L3173" s="26">
        <v>0.212702</v>
      </c>
    </row>
    <row r="3174" spans="2:12" ht="19.5" customHeight="1" x14ac:dyDescent="0.3">
      <c r="B3174" s="32" t="s">
        <v>54</v>
      </c>
      <c r="C3174" s="30" t="s">
        <v>33</v>
      </c>
      <c r="D3174" s="30" t="s">
        <v>43</v>
      </c>
      <c r="E3174" s="29">
        <v>44774</v>
      </c>
      <c r="F3174" s="28">
        <v>25</v>
      </c>
      <c r="G3174" s="27">
        <v>0.33687400000000001</v>
      </c>
      <c r="H3174" s="27">
        <v>0</v>
      </c>
      <c r="I3174" s="27">
        <v>0.30162600000000001</v>
      </c>
      <c r="J3174" s="26">
        <v>0</v>
      </c>
      <c r="K3174" s="26">
        <v>0</v>
      </c>
      <c r="L3174" s="26">
        <v>0.244534</v>
      </c>
    </row>
    <row r="3175" spans="2:12" ht="19.5" customHeight="1" x14ac:dyDescent="0.3">
      <c r="B3175" s="32" t="s">
        <v>54</v>
      </c>
      <c r="C3175" s="30" t="s">
        <v>33</v>
      </c>
      <c r="D3175" s="30" t="s">
        <v>43</v>
      </c>
      <c r="E3175" s="29">
        <v>44743</v>
      </c>
      <c r="F3175" s="28">
        <v>25</v>
      </c>
      <c r="G3175" s="27">
        <v>0.30465599999999998</v>
      </c>
      <c r="H3175" s="27">
        <v>0</v>
      </c>
      <c r="I3175" s="27">
        <v>0.26648100000000002</v>
      </c>
      <c r="J3175" s="26">
        <v>0</v>
      </c>
      <c r="K3175" s="26">
        <v>0</v>
      </c>
      <c r="L3175" s="26">
        <v>0.218782</v>
      </c>
    </row>
    <row r="3176" spans="2:12" ht="19.5" customHeight="1" x14ac:dyDescent="0.3">
      <c r="B3176" s="32" t="s">
        <v>54</v>
      </c>
      <c r="C3176" s="30" t="s">
        <v>33</v>
      </c>
      <c r="D3176" s="30" t="s">
        <v>43</v>
      </c>
      <c r="E3176" s="29">
        <v>44713</v>
      </c>
      <c r="F3176" s="28">
        <v>25</v>
      </c>
      <c r="G3176" s="27">
        <v>0</v>
      </c>
      <c r="H3176" s="27">
        <v>0</v>
      </c>
      <c r="I3176" s="27">
        <v>0</v>
      </c>
      <c r="J3176" s="26">
        <v>0.33463599999999999</v>
      </c>
      <c r="K3176" s="26">
        <v>0.31274600000000002</v>
      </c>
      <c r="L3176" s="26">
        <v>0.263206</v>
      </c>
    </row>
    <row r="3177" spans="2:12" ht="19.5" customHeight="1" x14ac:dyDescent="0.3">
      <c r="B3177" s="32" t="s">
        <v>54</v>
      </c>
      <c r="C3177" s="30" t="s">
        <v>33</v>
      </c>
      <c r="D3177" s="30" t="s">
        <v>43</v>
      </c>
      <c r="E3177" s="29">
        <v>44682</v>
      </c>
      <c r="F3177" s="28">
        <v>25</v>
      </c>
      <c r="G3177" s="27">
        <v>0</v>
      </c>
      <c r="H3177" s="27">
        <v>0</v>
      </c>
      <c r="I3177" s="27">
        <v>0</v>
      </c>
      <c r="J3177" s="26">
        <v>0.35189100000000001</v>
      </c>
      <c r="K3177" s="26">
        <v>0.33030999999999999</v>
      </c>
      <c r="L3177" s="26">
        <v>0.28322799999999998</v>
      </c>
    </row>
    <row r="3178" spans="2:12" ht="19.5" customHeight="1" x14ac:dyDescent="0.3">
      <c r="B3178" s="32" t="s">
        <v>54</v>
      </c>
      <c r="C3178" s="30" t="s">
        <v>33</v>
      </c>
      <c r="D3178" s="30" t="s">
        <v>43</v>
      </c>
      <c r="E3178" s="29">
        <v>44652</v>
      </c>
      <c r="F3178" s="28">
        <v>25</v>
      </c>
      <c r="G3178" s="27">
        <v>0</v>
      </c>
      <c r="H3178" s="27">
        <v>0</v>
      </c>
      <c r="I3178" s="27">
        <v>0</v>
      </c>
      <c r="J3178" s="26">
        <v>0.35868899999999998</v>
      </c>
      <c r="K3178" s="26">
        <v>0.32885599999999998</v>
      </c>
      <c r="L3178" s="26">
        <v>0.28563699999999997</v>
      </c>
    </row>
    <row r="3179" spans="2:12" ht="19.5" customHeight="1" x14ac:dyDescent="0.3">
      <c r="B3179" s="32" t="s">
        <v>54</v>
      </c>
      <c r="C3179" s="30" t="s">
        <v>33</v>
      </c>
      <c r="D3179" s="30" t="s">
        <v>43</v>
      </c>
      <c r="E3179" s="29">
        <v>44621</v>
      </c>
      <c r="F3179" s="28">
        <v>25</v>
      </c>
      <c r="G3179" s="27">
        <v>0</v>
      </c>
      <c r="H3179" s="27">
        <v>0.529366</v>
      </c>
      <c r="I3179" s="27">
        <v>0</v>
      </c>
      <c r="J3179" s="26">
        <v>0.46188200000000001</v>
      </c>
      <c r="K3179" s="26">
        <v>0</v>
      </c>
      <c r="L3179" s="26">
        <v>0.37800699999999998</v>
      </c>
    </row>
    <row r="3180" spans="2:12" ht="19.5" customHeight="1" x14ac:dyDescent="0.3">
      <c r="B3180" s="32" t="s">
        <v>54</v>
      </c>
      <c r="C3180" s="30" t="s">
        <v>33</v>
      </c>
      <c r="D3180" s="30" t="s">
        <v>43</v>
      </c>
      <c r="E3180" s="29">
        <v>44593</v>
      </c>
      <c r="F3180" s="28">
        <v>25</v>
      </c>
      <c r="G3180" s="27">
        <v>0</v>
      </c>
      <c r="H3180" s="27">
        <v>0.39523200000000003</v>
      </c>
      <c r="I3180" s="27">
        <v>0</v>
      </c>
      <c r="J3180" s="26">
        <v>0.34284399999999998</v>
      </c>
      <c r="K3180" s="26">
        <v>0</v>
      </c>
      <c r="L3180" s="26">
        <v>0.282555</v>
      </c>
    </row>
    <row r="3181" spans="2:12" ht="19.5" customHeight="1" x14ac:dyDescent="0.3">
      <c r="B3181" s="32" t="s">
        <v>54</v>
      </c>
      <c r="C3181" s="30" t="s">
        <v>33</v>
      </c>
      <c r="D3181" s="30" t="s">
        <v>43</v>
      </c>
      <c r="E3181" s="29">
        <v>44562</v>
      </c>
      <c r="F3181" s="28">
        <v>25</v>
      </c>
      <c r="G3181" s="27">
        <v>0</v>
      </c>
      <c r="H3181" s="27">
        <v>0.39945900000000001</v>
      </c>
      <c r="I3181" s="27">
        <v>0</v>
      </c>
      <c r="J3181" s="26">
        <v>0.34151199999999998</v>
      </c>
      <c r="K3181" s="26">
        <v>0</v>
      </c>
      <c r="L3181" s="26">
        <v>0.29388500000000001</v>
      </c>
    </row>
    <row r="3182" spans="2:12" ht="19.5" customHeight="1" x14ac:dyDescent="0.3">
      <c r="B3182" s="31" t="s">
        <v>54</v>
      </c>
      <c r="C3182" s="30" t="s">
        <v>33</v>
      </c>
      <c r="D3182" s="30" t="s">
        <v>43</v>
      </c>
      <c r="E3182" s="29">
        <v>45108</v>
      </c>
      <c r="F3182" s="28">
        <v>25</v>
      </c>
      <c r="G3182" s="27">
        <v>0.23641899999999999</v>
      </c>
      <c r="H3182" s="27">
        <v>0</v>
      </c>
      <c r="I3182" s="27">
        <v>0.19906699999999999</v>
      </c>
      <c r="J3182" s="26">
        <v>0</v>
      </c>
      <c r="K3182" s="26">
        <v>0</v>
      </c>
      <c r="L3182" s="26">
        <v>0.15324599999999999</v>
      </c>
    </row>
    <row r="3183" spans="2:12" ht="19.5" customHeight="1" x14ac:dyDescent="0.3">
      <c r="B3183" s="32" t="s">
        <v>54</v>
      </c>
      <c r="C3183" s="30" t="s">
        <v>33</v>
      </c>
      <c r="D3183" s="30" t="s">
        <v>43</v>
      </c>
      <c r="E3183" s="29">
        <v>45078</v>
      </c>
      <c r="F3183" s="28">
        <v>3</v>
      </c>
      <c r="G3183" s="27">
        <v>0</v>
      </c>
      <c r="H3183" s="27">
        <v>0</v>
      </c>
      <c r="I3183" s="27">
        <v>0</v>
      </c>
      <c r="J3183" s="26">
        <v>0.17317399999999999</v>
      </c>
      <c r="K3183" s="26">
        <v>0.154831</v>
      </c>
      <c r="L3183" s="26">
        <v>0.13297</v>
      </c>
    </row>
    <row r="3184" spans="2:12" ht="19.5" customHeight="1" x14ac:dyDescent="0.3">
      <c r="B3184" s="32" t="s">
        <v>54</v>
      </c>
      <c r="C3184" s="30" t="s">
        <v>33</v>
      </c>
      <c r="D3184" s="30" t="s">
        <v>43</v>
      </c>
      <c r="E3184" s="29">
        <v>45047</v>
      </c>
      <c r="F3184" s="28">
        <v>3</v>
      </c>
      <c r="G3184" s="27">
        <v>0</v>
      </c>
      <c r="H3184" s="27">
        <v>0</v>
      </c>
      <c r="I3184" s="27">
        <v>0</v>
      </c>
      <c r="J3184" s="26">
        <v>0.15584899999999999</v>
      </c>
      <c r="K3184" s="26">
        <v>0.14255799999999999</v>
      </c>
      <c r="L3184" s="26">
        <v>0.11437</v>
      </c>
    </row>
    <row r="3185" spans="2:12" ht="19.5" customHeight="1" x14ac:dyDescent="0.3">
      <c r="B3185" s="32" t="s">
        <v>54</v>
      </c>
      <c r="C3185" s="30" t="s">
        <v>33</v>
      </c>
      <c r="D3185" s="30" t="s">
        <v>43</v>
      </c>
      <c r="E3185" s="29">
        <v>45017</v>
      </c>
      <c r="F3185" s="28">
        <v>3</v>
      </c>
      <c r="G3185" s="27">
        <v>0</v>
      </c>
      <c r="H3185" s="27">
        <v>0</v>
      </c>
      <c r="I3185" s="27">
        <v>0</v>
      </c>
      <c r="J3185" s="26">
        <v>0.18021899999999999</v>
      </c>
      <c r="K3185" s="26">
        <v>0.16700899999999999</v>
      </c>
      <c r="L3185" s="26">
        <v>0.123848</v>
      </c>
    </row>
    <row r="3186" spans="2:12" ht="19.5" customHeight="1" x14ac:dyDescent="0.3">
      <c r="B3186" s="32" t="s">
        <v>54</v>
      </c>
      <c r="C3186" s="30" t="s">
        <v>33</v>
      </c>
      <c r="D3186" s="30" t="s">
        <v>43</v>
      </c>
      <c r="E3186" s="29">
        <v>44986</v>
      </c>
      <c r="F3186" s="28">
        <v>3</v>
      </c>
      <c r="G3186" s="27">
        <v>0</v>
      </c>
      <c r="H3186" s="27">
        <v>0.16735</v>
      </c>
      <c r="I3186" s="27">
        <v>0</v>
      </c>
      <c r="J3186" s="26">
        <v>0.13928099999999999</v>
      </c>
      <c r="K3186" s="26">
        <v>0</v>
      </c>
      <c r="L3186" s="26">
        <v>0.119718</v>
      </c>
    </row>
    <row r="3187" spans="2:12" ht="19.5" customHeight="1" x14ac:dyDescent="0.3">
      <c r="B3187" s="32" t="s">
        <v>54</v>
      </c>
      <c r="C3187" s="30" t="s">
        <v>33</v>
      </c>
      <c r="D3187" s="30" t="s">
        <v>43</v>
      </c>
      <c r="E3187" s="29">
        <v>44927</v>
      </c>
      <c r="F3187" s="28">
        <v>3</v>
      </c>
      <c r="G3187" s="27">
        <v>0</v>
      </c>
      <c r="H3187" s="27">
        <v>0.194467</v>
      </c>
      <c r="I3187" s="27">
        <v>0</v>
      </c>
      <c r="J3187" s="26">
        <v>0.16214500000000001</v>
      </c>
      <c r="K3187" s="26">
        <v>0</v>
      </c>
      <c r="L3187" s="26">
        <v>0.114688</v>
      </c>
    </row>
    <row r="3188" spans="2:12" ht="19.5" customHeight="1" x14ac:dyDescent="0.3">
      <c r="B3188" s="32" t="s">
        <v>54</v>
      </c>
      <c r="C3188" s="30" t="s">
        <v>33</v>
      </c>
      <c r="D3188" s="30" t="s">
        <v>43</v>
      </c>
      <c r="E3188" s="29">
        <v>44896</v>
      </c>
      <c r="F3188" s="28">
        <v>3</v>
      </c>
      <c r="G3188" s="27">
        <v>0</v>
      </c>
      <c r="H3188" s="27">
        <v>0.180203</v>
      </c>
      <c r="I3188" s="27">
        <v>0.15418999999999999</v>
      </c>
      <c r="J3188" s="26">
        <v>0</v>
      </c>
      <c r="K3188" s="26">
        <v>0</v>
      </c>
      <c r="L3188" s="26">
        <v>0.16313800000000001</v>
      </c>
    </row>
    <row r="3189" spans="2:12" ht="19.5" customHeight="1" x14ac:dyDescent="0.3">
      <c r="B3189" s="32" t="s">
        <v>54</v>
      </c>
      <c r="C3189" s="30" t="s">
        <v>33</v>
      </c>
      <c r="D3189" s="30" t="s">
        <v>43</v>
      </c>
      <c r="E3189" s="29">
        <v>44866</v>
      </c>
      <c r="F3189" s="28">
        <v>3</v>
      </c>
      <c r="G3189" s="27">
        <v>0</v>
      </c>
      <c r="H3189" s="27">
        <v>0.24282500000000001</v>
      </c>
      <c r="I3189" s="27">
        <v>0.22201000000000001</v>
      </c>
      <c r="J3189" s="26">
        <v>0</v>
      </c>
      <c r="K3189" s="26">
        <v>0</v>
      </c>
      <c r="L3189" s="26">
        <v>0.18113699999999999</v>
      </c>
    </row>
    <row r="3190" spans="2:12" ht="19.5" customHeight="1" x14ac:dyDescent="0.3">
      <c r="B3190" s="32" t="s">
        <v>54</v>
      </c>
      <c r="C3190" s="30" t="s">
        <v>33</v>
      </c>
      <c r="D3190" s="30" t="s">
        <v>43</v>
      </c>
      <c r="E3190" s="29">
        <v>44835</v>
      </c>
      <c r="F3190" s="28">
        <v>3</v>
      </c>
      <c r="G3190" s="27">
        <v>0.28155000000000002</v>
      </c>
      <c r="H3190" s="27">
        <v>0</v>
      </c>
      <c r="I3190" s="27">
        <v>0.24792500000000001</v>
      </c>
      <c r="J3190" s="26">
        <v>0</v>
      </c>
      <c r="K3190" s="26">
        <v>0</v>
      </c>
      <c r="L3190" s="26">
        <v>0.19137100000000001</v>
      </c>
    </row>
    <row r="3191" spans="2:12" ht="19.5" customHeight="1" x14ac:dyDescent="0.3">
      <c r="B3191" s="32" t="s">
        <v>54</v>
      </c>
      <c r="C3191" s="30" t="s">
        <v>33</v>
      </c>
      <c r="D3191" s="30" t="s">
        <v>43</v>
      </c>
      <c r="E3191" s="29">
        <v>44805</v>
      </c>
      <c r="F3191" s="28">
        <v>3</v>
      </c>
      <c r="G3191" s="27">
        <v>0.30246200000000001</v>
      </c>
      <c r="H3191" s="27">
        <v>0</v>
      </c>
      <c r="I3191" s="27">
        <v>0.25702900000000001</v>
      </c>
      <c r="J3191" s="26">
        <v>0</v>
      </c>
      <c r="K3191" s="26">
        <v>0</v>
      </c>
      <c r="L3191" s="26">
        <v>0.19070200000000001</v>
      </c>
    </row>
    <row r="3192" spans="2:12" ht="19.5" customHeight="1" x14ac:dyDescent="0.3">
      <c r="B3192" s="32" t="s">
        <v>54</v>
      </c>
      <c r="C3192" s="30" t="s">
        <v>33</v>
      </c>
      <c r="D3192" s="30" t="s">
        <v>43</v>
      </c>
      <c r="E3192" s="29">
        <v>44774</v>
      </c>
      <c r="F3192" s="28">
        <v>3</v>
      </c>
      <c r="G3192" s="27">
        <v>0.31487399999999999</v>
      </c>
      <c r="H3192" s="27">
        <v>0</v>
      </c>
      <c r="I3192" s="27">
        <v>0.27962599999999999</v>
      </c>
      <c r="J3192" s="26">
        <v>0</v>
      </c>
      <c r="K3192" s="26">
        <v>0</v>
      </c>
      <c r="L3192" s="26">
        <v>0.22253400000000001</v>
      </c>
    </row>
    <row r="3193" spans="2:12" ht="19.5" customHeight="1" x14ac:dyDescent="0.3">
      <c r="B3193" s="32" t="s">
        <v>54</v>
      </c>
      <c r="C3193" s="30" t="s">
        <v>33</v>
      </c>
      <c r="D3193" s="30" t="s">
        <v>43</v>
      </c>
      <c r="E3193" s="29">
        <v>44743</v>
      </c>
      <c r="F3193" s="28">
        <v>3</v>
      </c>
      <c r="G3193" s="27">
        <v>0.28265600000000002</v>
      </c>
      <c r="H3193" s="27">
        <v>0</v>
      </c>
      <c r="I3193" s="27">
        <v>0.244481</v>
      </c>
      <c r="J3193" s="26">
        <v>0</v>
      </c>
      <c r="K3193" s="26">
        <v>0</v>
      </c>
      <c r="L3193" s="26">
        <v>0.19678200000000001</v>
      </c>
    </row>
    <row r="3194" spans="2:12" ht="19.5" customHeight="1" x14ac:dyDescent="0.3">
      <c r="B3194" s="32" t="s">
        <v>54</v>
      </c>
      <c r="C3194" s="30" t="s">
        <v>33</v>
      </c>
      <c r="D3194" s="30" t="s">
        <v>43</v>
      </c>
      <c r="E3194" s="29">
        <v>44713</v>
      </c>
      <c r="F3194" s="28">
        <v>3</v>
      </c>
      <c r="G3194" s="27">
        <v>0</v>
      </c>
      <c r="H3194" s="27">
        <v>0</v>
      </c>
      <c r="I3194" s="27">
        <v>0</v>
      </c>
      <c r="J3194" s="26">
        <v>0.31263600000000002</v>
      </c>
      <c r="K3194" s="26">
        <v>0.290746</v>
      </c>
      <c r="L3194" s="26">
        <v>0.241206</v>
      </c>
    </row>
    <row r="3195" spans="2:12" ht="19.5" customHeight="1" x14ac:dyDescent="0.3">
      <c r="B3195" s="32" t="s">
        <v>54</v>
      </c>
      <c r="C3195" s="30" t="s">
        <v>33</v>
      </c>
      <c r="D3195" s="30" t="s">
        <v>43</v>
      </c>
      <c r="E3195" s="29">
        <v>44682</v>
      </c>
      <c r="F3195" s="28">
        <v>3</v>
      </c>
      <c r="G3195" s="27">
        <v>0</v>
      </c>
      <c r="H3195" s="27">
        <v>0</v>
      </c>
      <c r="I3195" s="27">
        <v>0</v>
      </c>
      <c r="J3195" s="26">
        <v>0.32989099999999999</v>
      </c>
      <c r="K3195" s="26">
        <v>0.30830999999999997</v>
      </c>
      <c r="L3195" s="26">
        <v>0.26122800000000002</v>
      </c>
    </row>
    <row r="3196" spans="2:12" ht="19.5" customHeight="1" x14ac:dyDescent="0.3">
      <c r="B3196" s="32" t="s">
        <v>54</v>
      </c>
      <c r="C3196" s="30" t="s">
        <v>33</v>
      </c>
      <c r="D3196" s="30" t="s">
        <v>43</v>
      </c>
      <c r="E3196" s="29">
        <v>44652</v>
      </c>
      <c r="F3196" s="28">
        <v>3</v>
      </c>
      <c r="G3196" s="27">
        <v>0</v>
      </c>
      <c r="H3196" s="27">
        <v>0</v>
      </c>
      <c r="I3196" s="27">
        <v>0</v>
      </c>
      <c r="J3196" s="26">
        <v>0.33668900000000002</v>
      </c>
      <c r="K3196" s="26">
        <v>0.30685600000000002</v>
      </c>
      <c r="L3196" s="26">
        <v>0.26363700000000001</v>
      </c>
    </row>
    <row r="3197" spans="2:12" ht="19.5" customHeight="1" x14ac:dyDescent="0.3">
      <c r="B3197" s="32" t="s">
        <v>54</v>
      </c>
      <c r="C3197" s="30" t="s">
        <v>33</v>
      </c>
      <c r="D3197" s="30" t="s">
        <v>43</v>
      </c>
      <c r="E3197" s="29">
        <v>44621</v>
      </c>
      <c r="F3197" s="28">
        <v>3</v>
      </c>
      <c r="G3197" s="27">
        <v>0</v>
      </c>
      <c r="H3197" s="27">
        <v>0.50736599999999998</v>
      </c>
      <c r="I3197" s="27">
        <v>0</v>
      </c>
      <c r="J3197" s="26">
        <v>0.439882</v>
      </c>
      <c r="K3197" s="26">
        <v>0</v>
      </c>
      <c r="L3197" s="26">
        <v>0.35600700000000002</v>
      </c>
    </row>
    <row r="3198" spans="2:12" ht="19.5" customHeight="1" x14ac:dyDescent="0.3">
      <c r="B3198" s="32" t="s">
        <v>54</v>
      </c>
      <c r="C3198" s="30" t="s">
        <v>33</v>
      </c>
      <c r="D3198" s="30" t="s">
        <v>43</v>
      </c>
      <c r="E3198" s="29">
        <v>44593</v>
      </c>
      <c r="F3198" s="28">
        <v>3</v>
      </c>
      <c r="G3198" s="27">
        <v>0</v>
      </c>
      <c r="H3198" s="27">
        <v>0.37323200000000001</v>
      </c>
      <c r="I3198" s="27">
        <v>0</v>
      </c>
      <c r="J3198" s="26">
        <v>0.32084400000000002</v>
      </c>
      <c r="K3198" s="26">
        <v>0</v>
      </c>
      <c r="L3198" s="26">
        <v>0.26055499999999998</v>
      </c>
    </row>
    <row r="3199" spans="2:12" ht="19.5" customHeight="1" x14ac:dyDescent="0.3">
      <c r="B3199" s="32" t="s">
        <v>54</v>
      </c>
      <c r="C3199" s="30" t="s">
        <v>33</v>
      </c>
      <c r="D3199" s="30" t="s">
        <v>43</v>
      </c>
      <c r="E3199" s="29">
        <v>44562</v>
      </c>
      <c r="F3199" s="28">
        <v>3</v>
      </c>
      <c r="G3199" s="27">
        <v>0</v>
      </c>
      <c r="H3199" s="27">
        <v>0.37745899999999999</v>
      </c>
      <c r="I3199" s="27">
        <v>0</v>
      </c>
      <c r="J3199" s="26">
        <v>0.31951200000000002</v>
      </c>
      <c r="K3199" s="26">
        <v>0</v>
      </c>
      <c r="L3199" s="26">
        <v>0.27188499999999999</v>
      </c>
    </row>
    <row r="3200" spans="2:12" ht="19.5" customHeight="1" x14ac:dyDescent="0.3">
      <c r="B3200" s="32" t="s">
        <v>54</v>
      </c>
      <c r="C3200" s="30" t="s">
        <v>33</v>
      </c>
      <c r="D3200" s="30" t="s">
        <v>43</v>
      </c>
      <c r="E3200" s="29">
        <v>45108</v>
      </c>
      <c r="F3200" s="28">
        <v>3</v>
      </c>
      <c r="G3200" s="27">
        <v>0.214419</v>
      </c>
      <c r="H3200" s="27">
        <v>0</v>
      </c>
      <c r="I3200" s="27">
        <v>0.177067</v>
      </c>
      <c r="J3200" s="26">
        <v>0</v>
      </c>
      <c r="K3200" s="26">
        <v>0</v>
      </c>
      <c r="L3200" s="26">
        <v>0.131246</v>
      </c>
    </row>
    <row r="3201" spans="2:12" ht="19.5" customHeight="1" x14ac:dyDescent="0.3">
      <c r="B3201" s="32" t="s">
        <v>54</v>
      </c>
      <c r="C3201" s="30" t="s">
        <v>33</v>
      </c>
      <c r="D3201" s="30" t="s">
        <v>43</v>
      </c>
      <c r="E3201" s="29">
        <v>45078</v>
      </c>
      <c r="F3201" s="28">
        <v>30</v>
      </c>
      <c r="G3201" s="27">
        <v>0</v>
      </c>
      <c r="H3201" s="27">
        <v>0</v>
      </c>
      <c r="I3201" s="27">
        <v>0</v>
      </c>
      <c r="J3201" s="26">
        <v>0.20017399999999999</v>
      </c>
      <c r="K3201" s="26">
        <v>0.18183099999999999</v>
      </c>
      <c r="L3201" s="26">
        <v>0.15997</v>
      </c>
    </row>
    <row r="3202" spans="2:12" ht="19.5" customHeight="1" x14ac:dyDescent="0.3">
      <c r="B3202" s="32" t="s">
        <v>54</v>
      </c>
      <c r="C3202" s="30" t="s">
        <v>33</v>
      </c>
      <c r="D3202" s="30" t="s">
        <v>43</v>
      </c>
      <c r="E3202" s="29">
        <v>45047</v>
      </c>
      <c r="F3202" s="28">
        <v>30</v>
      </c>
      <c r="G3202" s="27">
        <v>0</v>
      </c>
      <c r="H3202" s="27">
        <v>0</v>
      </c>
      <c r="I3202" s="27">
        <v>0</v>
      </c>
      <c r="J3202" s="26">
        <v>0.18284900000000001</v>
      </c>
      <c r="K3202" s="26">
        <v>0.16955799999999999</v>
      </c>
      <c r="L3202" s="26">
        <v>0.14137</v>
      </c>
    </row>
    <row r="3203" spans="2:12" ht="19.5" customHeight="1" x14ac:dyDescent="0.3">
      <c r="B3203" s="32" t="s">
        <v>54</v>
      </c>
      <c r="C3203" s="30" t="s">
        <v>33</v>
      </c>
      <c r="D3203" s="30" t="s">
        <v>43</v>
      </c>
      <c r="E3203" s="29">
        <v>45017</v>
      </c>
      <c r="F3203" s="28">
        <v>30</v>
      </c>
      <c r="G3203" s="27">
        <v>0</v>
      </c>
      <c r="H3203" s="27">
        <v>0</v>
      </c>
      <c r="I3203" s="27">
        <v>0</v>
      </c>
      <c r="J3203" s="26">
        <v>0.20721899999999999</v>
      </c>
      <c r="K3203" s="26">
        <v>0.19400899999999999</v>
      </c>
      <c r="L3203" s="26">
        <v>0.15084800000000001</v>
      </c>
    </row>
    <row r="3204" spans="2:12" ht="19.5" customHeight="1" x14ac:dyDescent="0.3">
      <c r="B3204" s="32" t="s">
        <v>54</v>
      </c>
      <c r="C3204" s="30" t="s">
        <v>33</v>
      </c>
      <c r="D3204" s="30" t="s">
        <v>43</v>
      </c>
      <c r="E3204" s="29">
        <v>44986</v>
      </c>
      <c r="F3204" s="28">
        <v>30</v>
      </c>
      <c r="G3204" s="27">
        <v>0</v>
      </c>
      <c r="H3204" s="27">
        <v>0.19434999999999999</v>
      </c>
      <c r="I3204" s="27">
        <v>0</v>
      </c>
      <c r="J3204" s="26">
        <v>0.16628100000000001</v>
      </c>
      <c r="K3204" s="26">
        <v>0</v>
      </c>
      <c r="L3204" s="26">
        <v>0.14671799999999999</v>
      </c>
    </row>
    <row r="3205" spans="2:12" ht="19.5" customHeight="1" x14ac:dyDescent="0.3">
      <c r="B3205" s="32" t="s">
        <v>54</v>
      </c>
      <c r="C3205" s="30" t="s">
        <v>33</v>
      </c>
      <c r="D3205" s="30" t="s">
        <v>43</v>
      </c>
      <c r="E3205" s="29">
        <v>44927</v>
      </c>
      <c r="F3205" s="28">
        <v>30</v>
      </c>
      <c r="G3205" s="27">
        <v>0</v>
      </c>
      <c r="H3205" s="27">
        <v>0.221467</v>
      </c>
      <c r="I3205" s="27">
        <v>0</v>
      </c>
      <c r="J3205" s="26">
        <v>0.18914500000000001</v>
      </c>
      <c r="K3205" s="26">
        <v>0</v>
      </c>
      <c r="L3205" s="26">
        <v>0.14168800000000001</v>
      </c>
    </row>
    <row r="3206" spans="2:12" ht="19.5" customHeight="1" x14ac:dyDescent="0.3">
      <c r="B3206" s="32" t="s">
        <v>54</v>
      </c>
      <c r="C3206" s="30" t="s">
        <v>33</v>
      </c>
      <c r="D3206" s="30" t="s">
        <v>43</v>
      </c>
      <c r="E3206" s="29">
        <v>44896</v>
      </c>
      <c r="F3206" s="28">
        <v>30</v>
      </c>
      <c r="G3206" s="27">
        <v>0</v>
      </c>
      <c r="H3206" s="27">
        <v>0.207203</v>
      </c>
      <c r="I3206" s="27">
        <v>0.18118999999999999</v>
      </c>
      <c r="J3206" s="26">
        <v>0</v>
      </c>
      <c r="K3206" s="26">
        <v>0</v>
      </c>
      <c r="L3206" s="26">
        <v>0.190138</v>
      </c>
    </row>
    <row r="3207" spans="2:12" ht="19.5" customHeight="1" x14ac:dyDescent="0.3">
      <c r="B3207" s="32" t="s">
        <v>54</v>
      </c>
      <c r="C3207" s="30" t="s">
        <v>33</v>
      </c>
      <c r="D3207" s="30" t="s">
        <v>43</v>
      </c>
      <c r="E3207" s="29">
        <v>44866</v>
      </c>
      <c r="F3207" s="28">
        <v>30</v>
      </c>
      <c r="G3207" s="27">
        <v>0</v>
      </c>
      <c r="H3207" s="27">
        <v>0.26982499999999998</v>
      </c>
      <c r="I3207" s="27">
        <v>0.24901000000000001</v>
      </c>
      <c r="J3207" s="26">
        <v>0</v>
      </c>
      <c r="K3207" s="26">
        <v>0</v>
      </c>
      <c r="L3207" s="26">
        <v>0.20813699999999999</v>
      </c>
    </row>
    <row r="3208" spans="2:12" ht="19.5" customHeight="1" x14ac:dyDescent="0.3">
      <c r="B3208" s="32" t="s">
        <v>54</v>
      </c>
      <c r="C3208" s="30" t="s">
        <v>33</v>
      </c>
      <c r="D3208" s="30" t="s">
        <v>43</v>
      </c>
      <c r="E3208" s="29">
        <v>44835</v>
      </c>
      <c r="F3208" s="28">
        <v>30</v>
      </c>
      <c r="G3208" s="27">
        <v>0.30854999999999999</v>
      </c>
      <c r="H3208" s="27">
        <v>0</v>
      </c>
      <c r="I3208" s="27">
        <v>0.27492499999999997</v>
      </c>
      <c r="J3208" s="26">
        <v>0</v>
      </c>
      <c r="K3208" s="26">
        <v>0</v>
      </c>
      <c r="L3208" s="26">
        <v>0.21837100000000001</v>
      </c>
    </row>
    <row r="3209" spans="2:12" ht="19.5" customHeight="1" x14ac:dyDescent="0.3">
      <c r="B3209" s="32" t="s">
        <v>54</v>
      </c>
      <c r="C3209" s="30" t="s">
        <v>33</v>
      </c>
      <c r="D3209" s="30" t="s">
        <v>43</v>
      </c>
      <c r="E3209" s="29">
        <v>44805</v>
      </c>
      <c r="F3209" s="28">
        <v>30</v>
      </c>
      <c r="G3209" s="27">
        <v>0.32946199999999998</v>
      </c>
      <c r="H3209" s="27">
        <v>0</v>
      </c>
      <c r="I3209" s="27">
        <v>0.28402899999999998</v>
      </c>
      <c r="J3209" s="26">
        <v>0</v>
      </c>
      <c r="K3209" s="26">
        <v>0</v>
      </c>
      <c r="L3209" s="26">
        <v>0.21770200000000001</v>
      </c>
    </row>
    <row r="3210" spans="2:12" ht="19.5" customHeight="1" x14ac:dyDescent="0.3">
      <c r="B3210" s="32" t="s">
        <v>54</v>
      </c>
      <c r="C3210" s="30" t="s">
        <v>33</v>
      </c>
      <c r="D3210" s="30" t="s">
        <v>43</v>
      </c>
      <c r="E3210" s="29">
        <v>44774</v>
      </c>
      <c r="F3210" s="28">
        <v>30</v>
      </c>
      <c r="G3210" s="27">
        <v>0.34187400000000001</v>
      </c>
      <c r="H3210" s="27">
        <v>0</v>
      </c>
      <c r="I3210" s="27">
        <v>0.30662600000000001</v>
      </c>
      <c r="J3210" s="26">
        <v>0</v>
      </c>
      <c r="K3210" s="26">
        <v>0</v>
      </c>
      <c r="L3210" s="26">
        <v>0.24953400000000001</v>
      </c>
    </row>
    <row r="3211" spans="2:12" ht="19.5" customHeight="1" x14ac:dyDescent="0.3">
      <c r="B3211" s="32" t="s">
        <v>54</v>
      </c>
      <c r="C3211" s="30" t="s">
        <v>33</v>
      </c>
      <c r="D3211" s="30" t="s">
        <v>43</v>
      </c>
      <c r="E3211" s="29">
        <v>44743</v>
      </c>
      <c r="F3211" s="28">
        <v>30</v>
      </c>
      <c r="G3211" s="27">
        <v>0.30965599999999999</v>
      </c>
      <c r="H3211" s="27">
        <v>0</v>
      </c>
      <c r="I3211" s="27">
        <v>0.27148099999999997</v>
      </c>
      <c r="J3211" s="26">
        <v>0</v>
      </c>
      <c r="K3211" s="26">
        <v>0</v>
      </c>
      <c r="L3211" s="26">
        <v>0.22378200000000001</v>
      </c>
    </row>
    <row r="3212" spans="2:12" ht="19.5" customHeight="1" x14ac:dyDescent="0.3">
      <c r="B3212" s="32" t="s">
        <v>54</v>
      </c>
      <c r="C3212" s="30" t="s">
        <v>33</v>
      </c>
      <c r="D3212" s="30" t="s">
        <v>43</v>
      </c>
      <c r="E3212" s="29">
        <v>44713</v>
      </c>
      <c r="F3212" s="28">
        <v>30</v>
      </c>
      <c r="G3212" s="27">
        <v>0</v>
      </c>
      <c r="H3212" s="27">
        <v>0</v>
      </c>
      <c r="I3212" s="27">
        <v>0</v>
      </c>
      <c r="J3212" s="26">
        <v>0.33963599999999999</v>
      </c>
      <c r="K3212" s="26">
        <v>0.31774599999999997</v>
      </c>
      <c r="L3212" s="26">
        <v>0.268206</v>
      </c>
    </row>
    <row r="3213" spans="2:12" ht="19.5" customHeight="1" x14ac:dyDescent="0.3">
      <c r="B3213" s="32" t="s">
        <v>54</v>
      </c>
      <c r="C3213" s="30" t="s">
        <v>33</v>
      </c>
      <c r="D3213" s="30" t="s">
        <v>43</v>
      </c>
      <c r="E3213" s="29">
        <v>44682</v>
      </c>
      <c r="F3213" s="28">
        <v>30</v>
      </c>
      <c r="G3213" s="27">
        <v>0</v>
      </c>
      <c r="H3213" s="27">
        <v>0</v>
      </c>
      <c r="I3213" s="27">
        <v>0</v>
      </c>
      <c r="J3213" s="26">
        <v>0.35689100000000001</v>
      </c>
      <c r="K3213" s="26">
        <v>0.33531</v>
      </c>
      <c r="L3213" s="26">
        <v>0.28822799999999998</v>
      </c>
    </row>
    <row r="3214" spans="2:12" ht="19.5" customHeight="1" x14ac:dyDescent="0.3">
      <c r="B3214" s="32" t="s">
        <v>54</v>
      </c>
      <c r="C3214" s="30" t="s">
        <v>33</v>
      </c>
      <c r="D3214" s="30" t="s">
        <v>43</v>
      </c>
      <c r="E3214" s="29">
        <v>44652</v>
      </c>
      <c r="F3214" s="28">
        <v>30</v>
      </c>
      <c r="G3214" s="27">
        <v>0</v>
      </c>
      <c r="H3214" s="27">
        <v>0</v>
      </c>
      <c r="I3214" s="27">
        <v>0</v>
      </c>
      <c r="J3214" s="26">
        <v>0.36368899999999998</v>
      </c>
      <c r="K3214" s="26">
        <v>0.33385599999999999</v>
      </c>
      <c r="L3214" s="26">
        <v>0.29063699999999998</v>
      </c>
    </row>
    <row r="3215" spans="2:12" ht="19.5" customHeight="1" x14ac:dyDescent="0.3">
      <c r="B3215" s="32" t="s">
        <v>54</v>
      </c>
      <c r="C3215" s="30" t="s">
        <v>33</v>
      </c>
      <c r="D3215" s="30" t="s">
        <v>43</v>
      </c>
      <c r="E3215" s="29">
        <v>44621</v>
      </c>
      <c r="F3215" s="28">
        <v>30</v>
      </c>
      <c r="G3215" s="27">
        <v>0</v>
      </c>
      <c r="H3215" s="27">
        <v>0.53436600000000001</v>
      </c>
      <c r="I3215" s="27">
        <v>0</v>
      </c>
      <c r="J3215" s="26">
        <v>0.46688200000000002</v>
      </c>
      <c r="K3215" s="26">
        <v>0</v>
      </c>
      <c r="L3215" s="26">
        <v>0.38300699999999999</v>
      </c>
    </row>
    <row r="3216" spans="2:12" ht="19.5" customHeight="1" x14ac:dyDescent="0.3">
      <c r="B3216" s="32" t="s">
        <v>54</v>
      </c>
      <c r="C3216" s="30" t="s">
        <v>33</v>
      </c>
      <c r="D3216" s="30" t="s">
        <v>43</v>
      </c>
      <c r="E3216" s="29">
        <v>44593</v>
      </c>
      <c r="F3216" s="28">
        <v>30</v>
      </c>
      <c r="G3216" s="27">
        <v>0</v>
      </c>
      <c r="H3216" s="27">
        <v>0.40023199999999998</v>
      </c>
      <c r="I3216" s="27">
        <v>0</v>
      </c>
      <c r="J3216" s="26">
        <v>0.34784399999999999</v>
      </c>
      <c r="K3216" s="26">
        <v>0</v>
      </c>
      <c r="L3216" s="26">
        <v>0.28755500000000001</v>
      </c>
    </row>
    <row r="3217" spans="2:12" ht="19.5" customHeight="1" x14ac:dyDescent="0.3">
      <c r="B3217" s="32" t="s">
        <v>54</v>
      </c>
      <c r="C3217" s="30" t="s">
        <v>33</v>
      </c>
      <c r="D3217" s="30" t="s">
        <v>43</v>
      </c>
      <c r="E3217" s="29">
        <v>44562</v>
      </c>
      <c r="F3217" s="28">
        <v>30</v>
      </c>
      <c r="G3217" s="27">
        <v>0</v>
      </c>
      <c r="H3217" s="27">
        <v>0.40445900000000001</v>
      </c>
      <c r="I3217" s="27">
        <v>0</v>
      </c>
      <c r="J3217" s="26">
        <v>0.34651199999999999</v>
      </c>
      <c r="K3217" s="26">
        <v>0</v>
      </c>
      <c r="L3217" s="26">
        <v>0.29888500000000001</v>
      </c>
    </row>
    <row r="3218" spans="2:12" ht="19.5" customHeight="1" x14ac:dyDescent="0.3">
      <c r="B3218" s="31" t="s">
        <v>54</v>
      </c>
      <c r="C3218" s="30" t="s">
        <v>33</v>
      </c>
      <c r="D3218" s="30" t="s">
        <v>43</v>
      </c>
      <c r="E3218" s="29">
        <v>45108</v>
      </c>
      <c r="F3218" s="28">
        <v>30</v>
      </c>
      <c r="G3218" s="27">
        <v>0.24141899999999999</v>
      </c>
      <c r="H3218" s="27">
        <v>0</v>
      </c>
      <c r="I3218" s="27">
        <v>0.204067</v>
      </c>
      <c r="J3218" s="26">
        <v>0</v>
      </c>
      <c r="K3218" s="26">
        <v>0</v>
      </c>
      <c r="L3218" s="26">
        <v>0.158246</v>
      </c>
    </row>
    <row r="3219" spans="2:12" ht="19.5" customHeight="1" x14ac:dyDescent="0.3">
      <c r="B3219" s="32" t="s">
        <v>54</v>
      </c>
      <c r="C3219" s="30" t="s">
        <v>33</v>
      </c>
      <c r="D3219" s="30" t="s">
        <v>43</v>
      </c>
      <c r="E3219" s="29">
        <v>45078</v>
      </c>
      <c r="F3219" s="28">
        <v>6</v>
      </c>
      <c r="G3219" s="27">
        <v>0</v>
      </c>
      <c r="H3219" s="27">
        <v>0</v>
      </c>
      <c r="I3219" s="27">
        <v>0</v>
      </c>
      <c r="J3219" s="26">
        <v>0.176174</v>
      </c>
      <c r="K3219" s="26">
        <v>0.157831</v>
      </c>
      <c r="L3219" s="26">
        <v>0.13597000000000001</v>
      </c>
    </row>
    <row r="3220" spans="2:12" ht="19.5" customHeight="1" x14ac:dyDescent="0.3">
      <c r="B3220" s="32" t="s">
        <v>54</v>
      </c>
      <c r="C3220" s="30" t="s">
        <v>33</v>
      </c>
      <c r="D3220" s="30" t="s">
        <v>43</v>
      </c>
      <c r="E3220" s="29">
        <v>45047</v>
      </c>
      <c r="F3220" s="28">
        <v>6</v>
      </c>
      <c r="G3220" s="27">
        <v>0</v>
      </c>
      <c r="H3220" s="27">
        <v>0</v>
      </c>
      <c r="I3220" s="27">
        <v>0</v>
      </c>
      <c r="J3220" s="26">
        <v>0.15884899999999999</v>
      </c>
      <c r="K3220" s="26">
        <v>0.14555799999999999</v>
      </c>
      <c r="L3220" s="26">
        <v>0.11737</v>
      </c>
    </row>
    <row r="3221" spans="2:12" ht="19.5" customHeight="1" x14ac:dyDescent="0.3">
      <c r="B3221" s="32" t="s">
        <v>54</v>
      </c>
      <c r="C3221" s="30" t="s">
        <v>33</v>
      </c>
      <c r="D3221" s="30" t="s">
        <v>43</v>
      </c>
      <c r="E3221" s="29">
        <v>45017</v>
      </c>
      <c r="F3221" s="28">
        <v>6</v>
      </c>
      <c r="G3221" s="27">
        <v>0</v>
      </c>
      <c r="H3221" s="27">
        <v>0</v>
      </c>
      <c r="I3221" s="27">
        <v>0</v>
      </c>
      <c r="J3221" s="26">
        <v>0.18321899999999999</v>
      </c>
      <c r="K3221" s="26">
        <v>0.17000899999999999</v>
      </c>
      <c r="L3221" s="26">
        <v>0.12684799999999999</v>
      </c>
    </row>
    <row r="3222" spans="2:12" ht="19.5" customHeight="1" x14ac:dyDescent="0.3">
      <c r="B3222" s="32" t="s">
        <v>54</v>
      </c>
      <c r="C3222" s="30" t="s">
        <v>33</v>
      </c>
      <c r="D3222" s="30" t="s">
        <v>43</v>
      </c>
      <c r="E3222" s="29">
        <v>44986</v>
      </c>
      <c r="F3222" s="28">
        <v>6</v>
      </c>
      <c r="G3222" s="27">
        <v>0</v>
      </c>
      <c r="H3222" s="27">
        <v>0.17035</v>
      </c>
      <c r="I3222" s="27">
        <v>0</v>
      </c>
      <c r="J3222" s="26">
        <v>0.14228099999999999</v>
      </c>
      <c r="K3222" s="26">
        <v>0</v>
      </c>
      <c r="L3222" s="26">
        <v>0.12271799999999999</v>
      </c>
    </row>
    <row r="3223" spans="2:12" ht="19.5" customHeight="1" x14ac:dyDescent="0.3">
      <c r="B3223" s="32" t="s">
        <v>54</v>
      </c>
      <c r="C3223" s="30" t="s">
        <v>33</v>
      </c>
      <c r="D3223" s="30" t="s">
        <v>43</v>
      </c>
      <c r="E3223" s="29">
        <v>44927</v>
      </c>
      <c r="F3223" s="28">
        <v>6</v>
      </c>
      <c r="G3223" s="27">
        <v>0</v>
      </c>
      <c r="H3223" s="27">
        <v>0.197467</v>
      </c>
      <c r="I3223" s="27">
        <v>0</v>
      </c>
      <c r="J3223" s="26">
        <v>0.16514499999999999</v>
      </c>
      <c r="K3223" s="26">
        <v>0</v>
      </c>
      <c r="L3223" s="26">
        <v>0.117688</v>
      </c>
    </row>
    <row r="3224" spans="2:12" ht="19.5" customHeight="1" x14ac:dyDescent="0.3">
      <c r="B3224" s="32" t="s">
        <v>54</v>
      </c>
      <c r="C3224" s="30" t="s">
        <v>33</v>
      </c>
      <c r="D3224" s="30" t="s">
        <v>43</v>
      </c>
      <c r="E3224" s="29">
        <v>44896</v>
      </c>
      <c r="F3224" s="28">
        <v>6</v>
      </c>
      <c r="G3224" s="27">
        <v>0</v>
      </c>
      <c r="H3224" s="27">
        <v>0.183203</v>
      </c>
      <c r="I3224" s="27">
        <v>0.15719</v>
      </c>
      <c r="J3224" s="26">
        <v>0</v>
      </c>
      <c r="K3224" s="26">
        <v>0</v>
      </c>
      <c r="L3224" s="26">
        <v>0.16613800000000001</v>
      </c>
    </row>
    <row r="3225" spans="2:12" ht="19.5" customHeight="1" x14ac:dyDescent="0.3">
      <c r="B3225" s="32" t="s">
        <v>54</v>
      </c>
      <c r="C3225" s="30" t="s">
        <v>33</v>
      </c>
      <c r="D3225" s="30" t="s">
        <v>43</v>
      </c>
      <c r="E3225" s="29">
        <v>44866</v>
      </c>
      <c r="F3225" s="28">
        <v>6</v>
      </c>
      <c r="G3225" s="27">
        <v>0</v>
      </c>
      <c r="H3225" s="27">
        <v>0.24582499999999999</v>
      </c>
      <c r="I3225" s="27">
        <v>0.22500999999999999</v>
      </c>
      <c r="J3225" s="26">
        <v>0</v>
      </c>
      <c r="K3225" s="26">
        <v>0</v>
      </c>
      <c r="L3225" s="26">
        <v>0.184137</v>
      </c>
    </row>
    <row r="3226" spans="2:12" ht="19.5" customHeight="1" x14ac:dyDescent="0.3">
      <c r="B3226" s="32" t="s">
        <v>54</v>
      </c>
      <c r="C3226" s="30" t="s">
        <v>33</v>
      </c>
      <c r="D3226" s="30" t="s">
        <v>43</v>
      </c>
      <c r="E3226" s="29">
        <v>44835</v>
      </c>
      <c r="F3226" s="28">
        <v>6</v>
      </c>
      <c r="G3226" s="27">
        <v>0.28455000000000003</v>
      </c>
      <c r="H3226" s="27">
        <v>0</v>
      </c>
      <c r="I3226" s="27">
        <v>0.25092500000000001</v>
      </c>
      <c r="J3226" s="26">
        <v>0</v>
      </c>
      <c r="K3226" s="26">
        <v>0</v>
      </c>
      <c r="L3226" s="26">
        <v>0.19437099999999999</v>
      </c>
    </row>
    <row r="3227" spans="2:12" ht="19.5" customHeight="1" x14ac:dyDescent="0.3">
      <c r="B3227" s="32" t="s">
        <v>54</v>
      </c>
      <c r="C3227" s="30" t="s">
        <v>33</v>
      </c>
      <c r="D3227" s="30" t="s">
        <v>43</v>
      </c>
      <c r="E3227" s="29">
        <v>44805</v>
      </c>
      <c r="F3227" s="28">
        <v>6</v>
      </c>
      <c r="G3227" s="27">
        <v>0.30546200000000001</v>
      </c>
      <c r="H3227" s="27">
        <v>0</v>
      </c>
      <c r="I3227" s="27">
        <v>0.26002900000000001</v>
      </c>
      <c r="J3227" s="26">
        <v>0</v>
      </c>
      <c r="K3227" s="26">
        <v>0</v>
      </c>
      <c r="L3227" s="26">
        <v>0.19370200000000001</v>
      </c>
    </row>
    <row r="3228" spans="2:12" ht="19.5" customHeight="1" x14ac:dyDescent="0.3">
      <c r="B3228" s="32" t="s">
        <v>54</v>
      </c>
      <c r="C3228" s="30" t="s">
        <v>33</v>
      </c>
      <c r="D3228" s="30" t="s">
        <v>43</v>
      </c>
      <c r="E3228" s="29">
        <v>44774</v>
      </c>
      <c r="F3228" s="28">
        <v>6</v>
      </c>
      <c r="G3228" s="27">
        <v>0.31787399999999999</v>
      </c>
      <c r="H3228" s="27">
        <v>0</v>
      </c>
      <c r="I3228" s="27">
        <v>0.28262599999999999</v>
      </c>
      <c r="J3228" s="26">
        <v>0</v>
      </c>
      <c r="K3228" s="26">
        <v>0</v>
      </c>
      <c r="L3228" s="26">
        <v>0.22553400000000001</v>
      </c>
    </row>
    <row r="3229" spans="2:12" ht="19.5" customHeight="1" x14ac:dyDescent="0.3">
      <c r="B3229" s="32" t="s">
        <v>54</v>
      </c>
      <c r="C3229" s="30" t="s">
        <v>33</v>
      </c>
      <c r="D3229" s="30" t="s">
        <v>43</v>
      </c>
      <c r="E3229" s="29">
        <v>44743</v>
      </c>
      <c r="F3229" s="28">
        <v>6</v>
      </c>
      <c r="G3229" s="27">
        <v>0.28565600000000002</v>
      </c>
      <c r="H3229" s="27">
        <v>0</v>
      </c>
      <c r="I3229" s="27">
        <v>0.24748100000000001</v>
      </c>
      <c r="J3229" s="26">
        <v>0</v>
      </c>
      <c r="K3229" s="26">
        <v>0</v>
      </c>
      <c r="L3229" s="26">
        <v>0.19978199999999999</v>
      </c>
    </row>
    <row r="3230" spans="2:12" ht="19.5" customHeight="1" x14ac:dyDescent="0.3">
      <c r="B3230" s="32" t="s">
        <v>54</v>
      </c>
      <c r="C3230" s="30" t="s">
        <v>33</v>
      </c>
      <c r="D3230" s="30" t="s">
        <v>43</v>
      </c>
      <c r="E3230" s="29">
        <v>44713</v>
      </c>
      <c r="F3230" s="28">
        <v>6</v>
      </c>
      <c r="G3230" s="27">
        <v>0</v>
      </c>
      <c r="H3230" s="27">
        <v>0</v>
      </c>
      <c r="I3230" s="27">
        <v>0</v>
      </c>
      <c r="J3230" s="26">
        <v>0.31563600000000003</v>
      </c>
      <c r="K3230" s="26">
        <v>0.29374600000000001</v>
      </c>
      <c r="L3230" s="26">
        <v>0.24420600000000001</v>
      </c>
    </row>
    <row r="3231" spans="2:12" ht="19.5" customHeight="1" x14ac:dyDescent="0.3">
      <c r="B3231" s="32" t="s">
        <v>54</v>
      </c>
      <c r="C3231" s="30" t="s">
        <v>33</v>
      </c>
      <c r="D3231" s="30" t="s">
        <v>43</v>
      </c>
      <c r="E3231" s="29">
        <v>44682</v>
      </c>
      <c r="F3231" s="28">
        <v>6</v>
      </c>
      <c r="G3231" s="27">
        <v>0</v>
      </c>
      <c r="H3231" s="27">
        <v>0</v>
      </c>
      <c r="I3231" s="27">
        <v>0</v>
      </c>
      <c r="J3231" s="26">
        <v>0.33289099999999999</v>
      </c>
      <c r="K3231" s="26">
        <v>0.31130999999999998</v>
      </c>
      <c r="L3231" s="26">
        <v>0.26422800000000002</v>
      </c>
    </row>
    <row r="3232" spans="2:12" ht="19.5" customHeight="1" x14ac:dyDescent="0.3">
      <c r="B3232" s="32" t="s">
        <v>54</v>
      </c>
      <c r="C3232" s="30" t="s">
        <v>33</v>
      </c>
      <c r="D3232" s="30" t="s">
        <v>43</v>
      </c>
      <c r="E3232" s="29">
        <v>44652</v>
      </c>
      <c r="F3232" s="28">
        <v>6</v>
      </c>
      <c r="G3232" s="27">
        <v>0</v>
      </c>
      <c r="H3232" s="27">
        <v>0</v>
      </c>
      <c r="I3232" s="27">
        <v>0</v>
      </c>
      <c r="J3232" s="26">
        <v>0.33968900000000002</v>
      </c>
      <c r="K3232" s="26">
        <v>0.30985600000000002</v>
      </c>
      <c r="L3232" s="26">
        <v>0.26663700000000001</v>
      </c>
    </row>
    <row r="3233" spans="2:12" ht="19.5" customHeight="1" x14ac:dyDescent="0.3">
      <c r="B3233" s="32" t="s">
        <v>54</v>
      </c>
      <c r="C3233" s="30" t="s">
        <v>33</v>
      </c>
      <c r="D3233" s="30" t="s">
        <v>43</v>
      </c>
      <c r="E3233" s="29">
        <v>44621</v>
      </c>
      <c r="F3233" s="28">
        <v>6</v>
      </c>
      <c r="G3233" s="27">
        <v>0</v>
      </c>
      <c r="H3233" s="27">
        <v>0.51036599999999999</v>
      </c>
      <c r="I3233" s="27">
        <v>0</v>
      </c>
      <c r="J3233" s="26">
        <v>0.442882</v>
      </c>
      <c r="K3233" s="26">
        <v>0</v>
      </c>
      <c r="L3233" s="26">
        <v>0.35900700000000002</v>
      </c>
    </row>
    <row r="3234" spans="2:12" ht="19.5" customHeight="1" x14ac:dyDescent="0.3">
      <c r="B3234" s="32" t="s">
        <v>54</v>
      </c>
      <c r="C3234" s="30" t="s">
        <v>33</v>
      </c>
      <c r="D3234" s="30" t="s">
        <v>43</v>
      </c>
      <c r="E3234" s="29">
        <v>44593</v>
      </c>
      <c r="F3234" s="28">
        <v>6</v>
      </c>
      <c r="G3234" s="27">
        <v>0</v>
      </c>
      <c r="H3234" s="27">
        <v>0.37623200000000001</v>
      </c>
      <c r="I3234" s="27">
        <v>0</v>
      </c>
      <c r="J3234" s="26">
        <v>0.32384400000000002</v>
      </c>
      <c r="K3234" s="26">
        <v>0</v>
      </c>
      <c r="L3234" s="26">
        <v>0.26355499999999998</v>
      </c>
    </row>
    <row r="3235" spans="2:12" ht="19.5" customHeight="1" x14ac:dyDescent="0.3">
      <c r="B3235" s="32" t="s">
        <v>54</v>
      </c>
      <c r="C3235" s="30" t="s">
        <v>33</v>
      </c>
      <c r="D3235" s="30" t="s">
        <v>43</v>
      </c>
      <c r="E3235" s="29">
        <v>44562</v>
      </c>
      <c r="F3235" s="28">
        <v>6</v>
      </c>
      <c r="G3235" s="27">
        <v>0</v>
      </c>
      <c r="H3235" s="27">
        <v>0.38045899999999999</v>
      </c>
      <c r="I3235" s="27">
        <v>0</v>
      </c>
      <c r="J3235" s="26">
        <v>0.32251200000000002</v>
      </c>
      <c r="K3235" s="26">
        <v>0</v>
      </c>
      <c r="L3235" s="26">
        <v>0.27488499999999999</v>
      </c>
    </row>
    <row r="3236" spans="2:12" ht="19.5" customHeight="1" x14ac:dyDescent="0.3">
      <c r="B3236" s="32" t="s">
        <v>54</v>
      </c>
      <c r="C3236" s="30" t="s">
        <v>33</v>
      </c>
      <c r="D3236" s="30" t="s">
        <v>43</v>
      </c>
      <c r="E3236" s="29">
        <v>45108</v>
      </c>
      <c r="F3236" s="28">
        <v>6</v>
      </c>
      <c r="G3236" s="27">
        <v>0.217419</v>
      </c>
      <c r="H3236" s="27">
        <v>0</v>
      </c>
      <c r="I3236" s="27">
        <v>0.180067</v>
      </c>
      <c r="J3236" s="26">
        <v>0</v>
      </c>
      <c r="K3236" s="26">
        <v>0</v>
      </c>
      <c r="L3236" s="26">
        <v>0.134246</v>
      </c>
    </row>
    <row r="3237" spans="2:12" ht="19.5" customHeight="1" x14ac:dyDescent="0.3">
      <c r="B3237" s="32" t="s">
        <v>54</v>
      </c>
      <c r="C3237" s="30" t="s">
        <v>33</v>
      </c>
      <c r="D3237" s="30" t="s">
        <v>43</v>
      </c>
      <c r="E3237" s="29">
        <v>45078</v>
      </c>
      <c r="F3237" s="28">
        <v>8</v>
      </c>
      <c r="G3237" s="27">
        <v>0</v>
      </c>
      <c r="H3237" s="27">
        <v>0</v>
      </c>
      <c r="I3237" s="27">
        <v>0</v>
      </c>
      <c r="J3237" s="26">
        <v>0.178174</v>
      </c>
      <c r="K3237" s="26">
        <v>0.159831</v>
      </c>
      <c r="L3237" s="26">
        <v>0.13797000000000001</v>
      </c>
    </row>
    <row r="3238" spans="2:12" ht="19.5" customHeight="1" x14ac:dyDescent="0.3">
      <c r="B3238" s="32" t="s">
        <v>54</v>
      </c>
      <c r="C3238" s="30" t="s">
        <v>33</v>
      </c>
      <c r="D3238" s="30" t="s">
        <v>43</v>
      </c>
      <c r="E3238" s="29">
        <v>45047</v>
      </c>
      <c r="F3238" s="28">
        <v>8</v>
      </c>
      <c r="G3238" s="27">
        <v>0</v>
      </c>
      <c r="H3238" s="27">
        <v>0</v>
      </c>
      <c r="I3238" s="27">
        <v>0</v>
      </c>
      <c r="J3238" s="26">
        <v>0.16084899999999999</v>
      </c>
      <c r="K3238" s="26">
        <v>0.14755799999999999</v>
      </c>
      <c r="L3238" s="26">
        <v>0.11937</v>
      </c>
    </row>
    <row r="3239" spans="2:12" ht="19.5" customHeight="1" x14ac:dyDescent="0.3">
      <c r="B3239" s="32" t="s">
        <v>54</v>
      </c>
      <c r="C3239" s="30" t="s">
        <v>33</v>
      </c>
      <c r="D3239" s="30" t="s">
        <v>43</v>
      </c>
      <c r="E3239" s="29">
        <v>45017</v>
      </c>
      <c r="F3239" s="28">
        <v>8</v>
      </c>
      <c r="G3239" s="27">
        <v>0</v>
      </c>
      <c r="H3239" s="27">
        <v>0</v>
      </c>
      <c r="I3239" s="27">
        <v>0</v>
      </c>
      <c r="J3239" s="26">
        <v>0.18521899999999999</v>
      </c>
      <c r="K3239" s="26">
        <v>0.172009</v>
      </c>
      <c r="L3239" s="26">
        <v>0.12884799999999999</v>
      </c>
    </row>
    <row r="3240" spans="2:12" ht="19.5" customHeight="1" x14ac:dyDescent="0.3">
      <c r="B3240" s="32" t="s">
        <v>54</v>
      </c>
      <c r="C3240" s="30" t="s">
        <v>33</v>
      </c>
      <c r="D3240" s="30" t="s">
        <v>43</v>
      </c>
      <c r="E3240" s="29">
        <v>44986</v>
      </c>
      <c r="F3240" s="28">
        <v>8</v>
      </c>
      <c r="G3240" s="27">
        <v>0</v>
      </c>
      <c r="H3240" s="27">
        <v>0.17235</v>
      </c>
      <c r="I3240" s="27">
        <v>0</v>
      </c>
      <c r="J3240" s="26">
        <v>0.14428099999999999</v>
      </c>
      <c r="K3240" s="26">
        <v>0</v>
      </c>
      <c r="L3240" s="26">
        <v>0.124718</v>
      </c>
    </row>
    <row r="3241" spans="2:12" ht="19.5" customHeight="1" x14ac:dyDescent="0.3">
      <c r="B3241" s="32" t="s">
        <v>54</v>
      </c>
      <c r="C3241" s="30" t="s">
        <v>33</v>
      </c>
      <c r="D3241" s="30" t="s">
        <v>43</v>
      </c>
      <c r="E3241" s="29">
        <v>44927</v>
      </c>
      <c r="F3241" s="28">
        <v>8</v>
      </c>
      <c r="G3241" s="27">
        <v>0</v>
      </c>
      <c r="H3241" s="27">
        <v>0.19946700000000001</v>
      </c>
      <c r="I3241" s="27">
        <v>0</v>
      </c>
      <c r="J3241" s="26">
        <v>0.16714499999999999</v>
      </c>
      <c r="K3241" s="26">
        <v>0</v>
      </c>
      <c r="L3241" s="26">
        <v>0.119688</v>
      </c>
    </row>
    <row r="3242" spans="2:12" ht="19.5" customHeight="1" x14ac:dyDescent="0.3">
      <c r="B3242" s="32" t="s">
        <v>54</v>
      </c>
      <c r="C3242" s="30" t="s">
        <v>33</v>
      </c>
      <c r="D3242" s="30" t="s">
        <v>43</v>
      </c>
      <c r="E3242" s="29">
        <v>44896</v>
      </c>
      <c r="F3242" s="28">
        <v>8</v>
      </c>
      <c r="G3242" s="27">
        <v>0</v>
      </c>
      <c r="H3242" s="27">
        <v>0.18520300000000001</v>
      </c>
      <c r="I3242" s="27">
        <v>0.15919</v>
      </c>
      <c r="J3242" s="26">
        <v>0</v>
      </c>
      <c r="K3242" s="26">
        <v>0</v>
      </c>
      <c r="L3242" s="26">
        <v>0.16813800000000001</v>
      </c>
    </row>
    <row r="3243" spans="2:12" ht="19.5" customHeight="1" x14ac:dyDescent="0.3">
      <c r="B3243" s="32" t="s">
        <v>54</v>
      </c>
      <c r="C3243" s="30" t="s">
        <v>33</v>
      </c>
      <c r="D3243" s="30" t="s">
        <v>43</v>
      </c>
      <c r="E3243" s="29">
        <v>44866</v>
      </c>
      <c r="F3243" s="28">
        <v>8</v>
      </c>
      <c r="G3243" s="27">
        <v>0</v>
      </c>
      <c r="H3243" s="27">
        <v>0.24782499999999999</v>
      </c>
      <c r="I3243" s="27">
        <v>0.22700999999999999</v>
      </c>
      <c r="J3243" s="26">
        <v>0</v>
      </c>
      <c r="K3243" s="26">
        <v>0</v>
      </c>
      <c r="L3243" s="26">
        <v>0.186137</v>
      </c>
    </row>
    <row r="3244" spans="2:12" ht="19.5" customHeight="1" x14ac:dyDescent="0.3">
      <c r="B3244" s="32" t="s">
        <v>54</v>
      </c>
      <c r="C3244" s="30" t="s">
        <v>33</v>
      </c>
      <c r="D3244" s="30" t="s">
        <v>43</v>
      </c>
      <c r="E3244" s="29">
        <v>44835</v>
      </c>
      <c r="F3244" s="28">
        <v>8</v>
      </c>
      <c r="G3244" s="27">
        <v>0.28655000000000003</v>
      </c>
      <c r="H3244" s="27">
        <v>0</v>
      </c>
      <c r="I3244" s="27">
        <v>0.25292500000000001</v>
      </c>
      <c r="J3244" s="26">
        <v>0</v>
      </c>
      <c r="K3244" s="26">
        <v>0</v>
      </c>
      <c r="L3244" s="26">
        <v>0.19637099999999999</v>
      </c>
    </row>
    <row r="3245" spans="2:12" ht="19.5" customHeight="1" x14ac:dyDescent="0.3">
      <c r="B3245" s="32" t="s">
        <v>54</v>
      </c>
      <c r="C3245" s="30" t="s">
        <v>33</v>
      </c>
      <c r="D3245" s="30" t="s">
        <v>43</v>
      </c>
      <c r="E3245" s="29">
        <v>44805</v>
      </c>
      <c r="F3245" s="28">
        <v>8</v>
      </c>
      <c r="G3245" s="27">
        <v>0.30746200000000001</v>
      </c>
      <c r="H3245" s="27">
        <v>0</v>
      </c>
      <c r="I3245" s="27">
        <v>0.26202900000000001</v>
      </c>
      <c r="J3245" s="26">
        <v>0</v>
      </c>
      <c r="K3245" s="26">
        <v>0</v>
      </c>
      <c r="L3245" s="26">
        <v>0.19570199999999999</v>
      </c>
    </row>
    <row r="3246" spans="2:12" ht="19.5" customHeight="1" x14ac:dyDescent="0.3">
      <c r="B3246" s="32" t="s">
        <v>54</v>
      </c>
      <c r="C3246" s="30" t="s">
        <v>33</v>
      </c>
      <c r="D3246" s="30" t="s">
        <v>43</v>
      </c>
      <c r="E3246" s="29">
        <v>44774</v>
      </c>
      <c r="F3246" s="28">
        <v>8</v>
      </c>
      <c r="G3246" s="27">
        <v>0.31987399999999999</v>
      </c>
      <c r="H3246" s="27">
        <v>0</v>
      </c>
      <c r="I3246" s="27">
        <v>0.28462599999999999</v>
      </c>
      <c r="J3246" s="26">
        <v>0</v>
      </c>
      <c r="K3246" s="26">
        <v>0</v>
      </c>
      <c r="L3246" s="26">
        <v>0.22753399999999999</v>
      </c>
    </row>
    <row r="3247" spans="2:12" ht="19.5" customHeight="1" x14ac:dyDescent="0.3">
      <c r="B3247" s="32" t="s">
        <v>54</v>
      </c>
      <c r="C3247" s="30" t="s">
        <v>33</v>
      </c>
      <c r="D3247" s="30" t="s">
        <v>43</v>
      </c>
      <c r="E3247" s="29">
        <v>44743</v>
      </c>
      <c r="F3247" s="28">
        <v>8</v>
      </c>
      <c r="G3247" s="34">
        <v>0.28765600000000002</v>
      </c>
      <c r="H3247" s="34">
        <v>0</v>
      </c>
      <c r="I3247" s="34">
        <v>0.24948100000000001</v>
      </c>
      <c r="J3247" s="26">
        <v>0</v>
      </c>
      <c r="K3247" s="26">
        <v>0</v>
      </c>
      <c r="L3247" s="26">
        <v>0.20178199999999999</v>
      </c>
    </row>
    <row r="3248" spans="2:12" ht="19.5" customHeight="1" x14ac:dyDescent="0.3">
      <c r="B3248" s="32" t="s">
        <v>54</v>
      </c>
      <c r="C3248" s="30" t="s">
        <v>33</v>
      </c>
      <c r="D3248" s="30" t="s">
        <v>43</v>
      </c>
      <c r="E3248" s="29">
        <v>44713</v>
      </c>
      <c r="F3248" s="28">
        <v>8</v>
      </c>
      <c r="G3248" s="27">
        <v>0</v>
      </c>
      <c r="H3248" s="27">
        <v>0</v>
      </c>
      <c r="I3248" s="27">
        <v>0</v>
      </c>
      <c r="J3248" s="26">
        <v>0.31763599999999997</v>
      </c>
      <c r="K3248" s="26">
        <v>0.29574600000000001</v>
      </c>
      <c r="L3248" s="26">
        <v>0.24620600000000001</v>
      </c>
    </row>
    <row r="3249" spans="2:12" ht="19.5" customHeight="1" x14ac:dyDescent="0.3">
      <c r="B3249" s="32" t="s">
        <v>54</v>
      </c>
      <c r="C3249" s="30" t="s">
        <v>33</v>
      </c>
      <c r="D3249" s="30" t="s">
        <v>43</v>
      </c>
      <c r="E3249" s="29">
        <v>44682</v>
      </c>
      <c r="F3249" s="28">
        <v>8</v>
      </c>
      <c r="G3249" s="27">
        <v>0</v>
      </c>
      <c r="H3249" s="27">
        <v>0</v>
      </c>
      <c r="I3249" s="27">
        <v>0</v>
      </c>
      <c r="J3249" s="26">
        <v>0.33489099999999999</v>
      </c>
      <c r="K3249" s="26">
        <v>0.31330999999999998</v>
      </c>
      <c r="L3249" s="26">
        <v>0.26622800000000002</v>
      </c>
    </row>
    <row r="3250" spans="2:12" ht="19.5" customHeight="1" x14ac:dyDescent="0.3">
      <c r="B3250" s="32" t="s">
        <v>54</v>
      </c>
      <c r="C3250" s="30" t="s">
        <v>33</v>
      </c>
      <c r="D3250" s="30" t="s">
        <v>43</v>
      </c>
      <c r="E3250" s="29">
        <v>44652</v>
      </c>
      <c r="F3250" s="28">
        <v>8</v>
      </c>
      <c r="G3250" s="27">
        <v>0</v>
      </c>
      <c r="H3250" s="27">
        <v>0</v>
      </c>
      <c r="I3250" s="27">
        <v>0</v>
      </c>
      <c r="J3250" s="26">
        <v>0.34168900000000002</v>
      </c>
      <c r="K3250" s="26">
        <v>0.31185600000000002</v>
      </c>
      <c r="L3250" s="26">
        <v>0.26863700000000001</v>
      </c>
    </row>
    <row r="3251" spans="2:12" ht="19.5" customHeight="1" x14ac:dyDescent="0.3">
      <c r="B3251" s="32" t="s">
        <v>54</v>
      </c>
      <c r="C3251" s="30" t="s">
        <v>33</v>
      </c>
      <c r="D3251" s="30" t="s">
        <v>43</v>
      </c>
      <c r="E3251" s="29">
        <v>44621</v>
      </c>
      <c r="F3251" s="28">
        <v>8</v>
      </c>
      <c r="G3251" s="27">
        <v>0</v>
      </c>
      <c r="H3251" s="27">
        <v>0.51236599999999999</v>
      </c>
      <c r="I3251" s="27">
        <v>0</v>
      </c>
      <c r="J3251" s="26">
        <v>0.444882</v>
      </c>
      <c r="K3251" s="26">
        <v>0</v>
      </c>
      <c r="L3251" s="26">
        <v>0.36100700000000002</v>
      </c>
    </row>
    <row r="3252" spans="2:12" ht="19.5" customHeight="1" x14ac:dyDescent="0.3">
      <c r="B3252" s="32" t="s">
        <v>54</v>
      </c>
      <c r="C3252" s="30" t="s">
        <v>33</v>
      </c>
      <c r="D3252" s="30" t="s">
        <v>43</v>
      </c>
      <c r="E3252" s="29">
        <v>44593</v>
      </c>
      <c r="F3252" s="28">
        <v>8</v>
      </c>
      <c r="G3252" s="27">
        <v>0</v>
      </c>
      <c r="H3252" s="27">
        <v>0.37823200000000001</v>
      </c>
      <c r="I3252" s="27">
        <v>0</v>
      </c>
      <c r="J3252" s="26">
        <v>0.32584400000000002</v>
      </c>
      <c r="K3252" s="26">
        <v>0</v>
      </c>
      <c r="L3252" s="26">
        <v>0.26555499999999999</v>
      </c>
    </row>
    <row r="3253" spans="2:12" ht="19.5" customHeight="1" x14ac:dyDescent="0.3">
      <c r="B3253" s="32" t="s">
        <v>54</v>
      </c>
      <c r="C3253" s="30" t="s">
        <v>33</v>
      </c>
      <c r="D3253" s="30" t="s">
        <v>43</v>
      </c>
      <c r="E3253" s="29">
        <v>44562</v>
      </c>
      <c r="F3253" s="28">
        <v>8</v>
      </c>
      <c r="G3253" s="27">
        <v>0</v>
      </c>
      <c r="H3253" s="27">
        <v>0.38245899999999999</v>
      </c>
      <c r="I3253" s="27">
        <v>0</v>
      </c>
      <c r="J3253" s="26">
        <v>0.32451200000000002</v>
      </c>
      <c r="K3253" s="26">
        <v>0</v>
      </c>
      <c r="L3253" s="26">
        <v>0.27688499999999999</v>
      </c>
    </row>
    <row r="3254" spans="2:12" ht="19.5" customHeight="1" x14ac:dyDescent="0.3">
      <c r="B3254" s="31" t="s">
        <v>54</v>
      </c>
      <c r="C3254" s="30" t="s">
        <v>33</v>
      </c>
      <c r="D3254" s="30" t="s">
        <v>43</v>
      </c>
      <c r="E3254" s="29">
        <v>45108</v>
      </c>
      <c r="F3254" s="28">
        <v>8</v>
      </c>
      <c r="G3254" s="27">
        <v>0.219419</v>
      </c>
      <c r="H3254" s="27">
        <v>0</v>
      </c>
      <c r="I3254" s="27">
        <v>0.18206700000000001</v>
      </c>
      <c r="J3254" s="26">
        <v>0</v>
      </c>
      <c r="K3254" s="26">
        <v>0</v>
      </c>
      <c r="L3254" s="26">
        <v>0.13624600000000001</v>
      </c>
    </row>
    <row r="3255" spans="2:12" ht="19.5" customHeight="1" x14ac:dyDescent="0.3">
      <c r="B3255" s="32" t="s">
        <v>54</v>
      </c>
      <c r="C3255" s="30" t="s">
        <v>33</v>
      </c>
      <c r="D3255" s="30" t="s">
        <v>82</v>
      </c>
      <c r="E3255" s="29">
        <v>44896</v>
      </c>
      <c r="F3255" s="28" t="s">
        <v>125</v>
      </c>
      <c r="G3255" s="27">
        <v>0</v>
      </c>
      <c r="H3255" s="27">
        <v>0.18570300000000001</v>
      </c>
      <c r="I3255" s="27">
        <v>0.15969</v>
      </c>
      <c r="J3255" s="26">
        <v>0</v>
      </c>
      <c r="K3255" s="26">
        <v>0</v>
      </c>
      <c r="L3255" s="26">
        <v>0.16863800000000001</v>
      </c>
    </row>
    <row r="3256" spans="2:12" ht="19.5" customHeight="1" x14ac:dyDescent="0.3">
      <c r="B3256" s="32" t="s">
        <v>54</v>
      </c>
      <c r="C3256" s="30" t="s">
        <v>33</v>
      </c>
      <c r="D3256" s="30" t="s">
        <v>82</v>
      </c>
      <c r="E3256" s="29">
        <v>44866</v>
      </c>
      <c r="F3256" s="28" t="s">
        <v>125</v>
      </c>
      <c r="G3256" s="27">
        <v>0</v>
      </c>
      <c r="H3256" s="27">
        <v>0.24832499999999999</v>
      </c>
      <c r="I3256" s="27">
        <v>0.22750999999999999</v>
      </c>
      <c r="J3256" s="26">
        <v>0</v>
      </c>
      <c r="K3256" s="26">
        <v>0</v>
      </c>
      <c r="L3256" s="26">
        <v>0.186637</v>
      </c>
    </row>
    <row r="3257" spans="2:12" ht="19.5" customHeight="1" x14ac:dyDescent="0.3">
      <c r="B3257" s="32" t="s">
        <v>54</v>
      </c>
      <c r="C3257" s="30" t="s">
        <v>33</v>
      </c>
      <c r="D3257" s="30" t="s">
        <v>82</v>
      </c>
      <c r="E3257" s="29">
        <v>44835</v>
      </c>
      <c r="F3257" s="28" t="s">
        <v>125</v>
      </c>
      <c r="G3257" s="27">
        <v>0.28704999999999997</v>
      </c>
      <c r="H3257" s="27">
        <v>0</v>
      </c>
      <c r="I3257" s="27">
        <v>0.25342500000000001</v>
      </c>
      <c r="J3257" s="26">
        <v>0</v>
      </c>
      <c r="K3257" s="26">
        <v>0</v>
      </c>
      <c r="L3257" s="26">
        <v>0.19687099999999999</v>
      </c>
    </row>
    <row r="3258" spans="2:12" ht="19.5" customHeight="1" x14ac:dyDescent="0.3">
      <c r="B3258" s="32" t="s">
        <v>54</v>
      </c>
      <c r="C3258" s="30" t="s">
        <v>33</v>
      </c>
      <c r="D3258" s="30" t="s">
        <v>82</v>
      </c>
      <c r="E3258" s="29">
        <v>44805</v>
      </c>
      <c r="F3258" s="28" t="s">
        <v>125</v>
      </c>
      <c r="G3258" s="27">
        <v>0.30796200000000001</v>
      </c>
      <c r="H3258" s="27">
        <v>0</v>
      </c>
      <c r="I3258" s="27">
        <v>0.26252900000000001</v>
      </c>
      <c r="J3258" s="26">
        <v>0</v>
      </c>
      <c r="K3258" s="26">
        <v>0</v>
      </c>
      <c r="L3258" s="26">
        <v>0.19620199999999999</v>
      </c>
    </row>
    <row r="3259" spans="2:12" ht="19.5" customHeight="1" x14ac:dyDescent="0.3">
      <c r="B3259" s="32" t="s">
        <v>54</v>
      </c>
      <c r="C3259" s="30" t="s">
        <v>33</v>
      </c>
      <c r="D3259" s="30" t="s">
        <v>82</v>
      </c>
      <c r="E3259" s="29">
        <v>44774</v>
      </c>
      <c r="F3259" s="28" t="s">
        <v>125</v>
      </c>
      <c r="G3259" s="27">
        <v>0.32037399999999999</v>
      </c>
      <c r="H3259" s="27">
        <v>0</v>
      </c>
      <c r="I3259" s="27">
        <v>0.28512599999999999</v>
      </c>
      <c r="J3259" s="26">
        <v>0</v>
      </c>
      <c r="K3259" s="26">
        <v>0</v>
      </c>
      <c r="L3259" s="26">
        <v>0.22803399999999999</v>
      </c>
    </row>
    <row r="3260" spans="2:12" ht="19.5" customHeight="1" x14ac:dyDescent="0.3">
      <c r="B3260" s="32" t="s">
        <v>54</v>
      </c>
      <c r="C3260" s="30" t="s">
        <v>33</v>
      </c>
      <c r="D3260" s="30" t="s">
        <v>82</v>
      </c>
      <c r="E3260" s="29">
        <v>44743</v>
      </c>
      <c r="F3260" s="28" t="s">
        <v>125</v>
      </c>
      <c r="G3260" s="27">
        <v>0.28815600000000002</v>
      </c>
      <c r="H3260" s="27">
        <v>0</v>
      </c>
      <c r="I3260" s="27">
        <v>0.24998100000000001</v>
      </c>
      <c r="J3260" s="26">
        <v>0</v>
      </c>
      <c r="K3260" s="26">
        <v>0</v>
      </c>
      <c r="L3260" s="26">
        <v>0.20228199999999999</v>
      </c>
    </row>
    <row r="3261" spans="2:12" ht="19.5" customHeight="1" x14ac:dyDescent="0.3">
      <c r="B3261" s="32" t="s">
        <v>54</v>
      </c>
      <c r="C3261" s="30" t="s">
        <v>33</v>
      </c>
      <c r="D3261" s="30" t="s">
        <v>82</v>
      </c>
      <c r="E3261" s="29">
        <v>44713</v>
      </c>
      <c r="F3261" s="28" t="s">
        <v>125</v>
      </c>
      <c r="G3261" s="27">
        <v>0</v>
      </c>
      <c r="H3261" s="27">
        <v>0</v>
      </c>
      <c r="I3261" s="27">
        <v>0</v>
      </c>
      <c r="J3261" s="26">
        <v>0.31813599999999997</v>
      </c>
      <c r="K3261" s="26">
        <v>0.29624600000000001</v>
      </c>
      <c r="L3261" s="26">
        <v>0.24670600000000001</v>
      </c>
    </row>
    <row r="3262" spans="2:12" ht="19.5" customHeight="1" x14ac:dyDescent="0.3">
      <c r="B3262" s="32" t="s">
        <v>54</v>
      </c>
      <c r="C3262" s="30" t="s">
        <v>33</v>
      </c>
      <c r="D3262" s="30" t="s">
        <v>82</v>
      </c>
      <c r="E3262" s="29">
        <v>44682</v>
      </c>
      <c r="F3262" s="28" t="s">
        <v>125</v>
      </c>
      <c r="G3262" s="27">
        <v>0</v>
      </c>
      <c r="H3262" s="27">
        <v>0</v>
      </c>
      <c r="I3262" s="27">
        <v>0</v>
      </c>
      <c r="J3262" s="26">
        <v>0.33539099999999999</v>
      </c>
      <c r="K3262" s="26">
        <v>0.31380999999999998</v>
      </c>
      <c r="L3262" s="26">
        <v>0.26672800000000002</v>
      </c>
    </row>
    <row r="3263" spans="2:12" ht="19.5" customHeight="1" x14ac:dyDescent="0.3">
      <c r="B3263" s="32" t="s">
        <v>54</v>
      </c>
      <c r="C3263" s="30" t="s">
        <v>33</v>
      </c>
      <c r="D3263" s="30" t="s">
        <v>82</v>
      </c>
      <c r="E3263" s="29">
        <v>44652</v>
      </c>
      <c r="F3263" s="28" t="s">
        <v>125</v>
      </c>
      <c r="G3263" s="27">
        <v>0</v>
      </c>
      <c r="H3263" s="27">
        <v>0</v>
      </c>
      <c r="I3263" s="27">
        <v>0</v>
      </c>
      <c r="J3263" s="26">
        <v>0.34218900000000002</v>
      </c>
      <c r="K3263" s="26">
        <v>0.31235600000000002</v>
      </c>
      <c r="L3263" s="26">
        <v>0.26913700000000002</v>
      </c>
    </row>
    <row r="3264" spans="2:12" ht="19.5" customHeight="1" x14ac:dyDescent="0.3">
      <c r="B3264" s="32" t="s">
        <v>54</v>
      </c>
      <c r="C3264" s="30" t="s">
        <v>33</v>
      </c>
      <c r="D3264" s="30" t="s">
        <v>82</v>
      </c>
      <c r="E3264" s="29">
        <v>44621</v>
      </c>
      <c r="F3264" s="28" t="s">
        <v>125</v>
      </c>
      <c r="G3264" s="27">
        <v>0</v>
      </c>
      <c r="H3264" s="27">
        <v>0.51286600000000004</v>
      </c>
      <c r="I3264" s="27">
        <v>0</v>
      </c>
      <c r="J3264" s="26">
        <v>0.445382</v>
      </c>
      <c r="K3264" s="26">
        <v>0</v>
      </c>
      <c r="L3264" s="26">
        <v>0.36150700000000002</v>
      </c>
    </row>
    <row r="3265" spans="2:12" ht="19.5" customHeight="1" x14ac:dyDescent="0.3">
      <c r="B3265" s="32" t="s">
        <v>54</v>
      </c>
      <c r="C3265" s="30" t="s">
        <v>33</v>
      </c>
      <c r="D3265" s="30" t="s">
        <v>82</v>
      </c>
      <c r="E3265" s="29">
        <v>44593</v>
      </c>
      <c r="F3265" s="28" t="s">
        <v>125</v>
      </c>
      <c r="G3265" s="27">
        <v>0</v>
      </c>
      <c r="H3265" s="27">
        <v>0.37873200000000001</v>
      </c>
      <c r="I3265" s="27">
        <v>0</v>
      </c>
      <c r="J3265" s="26">
        <v>0.32634400000000002</v>
      </c>
      <c r="K3265" s="26">
        <v>0</v>
      </c>
      <c r="L3265" s="26">
        <v>0.26605499999999999</v>
      </c>
    </row>
    <row r="3266" spans="2:12" ht="19.5" customHeight="1" x14ac:dyDescent="0.3">
      <c r="B3266" s="32" t="s">
        <v>54</v>
      </c>
      <c r="C3266" s="30" t="s">
        <v>33</v>
      </c>
      <c r="D3266" s="30" t="s">
        <v>82</v>
      </c>
      <c r="E3266" s="29">
        <v>44562</v>
      </c>
      <c r="F3266" s="28" t="s">
        <v>125</v>
      </c>
      <c r="G3266" s="27">
        <v>0</v>
      </c>
      <c r="H3266" s="27">
        <v>0.38295899999999999</v>
      </c>
      <c r="I3266" s="27">
        <v>0</v>
      </c>
      <c r="J3266" s="26">
        <v>0.32501200000000002</v>
      </c>
      <c r="K3266" s="26">
        <v>0</v>
      </c>
      <c r="L3266" s="26">
        <v>0.27738499999999999</v>
      </c>
    </row>
    <row r="3267" spans="2:12" ht="19.5" customHeight="1" x14ac:dyDescent="0.3">
      <c r="B3267" s="32" t="s">
        <v>54</v>
      </c>
      <c r="C3267" s="30" t="s">
        <v>33</v>
      </c>
      <c r="D3267" s="30" t="s">
        <v>82</v>
      </c>
      <c r="E3267" s="29">
        <v>44896</v>
      </c>
      <c r="F3267" s="28" t="s">
        <v>126</v>
      </c>
      <c r="G3267" s="27">
        <v>0</v>
      </c>
      <c r="H3267" s="27">
        <v>0.19070300000000001</v>
      </c>
      <c r="I3267" s="27">
        <v>0.16469</v>
      </c>
      <c r="J3267" s="26">
        <v>0</v>
      </c>
      <c r="K3267" s="26">
        <v>0</v>
      </c>
      <c r="L3267" s="26">
        <v>0.17363799999999999</v>
      </c>
    </row>
    <row r="3268" spans="2:12" ht="19.5" customHeight="1" x14ac:dyDescent="0.3">
      <c r="B3268" s="32" t="s">
        <v>54</v>
      </c>
      <c r="C3268" s="30" t="s">
        <v>33</v>
      </c>
      <c r="D3268" s="30" t="s">
        <v>82</v>
      </c>
      <c r="E3268" s="29">
        <v>44866</v>
      </c>
      <c r="F3268" s="28" t="s">
        <v>126</v>
      </c>
      <c r="G3268" s="27">
        <v>0</v>
      </c>
      <c r="H3268" s="27">
        <v>0.25332500000000002</v>
      </c>
      <c r="I3268" s="27">
        <v>0.23250999999999999</v>
      </c>
      <c r="J3268" s="26">
        <v>0</v>
      </c>
      <c r="K3268" s="26">
        <v>0</v>
      </c>
      <c r="L3268" s="26">
        <v>0.191637</v>
      </c>
    </row>
    <row r="3269" spans="2:12" ht="19.5" customHeight="1" x14ac:dyDescent="0.3">
      <c r="B3269" s="32" t="s">
        <v>54</v>
      </c>
      <c r="C3269" s="30" t="s">
        <v>33</v>
      </c>
      <c r="D3269" s="30" t="s">
        <v>82</v>
      </c>
      <c r="E3269" s="29">
        <v>44835</v>
      </c>
      <c r="F3269" s="28" t="s">
        <v>126</v>
      </c>
      <c r="G3269" s="27">
        <v>0.29204999999999998</v>
      </c>
      <c r="H3269" s="27">
        <v>0</v>
      </c>
      <c r="I3269" s="27">
        <v>0.25842500000000002</v>
      </c>
      <c r="J3269" s="26">
        <v>0</v>
      </c>
      <c r="K3269" s="26">
        <v>0</v>
      </c>
      <c r="L3269" s="26">
        <v>0.20187099999999999</v>
      </c>
    </row>
    <row r="3270" spans="2:12" ht="19.5" customHeight="1" x14ac:dyDescent="0.3">
      <c r="B3270" s="32" t="s">
        <v>54</v>
      </c>
      <c r="C3270" s="30" t="s">
        <v>33</v>
      </c>
      <c r="D3270" s="30" t="s">
        <v>82</v>
      </c>
      <c r="E3270" s="29">
        <v>44805</v>
      </c>
      <c r="F3270" s="28" t="s">
        <v>126</v>
      </c>
      <c r="G3270" s="27">
        <v>0.31296200000000002</v>
      </c>
      <c r="H3270" s="27">
        <v>0</v>
      </c>
      <c r="I3270" s="27">
        <v>0.26752900000000002</v>
      </c>
      <c r="J3270" s="26">
        <v>0</v>
      </c>
      <c r="K3270" s="26">
        <v>0</v>
      </c>
      <c r="L3270" s="26">
        <v>0.20120199999999999</v>
      </c>
    </row>
    <row r="3271" spans="2:12" ht="19.5" customHeight="1" x14ac:dyDescent="0.3">
      <c r="B3271" s="32" t="s">
        <v>54</v>
      </c>
      <c r="C3271" s="30" t="s">
        <v>33</v>
      </c>
      <c r="D3271" s="30" t="s">
        <v>82</v>
      </c>
      <c r="E3271" s="29">
        <v>44774</v>
      </c>
      <c r="F3271" s="28" t="s">
        <v>126</v>
      </c>
      <c r="G3271" s="27">
        <v>0.325374</v>
      </c>
      <c r="H3271" s="27">
        <v>0</v>
      </c>
      <c r="I3271" s="27">
        <v>0.290126</v>
      </c>
      <c r="J3271" s="26">
        <v>0</v>
      </c>
      <c r="K3271" s="26">
        <v>0</v>
      </c>
      <c r="L3271" s="26">
        <v>0.23303399999999999</v>
      </c>
    </row>
    <row r="3272" spans="2:12" ht="19.5" customHeight="1" x14ac:dyDescent="0.3">
      <c r="B3272" s="32" t="s">
        <v>54</v>
      </c>
      <c r="C3272" s="30" t="s">
        <v>33</v>
      </c>
      <c r="D3272" s="30" t="s">
        <v>82</v>
      </c>
      <c r="E3272" s="29">
        <v>44743</v>
      </c>
      <c r="F3272" s="28" t="s">
        <v>126</v>
      </c>
      <c r="G3272" s="27">
        <v>0.29315599999999997</v>
      </c>
      <c r="H3272" s="27">
        <v>0</v>
      </c>
      <c r="I3272" s="27">
        <v>0.25498100000000001</v>
      </c>
      <c r="J3272" s="26">
        <v>0</v>
      </c>
      <c r="K3272" s="26">
        <v>0</v>
      </c>
      <c r="L3272" s="26">
        <v>0.20728199999999999</v>
      </c>
    </row>
    <row r="3273" spans="2:12" ht="19.5" customHeight="1" x14ac:dyDescent="0.3">
      <c r="B3273" s="32" t="s">
        <v>54</v>
      </c>
      <c r="C3273" s="30" t="s">
        <v>33</v>
      </c>
      <c r="D3273" s="30" t="s">
        <v>82</v>
      </c>
      <c r="E3273" s="29">
        <v>44713</v>
      </c>
      <c r="F3273" s="28" t="s">
        <v>126</v>
      </c>
      <c r="G3273" s="27">
        <v>0</v>
      </c>
      <c r="H3273" s="27">
        <v>0</v>
      </c>
      <c r="I3273" s="27">
        <v>0</v>
      </c>
      <c r="J3273" s="26">
        <v>0.32313599999999998</v>
      </c>
      <c r="K3273" s="26">
        <v>0.30124600000000001</v>
      </c>
      <c r="L3273" s="26">
        <v>0.25170599999999999</v>
      </c>
    </row>
    <row r="3274" spans="2:12" ht="19.5" customHeight="1" x14ac:dyDescent="0.3">
      <c r="B3274" s="32" t="s">
        <v>54</v>
      </c>
      <c r="C3274" s="30" t="s">
        <v>33</v>
      </c>
      <c r="D3274" s="30" t="s">
        <v>82</v>
      </c>
      <c r="E3274" s="29">
        <v>44682</v>
      </c>
      <c r="F3274" s="28" t="s">
        <v>126</v>
      </c>
      <c r="G3274" s="27">
        <v>0</v>
      </c>
      <c r="H3274" s="27">
        <v>0</v>
      </c>
      <c r="I3274" s="27">
        <v>0</v>
      </c>
      <c r="J3274" s="26">
        <v>0.340391</v>
      </c>
      <c r="K3274" s="26">
        <v>0.31880999999999998</v>
      </c>
      <c r="L3274" s="26">
        <v>0.27172800000000003</v>
      </c>
    </row>
    <row r="3275" spans="2:12" ht="19.5" customHeight="1" x14ac:dyDescent="0.3">
      <c r="B3275" s="32" t="s">
        <v>54</v>
      </c>
      <c r="C3275" s="30" t="s">
        <v>33</v>
      </c>
      <c r="D3275" s="30" t="s">
        <v>82</v>
      </c>
      <c r="E3275" s="29">
        <v>44652</v>
      </c>
      <c r="F3275" s="28" t="s">
        <v>126</v>
      </c>
      <c r="G3275" s="27">
        <v>0</v>
      </c>
      <c r="H3275" s="27">
        <v>0</v>
      </c>
      <c r="I3275" s="27">
        <v>0</v>
      </c>
      <c r="J3275" s="26">
        <v>0.34718900000000003</v>
      </c>
      <c r="K3275" s="26">
        <v>0.31735599999999997</v>
      </c>
      <c r="L3275" s="26">
        <v>0.27413700000000002</v>
      </c>
    </row>
    <row r="3276" spans="2:12" ht="19.5" customHeight="1" x14ac:dyDescent="0.3">
      <c r="B3276" s="32" t="s">
        <v>54</v>
      </c>
      <c r="C3276" s="30" t="s">
        <v>33</v>
      </c>
      <c r="D3276" s="30" t="s">
        <v>82</v>
      </c>
      <c r="E3276" s="29">
        <v>44621</v>
      </c>
      <c r="F3276" s="28" t="s">
        <v>126</v>
      </c>
      <c r="G3276" s="27">
        <v>0</v>
      </c>
      <c r="H3276" s="27">
        <v>0.51786600000000005</v>
      </c>
      <c r="I3276" s="27">
        <v>0</v>
      </c>
      <c r="J3276" s="26">
        <v>0.450382</v>
      </c>
      <c r="K3276" s="26">
        <v>0</v>
      </c>
      <c r="L3276" s="26">
        <v>0.36650699999999997</v>
      </c>
    </row>
    <row r="3277" spans="2:12" ht="19.5" customHeight="1" x14ac:dyDescent="0.3">
      <c r="B3277" s="32" t="s">
        <v>54</v>
      </c>
      <c r="C3277" s="30" t="s">
        <v>33</v>
      </c>
      <c r="D3277" s="30" t="s">
        <v>82</v>
      </c>
      <c r="E3277" s="29">
        <v>44593</v>
      </c>
      <c r="F3277" s="28" t="s">
        <v>126</v>
      </c>
      <c r="G3277" s="27">
        <v>0</v>
      </c>
      <c r="H3277" s="27">
        <v>0.38373200000000002</v>
      </c>
      <c r="I3277" s="27">
        <v>0</v>
      </c>
      <c r="J3277" s="26">
        <v>0.33134399999999997</v>
      </c>
      <c r="K3277" s="26">
        <v>0</v>
      </c>
      <c r="L3277" s="26">
        <v>0.27105499999999999</v>
      </c>
    </row>
    <row r="3278" spans="2:12" ht="19.5" customHeight="1" x14ac:dyDescent="0.3">
      <c r="B3278" s="32" t="s">
        <v>54</v>
      </c>
      <c r="C3278" s="30" t="s">
        <v>33</v>
      </c>
      <c r="D3278" s="30" t="s">
        <v>82</v>
      </c>
      <c r="E3278" s="29">
        <v>44562</v>
      </c>
      <c r="F3278" s="28" t="s">
        <v>126</v>
      </c>
      <c r="G3278" s="27">
        <v>0</v>
      </c>
      <c r="H3278" s="27">
        <v>0.387959</v>
      </c>
      <c r="I3278" s="27">
        <v>0</v>
      </c>
      <c r="J3278" s="26">
        <v>0.33001199999999997</v>
      </c>
      <c r="K3278" s="26">
        <v>0</v>
      </c>
      <c r="L3278" s="26">
        <v>0.282385</v>
      </c>
    </row>
    <row r="3279" spans="2:12" ht="19.5" customHeight="1" x14ac:dyDescent="0.3">
      <c r="B3279" s="32" t="s">
        <v>54</v>
      </c>
      <c r="C3279" s="30" t="s">
        <v>33</v>
      </c>
      <c r="D3279" s="30" t="s">
        <v>82</v>
      </c>
      <c r="E3279" s="29">
        <v>44896</v>
      </c>
      <c r="F3279" s="28" t="s">
        <v>127</v>
      </c>
      <c r="G3279" s="27">
        <v>0</v>
      </c>
      <c r="H3279" s="27">
        <v>0.19570299999999999</v>
      </c>
      <c r="I3279" s="27">
        <v>0.16969000000000001</v>
      </c>
      <c r="J3279" s="26">
        <v>0</v>
      </c>
      <c r="K3279" s="26">
        <v>0</v>
      </c>
      <c r="L3279" s="26">
        <v>0.17863799999999999</v>
      </c>
    </row>
    <row r="3280" spans="2:12" ht="19.5" customHeight="1" x14ac:dyDescent="0.3">
      <c r="B3280" s="32" t="s">
        <v>54</v>
      </c>
      <c r="C3280" s="30" t="s">
        <v>33</v>
      </c>
      <c r="D3280" s="30" t="s">
        <v>82</v>
      </c>
      <c r="E3280" s="29">
        <v>44866</v>
      </c>
      <c r="F3280" s="28" t="s">
        <v>127</v>
      </c>
      <c r="G3280" s="27">
        <v>0</v>
      </c>
      <c r="H3280" s="27">
        <v>0.25832499999999997</v>
      </c>
      <c r="I3280" s="27">
        <v>0.23751</v>
      </c>
      <c r="J3280" s="26">
        <v>0</v>
      </c>
      <c r="K3280" s="26">
        <v>0</v>
      </c>
      <c r="L3280" s="26">
        <v>0.19663700000000001</v>
      </c>
    </row>
    <row r="3281" spans="2:12" ht="19.5" customHeight="1" x14ac:dyDescent="0.3">
      <c r="B3281" s="32" t="s">
        <v>54</v>
      </c>
      <c r="C3281" s="30" t="s">
        <v>33</v>
      </c>
      <c r="D3281" s="30" t="s">
        <v>82</v>
      </c>
      <c r="E3281" s="29">
        <v>44835</v>
      </c>
      <c r="F3281" s="28" t="s">
        <v>127</v>
      </c>
      <c r="G3281" s="27">
        <v>0.29704999999999998</v>
      </c>
      <c r="H3281" s="27">
        <v>0</v>
      </c>
      <c r="I3281" s="27">
        <v>0.26342500000000002</v>
      </c>
      <c r="J3281" s="26">
        <v>0</v>
      </c>
      <c r="K3281" s="26">
        <v>0</v>
      </c>
      <c r="L3281" s="26">
        <v>0.206871</v>
      </c>
    </row>
    <row r="3282" spans="2:12" ht="19.5" customHeight="1" x14ac:dyDescent="0.3">
      <c r="B3282" s="32" t="s">
        <v>54</v>
      </c>
      <c r="C3282" s="30" t="s">
        <v>33</v>
      </c>
      <c r="D3282" s="30" t="s">
        <v>82</v>
      </c>
      <c r="E3282" s="29">
        <v>44805</v>
      </c>
      <c r="F3282" s="28" t="s">
        <v>127</v>
      </c>
      <c r="G3282" s="27">
        <v>0.31796200000000002</v>
      </c>
      <c r="H3282" s="27">
        <v>0</v>
      </c>
      <c r="I3282" s="27">
        <v>0.27252900000000002</v>
      </c>
      <c r="J3282" s="26">
        <v>0</v>
      </c>
      <c r="K3282" s="26">
        <v>0</v>
      </c>
      <c r="L3282" s="26">
        <v>0.206202</v>
      </c>
    </row>
    <row r="3283" spans="2:12" ht="19.5" customHeight="1" x14ac:dyDescent="0.3">
      <c r="B3283" s="32" t="s">
        <v>54</v>
      </c>
      <c r="C3283" s="30" t="s">
        <v>33</v>
      </c>
      <c r="D3283" s="30" t="s">
        <v>82</v>
      </c>
      <c r="E3283" s="29">
        <v>44774</v>
      </c>
      <c r="F3283" s="28" t="s">
        <v>127</v>
      </c>
      <c r="G3283" s="27">
        <v>0.330374</v>
      </c>
      <c r="H3283" s="27">
        <v>0</v>
      </c>
      <c r="I3283" s="27">
        <v>0.295126</v>
      </c>
      <c r="J3283" s="26">
        <v>0</v>
      </c>
      <c r="K3283" s="26">
        <v>0</v>
      </c>
      <c r="L3283" s="26">
        <v>0.238034</v>
      </c>
    </row>
    <row r="3284" spans="2:12" ht="19.5" customHeight="1" x14ac:dyDescent="0.3">
      <c r="B3284" s="32" t="s">
        <v>54</v>
      </c>
      <c r="C3284" s="30" t="s">
        <v>33</v>
      </c>
      <c r="D3284" s="30" t="s">
        <v>82</v>
      </c>
      <c r="E3284" s="29">
        <v>44743</v>
      </c>
      <c r="F3284" s="28" t="s">
        <v>127</v>
      </c>
      <c r="G3284" s="27">
        <v>0.29815599999999998</v>
      </c>
      <c r="H3284" s="27">
        <v>0</v>
      </c>
      <c r="I3284" s="27">
        <v>0.25998100000000002</v>
      </c>
      <c r="J3284" s="26">
        <v>0</v>
      </c>
      <c r="K3284" s="26">
        <v>0</v>
      </c>
      <c r="L3284" s="26">
        <v>0.212282</v>
      </c>
    </row>
    <row r="3285" spans="2:12" ht="19.5" customHeight="1" x14ac:dyDescent="0.3">
      <c r="B3285" s="32" t="s">
        <v>54</v>
      </c>
      <c r="C3285" s="30" t="s">
        <v>33</v>
      </c>
      <c r="D3285" s="30" t="s">
        <v>82</v>
      </c>
      <c r="E3285" s="29">
        <v>44713</v>
      </c>
      <c r="F3285" s="28" t="s">
        <v>127</v>
      </c>
      <c r="G3285" s="27">
        <v>0</v>
      </c>
      <c r="H3285" s="27">
        <v>0</v>
      </c>
      <c r="I3285" s="27">
        <v>0</v>
      </c>
      <c r="J3285" s="26">
        <v>0.32813599999999998</v>
      </c>
      <c r="K3285" s="26">
        <v>0.30624600000000002</v>
      </c>
      <c r="L3285" s="26">
        <v>0.25670599999999999</v>
      </c>
    </row>
    <row r="3286" spans="2:12" ht="19.5" customHeight="1" x14ac:dyDescent="0.3">
      <c r="B3286" s="32" t="s">
        <v>54</v>
      </c>
      <c r="C3286" s="30" t="s">
        <v>33</v>
      </c>
      <c r="D3286" s="30" t="s">
        <v>82</v>
      </c>
      <c r="E3286" s="29">
        <v>44682</v>
      </c>
      <c r="F3286" s="28" t="s">
        <v>127</v>
      </c>
      <c r="G3286" s="27">
        <v>0</v>
      </c>
      <c r="H3286" s="27">
        <v>0</v>
      </c>
      <c r="I3286" s="27">
        <v>0</v>
      </c>
      <c r="J3286" s="26">
        <v>0.345391</v>
      </c>
      <c r="K3286" s="26">
        <v>0.32380999999999999</v>
      </c>
      <c r="L3286" s="26">
        <v>0.27672799999999997</v>
      </c>
    </row>
    <row r="3287" spans="2:12" ht="19.5" customHeight="1" x14ac:dyDescent="0.3">
      <c r="B3287" s="32" t="s">
        <v>54</v>
      </c>
      <c r="C3287" s="30" t="s">
        <v>33</v>
      </c>
      <c r="D3287" s="30" t="s">
        <v>82</v>
      </c>
      <c r="E3287" s="29">
        <v>44652</v>
      </c>
      <c r="F3287" s="28" t="s">
        <v>127</v>
      </c>
      <c r="G3287" s="27">
        <v>0</v>
      </c>
      <c r="H3287" s="27">
        <v>0</v>
      </c>
      <c r="I3287" s="27">
        <v>0</v>
      </c>
      <c r="J3287" s="26">
        <v>0.35218899999999997</v>
      </c>
      <c r="K3287" s="26">
        <v>0.32235599999999998</v>
      </c>
      <c r="L3287" s="26">
        <v>0.27913700000000002</v>
      </c>
    </row>
    <row r="3288" spans="2:12" ht="19.5" customHeight="1" x14ac:dyDescent="0.3">
      <c r="B3288" s="32" t="s">
        <v>54</v>
      </c>
      <c r="C3288" s="30" t="s">
        <v>33</v>
      </c>
      <c r="D3288" s="30" t="s">
        <v>82</v>
      </c>
      <c r="E3288" s="29">
        <v>44621</v>
      </c>
      <c r="F3288" s="28" t="s">
        <v>127</v>
      </c>
      <c r="G3288" s="27">
        <v>0</v>
      </c>
      <c r="H3288" s="27">
        <v>0.52286600000000005</v>
      </c>
      <c r="I3288" s="27">
        <v>0</v>
      </c>
      <c r="J3288" s="26">
        <v>0.45538200000000001</v>
      </c>
      <c r="K3288" s="26">
        <v>0</v>
      </c>
      <c r="L3288" s="26">
        <v>0.37150699999999998</v>
      </c>
    </row>
    <row r="3289" spans="2:12" ht="19.5" customHeight="1" x14ac:dyDescent="0.3">
      <c r="B3289" s="32" t="s">
        <v>54</v>
      </c>
      <c r="C3289" s="30" t="s">
        <v>33</v>
      </c>
      <c r="D3289" s="30" t="s">
        <v>82</v>
      </c>
      <c r="E3289" s="29">
        <v>44593</v>
      </c>
      <c r="F3289" s="28" t="s">
        <v>127</v>
      </c>
      <c r="G3289" s="27">
        <v>0</v>
      </c>
      <c r="H3289" s="27">
        <v>0.38873200000000002</v>
      </c>
      <c r="I3289" s="27">
        <v>0</v>
      </c>
      <c r="J3289" s="26">
        <v>0.33634399999999998</v>
      </c>
      <c r="K3289" s="26">
        <v>0</v>
      </c>
      <c r="L3289" s="26">
        <v>0.27605499999999999</v>
      </c>
    </row>
    <row r="3290" spans="2:12" ht="19.5" customHeight="1" x14ac:dyDescent="0.3">
      <c r="B3290" s="32" t="s">
        <v>54</v>
      </c>
      <c r="C3290" s="30" t="s">
        <v>33</v>
      </c>
      <c r="D3290" s="30" t="s">
        <v>82</v>
      </c>
      <c r="E3290" s="29">
        <v>44562</v>
      </c>
      <c r="F3290" s="28" t="s">
        <v>127</v>
      </c>
      <c r="G3290" s="27">
        <v>0</v>
      </c>
      <c r="H3290" s="27">
        <v>0.392959</v>
      </c>
      <c r="I3290" s="27">
        <v>0</v>
      </c>
      <c r="J3290" s="26">
        <v>0.33501199999999998</v>
      </c>
      <c r="K3290" s="26">
        <v>0</v>
      </c>
      <c r="L3290" s="26">
        <v>0.287385</v>
      </c>
    </row>
    <row r="3291" spans="2:12" ht="19.5" customHeight="1" x14ac:dyDescent="0.3">
      <c r="B3291" s="32" t="s">
        <v>54</v>
      </c>
      <c r="C3291" s="30" t="s">
        <v>33</v>
      </c>
      <c r="D3291" s="30" t="s">
        <v>82</v>
      </c>
      <c r="E3291" s="29">
        <v>44896</v>
      </c>
      <c r="F3291" s="28" t="s">
        <v>128</v>
      </c>
      <c r="G3291" s="27">
        <v>0</v>
      </c>
      <c r="H3291" s="27">
        <v>0.20070299999999999</v>
      </c>
      <c r="I3291" s="27">
        <v>0.17469000000000001</v>
      </c>
      <c r="J3291" s="26">
        <v>0</v>
      </c>
      <c r="K3291" s="26">
        <v>0</v>
      </c>
      <c r="L3291" s="26">
        <v>0.183638</v>
      </c>
    </row>
    <row r="3292" spans="2:12" ht="19.5" customHeight="1" x14ac:dyDescent="0.3">
      <c r="B3292" s="32" t="s">
        <v>54</v>
      </c>
      <c r="C3292" s="30" t="s">
        <v>33</v>
      </c>
      <c r="D3292" s="30" t="s">
        <v>82</v>
      </c>
      <c r="E3292" s="29">
        <v>44866</v>
      </c>
      <c r="F3292" s="28" t="s">
        <v>128</v>
      </c>
      <c r="G3292" s="27">
        <v>0</v>
      </c>
      <c r="H3292" s="27">
        <v>0.26332499999999998</v>
      </c>
      <c r="I3292" s="27">
        <v>0.24251</v>
      </c>
      <c r="J3292" s="26">
        <v>0</v>
      </c>
      <c r="K3292" s="26">
        <v>0</v>
      </c>
      <c r="L3292" s="26">
        <v>0.20163700000000001</v>
      </c>
    </row>
    <row r="3293" spans="2:12" ht="19.5" customHeight="1" x14ac:dyDescent="0.3">
      <c r="B3293" s="32" t="s">
        <v>54</v>
      </c>
      <c r="C3293" s="30" t="s">
        <v>33</v>
      </c>
      <c r="D3293" s="30" t="s">
        <v>82</v>
      </c>
      <c r="E3293" s="29">
        <v>44835</v>
      </c>
      <c r="F3293" s="28" t="s">
        <v>128</v>
      </c>
      <c r="G3293" s="27">
        <v>0.30204999999999999</v>
      </c>
      <c r="H3293" s="27">
        <v>0</v>
      </c>
      <c r="I3293" s="27">
        <v>0.26842500000000002</v>
      </c>
      <c r="J3293" s="26">
        <v>0</v>
      </c>
      <c r="K3293" s="26">
        <v>0</v>
      </c>
      <c r="L3293" s="26">
        <v>0.211871</v>
      </c>
    </row>
    <row r="3294" spans="2:12" ht="19.5" customHeight="1" x14ac:dyDescent="0.3">
      <c r="B3294" s="32" t="s">
        <v>54</v>
      </c>
      <c r="C3294" s="30" t="s">
        <v>33</v>
      </c>
      <c r="D3294" s="30" t="s">
        <v>82</v>
      </c>
      <c r="E3294" s="29">
        <v>44805</v>
      </c>
      <c r="F3294" s="28" t="s">
        <v>128</v>
      </c>
      <c r="G3294" s="27">
        <v>0.32296199999999997</v>
      </c>
      <c r="H3294" s="27">
        <v>0</v>
      </c>
      <c r="I3294" s="27">
        <v>0.27752900000000003</v>
      </c>
      <c r="J3294" s="26">
        <v>0</v>
      </c>
      <c r="K3294" s="26">
        <v>0</v>
      </c>
      <c r="L3294" s="26">
        <v>0.211202</v>
      </c>
    </row>
    <row r="3295" spans="2:12" ht="19.5" customHeight="1" x14ac:dyDescent="0.3">
      <c r="B3295" s="32" t="s">
        <v>54</v>
      </c>
      <c r="C3295" s="30" t="s">
        <v>33</v>
      </c>
      <c r="D3295" s="30" t="s">
        <v>82</v>
      </c>
      <c r="E3295" s="29">
        <v>44774</v>
      </c>
      <c r="F3295" s="28" t="s">
        <v>128</v>
      </c>
      <c r="G3295" s="27">
        <v>0.33537400000000001</v>
      </c>
      <c r="H3295" s="27">
        <v>0</v>
      </c>
      <c r="I3295" s="27">
        <v>0.300126</v>
      </c>
      <c r="J3295" s="26">
        <v>0</v>
      </c>
      <c r="K3295" s="26">
        <v>0</v>
      </c>
      <c r="L3295" s="26">
        <v>0.243034</v>
      </c>
    </row>
    <row r="3296" spans="2:12" ht="19.5" customHeight="1" x14ac:dyDescent="0.3">
      <c r="B3296" s="32" t="s">
        <v>54</v>
      </c>
      <c r="C3296" s="30" t="s">
        <v>33</v>
      </c>
      <c r="D3296" s="30" t="s">
        <v>82</v>
      </c>
      <c r="E3296" s="29">
        <v>44743</v>
      </c>
      <c r="F3296" s="28" t="s">
        <v>128</v>
      </c>
      <c r="G3296" s="27">
        <v>0.30315599999999998</v>
      </c>
      <c r="H3296" s="27">
        <v>0</v>
      </c>
      <c r="I3296" s="27">
        <v>0.26498100000000002</v>
      </c>
      <c r="J3296" s="26">
        <v>0</v>
      </c>
      <c r="K3296" s="26">
        <v>0</v>
      </c>
      <c r="L3296" s="26">
        <v>0.217282</v>
      </c>
    </row>
    <row r="3297" spans="2:12" ht="19.5" customHeight="1" x14ac:dyDescent="0.3">
      <c r="B3297" s="32" t="s">
        <v>54</v>
      </c>
      <c r="C3297" s="30" t="s">
        <v>33</v>
      </c>
      <c r="D3297" s="30" t="s">
        <v>82</v>
      </c>
      <c r="E3297" s="29">
        <v>44713</v>
      </c>
      <c r="F3297" s="28" t="s">
        <v>128</v>
      </c>
      <c r="G3297" s="27">
        <v>0</v>
      </c>
      <c r="H3297" s="27">
        <v>0</v>
      </c>
      <c r="I3297" s="27">
        <v>0</v>
      </c>
      <c r="J3297" s="26">
        <v>0.33313599999999999</v>
      </c>
      <c r="K3297" s="26">
        <v>0.31124600000000002</v>
      </c>
      <c r="L3297" s="26">
        <v>0.26170599999999999</v>
      </c>
    </row>
    <row r="3298" spans="2:12" ht="19.5" customHeight="1" x14ac:dyDescent="0.3">
      <c r="B3298" s="32" t="s">
        <v>54</v>
      </c>
      <c r="C3298" s="30" t="s">
        <v>33</v>
      </c>
      <c r="D3298" s="30" t="s">
        <v>82</v>
      </c>
      <c r="E3298" s="29">
        <v>44682</v>
      </c>
      <c r="F3298" s="28" t="s">
        <v>128</v>
      </c>
      <c r="G3298" s="27">
        <v>0</v>
      </c>
      <c r="H3298" s="27">
        <v>0</v>
      </c>
      <c r="I3298" s="27">
        <v>0</v>
      </c>
      <c r="J3298" s="26">
        <v>0.35039100000000001</v>
      </c>
      <c r="K3298" s="26">
        <v>0.32880999999999999</v>
      </c>
      <c r="L3298" s="26">
        <v>0.28172799999999998</v>
      </c>
    </row>
    <row r="3299" spans="2:12" ht="19.5" customHeight="1" x14ac:dyDescent="0.3">
      <c r="B3299" s="32" t="s">
        <v>54</v>
      </c>
      <c r="C3299" s="30" t="s">
        <v>33</v>
      </c>
      <c r="D3299" s="30" t="s">
        <v>82</v>
      </c>
      <c r="E3299" s="29">
        <v>44652</v>
      </c>
      <c r="F3299" s="28" t="s">
        <v>128</v>
      </c>
      <c r="G3299" s="27">
        <v>0</v>
      </c>
      <c r="H3299" s="27">
        <v>0</v>
      </c>
      <c r="I3299" s="27">
        <v>0</v>
      </c>
      <c r="J3299" s="26">
        <v>0.35718899999999998</v>
      </c>
      <c r="K3299" s="26">
        <v>0.32735599999999998</v>
      </c>
      <c r="L3299" s="26">
        <v>0.28413699999999997</v>
      </c>
    </row>
    <row r="3300" spans="2:12" ht="19.5" customHeight="1" x14ac:dyDescent="0.3">
      <c r="B3300" s="32" t="s">
        <v>54</v>
      </c>
      <c r="C3300" s="30" t="s">
        <v>33</v>
      </c>
      <c r="D3300" s="30" t="s">
        <v>82</v>
      </c>
      <c r="E3300" s="29">
        <v>44621</v>
      </c>
      <c r="F3300" s="28" t="s">
        <v>128</v>
      </c>
      <c r="G3300" s="27">
        <v>0</v>
      </c>
      <c r="H3300" s="27">
        <v>0.52786600000000006</v>
      </c>
      <c r="I3300" s="27">
        <v>0</v>
      </c>
      <c r="J3300" s="26">
        <v>0.46038200000000001</v>
      </c>
      <c r="K3300" s="26">
        <v>0</v>
      </c>
      <c r="L3300" s="26">
        <v>0.37650699999999998</v>
      </c>
    </row>
    <row r="3301" spans="2:12" ht="19.5" customHeight="1" x14ac:dyDescent="0.3">
      <c r="B3301" s="32" t="s">
        <v>54</v>
      </c>
      <c r="C3301" s="30" t="s">
        <v>33</v>
      </c>
      <c r="D3301" s="30" t="s">
        <v>82</v>
      </c>
      <c r="E3301" s="29">
        <v>44593</v>
      </c>
      <c r="F3301" s="28" t="s">
        <v>128</v>
      </c>
      <c r="G3301" s="27">
        <v>0</v>
      </c>
      <c r="H3301" s="27">
        <v>0.39373200000000003</v>
      </c>
      <c r="I3301" s="27">
        <v>0</v>
      </c>
      <c r="J3301" s="26">
        <v>0.34134399999999998</v>
      </c>
      <c r="K3301" s="26">
        <v>0</v>
      </c>
      <c r="L3301" s="26">
        <v>0.281055</v>
      </c>
    </row>
    <row r="3302" spans="2:12" ht="19.5" customHeight="1" x14ac:dyDescent="0.3">
      <c r="B3302" s="32" t="s">
        <v>54</v>
      </c>
      <c r="C3302" s="30" t="s">
        <v>33</v>
      </c>
      <c r="D3302" s="30" t="s">
        <v>82</v>
      </c>
      <c r="E3302" s="29">
        <v>44562</v>
      </c>
      <c r="F3302" s="28" t="s">
        <v>128</v>
      </c>
      <c r="G3302" s="27">
        <v>0</v>
      </c>
      <c r="H3302" s="27">
        <v>0.39795900000000001</v>
      </c>
      <c r="I3302" s="27">
        <v>0</v>
      </c>
      <c r="J3302" s="26">
        <v>0.34001199999999998</v>
      </c>
      <c r="K3302" s="26">
        <v>0</v>
      </c>
      <c r="L3302" s="26">
        <v>0.29238500000000001</v>
      </c>
    </row>
    <row r="3303" spans="2:12" ht="19.5" customHeight="1" x14ac:dyDescent="0.3">
      <c r="B3303" s="32" t="s">
        <v>54</v>
      </c>
      <c r="C3303" s="30" t="s">
        <v>33</v>
      </c>
      <c r="D3303" s="30" t="s">
        <v>82</v>
      </c>
      <c r="E3303" s="29">
        <v>44896</v>
      </c>
      <c r="F3303" s="28" t="s">
        <v>129</v>
      </c>
      <c r="G3303" s="27">
        <v>0</v>
      </c>
      <c r="H3303" s="27">
        <v>0.205703</v>
      </c>
      <c r="I3303" s="27">
        <v>0.17968999999999999</v>
      </c>
      <c r="J3303" s="26">
        <v>0</v>
      </c>
      <c r="K3303" s="26">
        <v>0</v>
      </c>
      <c r="L3303" s="26">
        <v>0.188638</v>
      </c>
    </row>
    <row r="3304" spans="2:12" ht="19.5" customHeight="1" x14ac:dyDescent="0.3">
      <c r="B3304" s="32" t="s">
        <v>54</v>
      </c>
      <c r="C3304" s="30" t="s">
        <v>33</v>
      </c>
      <c r="D3304" s="30" t="s">
        <v>82</v>
      </c>
      <c r="E3304" s="29">
        <v>44866</v>
      </c>
      <c r="F3304" s="28" t="s">
        <v>129</v>
      </c>
      <c r="G3304" s="27">
        <v>0</v>
      </c>
      <c r="H3304" s="27">
        <v>0.26832499999999998</v>
      </c>
      <c r="I3304" s="27">
        <v>0.24751000000000001</v>
      </c>
      <c r="J3304" s="26">
        <v>0</v>
      </c>
      <c r="K3304" s="26">
        <v>0</v>
      </c>
      <c r="L3304" s="26">
        <v>0.20663699999999999</v>
      </c>
    </row>
    <row r="3305" spans="2:12" ht="19.5" customHeight="1" x14ac:dyDescent="0.3">
      <c r="B3305" s="32" t="s">
        <v>54</v>
      </c>
      <c r="C3305" s="30" t="s">
        <v>33</v>
      </c>
      <c r="D3305" s="30" t="s">
        <v>82</v>
      </c>
      <c r="E3305" s="29">
        <v>44835</v>
      </c>
      <c r="F3305" s="28" t="s">
        <v>129</v>
      </c>
      <c r="G3305" s="27">
        <v>0.30704999999999999</v>
      </c>
      <c r="H3305" s="27">
        <v>0</v>
      </c>
      <c r="I3305" s="27">
        <v>0.27342499999999997</v>
      </c>
      <c r="J3305" s="26">
        <v>0</v>
      </c>
      <c r="K3305" s="26">
        <v>0</v>
      </c>
      <c r="L3305" s="26">
        <v>0.21687100000000001</v>
      </c>
    </row>
    <row r="3306" spans="2:12" ht="19.5" customHeight="1" x14ac:dyDescent="0.3">
      <c r="B3306" s="32" t="s">
        <v>54</v>
      </c>
      <c r="C3306" s="30" t="s">
        <v>33</v>
      </c>
      <c r="D3306" s="30" t="s">
        <v>82</v>
      </c>
      <c r="E3306" s="29">
        <v>44805</v>
      </c>
      <c r="F3306" s="28" t="s">
        <v>129</v>
      </c>
      <c r="G3306" s="27">
        <v>0.32796199999999998</v>
      </c>
      <c r="H3306" s="27">
        <v>0</v>
      </c>
      <c r="I3306" s="27">
        <v>0.28252899999999997</v>
      </c>
      <c r="J3306" s="26">
        <v>0</v>
      </c>
      <c r="K3306" s="26">
        <v>0</v>
      </c>
      <c r="L3306" s="26">
        <v>0.21620200000000001</v>
      </c>
    </row>
    <row r="3307" spans="2:12" ht="19.5" customHeight="1" x14ac:dyDescent="0.3">
      <c r="B3307" s="32" t="s">
        <v>54</v>
      </c>
      <c r="C3307" s="30" t="s">
        <v>33</v>
      </c>
      <c r="D3307" s="30" t="s">
        <v>82</v>
      </c>
      <c r="E3307" s="29">
        <v>44774</v>
      </c>
      <c r="F3307" s="28" t="s">
        <v>129</v>
      </c>
      <c r="G3307" s="27">
        <v>0.34037400000000001</v>
      </c>
      <c r="H3307" s="27">
        <v>0</v>
      </c>
      <c r="I3307" s="27">
        <v>0.30512600000000001</v>
      </c>
      <c r="J3307" s="26">
        <v>0</v>
      </c>
      <c r="K3307" s="26">
        <v>0</v>
      </c>
      <c r="L3307" s="26">
        <v>0.248034</v>
      </c>
    </row>
    <row r="3308" spans="2:12" ht="19.5" customHeight="1" x14ac:dyDescent="0.3">
      <c r="B3308" s="32" t="s">
        <v>54</v>
      </c>
      <c r="C3308" s="30" t="s">
        <v>33</v>
      </c>
      <c r="D3308" s="30" t="s">
        <v>82</v>
      </c>
      <c r="E3308" s="29">
        <v>44743</v>
      </c>
      <c r="F3308" s="28" t="s">
        <v>129</v>
      </c>
      <c r="G3308" s="27">
        <v>0.30815599999999999</v>
      </c>
      <c r="H3308" s="27">
        <v>0</v>
      </c>
      <c r="I3308" s="27">
        <v>0.26998099999999997</v>
      </c>
      <c r="J3308" s="26">
        <v>0</v>
      </c>
      <c r="K3308" s="26">
        <v>0</v>
      </c>
      <c r="L3308" s="26">
        <v>0.22228200000000001</v>
      </c>
    </row>
    <row r="3309" spans="2:12" ht="19.5" customHeight="1" x14ac:dyDescent="0.3">
      <c r="B3309" s="32" t="s">
        <v>54</v>
      </c>
      <c r="C3309" s="30" t="s">
        <v>33</v>
      </c>
      <c r="D3309" s="30" t="s">
        <v>82</v>
      </c>
      <c r="E3309" s="29">
        <v>44713</v>
      </c>
      <c r="F3309" s="28" t="s">
        <v>129</v>
      </c>
      <c r="G3309" s="27">
        <v>0</v>
      </c>
      <c r="H3309" s="27">
        <v>0</v>
      </c>
      <c r="I3309" s="27">
        <v>0</v>
      </c>
      <c r="J3309" s="26">
        <v>0.33813599999999999</v>
      </c>
      <c r="K3309" s="26">
        <v>0.31624599999999997</v>
      </c>
      <c r="L3309" s="26">
        <v>0.266706</v>
      </c>
    </row>
    <row r="3310" spans="2:12" ht="19.5" customHeight="1" x14ac:dyDescent="0.3">
      <c r="B3310" s="32" t="s">
        <v>54</v>
      </c>
      <c r="C3310" s="30" t="s">
        <v>33</v>
      </c>
      <c r="D3310" s="30" t="s">
        <v>82</v>
      </c>
      <c r="E3310" s="29">
        <v>44682</v>
      </c>
      <c r="F3310" s="28" t="s">
        <v>129</v>
      </c>
      <c r="G3310" s="27">
        <v>0</v>
      </c>
      <c r="H3310" s="27">
        <v>0</v>
      </c>
      <c r="I3310" s="27">
        <v>0</v>
      </c>
      <c r="J3310" s="26">
        <v>0.35539100000000001</v>
      </c>
      <c r="K3310" s="26">
        <v>0.33381</v>
      </c>
      <c r="L3310" s="26">
        <v>0.28672799999999998</v>
      </c>
    </row>
    <row r="3311" spans="2:12" ht="19.5" customHeight="1" x14ac:dyDescent="0.3">
      <c r="B3311" s="32" t="s">
        <v>54</v>
      </c>
      <c r="C3311" s="30" t="s">
        <v>33</v>
      </c>
      <c r="D3311" s="30" t="s">
        <v>82</v>
      </c>
      <c r="E3311" s="29">
        <v>44652</v>
      </c>
      <c r="F3311" s="28" t="s">
        <v>129</v>
      </c>
      <c r="G3311" s="27">
        <v>0</v>
      </c>
      <c r="H3311" s="27">
        <v>0</v>
      </c>
      <c r="I3311" s="27">
        <v>0</v>
      </c>
      <c r="J3311" s="26">
        <v>0.36218899999999998</v>
      </c>
      <c r="K3311" s="26">
        <v>0.33235599999999998</v>
      </c>
      <c r="L3311" s="26">
        <v>0.28913699999999998</v>
      </c>
    </row>
    <row r="3312" spans="2:12" ht="19.5" customHeight="1" x14ac:dyDescent="0.3">
      <c r="B3312" s="32" t="s">
        <v>54</v>
      </c>
      <c r="C3312" s="30" t="s">
        <v>33</v>
      </c>
      <c r="D3312" s="30" t="s">
        <v>82</v>
      </c>
      <c r="E3312" s="29">
        <v>44621</v>
      </c>
      <c r="F3312" s="28" t="s">
        <v>129</v>
      </c>
      <c r="G3312" s="27">
        <v>0</v>
      </c>
      <c r="H3312" s="27">
        <v>0.53286600000000006</v>
      </c>
      <c r="I3312" s="27">
        <v>0</v>
      </c>
      <c r="J3312" s="26">
        <v>0.46538200000000002</v>
      </c>
      <c r="K3312" s="26">
        <v>0</v>
      </c>
      <c r="L3312" s="26">
        <v>0.38150699999999999</v>
      </c>
    </row>
    <row r="3313" spans="2:12" ht="19.5" customHeight="1" x14ac:dyDescent="0.3">
      <c r="B3313" s="32" t="s">
        <v>54</v>
      </c>
      <c r="C3313" s="30" t="s">
        <v>33</v>
      </c>
      <c r="D3313" s="30" t="s">
        <v>82</v>
      </c>
      <c r="E3313" s="29">
        <v>44593</v>
      </c>
      <c r="F3313" s="28" t="s">
        <v>129</v>
      </c>
      <c r="G3313" s="27">
        <v>0</v>
      </c>
      <c r="H3313" s="27">
        <v>0.39873199999999998</v>
      </c>
      <c r="I3313" s="27">
        <v>0</v>
      </c>
      <c r="J3313" s="26">
        <v>0.34634399999999999</v>
      </c>
      <c r="K3313" s="26">
        <v>0</v>
      </c>
      <c r="L3313" s="26">
        <v>0.286055</v>
      </c>
    </row>
    <row r="3314" spans="2:12" ht="19.5" customHeight="1" x14ac:dyDescent="0.3">
      <c r="B3314" s="32" t="s">
        <v>54</v>
      </c>
      <c r="C3314" s="30" t="s">
        <v>33</v>
      </c>
      <c r="D3314" s="30" t="s">
        <v>82</v>
      </c>
      <c r="E3314" s="29">
        <v>44562</v>
      </c>
      <c r="F3314" s="28" t="s">
        <v>129</v>
      </c>
      <c r="G3314" s="27">
        <v>0</v>
      </c>
      <c r="H3314" s="27">
        <v>0.40295900000000001</v>
      </c>
      <c r="I3314" s="27">
        <v>0</v>
      </c>
      <c r="J3314" s="26">
        <v>0.34501199999999999</v>
      </c>
      <c r="K3314" s="26">
        <v>0</v>
      </c>
      <c r="L3314" s="26">
        <v>0.29738500000000001</v>
      </c>
    </row>
    <row r="3315" spans="2:12" ht="19.5" customHeight="1" x14ac:dyDescent="0.3">
      <c r="B3315" s="32" t="s">
        <v>54</v>
      </c>
      <c r="C3315" s="30" t="s">
        <v>33</v>
      </c>
      <c r="D3315" s="30" t="s">
        <v>82</v>
      </c>
      <c r="E3315" s="29">
        <v>44896</v>
      </c>
      <c r="F3315" s="28" t="s">
        <v>130</v>
      </c>
      <c r="G3315" s="27">
        <v>0</v>
      </c>
      <c r="H3315" s="27">
        <v>0.179703</v>
      </c>
      <c r="I3315" s="27">
        <v>0.15368999999999999</v>
      </c>
      <c r="J3315" s="26">
        <v>0</v>
      </c>
      <c r="K3315" s="26">
        <v>0</v>
      </c>
      <c r="L3315" s="26">
        <v>0.162638</v>
      </c>
    </row>
    <row r="3316" spans="2:12" ht="19.5" customHeight="1" x14ac:dyDescent="0.3">
      <c r="B3316" s="32" t="s">
        <v>54</v>
      </c>
      <c r="C3316" s="30" t="s">
        <v>33</v>
      </c>
      <c r="D3316" s="30" t="s">
        <v>82</v>
      </c>
      <c r="E3316" s="29">
        <v>44866</v>
      </c>
      <c r="F3316" s="28" t="s">
        <v>130</v>
      </c>
      <c r="G3316" s="27">
        <v>0</v>
      </c>
      <c r="H3316" s="27">
        <v>0.24232499999999998</v>
      </c>
      <c r="I3316" s="27">
        <v>0.22151000000000001</v>
      </c>
      <c r="J3316" s="26">
        <v>0</v>
      </c>
      <c r="K3316" s="26">
        <v>0</v>
      </c>
      <c r="L3316" s="26">
        <v>0.18063699999999999</v>
      </c>
    </row>
    <row r="3317" spans="2:12" ht="19.5" customHeight="1" x14ac:dyDescent="0.3">
      <c r="B3317" s="32" t="s">
        <v>54</v>
      </c>
      <c r="C3317" s="30" t="s">
        <v>33</v>
      </c>
      <c r="D3317" s="30" t="s">
        <v>82</v>
      </c>
      <c r="E3317" s="29">
        <v>44835</v>
      </c>
      <c r="F3317" s="28" t="s">
        <v>130</v>
      </c>
      <c r="G3317" s="27">
        <v>0.28105000000000002</v>
      </c>
      <c r="H3317" s="27">
        <v>0</v>
      </c>
      <c r="I3317" s="27">
        <v>0.24742500000000001</v>
      </c>
      <c r="J3317" s="26">
        <v>0</v>
      </c>
      <c r="K3317" s="26">
        <v>0</v>
      </c>
      <c r="L3317" s="26">
        <v>0.19087099999999999</v>
      </c>
    </row>
    <row r="3318" spans="2:12" ht="19.5" customHeight="1" x14ac:dyDescent="0.3">
      <c r="B3318" s="32" t="s">
        <v>54</v>
      </c>
      <c r="C3318" s="30" t="s">
        <v>33</v>
      </c>
      <c r="D3318" s="30" t="s">
        <v>82</v>
      </c>
      <c r="E3318" s="29">
        <v>44805</v>
      </c>
      <c r="F3318" s="28" t="s">
        <v>130</v>
      </c>
      <c r="G3318" s="27">
        <v>0.30196200000000001</v>
      </c>
      <c r="H3318" s="27">
        <v>0</v>
      </c>
      <c r="I3318" s="27">
        <v>0.25652900000000001</v>
      </c>
      <c r="J3318" s="26">
        <v>0</v>
      </c>
      <c r="K3318" s="26">
        <v>0</v>
      </c>
      <c r="L3318" s="26">
        <v>0.19020200000000001</v>
      </c>
    </row>
    <row r="3319" spans="2:12" ht="19.5" customHeight="1" x14ac:dyDescent="0.3">
      <c r="B3319" s="32" t="s">
        <v>54</v>
      </c>
      <c r="C3319" s="30" t="s">
        <v>33</v>
      </c>
      <c r="D3319" s="30" t="s">
        <v>82</v>
      </c>
      <c r="E3319" s="29">
        <v>44774</v>
      </c>
      <c r="F3319" s="28" t="s">
        <v>130</v>
      </c>
      <c r="G3319" s="27">
        <v>0.31437399999999999</v>
      </c>
      <c r="H3319" s="27">
        <v>0</v>
      </c>
      <c r="I3319" s="27">
        <v>0.27912599999999999</v>
      </c>
      <c r="J3319" s="26">
        <v>0</v>
      </c>
      <c r="K3319" s="26">
        <v>0</v>
      </c>
      <c r="L3319" s="26">
        <v>0.22203400000000001</v>
      </c>
    </row>
    <row r="3320" spans="2:12" ht="19.5" customHeight="1" x14ac:dyDescent="0.3">
      <c r="B3320" s="32" t="s">
        <v>54</v>
      </c>
      <c r="C3320" s="30" t="s">
        <v>33</v>
      </c>
      <c r="D3320" s="30" t="s">
        <v>82</v>
      </c>
      <c r="E3320" s="29">
        <v>44743</v>
      </c>
      <c r="F3320" s="28" t="s">
        <v>130</v>
      </c>
      <c r="G3320" s="27">
        <v>0.28215600000000002</v>
      </c>
      <c r="H3320" s="27">
        <v>0</v>
      </c>
      <c r="I3320" s="27">
        <v>0.243981</v>
      </c>
      <c r="J3320" s="26">
        <v>0</v>
      </c>
      <c r="K3320" s="26">
        <v>0</v>
      </c>
      <c r="L3320" s="26">
        <v>0.19628200000000001</v>
      </c>
    </row>
    <row r="3321" spans="2:12" ht="19.5" customHeight="1" x14ac:dyDescent="0.3">
      <c r="B3321" s="32" t="s">
        <v>54</v>
      </c>
      <c r="C3321" s="30" t="s">
        <v>33</v>
      </c>
      <c r="D3321" s="30" t="s">
        <v>82</v>
      </c>
      <c r="E3321" s="29">
        <v>44713</v>
      </c>
      <c r="F3321" s="28" t="s">
        <v>130</v>
      </c>
      <c r="G3321" s="27">
        <v>0</v>
      </c>
      <c r="H3321" s="27">
        <v>0</v>
      </c>
      <c r="I3321" s="27">
        <v>0</v>
      </c>
      <c r="J3321" s="26">
        <v>0.31213600000000002</v>
      </c>
      <c r="K3321" s="26">
        <v>0.290246</v>
      </c>
      <c r="L3321" s="26">
        <v>0.240706</v>
      </c>
    </row>
    <row r="3322" spans="2:12" ht="19.5" customHeight="1" x14ac:dyDescent="0.3">
      <c r="B3322" s="32" t="s">
        <v>54</v>
      </c>
      <c r="C3322" s="30" t="s">
        <v>33</v>
      </c>
      <c r="D3322" s="30" t="s">
        <v>82</v>
      </c>
      <c r="E3322" s="29">
        <v>44682</v>
      </c>
      <c r="F3322" s="28" t="s">
        <v>130</v>
      </c>
      <c r="G3322" s="27">
        <v>0</v>
      </c>
      <c r="H3322" s="27">
        <v>0</v>
      </c>
      <c r="I3322" s="27">
        <v>0</v>
      </c>
      <c r="J3322" s="26">
        <v>0.32939099999999999</v>
      </c>
      <c r="K3322" s="26">
        <v>0.30780999999999997</v>
      </c>
      <c r="L3322" s="26">
        <v>0.26072800000000002</v>
      </c>
    </row>
    <row r="3323" spans="2:12" ht="19.5" customHeight="1" x14ac:dyDescent="0.3">
      <c r="B3323" s="32" t="s">
        <v>54</v>
      </c>
      <c r="C3323" s="30" t="s">
        <v>33</v>
      </c>
      <c r="D3323" s="30" t="s">
        <v>82</v>
      </c>
      <c r="E3323" s="29">
        <v>44652</v>
      </c>
      <c r="F3323" s="28" t="s">
        <v>130</v>
      </c>
      <c r="G3323" s="27">
        <v>0</v>
      </c>
      <c r="H3323" s="27">
        <v>0</v>
      </c>
      <c r="I3323" s="27">
        <v>0</v>
      </c>
      <c r="J3323" s="26">
        <v>0.33618900000000002</v>
      </c>
      <c r="K3323" s="26">
        <v>0.30635600000000002</v>
      </c>
      <c r="L3323" s="26">
        <v>0.26313700000000001</v>
      </c>
    </row>
    <row r="3324" spans="2:12" ht="19.5" customHeight="1" x14ac:dyDescent="0.3">
      <c r="B3324" s="32" t="s">
        <v>54</v>
      </c>
      <c r="C3324" s="30" t="s">
        <v>33</v>
      </c>
      <c r="D3324" s="30" t="s">
        <v>82</v>
      </c>
      <c r="E3324" s="29">
        <v>44621</v>
      </c>
      <c r="F3324" s="28" t="s">
        <v>130</v>
      </c>
      <c r="G3324" s="27">
        <v>0</v>
      </c>
      <c r="H3324" s="27">
        <v>0.50686600000000004</v>
      </c>
      <c r="I3324" s="27">
        <v>0</v>
      </c>
      <c r="J3324" s="26">
        <v>0.43938199999999999</v>
      </c>
      <c r="K3324" s="26">
        <v>0</v>
      </c>
      <c r="L3324" s="26">
        <v>0.35550700000000002</v>
      </c>
    </row>
    <row r="3325" spans="2:12" ht="19.5" customHeight="1" x14ac:dyDescent="0.3">
      <c r="B3325" s="32" t="s">
        <v>54</v>
      </c>
      <c r="C3325" s="30" t="s">
        <v>33</v>
      </c>
      <c r="D3325" s="30" t="s">
        <v>82</v>
      </c>
      <c r="E3325" s="29">
        <v>44593</v>
      </c>
      <c r="F3325" s="28" t="s">
        <v>130</v>
      </c>
      <c r="G3325" s="27">
        <v>0</v>
      </c>
      <c r="H3325" s="27">
        <v>0.37273200000000001</v>
      </c>
      <c r="I3325" s="27">
        <v>0</v>
      </c>
      <c r="J3325" s="26">
        <v>0.32034400000000002</v>
      </c>
      <c r="K3325" s="26">
        <v>0</v>
      </c>
      <c r="L3325" s="26">
        <v>0.26005499999999998</v>
      </c>
    </row>
    <row r="3326" spans="2:12" ht="19.5" customHeight="1" x14ac:dyDescent="0.3">
      <c r="B3326" s="33" t="s">
        <v>54</v>
      </c>
      <c r="C3326" s="30" t="s">
        <v>33</v>
      </c>
      <c r="D3326" s="30" t="s">
        <v>82</v>
      </c>
      <c r="E3326" s="29">
        <v>44562</v>
      </c>
      <c r="F3326" s="28" t="s">
        <v>130</v>
      </c>
      <c r="G3326" s="27">
        <v>0</v>
      </c>
      <c r="H3326" s="27">
        <v>0.37695899999999999</v>
      </c>
      <c r="I3326" s="27">
        <v>0</v>
      </c>
      <c r="J3326" s="26">
        <v>0.31901200000000002</v>
      </c>
      <c r="K3326" s="26">
        <v>0</v>
      </c>
      <c r="L3326" s="26">
        <v>0.27138499999999999</v>
      </c>
    </row>
    <row r="3327" spans="2:12" ht="19.5" customHeight="1" x14ac:dyDescent="0.3">
      <c r="B3327" s="31" t="s">
        <v>54</v>
      </c>
      <c r="C3327" s="30" t="s">
        <v>33</v>
      </c>
      <c r="D3327" s="30" t="s">
        <v>82</v>
      </c>
      <c r="E3327" s="29">
        <v>44896</v>
      </c>
      <c r="F3327" s="28" t="s">
        <v>131</v>
      </c>
      <c r="G3327" s="27">
        <v>0</v>
      </c>
      <c r="H3327" s="27">
        <v>0.181703</v>
      </c>
      <c r="I3327" s="27">
        <v>0.15569</v>
      </c>
      <c r="J3327" s="26">
        <v>0</v>
      </c>
      <c r="K3327" s="26">
        <v>0</v>
      </c>
      <c r="L3327" s="26">
        <v>0.16463800000000001</v>
      </c>
    </row>
    <row r="3328" spans="2:12" ht="19.5" customHeight="1" x14ac:dyDescent="0.3">
      <c r="B3328" s="33" t="s">
        <v>54</v>
      </c>
      <c r="C3328" s="30" t="s">
        <v>33</v>
      </c>
      <c r="D3328" s="30" t="s">
        <v>82</v>
      </c>
      <c r="E3328" s="29">
        <v>44866</v>
      </c>
      <c r="F3328" s="28" t="s">
        <v>131</v>
      </c>
      <c r="G3328" s="27">
        <v>0</v>
      </c>
      <c r="H3328" s="27">
        <v>0.24432499999999999</v>
      </c>
      <c r="I3328" s="27">
        <v>0.22350999999999999</v>
      </c>
      <c r="J3328" s="26">
        <v>0</v>
      </c>
      <c r="K3328" s="26">
        <v>0</v>
      </c>
      <c r="L3328" s="26">
        <v>0.18263699999999999</v>
      </c>
    </row>
    <row r="3329" spans="2:12" ht="19.5" customHeight="1" x14ac:dyDescent="0.3">
      <c r="B3329" s="31" t="s">
        <v>54</v>
      </c>
      <c r="C3329" s="30" t="s">
        <v>33</v>
      </c>
      <c r="D3329" s="30" t="s">
        <v>82</v>
      </c>
      <c r="E3329" s="29">
        <v>44835</v>
      </c>
      <c r="F3329" s="28" t="s">
        <v>131</v>
      </c>
      <c r="G3329" s="27">
        <v>0.28305000000000002</v>
      </c>
      <c r="H3329" s="27">
        <v>0</v>
      </c>
      <c r="I3329" s="27">
        <v>0.24942500000000001</v>
      </c>
      <c r="J3329" s="26">
        <v>0</v>
      </c>
      <c r="K3329" s="26">
        <v>0</v>
      </c>
      <c r="L3329" s="26">
        <v>0.19287099999999999</v>
      </c>
    </row>
    <row r="3330" spans="2:12" ht="19.5" customHeight="1" x14ac:dyDescent="0.3">
      <c r="B3330" s="31" t="s">
        <v>54</v>
      </c>
      <c r="C3330" s="30" t="s">
        <v>33</v>
      </c>
      <c r="D3330" s="30" t="s">
        <v>82</v>
      </c>
      <c r="E3330" s="29">
        <v>44805</v>
      </c>
      <c r="F3330" s="28" t="s">
        <v>131</v>
      </c>
      <c r="G3330" s="27">
        <v>0.30396200000000001</v>
      </c>
      <c r="H3330" s="27">
        <v>0</v>
      </c>
      <c r="I3330" s="27">
        <v>0.25852900000000001</v>
      </c>
      <c r="J3330" s="26">
        <v>0</v>
      </c>
      <c r="K3330" s="26">
        <v>0</v>
      </c>
      <c r="L3330" s="26">
        <v>0.19220200000000001</v>
      </c>
    </row>
    <row r="3331" spans="2:12" ht="19.5" customHeight="1" x14ac:dyDescent="0.3">
      <c r="B3331" s="33" t="s">
        <v>54</v>
      </c>
      <c r="C3331" s="30" t="s">
        <v>33</v>
      </c>
      <c r="D3331" s="30" t="s">
        <v>82</v>
      </c>
      <c r="E3331" s="29">
        <v>44774</v>
      </c>
      <c r="F3331" s="28" t="s">
        <v>131</v>
      </c>
      <c r="G3331" s="34">
        <v>0.31637399999999999</v>
      </c>
      <c r="H3331" s="34">
        <v>0</v>
      </c>
      <c r="I3331" s="34">
        <v>0.28112599999999999</v>
      </c>
      <c r="J3331" s="26">
        <v>0</v>
      </c>
      <c r="K3331" s="26">
        <v>0</v>
      </c>
      <c r="L3331" s="26">
        <v>0.22403400000000001</v>
      </c>
    </row>
    <row r="3332" spans="2:12" ht="19.5" customHeight="1" x14ac:dyDescent="0.3">
      <c r="B3332" s="39" t="s">
        <v>54</v>
      </c>
      <c r="C3332" s="30" t="s">
        <v>33</v>
      </c>
      <c r="D3332" s="30" t="s">
        <v>82</v>
      </c>
      <c r="E3332" s="29">
        <v>44743</v>
      </c>
      <c r="F3332" s="28" t="s">
        <v>131</v>
      </c>
      <c r="G3332" s="27">
        <v>0.28415600000000002</v>
      </c>
      <c r="H3332" s="27">
        <v>0</v>
      </c>
      <c r="I3332" s="27">
        <v>0.24598100000000001</v>
      </c>
      <c r="J3332" s="26">
        <v>0</v>
      </c>
      <c r="K3332" s="26">
        <v>0</v>
      </c>
      <c r="L3332" s="26">
        <v>0.19828199999999999</v>
      </c>
    </row>
    <row r="3333" spans="2:12" ht="19.5" customHeight="1" x14ac:dyDescent="0.3">
      <c r="B3333" s="88" t="s">
        <v>54</v>
      </c>
      <c r="C3333" s="38" t="s">
        <v>33</v>
      </c>
      <c r="D3333" s="38" t="s">
        <v>82</v>
      </c>
      <c r="E3333" s="43">
        <v>44713</v>
      </c>
      <c r="F3333" s="42" t="s">
        <v>131</v>
      </c>
      <c r="G3333" s="27">
        <v>0</v>
      </c>
      <c r="H3333" s="27">
        <v>0</v>
      </c>
      <c r="I3333" s="27">
        <v>0</v>
      </c>
      <c r="J3333" s="25">
        <v>0.31413600000000003</v>
      </c>
      <c r="K3333" s="25">
        <v>0.29224600000000001</v>
      </c>
      <c r="L3333" s="25">
        <v>0.24270600000000001</v>
      </c>
    </row>
    <row r="3334" spans="2:12" ht="19.5" customHeight="1" x14ac:dyDescent="0.3">
      <c r="B3334" s="89" t="s">
        <v>54</v>
      </c>
      <c r="C3334" s="38" t="s">
        <v>33</v>
      </c>
      <c r="D3334" s="38" t="s">
        <v>82</v>
      </c>
      <c r="E3334" s="43">
        <v>44682</v>
      </c>
      <c r="F3334" s="42" t="s">
        <v>131</v>
      </c>
      <c r="G3334" s="27">
        <v>0</v>
      </c>
      <c r="H3334" s="27">
        <v>0</v>
      </c>
      <c r="I3334" s="27">
        <v>0</v>
      </c>
      <c r="J3334" s="25">
        <v>0.33139099999999999</v>
      </c>
      <c r="K3334" s="25">
        <v>0.30980999999999997</v>
      </c>
      <c r="L3334" s="25">
        <v>0.26272800000000002</v>
      </c>
    </row>
    <row r="3335" spans="2:12" ht="19.5" customHeight="1" x14ac:dyDescent="0.3">
      <c r="B3335" s="89" t="s">
        <v>54</v>
      </c>
      <c r="C3335" s="38" t="s">
        <v>33</v>
      </c>
      <c r="D3335" s="38" t="s">
        <v>82</v>
      </c>
      <c r="E3335" s="43">
        <v>44652</v>
      </c>
      <c r="F3335" s="42" t="s">
        <v>131</v>
      </c>
      <c r="G3335" s="27">
        <v>0</v>
      </c>
      <c r="H3335" s="27">
        <v>0</v>
      </c>
      <c r="I3335" s="27">
        <v>0</v>
      </c>
      <c r="J3335" s="25">
        <v>0.33818900000000002</v>
      </c>
      <c r="K3335" s="25">
        <v>0.30835600000000002</v>
      </c>
      <c r="L3335" s="25">
        <v>0.26513700000000001</v>
      </c>
    </row>
    <row r="3336" spans="2:12" ht="19.5" customHeight="1" x14ac:dyDescent="0.3">
      <c r="B3336" s="89" t="s">
        <v>54</v>
      </c>
      <c r="C3336" s="38" t="s">
        <v>33</v>
      </c>
      <c r="D3336" s="38" t="s">
        <v>82</v>
      </c>
      <c r="E3336" s="43">
        <v>44621</v>
      </c>
      <c r="F3336" s="42" t="s">
        <v>131</v>
      </c>
      <c r="G3336" s="27">
        <v>0</v>
      </c>
      <c r="H3336" s="27">
        <v>0.50886600000000004</v>
      </c>
      <c r="I3336" s="27">
        <v>0</v>
      </c>
      <c r="J3336" s="25">
        <v>0.441382</v>
      </c>
      <c r="K3336" s="25">
        <v>0</v>
      </c>
      <c r="L3336" s="25">
        <v>0.35750700000000002</v>
      </c>
    </row>
    <row r="3337" spans="2:12" ht="19.5" customHeight="1" x14ac:dyDescent="0.3">
      <c r="B3337" s="88" t="s">
        <v>54</v>
      </c>
      <c r="C3337" s="38" t="s">
        <v>33</v>
      </c>
      <c r="D3337" s="38" t="s">
        <v>82</v>
      </c>
      <c r="E3337" s="43">
        <v>44593</v>
      </c>
      <c r="F3337" s="42" t="s">
        <v>131</v>
      </c>
      <c r="G3337" s="27">
        <v>0</v>
      </c>
      <c r="H3337" s="27">
        <v>0.37473200000000001</v>
      </c>
      <c r="I3337" s="27">
        <v>0</v>
      </c>
      <c r="J3337" s="25">
        <v>0.32234400000000002</v>
      </c>
      <c r="K3337" s="25">
        <v>0</v>
      </c>
      <c r="L3337" s="25">
        <v>0.26205499999999998</v>
      </c>
    </row>
    <row r="3338" spans="2:12" ht="19.5" customHeight="1" x14ac:dyDescent="0.3">
      <c r="B3338" s="89" t="s">
        <v>54</v>
      </c>
      <c r="C3338" s="38" t="s">
        <v>33</v>
      </c>
      <c r="D3338" s="38" t="s">
        <v>82</v>
      </c>
      <c r="E3338" s="43">
        <v>44562</v>
      </c>
      <c r="F3338" s="42" t="s">
        <v>131</v>
      </c>
      <c r="G3338" s="27">
        <v>0</v>
      </c>
      <c r="H3338" s="27">
        <v>0.37895899999999999</v>
      </c>
      <c r="I3338" s="27">
        <v>0</v>
      </c>
      <c r="J3338" s="25">
        <v>0.32101200000000002</v>
      </c>
      <c r="K3338" s="25">
        <v>0</v>
      </c>
      <c r="L3338" s="25">
        <v>0.27338499999999999</v>
      </c>
    </row>
    <row r="3339" spans="2:12" ht="19.5" customHeight="1" x14ac:dyDescent="0.3">
      <c r="B3339" s="39" t="s">
        <v>54</v>
      </c>
      <c r="C3339" s="38" t="s">
        <v>33</v>
      </c>
      <c r="D3339" s="38" t="s">
        <v>82</v>
      </c>
      <c r="E3339" s="43">
        <v>44896</v>
      </c>
      <c r="F3339" s="42" t="s">
        <v>132</v>
      </c>
      <c r="G3339" s="27">
        <v>0</v>
      </c>
      <c r="H3339" s="27">
        <v>0.18370300000000001</v>
      </c>
      <c r="I3339" s="27">
        <v>0.15769</v>
      </c>
      <c r="J3339" s="25">
        <v>0</v>
      </c>
      <c r="K3339" s="25">
        <v>0</v>
      </c>
      <c r="L3339" s="25">
        <v>0.16663800000000001</v>
      </c>
    </row>
    <row r="3340" spans="2:12" ht="19.5" customHeight="1" x14ac:dyDescent="0.3">
      <c r="B3340" s="39" t="s">
        <v>54</v>
      </c>
      <c r="C3340" s="38" t="s">
        <v>33</v>
      </c>
      <c r="D3340" s="38" t="s">
        <v>82</v>
      </c>
      <c r="E3340" s="43">
        <v>44866</v>
      </c>
      <c r="F3340" s="42" t="s">
        <v>132</v>
      </c>
      <c r="G3340" s="27">
        <v>0</v>
      </c>
      <c r="H3340" s="27">
        <v>0.24632499999999999</v>
      </c>
      <c r="I3340" s="27">
        <v>0.22550999999999999</v>
      </c>
      <c r="J3340" s="25">
        <v>0</v>
      </c>
      <c r="K3340" s="25">
        <v>0</v>
      </c>
      <c r="L3340" s="25">
        <v>0.184637</v>
      </c>
    </row>
    <row r="3341" spans="2:12" ht="19.5" customHeight="1" x14ac:dyDescent="0.3">
      <c r="B3341" s="88" t="s">
        <v>54</v>
      </c>
      <c r="C3341" s="38" t="s">
        <v>33</v>
      </c>
      <c r="D3341" s="38" t="s">
        <v>82</v>
      </c>
      <c r="E3341" s="43">
        <v>44835</v>
      </c>
      <c r="F3341" s="42" t="s">
        <v>132</v>
      </c>
      <c r="G3341" s="27">
        <v>0.28505000000000003</v>
      </c>
      <c r="H3341" s="27">
        <v>0</v>
      </c>
      <c r="I3341" s="27">
        <v>0.25142500000000001</v>
      </c>
      <c r="J3341" s="25">
        <v>0</v>
      </c>
      <c r="K3341" s="25">
        <v>0</v>
      </c>
      <c r="L3341" s="25">
        <v>0.19487099999999999</v>
      </c>
    </row>
    <row r="3342" spans="2:12" ht="19.5" customHeight="1" x14ac:dyDescent="0.3">
      <c r="B3342" s="89" t="s">
        <v>54</v>
      </c>
      <c r="C3342" s="38" t="s">
        <v>33</v>
      </c>
      <c r="D3342" s="38" t="s">
        <v>82</v>
      </c>
      <c r="E3342" s="43">
        <v>44805</v>
      </c>
      <c r="F3342" s="42" t="s">
        <v>132</v>
      </c>
      <c r="G3342" s="27">
        <v>0.30596200000000001</v>
      </c>
      <c r="H3342" s="27">
        <v>0</v>
      </c>
      <c r="I3342" s="27">
        <v>0.26052900000000001</v>
      </c>
      <c r="J3342" s="25">
        <v>0</v>
      </c>
      <c r="K3342" s="25">
        <v>0</v>
      </c>
      <c r="L3342" s="25">
        <v>0.19420199999999999</v>
      </c>
    </row>
    <row r="3343" spans="2:12" ht="19.5" customHeight="1" x14ac:dyDescent="0.3">
      <c r="B3343" s="89" t="s">
        <v>54</v>
      </c>
      <c r="C3343" s="38" t="s">
        <v>33</v>
      </c>
      <c r="D3343" s="38" t="s">
        <v>82</v>
      </c>
      <c r="E3343" s="43">
        <v>44774</v>
      </c>
      <c r="F3343" s="42" t="s">
        <v>132</v>
      </c>
      <c r="G3343" s="27">
        <v>0.31837399999999999</v>
      </c>
      <c r="H3343" s="27">
        <v>0</v>
      </c>
      <c r="I3343" s="27">
        <v>0.28312599999999999</v>
      </c>
      <c r="J3343" s="25">
        <v>0</v>
      </c>
      <c r="K3343" s="25">
        <v>0</v>
      </c>
      <c r="L3343" s="25">
        <v>0.22603399999999998</v>
      </c>
    </row>
    <row r="3344" spans="2:12" ht="19.5" customHeight="1" x14ac:dyDescent="0.3">
      <c r="B3344" s="88" t="s">
        <v>54</v>
      </c>
      <c r="C3344" s="38" t="s">
        <v>33</v>
      </c>
      <c r="D3344" s="38" t="s">
        <v>82</v>
      </c>
      <c r="E3344" s="43">
        <v>44743</v>
      </c>
      <c r="F3344" s="42" t="s">
        <v>132</v>
      </c>
      <c r="G3344" s="27">
        <v>0.28615600000000002</v>
      </c>
      <c r="H3344" s="27">
        <v>0</v>
      </c>
      <c r="I3344" s="27">
        <v>0.24798100000000001</v>
      </c>
      <c r="J3344" s="25">
        <v>0</v>
      </c>
      <c r="K3344" s="25">
        <v>0</v>
      </c>
      <c r="L3344" s="25">
        <v>0.20028199999999999</v>
      </c>
    </row>
    <row r="3345" spans="2:12" ht="19.5" customHeight="1" x14ac:dyDescent="0.3">
      <c r="B3345" s="88" t="s">
        <v>54</v>
      </c>
      <c r="C3345" s="38" t="s">
        <v>33</v>
      </c>
      <c r="D3345" s="38" t="s">
        <v>82</v>
      </c>
      <c r="E3345" s="43">
        <v>44713</v>
      </c>
      <c r="F3345" s="42" t="s">
        <v>132</v>
      </c>
      <c r="G3345" s="27">
        <v>0</v>
      </c>
      <c r="H3345" s="27">
        <v>0</v>
      </c>
      <c r="I3345" s="27">
        <v>0</v>
      </c>
      <c r="J3345" s="25">
        <v>0.31613599999999997</v>
      </c>
      <c r="K3345" s="25">
        <v>0.29424600000000001</v>
      </c>
      <c r="L3345" s="25">
        <v>0.24470600000000001</v>
      </c>
    </row>
    <row r="3346" spans="2:12" ht="19.5" customHeight="1" x14ac:dyDescent="0.3">
      <c r="B3346" s="88" t="s">
        <v>54</v>
      </c>
      <c r="C3346" s="38" t="s">
        <v>33</v>
      </c>
      <c r="D3346" s="38" t="s">
        <v>82</v>
      </c>
      <c r="E3346" s="43">
        <v>44682</v>
      </c>
      <c r="F3346" s="42" t="s">
        <v>132</v>
      </c>
      <c r="G3346" s="27">
        <v>0</v>
      </c>
      <c r="H3346" s="27">
        <v>0</v>
      </c>
      <c r="I3346" s="27">
        <v>0</v>
      </c>
      <c r="J3346" s="25">
        <v>0.33339099999999999</v>
      </c>
      <c r="K3346" s="25">
        <v>0.31180999999999998</v>
      </c>
      <c r="L3346" s="25">
        <v>0.26472800000000002</v>
      </c>
    </row>
    <row r="3347" spans="2:12" ht="19.5" customHeight="1" x14ac:dyDescent="0.3">
      <c r="B3347" s="88" t="s">
        <v>54</v>
      </c>
      <c r="C3347" s="38" t="s">
        <v>33</v>
      </c>
      <c r="D3347" s="38" t="s">
        <v>82</v>
      </c>
      <c r="E3347" s="43">
        <v>44652</v>
      </c>
      <c r="F3347" s="42" t="s">
        <v>132</v>
      </c>
      <c r="G3347" s="27">
        <v>0</v>
      </c>
      <c r="H3347" s="27">
        <v>0</v>
      </c>
      <c r="I3347" s="27">
        <v>0</v>
      </c>
      <c r="J3347" s="25">
        <v>0.34018900000000002</v>
      </c>
      <c r="K3347" s="25">
        <v>0.31035600000000002</v>
      </c>
      <c r="L3347" s="25">
        <v>0.26713700000000001</v>
      </c>
    </row>
    <row r="3348" spans="2:12" ht="19.5" customHeight="1" x14ac:dyDescent="0.3">
      <c r="B3348" s="39" t="s">
        <v>54</v>
      </c>
      <c r="C3348" s="38" t="s">
        <v>33</v>
      </c>
      <c r="D3348" s="38" t="s">
        <v>82</v>
      </c>
      <c r="E3348" s="43">
        <v>44621</v>
      </c>
      <c r="F3348" s="42" t="s">
        <v>132</v>
      </c>
      <c r="G3348" s="27">
        <v>0</v>
      </c>
      <c r="H3348" s="27">
        <v>0.51086600000000004</v>
      </c>
      <c r="I3348" s="27">
        <v>0</v>
      </c>
      <c r="J3348" s="25">
        <v>0.443382</v>
      </c>
      <c r="K3348" s="25">
        <v>0</v>
      </c>
      <c r="L3348" s="25">
        <v>0.35950700000000002</v>
      </c>
    </row>
    <row r="3349" spans="2:12" ht="19.5" customHeight="1" x14ac:dyDescent="0.3">
      <c r="B3349" s="39" t="s">
        <v>54</v>
      </c>
      <c r="C3349" s="38" t="s">
        <v>33</v>
      </c>
      <c r="D3349" s="38" t="s">
        <v>82</v>
      </c>
      <c r="E3349" s="43">
        <v>44593</v>
      </c>
      <c r="F3349" s="42" t="s">
        <v>132</v>
      </c>
      <c r="G3349" s="27">
        <v>0</v>
      </c>
      <c r="H3349" s="27">
        <v>0.37673200000000001</v>
      </c>
      <c r="I3349" s="27">
        <v>0</v>
      </c>
      <c r="J3349" s="25">
        <v>0.32434400000000002</v>
      </c>
      <c r="K3349" s="25">
        <v>0</v>
      </c>
      <c r="L3349" s="25">
        <v>0.26405499999999998</v>
      </c>
    </row>
    <row r="3350" spans="2:12" ht="19.5" customHeight="1" x14ac:dyDescent="0.3">
      <c r="B3350" s="88" t="s">
        <v>54</v>
      </c>
      <c r="C3350" s="38" t="s">
        <v>33</v>
      </c>
      <c r="D3350" s="38" t="s">
        <v>82</v>
      </c>
      <c r="E3350" s="43">
        <v>44562</v>
      </c>
      <c r="F3350" s="42" t="s">
        <v>132</v>
      </c>
      <c r="G3350" s="27">
        <v>0</v>
      </c>
      <c r="H3350" s="27">
        <v>0.38095899999999999</v>
      </c>
      <c r="I3350" s="27">
        <v>0</v>
      </c>
      <c r="J3350" s="25">
        <v>0.32301200000000002</v>
      </c>
      <c r="K3350" s="25">
        <v>0</v>
      </c>
      <c r="L3350" s="25">
        <v>0.27538499999999999</v>
      </c>
    </row>
    <row r="3351" spans="2:12" ht="19.5" customHeight="1" x14ac:dyDescent="0.3">
      <c r="B3351" s="88" t="s">
        <v>54</v>
      </c>
      <c r="C3351" s="38" t="s">
        <v>33</v>
      </c>
      <c r="D3351" s="38" t="s">
        <v>82</v>
      </c>
      <c r="E3351" s="43">
        <v>44896</v>
      </c>
      <c r="F3351" s="42" t="s">
        <v>133</v>
      </c>
      <c r="G3351" s="27">
        <v>0</v>
      </c>
      <c r="H3351" s="27">
        <v>0.178203</v>
      </c>
      <c r="I3351" s="27">
        <v>0.15218999999999999</v>
      </c>
      <c r="J3351" s="25">
        <v>0</v>
      </c>
      <c r="K3351" s="25">
        <v>0</v>
      </c>
      <c r="L3351" s="25">
        <v>0.161138</v>
      </c>
    </row>
    <row r="3352" spans="2:12" ht="19.5" customHeight="1" x14ac:dyDescent="0.3">
      <c r="B3352" s="89" t="s">
        <v>54</v>
      </c>
      <c r="C3352" s="38" t="s">
        <v>33</v>
      </c>
      <c r="D3352" s="38" t="s">
        <v>82</v>
      </c>
      <c r="E3352" s="43">
        <v>44866</v>
      </c>
      <c r="F3352" s="42" t="s">
        <v>133</v>
      </c>
      <c r="G3352" s="27">
        <v>0</v>
      </c>
      <c r="H3352" s="27">
        <v>0.24082500000000001</v>
      </c>
      <c r="I3352" s="27">
        <v>0.22001000000000001</v>
      </c>
      <c r="J3352" s="25">
        <v>0</v>
      </c>
      <c r="K3352" s="25">
        <v>0</v>
      </c>
      <c r="L3352" s="25">
        <v>0.17913699999999999</v>
      </c>
    </row>
    <row r="3353" spans="2:12" ht="19.5" customHeight="1" x14ac:dyDescent="0.3">
      <c r="B3353" s="89" t="s">
        <v>54</v>
      </c>
      <c r="C3353" s="38" t="s">
        <v>33</v>
      </c>
      <c r="D3353" s="38" t="s">
        <v>82</v>
      </c>
      <c r="E3353" s="43">
        <v>44835</v>
      </c>
      <c r="F3353" s="42" t="s">
        <v>133</v>
      </c>
      <c r="G3353" s="27">
        <v>0.27955000000000002</v>
      </c>
      <c r="H3353" s="27">
        <v>0</v>
      </c>
      <c r="I3353" s="27">
        <v>0.245925</v>
      </c>
      <c r="J3353" s="25">
        <v>0</v>
      </c>
      <c r="K3353" s="25">
        <v>0</v>
      </c>
      <c r="L3353" s="25">
        <v>0.18937100000000001</v>
      </c>
    </row>
    <row r="3354" spans="2:12" ht="19.5" customHeight="1" x14ac:dyDescent="0.3">
      <c r="B3354" s="89" t="s">
        <v>54</v>
      </c>
      <c r="C3354" s="38" t="s">
        <v>33</v>
      </c>
      <c r="D3354" s="38" t="s">
        <v>82</v>
      </c>
      <c r="E3354" s="43">
        <v>44805</v>
      </c>
      <c r="F3354" s="42" t="s">
        <v>133</v>
      </c>
      <c r="G3354" s="27">
        <v>0.30046200000000001</v>
      </c>
      <c r="H3354" s="27">
        <v>0</v>
      </c>
      <c r="I3354" s="27">
        <v>0.25502900000000001</v>
      </c>
      <c r="J3354" s="25">
        <v>0</v>
      </c>
      <c r="K3354" s="25">
        <v>0</v>
      </c>
      <c r="L3354" s="25">
        <v>0.18870200000000001</v>
      </c>
    </row>
    <row r="3355" spans="2:12" ht="19.5" customHeight="1" x14ac:dyDescent="0.3">
      <c r="B3355" s="88" t="s">
        <v>54</v>
      </c>
      <c r="C3355" s="38" t="s">
        <v>33</v>
      </c>
      <c r="D3355" s="38" t="s">
        <v>82</v>
      </c>
      <c r="E3355" s="43">
        <v>44774</v>
      </c>
      <c r="F3355" s="42" t="s">
        <v>133</v>
      </c>
      <c r="G3355" s="27">
        <v>0.31287399999999999</v>
      </c>
      <c r="H3355" s="27">
        <v>0</v>
      </c>
      <c r="I3355" s="27">
        <v>0.27762599999999998</v>
      </c>
      <c r="J3355" s="25">
        <v>0</v>
      </c>
      <c r="K3355" s="25">
        <v>0</v>
      </c>
      <c r="L3355" s="25">
        <v>0.22053400000000001</v>
      </c>
    </row>
    <row r="3356" spans="2:12" ht="19.5" customHeight="1" x14ac:dyDescent="0.3">
      <c r="B3356" s="39" t="s">
        <v>54</v>
      </c>
      <c r="C3356" s="38" t="s">
        <v>33</v>
      </c>
      <c r="D3356" s="38" t="s">
        <v>82</v>
      </c>
      <c r="E3356" s="43">
        <v>44743</v>
      </c>
      <c r="F3356" s="42" t="s">
        <v>133</v>
      </c>
      <c r="G3356" s="27">
        <v>0.28065600000000002</v>
      </c>
      <c r="H3356" s="27">
        <v>0</v>
      </c>
      <c r="I3356" s="27">
        <v>0.242481</v>
      </c>
      <c r="J3356" s="25">
        <v>0</v>
      </c>
      <c r="K3356" s="25">
        <v>0</v>
      </c>
      <c r="L3356" s="25">
        <v>0.19478200000000001</v>
      </c>
    </row>
    <row r="3357" spans="2:12" ht="19.5" customHeight="1" x14ac:dyDescent="0.3">
      <c r="B3357" s="89" t="s">
        <v>54</v>
      </c>
      <c r="C3357" s="38" t="s">
        <v>33</v>
      </c>
      <c r="D3357" s="38" t="s">
        <v>82</v>
      </c>
      <c r="E3357" s="43">
        <v>44713</v>
      </c>
      <c r="F3357" s="42" t="s">
        <v>133</v>
      </c>
      <c r="G3357" s="27">
        <v>0</v>
      </c>
      <c r="H3357" s="27">
        <v>0</v>
      </c>
      <c r="I3357" s="27">
        <v>0</v>
      </c>
      <c r="J3357" s="25">
        <v>0.31063600000000002</v>
      </c>
      <c r="K3357" s="25">
        <v>0.288746</v>
      </c>
      <c r="L3357" s="25">
        <v>0.239206</v>
      </c>
    </row>
    <row r="3358" spans="2:12" ht="19.5" customHeight="1" x14ac:dyDescent="0.3">
      <c r="B3358" s="89" t="s">
        <v>54</v>
      </c>
      <c r="C3358" s="38" t="s">
        <v>33</v>
      </c>
      <c r="D3358" s="38" t="s">
        <v>82</v>
      </c>
      <c r="E3358" s="43">
        <v>44682</v>
      </c>
      <c r="F3358" s="42" t="s">
        <v>133</v>
      </c>
      <c r="G3358" s="27">
        <v>0</v>
      </c>
      <c r="H3358" s="27">
        <v>0</v>
      </c>
      <c r="I3358" s="27">
        <v>0</v>
      </c>
      <c r="J3358" s="25">
        <v>0.32789099999999999</v>
      </c>
      <c r="K3358" s="25">
        <v>0.30630999999999997</v>
      </c>
      <c r="L3358" s="25">
        <v>0.25922800000000001</v>
      </c>
    </row>
    <row r="3359" spans="2:12" ht="19.5" customHeight="1" x14ac:dyDescent="0.3">
      <c r="B3359" s="88" t="s">
        <v>54</v>
      </c>
      <c r="C3359" s="38" t="s">
        <v>33</v>
      </c>
      <c r="D3359" s="38" t="s">
        <v>82</v>
      </c>
      <c r="E3359" s="43">
        <v>44652</v>
      </c>
      <c r="F3359" s="42" t="s">
        <v>133</v>
      </c>
      <c r="G3359" s="27">
        <v>0</v>
      </c>
      <c r="H3359" s="27">
        <v>0</v>
      </c>
      <c r="I3359" s="27">
        <v>0</v>
      </c>
      <c r="J3359" s="25">
        <v>0.33468900000000001</v>
      </c>
      <c r="K3359" s="25">
        <v>0.30485600000000002</v>
      </c>
      <c r="L3359" s="25">
        <v>0.26163700000000001</v>
      </c>
    </row>
    <row r="3360" spans="2:12" ht="19.5" customHeight="1" x14ac:dyDescent="0.3">
      <c r="B3360" s="88" t="s">
        <v>54</v>
      </c>
      <c r="C3360" s="38" t="s">
        <v>33</v>
      </c>
      <c r="D3360" s="38" t="s">
        <v>82</v>
      </c>
      <c r="E3360" s="43">
        <v>44621</v>
      </c>
      <c r="F3360" s="42" t="s">
        <v>133</v>
      </c>
      <c r="G3360" s="27">
        <v>0</v>
      </c>
      <c r="H3360" s="27">
        <v>0.50536600000000009</v>
      </c>
      <c r="I3360" s="27">
        <v>0</v>
      </c>
      <c r="J3360" s="25">
        <v>0.43788199999999999</v>
      </c>
      <c r="K3360" s="25">
        <v>0</v>
      </c>
      <c r="L3360" s="25">
        <v>0.35400700000000002</v>
      </c>
    </row>
    <row r="3361" spans="2:12" ht="19.5" customHeight="1" x14ac:dyDescent="0.3">
      <c r="B3361" s="88" t="s">
        <v>54</v>
      </c>
      <c r="C3361" s="38" t="s">
        <v>33</v>
      </c>
      <c r="D3361" s="38" t="s">
        <v>82</v>
      </c>
      <c r="E3361" s="43">
        <v>44593</v>
      </c>
      <c r="F3361" s="42" t="s">
        <v>133</v>
      </c>
      <c r="G3361" s="27">
        <v>0</v>
      </c>
      <c r="H3361" s="27">
        <v>0.37123200000000001</v>
      </c>
      <c r="I3361" s="27">
        <v>0</v>
      </c>
      <c r="J3361" s="25">
        <v>0.31884400000000002</v>
      </c>
      <c r="K3361" s="25">
        <v>0</v>
      </c>
      <c r="L3361" s="25">
        <v>0.25855499999999998</v>
      </c>
    </row>
    <row r="3362" spans="2:12" ht="19.5" customHeight="1" x14ac:dyDescent="0.3">
      <c r="B3362" s="89" t="s">
        <v>54</v>
      </c>
      <c r="C3362" s="38" t="s">
        <v>33</v>
      </c>
      <c r="D3362" s="38" t="s">
        <v>82</v>
      </c>
      <c r="E3362" s="43">
        <v>44562</v>
      </c>
      <c r="F3362" s="42" t="s">
        <v>133</v>
      </c>
      <c r="G3362" s="27">
        <v>0</v>
      </c>
      <c r="H3362" s="27">
        <v>0.37545899999999999</v>
      </c>
      <c r="I3362" s="27">
        <v>0</v>
      </c>
      <c r="J3362" s="25">
        <v>0.31751200000000002</v>
      </c>
      <c r="K3362" s="25">
        <v>0</v>
      </c>
      <c r="L3362" s="25">
        <v>0.26988499999999999</v>
      </c>
    </row>
    <row r="3363" spans="2:12" ht="19.5" customHeight="1" x14ac:dyDescent="0.3">
      <c r="B3363" s="39" t="s">
        <v>54</v>
      </c>
      <c r="C3363" s="38" t="s">
        <v>34</v>
      </c>
      <c r="D3363" s="38" t="s">
        <v>29</v>
      </c>
      <c r="E3363" s="43">
        <v>45078</v>
      </c>
      <c r="F3363" s="42" t="s">
        <v>30</v>
      </c>
      <c r="G3363" s="27">
        <v>0</v>
      </c>
      <c r="H3363" s="27">
        <v>0</v>
      </c>
      <c r="I3363" s="27">
        <v>0</v>
      </c>
      <c r="J3363" s="25">
        <v>0.13492361055999999</v>
      </c>
      <c r="K3363" s="25">
        <v>0.12666866756</v>
      </c>
      <c r="L3363" s="25">
        <v>0.12962740342000001</v>
      </c>
    </row>
    <row r="3364" spans="2:12" ht="19.5" customHeight="1" x14ac:dyDescent="0.3">
      <c r="B3364" s="39" t="s">
        <v>54</v>
      </c>
      <c r="C3364" s="38" t="s">
        <v>34</v>
      </c>
      <c r="D3364" s="38" t="s">
        <v>29</v>
      </c>
      <c r="E3364" s="43">
        <v>45047</v>
      </c>
      <c r="F3364" s="42" t="s">
        <v>30</v>
      </c>
      <c r="G3364" s="27">
        <v>0</v>
      </c>
      <c r="H3364" s="27">
        <v>0</v>
      </c>
      <c r="I3364" s="27">
        <v>0</v>
      </c>
      <c r="J3364" s="25">
        <v>0.11458665237999999</v>
      </c>
      <c r="K3364" s="25">
        <v>0.10671355237999999</v>
      </c>
      <c r="L3364" s="25">
        <v>0.10898115241</v>
      </c>
    </row>
    <row r="3365" spans="2:12" ht="19.5" customHeight="1" x14ac:dyDescent="0.3">
      <c r="B3365" s="39" t="s">
        <v>54</v>
      </c>
      <c r="C3365" s="38" t="s">
        <v>34</v>
      </c>
      <c r="D3365" s="38" t="s">
        <v>29</v>
      </c>
      <c r="E3365" s="43">
        <v>45017</v>
      </c>
      <c r="F3365" s="42" t="s">
        <v>30</v>
      </c>
      <c r="G3365" s="27">
        <v>0</v>
      </c>
      <c r="H3365" s="27">
        <v>0</v>
      </c>
      <c r="I3365" s="27">
        <v>0</v>
      </c>
      <c r="J3365" s="25">
        <v>0.11406768694</v>
      </c>
      <c r="K3365" s="25">
        <v>0.10620433094000001</v>
      </c>
      <c r="L3365" s="25">
        <v>0.10845429433000001</v>
      </c>
    </row>
    <row r="3366" spans="2:12" ht="19.5" customHeight="1" x14ac:dyDescent="0.3">
      <c r="B3366" s="39" t="s">
        <v>54</v>
      </c>
      <c r="C3366" s="38" t="s">
        <v>34</v>
      </c>
      <c r="D3366" s="38" t="s">
        <v>29</v>
      </c>
      <c r="E3366" s="43">
        <v>44986</v>
      </c>
      <c r="F3366" s="42" t="s">
        <v>30</v>
      </c>
      <c r="G3366" s="27">
        <v>0</v>
      </c>
      <c r="H3366" s="27">
        <v>0.14854587830999999</v>
      </c>
      <c r="I3366" s="27">
        <v>0</v>
      </c>
      <c r="J3366" s="25">
        <v>0.13123679357999998</v>
      </c>
      <c r="K3366" s="25">
        <v>0</v>
      </c>
      <c r="L3366" s="25">
        <v>0.12588451580999999</v>
      </c>
    </row>
    <row r="3367" spans="2:12" ht="19.5" customHeight="1" x14ac:dyDescent="0.3">
      <c r="B3367" s="39" t="s">
        <v>54</v>
      </c>
      <c r="C3367" s="38" t="s">
        <v>34</v>
      </c>
      <c r="D3367" s="38" t="s">
        <v>29</v>
      </c>
      <c r="E3367" s="43">
        <v>44958</v>
      </c>
      <c r="F3367" s="42" t="s">
        <v>30</v>
      </c>
      <c r="G3367" s="27">
        <v>0</v>
      </c>
      <c r="H3367" s="27">
        <v>0.19624235637000001</v>
      </c>
      <c r="I3367" s="27">
        <v>0</v>
      </c>
      <c r="J3367" s="25">
        <v>0.17865726065999998</v>
      </c>
      <c r="K3367" s="25">
        <v>0</v>
      </c>
      <c r="L3367" s="25">
        <v>0.17402617287</v>
      </c>
    </row>
    <row r="3368" spans="2:12" ht="19.5" customHeight="1" x14ac:dyDescent="0.3">
      <c r="B3368" s="39" t="s">
        <v>54</v>
      </c>
      <c r="C3368" s="38" t="s">
        <v>34</v>
      </c>
      <c r="D3368" s="38" t="s">
        <v>29</v>
      </c>
      <c r="E3368" s="43">
        <v>44927</v>
      </c>
      <c r="F3368" s="42" t="s">
        <v>30</v>
      </c>
      <c r="G3368" s="27">
        <v>0</v>
      </c>
      <c r="H3368" s="27">
        <v>0.12673121004999999</v>
      </c>
      <c r="I3368" s="27">
        <v>0</v>
      </c>
      <c r="J3368" s="25">
        <v>0.1095483629</v>
      </c>
      <c r="K3368" s="25">
        <v>0</v>
      </c>
      <c r="L3368" s="25">
        <v>0.10386623855</v>
      </c>
    </row>
    <row r="3369" spans="2:12" ht="19.5" customHeight="1" x14ac:dyDescent="0.3">
      <c r="B3369" s="39" t="s">
        <v>54</v>
      </c>
      <c r="C3369" s="38" t="s">
        <v>34</v>
      </c>
      <c r="D3369" s="38" t="s">
        <v>29</v>
      </c>
      <c r="E3369" s="43">
        <v>44896</v>
      </c>
      <c r="F3369" s="42" t="s">
        <v>30</v>
      </c>
      <c r="G3369" s="27">
        <v>0</v>
      </c>
      <c r="H3369" s="27">
        <v>0.15652791545</v>
      </c>
      <c r="I3369" s="27">
        <v>0.1446433879</v>
      </c>
      <c r="J3369" s="25">
        <v>0</v>
      </c>
      <c r="K3369" s="25">
        <v>0</v>
      </c>
      <c r="L3369" s="25">
        <v>0.13394105395</v>
      </c>
    </row>
    <row r="3370" spans="2:12" ht="19.5" customHeight="1" x14ac:dyDescent="0.3">
      <c r="B3370" s="39" t="s">
        <v>54</v>
      </c>
      <c r="C3370" s="38" t="s">
        <v>34</v>
      </c>
      <c r="D3370" s="38" t="s">
        <v>29</v>
      </c>
      <c r="E3370" s="43">
        <v>44866</v>
      </c>
      <c r="F3370" s="42" t="s">
        <v>30</v>
      </c>
      <c r="G3370" s="27">
        <v>0</v>
      </c>
      <c r="H3370" s="27">
        <v>0.17676575076000001</v>
      </c>
      <c r="I3370" s="27">
        <v>0.16474334171999999</v>
      </c>
      <c r="J3370" s="25">
        <v>0</v>
      </c>
      <c r="K3370" s="25">
        <v>0</v>
      </c>
      <c r="L3370" s="25">
        <v>0.15436778076000002</v>
      </c>
    </row>
    <row r="3371" spans="2:12" ht="19.5" customHeight="1" x14ac:dyDescent="0.3">
      <c r="B3371" s="39" t="s">
        <v>54</v>
      </c>
      <c r="C3371" s="38" t="s">
        <v>34</v>
      </c>
      <c r="D3371" s="38" t="s">
        <v>29</v>
      </c>
      <c r="E3371" s="43">
        <v>44835</v>
      </c>
      <c r="F3371" s="42" t="s">
        <v>30</v>
      </c>
      <c r="G3371" s="27">
        <v>0.19500519411</v>
      </c>
      <c r="H3371" s="27">
        <v>0</v>
      </c>
      <c r="I3371" s="27">
        <v>0.17732606401999998</v>
      </c>
      <c r="J3371" s="25">
        <v>0</v>
      </c>
      <c r="K3371" s="25">
        <v>0</v>
      </c>
      <c r="L3371" s="25">
        <v>0.16715506540999997</v>
      </c>
    </row>
    <row r="3372" spans="2:12" ht="19.5" customHeight="1" x14ac:dyDescent="0.3">
      <c r="B3372" s="39" t="s">
        <v>54</v>
      </c>
      <c r="C3372" s="38" t="s">
        <v>34</v>
      </c>
      <c r="D3372" s="38" t="s">
        <v>29</v>
      </c>
      <c r="E3372" s="43">
        <v>44805</v>
      </c>
      <c r="F3372" s="42" t="s">
        <v>30</v>
      </c>
      <c r="G3372" s="27">
        <v>0.20554980037000001</v>
      </c>
      <c r="H3372" s="27">
        <v>0</v>
      </c>
      <c r="I3372" s="27">
        <v>0.18793478633999999</v>
      </c>
      <c r="J3372" s="25">
        <v>0</v>
      </c>
      <c r="K3372" s="25">
        <v>0</v>
      </c>
      <c r="L3372" s="25">
        <v>0.17799976046999999</v>
      </c>
    </row>
    <row r="3373" spans="2:12" ht="19.5" customHeight="1" x14ac:dyDescent="0.3">
      <c r="B3373" s="39" t="s">
        <v>54</v>
      </c>
      <c r="C3373" s="38" t="s">
        <v>34</v>
      </c>
      <c r="D3373" s="38" t="s">
        <v>29</v>
      </c>
      <c r="E3373" s="43">
        <v>44774</v>
      </c>
      <c r="F3373" s="42" t="s">
        <v>30</v>
      </c>
      <c r="G3373" s="27">
        <v>0.22041032198999999</v>
      </c>
      <c r="H3373" s="27">
        <v>0</v>
      </c>
      <c r="I3373" s="27">
        <v>0.20286124317999998</v>
      </c>
      <c r="J3373" s="25">
        <v>0</v>
      </c>
      <c r="K3373" s="25">
        <v>0</v>
      </c>
      <c r="L3373" s="25">
        <v>0.19316888268999999</v>
      </c>
    </row>
    <row r="3374" spans="2:12" ht="19.5" customHeight="1" x14ac:dyDescent="0.3">
      <c r="B3374" s="39" t="s">
        <v>54</v>
      </c>
      <c r="C3374" s="38" t="s">
        <v>34</v>
      </c>
      <c r="D3374" s="38" t="s">
        <v>29</v>
      </c>
      <c r="E3374" s="43">
        <v>44743</v>
      </c>
      <c r="F3374" s="42" t="s">
        <v>30</v>
      </c>
      <c r="G3374" s="27">
        <v>0.20725951306000001</v>
      </c>
      <c r="H3374" s="27">
        <v>0</v>
      </c>
      <c r="I3374" s="27">
        <v>0.18965208492000002</v>
      </c>
      <c r="J3374" s="25">
        <v>0</v>
      </c>
      <c r="K3374" s="25">
        <v>0</v>
      </c>
      <c r="L3374" s="25">
        <v>0.17974497785999999</v>
      </c>
    </row>
    <row r="3375" spans="2:12" ht="19.5" customHeight="1" x14ac:dyDescent="0.3">
      <c r="B3375" s="39" t="s">
        <v>54</v>
      </c>
      <c r="C3375" s="38" t="s">
        <v>34</v>
      </c>
      <c r="D3375" s="38" t="s">
        <v>29</v>
      </c>
      <c r="E3375" s="43">
        <v>44713</v>
      </c>
      <c r="F3375" s="42" t="s">
        <v>30</v>
      </c>
      <c r="G3375" s="27">
        <v>0</v>
      </c>
      <c r="H3375" s="27">
        <v>0</v>
      </c>
      <c r="I3375" s="27">
        <v>0</v>
      </c>
      <c r="J3375" s="25">
        <v>0.21339125014000002</v>
      </c>
      <c r="K3375" s="25">
        <v>0.20358967513999998</v>
      </c>
      <c r="L3375" s="25">
        <v>0.20934781622999998</v>
      </c>
    </row>
    <row r="3376" spans="2:12" ht="19.5" customHeight="1" x14ac:dyDescent="0.3">
      <c r="B3376" s="39" t="s">
        <v>54</v>
      </c>
      <c r="C3376" s="38" t="s">
        <v>34</v>
      </c>
      <c r="D3376" s="38" t="s">
        <v>29</v>
      </c>
      <c r="E3376" s="43">
        <v>44682</v>
      </c>
      <c r="F3376" s="42" t="s">
        <v>30</v>
      </c>
      <c r="G3376" s="27">
        <v>0</v>
      </c>
      <c r="H3376" s="27">
        <v>0</v>
      </c>
      <c r="I3376" s="27">
        <v>0</v>
      </c>
      <c r="J3376" s="25">
        <v>0.23231186513999999</v>
      </c>
      <c r="K3376" s="25">
        <v>0.22215504013999998</v>
      </c>
      <c r="L3376" s="25">
        <v>0.22855618372999997</v>
      </c>
    </row>
    <row r="3377" spans="2:12" ht="19.5" customHeight="1" x14ac:dyDescent="0.3">
      <c r="B3377" s="39" t="s">
        <v>54</v>
      </c>
      <c r="C3377" s="38" t="s">
        <v>34</v>
      </c>
      <c r="D3377" s="38" t="s">
        <v>29</v>
      </c>
      <c r="E3377" s="43">
        <v>44652</v>
      </c>
      <c r="F3377" s="42" t="s">
        <v>30</v>
      </c>
      <c r="G3377" s="27">
        <v>0</v>
      </c>
      <c r="H3377" s="27">
        <v>0</v>
      </c>
      <c r="I3377" s="27">
        <v>0</v>
      </c>
      <c r="J3377" s="25">
        <v>0.23705823656000002</v>
      </c>
      <c r="K3377" s="25">
        <v>0.22681229456000002</v>
      </c>
      <c r="L3377" s="25">
        <v>0.23337473992000002</v>
      </c>
    </row>
    <row r="3378" spans="2:12" ht="19.5" customHeight="1" x14ac:dyDescent="0.3">
      <c r="B3378" s="39" t="s">
        <v>54</v>
      </c>
      <c r="C3378" s="38" t="s">
        <v>34</v>
      </c>
      <c r="D3378" s="38" t="s">
        <v>29</v>
      </c>
      <c r="E3378" s="43">
        <v>44621</v>
      </c>
      <c r="F3378" s="42" t="s">
        <v>30</v>
      </c>
      <c r="G3378" s="27">
        <v>0</v>
      </c>
      <c r="H3378" s="27">
        <v>0</v>
      </c>
      <c r="I3378" s="27">
        <v>0</v>
      </c>
      <c r="J3378" s="25">
        <v>0.33628875339999997</v>
      </c>
      <c r="K3378" s="25">
        <v>0.32417967739999998</v>
      </c>
      <c r="L3378" s="25">
        <v>0.33411439529999998</v>
      </c>
    </row>
    <row r="3379" spans="2:12" ht="19.5" customHeight="1" x14ac:dyDescent="0.3">
      <c r="B3379" s="39" t="s">
        <v>54</v>
      </c>
      <c r="C3379" s="38" t="s">
        <v>34</v>
      </c>
      <c r="D3379" s="38" t="s">
        <v>29</v>
      </c>
      <c r="E3379" s="43">
        <v>44593</v>
      </c>
      <c r="F3379" s="42" t="s">
        <v>30</v>
      </c>
      <c r="G3379" s="27">
        <v>0</v>
      </c>
      <c r="H3379" s="27">
        <v>0.26446698862000001</v>
      </c>
      <c r="I3379" s="27">
        <v>0</v>
      </c>
      <c r="J3379" s="25">
        <v>0.24646448516</v>
      </c>
      <c r="K3379" s="25">
        <v>0</v>
      </c>
      <c r="L3379" s="25">
        <v>0.24292404262</v>
      </c>
    </row>
    <row r="3380" spans="2:12" ht="19.5" customHeight="1" x14ac:dyDescent="0.3">
      <c r="B3380" s="39" t="s">
        <v>54</v>
      </c>
      <c r="C3380" s="38" t="s">
        <v>34</v>
      </c>
      <c r="D3380" s="38" t="s">
        <v>29</v>
      </c>
      <c r="E3380" s="43">
        <v>44562</v>
      </c>
      <c r="F3380" s="42" t="s">
        <v>30</v>
      </c>
      <c r="G3380" s="27">
        <v>0</v>
      </c>
      <c r="H3380" s="27">
        <v>0.26609819512000005</v>
      </c>
      <c r="I3380" s="27">
        <v>0</v>
      </c>
      <c r="J3380" s="25">
        <v>0.24808625216000002</v>
      </c>
      <c r="K3380" s="25">
        <v>0</v>
      </c>
      <c r="L3380" s="25">
        <v>0.24457047411999999</v>
      </c>
    </row>
    <row r="3381" spans="2:12" ht="19.5" customHeight="1" x14ac:dyDescent="0.3">
      <c r="B3381" s="90" t="s">
        <v>54</v>
      </c>
      <c r="C3381" s="92" t="s">
        <v>34</v>
      </c>
      <c r="D3381" s="92" t="s">
        <v>29</v>
      </c>
      <c r="E3381" s="95">
        <v>45108</v>
      </c>
      <c r="F3381" s="97" t="s">
        <v>30</v>
      </c>
      <c r="G3381" s="74">
        <v>0.155499</v>
      </c>
      <c r="H3381" s="74">
        <v>0</v>
      </c>
      <c r="I3381" s="74">
        <v>0.13764459000000001</v>
      </c>
      <c r="J3381" s="99">
        <v>0</v>
      </c>
      <c r="K3381" s="99">
        <v>0</v>
      </c>
      <c r="L3381" s="99">
        <v>0.12682847</v>
      </c>
    </row>
    <row r="3382" spans="2:12" ht="19.5" customHeight="1" x14ac:dyDescent="0.3">
      <c r="B3382" s="39" t="s">
        <v>54</v>
      </c>
      <c r="C3382" s="38" t="s">
        <v>34</v>
      </c>
      <c r="D3382" s="38" t="s">
        <v>29</v>
      </c>
      <c r="E3382" s="43">
        <v>45078</v>
      </c>
      <c r="F3382" s="42" t="s">
        <v>40</v>
      </c>
      <c r="G3382" s="27">
        <v>0</v>
      </c>
      <c r="H3382" s="27">
        <v>0</v>
      </c>
      <c r="I3382" s="27">
        <v>0</v>
      </c>
      <c r="J3382" s="25">
        <v>0.15420861055999999</v>
      </c>
      <c r="K3382" s="25">
        <v>0.14595366756</v>
      </c>
      <c r="L3382" s="25">
        <v>0.14891240342000001</v>
      </c>
    </row>
    <row r="3383" spans="2:12" ht="19.5" customHeight="1" x14ac:dyDescent="0.3">
      <c r="B3383" s="39" t="s">
        <v>54</v>
      </c>
      <c r="C3383" s="38" t="s">
        <v>34</v>
      </c>
      <c r="D3383" s="38" t="s">
        <v>29</v>
      </c>
      <c r="E3383" s="43">
        <v>45047</v>
      </c>
      <c r="F3383" s="42" t="s">
        <v>40</v>
      </c>
      <c r="G3383" s="27">
        <v>0</v>
      </c>
      <c r="H3383" s="27">
        <v>0</v>
      </c>
      <c r="I3383" s="27">
        <v>0</v>
      </c>
      <c r="J3383" s="25">
        <v>0.13387165237999998</v>
      </c>
      <c r="K3383" s="25">
        <v>0.12599855238000002</v>
      </c>
      <c r="L3383" s="25">
        <v>0.12826615241</v>
      </c>
    </row>
    <row r="3384" spans="2:12" ht="19.5" customHeight="1" x14ac:dyDescent="0.3">
      <c r="B3384" s="39" t="s">
        <v>54</v>
      </c>
      <c r="C3384" s="38" t="s">
        <v>34</v>
      </c>
      <c r="D3384" s="38" t="s">
        <v>29</v>
      </c>
      <c r="E3384" s="43">
        <v>45017</v>
      </c>
      <c r="F3384" s="42" t="s">
        <v>40</v>
      </c>
      <c r="G3384" s="27">
        <v>0</v>
      </c>
      <c r="H3384" s="27">
        <v>0</v>
      </c>
      <c r="I3384" s="27">
        <v>0</v>
      </c>
      <c r="J3384" s="25">
        <v>0.13335268693999999</v>
      </c>
      <c r="K3384" s="25">
        <v>0.12548933094</v>
      </c>
      <c r="L3384" s="25">
        <v>0.12773929433</v>
      </c>
    </row>
    <row r="3385" spans="2:12" ht="19.5" customHeight="1" x14ac:dyDescent="0.3">
      <c r="B3385" s="39" t="s">
        <v>54</v>
      </c>
      <c r="C3385" s="38" t="s">
        <v>34</v>
      </c>
      <c r="D3385" s="38" t="s">
        <v>29</v>
      </c>
      <c r="E3385" s="43">
        <v>44986</v>
      </c>
      <c r="F3385" s="42" t="s">
        <v>40</v>
      </c>
      <c r="G3385" s="27">
        <v>0</v>
      </c>
      <c r="H3385" s="27">
        <v>0.16783087830999999</v>
      </c>
      <c r="I3385" s="27">
        <v>0</v>
      </c>
      <c r="J3385" s="25">
        <v>0.15052179357999998</v>
      </c>
      <c r="K3385" s="25">
        <v>0</v>
      </c>
      <c r="L3385" s="25">
        <v>0.14516951580999998</v>
      </c>
    </row>
    <row r="3386" spans="2:12" ht="19.5" customHeight="1" x14ac:dyDescent="0.3">
      <c r="B3386" s="39" t="s">
        <v>54</v>
      </c>
      <c r="C3386" s="38" t="s">
        <v>34</v>
      </c>
      <c r="D3386" s="38" t="s">
        <v>29</v>
      </c>
      <c r="E3386" s="43">
        <v>44958</v>
      </c>
      <c r="F3386" s="42" t="s">
        <v>40</v>
      </c>
      <c r="G3386" s="27">
        <v>0</v>
      </c>
      <c r="H3386" s="27">
        <v>0.21552735637000003</v>
      </c>
      <c r="I3386" s="27">
        <v>0</v>
      </c>
      <c r="J3386" s="25">
        <v>0.19794226065999998</v>
      </c>
      <c r="K3386" s="25">
        <v>0</v>
      </c>
      <c r="L3386" s="25">
        <v>0.19331117286999999</v>
      </c>
    </row>
    <row r="3387" spans="2:12" ht="19.5" customHeight="1" x14ac:dyDescent="0.3">
      <c r="B3387" s="39" t="s">
        <v>54</v>
      </c>
      <c r="C3387" s="38" t="s">
        <v>34</v>
      </c>
      <c r="D3387" s="38" t="s">
        <v>29</v>
      </c>
      <c r="E3387" s="43">
        <v>44927</v>
      </c>
      <c r="F3387" s="42" t="s">
        <v>40</v>
      </c>
      <c r="G3387" s="27">
        <v>0</v>
      </c>
      <c r="H3387" s="27">
        <v>0.14601621005000001</v>
      </c>
      <c r="I3387" s="27">
        <v>0</v>
      </c>
      <c r="J3387" s="25">
        <v>0.1288333629</v>
      </c>
      <c r="K3387" s="25">
        <v>0</v>
      </c>
      <c r="L3387" s="25">
        <v>0.12315123855</v>
      </c>
    </row>
    <row r="3388" spans="2:12" ht="19.5" customHeight="1" x14ac:dyDescent="0.3">
      <c r="B3388" s="39" t="s">
        <v>54</v>
      </c>
      <c r="C3388" s="38" t="s">
        <v>34</v>
      </c>
      <c r="D3388" s="38" t="s">
        <v>29</v>
      </c>
      <c r="E3388" s="43">
        <v>44896</v>
      </c>
      <c r="F3388" s="42" t="s">
        <v>40</v>
      </c>
      <c r="G3388" s="27">
        <v>0</v>
      </c>
      <c r="H3388" s="27">
        <v>0.17581291545000002</v>
      </c>
      <c r="I3388" s="27">
        <v>0.16392838790000003</v>
      </c>
      <c r="J3388" s="25">
        <v>0</v>
      </c>
      <c r="K3388" s="25">
        <v>0</v>
      </c>
      <c r="L3388" s="25">
        <v>0.15322605395</v>
      </c>
    </row>
    <row r="3389" spans="2:12" ht="19.5" customHeight="1" x14ac:dyDescent="0.3">
      <c r="B3389" s="39" t="s">
        <v>54</v>
      </c>
      <c r="C3389" s="38" t="s">
        <v>34</v>
      </c>
      <c r="D3389" s="38" t="s">
        <v>29</v>
      </c>
      <c r="E3389" s="43">
        <v>44866</v>
      </c>
      <c r="F3389" s="42" t="s">
        <v>40</v>
      </c>
      <c r="G3389" s="27">
        <v>0</v>
      </c>
      <c r="H3389" s="27">
        <v>0.19605075076</v>
      </c>
      <c r="I3389" s="27">
        <v>0.18402834171999999</v>
      </c>
      <c r="J3389" s="25">
        <v>0</v>
      </c>
      <c r="K3389" s="25">
        <v>0</v>
      </c>
      <c r="L3389" s="25">
        <v>0.17365278076000001</v>
      </c>
    </row>
    <row r="3390" spans="2:12" ht="19.5" customHeight="1" x14ac:dyDescent="0.3">
      <c r="B3390" s="39" t="s">
        <v>54</v>
      </c>
      <c r="C3390" s="38" t="s">
        <v>34</v>
      </c>
      <c r="D3390" s="38" t="s">
        <v>29</v>
      </c>
      <c r="E3390" s="43">
        <v>44835</v>
      </c>
      <c r="F3390" s="42" t="s">
        <v>40</v>
      </c>
      <c r="G3390" s="27">
        <v>0.21429019411</v>
      </c>
      <c r="H3390" s="27">
        <v>0</v>
      </c>
      <c r="I3390" s="27">
        <v>0.19661106402</v>
      </c>
      <c r="J3390" s="25">
        <v>0</v>
      </c>
      <c r="K3390" s="25">
        <v>0</v>
      </c>
      <c r="L3390" s="25">
        <v>0.18644006540999997</v>
      </c>
    </row>
    <row r="3391" spans="2:12" ht="19.5" customHeight="1" x14ac:dyDescent="0.3">
      <c r="B3391" s="39" t="s">
        <v>54</v>
      </c>
      <c r="C3391" s="38" t="s">
        <v>34</v>
      </c>
      <c r="D3391" s="38" t="s">
        <v>29</v>
      </c>
      <c r="E3391" s="43">
        <v>44805</v>
      </c>
      <c r="F3391" s="42" t="s">
        <v>40</v>
      </c>
      <c r="G3391" s="27">
        <v>0.22483480037</v>
      </c>
      <c r="H3391" s="27">
        <v>0</v>
      </c>
      <c r="I3391" s="27">
        <v>0.20721978634000002</v>
      </c>
      <c r="J3391" s="25">
        <v>0</v>
      </c>
      <c r="K3391" s="25">
        <v>0</v>
      </c>
      <c r="L3391" s="25">
        <v>0.19728476046999999</v>
      </c>
    </row>
    <row r="3392" spans="2:12" ht="19.5" customHeight="1" x14ac:dyDescent="0.3">
      <c r="B3392" s="39" t="s">
        <v>54</v>
      </c>
      <c r="C3392" s="38" t="s">
        <v>34</v>
      </c>
      <c r="D3392" s="38" t="s">
        <v>29</v>
      </c>
      <c r="E3392" s="43">
        <v>44774</v>
      </c>
      <c r="F3392" s="42" t="s">
        <v>40</v>
      </c>
      <c r="G3392" s="27">
        <v>0.23969532198999999</v>
      </c>
      <c r="H3392" s="27">
        <v>0</v>
      </c>
      <c r="I3392" s="27">
        <v>0.22214624318000001</v>
      </c>
      <c r="J3392" s="25">
        <v>0</v>
      </c>
      <c r="K3392" s="25">
        <v>0</v>
      </c>
      <c r="L3392" s="25">
        <v>0.21245388268999998</v>
      </c>
    </row>
    <row r="3393" spans="2:12" ht="19.5" customHeight="1" x14ac:dyDescent="0.3">
      <c r="B3393" s="39" t="s">
        <v>54</v>
      </c>
      <c r="C3393" s="38" t="s">
        <v>34</v>
      </c>
      <c r="D3393" s="38" t="s">
        <v>29</v>
      </c>
      <c r="E3393" s="43">
        <v>44743</v>
      </c>
      <c r="F3393" s="42" t="s">
        <v>40</v>
      </c>
      <c r="G3393" s="27">
        <v>0.22654451306000001</v>
      </c>
      <c r="H3393" s="27">
        <v>0</v>
      </c>
      <c r="I3393" s="27">
        <v>0.20893708492000002</v>
      </c>
      <c r="J3393" s="25">
        <v>0</v>
      </c>
      <c r="K3393" s="25">
        <v>0</v>
      </c>
      <c r="L3393" s="25">
        <v>0.19902997785999998</v>
      </c>
    </row>
    <row r="3394" spans="2:12" ht="19.5" customHeight="1" x14ac:dyDescent="0.3">
      <c r="B3394" s="39" t="s">
        <v>54</v>
      </c>
      <c r="C3394" s="38" t="s">
        <v>34</v>
      </c>
      <c r="D3394" s="38" t="s">
        <v>29</v>
      </c>
      <c r="E3394" s="43">
        <v>44713</v>
      </c>
      <c r="F3394" s="42" t="s">
        <v>40</v>
      </c>
      <c r="G3394" s="27">
        <v>0</v>
      </c>
      <c r="H3394" s="27">
        <v>0</v>
      </c>
      <c r="I3394" s="27">
        <v>0</v>
      </c>
      <c r="J3394" s="25">
        <v>0.23267625014000001</v>
      </c>
      <c r="K3394" s="25">
        <v>0.22287467513999998</v>
      </c>
      <c r="L3394" s="25">
        <v>0.22863281622999998</v>
      </c>
    </row>
    <row r="3395" spans="2:12" ht="19.5" customHeight="1" x14ac:dyDescent="0.3">
      <c r="B3395" s="39" t="s">
        <v>54</v>
      </c>
      <c r="C3395" s="38" t="s">
        <v>34</v>
      </c>
      <c r="D3395" s="38" t="s">
        <v>29</v>
      </c>
      <c r="E3395" s="43">
        <v>44682</v>
      </c>
      <c r="F3395" s="42" t="s">
        <v>40</v>
      </c>
      <c r="G3395" s="34">
        <v>0</v>
      </c>
      <c r="H3395" s="34">
        <v>0</v>
      </c>
      <c r="I3395" s="34">
        <v>0</v>
      </c>
      <c r="J3395" s="25">
        <v>0.25159686513999996</v>
      </c>
      <c r="K3395" s="25">
        <v>0.24144004013999998</v>
      </c>
      <c r="L3395" s="25">
        <v>0.24784118372999997</v>
      </c>
    </row>
    <row r="3396" spans="2:12" ht="19.5" customHeight="1" x14ac:dyDescent="0.3">
      <c r="B3396" s="39" t="s">
        <v>54</v>
      </c>
      <c r="C3396" s="30" t="s">
        <v>34</v>
      </c>
      <c r="D3396" s="30" t="s">
        <v>29</v>
      </c>
      <c r="E3396" s="29">
        <v>44652</v>
      </c>
      <c r="F3396" s="28" t="s">
        <v>40</v>
      </c>
      <c r="G3396" s="27">
        <v>0</v>
      </c>
      <c r="H3396" s="27">
        <v>0</v>
      </c>
      <c r="I3396" s="27">
        <v>0</v>
      </c>
      <c r="J3396" s="26">
        <v>0.25634323656000002</v>
      </c>
      <c r="K3396" s="26">
        <v>0.24609729456000001</v>
      </c>
      <c r="L3396" s="26">
        <v>0.25265973992000001</v>
      </c>
    </row>
    <row r="3397" spans="2:12" ht="19.5" customHeight="1" x14ac:dyDescent="0.3">
      <c r="B3397" s="39" t="s">
        <v>54</v>
      </c>
      <c r="C3397" s="38" t="s">
        <v>34</v>
      </c>
      <c r="D3397" s="38" t="s">
        <v>29</v>
      </c>
      <c r="E3397" s="43">
        <v>44621</v>
      </c>
      <c r="F3397" s="42" t="s">
        <v>40</v>
      </c>
      <c r="G3397" s="27">
        <v>0</v>
      </c>
      <c r="H3397" s="27">
        <v>0</v>
      </c>
      <c r="I3397" s="27">
        <v>0</v>
      </c>
      <c r="J3397" s="25">
        <v>0.35557375339999997</v>
      </c>
      <c r="K3397" s="25">
        <v>0.34346467739999997</v>
      </c>
      <c r="L3397" s="25">
        <v>0.35339939529999997</v>
      </c>
    </row>
    <row r="3398" spans="2:12" ht="19.5" customHeight="1" x14ac:dyDescent="0.3">
      <c r="B3398" s="39" t="s">
        <v>54</v>
      </c>
      <c r="C3398" s="38" t="s">
        <v>34</v>
      </c>
      <c r="D3398" s="38" t="s">
        <v>29</v>
      </c>
      <c r="E3398" s="43">
        <v>44593</v>
      </c>
      <c r="F3398" s="42" t="s">
        <v>40</v>
      </c>
      <c r="G3398" s="27">
        <v>0</v>
      </c>
      <c r="H3398" s="27">
        <v>0.28375198862000001</v>
      </c>
      <c r="I3398" s="27">
        <v>0</v>
      </c>
      <c r="J3398" s="25">
        <v>0.26574948515999997</v>
      </c>
      <c r="K3398" s="25">
        <v>0</v>
      </c>
      <c r="L3398" s="25">
        <v>0.26220904262</v>
      </c>
    </row>
    <row r="3399" spans="2:12" ht="19.5" customHeight="1" x14ac:dyDescent="0.3">
      <c r="B3399" s="39" t="s">
        <v>54</v>
      </c>
      <c r="C3399" s="38" t="s">
        <v>34</v>
      </c>
      <c r="D3399" s="38" t="s">
        <v>29</v>
      </c>
      <c r="E3399" s="43">
        <v>44562</v>
      </c>
      <c r="F3399" s="42" t="s">
        <v>40</v>
      </c>
      <c r="G3399" s="27">
        <v>0</v>
      </c>
      <c r="H3399" s="27">
        <v>0.28538319512000004</v>
      </c>
      <c r="I3399" s="27">
        <v>0</v>
      </c>
      <c r="J3399" s="25">
        <v>0.26737125216000002</v>
      </c>
      <c r="K3399" s="25">
        <v>0</v>
      </c>
      <c r="L3399" s="25">
        <v>0.26385547411999999</v>
      </c>
    </row>
    <row r="3400" spans="2:12" ht="19.5" customHeight="1" x14ac:dyDescent="0.3">
      <c r="B3400" s="90" t="s">
        <v>54</v>
      </c>
      <c r="C3400" s="92" t="s">
        <v>34</v>
      </c>
      <c r="D3400" s="92" t="s">
        <v>29</v>
      </c>
      <c r="E3400" s="95">
        <v>45108</v>
      </c>
      <c r="F3400" s="97" t="s">
        <v>40</v>
      </c>
      <c r="G3400" s="74">
        <v>0.17478399999999999</v>
      </c>
      <c r="H3400" s="74">
        <v>0</v>
      </c>
      <c r="I3400" s="74">
        <v>0.15692959000000001</v>
      </c>
      <c r="J3400" s="99">
        <v>0</v>
      </c>
      <c r="K3400" s="99">
        <v>0</v>
      </c>
      <c r="L3400" s="99">
        <v>0.14611347</v>
      </c>
    </row>
    <row r="3401" spans="2:12" ht="19.5" customHeight="1" x14ac:dyDescent="0.3">
      <c r="B3401" s="39" t="s">
        <v>54</v>
      </c>
      <c r="C3401" s="38" t="s">
        <v>34</v>
      </c>
      <c r="D3401" s="38" t="s">
        <v>29</v>
      </c>
      <c r="E3401" s="43">
        <v>45078</v>
      </c>
      <c r="F3401" s="42" t="s">
        <v>47</v>
      </c>
      <c r="G3401" s="27">
        <v>0</v>
      </c>
      <c r="H3401" s="27">
        <v>0</v>
      </c>
      <c r="I3401" s="27">
        <v>0</v>
      </c>
      <c r="J3401" s="25">
        <v>0.15420861055999999</v>
      </c>
      <c r="K3401" s="25">
        <v>0.14595366756</v>
      </c>
      <c r="L3401" s="25">
        <v>0.14891240342000001</v>
      </c>
    </row>
    <row r="3402" spans="2:12" ht="19.5" customHeight="1" x14ac:dyDescent="0.3">
      <c r="B3402" s="39" t="s">
        <v>54</v>
      </c>
      <c r="C3402" s="38" t="s">
        <v>34</v>
      </c>
      <c r="D3402" s="38" t="s">
        <v>29</v>
      </c>
      <c r="E3402" s="43">
        <v>45047</v>
      </c>
      <c r="F3402" s="42" t="s">
        <v>47</v>
      </c>
      <c r="G3402" s="27">
        <v>0</v>
      </c>
      <c r="H3402" s="27">
        <v>0</v>
      </c>
      <c r="I3402" s="27">
        <v>0</v>
      </c>
      <c r="J3402" s="25">
        <v>0.13387165237999998</v>
      </c>
      <c r="K3402" s="25">
        <v>0.12599855238000002</v>
      </c>
      <c r="L3402" s="25">
        <v>0.12826615241</v>
      </c>
    </row>
    <row r="3403" spans="2:12" ht="19.5" customHeight="1" x14ac:dyDescent="0.3">
      <c r="B3403" s="39" t="s">
        <v>54</v>
      </c>
      <c r="C3403" s="38" t="s">
        <v>34</v>
      </c>
      <c r="D3403" s="38" t="s">
        <v>29</v>
      </c>
      <c r="E3403" s="43">
        <v>45017</v>
      </c>
      <c r="F3403" s="42" t="s">
        <v>47</v>
      </c>
      <c r="G3403" s="27">
        <v>0</v>
      </c>
      <c r="H3403" s="27">
        <v>0</v>
      </c>
      <c r="I3403" s="27">
        <v>0</v>
      </c>
      <c r="J3403" s="25">
        <v>0.13335268693999999</v>
      </c>
      <c r="K3403" s="25">
        <v>0.12548933094</v>
      </c>
      <c r="L3403" s="25">
        <v>0.12773929433</v>
      </c>
    </row>
    <row r="3404" spans="2:12" ht="19.5" customHeight="1" x14ac:dyDescent="0.3">
      <c r="B3404" s="39" t="s">
        <v>54</v>
      </c>
      <c r="C3404" s="38" t="s">
        <v>34</v>
      </c>
      <c r="D3404" s="38" t="s">
        <v>29</v>
      </c>
      <c r="E3404" s="43">
        <v>44986</v>
      </c>
      <c r="F3404" s="42" t="s">
        <v>47</v>
      </c>
      <c r="G3404" s="27">
        <v>0</v>
      </c>
      <c r="H3404" s="27">
        <v>0.16783087830999999</v>
      </c>
      <c r="I3404" s="27">
        <v>0</v>
      </c>
      <c r="J3404" s="25">
        <v>0.15052179357999998</v>
      </c>
      <c r="K3404" s="25">
        <v>0</v>
      </c>
      <c r="L3404" s="25">
        <v>0.14516951580999998</v>
      </c>
    </row>
    <row r="3405" spans="2:12" ht="19.5" customHeight="1" x14ac:dyDescent="0.3">
      <c r="B3405" s="39" t="s">
        <v>54</v>
      </c>
      <c r="C3405" s="38" t="s">
        <v>34</v>
      </c>
      <c r="D3405" s="38" t="s">
        <v>29</v>
      </c>
      <c r="E3405" s="43">
        <v>44958</v>
      </c>
      <c r="F3405" s="42" t="s">
        <v>47</v>
      </c>
      <c r="G3405" s="27">
        <v>0</v>
      </c>
      <c r="H3405" s="27">
        <v>0.21552735637000003</v>
      </c>
      <c r="I3405" s="27">
        <v>0</v>
      </c>
      <c r="J3405" s="25">
        <v>0.19794226065999998</v>
      </c>
      <c r="K3405" s="25">
        <v>0</v>
      </c>
      <c r="L3405" s="25">
        <v>0.19331117286999999</v>
      </c>
    </row>
    <row r="3406" spans="2:12" ht="19.5" customHeight="1" x14ac:dyDescent="0.3">
      <c r="B3406" s="39" t="s">
        <v>54</v>
      </c>
      <c r="C3406" s="38" t="s">
        <v>34</v>
      </c>
      <c r="D3406" s="38" t="s">
        <v>29</v>
      </c>
      <c r="E3406" s="43">
        <v>44927</v>
      </c>
      <c r="F3406" s="42" t="s">
        <v>47</v>
      </c>
      <c r="G3406" s="27">
        <v>0</v>
      </c>
      <c r="H3406" s="27">
        <v>0.14601621005000001</v>
      </c>
      <c r="I3406" s="27">
        <v>0</v>
      </c>
      <c r="J3406" s="25">
        <v>0.1288333629</v>
      </c>
      <c r="K3406" s="25">
        <v>0</v>
      </c>
      <c r="L3406" s="25">
        <v>0.12315123855</v>
      </c>
    </row>
    <row r="3407" spans="2:12" ht="19.5" customHeight="1" x14ac:dyDescent="0.3">
      <c r="B3407" s="39" t="s">
        <v>54</v>
      </c>
      <c r="C3407" s="38" t="s">
        <v>34</v>
      </c>
      <c r="D3407" s="38" t="s">
        <v>29</v>
      </c>
      <c r="E3407" s="43">
        <v>44896</v>
      </c>
      <c r="F3407" s="42" t="s">
        <v>47</v>
      </c>
      <c r="G3407" s="27">
        <v>0</v>
      </c>
      <c r="H3407" s="27">
        <v>0.17581291545000002</v>
      </c>
      <c r="I3407" s="27">
        <v>0.16392838790000003</v>
      </c>
      <c r="J3407" s="25">
        <v>0</v>
      </c>
      <c r="K3407" s="25">
        <v>0</v>
      </c>
      <c r="L3407" s="25">
        <v>0.15322605395</v>
      </c>
    </row>
    <row r="3408" spans="2:12" ht="19.5" customHeight="1" x14ac:dyDescent="0.3">
      <c r="B3408" s="39" t="s">
        <v>54</v>
      </c>
      <c r="C3408" s="38" t="s">
        <v>34</v>
      </c>
      <c r="D3408" s="38" t="s">
        <v>29</v>
      </c>
      <c r="E3408" s="43">
        <v>44866</v>
      </c>
      <c r="F3408" s="42" t="s">
        <v>47</v>
      </c>
      <c r="G3408" s="27">
        <v>0</v>
      </c>
      <c r="H3408" s="27">
        <v>0.19605075076</v>
      </c>
      <c r="I3408" s="27">
        <v>0.18402834171999999</v>
      </c>
      <c r="J3408" s="25">
        <v>0</v>
      </c>
      <c r="K3408" s="25">
        <v>0</v>
      </c>
      <c r="L3408" s="25">
        <v>0.17365278076000001</v>
      </c>
    </row>
    <row r="3409" spans="2:12" ht="19.5" customHeight="1" x14ac:dyDescent="0.3">
      <c r="B3409" s="39" t="s">
        <v>54</v>
      </c>
      <c r="C3409" s="38" t="s">
        <v>34</v>
      </c>
      <c r="D3409" s="38" t="s">
        <v>29</v>
      </c>
      <c r="E3409" s="43">
        <v>44835</v>
      </c>
      <c r="F3409" s="42" t="s">
        <v>47</v>
      </c>
      <c r="G3409" s="27">
        <v>0.21429019411</v>
      </c>
      <c r="H3409" s="27">
        <v>0</v>
      </c>
      <c r="I3409" s="27">
        <v>0.19661106402</v>
      </c>
      <c r="J3409" s="25">
        <v>0</v>
      </c>
      <c r="K3409" s="25">
        <v>0</v>
      </c>
      <c r="L3409" s="25">
        <v>0.18644006540999997</v>
      </c>
    </row>
    <row r="3410" spans="2:12" ht="19.5" customHeight="1" x14ac:dyDescent="0.3">
      <c r="B3410" s="39" t="s">
        <v>54</v>
      </c>
      <c r="C3410" s="38" t="s">
        <v>34</v>
      </c>
      <c r="D3410" s="38" t="s">
        <v>29</v>
      </c>
      <c r="E3410" s="43">
        <v>44805</v>
      </c>
      <c r="F3410" s="42" t="s">
        <v>47</v>
      </c>
      <c r="G3410" s="27">
        <v>0.22483480037</v>
      </c>
      <c r="H3410" s="27">
        <v>0</v>
      </c>
      <c r="I3410" s="27">
        <v>0.20721978634000002</v>
      </c>
      <c r="J3410" s="25">
        <v>0</v>
      </c>
      <c r="K3410" s="25">
        <v>0</v>
      </c>
      <c r="L3410" s="25">
        <v>0.19728476046999999</v>
      </c>
    </row>
    <row r="3411" spans="2:12" ht="19.5" customHeight="1" x14ac:dyDescent="0.3">
      <c r="B3411" s="39" t="s">
        <v>54</v>
      </c>
      <c r="C3411" s="38" t="s">
        <v>34</v>
      </c>
      <c r="D3411" s="38" t="s">
        <v>29</v>
      </c>
      <c r="E3411" s="43">
        <v>44774</v>
      </c>
      <c r="F3411" s="42" t="s">
        <v>47</v>
      </c>
      <c r="G3411" s="27">
        <v>0.23969532198999999</v>
      </c>
      <c r="H3411" s="27">
        <v>0</v>
      </c>
      <c r="I3411" s="27">
        <v>0.22214624318000001</v>
      </c>
      <c r="J3411" s="25">
        <v>0</v>
      </c>
      <c r="K3411" s="25">
        <v>0</v>
      </c>
      <c r="L3411" s="25">
        <v>0.21245388268999998</v>
      </c>
    </row>
    <row r="3412" spans="2:12" ht="19.5" customHeight="1" x14ac:dyDescent="0.3">
      <c r="B3412" s="39" t="s">
        <v>54</v>
      </c>
      <c r="C3412" s="38" t="s">
        <v>34</v>
      </c>
      <c r="D3412" s="38" t="s">
        <v>29</v>
      </c>
      <c r="E3412" s="43">
        <v>44743</v>
      </c>
      <c r="F3412" s="42" t="s">
        <v>47</v>
      </c>
      <c r="G3412" s="27">
        <v>0.22654451306000001</v>
      </c>
      <c r="H3412" s="27">
        <v>0</v>
      </c>
      <c r="I3412" s="27">
        <v>0.20893708492000002</v>
      </c>
      <c r="J3412" s="25">
        <v>0</v>
      </c>
      <c r="K3412" s="25">
        <v>0</v>
      </c>
      <c r="L3412" s="25">
        <v>0.19902997785999998</v>
      </c>
    </row>
    <row r="3413" spans="2:12" ht="19.5" customHeight="1" x14ac:dyDescent="0.3">
      <c r="B3413" s="39" t="s">
        <v>54</v>
      </c>
      <c r="C3413" s="38" t="s">
        <v>34</v>
      </c>
      <c r="D3413" s="38" t="s">
        <v>29</v>
      </c>
      <c r="E3413" s="43">
        <v>44713</v>
      </c>
      <c r="F3413" s="42" t="s">
        <v>47</v>
      </c>
      <c r="G3413" s="27">
        <v>0</v>
      </c>
      <c r="H3413" s="27">
        <v>0</v>
      </c>
      <c r="I3413" s="27">
        <v>0</v>
      </c>
      <c r="J3413" s="25">
        <v>0.23267625014000001</v>
      </c>
      <c r="K3413" s="25">
        <v>0.22287467513999998</v>
      </c>
      <c r="L3413" s="25">
        <v>0.22863281622999998</v>
      </c>
    </row>
    <row r="3414" spans="2:12" ht="19.5" customHeight="1" x14ac:dyDescent="0.3">
      <c r="B3414" s="39" t="s">
        <v>54</v>
      </c>
      <c r="C3414" s="38" t="s">
        <v>34</v>
      </c>
      <c r="D3414" s="38" t="s">
        <v>29</v>
      </c>
      <c r="E3414" s="43">
        <v>44682</v>
      </c>
      <c r="F3414" s="42" t="s">
        <v>47</v>
      </c>
      <c r="G3414" s="27">
        <v>0</v>
      </c>
      <c r="H3414" s="27">
        <v>0</v>
      </c>
      <c r="I3414" s="27">
        <v>0</v>
      </c>
      <c r="J3414" s="25">
        <v>0.25159686513999996</v>
      </c>
      <c r="K3414" s="25">
        <v>0.24144004013999998</v>
      </c>
      <c r="L3414" s="25">
        <v>0.24784118372999997</v>
      </c>
    </row>
    <row r="3415" spans="2:12" ht="19.5" customHeight="1" x14ac:dyDescent="0.3">
      <c r="B3415" s="39" t="s">
        <v>54</v>
      </c>
      <c r="C3415" s="38" t="s">
        <v>34</v>
      </c>
      <c r="D3415" s="38" t="s">
        <v>29</v>
      </c>
      <c r="E3415" s="43">
        <v>44652</v>
      </c>
      <c r="F3415" s="42" t="s">
        <v>47</v>
      </c>
      <c r="G3415" s="27">
        <v>0</v>
      </c>
      <c r="H3415" s="27">
        <v>0</v>
      </c>
      <c r="I3415" s="27">
        <v>0</v>
      </c>
      <c r="J3415" s="25">
        <v>0.25634323656000002</v>
      </c>
      <c r="K3415" s="25">
        <v>0.24609729456000001</v>
      </c>
      <c r="L3415" s="25">
        <v>0.25265973992000001</v>
      </c>
    </row>
    <row r="3416" spans="2:12" ht="19.5" customHeight="1" x14ac:dyDescent="0.3">
      <c r="B3416" s="39" t="s">
        <v>54</v>
      </c>
      <c r="C3416" s="38" t="s">
        <v>34</v>
      </c>
      <c r="D3416" s="38" t="s">
        <v>29</v>
      </c>
      <c r="E3416" s="43">
        <v>44621</v>
      </c>
      <c r="F3416" s="42" t="s">
        <v>47</v>
      </c>
      <c r="G3416" s="27">
        <v>0</v>
      </c>
      <c r="H3416" s="27">
        <v>0</v>
      </c>
      <c r="I3416" s="27">
        <v>0</v>
      </c>
      <c r="J3416" s="25">
        <v>0.35557375339999997</v>
      </c>
      <c r="K3416" s="25">
        <v>0.34346467739999997</v>
      </c>
      <c r="L3416" s="25">
        <v>0.35339939529999997</v>
      </c>
    </row>
    <row r="3417" spans="2:12" ht="19.5" customHeight="1" x14ac:dyDescent="0.3">
      <c r="B3417" s="39" t="s">
        <v>54</v>
      </c>
      <c r="C3417" s="38" t="s">
        <v>34</v>
      </c>
      <c r="D3417" s="38" t="s">
        <v>29</v>
      </c>
      <c r="E3417" s="43">
        <v>44593</v>
      </c>
      <c r="F3417" s="42" t="s">
        <v>47</v>
      </c>
      <c r="G3417" s="27">
        <v>0</v>
      </c>
      <c r="H3417" s="27">
        <v>0.28375198862000001</v>
      </c>
      <c r="I3417" s="27">
        <v>0</v>
      </c>
      <c r="J3417" s="25">
        <v>0.26574948515999997</v>
      </c>
      <c r="K3417" s="25">
        <v>0</v>
      </c>
      <c r="L3417" s="25">
        <v>0.26220904262</v>
      </c>
    </row>
    <row r="3418" spans="2:12" ht="19.5" customHeight="1" x14ac:dyDescent="0.3">
      <c r="B3418" s="39" t="s">
        <v>54</v>
      </c>
      <c r="C3418" s="38" t="s">
        <v>34</v>
      </c>
      <c r="D3418" s="38" t="s">
        <v>29</v>
      </c>
      <c r="E3418" s="43">
        <v>44562</v>
      </c>
      <c r="F3418" s="42" t="s">
        <v>47</v>
      </c>
      <c r="G3418" s="27">
        <v>0</v>
      </c>
      <c r="H3418" s="27">
        <v>0.28538319512000004</v>
      </c>
      <c r="I3418" s="27">
        <v>0</v>
      </c>
      <c r="J3418" s="25">
        <v>0.26737125216000002</v>
      </c>
      <c r="K3418" s="25">
        <v>0</v>
      </c>
      <c r="L3418" s="25">
        <v>0.26385547411999999</v>
      </c>
    </row>
    <row r="3419" spans="2:12" ht="19.5" customHeight="1" x14ac:dyDescent="0.3">
      <c r="B3419" s="90" t="s">
        <v>54</v>
      </c>
      <c r="C3419" s="92" t="s">
        <v>34</v>
      </c>
      <c r="D3419" s="92" t="s">
        <v>29</v>
      </c>
      <c r="E3419" s="95">
        <v>45108</v>
      </c>
      <c r="F3419" s="97" t="s">
        <v>47</v>
      </c>
      <c r="G3419" s="74">
        <v>0.17478399999999999</v>
      </c>
      <c r="H3419" s="74">
        <v>0</v>
      </c>
      <c r="I3419" s="74">
        <v>0.15692959000000001</v>
      </c>
      <c r="J3419" s="99">
        <v>0</v>
      </c>
      <c r="K3419" s="99">
        <v>0</v>
      </c>
      <c r="L3419" s="99">
        <v>0.14611347</v>
      </c>
    </row>
    <row r="3420" spans="2:12" ht="19.5" customHeight="1" x14ac:dyDescent="0.3">
      <c r="B3420" s="39" t="s">
        <v>54</v>
      </c>
      <c r="C3420" s="38" t="s">
        <v>34</v>
      </c>
      <c r="D3420" s="38" t="s">
        <v>29</v>
      </c>
      <c r="E3420" s="43">
        <v>45078</v>
      </c>
      <c r="F3420" s="42" t="s">
        <v>55</v>
      </c>
      <c r="G3420" s="27">
        <v>0</v>
      </c>
      <c r="H3420" s="27">
        <v>0</v>
      </c>
      <c r="I3420" s="27">
        <v>0</v>
      </c>
      <c r="J3420" s="25">
        <v>0.14405861055999999</v>
      </c>
      <c r="K3420" s="25">
        <v>0.13580366756000001</v>
      </c>
      <c r="L3420" s="25">
        <v>0.13876240341999999</v>
      </c>
    </row>
    <row r="3421" spans="2:12" ht="19.5" customHeight="1" x14ac:dyDescent="0.3">
      <c r="B3421" s="39" t="s">
        <v>54</v>
      </c>
      <c r="C3421" s="38" t="s">
        <v>34</v>
      </c>
      <c r="D3421" s="38" t="s">
        <v>29</v>
      </c>
      <c r="E3421" s="43">
        <v>45047</v>
      </c>
      <c r="F3421" s="42" t="s">
        <v>55</v>
      </c>
      <c r="G3421" s="27">
        <v>0</v>
      </c>
      <c r="H3421" s="27">
        <v>0</v>
      </c>
      <c r="I3421" s="27">
        <v>0</v>
      </c>
      <c r="J3421" s="25">
        <v>0.12372165237999999</v>
      </c>
      <c r="K3421" s="25">
        <v>0.11584855238</v>
      </c>
      <c r="L3421" s="25">
        <v>0.11811615241000001</v>
      </c>
    </row>
    <row r="3422" spans="2:12" ht="19.5" customHeight="1" x14ac:dyDescent="0.3">
      <c r="B3422" s="39" t="s">
        <v>54</v>
      </c>
      <c r="C3422" s="38" t="s">
        <v>34</v>
      </c>
      <c r="D3422" s="38" t="s">
        <v>29</v>
      </c>
      <c r="E3422" s="43">
        <v>45017</v>
      </c>
      <c r="F3422" s="42" t="s">
        <v>55</v>
      </c>
      <c r="G3422" s="27">
        <v>0</v>
      </c>
      <c r="H3422" s="27">
        <v>0</v>
      </c>
      <c r="I3422" s="27">
        <v>0</v>
      </c>
      <c r="J3422" s="25">
        <v>0.12320268694</v>
      </c>
      <c r="K3422" s="25">
        <v>0.11533933094000001</v>
      </c>
      <c r="L3422" s="25">
        <v>0.11758929433000001</v>
      </c>
    </row>
    <row r="3423" spans="2:12" ht="19.5" customHeight="1" x14ac:dyDescent="0.3">
      <c r="B3423" s="39" t="s">
        <v>54</v>
      </c>
      <c r="C3423" s="38" t="s">
        <v>34</v>
      </c>
      <c r="D3423" s="38" t="s">
        <v>29</v>
      </c>
      <c r="E3423" s="43">
        <v>44986</v>
      </c>
      <c r="F3423" s="42" t="s">
        <v>55</v>
      </c>
      <c r="G3423" s="27">
        <v>0</v>
      </c>
      <c r="H3423" s="27">
        <v>0.15768087830999999</v>
      </c>
      <c r="I3423" s="27">
        <v>0</v>
      </c>
      <c r="J3423" s="25">
        <v>0.14037179357999999</v>
      </c>
      <c r="K3423" s="25">
        <v>0</v>
      </c>
      <c r="L3423" s="25">
        <v>0.13501951580999999</v>
      </c>
    </row>
    <row r="3424" spans="2:12" ht="19.5" customHeight="1" x14ac:dyDescent="0.3">
      <c r="B3424" s="39" t="s">
        <v>54</v>
      </c>
      <c r="C3424" s="38" t="s">
        <v>34</v>
      </c>
      <c r="D3424" s="38" t="s">
        <v>29</v>
      </c>
      <c r="E3424" s="43">
        <v>44958</v>
      </c>
      <c r="F3424" s="42" t="s">
        <v>55</v>
      </c>
      <c r="G3424" s="27">
        <v>0</v>
      </c>
      <c r="H3424" s="27">
        <v>0.20537735637000001</v>
      </c>
      <c r="I3424" s="27">
        <v>0</v>
      </c>
      <c r="J3424" s="25">
        <v>0.18779226065999999</v>
      </c>
      <c r="K3424" s="25">
        <v>0</v>
      </c>
      <c r="L3424" s="25">
        <v>0.18316117287</v>
      </c>
    </row>
    <row r="3425" spans="2:12" ht="19.5" customHeight="1" x14ac:dyDescent="0.3">
      <c r="B3425" s="39" t="s">
        <v>54</v>
      </c>
      <c r="C3425" s="38" t="s">
        <v>34</v>
      </c>
      <c r="D3425" s="38" t="s">
        <v>29</v>
      </c>
      <c r="E3425" s="43">
        <v>44927</v>
      </c>
      <c r="F3425" s="42" t="s">
        <v>55</v>
      </c>
      <c r="G3425" s="27">
        <v>0</v>
      </c>
      <c r="H3425" s="27">
        <v>0.13586621005000002</v>
      </c>
      <c r="I3425" s="27">
        <v>0</v>
      </c>
      <c r="J3425" s="25">
        <v>0.11868336290000001</v>
      </c>
      <c r="K3425" s="25">
        <v>0</v>
      </c>
      <c r="L3425" s="25">
        <v>0.11300123854999999</v>
      </c>
    </row>
    <row r="3426" spans="2:12" ht="19.5" customHeight="1" x14ac:dyDescent="0.3">
      <c r="B3426" s="39" t="s">
        <v>54</v>
      </c>
      <c r="C3426" s="38" t="s">
        <v>34</v>
      </c>
      <c r="D3426" s="38" t="s">
        <v>29</v>
      </c>
      <c r="E3426" s="43">
        <v>44896</v>
      </c>
      <c r="F3426" s="42" t="s">
        <v>55</v>
      </c>
      <c r="G3426" s="27">
        <v>0</v>
      </c>
      <c r="H3426" s="27">
        <v>0.16566291545000003</v>
      </c>
      <c r="I3426" s="27">
        <v>0.15377838790000001</v>
      </c>
      <c r="J3426" s="25">
        <v>0</v>
      </c>
      <c r="K3426" s="25">
        <v>0</v>
      </c>
      <c r="L3426" s="25">
        <v>0.14307605395</v>
      </c>
    </row>
    <row r="3427" spans="2:12" ht="19.5" customHeight="1" x14ac:dyDescent="0.3">
      <c r="B3427" s="39" t="s">
        <v>54</v>
      </c>
      <c r="C3427" s="38" t="s">
        <v>34</v>
      </c>
      <c r="D3427" s="38" t="s">
        <v>29</v>
      </c>
      <c r="E3427" s="43">
        <v>44866</v>
      </c>
      <c r="F3427" s="42" t="s">
        <v>55</v>
      </c>
      <c r="G3427" s="27">
        <v>0</v>
      </c>
      <c r="H3427" s="27">
        <v>0.18590075076000001</v>
      </c>
      <c r="I3427" s="27">
        <v>0.17387834172</v>
      </c>
      <c r="J3427" s="25">
        <v>0</v>
      </c>
      <c r="K3427" s="25">
        <v>0</v>
      </c>
      <c r="L3427" s="25">
        <v>0.16350278075999999</v>
      </c>
    </row>
    <row r="3428" spans="2:12" ht="19.5" customHeight="1" x14ac:dyDescent="0.3">
      <c r="B3428" s="39" t="s">
        <v>54</v>
      </c>
      <c r="C3428" s="38" t="s">
        <v>34</v>
      </c>
      <c r="D3428" s="38" t="s">
        <v>29</v>
      </c>
      <c r="E3428" s="43">
        <v>44835</v>
      </c>
      <c r="F3428" s="42" t="s">
        <v>55</v>
      </c>
      <c r="G3428" s="27">
        <v>0.20414019410999998</v>
      </c>
      <c r="H3428" s="27">
        <v>0</v>
      </c>
      <c r="I3428" s="27">
        <v>0.18646106401999998</v>
      </c>
      <c r="J3428" s="25">
        <v>0</v>
      </c>
      <c r="K3428" s="25">
        <v>0</v>
      </c>
      <c r="L3428" s="25">
        <v>0.17629006540999997</v>
      </c>
    </row>
    <row r="3429" spans="2:12" ht="19.5" customHeight="1" x14ac:dyDescent="0.3">
      <c r="B3429" s="39" t="s">
        <v>54</v>
      </c>
      <c r="C3429" s="38" t="s">
        <v>34</v>
      </c>
      <c r="D3429" s="38" t="s">
        <v>29</v>
      </c>
      <c r="E3429" s="43">
        <v>44805</v>
      </c>
      <c r="F3429" s="42" t="s">
        <v>55</v>
      </c>
      <c r="G3429" s="27">
        <v>0.21468480036999998</v>
      </c>
      <c r="H3429" s="27">
        <v>0</v>
      </c>
      <c r="I3429" s="27">
        <v>0.19706978634</v>
      </c>
      <c r="J3429" s="25">
        <v>0</v>
      </c>
      <c r="K3429" s="25">
        <v>0</v>
      </c>
      <c r="L3429" s="25">
        <v>0.18713476046999999</v>
      </c>
    </row>
    <row r="3430" spans="2:12" ht="19.5" customHeight="1" x14ac:dyDescent="0.3">
      <c r="B3430" s="39" t="s">
        <v>54</v>
      </c>
      <c r="C3430" s="38" t="s">
        <v>34</v>
      </c>
      <c r="D3430" s="38" t="s">
        <v>29</v>
      </c>
      <c r="E3430" s="43">
        <v>44774</v>
      </c>
      <c r="F3430" s="42" t="s">
        <v>55</v>
      </c>
      <c r="G3430" s="27">
        <v>0.22954532199</v>
      </c>
      <c r="H3430" s="27">
        <v>0</v>
      </c>
      <c r="I3430" s="27">
        <v>0.21199624317999999</v>
      </c>
      <c r="J3430" s="25">
        <v>0</v>
      </c>
      <c r="K3430" s="25">
        <v>0</v>
      </c>
      <c r="L3430" s="25">
        <v>0.20230388268999999</v>
      </c>
    </row>
    <row r="3431" spans="2:12" ht="19.5" customHeight="1" x14ac:dyDescent="0.3">
      <c r="B3431" s="39" t="s">
        <v>54</v>
      </c>
      <c r="C3431" s="38" t="s">
        <v>34</v>
      </c>
      <c r="D3431" s="38" t="s">
        <v>29</v>
      </c>
      <c r="E3431" s="43">
        <v>44743</v>
      </c>
      <c r="F3431" s="42" t="s">
        <v>55</v>
      </c>
      <c r="G3431" s="27">
        <v>0.21639451306000002</v>
      </c>
      <c r="H3431" s="27">
        <v>0</v>
      </c>
      <c r="I3431" s="27">
        <v>0.19878708492000002</v>
      </c>
      <c r="J3431" s="25">
        <v>0</v>
      </c>
      <c r="K3431" s="25">
        <v>0</v>
      </c>
      <c r="L3431" s="25">
        <v>0.18887997785999999</v>
      </c>
    </row>
    <row r="3432" spans="2:12" ht="19.5" customHeight="1" x14ac:dyDescent="0.3">
      <c r="B3432" s="39" t="s">
        <v>54</v>
      </c>
      <c r="C3432" s="38" t="s">
        <v>34</v>
      </c>
      <c r="D3432" s="38" t="s">
        <v>29</v>
      </c>
      <c r="E3432" s="43">
        <v>44713</v>
      </c>
      <c r="F3432" s="42" t="s">
        <v>55</v>
      </c>
      <c r="G3432" s="27">
        <v>0</v>
      </c>
      <c r="H3432" s="27">
        <v>0</v>
      </c>
      <c r="I3432" s="27">
        <v>0</v>
      </c>
      <c r="J3432" s="25">
        <v>0.22252625014000002</v>
      </c>
      <c r="K3432" s="25">
        <v>0.21272467513999999</v>
      </c>
      <c r="L3432" s="25">
        <v>0.21848281622999999</v>
      </c>
    </row>
    <row r="3433" spans="2:12" ht="19.5" customHeight="1" x14ac:dyDescent="0.3">
      <c r="B3433" s="39" t="s">
        <v>54</v>
      </c>
      <c r="C3433" s="38" t="s">
        <v>34</v>
      </c>
      <c r="D3433" s="38" t="s">
        <v>29</v>
      </c>
      <c r="E3433" s="43">
        <v>44682</v>
      </c>
      <c r="F3433" s="42" t="s">
        <v>55</v>
      </c>
      <c r="G3433" s="27">
        <v>0</v>
      </c>
      <c r="H3433" s="27">
        <v>0</v>
      </c>
      <c r="I3433" s="27">
        <v>0</v>
      </c>
      <c r="J3433" s="25">
        <v>0.24144686513999999</v>
      </c>
      <c r="K3433" s="25">
        <v>0.23129004013999999</v>
      </c>
      <c r="L3433" s="25">
        <v>0.23769118372999998</v>
      </c>
    </row>
    <row r="3434" spans="2:12" ht="19.5" customHeight="1" x14ac:dyDescent="0.3">
      <c r="B3434" s="39" t="s">
        <v>54</v>
      </c>
      <c r="C3434" s="38" t="s">
        <v>34</v>
      </c>
      <c r="D3434" s="38" t="s">
        <v>29</v>
      </c>
      <c r="E3434" s="43">
        <v>44652</v>
      </c>
      <c r="F3434" s="42" t="s">
        <v>55</v>
      </c>
      <c r="G3434" s="27">
        <v>0</v>
      </c>
      <c r="H3434" s="27">
        <v>0</v>
      </c>
      <c r="I3434" s="27">
        <v>0</v>
      </c>
      <c r="J3434" s="25">
        <v>0.24619323656000003</v>
      </c>
      <c r="K3434" s="25">
        <v>0.23594729456000002</v>
      </c>
      <c r="L3434" s="25">
        <v>0.24250973991999999</v>
      </c>
    </row>
    <row r="3435" spans="2:12" ht="19.5" customHeight="1" x14ac:dyDescent="0.3">
      <c r="B3435" s="39" t="s">
        <v>54</v>
      </c>
      <c r="C3435" s="38" t="s">
        <v>34</v>
      </c>
      <c r="D3435" s="38" t="s">
        <v>29</v>
      </c>
      <c r="E3435" s="43">
        <v>44621</v>
      </c>
      <c r="F3435" s="42" t="s">
        <v>55</v>
      </c>
      <c r="G3435" s="27">
        <v>0</v>
      </c>
      <c r="H3435" s="27">
        <v>0</v>
      </c>
      <c r="I3435" s="27">
        <v>0</v>
      </c>
      <c r="J3435" s="25">
        <v>0.34542375339999998</v>
      </c>
      <c r="K3435" s="25">
        <v>0.33331467739999998</v>
      </c>
      <c r="L3435" s="25">
        <v>0.34324939529999998</v>
      </c>
    </row>
    <row r="3436" spans="2:12" ht="19.5" customHeight="1" x14ac:dyDescent="0.3">
      <c r="B3436" s="39" t="s">
        <v>54</v>
      </c>
      <c r="C3436" s="38" t="s">
        <v>34</v>
      </c>
      <c r="D3436" s="38" t="s">
        <v>29</v>
      </c>
      <c r="E3436" s="43">
        <v>44593</v>
      </c>
      <c r="F3436" s="42" t="s">
        <v>55</v>
      </c>
      <c r="G3436" s="27">
        <v>0</v>
      </c>
      <c r="H3436" s="27">
        <v>0.27360198862000001</v>
      </c>
      <c r="I3436" s="27">
        <v>0</v>
      </c>
      <c r="J3436" s="25">
        <v>0.25559948515999997</v>
      </c>
      <c r="K3436" s="25">
        <v>0</v>
      </c>
      <c r="L3436" s="25">
        <v>0.25205904262000001</v>
      </c>
    </row>
    <row r="3437" spans="2:12" ht="19.5" customHeight="1" x14ac:dyDescent="0.3">
      <c r="B3437" s="39" t="s">
        <v>54</v>
      </c>
      <c r="C3437" s="38" t="s">
        <v>34</v>
      </c>
      <c r="D3437" s="38" t="s">
        <v>29</v>
      </c>
      <c r="E3437" s="43">
        <v>44562</v>
      </c>
      <c r="F3437" s="42" t="s">
        <v>55</v>
      </c>
      <c r="G3437" s="27">
        <v>0</v>
      </c>
      <c r="H3437" s="27">
        <v>0.27523319512000005</v>
      </c>
      <c r="I3437" s="27">
        <v>0</v>
      </c>
      <c r="J3437" s="25">
        <v>0.25722125216000002</v>
      </c>
      <c r="K3437" s="25">
        <v>0</v>
      </c>
      <c r="L3437" s="25">
        <v>0.25370547412</v>
      </c>
    </row>
    <row r="3438" spans="2:12" ht="19.5" customHeight="1" x14ac:dyDescent="0.3">
      <c r="B3438" s="90" t="s">
        <v>54</v>
      </c>
      <c r="C3438" s="92" t="s">
        <v>34</v>
      </c>
      <c r="D3438" s="92" t="s">
        <v>29</v>
      </c>
      <c r="E3438" s="95">
        <v>45108</v>
      </c>
      <c r="F3438" s="97" t="s">
        <v>55</v>
      </c>
      <c r="G3438" s="74">
        <v>0.164634</v>
      </c>
      <c r="H3438" s="74">
        <v>0</v>
      </c>
      <c r="I3438" s="74">
        <v>0.14677958999999999</v>
      </c>
      <c r="J3438" s="99">
        <v>0</v>
      </c>
      <c r="K3438" s="99">
        <v>0</v>
      </c>
      <c r="L3438" s="99">
        <v>0.13596347</v>
      </c>
    </row>
    <row r="3439" spans="2:12" ht="19.5" customHeight="1" x14ac:dyDescent="0.3">
      <c r="B3439" s="39" t="s">
        <v>54</v>
      </c>
      <c r="C3439" s="38" t="s">
        <v>34</v>
      </c>
      <c r="D3439" s="38" t="s">
        <v>29</v>
      </c>
      <c r="E3439" s="43">
        <v>45078</v>
      </c>
      <c r="F3439" s="42" t="s">
        <v>56</v>
      </c>
      <c r="G3439" s="27">
        <v>0</v>
      </c>
      <c r="H3439" s="27">
        <v>0</v>
      </c>
      <c r="I3439" s="27">
        <v>0</v>
      </c>
      <c r="J3439" s="25">
        <v>0.14405861055999999</v>
      </c>
      <c r="K3439" s="25">
        <v>0.13580366756000001</v>
      </c>
      <c r="L3439" s="25">
        <v>0.13876240341999999</v>
      </c>
    </row>
    <row r="3440" spans="2:12" ht="19.5" customHeight="1" x14ac:dyDescent="0.3">
      <c r="B3440" s="39" t="s">
        <v>54</v>
      </c>
      <c r="C3440" s="38" t="s">
        <v>34</v>
      </c>
      <c r="D3440" s="38" t="s">
        <v>29</v>
      </c>
      <c r="E3440" s="43">
        <v>45047</v>
      </c>
      <c r="F3440" s="42" t="s">
        <v>56</v>
      </c>
      <c r="G3440" s="27">
        <v>0</v>
      </c>
      <c r="H3440" s="27">
        <v>0</v>
      </c>
      <c r="I3440" s="27">
        <v>0</v>
      </c>
      <c r="J3440" s="25">
        <v>0.12372165237999999</v>
      </c>
      <c r="K3440" s="25">
        <v>0.11584855238</v>
      </c>
      <c r="L3440" s="25">
        <v>0.11811615241000001</v>
      </c>
    </row>
    <row r="3441" spans="2:12" ht="19.5" customHeight="1" x14ac:dyDescent="0.3">
      <c r="B3441" s="39" t="s">
        <v>54</v>
      </c>
      <c r="C3441" s="38" t="s">
        <v>34</v>
      </c>
      <c r="D3441" s="38" t="s">
        <v>29</v>
      </c>
      <c r="E3441" s="43">
        <v>45017</v>
      </c>
      <c r="F3441" s="42" t="s">
        <v>56</v>
      </c>
      <c r="G3441" s="27">
        <v>0</v>
      </c>
      <c r="H3441" s="27">
        <v>0</v>
      </c>
      <c r="I3441" s="27">
        <v>0</v>
      </c>
      <c r="J3441" s="25">
        <v>0.12320268694</v>
      </c>
      <c r="K3441" s="25">
        <v>0.11533933094000001</v>
      </c>
      <c r="L3441" s="25">
        <v>0.11758929433000001</v>
      </c>
    </row>
    <row r="3442" spans="2:12" ht="19.5" customHeight="1" x14ac:dyDescent="0.3">
      <c r="B3442" s="39" t="s">
        <v>54</v>
      </c>
      <c r="C3442" s="38" t="s">
        <v>34</v>
      </c>
      <c r="D3442" s="38" t="s">
        <v>29</v>
      </c>
      <c r="E3442" s="43">
        <v>44986</v>
      </c>
      <c r="F3442" s="42" t="s">
        <v>56</v>
      </c>
      <c r="G3442" s="27">
        <v>0</v>
      </c>
      <c r="H3442" s="27">
        <v>0.15768087830999999</v>
      </c>
      <c r="I3442" s="27">
        <v>0</v>
      </c>
      <c r="J3442" s="25">
        <v>0.14037179357999999</v>
      </c>
      <c r="K3442" s="25">
        <v>0</v>
      </c>
      <c r="L3442" s="25">
        <v>0.13501951580999999</v>
      </c>
    </row>
    <row r="3443" spans="2:12" ht="19.5" customHeight="1" x14ac:dyDescent="0.3">
      <c r="B3443" s="39" t="s">
        <v>54</v>
      </c>
      <c r="C3443" s="38" t="s">
        <v>34</v>
      </c>
      <c r="D3443" s="38" t="s">
        <v>29</v>
      </c>
      <c r="E3443" s="43">
        <v>44958</v>
      </c>
      <c r="F3443" s="42" t="s">
        <v>56</v>
      </c>
      <c r="G3443" s="27">
        <v>0</v>
      </c>
      <c r="H3443" s="27">
        <v>0.20537735637000001</v>
      </c>
      <c r="I3443" s="27">
        <v>0</v>
      </c>
      <c r="J3443" s="25">
        <v>0.18779226065999999</v>
      </c>
      <c r="K3443" s="25">
        <v>0</v>
      </c>
      <c r="L3443" s="25">
        <v>0.18316117287</v>
      </c>
    </row>
    <row r="3444" spans="2:12" ht="19.5" customHeight="1" x14ac:dyDescent="0.3">
      <c r="B3444" s="39" t="s">
        <v>54</v>
      </c>
      <c r="C3444" s="38" t="s">
        <v>34</v>
      </c>
      <c r="D3444" s="38" t="s">
        <v>29</v>
      </c>
      <c r="E3444" s="43">
        <v>44927</v>
      </c>
      <c r="F3444" s="42" t="s">
        <v>56</v>
      </c>
      <c r="G3444" s="27">
        <v>0</v>
      </c>
      <c r="H3444" s="27">
        <v>0.13586621005000002</v>
      </c>
      <c r="I3444" s="27">
        <v>0</v>
      </c>
      <c r="J3444" s="25">
        <v>0.11868336290000001</v>
      </c>
      <c r="K3444" s="25">
        <v>0</v>
      </c>
      <c r="L3444" s="25">
        <v>0.11300123854999999</v>
      </c>
    </row>
    <row r="3445" spans="2:12" ht="19.5" customHeight="1" x14ac:dyDescent="0.3">
      <c r="B3445" s="39" t="s">
        <v>54</v>
      </c>
      <c r="C3445" s="38" t="s">
        <v>34</v>
      </c>
      <c r="D3445" s="38" t="s">
        <v>29</v>
      </c>
      <c r="E3445" s="43">
        <v>44896</v>
      </c>
      <c r="F3445" s="42" t="s">
        <v>56</v>
      </c>
      <c r="G3445" s="27">
        <v>0</v>
      </c>
      <c r="H3445" s="27">
        <v>0.16566291545000003</v>
      </c>
      <c r="I3445" s="27">
        <v>0.15377838790000001</v>
      </c>
      <c r="J3445" s="25">
        <v>0</v>
      </c>
      <c r="K3445" s="25">
        <v>0</v>
      </c>
      <c r="L3445" s="25">
        <v>0.14307605395</v>
      </c>
    </row>
    <row r="3446" spans="2:12" ht="19.5" customHeight="1" x14ac:dyDescent="0.3">
      <c r="B3446" s="39" t="s">
        <v>54</v>
      </c>
      <c r="C3446" s="38" t="s">
        <v>34</v>
      </c>
      <c r="D3446" s="38" t="s">
        <v>29</v>
      </c>
      <c r="E3446" s="43">
        <v>44866</v>
      </c>
      <c r="F3446" s="42" t="s">
        <v>56</v>
      </c>
      <c r="G3446" s="27">
        <v>0</v>
      </c>
      <c r="H3446" s="27">
        <v>0.18590075076000001</v>
      </c>
      <c r="I3446" s="27">
        <v>0.17387834172</v>
      </c>
      <c r="J3446" s="25">
        <v>0</v>
      </c>
      <c r="K3446" s="25">
        <v>0</v>
      </c>
      <c r="L3446" s="25">
        <v>0.16350278075999999</v>
      </c>
    </row>
    <row r="3447" spans="2:12" ht="19.5" customHeight="1" x14ac:dyDescent="0.3">
      <c r="B3447" s="39" t="s">
        <v>54</v>
      </c>
      <c r="C3447" s="38" t="s">
        <v>34</v>
      </c>
      <c r="D3447" s="38" t="s">
        <v>29</v>
      </c>
      <c r="E3447" s="43">
        <v>44835</v>
      </c>
      <c r="F3447" s="42" t="s">
        <v>56</v>
      </c>
      <c r="G3447" s="27">
        <v>0.20414019410999998</v>
      </c>
      <c r="H3447" s="27">
        <v>0</v>
      </c>
      <c r="I3447" s="27">
        <v>0.18646106401999998</v>
      </c>
      <c r="J3447" s="25">
        <v>0</v>
      </c>
      <c r="K3447" s="25">
        <v>0</v>
      </c>
      <c r="L3447" s="25">
        <v>0.17629006540999997</v>
      </c>
    </row>
    <row r="3448" spans="2:12" ht="19.5" customHeight="1" x14ac:dyDescent="0.3">
      <c r="B3448" s="39" t="s">
        <v>54</v>
      </c>
      <c r="C3448" s="38" t="s">
        <v>34</v>
      </c>
      <c r="D3448" s="38" t="s">
        <v>29</v>
      </c>
      <c r="E3448" s="43">
        <v>44805</v>
      </c>
      <c r="F3448" s="42" t="s">
        <v>56</v>
      </c>
      <c r="G3448" s="27">
        <v>0.21468480036999998</v>
      </c>
      <c r="H3448" s="27">
        <v>0</v>
      </c>
      <c r="I3448" s="27">
        <v>0.19706978634</v>
      </c>
      <c r="J3448" s="25">
        <v>0</v>
      </c>
      <c r="K3448" s="25">
        <v>0</v>
      </c>
      <c r="L3448" s="25">
        <v>0.18713476046999999</v>
      </c>
    </row>
    <row r="3449" spans="2:12" ht="19.5" customHeight="1" x14ac:dyDescent="0.3">
      <c r="B3449" s="39" t="s">
        <v>54</v>
      </c>
      <c r="C3449" s="38" t="s">
        <v>34</v>
      </c>
      <c r="D3449" s="38" t="s">
        <v>29</v>
      </c>
      <c r="E3449" s="43">
        <v>44774</v>
      </c>
      <c r="F3449" s="42" t="s">
        <v>56</v>
      </c>
      <c r="G3449" s="27">
        <v>0.22954532199</v>
      </c>
      <c r="H3449" s="27">
        <v>0</v>
      </c>
      <c r="I3449" s="27">
        <v>0.21199624317999999</v>
      </c>
      <c r="J3449" s="25">
        <v>0</v>
      </c>
      <c r="K3449" s="25">
        <v>0</v>
      </c>
      <c r="L3449" s="25">
        <v>0.20230388268999999</v>
      </c>
    </row>
    <row r="3450" spans="2:12" ht="19.5" customHeight="1" x14ac:dyDescent="0.3">
      <c r="B3450" s="39" t="s">
        <v>54</v>
      </c>
      <c r="C3450" s="38" t="s">
        <v>34</v>
      </c>
      <c r="D3450" s="38" t="s">
        <v>29</v>
      </c>
      <c r="E3450" s="43">
        <v>44743</v>
      </c>
      <c r="F3450" s="42" t="s">
        <v>56</v>
      </c>
      <c r="G3450" s="27">
        <v>0.21639451306000002</v>
      </c>
      <c r="H3450" s="27">
        <v>0</v>
      </c>
      <c r="I3450" s="27">
        <v>0.19878708492000002</v>
      </c>
      <c r="J3450" s="25">
        <v>0</v>
      </c>
      <c r="K3450" s="25">
        <v>0</v>
      </c>
      <c r="L3450" s="25">
        <v>0.18887997785999999</v>
      </c>
    </row>
    <row r="3451" spans="2:12" ht="19.5" customHeight="1" x14ac:dyDescent="0.3">
      <c r="B3451" s="39" t="s">
        <v>54</v>
      </c>
      <c r="C3451" s="38" t="s">
        <v>34</v>
      </c>
      <c r="D3451" s="38" t="s">
        <v>29</v>
      </c>
      <c r="E3451" s="43">
        <v>44713</v>
      </c>
      <c r="F3451" s="42" t="s">
        <v>56</v>
      </c>
      <c r="G3451" s="27">
        <v>0</v>
      </c>
      <c r="H3451" s="27">
        <v>0</v>
      </c>
      <c r="I3451" s="27">
        <v>0</v>
      </c>
      <c r="J3451" s="25">
        <v>0.22252625014000002</v>
      </c>
      <c r="K3451" s="25">
        <v>0.21272467513999999</v>
      </c>
      <c r="L3451" s="25">
        <v>0.21848281622999999</v>
      </c>
    </row>
    <row r="3452" spans="2:12" ht="19.5" customHeight="1" x14ac:dyDescent="0.3">
      <c r="B3452" s="39" t="s">
        <v>54</v>
      </c>
      <c r="C3452" s="38" t="s">
        <v>34</v>
      </c>
      <c r="D3452" s="38" t="s">
        <v>29</v>
      </c>
      <c r="E3452" s="43">
        <v>44682</v>
      </c>
      <c r="F3452" s="42" t="s">
        <v>56</v>
      </c>
      <c r="G3452" s="27">
        <v>0</v>
      </c>
      <c r="H3452" s="27">
        <v>0</v>
      </c>
      <c r="I3452" s="27">
        <v>0</v>
      </c>
      <c r="J3452" s="25">
        <v>0.24144686513999999</v>
      </c>
      <c r="K3452" s="25">
        <v>0.23129004013999999</v>
      </c>
      <c r="L3452" s="25">
        <v>0.23769118372999998</v>
      </c>
    </row>
    <row r="3453" spans="2:12" ht="19.5" customHeight="1" x14ac:dyDescent="0.3">
      <c r="B3453" s="39" t="s">
        <v>54</v>
      </c>
      <c r="C3453" s="38" t="s">
        <v>34</v>
      </c>
      <c r="D3453" s="38" t="s">
        <v>29</v>
      </c>
      <c r="E3453" s="43">
        <v>44652</v>
      </c>
      <c r="F3453" s="42" t="s">
        <v>56</v>
      </c>
      <c r="G3453" s="27">
        <v>0</v>
      </c>
      <c r="H3453" s="27">
        <v>0</v>
      </c>
      <c r="I3453" s="27">
        <v>0</v>
      </c>
      <c r="J3453" s="25">
        <v>0.24619323656000003</v>
      </c>
      <c r="K3453" s="25">
        <v>0.23594729456000002</v>
      </c>
      <c r="L3453" s="25">
        <v>0.24250973991999999</v>
      </c>
    </row>
    <row r="3454" spans="2:12" ht="19.5" customHeight="1" x14ac:dyDescent="0.3">
      <c r="B3454" s="39" t="s">
        <v>54</v>
      </c>
      <c r="C3454" s="38" t="s">
        <v>34</v>
      </c>
      <c r="D3454" s="38" t="s">
        <v>29</v>
      </c>
      <c r="E3454" s="43">
        <v>44621</v>
      </c>
      <c r="F3454" s="42" t="s">
        <v>56</v>
      </c>
      <c r="G3454" s="27">
        <v>0</v>
      </c>
      <c r="H3454" s="27">
        <v>0</v>
      </c>
      <c r="I3454" s="27">
        <v>0</v>
      </c>
      <c r="J3454" s="25">
        <v>0.34542375339999998</v>
      </c>
      <c r="K3454" s="25">
        <v>0.33331467739999998</v>
      </c>
      <c r="L3454" s="25">
        <v>0.34324939529999998</v>
      </c>
    </row>
    <row r="3455" spans="2:12" ht="19.5" customHeight="1" x14ac:dyDescent="0.3">
      <c r="B3455" s="39" t="s">
        <v>54</v>
      </c>
      <c r="C3455" s="38" t="s">
        <v>34</v>
      </c>
      <c r="D3455" s="38" t="s">
        <v>29</v>
      </c>
      <c r="E3455" s="43">
        <v>44593</v>
      </c>
      <c r="F3455" s="42" t="s">
        <v>56</v>
      </c>
      <c r="G3455" s="27">
        <v>0</v>
      </c>
      <c r="H3455" s="27">
        <v>0.27360198862000001</v>
      </c>
      <c r="I3455" s="27">
        <v>0</v>
      </c>
      <c r="J3455" s="25">
        <v>0.25559948515999997</v>
      </c>
      <c r="K3455" s="25">
        <v>0</v>
      </c>
      <c r="L3455" s="25">
        <v>0.25205904262000001</v>
      </c>
    </row>
    <row r="3456" spans="2:12" ht="19.5" customHeight="1" x14ac:dyDescent="0.3">
      <c r="B3456" s="39" t="s">
        <v>54</v>
      </c>
      <c r="C3456" s="38" t="s">
        <v>34</v>
      </c>
      <c r="D3456" s="38" t="s">
        <v>29</v>
      </c>
      <c r="E3456" s="43">
        <v>44562</v>
      </c>
      <c r="F3456" s="42" t="s">
        <v>56</v>
      </c>
      <c r="G3456" s="27">
        <v>0</v>
      </c>
      <c r="H3456" s="27">
        <v>0.27523319512000005</v>
      </c>
      <c r="I3456" s="27">
        <v>0</v>
      </c>
      <c r="J3456" s="25">
        <v>0.25722125216000002</v>
      </c>
      <c r="K3456" s="25">
        <v>0</v>
      </c>
      <c r="L3456" s="25">
        <v>0.25370547412</v>
      </c>
    </row>
    <row r="3457" spans="2:12" ht="19.5" customHeight="1" x14ac:dyDescent="0.3">
      <c r="B3457" s="90" t="s">
        <v>54</v>
      </c>
      <c r="C3457" s="92" t="s">
        <v>34</v>
      </c>
      <c r="D3457" s="92" t="s">
        <v>29</v>
      </c>
      <c r="E3457" s="95">
        <v>45108</v>
      </c>
      <c r="F3457" s="97" t="s">
        <v>56</v>
      </c>
      <c r="G3457" s="74">
        <v>0.164634</v>
      </c>
      <c r="H3457" s="74">
        <v>0</v>
      </c>
      <c r="I3457" s="74">
        <v>0.14677958999999999</v>
      </c>
      <c r="J3457" s="99">
        <v>0</v>
      </c>
      <c r="K3457" s="99">
        <v>0</v>
      </c>
      <c r="L3457" s="99">
        <v>0.13596347</v>
      </c>
    </row>
    <row r="3458" spans="2:12" ht="19.5" customHeight="1" x14ac:dyDescent="0.3">
      <c r="B3458" s="39" t="s">
        <v>54</v>
      </c>
      <c r="C3458" s="38" t="s">
        <v>34</v>
      </c>
      <c r="D3458" s="38" t="s">
        <v>29</v>
      </c>
      <c r="E3458" s="43">
        <v>45078</v>
      </c>
      <c r="F3458" s="42" t="s">
        <v>58</v>
      </c>
      <c r="G3458" s="27">
        <v>0</v>
      </c>
      <c r="H3458" s="27">
        <v>0</v>
      </c>
      <c r="I3458" s="27">
        <v>0</v>
      </c>
      <c r="J3458" s="25">
        <v>0.13695361055999999</v>
      </c>
      <c r="K3458" s="25">
        <v>0.12869866755999998</v>
      </c>
      <c r="L3458" s="25">
        <v>0.13165740341999999</v>
      </c>
    </row>
    <row r="3459" spans="2:12" ht="19.5" customHeight="1" x14ac:dyDescent="0.3">
      <c r="B3459" s="39" t="s">
        <v>54</v>
      </c>
      <c r="C3459" s="38" t="s">
        <v>34</v>
      </c>
      <c r="D3459" s="38" t="s">
        <v>29</v>
      </c>
      <c r="E3459" s="43">
        <v>45047</v>
      </c>
      <c r="F3459" s="42" t="s">
        <v>58</v>
      </c>
      <c r="G3459" s="27">
        <v>0</v>
      </c>
      <c r="H3459" s="27">
        <v>0</v>
      </c>
      <c r="I3459" s="27">
        <v>0</v>
      </c>
      <c r="J3459" s="25">
        <v>0.11661665237999999</v>
      </c>
      <c r="K3459" s="25">
        <v>0.10874355238</v>
      </c>
      <c r="L3459" s="25">
        <v>0.11101115241000001</v>
      </c>
    </row>
    <row r="3460" spans="2:12" ht="19.5" customHeight="1" x14ac:dyDescent="0.3">
      <c r="B3460" s="39" t="s">
        <v>54</v>
      </c>
      <c r="C3460" s="38" t="s">
        <v>34</v>
      </c>
      <c r="D3460" s="38" t="s">
        <v>29</v>
      </c>
      <c r="E3460" s="43">
        <v>45017</v>
      </c>
      <c r="F3460" s="42" t="s">
        <v>58</v>
      </c>
      <c r="G3460" s="27">
        <v>0</v>
      </c>
      <c r="H3460" s="27">
        <v>0</v>
      </c>
      <c r="I3460" s="27">
        <v>0</v>
      </c>
      <c r="J3460" s="25">
        <v>0.11609768694</v>
      </c>
      <c r="K3460" s="25">
        <v>0.10823433094</v>
      </c>
      <c r="L3460" s="25">
        <v>0.11048429433000001</v>
      </c>
    </row>
    <row r="3461" spans="2:12" ht="19.5" customHeight="1" x14ac:dyDescent="0.3">
      <c r="B3461" s="39" t="s">
        <v>54</v>
      </c>
      <c r="C3461" s="38" t="s">
        <v>34</v>
      </c>
      <c r="D3461" s="38" t="s">
        <v>29</v>
      </c>
      <c r="E3461" s="43">
        <v>44986</v>
      </c>
      <c r="F3461" s="42" t="s">
        <v>58</v>
      </c>
      <c r="G3461" s="27">
        <v>0</v>
      </c>
      <c r="H3461" s="27">
        <v>0.15057587830999999</v>
      </c>
      <c r="I3461" s="27">
        <v>0</v>
      </c>
      <c r="J3461" s="25">
        <v>0.13326679357999999</v>
      </c>
      <c r="K3461" s="25">
        <v>0</v>
      </c>
      <c r="L3461" s="25">
        <v>0.12791451580999999</v>
      </c>
    </row>
    <row r="3462" spans="2:12" ht="19.5" customHeight="1" x14ac:dyDescent="0.3">
      <c r="B3462" s="39" t="s">
        <v>54</v>
      </c>
      <c r="C3462" s="38" t="s">
        <v>34</v>
      </c>
      <c r="D3462" s="38" t="s">
        <v>29</v>
      </c>
      <c r="E3462" s="43">
        <v>44958</v>
      </c>
      <c r="F3462" s="42" t="s">
        <v>58</v>
      </c>
      <c r="G3462" s="27">
        <v>0</v>
      </c>
      <c r="H3462" s="27">
        <v>0.19827235637000001</v>
      </c>
      <c r="I3462" s="27">
        <v>0</v>
      </c>
      <c r="J3462" s="25">
        <v>0.18068726065999999</v>
      </c>
      <c r="K3462" s="25">
        <v>0</v>
      </c>
      <c r="L3462" s="25">
        <v>0.17605617287</v>
      </c>
    </row>
    <row r="3463" spans="2:12" ht="19.5" customHeight="1" x14ac:dyDescent="0.3">
      <c r="B3463" s="39" t="s">
        <v>54</v>
      </c>
      <c r="C3463" s="38" t="s">
        <v>34</v>
      </c>
      <c r="D3463" s="38" t="s">
        <v>29</v>
      </c>
      <c r="E3463" s="43">
        <v>44927</v>
      </c>
      <c r="F3463" s="42" t="s">
        <v>58</v>
      </c>
      <c r="G3463" s="27">
        <v>0</v>
      </c>
      <c r="H3463" s="27">
        <v>0.12876121005000002</v>
      </c>
      <c r="I3463" s="27">
        <v>0</v>
      </c>
      <c r="J3463" s="25">
        <v>0.11157836290000001</v>
      </c>
      <c r="K3463" s="25">
        <v>0</v>
      </c>
      <c r="L3463" s="25">
        <v>0.10589623854999999</v>
      </c>
    </row>
    <row r="3464" spans="2:12" ht="19.5" customHeight="1" x14ac:dyDescent="0.3">
      <c r="B3464" s="39" t="s">
        <v>54</v>
      </c>
      <c r="C3464" s="38" t="s">
        <v>34</v>
      </c>
      <c r="D3464" s="38" t="s">
        <v>29</v>
      </c>
      <c r="E3464" s="43">
        <v>44896</v>
      </c>
      <c r="F3464" s="42" t="s">
        <v>58</v>
      </c>
      <c r="G3464" s="27">
        <v>0</v>
      </c>
      <c r="H3464" s="27">
        <v>0.15855791545000003</v>
      </c>
      <c r="I3464" s="27">
        <v>0.14667338790000001</v>
      </c>
      <c r="J3464" s="25">
        <v>0</v>
      </c>
      <c r="K3464" s="25">
        <v>0</v>
      </c>
      <c r="L3464" s="25">
        <v>0.13597105395</v>
      </c>
    </row>
    <row r="3465" spans="2:12" ht="19.5" customHeight="1" x14ac:dyDescent="0.3">
      <c r="B3465" s="39" t="s">
        <v>54</v>
      </c>
      <c r="C3465" s="38" t="s">
        <v>34</v>
      </c>
      <c r="D3465" s="38" t="s">
        <v>29</v>
      </c>
      <c r="E3465" s="43">
        <v>44866</v>
      </c>
      <c r="F3465" s="42" t="s">
        <v>58</v>
      </c>
      <c r="G3465" s="27">
        <v>0</v>
      </c>
      <c r="H3465" s="27">
        <v>0.17879575076000001</v>
      </c>
      <c r="I3465" s="27">
        <v>0.16677334172</v>
      </c>
      <c r="J3465" s="25">
        <v>0</v>
      </c>
      <c r="K3465" s="25">
        <v>0</v>
      </c>
      <c r="L3465" s="25">
        <v>0.15639778075999999</v>
      </c>
    </row>
    <row r="3466" spans="2:12" ht="19.5" customHeight="1" x14ac:dyDescent="0.3">
      <c r="B3466" s="39" t="s">
        <v>54</v>
      </c>
      <c r="C3466" s="38" t="s">
        <v>34</v>
      </c>
      <c r="D3466" s="38" t="s">
        <v>29</v>
      </c>
      <c r="E3466" s="43">
        <v>44835</v>
      </c>
      <c r="F3466" s="42" t="s">
        <v>58</v>
      </c>
      <c r="G3466" s="27">
        <v>0.19703519410999998</v>
      </c>
      <c r="H3466" s="27">
        <v>0</v>
      </c>
      <c r="I3466" s="27">
        <v>0.17935606401999998</v>
      </c>
      <c r="J3466" s="25">
        <v>0</v>
      </c>
      <c r="K3466" s="25">
        <v>0</v>
      </c>
      <c r="L3466" s="25">
        <v>0.16918506540999997</v>
      </c>
    </row>
    <row r="3467" spans="2:12" ht="19.5" customHeight="1" x14ac:dyDescent="0.3">
      <c r="B3467" s="39" t="s">
        <v>54</v>
      </c>
      <c r="C3467" s="38" t="s">
        <v>34</v>
      </c>
      <c r="D3467" s="38" t="s">
        <v>29</v>
      </c>
      <c r="E3467" s="43">
        <v>44805</v>
      </c>
      <c r="F3467" s="42" t="s">
        <v>58</v>
      </c>
      <c r="G3467" s="27">
        <v>0.20757980037000001</v>
      </c>
      <c r="H3467" s="27">
        <v>0</v>
      </c>
      <c r="I3467" s="27">
        <v>0.18996478634000002</v>
      </c>
      <c r="J3467" s="25">
        <v>0</v>
      </c>
      <c r="K3467" s="25">
        <v>0</v>
      </c>
      <c r="L3467" s="25">
        <v>0.18002976047000002</v>
      </c>
    </row>
    <row r="3468" spans="2:12" ht="19.5" customHeight="1" x14ac:dyDescent="0.3">
      <c r="B3468" s="39" t="s">
        <v>54</v>
      </c>
      <c r="C3468" s="38" t="s">
        <v>34</v>
      </c>
      <c r="D3468" s="38" t="s">
        <v>29</v>
      </c>
      <c r="E3468" s="43">
        <v>44774</v>
      </c>
      <c r="F3468" s="42" t="s">
        <v>58</v>
      </c>
      <c r="G3468" s="27">
        <v>0.22244032198999997</v>
      </c>
      <c r="H3468" s="27">
        <v>0</v>
      </c>
      <c r="I3468" s="27">
        <v>0.20489124318000002</v>
      </c>
      <c r="J3468" s="25">
        <v>0</v>
      </c>
      <c r="K3468" s="25">
        <v>0</v>
      </c>
      <c r="L3468" s="25">
        <v>0.19519888269000002</v>
      </c>
    </row>
    <row r="3469" spans="2:12" ht="19.5" customHeight="1" x14ac:dyDescent="0.3">
      <c r="B3469" s="39" t="s">
        <v>54</v>
      </c>
      <c r="C3469" s="38" t="s">
        <v>34</v>
      </c>
      <c r="D3469" s="38" t="s">
        <v>29</v>
      </c>
      <c r="E3469" s="43">
        <v>44743</v>
      </c>
      <c r="F3469" s="42" t="s">
        <v>58</v>
      </c>
      <c r="G3469" s="27">
        <v>0.20928951305999999</v>
      </c>
      <c r="H3469" s="27">
        <v>0</v>
      </c>
      <c r="I3469" s="27">
        <v>0.19168208492</v>
      </c>
      <c r="J3469" s="25">
        <v>0</v>
      </c>
      <c r="K3469" s="25">
        <v>0</v>
      </c>
      <c r="L3469" s="25">
        <v>0.18177497786000002</v>
      </c>
    </row>
    <row r="3470" spans="2:12" ht="19.5" customHeight="1" x14ac:dyDescent="0.3">
      <c r="B3470" s="39" t="s">
        <v>54</v>
      </c>
      <c r="C3470" s="38" t="s">
        <v>34</v>
      </c>
      <c r="D3470" s="38" t="s">
        <v>29</v>
      </c>
      <c r="E3470" s="43">
        <v>44713</v>
      </c>
      <c r="F3470" s="42" t="s">
        <v>58</v>
      </c>
      <c r="G3470" s="27">
        <v>0</v>
      </c>
      <c r="H3470" s="27">
        <v>0</v>
      </c>
      <c r="I3470" s="27">
        <v>0</v>
      </c>
      <c r="J3470" s="25">
        <v>0.21542125014000002</v>
      </c>
      <c r="K3470" s="25">
        <v>0.20561967513999999</v>
      </c>
      <c r="L3470" s="25">
        <v>0.21137781623000002</v>
      </c>
    </row>
    <row r="3471" spans="2:12" ht="19.5" customHeight="1" x14ac:dyDescent="0.3">
      <c r="B3471" s="39" t="s">
        <v>54</v>
      </c>
      <c r="C3471" s="38" t="s">
        <v>34</v>
      </c>
      <c r="D3471" s="38" t="s">
        <v>29</v>
      </c>
      <c r="E3471" s="43">
        <v>44682</v>
      </c>
      <c r="F3471" s="42" t="s">
        <v>58</v>
      </c>
      <c r="G3471" s="27">
        <v>0</v>
      </c>
      <c r="H3471" s="27">
        <v>0</v>
      </c>
      <c r="I3471" s="27">
        <v>0</v>
      </c>
      <c r="J3471" s="25">
        <v>0.23434186513999999</v>
      </c>
      <c r="K3471" s="25">
        <v>0.22418504013999999</v>
      </c>
      <c r="L3471" s="25">
        <v>0.23058618373000001</v>
      </c>
    </row>
    <row r="3472" spans="2:12" ht="19.5" customHeight="1" x14ac:dyDescent="0.3">
      <c r="B3472" s="39" t="s">
        <v>54</v>
      </c>
      <c r="C3472" s="38" t="s">
        <v>34</v>
      </c>
      <c r="D3472" s="38" t="s">
        <v>29</v>
      </c>
      <c r="E3472" s="43">
        <v>44652</v>
      </c>
      <c r="F3472" s="42" t="s">
        <v>58</v>
      </c>
      <c r="G3472" s="27">
        <v>0</v>
      </c>
      <c r="H3472" s="27">
        <v>0</v>
      </c>
      <c r="I3472" s="27">
        <v>0</v>
      </c>
      <c r="J3472" s="25">
        <v>0.23908823656000003</v>
      </c>
      <c r="K3472" s="25">
        <v>0.22884229456000002</v>
      </c>
      <c r="L3472" s="25">
        <v>0.23540473991999999</v>
      </c>
    </row>
    <row r="3473" spans="2:12" ht="19.5" customHeight="1" x14ac:dyDescent="0.3">
      <c r="B3473" s="39" t="s">
        <v>54</v>
      </c>
      <c r="C3473" s="38" t="s">
        <v>34</v>
      </c>
      <c r="D3473" s="38" t="s">
        <v>29</v>
      </c>
      <c r="E3473" s="43">
        <v>44621</v>
      </c>
      <c r="F3473" s="42" t="s">
        <v>58</v>
      </c>
      <c r="G3473" s="27">
        <v>0</v>
      </c>
      <c r="H3473" s="27">
        <v>0</v>
      </c>
      <c r="I3473" s="27">
        <v>0</v>
      </c>
      <c r="J3473" s="25">
        <v>0.33831875340000001</v>
      </c>
      <c r="K3473" s="25">
        <v>0.32620967740000001</v>
      </c>
      <c r="L3473" s="25">
        <v>0.33614439530000001</v>
      </c>
    </row>
    <row r="3474" spans="2:12" ht="19.5" customHeight="1" x14ac:dyDescent="0.3">
      <c r="B3474" s="39" t="s">
        <v>54</v>
      </c>
      <c r="C3474" s="38" t="s">
        <v>34</v>
      </c>
      <c r="D3474" s="38" t="s">
        <v>29</v>
      </c>
      <c r="E3474" s="43">
        <v>44593</v>
      </c>
      <c r="F3474" s="42" t="s">
        <v>58</v>
      </c>
      <c r="G3474" s="27">
        <v>0</v>
      </c>
      <c r="H3474" s="27">
        <v>0.26649698862000004</v>
      </c>
      <c r="I3474" s="27">
        <v>0</v>
      </c>
      <c r="J3474" s="25">
        <v>0.24849448516</v>
      </c>
      <c r="K3474" s="25">
        <v>0</v>
      </c>
      <c r="L3474" s="25">
        <v>0.24495404261999998</v>
      </c>
    </row>
    <row r="3475" spans="2:12" ht="19.5" customHeight="1" x14ac:dyDescent="0.3">
      <c r="B3475" s="39" t="s">
        <v>54</v>
      </c>
      <c r="C3475" s="38" t="s">
        <v>34</v>
      </c>
      <c r="D3475" s="38" t="s">
        <v>29</v>
      </c>
      <c r="E3475" s="43">
        <v>44562</v>
      </c>
      <c r="F3475" s="42" t="s">
        <v>58</v>
      </c>
      <c r="G3475" s="27">
        <v>0</v>
      </c>
      <c r="H3475" s="27">
        <v>0.26812819512000002</v>
      </c>
      <c r="I3475" s="27">
        <v>0</v>
      </c>
      <c r="J3475" s="25">
        <v>0.25011625216</v>
      </c>
      <c r="K3475" s="25">
        <v>0</v>
      </c>
      <c r="L3475" s="25">
        <v>0.24660047412000002</v>
      </c>
    </row>
    <row r="3476" spans="2:12" ht="19.5" customHeight="1" x14ac:dyDescent="0.3">
      <c r="B3476" s="89" t="s">
        <v>54</v>
      </c>
      <c r="C3476" s="38" t="s">
        <v>34</v>
      </c>
      <c r="D3476" s="38" t="s">
        <v>29</v>
      </c>
      <c r="E3476" s="43">
        <v>44743</v>
      </c>
      <c r="F3476" s="42" t="s">
        <v>58</v>
      </c>
      <c r="G3476" s="27">
        <v>0.20928951305999999</v>
      </c>
      <c r="H3476" s="27">
        <v>0</v>
      </c>
      <c r="I3476" s="27">
        <v>0.19168208492</v>
      </c>
      <c r="J3476" s="25">
        <v>0</v>
      </c>
      <c r="K3476" s="25">
        <v>0</v>
      </c>
      <c r="L3476" s="25">
        <v>0.18177497786000002</v>
      </c>
    </row>
    <row r="3477" spans="2:12" ht="19.5" customHeight="1" x14ac:dyDescent="0.3">
      <c r="B3477" s="39" t="s">
        <v>54</v>
      </c>
      <c r="C3477" s="38" t="s">
        <v>34</v>
      </c>
      <c r="D3477" s="38" t="s">
        <v>29</v>
      </c>
      <c r="E3477" s="43">
        <v>44713</v>
      </c>
      <c r="F3477" s="42" t="s">
        <v>58</v>
      </c>
      <c r="G3477" s="27">
        <v>0</v>
      </c>
      <c r="H3477" s="27">
        <v>0</v>
      </c>
      <c r="I3477" s="27">
        <v>0</v>
      </c>
      <c r="J3477" s="25">
        <v>0.21542125014000002</v>
      </c>
      <c r="K3477" s="25">
        <v>0.20561967513999999</v>
      </c>
      <c r="L3477" s="25">
        <v>0.21137781623000002</v>
      </c>
    </row>
    <row r="3478" spans="2:12" ht="19.5" customHeight="1" x14ac:dyDescent="0.3">
      <c r="B3478" s="39" t="s">
        <v>54</v>
      </c>
      <c r="C3478" s="38" t="s">
        <v>34</v>
      </c>
      <c r="D3478" s="38" t="s">
        <v>29</v>
      </c>
      <c r="E3478" s="43">
        <v>44682</v>
      </c>
      <c r="F3478" s="42" t="s">
        <v>58</v>
      </c>
      <c r="G3478" s="27">
        <v>0</v>
      </c>
      <c r="H3478" s="27">
        <v>0</v>
      </c>
      <c r="I3478" s="27">
        <v>0</v>
      </c>
      <c r="J3478" s="25">
        <v>0.23434186513999999</v>
      </c>
      <c r="K3478" s="25">
        <v>0.22418504013999999</v>
      </c>
      <c r="L3478" s="25">
        <v>0.23058618373000001</v>
      </c>
    </row>
    <row r="3479" spans="2:12" ht="19.5" customHeight="1" x14ac:dyDescent="0.3">
      <c r="B3479" s="89" t="s">
        <v>54</v>
      </c>
      <c r="C3479" s="38" t="s">
        <v>34</v>
      </c>
      <c r="D3479" s="38" t="s">
        <v>29</v>
      </c>
      <c r="E3479" s="43">
        <v>44652</v>
      </c>
      <c r="F3479" s="42" t="s">
        <v>58</v>
      </c>
      <c r="G3479" s="27">
        <v>0</v>
      </c>
      <c r="H3479" s="27">
        <v>0</v>
      </c>
      <c r="I3479" s="27">
        <v>0</v>
      </c>
      <c r="J3479" s="25">
        <v>0.23908823656000003</v>
      </c>
      <c r="K3479" s="25">
        <v>0.22884229456000002</v>
      </c>
      <c r="L3479" s="25">
        <v>0.23540473991999999</v>
      </c>
    </row>
    <row r="3480" spans="2:12" ht="19.5" customHeight="1" x14ac:dyDescent="0.3">
      <c r="B3480" s="89" t="s">
        <v>54</v>
      </c>
      <c r="C3480" s="38" t="s">
        <v>34</v>
      </c>
      <c r="D3480" s="38" t="s">
        <v>29</v>
      </c>
      <c r="E3480" s="43">
        <v>44621</v>
      </c>
      <c r="F3480" s="42" t="s">
        <v>58</v>
      </c>
      <c r="G3480" s="27">
        <v>0</v>
      </c>
      <c r="H3480" s="27">
        <v>0</v>
      </c>
      <c r="I3480" s="27">
        <v>0</v>
      </c>
      <c r="J3480" s="25">
        <v>0.33831875340000001</v>
      </c>
      <c r="K3480" s="25">
        <v>0.32620967740000001</v>
      </c>
      <c r="L3480" s="25">
        <v>0.33614439530000001</v>
      </c>
    </row>
    <row r="3481" spans="2:12" ht="19.5" customHeight="1" x14ac:dyDescent="0.3">
      <c r="B3481" s="88" t="s">
        <v>54</v>
      </c>
      <c r="C3481" s="38" t="s">
        <v>34</v>
      </c>
      <c r="D3481" s="38" t="s">
        <v>29</v>
      </c>
      <c r="E3481" s="43">
        <v>44593</v>
      </c>
      <c r="F3481" s="42" t="s">
        <v>58</v>
      </c>
      <c r="G3481" s="27">
        <v>0</v>
      </c>
      <c r="H3481" s="27">
        <v>0.26649698862000004</v>
      </c>
      <c r="I3481" s="27">
        <v>0</v>
      </c>
      <c r="J3481" s="25">
        <v>0.24849448516</v>
      </c>
      <c r="K3481" s="25">
        <v>0</v>
      </c>
      <c r="L3481" s="25">
        <v>0.24495404261999998</v>
      </c>
    </row>
    <row r="3482" spans="2:12" ht="19.5" customHeight="1" x14ac:dyDescent="0.3">
      <c r="B3482" s="88" t="s">
        <v>54</v>
      </c>
      <c r="C3482" s="38" t="s">
        <v>34</v>
      </c>
      <c r="D3482" s="38" t="s">
        <v>29</v>
      </c>
      <c r="E3482" s="43">
        <v>44562</v>
      </c>
      <c r="F3482" s="42" t="s">
        <v>58</v>
      </c>
      <c r="G3482" s="27">
        <v>0</v>
      </c>
      <c r="H3482" s="27">
        <v>0.26812819512000002</v>
      </c>
      <c r="I3482" s="27">
        <v>0</v>
      </c>
      <c r="J3482" s="25">
        <v>0.25011625216</v>
      </c>
      <c r="K3482" s="25">
        <v>0</v>
      </c>
      <c r="L3482" s="25">
        <v>0.24660047412000002</v>
      </c>
    </row>
    <row r="3483" spans="2:12" ht="19.5" customHeight="1" x14ac:dyDescent="0.3">
      <c r="B3483" s="90" t="s">
        <v>54</v>
      </c>
      <c r="C3483" s="92" t="s">
        <v>34</v>
      </c>
      <c r="D3483" s="92" t="s">
        <v>29</v>
      </c>
      <c r="E3483" s="95">
        <v>45108</v>
      </c>
      <c r="F3483" s="97" t="s">
        <v>58</v>
      </c>
      <c r="G3483" s="74">
        <v>0.157529</v>
      </c>
      <c r="H3483" s="74">
        <v>0</v>
      </c>
      <c r="I3483" s="74">
        <v>0.13967458999999999</v>
      </c>
      <c r="J3483" s="99">
        <v>0</v>
      </c>
      <c r="K3483" s="99">
        <v>0</v>
      </c>
      <c r="L3483" s="99">
        <v>0.12885847</v>
      </c>
    </row>
    <row r="3484" spans="2:12" ht="19.5" customHeight="1" x14ac:dyDescent="0.3">
      <c r="B3484" s="39" t="s">
        <v>54</v>
      </c>
      <c r="C3484" s="38" t="s">
        <v>34</v>
      </c>
      <c r="D3484" s="38" t="s">
        <v>29</v>
      </c>
      <c r="E3484" s="43">
        <v>45078</v>
      </c>
      <c r="F3484" s="42" t="s">
        <v>59</v>
      </c>
      <c r="G3484" s="27">
        <v>0</v>
      </c>
      <c r="H3484" s="27">
        <v>0</v>
      </c>
      <c r="I3484" s="27">
        <v>0</v>
      </c>
      <c r="J3484" s="25">
        <v>0.13695361055999999</v>
      </c>
      <c r="K3484" s="25">
        <v>0.12869866755999998</v>
      </c>
      <c r="L3484" s="25">
        <v>0.13165740341999999</v>
      </c>
    </row>
    <row r="3485" spans="2:12" ht="19.5" customHeight="1" x14ac:dyDescent="0.3">
      <c r="B3485" s="39" t="s">
        <v>54</v>
      </c>
      <c r="C3485" s="38" t="s">
        <v>34</v>
      </c>
      <c r="D3485" s="38" t="s">
        <v>29</v>
      </c>
      <c r="E3485" s="43">
        <v>45047</v>
      </c>
      <c r="F3485" s="42" t="s">
        <v>59</v>
      </c>
      <c r="G3485" s="27">
        <v>0</v>
      </c>
      <c r="H3485" s="27">
        <v>0</v>
      </c>
      <c r="I3485" s="27">
        <v>0</v>
      </c>
      <c r="J3485" s="25">
        <v>0.11661665237999999</v>
      </c>
      <c r="K3485" s="25">
        <v>0.10874355238</v>
      </c>
      <c r="L3485" s="25">
        <v>0.11101115241000001</v>
      </c>
    </row>
    <row r="3486" spans="2:12" ht="19.5" customHeight="1" x14ac:dyDescent="0.3">
      <c r="B3486" s="39" t="s">
        <v>54</v>
      </c>
      <c r="C3486" s="38" t="s">
        <v>34</v>
      </c>
      <c r="D3486" s="38" t="s">
        <v>29</v>
      </c>
      <c r="E3486" s="43">
        <v>45017</v>
      </c>
      <c r="F3486" s="42" t="s">
        <v>59</v>
      </c>
      <c r="G3486" s="27">
        <v>0</v>
      </c>
      <c r="H3486" s="27">
        <v>0</v>
      </c>
      <c r="I3486" s="27">
        <v>0</v>
      </c>
      <c r="J3486" s="25">
        <v>0.11609768694</v>
      </c>
      <c r="K3486" s="25">
        <v>0.10823433094</v>
      </c>
      <c r="L3486" s="25">
        <v>0.11048429433000001</v>
      </c>
    </row>
    <row r="3487" spans="2:12" ht="19.5" customHeight="1" x14ac:dyDescent="0.3">
      <c r="B3487" s="39" t="s">
        <v>54</v>
      </c>
      <c r="C3487" s="38" t="s">
        <v>34</v>
      </c>
      <c r="D3487" s="38" t="s">
        <v>29</v>
      </c>
      <c r="E3487" s="43">
        <v>44986</v>
      </c>
      <c r="F3487" s="42" t="s">
        <v>59</v>
      </c>
      <c r="G3487" s="27">
        <v>0</v>
      </c>
      <c r="H3487" s="27">
        <v>0.15057587830999999</v>
      </c>
      <c r="I3487" s="27">
        <v>0</v>
      </c>
      <c r="J3487" s="25">
        <v>0.13326679357999999</v>
      </c>
      <c r="K3487" s="25">
        <v>0</v>
      </c>
      <c r="L3487" s="25">
        <v>0.12791451580999999</v>
      </c>
    </row>
    <row r="3488" spans="2:12" ht="19.5" customHeight="1" x14ac:dyDescent="0.3">
      <c r="B3488" s="39" t="s">
        <v>54</v>
      </c>
      <c r="C3488" s="38" t="s">
        <v>34</v>
      </c>
      <c r="D3488" s="38" t="s">
        <v>29</v>
      </c>
      <c r="E3488" s="43">
        <v>44958</v>
      </c>
      <c r="F3488" s="42" t="s">
        <v>59</v>
      </c>
      <c r="G3488" s="27">
        <v>0</v>
      </c>
      <c r="H3488" s="27">
        <v>0.19827235637000001</v>
      </c>
      <c r="I3488" s="27">
        <v>0</v>
      </c>
      <c r="J3488" s="25">
        <v>0.18068726065999999</v>
      </c>
      <c r="K3488" s="25">
        <v>0</v>
      </c>
      <c r="L3488" s="25">
        <v>0.17605617287</v>
      </c>
    </row>
    <row r="3489" spans="2:12" ht="19.5" customHeight="1" x14ac:dyDescent="0.3">
      <c r="B3489" s="39" t="s">
        <v>54</v>
      </c>
      <c r="C3489" s="38" t="s">
        <v>34</v>
      </c>
      <c r="D3489" s="38" t="s">
        <v>29</v>
      </c>
      <c r="E3489" s="43">
        <v>44927</v>
      </c>
      <c r="F3489" s="42" t="s">
        <v>59</v>
      </c>
      <c r="G3489" s="27">
        <v>0</v>
      </c>
      <c r="H3489" s="27">
        <v>0.12876121005000002</v>
      </c>
      <c r="I3489" s="27">
        <v>0</v>
      </c>
      <c r="J3489" s="25">
        <v>0.11157836290000001</v>
      </c>
      <c r="K3489" s="25">
        <v>0</v>
      </c>
      <c r="L3489" s="25">
        <v>0.10589623854999999</v>
      </c>
    </row>
    <row r="3490" spans="2:12" ht="19.5" customHeight="1" x14ac:dyDescent="0.3">
      <c r="B3490" s="39" t="s">
        <v>54</v>
      </c>
      <c r="C3490" s="38" t="s">
        <v>34</v>
      </c>
      <c r="D3490" s="38" t="s">
        <v>29</v>
      </c>
      <c r="E3490" s="43">
        <v>44896</v>
      </c>
      <c r="F3490" s="42" t="s">
        <v>59</v>
      </c>
      <c r="G3490" s="27">
        <v>0</v>
      </c>
      <c r="H3490" s="27">
        <v>0.15855791545000003</v>
      </c>
      <c r="I3490" s="27">
        <v>0.14667338790000001</v>
      </c>
      <c r="J3490" s="25">
        <v>0</v>
      </c>
      <c r="K3490" s="25">
        <v>0</v>
      </c>
      <c r="L3490" s="25">
        <v>0.13597105395</v>
      </c>
    </row>
    <row r="3491" spans="2:12" ht="19.5" customHeight="1" x14ac:dyDescent="0.3">
      <c r="B3491" s="39" t="s">
        <v>54</v>
      </c>
      <c r="C3491" s="38" t="s">
        <v>34</v>
      </c>
      <c r="D3491" s="38" t="s">
        <v>29</v>
      </c>
      <c r="E3491" s="43">
        <v>44866</v>
      </c>
      <c r="F3491" s="42" t="s">
        <v>59</v>
      </c>
      <c r="G3491" s="27">
        <v>0</v>
      </c>
      <c r="H3491" s="27">
        <v>0.17879575076000001</v>
      </c>
      <c r="I3491" s="27">
        <v>0.16677334172</v>
      </c>
      <c r="J3491" s="25">
        <v>0</v>
      </c>
      <c r="K3491" s="25">
        <v>0</v>
      </c>
      <c r="L3491" s="25">
        <v>0.15639778075999999</v>
      </c>
    </row>
    <row r="3492" spans="2:12" ht="19.5" customHeight="1" x14ac:dyDescent="0.3">
      <c r="B3492" s="39" t="s">
        <v>54</v>
      </c>
      <c r="C3492" s="38" t="s">
        <v>34</v>
      </c>
      <c r="D3492" s="38" t="s">
        <v>29</v>
      </c>
      <c r="E3492" s="43">
        <v>44835</v>
      </c>
      <c r="F3492" s="42" t="s">
        <v>59</v>
      </c>
      <c r="G3492" s="27">
        <v>0.19703519410999998</v>
      </c>
      <c r="H3492" s="27">
        <v>0</v>
      </c>
      <c r="I3492" s="27">
        <v>0.17935606401999998</v>
      </c>
      <c r="J3492" s="25">
        <v>0</v>
      </c>
      <c r="K3492" s="25">
        <v>0</v>
      </c>
      <c r="L3492" s="25">
        <v>0.16918506540999997</v>
      </c>
    </row>
    <row r="3493" spans="2:12" ht="19.5" customHeight="1" x14ac:dyDescent="0.3">
      <c r="B3493" s="39" t="s">
        <v>54</v>
      </c>
      <c r="C3493" s="38" t="s">
        <v>34</v>
      </c>
      <c r="D3493" s="38" t="s">
        <v>29</v>
      </c>
      <c r="E3493" s="43">
        <v>44805</v>
      </c>
      <c r="F3493" s="42" t="s">
        <v>59</v>
      </c>
      <c r="G3493" s="27">
        <v>0.20757980037000001</v>
      </c>
      <c r="H3493" s="27">
        <v>0</v>
      </c>
      <c r="I3493" s="27">
        <v>0.18996478634000002</v>
      </c>
      <c r="J3493" s="25">
        <v>0</v>
      </c>
      <c r="K3493" s="25">
        <v>0</v>
      </c>
      <c r="L3493" s="25">
        <v>0.18002976047000002</v>
      </c>
    </row>
    <row r="3494" spans="2:12" ht="19.5" customHeight="1" x14ac:dyDescent="0.3">
      <c r="B3494" s="39" t="s">
        <v>54</v>
      </c>
      <c r="C3494" s="38" t="s">
        <v>34</v>
      </c>
      <c r="D3494" s="38" t="s">
        <v>29</v>
      </c>
      <c r="E3494" s="43">
        <v>44774</v>
      </c>
      <c r="F3494" s="42" t="s">
        <v>59</v>
      </c>
      <c r="G3494" s="27">
        <v>0.22244032198999997</v>
      </c>
      <c r="H3494" s="27">
        <v>0</v>
      </c>
      <c r="I3494" s="27">
        <v>0.20489124318000002</v>
      </c>
      <c r="J3494" s="25">
        <v>0</v>
      </c>
      <c r="K3494" s="25">
        <v>0</v>
      </c>
      <c r="L3494" s="25">
        <v>0.19519888269000002</v>
      </c>
    </row>
    <row r="3495" spans="2:12" ht="19.5" customHeight="1" x14ac:dyDescent="0.3">
      <c r="B3495" s="39" t="s">
        <v>54</v>
      </c>
      <c r="C3495" s="38" t="s">
        <v>34</v>
      </c>
      <c r="D3495" s="38" t="s">
        <v>29</v>
      </c>
      <c r="E3495" s="43">
        <v>44743</v>
      </c>
      <c r="F3495" s="42" t="s">
        <v>59</v>
      </c>
      <c r="G3495" s="27">
        <v>0.20928951305999999</v>
      </c>
      <c r="H3495" s="27">
        <v>0</v>
      </c>
      <c r="I3495" s="27">
        <v>0.19168208492</v>
      </c>
      <c r="J3495" s="25">
        <v>0</v>
      </c>
      <c r="K3495" s="25">
        <v>0</v>
      </c>
      <c r="L3495" s="25">
        <v>0.18177497786000002</v>
      </c>
    </row>
    <row r="3496" spans="2:12" ht="19.5" customHeight="1" x14ac:dyDescent="0.3">
      <c r="B3496" s="39" t="s">
        <v>54</v>
      </c>
      <c r="C3496" s="38" t="s">
        <v>34</v>
      </c>
      <c r="D3496" s="38" t="s">
        <v>29</v>
      </c>
      <c r="E3496" s="43">
        <v>44713</v>
      </c>
      <c r="F3496" s="42" t="s">
        <v>59</v>
      </c>
      <c r="G3496" s="27">
        <v>0</v>
      </c>
      <c r="H3496" s="27">
        <v>0</v>
      </c>
      <c r="I3496" s="27">
        <v>0</v>
      </c>
      <c r="J3496" s="25">
        <v>0.21542125014000002</v>
      </c>
      <c r="K3496" s="25">
        <v>0.20561967513999999</v>
      </c>
      <c r="L3496" s="25">
        <v>0.21137781623000002</v>
      </c>
    </row>
    <row r="3497" spans="2:12" ht="19.5" customHeight="1" x14ac:dyDescent="0.3">
      <c r="B3497" s="39" t="s">
        <v>54</v>
      </c>
      <c r="C3497" s="38" t="s">
        <v>34</v>
      </c>
      <c r="D3497" s="38" t="s">
        <v>29</v>
      </c>
      <c r="E3497" s="43">
        <v>44682</v>
      </c>
      <c r="F3497" s="42" t="s">
        <v>59</v>
      </c>
      <c r="G3497" s="27">
        <v>0</v>
      </c>
      <c r="H3497" s="27">
        <v>0</v>
      </c>
      <c r="I3497" s="27">
        <v>0</v>
      </c>
      <c r="J3497" s="25">
        <v>0.23434186513999999</v>
      </c>
      <c r="K3497" s="25">
        <v>0.22418504013999999</v>
      </c>
      <c r="L3497" s="25">
        <v>0.23058618373000001</v>
      </c>
    </row>
    <row r="3498" spans="2:12" ht="19.5" customHeight="1" x14ac:dyDescent="0.3">
      <c r="B3498" s="39" t="s">
        <v>54</v>
      </c>
      <c r="C3498" s="38" t="s">
        <v>34</v>
      </c>
      <c r="D3498" s="38" t="s">
        <v>29</v>
      </c>
      <c r="E3498" s="43">
        <v>44652</v>
      </c>
      <c r="F3498" s="42" t="s">
        <v>59</v>
      </c>
      <c r="G3498" s="27">
        <v>0</v>
      </c>
      <c r="H3498" s="27">
        <v>0</v>
      </c>
      <c r="I3498" s="27">
        <v>0</v>
      </c>
      <c r="J3498" s="25">
        <v>0.23908823656000003</v>
      </c>
      <c r="K3498" s="25">
        <v>0.22884229456000002</v>
      </c>
      <c r="L3498" s="25">
        <v>0.23540473991999999</v>
      </c>
    </row>
    <row r="3499" spans="2:12" ht="19.5" customHeight="1" x14ac:dyDescent="0.3">
      <c r="B3499" s="39" t="s">
        <v>54</v>
      </c>
      <c r="C3499" s="38" t="s">
        <v>34</v>
      </c>
      <c r="D3499" s="38" t="s">
        <v>29</v>
      </c>
      <c r="E3499" s="43">
        <v>44621</v>
      </c>
      <c r="F3499" s="42" t="s">
        <v>59</v>
      </c>
      <c r="G3499" s="27">
        <v>0</v>
      </c>
      <c r="H3499" s="27">
        <v>0</v>
      </c>
      <c r="I3499" s="27">
        <v>0</v>
      </c>
      <c r="J3499" s="25">
        <v>0.33831875340000001</v>
      </c>
      <c r="K3499" s="25">
        <v>0.32620967740000001</v>
      </c>
      <c r="L3499" s="25">
        <v>0.33614439530000001</v>
      </c>
    </row>
    <row r="3500" spans="2:12" ht="19.5" customHeight="1" x14ac:dyDescent="0.3">
      <c r="B3500" s="39" t="s">
        <v>54</v>
      </c>
      <c r="C3500" s="38" t="s">
        <v>34</v>
      </c>
      <c r="D3500" s="38" t="s">
        <v>29</v>
      </c>
      <c r="E3500" s="43">
        <v>44593</v>
      </c>
      <c r="F3500" s="42" t="s">
        <v>59</v>
      </c>
      <c r="G3500" s="27">
        <v>0</v>
      </c>
      <c r="H3500" s="27">
        <v>0.26649698862000004</v>
      </c>
      <c r="I3500" s="27">
        <v>0</v>
      </c>
      <c r="J3500" s="25">
        <v>0.24849448516</v>
      </c>
      <c r="K3500" s="25">
        <v>0</v>
      </c>
      <c r="L3500" s="25">
        <v>0.24495404261999998</v>
      </c>
    </row>
    <row r="3501" spans="2:12" ht="19.5" customHeight="1" x14ac:dyDescent="0.3">
      <c r="B3501" s="39" t="s">
        <v>54</v>
      </c>
      <c r="C3501" s="38" t="s">
        <v>34</v>
      </c>
      <c r="D3501" s="38" t="s">
        <v>29</v>
      </c>
      <c r="E3501" s="43">
        <v>44562</v>
      </c>
      <c r="F3501" s="42" t="s">
        <v>59</v>
      </c>
      <c r="G3501" s="27">
        <v>0</v>
      </c>
      <c r="H3501" s="27">
        <v>0.26812819512000002</v>
      </c>
      <c r="I3501" s="27">
        <v>0</v>
      </c>
      <c r="J3501" s="25">
        <v>0.25011625216</v>
      </c>
      <c r="K3501" s="25">
        <v>0</v>
      </c>
      <c r="L3501" s="25">
        <v>0.24660047412000002</v>
      </c>
    </row>
    <row r="3502" spans="2:12" ht="19.5" customHeight="1" x14ac:dyDescent="0.3">
      <c r="B3502" s="89" t="s">
        <v>54</v>
      </c>
      <c r="C3502" s="38" t="s">
        <v>34</v>
      </c>
      <c r="D3502" s="38" t="s">
        <v>29</v>
      </c>
      <c r="E3502" s="43">
        <v>45078</v>
      </c>
      <c r="F3502" s="42" t="s">
        <v>59</v>
      </c>
      <c r="G3502" s="27">
        <v>0</v>
      </c>
      <c r="H3502" s="27">
        <v>0</v>
      </c>
      <c r="I3502" s="27">
        <v>0</v>
      </c>
      <c r="J3502" s="25">
        <v>0.13695361055999999</v>
      </c>
      <c r="K3502" s="25">
        <v>0.12869866755999998</v>
      </c>
      <c r="L3502" s="25">
        <v>0.13165740341999999</v>
      </c>
    </row>
    <row r="3503" spans="2:12" ht="19.5" customHeight="1" x14ac:dyDescent="0.3">
      <c r="B3503" s="89" t="s">
        <v>54</v>
      </c>
      <c r="C3503" s="38" t="s">
        <v>34</v>
      </c>
      <c r="D3503" s="38" t="s">
        <v>29</v>
      </c>
      <c r="E3503" s="43">
        <v>45047</v>
      </c>
      <c r="F3503" s="42" t="s">
        <v>59</v>
      </c>
      <c r="G3503" s="27">
        <v>0</v>
      </c>
      <c r="H3503" s="27">
        <v>0</v>
      </c>
      <c r="I3503" s="27">
        <v>0</v>
      </c>
      <c r="J3503" s="25">
        <v>0.11661665237999999</v>
      </c>
      <c r="K3503" s="25">
        <v>0.10874355238</v>
      </c>
      <c r="L3503" s="25">
        <v>0.11101115241000001</v>
      </c>
    </row>
    <row r="3504" spans="2:12" ht="19.5" customHeight="1" x14ac:dyDescent="0.3">
      <c r="B3504" s="88" t="s">
        <v>54</v>
      </c>
      <c r="C3504" s="38" t="s">
        <v>34</v>
      </c>
      <c r="D3504" s="38" t="s">
        <v>29</v>
      </c>
      <c r="E3504" s="43">
        <v>45017</v>
      </c>
      <c r="F3504" s="42" t="s">
        <v>59</v>
      </c>
      <c r="G3504" s="27">
        <v>0</v>
      </c>
      <c r="H3504" s="27">
        <v>0</v>
      </c>
      <c r="I3504" s="27">
        <v>0</v>
      </c>
      <c r="J3504" s="25">
        <v>0.11609768694</v>
      </c>
      <c r="K3504" s="25">
        <v>0.10823433094</v>
      </c>
      <c r="L3504" s="25">
        <v>0.11048429433000001</v>
      </c>
    </row>
    <row r="3505" spans="2:12" ht="19.5" customHeight="1" x14ac:dyDescent="0.3">
      <c r="B3505" s="39" t="s">
        <v>54</v>
      </c>
      <c r="C3505" s="38" t="s">
        <v>34</v>
      </c>
      <c r="D3505" s="38" t="s">
        <v>29</v>
      </c>
      <c r="E3505" s="43">
        <v>44986</v>
      </c>
      <c r="F3505" s="42" t="s">
        <v>59</v>
      </c>
      <c r="G3505" s="27">
        <v>0</v>
      </c>
      <c r="H3505" s="27">
        <v>0.15057587830999999</v>
      </c>
      <c r="I3505" s="27">
        <v>0</v>
      </c>
      <c r="J3505" s="25">
        <v>0.13326679357999999</v>
      </c>
      <c r="K3505" s="25">
        <v>0</v>
      </c>
      <c r="L3505" s="25">
        <v>0.12791451580999999</v>
      </c>
    </row>
    <row r="3506" spans="2:12" ht="19.5" customHeight="1" x14ac:dyDescent="0.3">
      <c r="B3506" s="39" t="s">
        <v>54</v>
      </c>
      <c r="C3506" s="38" t="s">
        <v>34</v>
      </c>
      <c r="D3506" s="38" t="s">
        <v>29</v>
      </c>
      <c r="E3506" s="43">
        <v>44958</v>
      </c>
      <c r="F3506" s="42" t="s">
        <v>59</v>
      </c>
      <c r="G3506" s="27">
        <v>0</v>
      </c>
      <c r="H3506" s="27">
        <v>0.19827235637000001</v>
      </c>
      <c r="I3506" s="27">
        <v>0</v>
      </c>
      <c r="J3506" s="25">
        <v>0.18068726065999999</v>
      </c>
      <c r="K3506" s="25">
        <v>0</v>
      </c>
      <c r="L3506" s="25">
        <v>0.17605617287</v>
      </c>
    </row>
    <row r="3507" spans="2:12" ht="19.5" customHeight="1" x14ac:dyDescent="0.3">
      <c r="B3507" s="88" t="s">
        <v>54</v>
      </c>
      <c r="C3507" s="38" t="s">
        <v>34</v>
      </c>
      <c r="D3507" s="38" t="s">
        <v>29</v>
      </c>
      <c r="E3507" s="43">
        <v>44927</v>
      </c>
      <c r="F3507" s="42" t="s">
        <v>59</v>
      </c>
      <c r="G3507" s="27">
        <v>0</v>
      </c>
      <c r="H3507" s="27">
        <v>0.12876121005000002</v>
      </c>
      <c r="I3507" s="27">
        <v>0</v>
      </c>
      <c r="J3507" s="25">
        <v>0.11157836290000001</v>
      </c>
      <c r="K3507" s="25">
        <v>0</v>
      </c>
      <c r="L3507" s="25">
        <v>0.10589623854999999</v>
      </c>
    </row>
    <row r="3508" spans="2:12" ht="19.5" customHeight="1" x14ac:dyDescent="0.3">
      <c r="B3508" s="88" t="s">
        <v>54</v>
      </c>
      <c r="C3508" s="38" t="s">
        <v>34</v>
      </c>
      <c r="D3508" s="38" t="s">
        <v>29</v>
      </c>
      <c r="E3508" s="43">
        <v>44896</v>
      </c>
      <c r="F3508" s="42" t="s">
        <v>59</v>
      </c>
      <c r="G3508" s="27">
        <v>0</v>
      </c>
      <c r="H3508" s="27">
        <v>0.15855791545000003</v>
      </c>
      <c r="I3508" s="27">
        <v>0.14667338790000001</v>
      </c>
      <c r="J3508" s="25">
        <v>0</v>
      </c>
      <c r="K3508" s="25">
        <v>0</v>
      </c>
      <c r="L3508" s="25">
        <v>0.13597105395</v>
      </c>
    </row>
    <row r="3509" spans="2:12" ht="19.5" customHeight="1" x14ac:dyDescent="0.3">
      <c r="B3509" s="88" t="s">
        <v>54</v>
      </c>
      <c r="C3509" s="38" t="s">
        <v>34</v>
      </c>
      <c r="D3509" s="38" t="s">
        <v>29</v>
      </c>
      <c r="E3509" s="43">
        <v>44866</v>
      </c>
      <c r="F3509" s="42" t="s">
        <v>59</v>
      </c>
      <c r="G3509" s="27">
        <v>0</v>
      </c>
      <c r="H3509" s="27">
        <v>0.17879575076000001</v>
      </c>
      <c r="I3509" s="27">
        <v>0.16677334172</v>
      </c>
      <c r="J3509" s="25">
        <v>0</v>
      </c>
      <c r="K3509" s="25">
        <v>0</v>
      </c>
      <c r="L3509" s="25">
        <v>0.15639778075999999</v>
      </c>
    </row>
    <row r="3510" spans="2:12" ht="19.5" customHeight="1" x14ac:dyDescent="0.3">
      <c r="B3510" s="88" t="s">
        <v>54</v>
      </c>
      <c r="C3510" s="38" t="s">
        <v>34</v>
      </c>
      <c r="D3510" s="38" t="s">
        <v>29</v>
      </c>
      <c r="E3510" s="43">
        <v>44835</v>
      </c>
      <c r="F3510" s="42" t="s">
        <v>59</v>
      </c>
      <c r="G3510" s="27">
        <v>0.19703519410999998</v>
      </c>
      <c r="H3510" s="27">
        <v>0</v>
      </c>
      <c r="I3510" s="27">
        <v>0.17935606401999998</v>
      </c>
      <c r="J3510" s="25">
        <v>0</v>
      </c>
      <c r="K3510" s="25">
        <v>0</v>
      </c>
      <c r="L3510" s="25">
        <v>0.16918506540999997</v>
      </c>
    </row>
    <row r="3511" spans="2:12" ht="19.5" customHeight="1" x14ac:dyDescent="0.3">
      <c r="B3511" s="88" t="s">
        <v>54</v>
      </c>
      <c r="C3511" s="38" t="s">
        <v>34</v>
      </c>
      <c r="D3511" s="38" t="s">
        <v>29</v>
      </c>
      <c r="E3511" s="43">
        <v>44805</v>
      </c>
      <c r="F3511" s="42" t="s">
        <v>59</v>
      </c>
      <c r="G3511" s="27">
        <v>0.20757980037000001</v>
      </c>
      <c r="H3511" s="27">
        <v>0</v>
      </c>
      <c r="I3511" s="27">
        <v>0.18996478634000002</v>
      </c>
      <c r="J3511" s="25">
        <v>0</v>
      </c>
      <c r="K3511" s="25">
        <v>0</v>
      </c>
      <c r="L3511" s="25">
        <v>0.18002976047000002</v>
      </c>
    </row>
    <row r="3512" spans="2:12" ht="19.5" customHeight="1" x14ac:dyDescent="0.3">
      <c r="B3512" s="89" t="s">
        <v>54</v>
      </c>
      <c r="C3512" s="38" t="s">
        <v>34</v>
      </c>
      <c r="D3512" s="38" t="s">
        <v>29</v>
      </c>
      <c r="E3512" s="43">
        <v>44774</v>
      </c>
      <c r="F3512" s="42" t="s">
        <v>59</v>
      </c>
      <c r="G3512" s="27">
        <v>0.22244032198999997</v>
      </c>
      <c r="H3512" s="27">
        <v>0</v>
      </c>
      <c r="I3512" s="27">
        <v>0.20489124318000002</v>
      </c>
      <c r="J3512" s="25">
        <v>0</v>
      </c>
      <c r="K3512" s="25">
        <v>0</v>
      </c>
      <c r="L3512" s="25">
        <v>0.19519888269000002</v>
      </c>
    </row>
    <row r="3513" spans="2:12" ht="19.5" customHeight="1" x14ac:dyDescent="0.3">
      <c r="B3513" s="88" t="s">
        <v>54</v>
      </c>
      <c r="C3513" s="38" t="s">
        <v>34</v>
      </c>
      <c r="D3513" s="38" t="s">
        <v>29</v>
      </c>
      <c r="E3513" s="43">
        <v>44743</v>
      </c>
      <c r="F3513" s="42" t="s">
        <v>59</v>
      </c>
      <c r="G3513" s="27">
        <v>0.20928951305999999</v>
      </c>
      <c r="H3513" s="27">
        <v>0</v>
      </c>
      <c r="I3513" s="27">
        <v>0.19168208492</v>
      </c>
      <c r="J3513" s="25">
        <v>0</v>
      </c>
      <c r="K3513" s="25">
        <v>0</v>
      </c>
      <c r="L3513" s="25">
        <v>0.18177497786000002</v>
      </c>
    </row>
    <row r="3514" spans="2:12" ht="19.5" customHeight="1" x14ac:dyDescent="0.3">
      <c r="B3514" s="39" t="s">
        <v>54</v>
      </c>
      <c r="C3514" s="38" t="s">
        <v>34</v>
      </c>
      <c r="D3514" s="38" t="s">
        <v>29</v>
      </c>
      <c r="E3514" s="43">
        <v>44713</v>
      </c>
      <c r="F3514" s="42" t="s">
        <v>59</v>
      </c>
      <c r="G3514" s="27">
        <v>0</v>
      </c>
      <c r="H3514" s="27">
        <v>0</v>
      </c>
      <c r="I3514" s="27">
        <v>0</v>
      </c>
      <c r="J3514" s="25">
        <v>0.21542125014000002</v>
      </c>
      <c r="K3514" s="25">
        <v>0.20561967513999999</v>
      </c>
      <c r="L3514" s="25">
        <v>0.21137781623000002</v>
      </c>
    </row>
    <row r="3515" spans="2:12" ht="19.5" customHeight="1" x14ac:dyDescent="0.3">
      <c r="B3515" s="39" t="s">
        <v>54</v>
      </c>
      <c r="C3515" s="38" t="s">
        <v>34</v>
      </c>
      <c r="D3515" s="38" t="s">
        <v>29</v>
      </c>
      <c r="E3515" s="43">
        <v>44682</v>
      </c>
      <c r="F3515" s="42" t="s">
        <v>59</v>
      </c>
      <c r="G3515" s="27">
        <v>0</v>
      </c>
      <c r="H3515" s="27">
        <v>0</v>
      </c>
      <c r="I3515" s="27">
        <v>0</v>
      </c>
      <c r="J3515" s="25">
        <v>0.23434186513999999</v>
      </c>
      <c r="K3515" s="25">
        <v>0.22418504013999999</v>
      </c>
      <c r="L3515" s="25">
        <v>0.23058618373000001</v>
      </c>
    </row>
    <row r="3516" spans="2:12" ht="19.5" customHeight="1" x14ac:dyDescent="0.3">
      <c r="B3516" s="88" t="s">
        <v>54</v>
      </c>
      <c r="C3516" s="38" t="s">
        <v>34</v>
      </c>
      <c r="D3516" s="38" t="s">
        <v>29</v>
      </c>
      <c r="E3516" s="43">
        <v>44652</v>
      </c>
      <c r="F3516" s="42" t="s">
        <v>59</v>
      </c>
      <c r="G3516" s="27">
        <v>0</v>
      </c>
      <c r="H3516" s="27">
        <v>0</v>
      </c>
      <c r="I3516" s="27">
        <v>0</v>
      </c>
      <c r="J3516" s="25">
        <v>0.23908823656000003</v>
      </c>
      <c r="K3516" s="25">
        <v>0.22884229456000002</v>
      </c>
      <c r="L3516" s="25">
        <v>0.23540473991999999</v>
      </c>
    </row>
    <row r="3517" spans="2:12" ht="19.5" customHeight="1" x14ac:dyDescent="0.3">
      <c r="B3517" s="88" t="s">
        <v>54</v>
      </c>
      <c r="C3517" s="38" t="s">
        <v>34</v>
      </c>
      <c r="D3517" s="38" t="s">
        <v>29</v>
      </c>
      <c r="E3517" s="43">
        <v>44621</v>
      </c>
      <c r="F3517" s="42" t="s">
        <v>59</v>
      </c>
      <c r="G3517" s="27">
        <v>0</v>
      </c>
      <c r="H3517" s="27">
        <v>0</v>
      </c>
      <c r="I3517" s="27">
        <v>0</v>
      </c>
      <c r="J3517" s="25">
        <v>0.33831875340000001</v>
      </c>
      <c r="K3517" s="25">
        <v>0.32620967740000001</v>
      </c>
      <c r="L3517" s="25">
        <v>0.33614439530000001</v>
      </c>
    </row>
    <row r="3518" spans="2:12" ht="19.5" customHeight="1" x14ac:dyDescent="0.3">
      <c r="B3518" s="88" t="s">
        <v>54</v>
      </c>
      <c r="C3518" s="38" t="s">
        <v>34</v>
      </c>
      <c r="D3518" s="38" t="s">
        <v>29</v>
      </c>
      <c r="E3518" s="43">
        <v>44593</v>
      </c>
      <c r="F3518" s="42" t="s">
        <v>59</v>
      </c>
      <c r="G3518" s="27">
        <v>0</v>
      </c>
      <c r="H3518" s="27">
        <v>0.26649698862000004</v>
      </c>
      <c r="I3518" s="27">
        <v>0</v>
      </c>
      <c r="J3518" s="25">
        <v>0.24849448516</v>
      </c>
      <c r="K3518" s="25">
        <v>0</v>
      </c>
      <c r="L3518" s="25">
        <v>0.24495404261999998</v>
      </c>
    </row>
    <row r="3519" spans="2:12" ht="19.5" customHeight="1" x14ac:dyDescent="0.3">
      <c r="B3519" s="88" t="s">
        <v>54</v>
      </c>
      <c r="C3519" s="38" t="s">
        <v>34</v>
      </c>
      <c r="D3519" s="38" t="s">
        <v>29</v>
      </c>
      <c r="E3519" s="43">
        <v>44562</v>
      </c>
      <c r="F3519" s="42" t="s">
        <v>59</v>
      </c>
      <c r="G3519" s="27">
        <v>0</v>
      </c>
      <c r="H3519" s="27">
        <v>0.26812819512000002</v>
      </c>
      <c r="I3519" s="27">
        <v>0</v>
      </c>
      <c r="J3519" s="25">
        <v>0.25011625216</v>
      </c>
      <c r="K3519" s="25">
        <v>0</v>
      </c>
      <c r="L3519" s="25">
        <v>0.24660047412000002</v>
      </c>
    </row>
    <row r="3520" spans="2:12" ht="19.5" customHeight="1" x14ac:dyDescent="0.3">
      <c r="B3520" s="90" t="s">
        <v>54</v>
      </c>
      <c r="C3520" s="92" t="s">
        <v>34</v>
      </c>
      <c r="D3520" s="92" t="s">
        <v>29</v>
      </c>
      <c r="E3520" s="95">
        <v>45108</v>
      </c>
      <c r="F3520" s="97" t="s">
        <v>59</v>
      </c>
      <c r="G3520" s="74">
        <v>0.157529</v>
      </c>
      <c r="H3520" s="74">
        <v>0</v>
      </c>
      <c r="I3520" s="74">
        <v>0.13967458999999999</v>
      </c>
      <c r="J3520" s="99">
        <v>0</v>
      </c>
      <c r="K3520" s="99">
        <v>0</v>
      </c>
      <c r="L3520" s="99">
        <v>0.12885847</v>
      </c>
    </row>
    <row r="3521" spans="2:12" ht="19.5" customHeight="1" x14ac:dyDescent="0.3">
      <c r="B3521" s="39" t="s">
        <v>54</v>
      </c>
      <c r="C3521" s="38" t="s">
        <v>34</v>
      </c>
      <c r="D3521" s="38" t="s">
        <v>43</v>
      </c>
      <c r="E3521" s="43">
        <v>45078</v>
      </c>
      <c r="F3521" s="42">
        <v>1.5</v>
      </c>
      <c r="G3521" s="27">
        <v>0</v>
      </c>
      <c r="H3521" s="27">
        <v>0</v>
      </c>
      <c r="I3521" s="27">
        <v>0</v>
      </c>
      <c r="J3521" s="25">
        <v>0.154976</v>
      </c>
      <c r="K3521" s="25">
        <v>0.13858999999999999</v>
      </c>
      <c r="L3521" s="25">
        <v>0.11698799999999999</v>
      </c>
    </row>
    <row r="3522" spans="2:12" ht="19.5" customHeight="1" x14ac:dyDescent="0.3">
      <c r="B3522" s="39" t="s">
        <v>54</v>
      </c>
      <c r="C3522" s="38" t="s">
        <v>34</v>
      </c>
      <c r="D3522" s="38" t="s">
        <v>43</v>
      </c>
      <c r="E3522" s="43">
        <v>45047</v>
      </c>
      <c r="F3522" s="42">
        <v>1.5</v>
      </c>
      <c r="G3522" s="27">
        <v>0</v>
      </c>
      <c r="H3522" s="27">
        <v>0</v>
      </c>
      <c r="I3522" s="27">
        <v>0</v>
      </c>
      <c r="J3522" s="25">
        <v>0.13764899999999999</v>
      </c>
      <c r="K3522" s="25">
        <v>0.125004</v>
      </c>
      <c r="L3522" s="25">
        <v>0.100077</v>
      </c>
    </row>
    <row r="3523" spans="2:12" ht="19.5" customHeight="1" x14ac:dyDescent="0.3">
      <c r="B3523" s="39" t="s">
        <v>54</v>
      </c>
      <c r="C3523" s="38" t="s">
        <v>34</v>
      </c>
      <c r="D3523" s="38" t="s">
        <v>43</v>
      </c>
      <c r="E3523" s="43">
        <v>45017</v>
      </c>
      <c r="F3523" s="42">
        <v>1.5</v>
      </c>
      <c r="G3523" s="27">
        <v>0</v>
      </c>
      <c r="H3523" s="27">
        <v>0</v>
      </c>
      <c r="I3523" s="27">
        <v>0</v>
      </c>
      <c r="J3523" s="25">
        <v>0.158222</v>
      </c>
      <c r="K3523" s="25">
        <v>0.14515900000000001</v>
      </c>
      <c r="L3523" s="25">
        <v>0.10674</v>
      </c>
    </row>
    <row r="3524" spans="2:12" ht="19.5" customHeight="1" x14ac:dyDescent="0.3">
      <c r="B3524" s="39" t="s">
        <v>54</v>
      </c>
      <c r="C3524" s="38" t="s">
        <v>34</v>
      </c>
      <c r="D3524" s="38" t="s">
        <v>43</v>
      </c>
      <c r="E3524" s="43">
        <v>44986</v>
      </c>
      <c r="F3524" s="42">
        <v>1.5</v>
      </c>
      <c r="G3524" s="27">
        <v>0</v>
      </c>
      <c r="H3524" s="27">
        <v>0.14024500000000001</v>
      </c>
      <c r="I3524" s="27">
        <v>0</v>
      </c>
      <c r="J3524" s="25">
        <v>0.11981899999999999</v>
      </c>
      <c r="K3524" s="25">
        <v>0</v>
      </c>
      <c r="L3524" s="25">
        <v>0.100369</v>
      </c>
    </row>
    <row r="3525" spans="2:12" ht="19.5" customHeight="1" x14ac:dyDescent="0.3">
      <c r="B3525" s="39" t="s">
        <v>54</v>
      </c>
      <c r="C3525" s="38" t="s">
        <v>34</v>
      </c>
      <c r="D3525" s="38" t="s">
        <v>43</v>
      </c>
      <c r="E3525" s="43">
        <v>44927</v>
      </c>
      <c r="F3525" s="42">
        <v>1.5</v>
      </c>
      <c r="G3525" s="27">
        <v>0</v>
      </c>
      <c r="H3525" s="27">
        <v>0.16503300000000001</v>
      </c>
      <c r="I3525" s="27">
        <v>0</v>
      </c>
      <c r="J3525" s="25">
        <v>0.141071</v>
      </c>
      <c r="K3525" s="25">
        <v>0</v>
      </c>
      <c r="L3525" s="25">
        <v>0.100688</v>
      </c>
    </row>
    <row r="3526" spans="2:12" ht="19.5" customHeight="1" x14ac:dyDescent="0.3">
      <c r="B3526" s="39" t="s">
        <v>54</v>
      </c>
      <c r="C3526" s="38" t="s">
        <v>34</v>
      </c>
      <c r="D3526" s="38" t="s">
        <v>43</v>
      </c>
      <c r="E3526" s="43">
        <v>44896</v>
      </c>
      <c r="F3526" s="42">
        <v>1.5</v>
      </c>
      <c r="G3526" s="27">
        <v>0</v>
      </c>
      <c r="H3526" s="27">
        <v>0.16658200000000001</v>
      </c>
      <c r="I3526" s="27">
        <v>0.14606</v>
      </c>
      <c r="J3526" s="25">
        <v>0</v>
      </c>
      <c r="K3526" s="25">
        <v>0</v>
      </c>
      <c r="L3526" s="25">
        <v>0.15340999999999999</v>
      </c>
    </row>
    <row r="3527" spans="2:12" ht="19.5" customHeight="1" x14ac:dyDescent="0.3">
      <c r="B3527" s="39" t="s">
        <v>54</v>
      </c>
      <c r="C3527" s="38" t="s">
        <v>34</v>
      </c>
      <c r="D3527" s="38" t="s">
        <v>43</v>
      </c>
      <c r="E3527" s="43">
        <v>44866</v>
      </c>
      <c r="F3527" s="42">
        <v>1.5</v>
      </c>
      <c r="G3527" s="27">
        <v>0</v>
      </c>
      <c r="H3527" s="27">
        <v>0.21016699999999999</v>
      </c>
      <c r="I3527" s="27">
        <v>0.19416600000000001</v>
      </c>
      <c r="J3527" s="25">
        <v>0</v>
      </c>
      <c r="K3527" s="25">
        <v>0</v>
      </c>
      <c r="L3527" s="25">
        <v>0.15758800000000001</v>
      </c>
    </row>
    <row r="3528" spans="2:12" ht="19.5" customHeight="1" x14ac:dyDescent="0.3">
      <c r="B3528" s="39" t="s">
        <v>54</v>
      </c>
      <c r="C3528" s="38" t="s">
        <v>34</v>
      </c>
      <c r="D3528" s="38" t="s">
        <v>43</v>
      </c>
      <c r="E3528" s="43">
        <v>44835</v>
      </c>
      <c r="F3528" s="42">
        <v>1.5</v>
      </c>
      <c r="G3528" s="27">
        <v>0.24829399999999999</v>
      </c>
      <c r="H3528" s="27">
        <v>0</v>
      </c>
      <c r="I3528" s="27">
        <v>0.220946</v>
      </c>
      <c r="J3528" s="25">
        <v>0</v>
      </c>
      <c r="K3528" s="25">
        <v>0</v>
      </c>
      <c r="L3528" s="25">
        <v>0.17176</v>
      </c>
    </row>
    <row r="3529" spans="2:12" ht="19.5" customHeight="1" x14ac:dyDescent="0.3">
      <c r="B3529" s="39" t="s">
        <v>54</v>
      </c>
      <c r="C3529" s="38" t="s">
        <v>34</v>
      </c>
      <c r="D3529" s="38" t="s">
        <v>43</v>
      </c>
      <c r="E3529" s="43">
        <v>44805</v>
      </c>
      <c r="F3529" s="42">
        <v>1.5</v>
      </c>
      <c r="G3529" s="27">
        <v>0.26616000000000001</v>
      </c>
      <c r="H3529" s="27">
        <v>0</v>
      </c>
      <c r="I3529" s="27">
        <v>0.230022</v>
      </c>
      <c r="J3529" s="25">
        <v>0</v>
      </c>
      <c r="K3529" s="25">
        <v>0</v>
      </c>
      <c r="L3529" s="25">
        <v>0.169352</v>
      </c>
    </row>
    <row r="3530" spans="2:12" ht="19.5" customHeight="1" x14ac:dyDescent="0.3">
      <c r="B3530" s="39" t="s">
        <v>54</v>
      </c>
      <c r="C3530" s="38" t="s">
        <v>34</v>
      </c>
      <c r="D3530" s="38" t="s">
        <v>43</v>
      </c>
      <c r="E3530" s="43">
        <v>44774</v>
      </c>
      <c r="F3530" s="42">
        <v>1.5</v>
      </c>
      <c r="G3530" s="27">
        <v>0.27726699999999999</v>
      </c>
      <c r="H3530" s="27">
        <v>0</v>
      </c>
      <c r="I3530" s="27">
        <v>0.25033300000000003</v>
      </c>
      <c r="J3530" s="25">
        <v>0</v>
      </c>
      <c r="K3530" s="25">
        <v>0</v>
      </c>
      <c r="L3530" s="25">
        <v>0.19808999999999999</v>
      </c>
    </row>
    <row r="3531" spans="2:12" ht="19.5" customHeight="1" x14ac:dyDescent="0.3">
      <c r="B3531" s="39" t="s">
        <v>54</v>
      </c>
      <c r="C3531" s="38" t="s">
        <v>34</v>
      </c>
      <c r="D3531" s="38" t="s">
        <v>43</v>
      </c>
      <c r="E3531" s="43">
        <v>44743</v>
      </c>
      <c r="F3531" s="42">
        <v>1.5</v>
      </c>
      <c r="G3531" s="27">
        <v>0.24718300000000001</v>
      </c>
      <c r="H3531" s="27">
        <v>0</v>
      </c>
      <c r="I3531" s="27">
        <v>0.21806200000000001</v>
      </c>
      <c r="J3531" s="25">
        <v>0</v>
      </c>
      <c r="K3531" s="25">
        <v>0</v>
      </c>
      <c r="L3531" s="25">
        <v>0.175092</v>
      </c>
    </row>
    <row r="3532" spans="2:12" ht="19.5" customHeight="1" x14ac:dyDescent="0.3">
      <c r="B3532" s="39" t="s">
        <v>54</v>
      </c>
      <c r="C3532" s="38" t="s">
        <v>34</v>
      </c>
      <c r="D3532" s="38" t="s">
        <v>43</v>
      </c>
      <c r="E3532" s="43">
        <v>44713</v>
      </c>
      <c r="F3532" s="42">
        <v>1.5</v>
      </c>
      <c r="G3532" s="27">
        <v>0</v>
      </c>
      <c r="H3532" s="27">
        <v>0</v>
      </c>
      <c r="I3532" s="27">
        <v>0</v>
      </c>
      <c r="J3532" s="25">
        <v>0.28157900000000002</v>
      </c>
      <c r="K3532" s="25">
        <v>0.26136599999999999</v>
      </c>
      <c r="L3532" s="25">
        <v>0.21330499999999999</v>
      </c>
    </row>
    <row r="3533" spans="2:12" ht="19.5" customHeight="1" x14ac:dyDescent="0.3">
      <c r="B3533" s="39" t="s">
        <v>54</v>
      </c>
      <c r="C3533" s="38" t="s">
        <v>34</v>
      </c>
      <c r="D3533" s="38" t="s">
        <v>43</v>
      </c>
      <c r="E3533" s="43">
        <v>44682</v>
      </c>
      <c r="F3533" s="42">
        <v>1.5</v>
      </c>
      <c r="G3533" s="27">
        <v>0</v>
      </c>
      <c r="H3533" s="27">
        <v>0</v>
      </c>
      <c r="I3533" s="27">
        <v>0</v>
      </c>
      <c r="J3533" s="25">
        <v>0.301369</v>
      </c>
      <c r="K3533" s="25">
        <v>0.27703</v>
      </c>
      <c r="L3533" s="25">
        <v>0.23382800000000001</v>
      </c>
    </row>
    <row r="3534" spans="2:12" ht="19.5" customHeight="1" x14ac:dyDescent="0.3">
      <c r="B3534" s="39" t="s">
        <v>54</v>
      </c>
      <c r="C3534" s="38" t="s">
        <v>34</v>
      </c>
      <c r="D3534" s="38" t="s">
        <v>43</v>
      </c>
      <c r="E3534" s="43">
        <v>44652</v>
      </c>
      <c r="F3534" s="42">
        <v>1.5</v>
      </c>
      <c r="G3534" s="27">
        <v>0</v>
      </c>
      <c r="H3534" s="27">
        <v>0</v>
      </c>
      <c r="I3534" s="27">
        <v>0</v>
      </c>
      <c r="J3534" s="25">
        <v>0.30604700000000001</v>
      </c>
      <c r="K3534" s="25">
        <v>0.27490799999999999</v>
      </c>
      <c r="L3534" s="25">
        <v>0.234602</v>
      </c>
    </row>
    <row r="3535" spans="2:12" ht="19.5" customHeight="1" x14ac:dyDescent="0.3">
      <c r="B3535" s="39" t="s">
        <v>54</v>
      </c>
      <c r="C3535" s="38" t="s">
        <v>34</v>
      </c>
      <c r="D3535" s="38" t="s">
        <v>43</v>
      </c>
      <c r="E3535" s="43">
        <v>44621</v>
      </c>
      <c r="F3535" s="42">
        <v>1.5</v>
      </c>
      <c r="G3535" s="27">
        <v>0</v>
      </c>
      <c r="H3535" s="27">
        <v>0.449129</v>
      </c>
      <c r="I3535" s="27">
        <v>0</v>
      </c>
      <c r="J3535" s="25">
        <v>0.394899</v>
      </c>
      <c r="K3535" s="25">
        <v>0</v>
      </c>
      <c r="L3535" s="25">
        <v>0.31295000000000001</v>
      </c>
    </row>
    <row r="3536" spans="2:12" ht="19.5" customHeight="1" x14ac:dyDescent="0.3">
      <c r="B3536" s="39" t="s">
        <v>54</v>
      </c>
      <c r="C3536" s="38" t="s">
        <v>34</v>
      </c>
      <c r="D3536" s="38" t="s">
        <v>43</v>
      </c>
      <c r="E3536" s="43">
        <v>44593</v>
      </c>
      <c r="F3536" s="42">
        <v>1.5</v>
      </c>
      <c r="G3536" s="27">
        <v>0</v>
      </c>
      <c r="H3536" s="27">
        <v>0.323882</v>
      </c>
      <c r="I3536" s="27">
        <v>0</v>
      </c>
      <c r="J3536" s="25">
        <v>0.284165</v>
      </c>
      <c r="K3536" s="25">
        <v>0</v>
      </c>
      <c r="L3536" s="25">
        <v>0.22606100000000001</v>
      </c>
    </row>
    <row r="3537" spans="2:12" ht="19.5" customHeight="1" x14ac:dyDescent="0.3">
      <c r="B3537" s="39" t="s">
        <v>54</v>
      </c>
      <c r="C3537" s="38" t="s">
        <v>34</v>
      </c>
      <c r="D3537" s="38" t="s">
        <v>43</v>
      </c>
      <c r="E3537" s="43">
        <v>44562</v>
      </c>
      <c r="F3537" s="42">
        <v>1.5</v>
      </c>
      <c r="G3537" s="27">
        <v>0</v>
      </c>
      <c r="H3537" s="27">
        <v>0.32926800000000001</v>
      </c>
      <c r="I3537" s="27">
        <v>0</v>
      </c>
      <c r="J3537" s="25">
        <v>0.28467399999999998</v>
      </c>
      <c r="K3537" s="25">
        <v>0</v>
      </c>
      <c r="L3537" s="25">
        <v>0.236928</v>
      </c>
    </row>
    <row r="3538" spans="2:12" ht="19.5" customHeight="1" x14ac:dyDescent="0.3">
      <c r="B3538" s="89" t="s">
        <v>54</v>
      </c>
      <c r="C3538" s="38" t="s">
        <v>34</v>
      </c>
      <c r="D3538" s="38" t="s">
        <v>43</v>
      </c>
      <c r="E3538" s="43">
        <v>45108</v>
      </c>
      <c r="F3538" s="42">
        <v>1.5</v>
      </c>
      <c r="G3538" s="27">
        <v>0.18446199999999999</v>
      </c>
      <c r="H3538" s="27">
        <v>0</v>
      </c>
      <c r="I3538" s="27">
        <v>0.155885</v>
      </c>
      <c r="J3538" s="25">
        <v>0</v>
      </c>
      <c r="K3538" s="25">
        <v>0</v>
      </c>
      <c r="L3538" s="25">
        <v>0.115826</v>
      </c>
    </row>
    <row r="3539" spans="2:12" ht="19.5" customHeight="1" x14ac:dyDescent="0.3">
      <c r="B3539" s="39" t="s">
        <v>54</v>
      </c>
      <c r="C3539" s="38" t="s">
        <v>34</v>
      </c>
      <c r="D3539" s="38" t="s">
        <v>43</v>
      </c>
      <c r="E3539" s="43">
        <v>45078</v>
      </c>
      <c r="F3539" s="42">
        <v>10</v>
      </c>
      <c r="G3539" s="27">
        <v>0</v>
      </c>
      <c r="H3539" s="27">
        <v>0</v>
      </c>
      <c r="I3539" s="27">
        <v>0</v>
      </c>
      <c r="J3539" s="25">
        <v>0.16347600000000001</v>
      </c>
      <c r="K3539" s="25">
        <v>0.14709</v>
      </c>
      <c r="L3539" s="25">
        <v>0.12548799999999999</v>
      </c>
    </row>
    <row r="3540" spans="2:12" ht="19.5" customHeight="1" x14ac:dyDescent="0.3">
      <c r="B3540" s="39" t="s">
        <v>54</v>
      </c>
      <c r="C3540" s="38" t="s">
        <v>34</v>
      </c>
      <c r="D3540" s="38" t="s">
        <v>43</v>
      </c>
      <c r="E3540" s="43">
        <v>45047</v>
      </c>
      <c r="F3540" s="42">
        <v>10</v>
      </c>
      <c r="G3540" s="27">
        <v>0</v>
      </c>
      <c r="H3540" s="27">
        <v>0</v>
      </c>
      <c r="I3540" s="27">
        <v>0</v>
      </c>
      <c r="J3540" s="25">
        <v>0.146149</v>
      </c>
      <c r="K3540" s="25">
        <v>0.13350400000000001</v>
      </c>
      <c r="L3540" s="25">
        <v>0.10857700000000001</v>
      </c>
    </row>
    <row r="3541" spans="2:12" ht="19.5" customHeight="1" x14ac:dyDescent="0.3">
      <c r="B3541" s="39" t="s">
        <v>54</v>
      </c>
      <c r="C3541" s="38" t="s">
        <v>34</v>
      </c>
      <c r="D3541" s="38" t="s">
        <v>43</v>
      </c>
      <c r="E3541" s="43">
        <v>45017</v>
      </c>
      <c r="F3541" s="42">
        <v>10</v>
      </c>
      <c r="G3541" s="27">
        <v>0</v>
      </c>
      <c r="H3541" s="27">
        <v>0</v>
      </c>
      <c r="I3541" s="27">
        <v>0</v>
      </c>
      <c r="J3541" s="25">
        <v>0.16672200000000001</v>
      </c>
      <c r="K3541" s="25">
        <v>0.15365899999999999</v>
      </c>
      <c r="L3541" s="25">
        <v>0.11524</v>
      </c>
    </row>
    <row r="3542" spans="2:12" ht="19.5" customHeight="1" x14ac:dyDescent="0.3">
      <c r="B3542" s="39" t="s">
        <v>54</v>
      </c>
      <c r="C3542" s="38" t="s">
        <v>34</v>
      </c>
      <c r="D3542" s="38" t="s">
        <v>43</v>
      </c>
      <c r="E3542" s="43">
        <v>44986</v>
      </c>
      <c r="F3542" s="42">
        <v>10</v>
      </c>
      <c r="G3542" s="27">
        <v>0</v>
      </c>
      <c r="H3542" s="27">
        <v>0.14874499999999999</v>
      </c>
      <c r="I3542" s="27">
        <v>0</v>
      </c>
      <c r="J3542" s="25">
        <v>0.12831899999999999</v>
      </c>
      <c r="K3542" s="25">
        <v>0</v>
      </c>
      <c r="L3542" s="25">
        <v>0.10886899999999999</v>
      </c>
    </row>
    <row r="3543" spans="2:12" ht="19.5" customHeight="1" x14ac:dyDescent="0.3">
      <c r="B3543" s="39" t="s">
        <v>54</v>
      </c>
      <c r="C3543" s="38" t="s">
        <v>34</v>
      </c>
      <c r="D3543" s="38" t="s">
        <v>43</v>
      </c>
      <c r="E3543" s="43">
        <v>44927</v>
      </c>
      <c r="F3543" s="42">
        <v>10</v>
      </c>
      <c r="G3543" s="27">
        <v>0</v>
      </c>
      <c r="H3543" s="27">
        <v>0.17353299999999999</v>
      </c>
      <c r="I3543" s="27">
        <v>0</v>
      </c>
      <c r="J3543" s="25">
        <v>0.14957100000000001</v>
      </c>
      <c r="K3543" s="25">
        <v>0</v>
      </c>
      <c r="L3543" s="25">
        <v>0.10918799999999999</v>
      </c>
    </row>
    <row r="3544" spans="2:12" ht="19.5" customHeight="1" x14ac:dyDescent="0.3">
      <c r="B3544" s="39" t="s">
        <v>54</v>
      </c>
      <c r="C3544" s="38" t="s">
        <v>34</v>
      </c>
      <c r="D3544" s="38" t="s">
        <v>43</v>
      </c>
      <c r="E3544" s="43">
        <v>44896</v>
      </c>
      <c r="F3544" s="42">
        <v>10</v>
      </c>
      <c r="G3544" s="27">
        <v>0</v>
      </c>
      <c r="H3544" s="27">
        <v>0.17508199999999999</v>
      </c>
      <c r="I3544" s="27">
        <v>0.15456</v>
      </c>
      <c r="J3544" s="25">
        <v>0</v>
      </c>
      <c r="K3544" s="25">
        <v>0</v>
      </c>
      <c r="L3544" s="25">
        <v>0.16191</v>
      </c>
    </row>
    <row r="3545" spans="2:12" ht="19.5" customHeight="1" x14ac:dyDescent="0.3">
      <c r="B3545" s="39" t="s">
        <v>54</v>
      </c>
      <c r="C3545" s="38" t="s">
        <v>34</v>
      </c>
      <c r="D3545" s="38" t="s">
        <v>43</v>
      </c>
      <c r="E3545" s="43">
        <v>44866</v>
      </c>
      <c r="F3545" s="42">
        <v>10</v>
      </c>
      <c r="G3545" s="27">
        <v>0</v>
      </c>
      <c r="H3545" s="27">
        <v>0.218667</v>
      </c>
      <c r="I3545" s="27">
        <v>0.20266600000000001</v>
      </c>
      <c r="J3545" s="25">
        <v>0</v>
      </c>
      <c r="K3545" s="25">
        <v>0</v>
      </c>
      <c r="L3545" s="25">
        <v>0.16608800000000001</v>
      </c>
    </row>
    <row r="3546" spans="2:12" ht="19.5" customHeight="1" x14ac:dyDescent="0.3">
      <c r="B3546" s="39" t="s">
        <v>54</v>
      </c>
      <c r="C3546" s="38" t="s">
        <v>34</v>
      </c>
      <c r="D3546" s="38" t="s">
        <v>43</v>
      </c>
      <c r="E3546" s="43">
        <v>44835</v>
      </c>
      <c r="F3546" s="42">
        <v>10</v>
      </c>
      <c r="G3546" s="27">
        <v>0.25679400000000002</v>
      </c>
      <c r="H3546" s="27">
        <v>0</v>
      </c>
      <c r="I3546" s="27">
        <v>0.22944600000000001</v>
      </c>
      <c r="J3546" s="25">
        <v>0</v>
      </c>
      <c r="K3546" s="25">
        <v>0</v>
      </c>
      <c r="L3546" s="25">
        <v>0.18026</v>
      </c>
    </row>
    <row r="3547" spans="2:12" ht="19.5" customHeight="1" x14ac:dyDescent="0.3">
      <c r="B3547" s="39" t="s">
        <v>54</v>
      </c>
      <c r="C3547" s="38" t="s">
        <v>34</v>
      </c>
      <c r="D3547" s="38" t="s">
        <v>43</v>
      </c>
      <c r="E3547" s="43">
        <v>44805</v>
      </c>
      <c r="F3547" s="42">
        <v>10</v>
      </c>
      <c r="G3547" s="27">
        <v>0.27466000000000002</v>
      </c>
      <c r="H3547" s="27">
        <v>0</v>
      </c>
      <c r="I3547" s="27">
        <v>0.23852200000000001</v>
      </c>
      <c r="J3547" s="25">
        <v>0</v>
      </c>
      <c r="K3547" s="25">
        <v>0</v>
      </c>
      <c r="L3547" s="25">
        <v>0.17785200000000001</v>
      </c>
    </row>
    <row r="3548" spans="2:12" ht="19.5" customHeight="1" x14ac:dyDescent="0.3">
      <c r="B3548" s="39" t="s">
        <v>54</v>
      </c>
      <c r="C3548" s="38" t="s">
        <v>34</v>
      </c>
      <c r="D3548" s="38" t="s">
        <v>43</v>
      </c>
      <c r="E3548" s="43">
        <v>44774</v>
      </c>
      <c r="F3548" s="42">
        <v>10</v>
      </c>
      <c r="G3548" s="27">
        <v>0.28576699999999999</v>
      </c>
      <c r="H3548" s="27">
        <v>0</v>
      </c>
      <c r="I3548" s="27">
        <v>0.25883299999999998</v>
      </c>
      <c r="J3548" s="25">
        <v>0</v>
      </c>
      <c r="K3548" s="25">
        <v>0</v>
      </c>
      <c r="L3548" s="25">
        <v>0.20659</v>
      </c>
    </row>
    <row r="3549" spans="2:12" ht="19.5" customHeight="1" x14ac:dyDescent="0.3">
      <c r="B3549" s="39" t="s">
        <v>54</v>
      </c>
      <c r="C3549" s="38" t="s">
        <v>34</v>
      </c>
      <c r="D3549" s="38" t="s">
        <v>43</v>
      </c>
      <c r="E3549" s="43">
        <v>44743</v>
      </c>
      <c r="F3549" s="42">
        <v>10</v>
      </c>
      <c r="G3549" s="27">
        <v>0.25568299999999999</v>
      </c>
      <c r="H3549" s="27">
        <v>0</v>
      </c>
      <c r="I3549" s="27">
        <v>0.22656200000000001</v>
      </c>
      <c r="J3549" s="25">
        <v>0</v>
      </c>
      <c r="K3549" s="25">
        <v>0</v>
      </c>
      <c r="L3549" s="25">
        <v>0.18359200000000001</v>
      </c>
    </row>
    <row r="3550" spans="2:12" ht="19.5" customHeight="1" x14ac:dyDescent="0.3">
      <c r="B3550" s="39" t="s">
        <v>54</v>
      </c>
      <c r="C3550" s="38" t="s">
        <v>34</v>
      </c>
      <c r="D3550" s="38" t="s">
        <v>43</v>
      </c>
      <c r="E3550" s="43">
        <v>44713</v>
      </c>
      <c r="F3550" s="42">
        <v>10</v>
      </c>
      <c r="G3550" s="27">
        <v>0</v>
      </c>
      <c r="H3550" s="27">
        <v>0</v>
      </c>
      <c r="I3550" s="27">
        <v>0</v>
      </c>
      <c r="J3550" s="25">
        <v>0.29007899999999998</v>
      </c>
      <c r="K3550" s="25">
        <v>0.26986599999999999</v>
      </c>
      <c r="L3550" s="25">
        <v>0.221805</v>
      </c>
    </row>
    <row r="3551" spans="2:12" ht="19.5" customHeight="1" x14ac:dyDescent="0.3">
      <c r="B3551" s="39" t="s">
        <v>54</v>
      </c>
      <c r="C3551" s="38" t="s">
        <v>34</v>
      </c>
      <c r="D3551" s="38" t="s">
        <v>43</v>
      </c>
      <c r="E3551" s="43">
        <v>44682</v>
      </c>
      <c r="F3551" s="42">
        <v>10</v>
      </c>
      <c r="G3551" s="27">
        <v>0</v>
      </c>
      <c r="H3551" s="27">
        <v>0</v>
      </c>
      <c r="I3551" s="27">
        <v>0</v>
      </c>
      <c r="J3551" s="25">
        <v>0.30986900000000001</v>
      </c>
      <c r="K3551" s="25">
        <v>0.28553000000000001</v>
      </c>
      <c r="L3551" s="25">
        <v>0.24232799999999999</v>
      </c>
    </row>
    <row r="3552" spans="2:12" ht="19.5" customHeight="1" x14ac:dyDescent="0.3">
      <c r="B3552" s="39" t="s">
        <v>54</v>
      </c>
      <c r="C3552" s="38" t="s">
        <v>34</v>
      </c>
      <c r="D3552" s="38" t="s">
        <v>43</v>
      </c>
      <c r="E3552" s="43">
        <v>44652</v>
      </c>
      <c r="F3552" s="42">
        <v>10</v>
      </c>
      <c r="G3552" s="27">
        <v>0</v>
      </c>
      <c r="H3552" s="27">
        <v>0</v>
      </c>
      <c r="I3552" s="27">
        <v>0</v>
      </c>
      <c r="J3552" s="25">
        <v>0.31454700000000002</v>
      </c>
      <c r="K3552" s="25">
        <v>0.28340799999999999</v>
      </c>
      <c r="L3552" s="25">
        <v>0.24310200000000001</v>
      </c>
    </row>
    <row r="3553" spans="2:12" ht="19.5" customHeight="1" x14ac:dyDescent="0.3">
      <c r="B3553" s="39" t="s">
        <v>54</v>
      </c>
      <c r="C3553" s="38" t="s">
        <v>34</v>
      </c>
      <c r="D3553" s="38" t="s">
        <v>43</v>
      </c>
      <c r="E3553" s="43">
        <v>44621</v>
      </c>
      <c r="F3553" s="42">
        <v>10</v>
      </c>
      <c r="G3553" s="27">
        <v>0</v>
      </c>
      <c r="H3553" s="27">
        <v>0.45762900000000001</v>
      </c>
      <c r="I3553" s="27">
        <v>0</v>
      </c>
      <c r="J3553" s="25">
        <v>0.40339900000000001</v>
      </c>
      <c r="K3553" s="25">
        <v>0</v>
      </c>
      <c r="L3553" s="25">
        <v>0.32145000000000001</v>
      </c>
    </row>
    <row r="3554" spans="2:12" ht="19.5" customHeight="1" x14ac:dyDescent="0.3">
      <c r="B3554" s="39" t="s">
        <v>54</v>
      </c>
      <c r="C3554" s="38" t="s">
        <v>34</v>
      </c>
      <c r="D3554" s="38" t="s">
        <v>43</v>
      </c>
      <c r="E3554" s="43">
        <v>44593</v>
      </c>
      <c r="F3554" s="42">
        <v>10</v>
      </c>
      <c r="G3554" s="27">
        <v>0</v>
      </c>
      <c r="H3554" s="27">
        <v>0.33238200000000001</v>
      </c>
      <c r="I3554" s="27">
        <v>0</v>
      </c>
      <c r="J3554" s="25">
        <v>0.29266500000000001</v>
      </c>
      <c r="K3554" s="25">
        <v>0</v>
      </c>
      <c r="L3554" s="25">
        <v>0.23456099999999999</v>
      </c>
    </row>
    <row r="3555" spans="2:12" ht="19.5" customHeight="1" x14ac:dyDescent="0.3">
      <c r="B3555" s="39" t="s">
        <v>54</v>
      </c>
      <c r="C3555" s="38" t="s">
        <v>34</v>
      </c>
      <c r="D3555" s="38" t="s">
        <v>43</v>
      </c>
      <c r="E3555" s="43">
        <v>44562</v>
      </c>
      <c r="F3555" s="42">
        <v>10</v>
      </c>
      <c r="G3555" s="27">
        <v>0</v>
      </c>
      <c r="H3555" s="27">
        <v>0.33776800000000001</v>
      </c>
      <c r="I3555" s="27">
        <v>0</v>
      </c>
      <c r="J3555" s="25">
        <v>0.29317399999999999</v>
      </c>
      <c r="K3555" s="25">
        <v>0</v>
      </c>
      <c r="L3555" s="25">
        <v>0.24542800000000001</v>
      </c>
    </row>
    <row r="3556" spans="2:12" ht="19.5" customHeight="1" x14ac:dyDescent="0.3">
      <c r="B3556" s="89" t="s">
        <v>54</v>
      </c>
      <c r="C3556" s="38" t="s">
        <v>34</v>
      </c>
      <c r="D3556" s="38" t="s">
        <v>43</v>
      </c>
      <c r="E3556" s="43">
        <v>45108</v>
      </c>
      <c r="F3556" s="42">
        <v>10</v>
      </c>
      <c r="G3556" s="27">
        <v>0.19296199999999999</v>
      </c>
      <c r="H3556" s="27">
        <v>0</v>
      </c>
      <c r="I3556" s="27">
        <v>0.164385</v>
      </c>
      <c r="J3556" s="25">
        <v>0</v>
      </c>
      <c r="K3556" s="25">
        <v>0</v>
      </c>
      <c r="L3556" s="25">
        <v>0.12432600000000001</v>
      </c>
    </row>
    <row r="3557" spans="2:12" ht="19.5" customHeight="1" x14ac:dyDescent="0.3">
      <c r="B3557" s="39" t="s">
        <v>54</v>
      </c>
      <c r="C3557" s="38" t="s">
        <v>34</v>
      </c>
      <c r="D3557" s="38" t="s">
        <v>43</v>
      </c>
      <c r="E3557" s="43">
        <v>45078</v>
      </c>
      <c r="F3557" s="42">
        <v>15</v>
      </c>
      <c r="G3557" s="27">
        <v>0</v>
      </c>
      <c r="H3557" s="27">
        <v>0</v>
      </c>
      <c r="I3557" s="27">
        <v>0</v>
      </c>
      <c r="J3557" s="25">
        <v>0.16847599999999999</v>
      </c>
      <c r="K3557" s="25">
        <v>0.15209</v>
      </c>
      <c r="L3557" s="25">
        <v>0.13048799999999999</v>
      </c>
    </row>
    <row r="3558" spans="2:12" ht="19.5" customHeight="1" x14ac:dyDescent="0.3">
      <c r="B3558" s="39" t="s">
        <v>54</v>
      </c>
      <c r="C3558" s="38" t="s">
        <v>34</v>
      </c>
      <c r="D3558" s="38" t="s">
        <v>43</v>
      </c>
      <c r="E3558" s="43">
        <v>45047</v>
      </c>
      <c r="F3558" s="42">
        <v>15</v>
      </c>
      <c r="G3558" s="27">
        <v>0</v>
      </c>
      <c r="H3558" s="27">
        <v>0</v>
      </c>
      <c r="I3558" s="27">
        <v>0</v>
      </c>
      <c r="J3558" s="25">
        <v>0.15114900000000001</v>
      </c>
      <c r="K3558" s="25">
        <v>0.13850399999999999</v>
      </c>
      <c r="L3558" s="25">
        <v>0.113577</v>
      </c>
    </row>
    <row r="3559" spans="2:12" ht="19.5" customHeight="1" x14ac:dyDescent="0.3">
      <c r="B3559" s="39" t="s">
        <v>54</v>
      </c>
      <c r="C3559" s="38" t="s">
        <v>34</v>
      </c>
      <c r="D3559" s="38" t="s">
        <v>43</v>
      </c>
      <c r="E3559" s="43">
        <v>45017</v>
      </c>
      <c r="F3559" s="42">
        <v>15</v>
      </c>
      <c r="G3559" s="27">
        <v>0</v>
      </c>
      <c r="H3559" s="27">
        <v>0</v>
      </c>
      <c r="I3559" s="27">
        <v>0</v>
      </c>
      <c r="J3559" s="25">
        <v>0.17172200000000001</v>
      </c>
      <c r="K3559" s="25">
        <v>0.15865899999999999</v>
      </c>
      <c r="L3559" s="25">
        <v>0.12024</v>
      </c>
    </row>
    <row r="3560" spans="2:12" ht="19.5" customHeight="1" x14ac:dyDescent="0.3">
      <c r="B3560" s="39" t="s">
        <v>54</v>
      </c>
      <c r="C3560" s="38" t="s">
        <v>34</v>
      </c>
      <c r="D3560" s="38" t="s">
        <v>43</v>
      </c>
      <c r="E3560" s="43">
        <v>44986</v>
      </c>
      <c r="F3560" s="42">
        <v>15</v>
      </c>
      <c r="G3560" s="27">
        <v>0</v>
      </c>
      <c r="H3560" s="27">
        <v>0.15374499999999999</v>
      </c>
      <c r="I3560" s="27">
        <v>0</v>
      </c>
      <c r="J3560" s="25">
        <v>0.13331899999999999</v>
      </c>
      <c r="K3560" s="25">
        <v>0</v>
      </c>
      <c r="L3560" s="25">
        <v>0.113869</v>
      </c>
    </row>
    <row r="3561" spans="2:12" ht="19.5" customHeight="1" x14ac:dyDescent="0.3">
      <c r="B3561" s="39" t="s">
        <v>54</v>
      </c>
      <c r="C3561" s="38" t="s">
        <v>34</v>
      </c>
      <c r="D3561" s="38" t="s">
        <v>43</v>
      </c>
      <c r="E3561" s="43">
        <v>44927</v>
      </c>
      <c r="F3561" s="42">
        <v>15</v>
      </c>
      <c r="G3561" s="27">
        <v>0</v>
      </c>
      <c r="H3561" s="27">
        <v>0.178533</v>
      </c>
      <c r="I3561" s="27">
        <v>0</v>
      </c>
      <c r="J3561" s="25">
        <v>0.15457099999999999</v>
      </c>
      <c r="K3561" s="25">
        <v>0</v>
      </c>
      <c r="L3561" s="25">
        <v>0.114188</v>
      </c>
    </row>
    <row r="3562" spans="2:12" ht="19.5" customHeight="1" x14ac:dyDescent="0.3">
      <c r="B3562" s="39" t="s">
        <v>54</v>
      </c>
      <c r="C3562" s="38" t="s">
        <v>34</v>
      </c>
      <c r="D3562" s="38" t="s">
        <v>43</v>
      </c>
      <c r="E3562" s="43">
        <v>44896</v>
      </c>
      <c r="F3562" s="42">
        <v>15</v>
      </c>
      <c r="G3562" s="27">
        <v>0</v>
      </c>
      <c r="H3562" s="27">
        <v>0.18008199999999999</v>
      </c>
      <c r="I3562" s="27">
        <v>0.15956000000000001</v>
      </c>
      <c r="J3562" s="25">
        <v>0</v>
      </c>
      <c r="K3562" s="25">
        <v>0</v>
      </c>
      <c r="L3562" s="25">
        <v>0.16691</v>
      </c>
    </row>
    <row r="3563" spans="2:12" ht="19.5" customHeight="1" x14ac:dyDescent="0.3">
      <c r="B3563" s="39" t="s">
        <v>54</v>
      </c>
      <c r="C3563" s="38" t="s">
        <v>34</v>
      </c>
      <c r="D3563" s="38" t="s">
        <v>43</v>
      </c>
      <c r="E3563" s="43">
        <v>44866</v>
      </c>
      <c r="F3563" s="42">
        <v>15</v>
      </c>
      <c r="G3563" s="27">
        <v>0</v>
      </c>
      <c r="H3563" s="27">
        <v>0.223667</v>
      </c>
      <c r="I3563" s="27">
        <v>0.20766599999999999</v>
      </c>
      <c r="J3563" s="25">
        <v>0</v>
      </c>
      <c r="K3563" s="25">
        <v>0</v>
      </c>
      <c r="L3563" s="25">
        <v>0.17108799999999999</v>
      </c>
    </row>
    <row r="3564" spans="2:12" ht="19.5" customHeight="1" x14ac:dyDescent="0.3">
      <c r="B3564" s="39" t="s">
        <v>54</v>
      </c>
      <c r="C3564" s="38" t="s">
        <v>34</v>
      </c>
      <c r="D3564" s="38" t="s">
        <v>43</v>
      </c>
      <c r="E3564" s="43">
        <v>44835</v>
      </c>
      <c r="F3564" s="42">
        <v>15</v>
      </c>
      <c r="G3564" s="27">
        <v>0.26179400000000003</v>
      </c>
      <c r="H3564" s="27">
        <v>0</v>
      </c>
      <c r="I3564" s="27">
        <v>0.23444599999999999</v>
      </c>
      <c r="J3564" s="25">
        <v>0</v>
      </c>
      <c r="K3564" s="25">
        <v>0</v>
      </c>
      <c r="L3564" s="25">
        <v>0.18526000000000001</v>
      </c>
    </row>
    <row r="3565" spans="2:12" ht="19.5" customHeight="1" x14ac:dyDescent="0.3">
      <c r="B3565" s="39" t="s">
        <v>54</v>
      </c>
      <c r="C3565" s="38" t="s">
        <v>34</v>
      </c>
      <c r="D3565" s="38" t="s">
        <v>43</v>
      </c>
      <c r="E3565" s="43">
        <v>44805</v>
      </c>
      <c r="F3565" s="42">
        <v>15</v>
      </c>
      <c r="G3565" s="27">
        <v>0.27966000000000002</v>
      </c>
      <c r="H3565" s="27">
        <v>0</v>
      </c>
      <c r="I3565" s="27">
        <v>0.24352199999999999</v>
      </c>
      <c r="J3565" s="25">
        <v>0</v>
      </c>
      <c r="K3565" s="25">
        <v>0</v>
      </c>
      <c r="L3565" s="25">
        <v>0.18285199999999999</v>
      </c>
    </row>
    <row r="3566" spans="2:12" ht="19.5" customHeight="1" x14ac:dyDescent="0.3">
      <c r="B3566" s="39" t="s">
        <v>54</v>
      </c>
      <c r="C3566" s="38" t="s">
        <v>34</v>
      </c>
      <c r="D3566" s="38" t="s">
        <v>43</v>
      </c>
      <c r="E3566" s="43">
        <v>44774</v>
      </c>
      <c r="F3566" s="42">
        <v>15</v>
      </c>
      <c r="G3566" s="27">
        <v>0.290767</v>
      </c>
      <c r="H3566" s="27">
        <v>0</v>
      </c>
      <c r="I3566" s="27">
        <v>0.26383299999999998</v>
      </c>
      <c r="J3566" s="25">
        <v>0</v>
      </c>
      <c r="K3566" s="25">
        <v>0</v>
      </c>
      <c r="L3566" s="25">
        <v>0.21159</v>
      </c>
    </row>
    <row r="3567" spans="2:12" ht="19.5" customHeight="1" x14ac:dyDescent="0.3">
      <c r="B3567" s="39" t="s">
        <v>54</v>
      </c>
      <c r="C3567" s="38" t="s">
        <v>34</v>
      </c>
      <c r="D3567" s="38" t="s">
        <v>43</v>
      </c>
      <c r="E3567" s="43">
        <v>44743</v>
      </c>
      <c r="F3567" s="42">
        <v>15</v>
      </c>
      <c r="G3567" s="27">
        <v>0.260683</v>
      </c>
      <c r="H3567" s="27">
        <v>0</v>
      </c>
      <c r="I3567" s="27">
        <v>0.23156199999999999</v>
      </c>
      <c r="J3567" s="25">
        <v>0</v>
      </c>
      <c r="K3567" s="25">
        <v>0</v>
      </c>
      <c r="L3567" s="25">
        <v>0.18859200000000001</v>
      </c>
    </row>
    <row r="3568" spans="2:12" ht="19.5" customHeight="1" x14ac:dyDescent="0.3">
      <c r="B3568" s="39" t="s">
        <v>54</v>
      </c>
      <c r="C3568" s="38" t="s">
        <v>34</v>
      </c>
      <c r="D3568" s="38" t="s">
        <v>43</v>
      </c>
      <c r="E3568" s="43">
        <v>44713</v>
      </c>
      <c r="F3568" s="42">
        <v>15</v>
      </c>
      <c r="G3568" s="27">
        <v>0</v>
      </c>
      <c r="H3568" s="27">
        <v>0</v>
      </c>
      <c r="I3568" s="27">
        <v>0</v>
      </c>
      <c r="J3568" s="25">
        <v>0.29507899999999998</v>
      </c>
      <c r="K3568" s="25">
        <v>0.274866</v>
      </c>
      <c r="L3568" s="25">
        <v>0.22680500000000001</v>
      </c>
    </row>
    <row r="3569" spans="2:12" ht="19.5" customHeight="1" x14ac:dyDescent="0.3">
      <c r="B3569" s="39" t="s">
        <v>54</v>
      </c>
      <c r="C3569" s="38" t="s">
        <v>34</v>
      </c>
      <c r="D3569" s="38" t="s">
        <v>43</v>
      </c>
      <c r="E3569" s="43">
        <v>44682</v>
      </c>
      <c r="F3569" s="42">
        <v>15</v>
      </c>
      <c r="G3569" s="27">
        <v>0</v>
      </c>
      <c r="H3569" s="27">
        <v>0</v>
      </c>
      <c r="I3569" s="27">
        <v>0</v>
      </c>
      <c r="J3569" s="25">
        <v>0.31486900000000001</v>
      </c>
      <c r="K3569" s="25">
        <v>0.29053000000000001</v>
      </c>
      <c r="L3569" s="25">
        <v>0.24732799999999999</v>
      </c>
    </row>
    <row r="3570" spans="2:12" ht="19.5" customHeight="1" x14ac:dyDescent="0.3">
      <c r="B3570" s="39" t="s">
        <v>54</v>
      </c>
      <c r="C3570" s="38" t="s">
        <v>34</v>
      </c>
      <c r="D3570" s="38" t="s">
        <v>43</v>
      </c>
      <c r="E3570" s="43">
        <v>44652</v>
      </c>
      <c r="F3570" s="42">
        <v>15</v>
      </c>
      <c r="G3570" s="27">
        <v>0</v>
      </c>
      <c r="H3570" s="27">
        <v>0</v>
      </c>
      <c r="I3570" s="27">
        <v>0</v>
      </c>
      <c r="J3570" s="25">
        <v>0.31954700000000003</v>
      </c>
      <c r="K3570" s="25">
        <v>0.288408</v>
      </c>
      <c r="L3570" s="25">
        <v>0.24810199999999999</v>
      </c>
    </row>
    <row r="3571" spans="2:12" ht="19.5" customHeight="1" x14ac:dyDescent="0.3">
      <c r="B3571" s="39" t="s">
        <v>54</v>
      </c>
      <c r="C3571" s="38" t="s">
        <v>34</v>
      </c>
      <c r="D3571" s="38" t="s">
        <v>43</v>
      </c>
      <c r="E3571" s="43">
        <v>44621</v>
      </c>
      <c r="F3571" s="42">
        <v>15</v>
      </c>
      <c r="G3571" s="27">
        <v>0</v>
      </c>
      <c r="H3571" s="27">
        <v>0.46262900000000001</v>
      </c>
      <c r="I3571" s="27">
        <v>0</v>
      </c>
      <c r="J3571" s="25">
        <v>0.40839900000000001</v>
      </c>
      <c r="K3571" s="25">
        <v>0</v>
      </c>
      <c r="L3571" s="25">
        <v>0.32645000000000002</v>
      </c>
    </row>
    <row r="3572" spans="2:12" ht="19.5" customHeight="1" x14ac:dyDescent="0.3">
      <c r="B3572" s="39" t="s">
        <v>54</v>
      </c>
      <c r="C3572" s="38" t="s">
        <v>34</v>
      </c>
      <c r="D3572" s="38" t="s">
        <v>43</v>
      </c>
      <c r="E3572" s="43">
        <v>44593</v>
      </c>
      <c r="F3572" s="42">
        <v>15</v>
      </c>
      <c r="G3572" s="27">
        <v>0</v>
      </c>
      <c r="H3572" s="27">
        <v>0.33738200000000002</v>
      </c>
      <c r="I3572" s="27">
        <v>0</v>
      </c>
      <c r="J3572" s="25">
        <v>0.29766500000000001</v>
      </c>
      <c r="K3572" s="25">
        <v>0</v>
      </c>
      <c r="L3572" s="25">
        <v>0.239561</v>
      </c>
    </row>
    <row r="3573" spans="2:12" ht="19.5" customHeight="1" x14ac:dyDescent="0.3">
      <c r="B3573" s="39" t="s">
        <v>54</v>
      </c>
      <c r="C3573" s="38" t="s">
        <v>34</v>
      </c>
      <c r="D3573" s="38" t="s">
        <v>43</v>
      </c>
      <c r="E3573" s="43">
        <v>44562</v>
      </c>
      <c r="F3573" s="42">
        <v>15</v>
      </c>
      <c r="G3573" s="27">
        <v>0</v>
      </c>
      <c r="H3573" s="27">
        <v>0.34276800000000002</v>
      </c>
      <c r="I3573" s="27">
        <v>0</v>
      </c>
      <c r="J3573" s="25">
        <v>0.29817399999999999</v>
      </c>
      <c r="K3573" s="25">
        <v>0</v>
      </c>
      <c r="L3573" s="25">
        <v>0.25042799999999998</v>
      </c>
    </row>
    <row r="3574" spans="2:12" ht="19.5" customHeight="1" x14ac:dyDescent="0.3">
      <c r="B3574" s="89" t="s">
        <v>54</v>
      </c>
      <c r="C3574" s="38" t="s">
        <v>34</v>
      </c>
      <c r="D3574" s="38" t="s">
        <v>43</v>
      </c>
      <c r="E3574" s="43">
        <v>45108</v>
      </c>
      <c r="F3574" s="42">
        <v>15</v>
      </c>
      <c r="G3574" s="27">
        <v>0.197962</v>
      </c>
      <c r="H3574" s="27">
        <v>0</v>
      </c>
      <c r="I3574" s="27">
        <v>0.16938500000000001</v>
      </c>
      <c r="J3574" s="25">
        <v>0</v>
      </c>
      <c r="K3574" s="25">
        <v>0</v>
      </c>
      <c r="L3574" s="25">
        <v>0.129326</v>
      </c>
    </row>
    <row r="3575" spans="2:12" ht="19.5" customHeight="1" x14ac:dyDescent="0.3">
      <c r="B3575" s="39" t="s">
        <v>54</v>
      </c>
      <c r="C3575" s="38" t="s">
        <v>34</v>
      </c>
      <c r="D3575" s="38" t="s">
        <v>43</v>
      </c>
      <c r="E3575" s="43">
        <v>45078</v>
      </c>
      <c r="F3575" s="42">
        <v>20</v>
      </c>
      <c r="G3575" s="27">
        <v>0</v>
      </c>
      <c r="H3575" s="27">
        <v>0</v>
      </c>
      <c r="I3575" s="27">
        <v>0</v>
      </c>
      <c r="J3575" s="25">
        <v>0.17347599999999999</v>
      </c>
      <c r="K3575" s="25">
        <v>0.15709000000000001</v>
      </c>
      <c r="L3575" s="25">
        <v>0.135488</v>
      </c>
    </row>
    <row r="3576" spans="2:12" ht="19.5" customHeight="1" x14ac:dyDescent="0.3">
      <c r="B3576" s="39" t="s">
        <v>54</v>
      </c>
      <c r="C3576" s="38" t="s">
        <v>34</v>
      </c>
      <c r="D3576" s="38" t="s">
        <v>43</v>
      </c>
      <c r="E3576" s="43">
        <v>45047</v>
      </c>
      <c r="F3576" s="42">
        <v>20</v>
      </c>
      <c r="G3576" s="27">
        <v>0</v>
      </c>
      <c r="H3576" s="27">
        <v>0</v>
      </c>
      <c r="I3576" s="27">
        <v>0</v>
      </c>
      <c r="J3576" s="25">
        <v>0.15614900000000001</v>
      </c>
      <c r="K3576" s="25">
        <v>0.14350399999999999</v>
      </c>
      <c r="L3576" s="25">
        <v>0.118577</v>
      </c>
    </row>
    <row r="3577" spans="2:12" ht="19.5" customHeight="1" x14ac:dyDescent="0.3">
      <c r="B3577" s="39" t="s">
        <v>54</v>
      </c>
      <c r="C3577" s="38" t="s">
        <v>34</v>
      </c>
      <c r="D3577" s="38" t="s">
        <v>43</v>
      </c>
      <c r="E3577" s="43">
        <v>45017</v>
      </c>
      <c r="F3577" s="42">
        <v>20</v>
      </c>
      <c r="G3577" s="27">
        <v>0</v>
      </c>
      <c r="H3577" s="27">
        <v>0</v>
      </c>
      <c r="I3577" s="27">
        <v>0</v>
      </c>
      <c r="J3577" s="25">
        <v>0.17672199999999999</v>
      </c>
      <c r="K3577" s="25">
        <v>0.163659</v>
      </c>
      <c r="L3577" s="25">
        <v>0.12523999999999999</v>
      </c>
    </row>
    <row r="3578" spans="2:12" ht="19.5" customHeight="1" x14ac:dyDescent="0.3">
      <c r="B3578" s="39" t="s">
        <v>54</v>
      </c>
      <c r="C3578" s="38" t="s">
        <v>34</v>
      </c>
      <c r="D3578" s="38" t="s">
        <v>43</v>
      </c>
      <c r="E3578" s="43">
        <v>44986</v>
      </c>
      <c r="F3578" s="42">
        <v>20</v>
      </c>
      <c r="G3578" s="27">
        <v>0</v>
      </c>
      <c r="H3578" s="27">
        <v>0.158745</v>
      </c>
      <c r="I3578" s="27">
        <v>0</v>
      </c>
      <c r="J3578" s="25">
        <v>0.138319</v>
      </c>
      <c r="K3578" s="25">
        <v>0</v>
      </c>
      <c r="L3578" s="25">
        <v>0.118869</v>
      </c>
    </row>
    <row r="3579" spans="2:12" ht="19.5" customHeight="1" x14ac:dyDescent="0.3">
      <c r="B3579" s="39" t="s">
        <v>54</v>
      </c>
      <c r="C3579" s="38" t="s">
        <v>34</v>
      </c>
      <c r="D3579" s="38" t="s">
        <v>43</v>
      </c>
      <c r="E3579" s="43">
        <v>44927</v>
      </c>
      <c r="F3579" s="42">
        <v>20</v>
      </c>
      <c r="G3579" s="27">
        <v>0</v>
      </c>
      <c r="H3579" s="27">
        <v>0.183533</v>
      </c>
      <c r="I3579" s="27">
        <v>0</v>
      </c>
      <c r="J3579" s="25">
        <v>0.15957099999999999</v>
      </c>
      <c r="K3579" s="25">
        <v>0</v>
      </c>
      <c r="L3579" s="25">
        <v>0.119188</v>
      </c>
    </row>
    <row r="3580" spans="2:12" ht="19.5" customHeight="1" x14ac:dyDescent="0.3">
      <c r="B3580" s="39" t="s">
        <v>54</v>
      </c>
      <c r="C3580" s="38" t="s">
        <v>34</v>
      </c>
      <c r="D3580" s="38" t="s">
        <v>43</v>
      </c>
      <c r="E3580" s="43">
        <v>44896</v>
      </c>
      <c r="F3580" s="42">
        <v>20</v>
      </c>
      <c r="G3580" s="27">
        <v>0</v>
      </c>
      <c r="H3580" s="27">
        <v>0.185082</v>
      </c>
      <c r="I3580" s="27">
        <v>0.16456000000000001</v>
      </c>
      <c r="J3580" s="25">
        <v>0</v>
      </c>
      <c r="K3580" s="25">
        <v>0</v>
      </c>
      <c r="L3580" s="25">
        <v>0.17191000000000001</v>
      </c>
    </row>
    <row r="3581" spans="2:12" ht="19.5" customHeight="1" x14ac:dyDescent="0.3">
      <c r="B3581" s="39" t="s">
        <v>54</v>
      </c>
      <c r="C3581" s="38" t="s">
        <v>34</v>
      </c>
      <c r="D3581" s="38" t="s">
        <v>43</v>
      </c>
      <c r="E3581" s="43">
        <v>44866</v>
      </c>
      <c r="F3581" s="42">
        <v>20</v>
      </c>
      <c r="G3581" s="27">
        <v>0</v>
      </c>
      <c r="H3581" s="27">
        <v>0.22866700000000001</v>
      </c>
      <c r="I3581" s="27">
        <v>0.21266599999999999</v>
      </c>
      <c r="J3581" s="25">
        <v>0</v>
      </c>
      <c r="K3581" s="25">
        <v>0</v>
      </c>
      <c r="L3581" s="25">
        <v>0.17608799999999999</v>
      </c>
    </row>
    <row r="3582" spans="2:12" ht="19.5" customHeight="1" x14ac:dyDescent="0.3">
      <c r="B3582" s="39" t="s">
        <v>54</v>
      </c>
      <c r="C3582" s="38" t="s">
        <v>34</v>
      </c>
      <c r="D3582" s="38" t="s">
        <v>43</v>
      </c>
      <c r="E3582" s="43">
        <v>44835</v>
      </c>
      <c r="F3582" s="42">
        <v>20</v>
      </c>
      <c r="G3582" s="27">
        <v>0.26679399999999998</v>
      </c>
      <c r="H3582" s="27">
        <v>0</v>
      </c>
      <c r="I3582" s="27">
        <v>0.23944599999999999</v>
      </c>
      <c r="J3582" s="25">
        <v>0</v>
      </c>
      <c r="K3582" s="25">
        <v>0</v>
      </c>
      <c r="L3582" s="25">
        <v>0.19026000000000001</v>
      </c>
    </row>
    <row r="3583" spans="2:12" ht="19.5" customHeight="1" x14ac:dyDescent="0.3">
      <c r="B3583" s="39" t="s">
        <v>54</v>
      </c>
      <c r="C3583" s="38" t="s">
        <v>34</v>
      </c>
      <c r="D3583" s="38" t="s">
        <v>43</v>
      </c>
      <c r="E3583" s="43">
        <v>44805</v>
      </c>
      <c r="F3583" s="42">
        <v>20</v>
      </c>
      <c r="G3583" s="27">
        <v>0.28466000000000002</v>
      </c>
      <c r="H3583" s="27">
        <v>0</v>
      </c>
      <c r="I3583" s="27">
        <v>0.24852199999999999</v>
      </c>
      <c r="J3583" s="25">
        <v>0</v>
      </c>
      <c r="K3583" s="25">
        <v>0</v>
      </c>
      <c r="L3583" s="25">
        <v>0.18785199999999999</v>
      </c>
    </row>
    <row r="3584" spans="2:12" ht="19.5" customHeight="1" x14ac:dyDescent="0.3">
      <c r="B3584" s="39" t="s">
        <v>54</v>
      </c>
      <c r="C3584" s="38" t="s">
        <v>34</v>
      </c>
      <c r="D3584" s="38" t="s">
        <v>43</v>
      </c>
      <c r="E3584" s="43">
        <v>44774</v>
      </c>
      <c r="F3584" s="42">
        <v>20</v>
      </c>
      <c r="G3584" s="27">
        <v>0.295767</v>
      </c>
      <c r="H3584" s="27">
        <v>0</v>
      </c>
      <c r="I3584" s="27">
        <v>0.26883299999999999</v>
      </c>
      <c r="J3584" s="25">
        <v>0</v>
      </c>
      <c r="K3584" s="25">
        <v>0</v>
      </c>
      <c r="L3584" s="25">
        <v>0.21659</v>
      </c>
    </row>
    <row r="3585" spans="2:12" ht="19.5" customHeight="1" x14ac:dyDescent="0.3">
      <c r="B3585" s="39" t="s">
        <v>54</v>
      </c>
      <c r="C3585" s="38" t="s">
        <v>34</v>
      </c>
      <c r="D3585" s="38" t="s">
        <v>43</v>
      </c>
      <c r="E3585" s="43">
        <v>44743</v>
      </c>
      <c r="F3585" s="42">
        <v>20</v>
      </c>
      <c r="G3585" s="27">
        <v>0.265683</v>
      </c>
      <c r="H3585" s="27">
        <v>0</v>
      </c>
      <c r="I3585" s="27">
        <v>0.23656199999999999</v>
      </c>
      <c r="J3585" s="25">
        <v>0</v>
      </c>
      <c r="K3585" s="25">
        <v>0</v>
      </c>
      <c r="L3585" s="25">
        <v>0.19359199999999999</v>
      </c>
    </row>
    <row r="3586" spans="2:12" ht="19.5" customHeight="1" x14ac:dyDescent="0.3">
      <c r="B3586" s="39" t="s">
        <v>54</v>
      </c>
      <c r="C3586" s="38" t="s">
        <v>34</v>
      </c>
      <c r="D3586" s="38" t="s">
        <v>43</v>
      </c>
      <c r="E3586" s="43">
        <v>44713</v>
      </c>
      <c r="F3586" s="42">
        <v>20</v>
      </c>
      <c r="G3586" s="27">
        <v>0</v>
      </c>
      <c r="H3586" s="27">
        <v>0</v>
      </c>
      <c r="I3586" s="27">
        <v>0</v>
      </c>
      <c r="J3586" s="25">
        <v>0.30007899999999998</v>
      </c>
      <c r="K3586" s="25">
        <v>0.279866</v>
      </c>
      <c r="L3586" s="25">
        <v>0.23180500000000001</v>
      </c>
    </row>
    <row r="3587" spans="2:12" ht="19.5" customHeight="1" x14ac:dyDescent="0.3">
      <c r="B3587" s="39" t="s">
        <v>54</v>
      </c>
      <c r="C3587" s="38" t="s">
        <v>34</v>
      </c>
      <c r="D3587" s="38" t="s">
        <v>43</v>
      </c>
      <c r="E3587" s="43">
        <v>44682</v>
      </c>
      <c r="F3587" s="42">
        <v>20</v>
      </c>
      <c r="G3587" s="27">
        <v>0</v>
      </c>
      <c r="H3587" s="27">
        <v>0</v>
      </c>
      <c r="I3587" s="27">
        <v>0</v>
      </c>
      <c r="J3587" s="25">
        <v>0.31986900000000001</v>
      </c>
      <c r="K3587" s="25">
        <v>0.29553000000000001</v>
      </c>
      <c r="L3587" s="25">
        <v>0.252328</v>
      </c>
    </row>
    <row r="3588" spans="2:12" ht="19.5" customHeight="1" x14ac:dyDescent="0.3">
      <c r="B3588" s="39" t="s">
        <v>54</v>
      </c>
      <c r="C3588" s="38" t="s">
        <v>34</v>
      </c>
      <c r="D3588" s="38" t="s">
        <v>43</v>
      </c>
      <c r="E3588" s="43">
        <v>44652</v>
      </c>
      <c r="F3588" s="42">
        <v>20</v>
      </c>
      <c r="G3588" s="27">
        <v>0</v>
      </c>
      <c r="H3588" s="27">
        <v>0</v>
      </c>
      <c r="I3588" s="27">
        <v>0</v>
      </c>
      <c r="J3588" s="25">
        <v>0.32454699999999997</v>
      </c>
      <c r="K3588" s="25">
        <v>0.293408</v>
      </c>
      <c r="L3588" s="25">
        <v>0.25310199999999999</v>
      </c>
    </row>
    <row r="3589" spans="2:12" ht="19.5" customHeight="1" x14ac:dyDescent="0.3">
      <c r="B3589" s="39" t="s">
        <v>54</v>
      </c>
      <c r="C3589" s="38" t="s">
        <v>34</v>
      </c>
      <c r="D3589" s="38" t="s">
        <v>43</v>
      </c>
      <c r="E3589" s="43">
        <v>44621</v>
      </c>
      <c r="F3589" s="42">
        <v>20</v>
      </c>
      <c r="G3589" s="27">
        <v>0</v>
      </c>
      <c r="H3589" s="27">
        <v>0.46762900000000002</v>
      </c>
      <c r="I3589" s="27">
        <v>0</v>
      </c>
      <c r="J3589" s="25">
        <v>0.41339900000000002</v>
      </c>
      <c r="K3589" s="25">
        <v>0</v>
      </c>
      <c r="L3589" s="25">
        <v>0.33145000000000002</v>
      </c>
    </row>
    <row r="3590" spans="2:12" ht="19.5" customHeight="1" x14ac:dyDescent="0.3">
      <c r="B3590" s="39" t="s">
        <v>54</v>
      </c>
      <c r="C3590" s="38" t="s">
        <v>34</v>
      </c>
      <c r="D3590" s="38" t="s">
        <v>43</v>
      </c>
      <c r="E3590" s="43">
        <v>44593</v>
      </c>
      <c r="F3590" s="42">
        <v>20</v>
      </c>
      <c r="G3590" s="27">
        <v>0</v>
      </c>
      <c r="H3590" s="27">
        <v>0.34238200000000002</v>
      </c>
      <c r="I3590" s="27">
        <v>0</v>
      </c>
      <c r="J3590" s="25">
        <v>0.30266500000000002</v>
      </c>
      <c r="K3590" s="25">
        <v>0</v>
      </c>
      <c r="L3590" s="25">
        <v>0.244561</v>
      </c>
    </row>
    <row r="3591" spans="2:12" ht="19.5" customHeight="1" x14ac:dyDescent="0.3">
      <c r="B3591" s="39" t="s">
        <v>54</v>
      </c>
      <c r="C3591" s="38" t="s">
        <v>34</v>
      </c>
      <c r="D3591" s="38" t="s">
        <v>43</v>
      </c>
      <c r="E3591" s="43">
        <v>44562</v>
      </c>
      <c r="F3591" s="42">
        <v>20</v>
      </c>
      <c r="G3591" s="27">
        <v>0</v>
      </c>
      <c r="H3591" s="27">
        <v>0.34776800000000002</v>
      </c>
      <c r="I3591" s="27">
        <v>0</v>
      </c>
      <c r="J3591" s="25">
        <v>0.303174</v>
      </c>
      <c r="K3591" s="25">
        <v>0</v>
      </c>
      <c r="L3591" s="25">
        <v>0.25542799999999999</v>
      </c>
    </row>
    <row r="3592" spans="2:12" ht="19.5" customHeight="1" x14ac:dyDescent="0.3">
      <c r="B3592" s="89" t="s">
        <v>54</v>
      </c>
      <c r="C3592" s="38" t="s">
        <v>34</v>
      </c>
      <c r="D3592" s="38" t="s">
        <v>43</v>
      </c>
      <c r="E3592" s="43">
        <v>45108</v>
      </c>
      <c r="F3592" s="42">
        <v>20</v>
      </c>
      <c r="G3592" s="27">
        <v>0.202962</v>
      </c>
      <c r="H3592" s="27">
        <v>0</v>
      </c>
      <c r="I3592" s="27">
        <v>0.17438500000000001</v>
      </c>
      <c r="J3592" s="25">
        <v>0</v>
      </c>
      <c r="K3592" s="25">
        <v>0</v>
      </c>
      <c r="L3592" s="25">
        <v>0.134326</v>
      </c>
    </row>
    <row r="3593" spans="2:12" ht="19.5" customHeight="1" x14ac:dyDescent="0.3">
      <c r="B3593" s="39" t="s">
        <v>54</v>
      </c>
      <c r="C3593" s="38" t="s">
        <v>34</v>
      </c>
      <c r="D3593" s="38" t="s">
        <v>43</v>
      </c>
      <c r="E3593" s="43">
        <v>45078</v>
      </c>
      <c r="F3593" s="42">
        <v>25</v>
      </c>
      <c r="G3593" s="27">
        <v>0</v>
      </c>
      <c r="H3593" s="27">
        <v>0</v>
      </c>
      <c r="I3593" s="27">
        <v>0</v>
      </c>
      <c r="J3593" s="25">
        <v>0.178476</v>
      </c>
      <c r="K3593" s="25">
        <v>0.16209000000000001</v>
      </c>
      <c r="L3593" s="25">
        <v>0.140488</v>
      </c>
    </row>
    <row r="3594" spans="2:12" ht="19.5" customHeight="1" x14ac:dyDescent="0.3">
      <c r="B3594" s="39" t="s">
        <v>54</v>
      </c>
      <c r="C3594" s="38" t="s">
        <v>34</v>
      </c>
      <c r="D3594" s="38" t="s">
        <v>43</v>
      </c>
      <c r="E3594" s="43">
        <v>45047</v>
      </c>
      <c r="F3594" s="42">
        <v>25</v>
      </c>
      <c r="G3594" s="27">
        <v>0</v>
      </c>
      <c r="H3594" s="27">
        <v>0</v>
      </c>
      <c r="I3594" s="27">
        <v>0</v>
      </c>
      <c r="J3594" s="25">
        <v>0.16114899999999999</v>
      </c>
      <c r="K3594" s="25">
        <v>0.148504</v>
      </c>
      <c r="L3594" s="25">
        <v>0.12357700000000001</v>
      </c>
    </row>
    <row r="3595" spans="2:12" ht="19.5" customHeight="1" x14ac:dyDescent="0.3">
      <c r="B3595" s="39" t="s">
        <v>54</v>
      </c>
      <c r="C3595" s="38" t="s">
        <v>34</v>
      </c>
      <c r="D3595" s="38" t="s">
        <v>43</v>
      </c>
      <c r="E3595" s="43">
        <v>45017</v>
      </c>
      <c r="F3595" s="42">
        <v>25</v>
      </c>
      <c r="G3595" s="27">
        <v>0</v>
      </c>
      <c r="H3595" s="27">
        <v>0</v>
      </c>
      <c r="I3595" s="27">
        <v>0</v>
      </c>
      <c r="J3595" s="25">
        <v>0.18172199999999999</v>
      </c>
      <c r="K3595" s="25">
        <v>0.168659</v>
      </c>
      <c r="L3595" s="25">
        <v>0.13023999999999999</v>
      </c>
    </row>
    <row r="3596" spans="2:12" ht="19.5" customHeight="1" x14ac:dyDescent="0.3">
      <c r="B3596" s="39" t="s">
        <v>54</v>
      </c>
      <c r="C3596" s="38" t="s">
        <v>34</v>
      </c>
      <c r="D3596" s="38" t="s">
        <v>43</v>
      </c>
      <c r="E3596" s="43">
        <v>44986</v>
      </c>
      <c r="F3596" s="42">
        <v>25</v>
      </c>
      <c r="G3596" s="27">
        <v>0</v>
      </c>
      <c r="H3596" s="27">
        <v>0.163745</v>
      </c>
      <c r="I3596" s="27">
        <v>0</v>
      </c>
      <c r="J3596" s="25">
        <v>0.143319</v>
      </c>
      <c r="K3596" s="25">
        <v>0</v>
      </c>
      <c r="L3596" s="25">
        <v>0.12386900000000001</v>
      </c>
    </row>
    <row r="3597" spans="2:12" ht="19.5" customHeight="1" x14ac:dyDescent="0.3">
      <c r="B3597" s="39" t="s">
        <v>54</v>
      </c>
      <c r="C3597" s="38" t="s">
        <v>34</v>
      </c>
      <c r="D3597" s="38" t="s">
        <v>43</v>
      </c>
      <c r="E3597" s="43">
        <v>44927</v>
      </c>
      <c r="F3597" s="42">
        <v>25</v>
      </c>
      <c r="G3597" s="27">
        <v>0</v>
      </c>
      <c r="H3597" s="27">
        <v>0.18853300000000001</v>
      </c>
      <c r="I3597" s="27">
        <v>0</v>
      </c>
      <c r="J3597" s="25">
        <v>0.164571</v>
      </c>
      <c r="K3597" s="25">
        <v>0</v>
      </c>
      <c r="L3597" s="25">
        <v>0.12418800000000001</v>
      </c>
    </row>
    <row r="3598" spans="2:12" ht="19.5" customHeight="1" x14ac:dyDescent="0.3">
      <c r="B3598" s="39" t="s">
        <v>54</v>
      </c>
      <c r="C3598" s="38" t="s">
        <v>34</v>
      </c>
      <c r="D3598" s="38" t="s">
        <v>43</v>
      </c>
      <c r="E3598" s="43">
        <v>44896</v>
      </c>
      <c r="F3598" s="42">
        <v>25</v>
      </c>
      <c r="G3598" s="27">
        <v>0</v>
      </c>
      <c r="H3598" s="27">
        <v>0.190082</v>
      </c>
      <c r="I3598" s="27">
        <v>0.16955999999999999</v>
      </c>
      <c r="J3598" s="25">
        <v>0</v>
      </c>
      <c r="K3598" s="25">
        <v>0</v>
      </c>
      <c r="L3598" s="25">
        <v>0.17691000000000001</v>
      </c>
    </row>
    <row r="3599" spans="2:12" ht="19.5" customHeight="1" x14ac:dyDescent="0.3">
      <c r="B3599" s="39" t="s">
        <v>54</v>
      </c>
      <c r="C3599" s="38" t="s">
        <v>34</v>
      </c>
      <c r="D3599" s="38" t="s">
        <v>43</v>
      </c>
      <c r="E3599" s="43">
        <v>44866</v>
      </c>
      <c r="F3599" s="42">
        <v>25</v>
      </c>
      <c r="G3599" s="27">
        <v>0</v>
      </c>
      <c r="H3599" s="27">
        <v>0.23366700000000001</v>
      </c>
      <c r="I3599" s="27">
        <v>0.217666</v>
      </c>
      <c r="J3599" s="25">
        <v>0</v>
      </c>
      <c r="K3599" s="25">
        <v>0</v>
      </c>
      <c r="L3599" s="25">
        <v>0.181088</v>
      </c>
    </row>
    <row r="3600" spans="2:12" ht="19.5" customHeight="1" x14ac:dyDescent="0.3">
      <c r="B3600" s="39" t="s">
        <v>54</v>
      </c>
      <c r="C3600" s="38" t="s">
        <v>34</v>
      </c>
      <c r="D3600" s="38" t="s">
        <v>43</v>
      </c>
      <c r="E3600" s="43">
        <v>44835</v>
      </c>
      <c r="F3600" s="42">
        <v>25</v>
      </c>
      <c r="G3600" s="27">
        <v>0.27179399999999998</v>
      </c>
      <c r="H3600" s="27">
        <v>0</v>
      </c>
      <c r="I3600" s="27">
        <v>0.244446</v>
      </c>
      <c r="J3600" s="25">
        <v>0</v>
      </c>
      <c r="K3600" s="25">
        <v>0</v>
      </c>
      <c r="L3600" s="25">
        <v>0.19525999999999999</v>
      </c>
    </row>
    <row r="3601" spans="2:12" ht="19.5" customHeight="1" x14ac:dyDescent="0.3">
      <c r="B3601" s="39" t="s">
        <v>54</v>
      </c>
      <c r="C3601" s="38" t="s">
        <v>34</v>
      </c>
      <c r="D3601" s="38" t="s">
        <v>43</v>
      </c>
      <c r="E3601" s="43">
        <v>44805</v>
      </c>
      <c r="F3601" s="42">
        <v>25</v>
      </c>
      <c r="G3601" s="27">
        <v>0.28965999999999997</v>
      </c>
      <c r="H3601" s="27">
        <v>0</v>
      </c>
      <c r="I3601" s="27">
        <v>0.25352200000000003</v>
      </c>
      <c r="J3601" s="25">
        <v>0</v>
      </c>
      <c r="K3601" s="25">
        <v>0</v>
      </c>
      <c r="L3601" s="25">
        <v>0.192852</v>
      </c>
    </row>
    <row r="3602" spans="2:12" ht="19.5" customHeight="1" x14ac:dyDescent="0.3">
      <c r="B3602" s="39" t="s">
        <v>54</v>
      </c>
      <c r="C3602" s="38" t="s">
        <v>34</v>
      </c>
      <c r="D3602" s="38" t="s">
        <v>43</v>
      </c>
      <c r="E3602" s="43">
        <v>44774</v>
      </c>
      <c r="F3602" s="42">
        <v>25</v>
      </c>
      <c r="G3602" s="27">
        <v>0.30076700000000001</v>
      </c>
      <c r="H3602" s="27">
        <v>0</v>
      </c>
      <c r="I3602" s="27">
        <v>0.27383299999999999</v>
      </c>
      <c r="J3602" s="25">
        <v>0</v>
      </c>
      <c r="K3602" s="25">
        <v>0</v>
      </c>
      <c r="L3602" s="25">
        <v>0.22159000000000001</v>
      </c>
    </row>
    <row r="3603" spans="2:12" ht="19.5" customHeight="1" x14ac:dyDescent="0.3">
      <c r="B3603" s="39" t="s">
        <v>54</v>
      </c>
      <c r="C3603" s="38" t="s">
        <v>34</v>
      </c>
      <c r="D3603" s="38" t="s">
        <v>43</v>
      </c>
      <c r="E3603" s="43">
        <v>44743</v>
      </c>
      <c r="F3603" s="42">
        <v>25</v>
      </c>
      <c r="G3603" s="27">
        <v>0.27068300000000001</v>
      </c>
      <c r="H3603" s="27">
        <v>0</v>
      </c>
      <c r="I3603" s="27">
        <v>0.241562</v>
      </c>
      <c r="J3603" s="25">
        <v>0</v>
      </c>
      <c r="K3603" s="25">
        <v>0</v>
      </c>
      <c r="L3603" s="25">
        <v>0.19859199999999999</v>
      </c>
    </row>
    <row r="3604" spans="2:12" ht="19.5" customHeight="1" x14ac:dyDescent="0.3">
      <c r="B3604" s="39" t="s">
        <v>54</v>
      </c>
      <c r="C3604" s="38" t="s">
        <v>34</v>
      </c>
      <c r="D3604" s="38" t="s">
        <v>43</v>
      </c>
      <c r="E3604" s="43">
        <v>44713</v>
      </c>
      <c r="F3604" s="42">
        <v>25</v>
      </c>
      <c r="G3604" s="27">
        <v>0</v>
      </c>
      <c r="H3604" s="27">
        <v>0</v>
      </c>
      <c r="I3604" s="27">
        <v>0</v>
      </c>
      <c r="J3604" s="25">
        <v>0.30507899999999999</v>
      </c>
      <c r="K3604" s="25">
        <v>0.28486600000000001</v>
      </c>
      <c r="L3604" s="25">
        <v>0.23680499999999999</v>
      </c>
    </row>
    <row r="3605" spans="2:12" ht="19.5" customHeight="1" x14ac:dyDescent="0.3">
      <c r="B3605" s="39" t="s">
        <v>54</v>
      </c>
      <c r="C3605" s="38" t="s">
        <v>34</v>
      </c>
      <c r="D3605" s="38" t="s">
        <v>43</v>
      </c>
      <c r="E3605" s="43">
        <v>44682</v>
      </c>
      <c r="F3605" s="42">
        <v>25</v>
      </c>
      <c r="G3605" s="27">
        <v>0</v>
      </c>
      <c r="H3605" s="27">
        <v>0</v>
      </c>
      <c r="I3605" s="27">
        <v>0</v>
      </c>
      <c r="J3605" s="25">
        <v>0.32486900000000002</v>
      </c>
      <c r="K3605" s="25">
        <v>0.30053000000000002</v>
      </c>
      <c r="L3605" s="25">
        <v>0.257328</v>
      </c>
    </row>
    <row r="3606" spans="2:12" ht="19.5" customHeight="1" x14ac:dyDescent="0.3">
      <c r="B3606" s="39" t="s">
        <v>54</v>
      </c>
      <c r="C3606" s="38" t="s">
        <v>34</v>
      </c>
      <c r="D3606" s="38" t="s">
        <v>43</v>
      </c>
      <c r="E3606" s="43">
        <v>44652</v>
      </c>
      <c r="F3606" s="42">
        <v>25</v>
      </c>
      <c r="G3606" s="27">
        <v>0</v>
      </c>
      <c r="H3606" s="27">
        <v>0</v>
      </c>
      <c r="I3606" s="27">
        <v>0</v>
      </c>
      <c r="J3606" s="25">
        <v>0.32954699999999998</v>
      </c>
      <c r="K3606" s="25">
        <v>0.29840800000000001</v>
      </c>
      <c r="L3606" s="25">
        <v>0.258102</v>
      </c>
    </row>
    <row r="3607" spans="2:12" ht="19.5" customHeight="1" x14ac:dyDescent="0.3">
      <c r="B3607" s="39" t="s">
        <v>54</v>
      </c>
      <c r="C3607" s="38" t="s">
        <v>34</v>
      </c>
      <c r="D3607" s="38" t="s">
        <v>43</v>
      </c>
      <c r="E3607" s="43">
        <v>44621</v>
      </c>
      <c r="F3607" s="42">
        <v>25</v>
      </c>
      <c r="G3607" s="27">
        <v>0</v>
      </c>
      <c r="H3607" s="27">
        <v>0.47262900000000002</v>
      </c>
      <c r="I3607" s="27">
        <v>0</v>
      </c>
      <c r="J3607" s="25">
        <v>0.41839900000000002</v>
      </c>
      <c r="K3607" s="25">
        <v>0</v>
      </c>
      <c r="L3607" s="25">
        <v>0.33645000000000003</v>
      </c>
    </row>
    <row r="3608" spans="2:12" ht="19.5" customHeight="1" x14ac:dyDescent="0.3">
      <c r="B3608" s="39" t="s">
        <v>54</v>
      </c>
      <c r="C3608" s="38" t="s">
        <v>34</v>
      </c>
      <c r="D3608" s="38" t="s">
        <v>43</v>
      </c>
      <c r="E3608" s="43">
        <v>44593</v>
      </c>
      <c r="F3608" s="42">
        <v>25</v>
      </c>
      <c r="G3608" s="27">
        <v>0</v>
      </c>
      <c r="H3608" s="27">
        <v>0.34738200000000002</v>
      </c>
      <c r="I3608" s="27">
        <v>0</v>
      </c>
      <c r="J3608" s="25">
        <v>0.30766500000000002</v>
      </c>
      <c r="K3608" s="25">
        <v>0</v>
      </c>
      <c r="L3608" s="25">
        <v>0.24956100000000001</v>
      </c>
    </row>
    <row r="3609" spans="2:12" ht="19.5" customHeight="1" x14ac:dyDescent="0.3">
      <c r="B3609" s="39" t="s">
        <v>54</v>
      </c>
      <c r="C3609" s="38" t="s">
        <v>34</v>
      </c>
      <c r="D3609" s="38" t="s">
        <v>43</v>
      </c>
      <c r="E3609" s="43">
        <v>44562</v>
      </c>
      <c r="F3609" s="42">
        <v>25</v>
      </c>
      <c r="G3609" s="27">
        <v>0</v>
      </c>
      <c r="H3609" s="27">
        <v>0.35276800000000003</v>
      </c>
      <c r="I3609" s="27">
        <v>0</v>
      </c>
      <c r="J3609" s="25">
        <v>0.308174</v>
      </c>
      <c r="K3609" s="25">
        <v>0</v>
      </c>
      <c r="L3609" s="25">
        <v>0.26042799999999999</v>
      </c>
    </row>
    <row r="3610" spans="2:12" ht="19.5" customHeight="1" x14ac:dyDescent="0.3">
      <c r="B3610" s="88" t="s">
        <v>54</v>
      </c>
      <c r="C3610" s="38" t="s">
        <v>34</v>
      </c>
      <c r="D3610" s="38" t="s">
        <v>43</v>
      </c>
      <c r="E3610" s="43">
        <v>45108</v>
      </c>
      <c r="F3610" s="42">
        <v>25</v>
      </c>
      <c r="G3610" s="27">
        <v>0.20796200000000001</v>
      </c>
      <c r="H3610" s="27">
        <v>0</v>
      </c>
      <c r="I3610" s="27">
        <v>0.17938499999999999</v>
      </c>
      <c r="J3610" s="25">
        <v>0</v>
      </c>
      <c r="K3610" s="25">
        <v>0</v>
      </c>
      <c r="L3610" s="25">
        <v>0.13932600000000001</v>
      </c>
    </row>
    <row r="3611" spans="2:12" ht="19.5" customHeight="1" x14ac:dyDescent="0.3">
      <c r="B3611" s="39" t="s">
        <v>54</v>
      </c>
      <c r="C3611" s="38" t="s">
        <v>34</v>
      </c>
      <c r="D3611" s="38" t="s">
        <v>43</v>
      </c>
      <c r="E3611" s="43">
        <v>45078</v>
      </c>
      <c r="F3611" s="42">
        <v>3</v>
      </c>
      <c r="G3611" s="27">
        <v>0</v>
      </c>
      <c r="H3611" s="27">
        <v>0</v>
      </c>
      <c r="I3611" s="27">
        <v>0</v>
      </c>
      <c r="J3611" s="25">
        <v>0.156476</v>
      </c>
      <c r="K3611" s="25">
        <v>0.14008999999999999</v>
      </c>
      <c r="L3611" s="25">
        <v>0.118488</v>
      </c>
    </row>
    <row r="3612" spans="2:12" ht="19.5" customHeight="1" x14ac:dyDescent="0.3">
      <c r="B3612" s="39" t="s">
        <v>54</v>
      </c>
      <c r="C3612" s="38" t="s">
        <v>34</v>
      </c>
      <c r="D3612" s="38" t="s">
        <v>43</v>
      </c>
      <c r="E3612" s="43">
        <v>45047</v>
      </c>
      <c r="F3612" s="42">
        <v>3</v>
      </c>
      <c r="G3612" s="27">
        <v>0</v>
      </c>
      <c r="H3612" s="27">
        <v>0</v>
      </c>
      <c r="I3612" s="27">
        <v>0</v>
      </c>
      <c r="J3612" s="25">
        <v>0.13914899999999999</v>
      </c>
      <c r="K3612" s="25">
        <v>0.12650400000000001</v>
      </c>
      <c r="L3612" s="25">
        <v>0.101577</v>
      </c>
    </row>
    <row r="3613" spans="2:12" ht="19.5" customHeight="1" x14ac:dyDescent="0.3">
      <c r="B3613" s="39" t="s">
        <v>54</v>
      </c>
      <c r="C3613" s="38" t="s">
        <v>34</v>
      </c>
      <c r="D3613" s="38" t="s">
        <v>43</v>
      </c>
      <c r="E3613" s="43">
        <v>45017</v>
      </c>
      <c r="F3613" s="42">
        <v>3</v>
      </c>
      <c r="G3613" s="27">
        <v>0</v>
      </c>
      <c r="H3613" s="27">
        <v>0</v>
      </c>
      <c r="I3613" s="27">
        <v>0</v>
      </c>
      <c r="J3613" s="25">
        <v>0.159722</v>
      </c>
      <c r="K3613" s="25">
        <v>0.14665900000000001</v>
      </c>
      <c r="L3613" s="25">
        <v>0.10824</v>
      </c>
    </row>
    <row r="3614" spans="2:12" ht="19.5" customHeight="1" x14ac:dyDescent="0.3">
      <c r="B3614" s="39" t="s">
        <v>54</v>
      </c>
      <c r="C3614" s="38" t="s">
        <v>34</v>
      </c>
      <c r="D3614" s="38" t="s">
        <v>43</v>
      </c>
      <c r="E3614" s="43">
        <v>44986</v>
      </c>
      <c r="F3614" s="42">
        <v>3</v>
      </c>
      <c r="G3614" s="27">
        <v>0</v>
      </c>
      <c r="H3614" s="27">
        <v>0.14174500000000001</v>
      </c>
      <c r="I3614" s="27">
        <v>0</v>
      </c>
      <c r="J3614" s="25">
        <v>0.121319</v>
      </c>
      <c r="K3614" s="25">
        <v>0</v>
      </c>
      <c r="L3614" s="25">
        <v>0.101869</v>
      </c>
    </row>
    <row r="3615" spans="2:12" ht="19.5" customHeight="1" x14ac:dyDescent="0.3">
      <c r="B3615" s="39" t="s">
        <v>54</v>
      </c>
      <c r="C3615" s="38" t="s">
        <v>34</v>
      </c>
      <c r="D3615" s="38" t="s">
        <v>43</v>
      </c>
      <c r="E3615" s="43">
        <v>44927</v>
      </c>
      <c r="F3615" s="42">
        <v>3</v>
      </c>
      <c r="G3615" s="27">
        <v>0</v>
      </c>
      <c r="H3615" s="27">
        <v>0.16653299999999999</v>
      </c>
      <c r="I3615" s="27">
        <v>0</v>
      </c>
      <c r="J3615" s="25">
        <v>0.142571</v>
      </c>
      <c r="K3615" s="25">
        <v>0</v>
      </c>
      <c r="L3615" s="25">
        <v>0.102188</v>
      </c>
    </row>
    <row r="3616" spans="2:12" ht="19.5" customHeight="1" x14ac:dyDescent="0.3">
      <c r="B3616" s="39" t="s">
        <v>54</v>
      </c>
      <c r="C3616" s="38" t="s">
        <v>34</v>
      </c>
      <c r="D3616" s="38" t="s">
        <v>43</v>
      </c>
      <c r="E3616" s="43">
        <v>44896</v>
      </c>
      <c r="F3616" s="42">
        <v>3</v>
      </c>
      <c r="G3616" s="27">
        <v>0</v>
      </c>
      <c r="H3616" s="27">
        <v>0.16808200000000001</v>
      </c>
      <c r="I3616" s="27">
        <v>0.14756</v>
      </c>
      <c r="J3616" s="25">
        <v>0</v>
      </c>
      <c r="K3616" s="25">
        <v>0</v>
      </c>
      <c r="L3616" s="25">
        <v>0.15490999999999999</v>
      </c>
    </row>
    <row r="3617" spans="2:12" ht="19.5" customHeight="1" x14ac:dyDescent="0.3">
      <c r="B3617" s="39" t="s">
        <v>54</v>
      </c>
      <c r="C3617" s="38" t="s">
        <v>34</v>
      </c>
      <c r="D3617" s="38" t="s">
        <v>43</v>
      </c>
      <c r="E3617" s="43">
        <v>44866</v>
      </c>
      <c r="F3617" s="42">
        <v>3</v>
      </c>
      <c r="G3617" s="27">
        <v>0</v>
      </c>
      <c r="H3617" s="27">
        <v>0.21166699999999999</v>
      </c>
      <c r="I3617" s="27">
        <v>0.19566600000000001</v>
      </c>
      <c r="J3617" s="25">
        <v>0</v>
      </c>
      <c r="K3617" s="25">
        <v>0</v>
      </c>
      <c r="L3617" s="25">
        <v>0.15908800000000001</v>
      </c>
    </row>
    <row r="3618" spans="2:12" ht="19.5" customHeight="1" x14ac:dyDescent="0.3">
      <c r="B3618" s="39" t="s">
        <v>54</v>
      </c>
      <c r="C3618" s="38" t="s">
        <v>34</v>
      </c>
      <c r="D3618" s="38" t="s">
        <v>43</v>
      </c>
      <c r="E3618" s="43">
        <v>44835</v>
      </c>
      <c r="F3618" s="42">
        <v>3</v>
      </c>
      <c r="G3618" s="27">
        <v>0.24979399999999999</v>
      </c>
      <c r="H3618" s="27">
        <v>0</v>
      </c>
      <c r="I3618" s="27">
        <v>0.222446</v>
      </c>
      <c r="J3618" s="25">
        <v>0</v>
      </c>
      <c r="K3618" s="25">
        <v>0</v>
      </c>
      <c r="L3618" s="25">
        <v>0.17326</v>
      </c>
    </row>
    <row r="3619" spans="2:12" ht="19.5" customHeight="1" x14ac:dyDescent="0.3">
      <c r="B3619" s="39" t="s">
        <v>54</v>
      </c>
      <c r="C3619" s="38" t="s">
        <v>34</v>
      </c>
      <c r="D3619" s="38" t="s">
        <v>43</v>
      </c>
      <c r="E3619" s="43">
        <v>44805</v>
      </c>
      <c r="F3619" s="42">
        <v>3</v>
      </c>
      <c r="G3619" s="27">
        <v>0.26766000000000001</v>
      </c>
      <c r="H3619" s="27">
        <v>0</v>
      </c>
      <c r="I3619" s="27">
        <v>0.23152200000000001</v>
      </c>
      <c r="J3619" s="25">
        <v>0</v>
      </c>
      <c r="K3619" s="25">
        <v>0</v>
      </c>
      <c r="L3619" s="25">
        <v>0.170852</v>
      </c>
    </row>
    <row r="3620" spans="2:12" ht="19.5" customHeight="1" x14ac:dyDescent="0.3">
      <c r="B3620" s="39" t="s">
        <v>54</v>
      </c>
      <c r="C3620" s="38" t="s">
        <v>34</v>
      </c>
      <c r="D3620" s="38" t="s">
        <v>43</v>
      </c>
      <c r="E3620" s="43">
        <v>44774</v>
      </c>
      <c r="F3620" s="42">
        <v>3</v>
      </c>
      <c r="G3620" s="27">
        <v>0.27876699999999999</v>
      </c>
      <c r="H3620" s="27">
        <v>0</v>
      </c>
      <c r="I3620" s="27">
        <v>0.25183299999999997</v>
      </c>
      <c r="J3620" s="25">
        <v>0</v>
      </c>
      <c r="K3620" s="25">
        <v>0</v>
      </c>
      <c r="L3620" s="25">
        <v>0.19958999999999999</v>
      </c>
    </row>
    <row r="3621" spans="2:12" ht="19.5" customHeight="1" x14ac:dyDescent="0.3">
      <c r="B3621" s="39" t="s">
        <v>54</v>
      </c>
      <c r="C3621" s="38" t="s">
        <v>34</v>
      </c>
      <c r="D3621" s="38" t="s">
        <v>43</v>
      </c>
      <c r="E3621" s="43">
        <v>44743</v>
      </c>
      <c r="F3621" s="42">
        <v>3</v>
      </c>
      <c r="G3621" s="27">
        <v>0.24868299999999999</v>
      </c>
      <c r="H3621" s="27">
        <v>0</v>
      </c>
      <c r="I3621" s="27">
        <v>0.21956200000000001</v>
      </c>
      <c r="J3621" s="25">
        <v>0</v>
      </c>
      <c r="K3621" s="25">
        <v>0</v>
      </c>
      <c r="L3621" s="25">
        <v>0.176592</v>
      </c>
    </row>
    <row r="3622" spans="2:12" ht="19.5" customHeight="1" x14ac:dyDescent="0.3">
      <c r="B3622" s="39" t="s">
        <v>54</v>
      </c>
      <c r="C3622" s="38" t="s">
        <v>34</v>
      </c>
      <c r="D3622" s="38" t="s">
        <v>43</v>
      </c>
      <c r="E3622" s="43">
        <v>44713</v>
      </c>
      <c r="F3622" s="42">
        <v>3</v>
      </c>
      <c r="G3622" s="27">
        <v>0</v>
      </c>
      <c r="H3622" s="27">
        <v>0</v>
      </c>
      <c r="I3622" s="27">
        <v>0</v>
      </c>
      <c r="J3622" s="25">
        <v>0.28307900000000003</v>
      </c>
      <c r="K3622" s="25">
        <v>0.26286599999999999</v>
      </c>
      <c r="L3622" s="25">
        <v>0.214805</v>
      </c>
    </row>
    <row r="3623" spans="2:12" ht="19.5" customHeight="1" x14ac:dyDescent="0.3">
      <c r="B3623" s="39" t="s">
        <v>54</v>
      </c>
      <c r="C3623" s="38" t="s">
        <v>34</v>
      </c>
      <c r="D3623" s="38" t="s">
        <v>43</v>
      </c>
      <c r="E3623" s="43">
        <v>44682</v>
      </c>
      <c r="F3623" s="42">
        <v>3</v>
      </c>
      <c r="G3623" s="27">
        <v>0</v>
      </c>
      <c r="H3623" s="27">
        <v>0</v>
      </c>
      <c r="I3623" s="27">
        <v>0</v>
      </c>
      <c r="J3623" s="25">
        <v>0.302869</v>
      </c>
      <c r="K3623" s="25">
        <v>0.27853</v>
      </c>
      <c r="L3623" s="25">
        <v>0.23532800000000001</v>
      </c>
    </row>
    <row r="3624" spans="2:12" ht="19.5" customHeight="1" x14ac:dyDescent="0.3">
      <c r="B3624" s="39" t="s">
        <v>54</v>
      </c>
      <c r="C3624" s="38" t="s">
        <v>34</v>
      </c>
      <c r="D3624" s="38" t="s">
        <v>43</v>
      </c>
      <c r="E3624" s="43">
        <v>44652</v>
      </c>
      <c r="F3624" s="42">
        <v>3</v>
      </c>
      <c r="G3624" s="27">
        <v>0</v>
      </c>
      <c r="H3624" s="27">
        <v>0</v>
      </c>
      <c r="I3624" s="27">
        <v>0</v>
      </c>
      <c r="J3624" s="25">
        <v>0.30754700000000001</v>
      </c>
      <c r="K3624" s="25">
        <v>0.27640799999999999</v>
      </c>
      <c r="L3624" s="25">
        <v>0.23610200000000001</v>
      </c>
    </row>
    <row r="3625" spans="2:12" ht="19.5" customHeight="1" x14ac:dyDescent="0.3">
      <c r="B3625" s="39" t="s">
        <v>54</v>
      </c>
      <c r="C3625" s="38" t="s">
        <v>34</v>
      </c>
      <c r="D3625" s="38" t="s">
        <v>43</v>
      </c>
      <c r="E3625" s="43">
        <v>44621</v>
      </c>
      <c r="F3625" s="42">
        <v>3</v>
      </c>
      <c r="G3625" s="27">
        <v>0</v>
      </c>
      <c r="H3625" s="27">
        <v>0.450629</v>
      </c>
      <c r="I3625" s="27">
        <v>0</v>
      </c>
      <c r="J3625" s="25">
        <v>0.396399</v>
      </c>
      <c r="K3625" s="25">
        <v>0</v>
      </c>
      <c r="L3625" s="25">
        <v>0.31445000000000001</v>
      </c>
    </row>
    <row r="3626" spans="2:12" ht="19.5" customHeight="1" x14ac:dyDescent="0.3">
      <c r="B3626" s="39" t="s">
        <v>54</v>
      </c>
      <c r="C3626" s="38" t="s">
        <v>34</v>
      </c>
      <c r="D3626" s="38" t="s">
        <v>43</v>
      </c>
      <c r="E3626" s="43">
        <v>44593</v>
      </c>
      <c r="F3626" s="42">
        <v>3</v>
      </c>
      <c r="G3626" s="27">
        <v>0</v>
      </c>
      <c r="H3626" s="27">
        <v>0.325382</v>
      </c>
      <c r="I3626" s="27">
        <v>0</v>
      </c>
      <c r="J3626" s="25">
        <v>0.285665</v>
      </c>
      <c r="K3626" s="25">
        <v>0</v>
      </c>
      <c r="L3626" s="25">
        <v>0.22756100000000001</v>
      </c>
    </row>
    <row r="3627" spans="2:12" ht="19.5" customHeight="1" x14ac:dyDescent="0.3">
      <c r="B3627" s="39" t="s">
        <v>54</v>
      </c>
      <c r="C3627" s="38" t="s">
        <v>34</v>
      </c>
      <c r="D3627" s="38" t="s">
        <v>43</v>
      </c>
      <c r="E3627" s="43">
        <v>44562</v>
      </c>
      <c r="F3627" s="42">
        <v>3</v>
      </c>
      <c r="G3627" s="27">
        <v>0</v>
      </c>
      <c r="H3627" s="27">
        <v>0.33076800000000001</v>
      </c>
      <c r="I3627" s="27">
        <v>0</v>
      </c>
      <c r="J3627" s="25">
        <v>0.28617399999999998</v>
      </c>
      <c r="K3627" s="25">
        <v>0</v>
      </c>
      <c r="L3627" s="25">
        <v>0.238428</v>
      </c>
    </row>
    <row r="3628" spans="2:12" ht="19.5" customHeight="1" x14ac:dyDescent="0.3">
      <c r="B3628" s="89" t="s">
        <v>54</v>
      </c>
      <c r="C3628" s="38" t="s">
        <v>34</v>
      </c>
      <c r="D3628" s="38" t="s">
        <v>43</v>
      </c>
      <c r="E3628" s="43">
        <v>45108</v>
      </c>
      <c r="F3628" s="42">
        <v>3</v>
      </c>
      <c r="G3628" s="27">
        <v>0.18596199999999999</v>
      </c>
      <c r="H3628" s="27">
        <v>0</v>
      </c>
      <c r="I3628" s="27">
        <v>0.157385</v>
      </c>
      <c r="J3628" s="25">
        <v>0</v>
      </c>
      <c r="K3628" s="25">
        <v>0</v>
      </c>
      <c r="L3628" s="25">
        <v>0.117326</v>
      </c>
    </row>
    <row r="3629" spans="2:12" ht="19.5" customHeight="1" x14ac:dyDescent="0.3">
      <c r="B3629" s="39" t="s">
        <v>54</v>
      </c>
      <c r="C3629" s="38" t="s">
        <v>34</v>
      </c>
      <c r="D3629" s="38" t="s">
        <v>43</v>
      </c>
      <c r="E3629" s="43">
        <v>45078</v>
      </c>
      <c r="F3629" s="42">
        <v>30</v>
      </c>
      <c r="G3629" s="27">
        <v>0</v>
      </c>
      <c r="H3629" s="27">
        <v>0</v>
      </c>
      <c r="I3629" s="27">
        <v>0</v>
      </c>
      <c r="J3629" s="25">
        <v>0.183476</v>
      </c>
      <c r="K3629" s="25">
        <v>0.16708999999999999</v>
      </c>
      <c r="L3629" s="25">
        <v>0.14548800000000001</v>
      </c>
    </row>
    <row r="3630" spans="2:12" ht="19.5" customHeight="1" x14ac:dyDescent="0.3">
      <c r="B3630" s="39" t="s">
        <v>54</v>
      </c>
      <c r="C3630" s="38" t="s">
        <v>34</v>
      </c>
      <c r="D3630" s="38" t="s">
        <v>43</v>
      </c>
      <c r="E3630" s="43">
        <v>45047</v>
      </c>
      <c r="F3630" s="42">
        <v>30</v>
      </c>
      <c r="G3630" s="27">
        <v>0</v>
      </c>
      <c r="H3630" s="27">
        <v>0</v>
      </c>
      <c r="I3630" s="27">
        <v>0</v>
      </c>
      <c r="J3630" s="25">
        <v>0.16614899999999999</v>
      </c>
      <c r="K3630" s="25">
        <v>0.153504</v>
      </c>
      <c r="L3630" s="25">
        <v>0.128577</v>
      </c>
    </row>
    <row r="3631" spans="2:12" ht="19.5" customHeight="1" x14ac:dyDescent="0.3">
      <c r="B3631" s="39" t="s">
        <v>54</v>
      </c>
      <c r="C3631" s="38" t="s">
        <v>34</v>
      </c>
      <c r="D3631" s="38" t="s">
        <v>43</v>
      </c>
      <c r="E3631" s="43">
        <v>45017</v>
      </c>
      <c r="F3631" s="42">
        <v>30</v>
      </c>
      <c r="G3631" s="27">
        <v>0</v>
      </c>
      <c r="H3631" s="27">
        <v>0</v>
      </c>
      <c r="I3631" s="27">
        <v>0</v>
      </c>
      <c r="J3631" s="25">
        <v>0.186722</v>
      </c>
      <c r="K3631" s="25">
        <v>0.17365900000000001</v>
      </c>
      <c r="L3631" s="25">
        <v>0.13524</v>
      </c>
    </row>
    <row r="3632" spans="2:12" ht="19.5" customHeight="1" x14ac:dyDescent="0.3">
      <c r="B3632" s="39" t="s">
        <v>54</v>
      </c>
      <c r="C3632" s="38" t="s">
        <v>34</v>
      </c>
      <c r="D3632" s="38" t="s">
        <v>43</v>
      </c>
      <c r="E3632" s="43">
        <v>44986</v>
      </c>
      <c r="F3632" s="42">
        <v>30</v>
      </c>
      <c r="G3632" s="27">
        <v>0</v>
      </c>
      <c r="H3632" s="27">
        <v>0.16874500000000001</v>
      </c>
      <c r="I3632" s="27">
        <v>0</v>
      </c>
      <c r="J3632" s="25">
        <v>0.14831900000000001</v>
      </c>
      <c r="K3632" s="25">
        <v>0</v>
      </c>
      <c r="L3632" s="25">
        <v>0.12886900000000001</v>
      </c>
    </row>
    <row r="3633" spans="2:12" ht="19.5" customHeight="1" x14ac:dyDescent="0.3">
      <c r="B3633" s="39" t="s">
        <v>54</v>
      </c>
      <c r="C3633" s="38" t="s">
        <v>34</v>
      </c>
      <c r="D3633" s="38" t="s">
        <v>43</v>
      </c>
      <c r="E3633" s="43">
        <v>44927</v>
      </c>
      <c r="F3633" s="42">
        <v>30</v>
      </c>
      <c r="G3633" s="27">
        <v>0</v>
      </c>
      <c r="H3633" s="27">
        <v>0.19353300000000001</v>
      </c>
      <c r="I3633" s="27">
        <v>0</v>
      </c>
      <c r="J3633" s="25">
        <v>0.169571</v>
      </c>
      <c r="K3633" s="25">
        <v>0</v>
      </c>
      <c r="L3633" s="25">
        <v>0.129188</v>
      </c>
    </row>
    <row r="3634" spans="2:12" ht="19.5" customHeight="1" x14ac:dyDescent="0.3">
      <c r="B3634" s="39" t="s">
        <v>54</v>
      </c>
      <c r="C3634" s="38" t="s">
        <v>34</v>
      </c>
      <c r="D3634" s="38" t="s">
        <v>43</v>
      </c>
      <c r="E3634" s="43">
        <v>44896</v>
      </c>
      <c r="F3634" s="42">
        <v>30</v>
      </c>
      <c r="G3634" s="27">
        <v>0</v>
      </c>
      <c r="H3634" s="27">
        <v>0.19508200000000001</v>
      </c>
      <c r="I3634" s="27">
        <v>0.17455999999999999</v>
      </c>
      <c r="J3634" s="25">
        <v>0</v>
      </c>
      <c r="K3634" s="25">
        <v>0</v>
      </c>
      <c r="L3634" s="25">
        <v>0.18190999999999999</v>
      </c>
    </row>
    <row r="3635" spans="2:12" ht="19.5" customHeight="1" x14ac:dyDescent="0.3">
      <c r="B3635" s="39" t="s">
        <v>54</v>
      </c>
      <c r="C3635" s="38" t="s">
        <v>34</v>
      </c>
      <c r="D3635" s="38" t="s">
        <v>43</v>
      </c>
      <c r="E3635" s="43">
        <v>44866</v>
      </c>
      <c r="F3635" s="42">
        <v>30</v>
      </c>
      <c r="G3635" s="27">
        <v>0</v>
      </c>
      <c r="H3635" s="27">
        <v>0.23866699999999999</v>
      </c>
      <c r="I3635" s="27">
        <v>0.222666</v>
      </c>
      <c r="J3635" s="25">
        <v>0</v>
      </c>
      <c r="K3635" s="25">
        <v>0</v>
      </c>
      <c r="L3635" s="25">
        <v>0.186088</v>
      </c>
    </row>
    <row r="3636" spans="2:12" ht="19.5" customHeight="1" x14ac:dyDescent="0.3">
      <c r="B3636" s="39" t="s">
        <v>54</v>
      </c>
      <c r="C3636" s="38" t="s">
        <v>34</v>
      </c>
      <c r="D3636" s="38" t="s">
        <v>43</v>
      </c>
      <c r="E3636" s="43">
        <v>44835</v>
      </c>
      <c r="F3636" s="42">
        <v>30</v>
      </c>
      <c r="G3636" s="27">
        <v>0.27679399999999998</v>
      </c>
      <c r="H3636" s="27">
        <v>0</v>
      </c>
      <c r="I3636" s="27">
        <v>0.249446</v>
      </c>
      <c r="J3636" s="25">
        <v>0</v>
      </c>
      <c r="K3636" s="25">
        <v>0</v>
      </c>
      <c r="L3636" s="25">
        <v>0.20025999999999999</v>
      </c>
    </row>
    <row r="3637" spans="2:12" ht="19.5" customHeight="1" x14ac:dyDescent="0.3">
      <c r="B3637" s="39" t="s">
        <v>54</v>
      </c>
      <c r="C3637" s="38" t="s">
        <v>34</v>
      </c>
      <c r="D3637" s="38" t="s">
        <v>43</v>
      </c>
      <c r="E3637" s="43">
        <v>44805</v>
      </c>
      <c r="F3637" s="42">
        <v>30</v>
      </c>
      <c r="G3637" s="27">
        <v>0.29465999999999998</v>
      </c>
      <c r="H3637" s="27">
        <v>0</v>
      </c>
      <c r="I3637" s="27">
        <v>0.25852199999999997</v>
      </c>
      <c r="J3637" s="25">
        <v>0</v>
      </c>
      <c r="K3637" s="25">
        <v>0</v>
      </c>
      <c r="L3637" s="25">
        <v>0.197852</v>
      </c>
    </row>
    <row r="3638" spans="2:12" ht="19.5" customHeight="1" x14ac:dyDescent="0.3">
      <c r="B3638" s="39" t="s">
        <v>54</v>
      </c>
      <c r="C3638" s="38" t="s">
        <v>34</v>
      </c>
      <c r="D3638" s="38" t="s">
        <v>43</v>
      </c>
      <c r="E3638" s="43">
        <v>44774</v>
      </c>
      <c r="F3638" s="42">
        <v>30</v>
      </c>
      <c r="G3638" s="27">
        <v>0.30576700000000001</v>
      </c>
      <c r="H3638" s="27">
        <v>0</v>
      </c>
      <c r="I3638" s="27">
        <v>0.278833</v>
      </c>
      <c r="J3638" s="25">
        <v>0</v>
      </c>
      <c r="K3638" s="25">
        <v>0</v>
      </c>
      <c r="L3638" s="25">
        <v>0.22659000000000001</v>
      </c>
    </row>
    <row r="3639" spans="2:12" ht="19.5" customHeight="1" x14ac:dyDescent="0.3">
      <c r="B3639" s="39" t="s">
        <v>54</v>
      </c>
      <c r="C3639" s="38" t="s">
        <v>34</v>
      </c>
      <c r="D3639" s="38" t="s">
        <v>43</v>
      </c>
      <c r="E3639" s="43">
        <v>44743</v>
      </c>
      <c r="F3639" s="42">
        <v>30</v>
      </c>
      <c r="G3639" s="27">
        <v>0.27568300000000001</v>
      </c>
      <c r="H3639" s="27">
        <v>0</v>
      </c>
      <c r="I3639" s="27">
        <v>0.246562</v>
      </c>
      <c r="J3639" s="25">
        <v>0</v>
      </c>
      <c r="K3639" s="25">
        <v>0</v>
      </c>
      <c r="L3639" s="25">
        <v>0.203592</v>
      </c>
    </row>
    <row r="3640" spans="2:12" ht="19.5" customHeight="1" x14ac:dyDescent="0.3">
      <c r="B3640" s="39" t="s">
        <v>54</v>
      </c>
      <c r="C3640" s="38" t="s">
        <v>34</v>
      </c>
      <c r="D3640" s="38" t="s">
        <v>43</v>
      </c>
      <c r="E3640" s="43">
        <v>44713</v>
      </c>
      <c r="F3640" s="42">
        <v>30</v>
      </c>
      <c r="G3640" s="27">
        <v>0</v>
      </c>
      <c r="H3640" s="27">
        <v>0</v>
      </c>
      <c r="I3640" s="27">
        <v>0</v>
      </c>
      <c r="J3640" s="25">
        <v>0.31007899999999999</v>
      </c>
      <c r="K3640" s="25">
        <v>0.28986600000000001</v>
      </c>
      <c r="L3640" s="25">
        <v>0.24180499999999999</v>
      </c>
    </row>
    <row r="3641" spans="2:12" ht="19.5" customHeight="1" x14ac:dyDescent="0.3">
      <c r="B3641" s="39" t="s">
        <v>54</v>
      </c>
      <c r="C3641" s="38" t="s">
        <v>34</v>
      </c>
      <c r="D3641" s="38" t="s">
        <v>43</v>
      </c>
      <c r="E3641" s="43">
        <v>44682</v>
      </c>
      <c r="F3641" s="42">
        <v>30</v>
      </c>
      <c r="G3641" s="27">
        <v>0</v>
      </c>
      <c r="H3641" s="27">
        <v>0</v>
      </c>
      <c r="I3641" s="27">
        <v>0</v>
      </c>
      <c r="J3641" s="25">
        <v>0.32986900000000002</v>
      </c>
      <c r="K3641" s="25">
        <v>0.30553000000000002</v>
      </c>
      <c r="L3641" s="25">
        <v>0.26232800000000001</v>
      </c>
    </row>
    <row r="3642" spans="2:12" ht="19.5" customHeight="1" x14ac:dyDescent="0.3">
      <c r="B3642" s="39" t="s">
        <v>54</v>
      </c>
      <c r="C3642" s="38" t="s">
        <v>34</v>
      </c>
      <c r="D3642" s="38" t="s">
        <v>43</v>
      </c>
      <c r="E3642" s="43">
        <v>44652</v>
      </c>
      <c r="F3642" s="42">
        <v>30</v>
      </c>
      <c r="G3642" s="27">
        <v>0</v>
      </c>
      <c r="H3642" s="27">
        <v>0</v>
      </c>
      <c r="I3642" s="27">
        <v>0</v>
      </c>
      <c r="J3642" s="25">
        <v>0.33454699999999998</v>
      </c>
      <c r="K3642" s="25">
        <v>0.30340800000000001</v>
      </c>
      <c r="L3642" s="25">
        <v>0.263102</v>
      </c>
    </row>
    <row r="3643" spans="2:12" ht="19.5" customHeight="1" x14ac:dyDescent="0.3">
      <c r="B3643" s="39" t="s">
        <v>54</v>
      </c>
      <c r="C3643" s="38" t="s">
        <v>34</v>
      </c>
      <c r="D3643" s="38" t="s">
        <v>43</v>
      </c>
      <c r="E3643" s="43">
        <v>44621</v>
      </c>
      <c r="F3643" s="42">
        <v>30</v>
      </c>
      <c r="G3643" s="27">
        <v>0</v>
      </c>
      <c r="H3643" s="27">
        <v>0.47762900000000003</v>
      </c>
      <c r="I3643" s="27">
        <v>0</v>
      </c>
      <c r="J3643" s="25">
        <v>0.42339900000000003</v>
      </c>
      <c r="K3643" s="25">
        <v>0</v>
      </c>
      <c r="L3643" s="25">
        <v>0.34144999999999998</v>
      </c>
    </row>
    <row r="3644" spans="2:12" ht="19.5" customHeight="1" x14ac:dyDescent="0.3">
      <c r="B3644" s="39" t="s">
        <v>54</v>
      </c>
      <c r="C3644" s="38" t="s">
        <v>34</v>
      </c>
      <c r="D3644" s="38" t="s">
        <v>43</v>
      </c>
      <c r="E3644" s="43">
        <v>44593</v>
      </c>
      <c r="F3644" s="42">
        <v>30</v>
      </c>
      <c r="G3644" s="27">
        <v>0</v>
      </c>
      <c r="H3644" s="27">
        <v>0.35238199999999997</v>
      </c>
      <c r="I3644" s="27">
        <v>0</v>
      </c>
      <c r="J3644" s="25">
        <v>0.31266500000000003</v>
      </c>
      <c r="K3644" s="25">
        <v>0</v>
      </c>
      <c r="L3644" s="25">
        <v>0.25456099999999998</v>
      </c>
    </row>
    <row r="3645" spans="2:12" ht="19.5" customHeight="1" x14ac:dyDescent="0.3">
      <c r="B3645" s="39" t="s">
        <v>54</v>
      </c>
      <c r="C3645" s="38" t="s">
        <v>34</v>
      </c>
      <c r="D3645" s="38" t="s">
        <v>43</v>
      </c>
      <c r="E3645" s="43">
        <v>44562</v>
      </c>
      <c r="F3645" s="42">
        <v>30</v>
      </c>
      <c r="G3645" s="27">
        <v>0</v>
      </c>
      <c r="H3645" s="27">
        <v>0.35776799999999997</v>
      </c>
      <c r="I3645" s="27">
        <v>0</v>
      </c>
      <c r="J3645" s="25">
        <v>0.31317400000000001</v>
      </c>
      <c r="K3645" s="25">
        <v>0</v>
      </c>
      <c r="L3645" s="25">
        <v>0.265428</v>
      </c>
    </row>
    <row r="3646" spans="2:12" ht="19.5" customHeight="1" x14ac:dyDescent="0.3">
      <c r="B3646" s="39" t="s">
        <v>54</v>
      </c>
      <c r="C3646" s="38" t="s">
        <v>34</v>
      </c>
      <c r="D3646" s="38" t="s">
        <v>43</v>
      </c>
      <c r="E3646" s="43">
        <v>45108</v>
      </c>
      <c r="F3646" s="42">
        <v>30</v>
      </c>
      <c r="G3646" s="27">
        <v>0.21296200000000001</v>
      </c>
      <c r="H3646" s="27">
        <v>0</v>
      </c>
      <c r="I3646" s="27">
        <v>0.18438499999999999</v>
      </c>
      <c r="J3646" s="25">
        <v>0</v>
      </c>
      <c r="K3646" s="25">
        <v>0</v>
      </c>
      <c r="L3646" s="25">
        <v>0.14432600000000001</v>
      </c>
    </row>
    <row r="3647" spans="2:12" ht="19.5" customHeight="1" x14ac:dyDescent="0.3">
      <c r="B3647" s="39" t="s">
        <v>54</v>
      </c>
      <c r="C3647" s="38" t="s">
        <v>34</v>
      </c>
      <c r="D3647" s="38" t="s">
        <v>43</v>
      </c>
      <c r="E3647" s="43">
        <v>45078</v>
      </c>
      <c r="F3647" s="42">
        <v>4</v>
      </c>
      <c r="G3647" s="27">
        <v>0</v>
      </c>
      <c r="H3647" s="27">
        <v>0</v>
      </c>
      <c r="I3647" s="27">
        <v>0</v>
      </c>
      <c r="J3647" s="25">
        <v>0.157476</v>
      </c>
      <c r="K3647" s="25">
        <v>0.14108999999999999</v>
      </c>
      <c r="L3647" s="25">
        <v>0.119488</v>
      </c>
    </row>
    <row r="3648" spans="2:12" ht="19.5" customHeight="1" x14ac:dyDescent="0.3">
      <c r="B3648" s="39" t="s">
        <v>54</v>
      </c>
      <c r="C3648" s="38" t="s">
        <v>34</v>
      </c>
      <c r="D3648" s="38" t="s">
        <v>43</v>
      </c>
      <c r="E3648" s="43">
        <v>45047</v>
      </c>
      <c r="F3648" s="42">
        <v>4</v>
      </c>
      <c r="G3648" s="27">
        <v>0</v>
      </c>
      <c r="H3648" s="27">
        <v>0</v>
      </c>
      <c r="I3648" s="27">
        <v>0</v>
      </c>
      <c r="J3648" s="25">
        <v>0.140149</v>
      </c>
      <c r="K3648" s="25">
        <v>0.12750400000000001</v>
      </c>
      <c r="L3648" s="25">
        <v>0.102577</v>
      </c>
    </row>
    <row r="3649" spans="2:12" ht="19.5" customHeight="1" x14ac:dyDescent="0.3">
      <c r="B3649" s="39" t="s">
        <v>54</v>
      </c>
      <c r="C3649" s="38" t="s">
        <v>34</v>
      </c>
      <c r="D3649" s="38" t="s">
        <v>43</v>
      </c>
      <c r="E3649" s="43">
        <v>45017</v>
      </c>
      <c r="F3649" s="42">
        <v>4</v>
      </c>
      <c r="G3649" s="27">
        <v>0</v>
      </c>
      <c r="H3649" s="27">
        <v>0</v>
      </c>
      <c r="I3649" s="27">
        <v>0</v>
      </c>
      <c r="J3649" s="25">
        <v>0.160722</v>
      </c>
      <c r="K3649" s="25">
        <v>0.14765900000000001</v>
      </c>
      <c r="L3649" s="25">
        <v>0.10924</v>
      </c>
    </row>
    <row r="3650" spans="2:12" ht="19.5" customHeight="1" x14ac:dyDescent="0.3">
      <c r="B3650" s="39" t="s">
        <v>54</v>
      </c>
      <c r="C3650" s="38" t="s">
        <v>34</v>
      </c>
      <c r="D3650" s="38" t="s">
        <v>43</v>
      </c>
      <c r="E3650" s="43">
        <v>44986</v>
      </c>
      <c r="F3650" s="42">
        <v>4</v>
      </c>
      <c r="G3650" s="27">
        <v>0</v>
      </c>
      <c r="H3650" s="27">
        <v>0.14274500000000001</v>
      </c>
      <c r="I3650" s="27">
        <v>0</v>
      </c>
      <c r="J3650" s="25">
        <v>0.122319</v>
      </c>
      <c r="K3650" s="25">
        <v>0</v>
      </c>
      <c r="L3650" s="25">
        <v>0.102869</v>
      </c>
    </row>
    <row r="3651" spans="2:12" ht="19.5" customHeight="1" x14ac:dyDescent="0.3">
      <c r="B3651" s="39" t="s">
        <v>54</v>
      </c>
      <c r="C3651" s="38" t="s">
        <v>34</v>
      </c>
      <c r="D3651" s="38" t="s">
        <v>43</v>
      </c>
      <c r="E3651" s="43">
        <v>44927</v>
      </c>
      <c r="F3651" s="42">
        <v>4</v>
      </c>
      <c r="G3651" s="27">
        <v>0</v>
      </c>
      <c r="H3651" s="27">
        <v>0.16753299999999999</v>
      </c>
      <c r="I3651" s="27">
        <v>0</v>
      </c>
      <c r="J3651" s="25">
        <v>0.143571</v>
      </c>
      <c r="K3651" s="25">
        <v>0</v>
      </c>
      <c r="L3651" s="25">
        <v>0.103188</v>
      </c>
    </row>
    <row r="3652" spans="2:12" ht="19.5" customHeight="1" x14ac:dyDescent="0.3">
      <c r="B3652" s="39" t="s">
        <v>54</v>
      </c>
      <c r="C3652" s="38" t="s">
        <v>34</v>
      </c>
      <c r="D3652" s="38" t="s">
        <v>43</v>
      </c>
      <c r="E3652" s="43">
        <v>44896</v>
      </c>
      <c r="F3652" s="42">
        <v>4</v>
      </c>
      <c r="G3652" s="27">
        <v>0</v>
      </c>
      <c r="H3652" s="27">
        <v>0.16908200000000001</v>
      </c>
      <c r="I3652" s="27">
        <v>0.14856</v>
      </c>
      <c r="J3652" s="25">
        <v>0</v>
      </c>
      <c r="K3652" s="25">
        <v>0</v>
      </c>
      <c r="L3652" s="25">
        <v>0.15590999999999999</v>
      </c>
    </row>
    <row r="3653" spans="2:12" ht="19.5" customHeight="1" x14ac:dyDescent="0.3">
      <c r="B3653" s="39" t="s">
        <v>54</v>
      </c>
      <c r="C3653" s="38" t="s">
        <v>34</v>
      </c>
      <c r="D3653" s="38" t="s">
        <v>43</v>
      </c>
      <c r="E3653" s="43">
        <v>44866</v>
      </c>
      <c r="F3653" s="42">
        <v>4</v>
      </c>
      <c r="G3653" s="27">
        <v>0</v>
      </c>
      <c r="H3653" s="27">
        <v>0.21266699999999999</v>
      </c>
      <c r="I3653" s="27">
        <v>0.19666600000000001</v>
      </c>
      <c r="J3653" s="25">
        <v>0</v>
      </c>
      <c r="K3653" s="25">
        <v>0</v>
      </c>
      <c r="L3653" s="25">
        <v>0.16008800000000001</v>
      </c>
    </row>
    <row r="3654" spans="2:12" ht="19.5" customHeight="1" x14ac:dyDescent="0.3">
      <c r="B3654" s="39" t="s">
        <v>54</v>
      </c>
      <c r="C3654" s="38" t="s">
        <v>34</v>
      </c>
      <c r="D3654" s="38" t="s">
        <v>43</v>
      </c>
      <c r="E3654" s="43">
        <v>44835</v>
      </c>
      <c r="F3654" s="42">
        <v>4</v>
      </c>
      <c r="G3654" s="27">
        <v>0.25079400000000002</v>
      </c>
      <c r="H3654" s="27">
        <v>0</v>
      </c>
      <c r="I3654" s="27">
        <v>0.22344600000000001</v>
      </c>
      <c r="J3654" s="25">
        <v>0</v>
      </c>
      <c r="K3654" s="25">
        <v>0</v>
      </c>
      <c r="L3654" s="25">
        <v>0.17426</v>
      </c>
    </row>
    <row r="3655" spans="2:12" ht="19.5" customHeight="1" x14ac:dyDescent="0.3">
      <c r="B3655" s="39" t="s">
        <v>54</v>
      </c>
      <c r="C3655" s="38" t="s">
        <v>34</v>
      </c>
      <c r="D3655" s="38" t="s">
        <v>43</v>
      </c>
      <c r="E3655" s="43">
        <v>44805</v>
      </c>
      <c r="F3655" s="42">
        <v>4</v>
      </c>
      <c r="G3655" s="27">
        <v>0.26866000000000001</v>
      </c>
      <c r="H3655" s="27">
        <v>0</v>
      </c>
      <c r="I3655" s="27">
        <v>0.23252200000000001</v>
      </c>
      <c r="J3655" s="25">
        <v>0</v>
      </c>
      <c r="K3655" s="25">
        <v>0</v>
      </c>
      <c r="L3655" s="25">
        <v>0.171852</v>
      </c>
    </row>
    <row r="3656" spans="2:12" ht="19.5" customHeight="1" x14ac:dyDescent="0.3">
      <c r="B3656" s="39" t="s">
        <v>54</v>
      </c>
      <c r="C3656" s="38" t="s">
        <v>34</v>
      </c>
      <c r="D3656" s="38" t="s">
        <v>43</v>
      </c>
      <c r="E3656" s="43">
        <v>44774</v>
      </c>
      <c r="F3656" s="42">
        <v>4</v>
      </c>
      <c r="G3656" s="27">
        <v>0.27976699999999999</v>
      </c>
      <c r="H3656" s="27">
        <v>0</v>
      </c>
      <c r="I3656" s="27">
        <v>0.25283299999999997</v>
      </c>
      <c r="J3656" s="25">
        <v>0</v>
      </c>
      <c r="K3656" s="25">
        <v>0</v>
      </c>
      <c r="L3656" s="25">
        <v>0.20058999999999999</v>
      </c>
    </row>
    <row r="3657" spans="2:12" ht="19.5" customHeight="1" x14ac:dyDescent="0.3">
      <c r="B3657" s="39" t="s">
        <v>54</v>
      </c>
      <c r="C3657" s="38" t="s">
        <v>34</v>
      </c>
      <c r="D3657" s="38" t="s">
        <v>43</v>
      </c>
      <c r="E3657" s="43">
        <v>44743</v>
      </c>
      <c r="F3657" s="42">
        <v>4</v>
      </c>
      <c r="G3657" s="27">
        <v>0.24968299999999999</v>
      </c>
      <c r="H3657" s="27">
        <v>0</v>
      </c>
      <c r="I3657" s="27">
        <v>0.22056200000000001</v>
      </c>
      <c r="J3657" s="25">
        <v>0</v>
      </c>
      <c r="K3657" s="25">
        <v>0</v>
      </c>
      <c r="L3657" s="25">
        <v>0.177592</v>
      </c>
    </row>
    <row r="3658" spans="2:12" ht="19.5" customHeight="1" x14ac:dyDescent="0.3">
      <c r="B3658" s="39" t="s">
        <v>54</v>
      </c>
      <c r="C3658" s="38" t="s">
        <v>34</v>
      </c>
      <c r="D3658" s="38" t="s">
        <v>43</v>
      </c>
      <c r="E3658" s="43">
        <v>44713</v>
      </c>
      <c r="F3658" s="42">
        <v>4</v>
      </c>
      <c r="G3658" s="27">
        <v>0</v>
      </c>
      <c r="H3658" s="27">
        <v>0</v>
      </c>
      <c r="I3658" s="27">
        <v>0</v>
      </c>
      <c r="J3658" s="25">
        <v>0.28407900000000003</v>
      </c>
      <c r="K3658" s="25">
        <v>0.26386599999999999</v>
      </c>
      <c r="L3658" s="25">
        <v>0.215805</v>
      </c>
    </row>
    <row r="3659" spans="2:12" ht="19.5" customHeight="1" x14ac:dyDescent="0.3">
      <c r="B3659" s="39" t="s">
        <v>54</v>
      </c>
      <c r="C3659" s="38" t="s">
        <v>34</v>
      </c>
      <c r="D3659" s="38" t="s">
        <v>43</v>
      </c>
      <c r="E3659" s="43">
        <v>44682</v>
      </c>
      <c r="F3659" s="42">
        <v>4</v>
      </c>
      <c r="G3659" s="27">
        <v>0</v>
      </c>
      <c r="H3659" s="27">
        <v>0</v>
      </c>
      <c r="I3659" s="27">
        <v>0</v>
      </c>
      <c r="J3659" s="25">
        <v>0.303869</v>
      </c>
      <c r="K3659" s="25">
        <v>0.27953</v>
      </c>
      <c r="L3659" s="25">
        <v>0.23632800000000001</v>
      </c>
    </row>
    <row r="3660" spans="2:12" ht="19.5" customHeight="1" x14ac:dyDescent="0.3">
      <c r="B3660" s="39" t="s">
        <v>54</v>
      </c>
      <c r="C3660" s="38" t="s">
        <v>34</v>
      </c>
      <c r="D3660" s="38" t="s">
        <v>43</v>
      </c>
      <c r="E3660" s="43">
        <v>44652</v>
      </c>
      <c r="F3660" s="42">
        <v>4</v>
      </c>
      <c r="G3660" s="27">
        <v>0</v>
      </c>
      <c r="H3660" s="27">
        <v>0</v>
      </c>
      <c r="I3660" s="27">
        <v>0</v>
      </c>
      <c r="J3660" s="25">
        <v>0.30854700000000002</v>
      </c>
      <c r="K3660" s="25">
        <v>0.27740799999999999</v>
      </c>
      <c r="L3660" s="25">
        <v>0.23710200000000001</v>
      </c>
    </row>
    <row r="3661" spans="2:12" ht="19.5" customHeight="1" x14ac:dyDescent="0.3">
      <c r="B3661" s="39" t="s">
        <v>54</v>
      </c>
      <c r="C3661" s="38" t="s">
        <v>34</v>
      </c>
      <c r="D3661" s="38" t="s">
        <v>43</v>
      </c>
      <c r="E3661" s="43">
        <v>44621</v>
      </c>
      <c r="F3661" s="42">
        <v>4</v>
      </c>
      <c r="G3661" s="27">
        <v>0</v>
      </c>
      <c r="H3661" s="27">
        <v>0.451629</v>
      </c>
      <c r="I3661" s="27">
        <v>0</v>
      </c>
      <c r="J3661" s="25">
        <v>0.397399</v>
      </c>
      <c r="K3661" s="25">
        <v>0</v>
      </c>
      <c r="L3661" s="25">
        <v>0.31545000000000001</v>
      </c>
    </row>
    <row r="3662" spans="2:12" ht="19.5" customHeight="1" x14ac:dyDescent="0.3">
      <c r="B3662" s="39" t="s">
        <v>54</v>
      </c>
      <c r="C3662" s="38" t="s">
        <v>34</v>
      </c>
      <c r="D3662" s="38" t="s">
        <v>43</v>
      </c>
      <c r="E3662" s="43">
        <v>44593</v>
      </c>
      <c r="F3662" s="42">
        <v>4</v>
      </c>
      <c r="G3662" s="27">
        <v>0</v>
      </c>
      <c r="H3662" s="27">
        <v>0.32638200000000001</v>
      </c>
      <c r="I3662" s="27">
        <v>0</v>
      </c>
      <c r="J3662" s="25">
        <v>0.286665</v>
      </c>
      <c r="K3662" s="25">
        <v>0</v>
      </c>
      <c r="L3662" s="25">
        <v>0.22856099999999999</v>
      </c>
    </row>
    <row r="3663" spans="2:12" ht="19.5" customHeight="1" x14ac:dyDescent="0.3">
      <c r="B3663" s="39" t="s">
        <v>54</v>
      </c>
      <c r="C3663" s="38" t="s">
        <v>34</v>
      </c>
      <c r="D3663" s="38" t="s">
        <v>43</v>
      </c>
      <c r="E3663" s="43">
        <v>44562</v>
      </c>
      <c r="F3663" s="42">
        <v>4</v>
      </c>
      <c r="G3663" s="27">
        <v>0</v>
      </c>
      <c r="H3663" s="27">
        <v>0.33176800000000001</v>
      </c>
      <c r="I3663" s="27">
        <v>0</v>
      </c>
      <c r="J3663" s="25">
        <v>0.28717399999999998</v>
      </c>
      <c r="K3663" s="25">
        <v>0</v>
      </c>
      <c r="L3663" s="25">
        <v>0.239428</v>
      </c>
    </row>
    <row r="3664" spans="2:12" ht="19.5" customHeight="1" x14ac:dyDescent="0.3">
      <c r="B3664" s="39" t="s">
        <v>54</v>
      </c>
      <c r="C3664" s="38" t="s">
        <v>34</v>
      </c>
      <c r="D3664" s="38" t="s">
        <v>43</v>
      </c>
      <c r="E3664" s="43">
        <v>45108</v>
      </c>
      <c r="F3664" s="42">
        <v>4</v>
      </c>
      <c r="G3664" s="27">
        <v>0.18696199999999999</v>
      </c>
      <c r="H3664" s="27">
        <v>0</v>
      </c>
      <c r="I3664" s="27">
        <v>0.158385</v>
      </c>
      <c r="J3664" s="25">
        <v>0</v>
      </c>
      <c r="K3664" s="25">
        <v>0</v>
      </c>
      <c r="L3664" s="25">
        <v>0.118326</v>
      </c>
    </row>
    <row r="3665" spans="2:12" ht="19.5" customHeight="1" x14ac:dyDescent="0.3">
      <c r="B3665" s="39" t="s">
        <v>54</v>
      </c>
      <c r="C3665" s="38" t="s">
        <v>34</v>
      </c>
      <c r="D3665" s="38" t="s">
        <v>43</v>
      </c>
      <c r="E3665" s="43">
        <v>45078</v>
      </c>
      <c r="F3665" s="42">
        <v>5</v>
      </c>
      <c r="G3665" s="27">
        <v>0</v>
      </c>
      <c r="H3665" s="27">
        <v>0</v>
      </c>
      <c r="I3665" s="27">
        <v>0</v>
      </c>
      <c r="J3665" s="25">
        <v>0.15847600000000001</v>
      </c>
      <c r="K3665" s="25">
        <v>0.14208999999999999</v>
      </c>
      <c r="L3665" s="25">
        <v>0.120488</v>
      </c>
    </row>
    <row r="3666" spans="2:12" ht="19.5" customHeight="1" x14ac:dyDescent="0.3">
      <c r="B3666" s="39" t="s">
        <v>54</v>
      </c>
      <c r="C3666" s="38" t="s">
        <v>34</v>
      </c>
      <c r="D3666" s="38" t="s">
        <v>43</v>
      </c>
      <c r="E3666" s="43">
        <v>45047</v>
      </c>
      <c r="F3666" s="42">
        <v>5</v>
      </c>
      <c r="G3666" s="27">
        <v>0</v>
      </c>
      <c r="H3666" s="27">
        <v>0</v>
      </c>
      <c r="I3666" s="27">
        <v>0</v>
      </c>
      <c r="J3666" s="25">
        <v>0.141149</v>
      </c>
      <c r="K3666" s="25">
        <v>0.12850400000000001</v>
      </c>
      <c r="L3666" s="25">
        <v>0.103577</v>
      </c>
    </row>
    <row r="3667" spans="2:12" ht="19.5" customHeight="1" x14ac:dyDescent="0.3">
      <c r="B3667" s="39" t="s">
        <v>54</v>
      </c>
      <c r="C3667" s="38" t="s">
        <v>34</v>
      </c>
      <c r="D3667" s="38" t="s">
        <v>43</v>
      </c>
      <c r="E3667" s="43">
        <v>45017</v>
      </c>
      <c r="F3667" s="42">
        <v>5</v>
      </c>
      <c r="G3667" s="27">
        <v>0</v>
      </c>
      <c r="H3667" s="27">
        <v>0</v>
      </c>
      <c r="I3667" s="27">
        <v>0</v>
      </c>
      <c r="J3667" s="25">
        <v>0.161722</v>
      </c>
      <c r="K3667" s="25">
        <v>0.14865900000000001</v>
      </c>
      <c r="L3667" s="25">
        <v>0.11024</v>
      </c>
    </row>
    <row r="3668" spans="2:12" ht="19.5" customHeight="1" x14ac:dyDescent="0.3">
      <c r="B3668" s="39" t="s">
        <v>54</v>
      </c>
      <c r="C3668" s="38" t="s">
        <v>34</v>
      </c>
      <c r="D3668" s="38" t="s">
        <v>43</v>
      </c>
      <c r="E3668" s="43">
        <v>44986</v>
      </c>
      <c r="F3668" s="42">
        <v>5</v>
      </c>
      <c r="G3668" s="27">
        <v>0</v>
      </c>
      <c r="H3668" s="27">
        <v>0.14374500000000001</v>
      </c>
      <c r="I3668" s="27">
        <v>0</v>
      </c>
      <c r="J3668" s="25">
        <v>0.123319</v>
      </c>
      <c r="K3668" s="25">
        <v>0</v>
      </c>
      <c r="L3668" s="25">
        <v>0.103869</v>
      </c>
    </row>
    <row r="3669" spans="2:12" ht="19.5" customHeight="1" x14ac:dyDescent="0.3">
      <c r="B3669" s="39" t="s">
        <v>54</v>
      </c>
      <c r="C3669" s="38" t="s">
        <v>34</v>
      </c>
      <c r="D3669" s="38" t="s">
        <v>43</v>
      </c>
      <c r="E3669" s="43">
        <v>44927</v>
      </c>
      <c r="F3669" s="42">
        <v>5</v>
      </c>
      <c r="G3669" s="27">
        <v>0</v>
      </c>
      <c r="H3669" s="27">
        <v>0.16853299999999999</v>
      </c>
      <c r="I3669" s="27">
        <v>0</v>
      </c>
      <c r="J3669" s="25">
        <v>0.14457100000000001</v>
      </c>
      <c r="K3669" s="25">
        <v>0</v>
      </c>
      <c r="L3669" s="25">
        <v>0.104188</v>
      </c>
    </row>
    <row r="3670" spans="2:12" ht="19.5" customHeight="1" x14ac:dyDescent="0.3">
      <c r="B3670" s="39" t="s">
        <v>54</v>
      </c>
      <c r="C3670" s="38" t="s">
        <v>34</v>
      </c>
      <c r="D3670" s="38" t="s">
        <v>43</v>
      </c>
      <c r="E3670" s="43">
        <v>44896</v>
      </c>
      <c r="F3670" s="42">
        <v>5</v>
      </c>
      <c r="G3670" s="27">
        <v>0</v>
      </c>
      <c r="H3670" s="27">
        <v>0.17008200000000001</v>
      </c>
      <c r="I3670" s="27">
        <v>0.14956</v>
      </c>
      <c r="J3670" s="25">
        <v>0</v>
      </c>
      <c r="K3670" s="25">
        <v>0</v>
      </c>
      <c r="L3670" s="25">
        <v>0.15690999999999999</v>
      </c>
    </row>
    <row r="3671" spans="2:12" ht="19.5" customHeight="1" x14ac:dyDescent="0.3">
      <c r="B3671" s="39" t="s">
        <v>54</v>
      </c>
      <c r="C3671" s="38" t="s">
        <v>34</v>
      </c>
      <c r="D3671" s="38" t="s">
        <v>43</v>
      </c>
      <c r="E3671" s="43">
        <v>44866</v>
      </c>
      <c r="F3671" s="42">
        <v>5</v>
      </c>
      <c r="G3671" s="27">
        <v>0</v>
      </c>
      <c r="H3671" s="27">
        <v>0.213667</v>
      </c>
      <c r="I3671" s="27">
        <v>0.19766600000000001</v>
      </c>
      <c r="J3671" s="25">
        <v>0</v>
      </c>
      <c r="K3671" s="25">
        <v>0</v>
      </c>
      <c r="L3671" s="25">
        <v>0.16108800000000001</v>
      </c>
    </row>
    <row r="3672" spans="2:12" ht="19.5" customHeight="1" x14ac:dyDescent="0.3">
      <c r="B3672" s="39" t="s">
        <v>54</v>
      </c>
      <c r="C3672" s="38" t="s">
        <v>34</v>
      </c>
      <c r="D3672" s="38" t="s">
        <v>43</v>
      </c>
      <c r="E3672" s="43">
        <v>44835</v>
      </c>
      <c r="F3672" s="42">
        <v>5</v>
      </c>
      <c r="G3672" s="27">
        <v>0.25179400000000002</v>
      </c>
      <c r="H3672" s="27">
        <v>0</v>
      </c>
      <c r="I3672" s="27">
        <v>0.22444600000000001</v>
      </c>
      <c r="J3672" s="25">
        <v>0</v>
      </c>
      <c r="K3672" s="25">
        <v>0</v>
      </c>
      <c r="L3672" s="25">
        <v>0.17526</v>
      </c>
    </row>
    <row r="3673" spans="2:12" ht="19.5" customHeight="1" x14ac:dyDescent="0.3">
      <c r="B3673" s="39" t="s">
        <v>54</v>
      </c>
      <c r="C3673" s="38" t="s">
        <v>34</v>
      </c>
      <c r="D3673" s="38" t="s">
        <v>43</v>
      </c>
      <c r="E3673" s="43">
        <v>44805</v>
      </c>
      <c r="F3673" s="42">
        <v>5</v>
      </c>
      <c r="G3673" s="27">
        <v>0.26966000000000001</v>
      </c>
      <c r="H3673" s="27">
        <v>0</v>
      </c>
      <c r="I3673" s="27">
        <v>0.23352200000000001</v>
      </c>
      <c r="J3673" s="25">
        <v>0</v>
      </c>
      <c r="K3673" s="25">
        <v>0</v>
      </c>
      <c r="L3673" s="25">
        <v>0.17285200000000001</v>
      </c>
    </row>
    <row r="3674" spans="2:12" ht="19.5" customHeight="1" x14ac:dyDescent="0.3">
      <c r="B3674" s="39" t="s">
        <v>54</v>
      </c>
      <c r="C3674" s="38" t="s">
        <v>34</v>
      </c>
      <c r="D3674" s="38" t="s">
        <v>43</v>
      </c>
      <c r="E3674" s="43">
        <v>44774</v>
      </c>
      <c r="F3674" s="42">
        <v>5</v>
      </c>
      <c r="G3674" s="27">
        <v>0.28076699999999999</v>
      </c>
      <c r="H3674" s="27">
        <v>0</v>
      </c>
      <c r="I3674" s="27">
        <v>0.25383299999999998</v>
      </c>
      <c r="J3674" s="25">
        <v>0</v>
      </c>
      <c r="K3674" s="25">
        <v>0</v>
      </c>
      <c r="L3674" s="25">
        <v>0.20158999999999999</v>
      </c>
    </row>
    <row r="3675" spans="2:12" ht="19.5" customHeight="1" x14ac:dyDescent="0.3">
      <c r="B3675" s="39" t="s">
        <v>54</v>
      </c>
      <c r="C3675" s="38" t="s">
        <v>34</v>
      </c>
      <c r="D3675" s="38" t="s">
        <v>43</v>
      </c>
      <c r="E3675" s="43">
        <v>44743</v>
      </c>
      <c r="F3675" s="42">
        <v>5</v>
      </c>
      <c r="G3675" s="27">
        <v>0.25068299999999999</v>
      </c>
      <c r="H3675" s="27">
        <v>0</v>
      </c>
      <c r="I3675" s="27">
        <v>0.22156200000000001</v>
      </c>
      <c r="J3675" s="25">
        <v>0</v>
      </c>
      <c r="K3675" s="25">
        <v>0</v>
      </c>
      <c r="L3675" s="25">
        <v>0.178592</v>
      </c>
    </row>
    <row r="3676" spans="2:12" ht="19.5" customHeight="1" x14ac:dyDescent="0.3">
      <c r="B3676" s="39" t="s">
        <v>54</v>
      </c>
      <c r="C3676" s="38" t="s">
        <v>34</v>
      </c>
      <c r="D3676" s="38" t="s">
        <v>43</v>
      </c>
      <c r="E3676" s="43">
        <v>44713</v>
      </c>
      <c r="F3676" s="42">
        <v>5</v>
      </c>
      <c r="G3676" s="27">
        <v>0</v>
      </c>
      <c r="H3676" s="27">
        <v>0</v>
      </c>
      <c r="I3676" s="27">
        <v>0</v>
      </c>
      <c r="J3676" s="25">
        <v>0.28507900000000003</v>
      </c>
      <c r="K3676" s="25">
        <v>0.26486599999999999</v>
      </c>
      <c r="L3676" s="25">
        <v>0.216805</v>
      </c>
    </row>
    <row r="3677" spans="2:12" ht="19.5" customHeight="1" x14ac:dyDescent="0.3">
      <c r="B3677" s="39" t="s">
        <v>54</v>
      </c>
      <c r="C3677" s="38" t="s">
        <v>34</v>
      </c>
      <c r="D3677" s="38" t="s">
        <v>43</v>
      </c>
      <c r="E3677" s="43">
        <v>44682</v>
      </c>
      <c r="F3677" s="42">
        <v>5</v>
      </c>
      <c r="G3677" s="27">
        <v>0</v>
      </c>
      <c r="H3677" s="27">
        <v>0</v>
      </c>
      <c r="I3677" s="27">
        <v>0</v>
      </c>
      <c r="J3677" s="25">
        <v>0.304869</v>
      </c>
      <c r="K3677" s="25">
        <v>0.28053</v>
      </c>
      <c r="L3677" s="25">
        <v>0.23732800000000001</v>
      </c>
    </row>
    <row r="3678" spans="2:12" ht="19.5" customHeight="1" x14ac:dyDescent="0.3">
      <c r="B3678" s="39" t="s">
        <v>54</v>
      </c>
      <c r="C3678" s="38" t="s">
        <v>34</v>
      </c>
      <c r="D3678" s="38" t="s">
        <v>43</v>
      </c>
      <c r="E3678" s="43">
        <v>44652</v>
      </c>
      <c r="F3678" s="42">
        <v>5</v>
      </c>
      <c r="G3678" s="27">
        <v>0</v>
      </c>
      <c r="H3678" s="27">
        <v>0</v>
      </c>
      <c r="I3678" s="27">
        <v>0</v>
      </c>
      <c r="J3678" s="25">
        <v>0.30954700000000002</v>
      </c>
      <c r="K3678" s="25">
        <v>0.27840799999999999</v>
      </c>
      <c r="L3678" s="25">
        <v>0.23810200000000001</v>
      </c>
    </row>
    <row r="3679" spans="2:12" ht="19.5" customHeight="1" x14ac:dyDescent="0.3">
      <c r="B3679" s="39" t="s">
        <v>54</v>
      </c>
      <c r="C3679" s="38" t="s">
        <v>34</v>
      </c>
      <c r="D3679" s="38" t="s">
        <v>43</v>
      </c>
      <c r="E3679" s="43">
        <v>44621</v>
      </c>
      <c r="F3679" s="42">
        <v>5</v>
      </c>
      <c r="G3679" s="27">
        <v>0</v>
      </c>
      <c r="H3679" s="27">
        <v>0.452629</v>
      </c>
      <c r="I3679" s="27">
        <v>0</v>
      </c>
      <c r="J3679" s="25">
        <v>0.398399</v>
      </c>
      <c r="K3679" s="25">
        <v>0</v>
      </c>
      <c r="L3679" s="25">
        <v>0.31645000000000001</v>
      </c>
    </row>
    <row r="3680" spans="2:12" ht="19.5" customHeight="1" x14ac:dyDescent="0.3">
      <c r="B3680" s="39" t="s">
        <v>54</v>
      </c>
      <c r="C3680" s="38" t="s">
        <v>34</v>
      </c>
      <c r="D3680" s="38" t="s">
        <v>43</v>
      </c>
      <c r="E3680" s="43">
        <v>44593</v>
      </c>
      <c r="F3680" s="42">
        <v>5</v>
      </c>
      <c r="G3680" s="27">
        <v>0</v>
      </c>
      <c r="H3680" s="27">
        <v>0.32738200000000001</v>
      </c>
      <c r="I3680" s="27">
        <v>0</v>
      </c>
      <c r="J3680" s="25">
        <v>0.287665</v>
      </c>
      <c r="K3680" s="25">
        <v>0</v>
      </c>
      <c r="L3680" s="25">
        <v>0.22956099999999999</v>
      </c>
    </row>
    <row r="3681" spans="2:12" ht="19.5" customHeight="1" x14ac:dyDescent="0.3">
      <c r="B3681" s="39" t="s">
        <v>54</v>
      </c>
      <c r="C3681" s="38" t="s">
        <v>34</v>
      </c>
      <c r="D3681" s="38" t="s">
        <v>43</v>
      </c>
      <c r="E3681" s="43">
        <v>44562</v>
      </c>
      <c r="F3681" s="42">
        <v>5</v>
      </c>
      <c r="G3681" s="27">
        <v>0</v>
      </c>
      <c r="H3681" s="27">
        <v>0.33276800000000001</v>
      </c>
      <c r="I3681" s="27">
        <v>0</v>
      </c>
      <c r="J3681" s="25">
        <v>0.28817399999999999</v>
      </c>
      <c r="K3681" s="25">
        <v>0</v>
      </c>
      <c r="L3681" s="25">
        <v>0.240428</v>
      </c>
    </row>
    <row r="3682" spans="2:12" ht="19.5" customHeight="1" x14ac:dyDescent="0.3">
      <c r="B3682" s="88" t="s">
        <v>54</v>
      </c>
      <c r="C3682" s="38" t="s">
        <v>34</v>
      </c>
      <c r="D3682" s="38" t="s">
        <v>43</v>
      </c>
      <c r="E3682" s="43">
        <v>45108</v>
      </c>
      <c r="F3682" s="42">
        <v>5</v>
      </c>
      <c r="G3682" s="27">
        <v>0.18796199999999999</v>
      </c>
      <c r="H3682" s="27">
        <v>0</v>
      </c>
      <c r="I3682" s="27">
        <v>0.159385</v>
      </c>
      <c r="J3682" s="25">
        <v>0</v>
      </c>
      <c r="K3682" s="25">
        <v>0</v>
      </c>
      <c r="L3682" s="25">
        <v>0.119326</v>
      </c>
    </row>
    <row r="3683" spans="2:12" ht="19.5" customHeight="1" x14ac:dyDescent="0.3">
      <c r="B3683" s="39" t="s">
        <v>54</v>
      </c>
      <c r="C3683" s="38" t="s">
        <v>34</v>
      </c>
      <c r="D3683" s="38" t="s">
        <v>43</v>
      </c>
      <c r="E3683" s="43">
        <v>45078</v>
      </c>
      <c r="F3683" s="42">
        <v>6</v>
      </c>
      <c r="G3683" s="27">
        <v>0</v>
      </c>
      <c r="H3683" s="27">
        <v>0</v>
      </c>
      <c r="I3683" s="27">
        <v>0</v>
      </c>
      <c r="J3683" s="25">
        <v>0.15947600000000001</v>
      </c>
      <c r="K3683" s="25">
        <v>0.14308999999999999</v>
      </c>
      <c r="L3683" s="25">
        <v>0.121488</v>
      </c>
    </row>
    <row r="3684" spans="2:12" ht="19.5" customHeight="1" x14ac:dyDescent="0.3">
      <c r="B3684" s="39" t="s">
        <v>54</v>
      </c>
      <c r="C3684" s="38" t="s">
        <v>34</v>
      </c>
      <c r="D3684" s="38" t="s">
        <v>43</v>
      </c>
      <c r="E3684" s="43">
        <v>45047</v>
      </c>
      <c r="F3684" s="42">
        <v>6</v>
      </c>
      <c r="G3684" s="27">
        <v>0</v>
      </c>
      <c r="H3684" s="27">
        <v>0</v>
      </c>
      <c r="I3684" s="27">
        <v>0</v>
      </c>
      <c r="J3684" s="25">
        <v>0.142149</v>
      </c>
      <c r="K3684" s="25">
        <v>0.12950400000000001</v>
      </c>
      <c r="L3684" s="25">
        <v>0.104577</v>
      </c>
    </row>
    <row r="3685" spans="2:12" ht="19.5" customHeight="1" x14ac:dyDescent="0.3">
      <c r="B3685" s="39" t="s">
        <v>54</v>
      </c>
      <c r="C3685" s="38" t="s">
        <v>34</v>
      </c>
      <c r="D3685" s="38" t="s">
        <v>43</v>
      </c>
      <c r="E3685" s="43">
        <v>45017</v>
      </c>
      <c r="F3685" s="42">
        <v>6</v>
      </c>
      <c r="G3685" s="27">
        <v>0</v>
      </c>
      <c r="H3685" s="27">
        <v>0</v>
      </c>
      <c r="I3685" s="27">
        <v>0</v>
      </c>
      <c r="J3685" s="25">
        <v>0.16272200000000001</v>
      </c>
      <c r="K3685" s="25">
        <v>0.14965899999999999</v>
      </c>
      <c r="L3685" s="25">
        <v>0.11124000000000001</v>
      </c>
    </row>
    <row r="3686" spans="2:12" ht="19.5" customHeight="1" x14ac:dyDescent="0.3">
      <c r="B3686" s="39" t="s">
        <v>54</v>
      </c>
      <c r="C3686" s="38" t="s">
        <v>34</v>
      </c>
      <c r="D3686" s="38" t="s">
        <v>43</v>
      </c>
      <c r="E3686" s="43">
        <v>44986</v>
      </c>
      <c r="F3686" s="42">
        <v>6</v>
      </c>
      <c r="G3686" s="27">
        <v>0</v>
      </c>
      <c r="H3686" s="27">
        <v>0.14474500000000001</v>
      </c>
      <c r="I3686" s="27">
        <v>0</v>
      </c>
      <c r="J3686" s="25">
        <v>0.124319</v>
      </c>
      <c r="K3686" s="25">
        <v>0</v>
      </c>
      <c r="L3686" s="25">
        <v>0.104869</v>
      </c>
    </row>
    <row r="3687" spans="2:12" ht="19.5" customHeight="1" x14ac:dyDescent="0.3">
      <c r="B3687" s="39" t="s">
        <v>54</v>
      </c>
      <c r="C3687" s="38" t="s">
        <v>34</v>
      </c>
      <c r="D3687" s="38" t="s">
        <v>43</v>
      </c>
      <c r="E3687" s="43">
        <v>44927</v>
      </c>
      <c r="F3687" s="42">
        <v>6</v>
      </c>
      <c r="G3687" s="27">
        <v>0</v>
      </c>
      <c r="H3687" s="27">
        <v>0.16953299999999999</v>
      </c>
      <c r="I3687" s="27">
        <v>0</v>
      </c>
      <c r="J3687" s="25">
        <v>0.14557100000000001</v>
      </c>
      <c r="K3687" s="25">
        <v>0</v>
      </c>
      <c r="L3687" s="25">
        <v>0.105188</v>
      </c>
    </row>
    <row r="3688" spans="2:12" ht="19.5" customHeight="1" x14ac:dyDescent="0.3">
      <c r="B3688" s="39" t="s">
        <v>54</v>
      </c>
      <c r="C3688" s="38" t="s">
        <v>34</v>
      </c>
      <c r="D3688" s="38" t="s">
        <v>43</v>
      </c>
      <c r="E3688" s="43">
        <v>44896</v>
      </c>
      <c r="F3688" s="42">
        <v>6</v>
      </c>
      <c r="G3688" s="27">
        <v>0</v>
      </c>
      <c r="H3688" s="27">
        <v>0.17108200000000001</v>
      </c>
      <c r="I3688" s="27">
        <v>0.15056</v>
      </c>
      <c r="J3688" s="25">
        <v>0</v>
      </c>
      <c r="K3688" s="25">
        <v>0</v>
      </c>
      <c r="L3688" s="25">
        <v>0.15790999999999999</v>
      </c>
    </row>
    <row r="3689" spans="2:12" ht="19.5" customHeight="1" x14ac:dyDescent="0.3">
      <c r="B3689" s="39" t="s">
        <v>54</v>
      </c>
      <c r="C3689" s="38" t="s">
        <v>34</v>
      </c>
      <c r="D3689" s="38" t="s">
        <v>43</v>
      </c>
      <c r="E3689" s="43">
        <v>44866</v>
      </c>
      <c r="F3689" s="42">
        <v>6</v>
      </c>
      <c r="G3689" s="27">
        <v>0</v>
      </c>
      <c r="H3689" s="27">
        <v>0.214667</v>
      </c>
      <c r="I3689" s="27">
        <v>0.19866600000000001</v>
      </c>
      <c r="J3689" s="25">
        <v>0</v>
      </c>
      <c r="K3689" s="25">
        <v>0</v>
      </c>
      <c r="L3689" s="25">
        <v>0.16208800000000001</v>
      </c>
    </row>
    <row r="3690" spans="2:12" ht="19.5" customHeight="1" x14ac:dyDescent="0.3">
      <c r="B3690" s="39" t="s">
        <v>54</v>
      </c>
      <c r="C3690" s="38" t="s">
        <v>34</v>
      </c>
      <c r="D3690" s="38" t="s">
        <v>43</v>
      </c>
      <c r="E3690" s="43">
        <v>44835</v>
      </c>
      <c r="F3690" s="42">
        <v>6</v>
      </c>
      <c r="G3690" s="27">
        <v>0.25279400000000002</v>
      </c>
      <c r="H3690" s="27">
        <v>0</v>
      </c>
      <c r="I3690" s="27">
        <v>0.22544600000000001</v>
      </c>
      <c r="J3690" s="25">
        <v>0</v>
      </c>
      <c r="K3690" s="25">
        <v>0</v>
      </c>
      <c r="L3690" s="25">
        <v>0.17626</v>
      </c>
    </row>
    <row r="3691" spans="2:12" ht="19.5" customHeight="1" x14ac:dyDescent="0.3">
      <c r="B3691" s="39" t="s">
        <v>54</v>
      </c>
      <c r="C3691" s="38" t="s">
        <v>34</v>
      </c>
      <c r="D3691" s="38" t="s">
        <v>43</v>
      </c>
      <c r="E3691" s="43">
        <v>44805</v>
      </c>
      <c r="F3691" s="42">
        <v>6</v>
      </c>
      <c r="G3691" s="27">
        <v>0.27066000000000001</v>
      </c>
      <c r="H3691" s="27">
        <v>0</v>
      </c>
      <c r="I3691" s="27">
        <v>0.23452200000000001</v>
      </c>
      <c r="J3691" s="25">
        <v>0</v>
      </c>
      <c r="K3691" s="25">
        <v>0</v>
      </c>
      <c r="L3691" s="25">
        <v>0.17385200000000001</v>
      </c>
    </row>
    <row r="3692" spans="2:12" ht="19.5" customHeight="1" x14ac:dyDescent="0.3">
      <c r="B3692" s="39" t="s">
        <v>54</v>
      </c>
      <c r="C3692" s="38" t="s">
        <v>34</v>
      </c>
      <c r="D3692" s="38" t="s">
        <v>43</v>
      </c>
      <c r="E3692" s="43">
        <v>44774</v>
      </c>
      <c r="F3692" s="42">
        <v>6</v>
      </c>
      <c r="G3692" s="27">
        <v>0.28176699999999999</v>
      </c>
      <c r="H3692" s="27">
        <v>0</v>
      </c>
      <c r="I3692" s="27">
        <v>0.25483299999999998</v>
      </c>
      <c r="J3692" s="25">
        <v>0</v>
      </c>
      <c r="K3692" s="25">
        <v>0</v>
      </c>
      <c r="L3692" s="25">
        <v>0.20258999999999999</v>
      </c>
    </row>
    <row r="3693" spans="2:12" ht="19.5" customHeight="1" x14ac:dyDescent="0.3">
      <c r="B3693" s="39" t="s">
        <v>54</v>
      </c>
      <c r="C3693" s="38" t="s">
        <v>34</v>
      </c>
      <c r="D3693" s="38" t="s">
        <v>43</v>
      </c>
      <c r="E3693" s="43">
        <v>44743</v>
      </c>
      <c r="F3693" s="42">
        <v>6</v>
      </c>
      <c r="G3693" s="27">
        <v>0.25168299999999999</v>
      </c>
      <c r="H3693" s="27">
        <v>0</v>
      </c>
      <c r="I3693" s="27">
        <v>0.22256200000000001</v>
      </c>
      <c r="J3693" s="25">
        <v>0</v>
      </c>
      <c r="K3693" s="25">
        <v>0</v>
      </c>
      <c r="L3693" s="25">
        <v>0.179592</v>
      </c>
    </row>
    <row r="3694" spans="2:12" ht="19.5" customHeight="1" x14ac:dyDescent="0.3">
      <c r="B3694" s="39" t="s">
        <v>54</v>
      </c>
      <c r="C3694" s="38" t="s">
        <v>34</v>
      </c>
      <c r="D3694" s="38" t="s">
        <v>43</v>
      </c>
      <c r="E3694" s="43">
        <v>44713</v>
      </c>
      <c r="F3694" s="42">
        <v>6</v>
      </c>
      <c r="G3694" s="27">
        <v>0</v>
      </c>
      <c r="H3694" s="27">
        <v>0</v>
      </c>
      <c r="I3694" s="27">
        <v>0</v>
      </c>
      <c r="J3694" s="25">
        <v>0.28607900000000003</v>
      </c>
      <c r="K3694" s="25">
        <v>0.26586599999999999</v>
      </c>
      <c r="L3694" s="25">
        <v>0.217805</v>
      </c>
    </row>
    <row r="3695" spans="2:12" ht="19.5" customHeight="1" x14ac:dyDescent="0.3">
      <c r="B3695" s="39" t="s">
        <v>54</v>
      </c>
      <c r="C3695" s="38" t="s">
        <v>34</v>
      </c>
      <c r="D3695" s="38" t="s">
        <v>43</v>
      </c>
      <c r="E3695" s="43">
        <v>44682</v>
      </c>
      <c r="F3695" s="42">
        <v>6</v>
      </c>
      <c r="G3695" s="27">
        <v>0</v>
      </c>
      <c r="H3695" s="27">
        <v>0</v>
      </c>
      <c r="I3695" s="27">
        <v>0</v>
      </c>
      <c r="J3695" s="25">
        <v>0.305869</v>
      </c>
      <c r="K3695" s="25">
        <v>0.28153</v>
      </c>
      <c r="L3695" s="25">
        <v>0.23832800000000001</v>
      </c>
    </row>
    <row r="3696" spans="2:12" ht="19.5" customHeight="1" x14ac:dyDescent="0.3">
      <c r="B3696" s="39" t="s">
        <v>54</v>
      </c>
      <c r="C3696" s="38" t="s">
        <v>34</v>
      </c>
      <c r="D3696" s="38" t="s">
        <v>43</v>
      </c>
      <c r="E3696" s="43">
        <v>44652</v>
      </c>
      <c r="F3696" s="42">
        <v>6</v>
      </c>
      <c r="G3696" s="27">
        <v>0</v>
      </c>
      <c r="H3696" s="27">
        <v>0</v>
      </c>
      <c r="I3696" s="27">
        <v>0</v>
      </c>
      <c r="J3696" s="25">
        <v>0.31054700000000002</v>
      </c>
      <c r="K3696" s="25">
        <v>0.27940799999999999</v>
      </c>
      <c r="L3696" s="25">
        <v>0.23910200000000001</v>
      </c>
    </row>
    <row r="3697" spans="2:12" ht="19.5" customHeight="1" x14ac:dyDescent="0.3">
      <c r="B3697" s="39" t="s">
        <v>54</v>
      </c>
      <c r="C3697" s="38" t="s">
        <v>34</v>
      </c>
      <c r="D3697" s="38" t="s">
        <v>43</v>
      </c>
      <c r="E3697" s="43">
        <v>44621</v>
      </c>
      <c r="F3697" s="42">
        <v>6</v>
      </c>
      <c r="G3697" s="27">
        <v>0</v>
      </c>
      <c r="H3697" s="27">
        <v>0.453629</v>
      </c>
      <c r="I3697" s="27">
        <v>0</v>
      </c>
      <c r="J3697" s="25">
        <v>0.399399</v>
      </c>
      <c r="K3697" s="25">
        <v>0</v>
      </c>
      <c r="L3697" s="25">
        <v>0.31745000000000001</v>
      </c>
    </row>
    <row r="3698" spans="2:12" ht="19.5" customHeight="1" x14ac:dyDescent="0.3">
      <c r="B3698" s="39" t="s">
        <v>54</v>
      </c>
      <c r="C3698" s="38" t="s">
        <v>34</v>
      </c>
      <c r="D3698" s="38" t="s">
        <v>43</v>
      </c>
      <c r="E3698" s="43">
        <v>44593</v>
      </c>
      <c r="F3698" s="42">
        <v>6</v>
      </c>
      <c r="G3698" s="27">
        <v>0</v>
      </c>
      <c r="H3698" s="27">
        <v>0.32838200000000001</v>
      </c>
      <c r="I3698" s="27">
        <v>0</v>
      </c>
      <c r="J3698" s="25">
        <v>0.288665</v>
      </c>
      <c r="K3698" s="25">
        <v>0</v>
      </c>
      <c r="L3698" s="25">
        <v>0.23056099999999999</v>
      </c>
    </row>
    <row r="3699" spans="2:12" ht="19.5" customHeight="1" x14ac:dyDescent="0.3">
      <c r="B3699" s="39" t="s">
        <v>54</v>
      </c>
      <c r="C3699" s="38" t="s">
        <v>34</v>
      </c>
      <c r="D3699" s="38" t="s">
        <v>43</v>
      </c>
      <c r="E3699" s="43">
        <v>44562</v>
      </c>
      <c r="F3699" s="42">
        <v>6</v>
      </c>
      <c r="G3699" s="27">
        <v>0</v>
      </c>
      <c r="H3699" s="27">
        <v>0.33376800000000001</v>
      </c>
      <c r="I3699" s="27">
        <v>0</v>
      </c>
      <c r="J3699" s="25">
        <v>0.28917399999999999</v>
      </c>
      <c r="K3699" s="25">
        <v>0</v>
      </c>
      <c r="L3699" s="25">
        <v>0.241428</v>
      </c>
    </row>
    <row r="3700" spans="2:12" ht="19.5" customHeight="1" x14ac:dyDescent="0.3">
      <c r="B3700" s="89" t="s">
        <v>54</v>
      </c>
      <c r="C3700" s="38" t="s">
        <v>34</v>
      </c>
      <c r="D3700" s="38" t="s">
        <v>43</v>
      </c>
      <c r="E3700" s="43">
        <v>45108</v>
      </c>
      <c r="F3700" s="42">
        <v>6</v>
      </c>
      <c r="G3700" s="27">
        <v>0.18896199999999999</v>
      </c>
      <c r="H3700" s="27">
        <v>0</v>
      </c>
      <c r="I3700" s="27">
        <v>0.160385</v>
      </c>
      <c r="J3700" s="25">
        <v>0</v>
      </c>
      <c r="K3700" s="25">
        <v>0</v>
      </c>
      <c r="L3700" s="25">
        <v>0.120326</v>
      </c>
    </row>
    <row r="3701" spans="2:12" ht="19.5" customHeight="1" x14ac:dyDescent="0.3">
      <c r="B3701" s="39" t="s">
        <v>54</v>
      </c>
      <c r="C3701" s="38" t="s">
        <v>34</v>
      </c>
      <c r="D3701" s="38" t="s">
        <v>43</v>
      </c>
      <c r="E3701" s="43">
        <v>45078</v>
      </c>
      <c r="F3701" s="42">
        <v>8</v>
      </c>
      <c r="G3701" s="27">
        <v>0</v>
      </c>
      <c r="H3701" s="27">
        <v>0</v>
      </c>
      <c r="I3701" s="27">
        <v>0</v>
      </c>
      <c r="J3701" s="25">
        <v>0.16147600000000001</v>
      </c>
      <c r="K3701" s="25">
        <v>0.14509</v>
      </c>
      <c r="L3701" s="25">
        <v>0.123488</v>
      </c>
    </row>
    <row r="3702" spans="2:12" ht="19.5" customHeight="1" x14ac:dyDescent="0.3">
      <c r="B3702" s="39" t="s">
        <v>54</v>
      </c>
      <c r="C3702" s="38" t="s">
        <v>34</v>
      </c>
      <c r="D3702" s="38" t="s">
        <v>43</v>
      </c>
      <c r="E3702" s="43">
        <v>45047</v>
      </c>
      <c r="F3702" s="42">
        <v>8</v>
      </c>
      <c r="G3702" s="27">
        <v>0</v>
      </c>
      <c r="H3702" s="27">
        <v>0</v>
      </c>
      <c r="I3702" s="27">
        <v>0</v>
      </c>
      <c r="J3702" s="25">
        <v>0.144149</v>
      </c>
      <c r="K3702" s="25">
        <v>0.13150400000000001</v>
      </c>
      <c r="L3702" s="25">
        <v>0.10657700000000001</v>
      </c>
    </row>
    <row r="3703" spans="2:12" ht="19.5" customHeight="1" x14ac:dyDescent="0.3">
      <c r="B3703" s="39" t="s">
        <v>54</v>
      </c>
      <c r="C3703" s="38" t="s">
        <v>34</v>
      </c>
      <c r="D3703" s="38" t="s">
        <v>43</v>
      </c>
      <c r="E3703" s="43">
        <v>45017</v>
      </c>
      <c r="F3703" s="42">
        <v>8</v>
      </c>
      <c r="G3703" s="27">
        <v>0</v>
      </c>
      <c r="H3703" s="27">
        <v>0</v>
      </c>
      <c r="I3703" s="27">
        <v>0</v>
      </c>
      <c r="J3703" s="25">
        <v>0.16472200000000001</v>
      </c>
      <c r="K3703" s="25">
        <v>0.15165899999999999</v>
      </c>
      <c r="L3703" s="25">
        <v>0.11323999999999999</v>
      </c>
    </row>
    <row r="3704" spans="2:12" ht="19.5" customHeight="1" x14ac:dyDescent="0.3">
      <c r="B3704" s="39" t="s">
        <v>54</v>
      </c>
      <c r="C3704" s="38" t="s">
        <v>34</v>
      </c>
      <c r="D3704" s="38" t="s">
        <v>43</v>
      </c>
      <c r="E3704" s="43">
        <v>44986</v>
      </c>
      <c r="F3704" s="42">
        <v>8</v>
      </c>
      <c r="G3704" s="27">
        <v>0</v>
      </c>
      <c r="H3704" s="27">
        <v>0.14674499999999999</v>
      </c>
      <c r="I3704" s="27">
        <v>0</v>
      </c>
      <c r="J3704" s="25">
        <v>0.12631899999999999</v>
      </c>
      <c r="K3704" s="25">
        <v>0</v>
      </c>
      <c r="L3704" s="25">
        <v>0.10686900000000001</v>
      </c>
    </row>
    <row r="3705" spans="2:12" ht="19.5" customHeight="1" x14ac:dyDescent="0.3">
      <c r="B3705" s="39" t="s">
        <v>54</v>
      </c>
      <c r="C3705" s="38" t="s">
        <v>34</v>
      </c>
      <c r="D3705" s="38" t="s">
        <v>43</v>
      </c>
      <c r="E3705" s="43">
        <v>44927</v>
      </c>
      <c r="F3705" s="42">
        <v>8</v>
      </c>
      <c r="G3705" s="27">
        <v>0</v>
      </c>
      <c r="H3705" s="27">
        <v>0.17153299999999999</v>
      </c>
      <c r="I3705" s="27">
        <v>0</v>
      </c>
      <c r="J3705" s="25">
        <v>0.14757100000000001</v>
      </c>
      <c r="K3705" s="25">
        <v>0</v>
      </c>
      <c r="L3705" s="25">
        <v>0.10718800000000001</v>
      </c>
    </row>
    <row r="3706" spans="2:12" ht="19.5" customHeight="1" x14ac:dyDescent="0.3">
      <c r="B3706" s="39" t="s">
        <v>54</v>
      </c>
      <c r="C3706" s="38" t="s">
        <v>34</v>
      </c>
      <c r="D3706" s="38" t="s">
        <v>43</v>
      </c>
      <c r="E3706" s="43">
        <v>44896</v>
      </c>
      <c r="F3706" s="42">
        <v>8</v>
      </c>
      <c r="G3706" s="27">
        <v>0</v>
      </c>
      <c r="H3706" s="27">
        <v>0.17308200000000001</v>
      </c>
      <c r="I3706" s="27">
        <v>0.15256</v>
      </c>
      <c r="J3706" s="25">
        <v>0</v>
      </c>
      <c r="K3706" s="25">
        <v>0</v>
      </c>
      <c r="L3706" s="25">
        <v>0.15991</v>
      </c>
    </row>
    <row r="3707" spans="2:12" ht="19.5" customHeight="1" x14ac:dyDescent="0.3">
      <c r="B3707" s="39" t="s">
        <v>54</v>
      </c>
      <c r="C3707" s="38" t="s">
        <v>34</v>
      </c>
      <c r="D3707" s="38" t="s">
        <v>43</v>
      </c>
      <c r="E3707" s="43">
        <v>44866</v>
      </c>
      <c r="F3707" s="42">
        <v>8</v>
      </c>
      <c r="G3707" s="27">
        <v>0</v>
      </c>
      <c r="H3707" s="27">
        <v>0.216667</v>
      </c>
      <c r="I3707" s="27">
        <v>0.20066600000000001</v>
      </c>
      <c r="J3707" s="25">
        <v>0</v>
      </c>
      <c r="K3707" s="25">
        <v>0</v>
      </c>
      <c r="L3707" s="25">
        <v>0.16408800000000001</v>
      </c>
    </row>
    <row r="3708" spans="2:12" ht="19.5" customHeight="1" x14ac:dyDescent="0.3">
      <c r="B3708" s="39" t="s">
        <v>54</v>
      </c>
      <c r="C3708" s="38" t="s">
        <v>34</v>
      </c>
      <c r="D3708" s="38" t="s">
        <v>43</v>
      </c>
      <c r="E3708" s="43">
        <v>44835</v>
      </c>
      <c r="F3708" s="42">
        <v>8</v>
      </c>
      <c r="G3708" s="27">
        <v>0.25479400000000002</v>
      </c>
      <c r="H3708" s="27">
        <v>0</v>
      </c>
      <c r="I3708" s="27">
        <v>0.22744600000000001</v>
      </c>
      <c r="J3708" s="25">
        <v>0</v>
      </c>
      <c r="K3708" s="25">
        <v>0</v>
      </c>
      <c r="L3708" s="25">
        <v>0.17826</v>
      </c>
    </row>
    <row r="3709" spans="2:12" ht="19.5" customHeight="1" x14ac:dyDescent="0.3">
      <c r="B3709" s="39" t="s">
        <v>54</v>
      </c>
      <c r="C3709" s="38" t="s">
        <v>34</v>
      </c>
      <c r="D3709" s="38" t="s">
        <v>43</v>
      </c>
      <c r="E3709" s="43">
        <v>44805</v>
      </c>
      <c r="F3709" s="42">
        <v>8</v>
      </c>
      <c r="G3709" s="27">
        <v>0.27266000000000001</v>
      </c>
      <c r="H3709" s="27">
        <v>0</v>
      </c>
      <c r="I3709" s="27">
        <v>0.23652200000000001</v>
      </c>
      <c r="J3709" s="25">
        <v>0</v>
      </c>
      <c r="K3709" s="25">
        <v>0</v>
      </c>
      <c r="L3709" s="25">
        <v>0.17585200000000001</v>
      </c>
    </row>
    <row r="3710" spans="2:12" ht="19.5" customHeight="1" x14ac:dyDescent="0.3">
      <c r="B3710" s="39" t="s">
        <v>54</v>
      </c>
      <c r="C3710" s="38" t="s">
        <v>34</v>
      </c>
      <c r="D3710" s="38" t="s">
        <v>43</v>
      </c>
      <c r="E3710" s="43">
        <v>44774</v>
      </c>
      <c r="F3710" s="42">
        <v>8</v>
      </c>
      <c r="G3710" s="27">
        <v>0.28376699999999999</v>
      </c>
      <c r="H3710" s="27">
        <v>0</v>
      </c>
      <c r="I3710" s="27">
        <v>0.25683299999999998</v>
      </c>
      <c r="J3710" s="25">
        <v>0</v>
      </c>
      <c r="K3710" s="25">
        <v>0</v>
      </c>
      <c r="L3710" s="25">
        <v>0.20458999999999999</v>
      </c>
    </row>
    <row r="3711" spans="2:12" ht="19.5" customHeight="1" x14ac:dyDescent="0.3">
      <c r="B3711" s="39" t="s">
        <v>54</v>
      </c>
      <c r="C3711" s="38" t="s">
        <v>34</v>
      </c>
      <c r="D3711" s="38" t="s">
        <v>43</v>
      </c>
      <c r="E3711" s="43">
        <v>44743</v>
      </c>
      <c r="F3711" s="42">
        <v>8</v>
      </c>
      <c r="G3711" s="27">
        <v>0.25368299999999999</v>
      </c>
      <c r="H3711" s="27">
        <v>0</v>
      </c>
      <c r="I3711" s="27">
        <v>0.22456200000000001</v>
      </c>
      <c r="J3711" s="25">
        <v>0</v>
      </c>
      <c r="K3711" s="25">
        <v>0</v>
      </c>
      <c r="L3711" s="25">
        <v>0.181592</v>
      </c>
    </row>
    <row r="3712" spans="2:12" ht="19.5" customHeight="1" x14ac:dyDescent="0.3">
      <c r="B3712" s="39" t="s">
        <v>54</v>
      </c>
      <c r="C3712" s="38" t="s">
        <v>34</v>
      </c>
      <c r="D3712" s="38" t="s">
        <v>43</v>
      </c>
      <c r="E3712" s="43">
        <v>44713</v>
      </c>
      <c r="F3712" s="42">
        <v>8</v>
      </c>
      <c r="G3712" s="27">
        <v>0</v>
      </c>
      <c r="H3712" s="27">
        <v>0</v>
      </c>
      <c r="I3712" s="27">
        <v>0</v>
      </c>
      <c r="J3712" s="25">
        <v>0.28807899999999997</v>
      </c>
      <c r="K3712" s="25">
        <v>0.26786599999999999</v>
      </c>
      <c r="L3712" s="25">
        <v>0.219805</v>
      </c>
    </row>
    <row r="3713" spans="2:12" ht="19.5" customHeight="1" x14ac:dyDescent="0.3">
      <c r="B3713" s="39" t="s">
        <v>54</v>
      </c>
      <c r="C3713" s="38" t="s">
        <v>34</v>
      </c>
      <c r="D3713" s="38" t="s">
        <v>43</v>
      </c>
      <c r="E3713" s="43">
        <v>44682</v>
      </c>
      <c r="F3713" s="42">
        <v>8</v>
      </c>
      <c r="G3713" s="27">
        <v>0</v>
      </c>
      <c r="H3713" s="27">
        <v>0</v>
      </c>
      <c r="I3713" s="27">
        <v>0</v>
      </c>
      <c r="J3713" s="25">
        <v>0.307869</v>
      </c>
      <c r="K3713" s="25">
        <v>0.28353</v>
      </c>
      <c r="L3713" s="25">
        <v>0.24032800000000001</v>
      </c>
    </row>
    <row r="3714" spans="2:12" ht="19.5" customHeight="1" x14ac:dyDescent="0.3">
      <c r="B3714" s="39" t="s">
        <v>54</v>
      </c>
      <c r="C3714" s="38" t="s">
        <v>34</v>
      </c>
      <c r="D3714" s="38" t="s">
        <v>43</v>
      </c>
      <c r="E3714" s="43">
        <v>44652</v>
      </c>
      <c r="F3714" s="42">
        <v>8</v>
      </c>
      <c r="G3714" s="27">
        <v>0</v>
      </c>
      <c r="H3714" s="27">
        <v>0</v>
      </c>
      <c r="I3714" s="27">
        <v>0</v>
      </c>
      <c r="J3714" s="25">
        <v>0.31254700000000002</v>
      </c>
      <c r="K3714" s="25">
        <v>0.28140799999999999</v>
      </c>
      <c r="L3714" s="25">
        <v>0.24110200000000001</v>
      </c>
    </row>
    <row r="3715" spans="2:12" ht="19.5" customHeight="1" x14ac:dyDescent="0.3">
      <c r="B3715" s="39" t="s">
        <v>54</v>
      </c>
      <c r="C3715" s="38" t="s">
        <v>34</v>
      </c>
      <c r="D3715" s="38" t="s">
        <v>43</v>
      </c>
      <c r="E3715" s="43">
        <v>44621</v>
      </c>
      <c r="F3715" s="42">
        <v>8</v>
      </c>
      <c r="G3715" s="27">
        <v>0</v>
      </c>
      <c r="H3715" s="27">
        <v>0.45562900000000001</v>
      </c>
      <c r="I3715" s="27">
        <v>0</v>
      </c>
      <c r="J3715" s="25">
        <v>0.40139900000000001</v>
      </c>
      <c r="K3715" s="25">
        <v>0</v>
      </c>
      <c r="L3715" s="25">
        <v>0.31945000000000001</v>
      </c>
    </row>
    <row r="3716" spans="2:12" ht="19.5" customHeight="1" x14ac:dyDescent="0.3">
      <c r="B3716" s="39" t="s">
        <v>54</v>
      </c>
      <c r="C3716" s="38" t="s">
        <v>34</v>
      </c>
      <c r="D3716" s="38" t="s">
        <v>43</v>
      </c>
      <c r="E3716" s="43">
        <v>44593</v>
      </c>
      <c r="F3716" s="42">
        <v>8</v>
      </c>
      <c r="G3716" s="27">
        <v>0</v>
      </c>
      <c r="H3716" s="27">
        <v>0.33038200000000001</v>
      </c>
      <c r="I3716" s="27">
        <v>0</v>
      </c>
      <c r="J3716" s="25">
        <v>0.29066500000000001</v>
      </c>
      <c r="K3716" s="25">
        <v>0</v>
      </c>
      <c r="L3716" s="25">
        <v>0.23256099999999999</v>
      </c>
    </row>
    <row r="3717" spans="2:12" ht="19.5" customHeight="1" x14ac:dyDescent="0.3">
      <c r="B3717" s="39" t="s">
        <v>54</v>
      </c>
      <c r="C3717" s="38" t="s">
        <v>34</v>
      </c>
      <c r="D3717" s="38" t="s">
        <v>43</v>
      </c>
      <c r="E3717" s="43">
        <v>44562</v>
      </c>
      <c r="F3717" s="42">
        <v>8</v>
      </c>
      <c r="G3717" s="27">
        <v>0</v>
      </c>
      <c r="H3717" s="27">
        <v>0.33576800000000001</v>
      </c>
      <c r="I3717" s="27">
        <v>0</v>
      </c>
      <c r="J3717" s="25">
        <v>0.29117399999999999</v>
      </c>
      <c r="K3717" s="25">
        <v>0</v>
      </c>
      <c r="L3717" s="25">
        <v>0.24342800000000001</v>
      </c>
    </row>
    <row r="3718" spans="2:12" ht="19.5" customHeight="1" x14ac:dyDescent="0.3">
      <c r="B3718" s="89" t="s">
        <v>54</v>
      </c>
      <c r="C3718" s="38" t="s">
        <v>34</v>
      </c>
      <c r="D3718" s="38" t="s">
        <v>43</v>
      </c>
      <c r="E3718" s="43">
        <v>45108</v>
      </c>
      <c r="F3718" s="42">
        <v>8</v>
      </c>
      <c r="G3718" s="27">
        <v>0.19096199999999999</v>
      </c>
      <c r="H3718" s="27">
        <v>0</v>
      </c>
      <c r="I3718" s="27">
        <v>0.162385</v>
      </c>
      <c r="J3718" s="25">
        <v>0</v>
      </c>
      <c r="K3718" s="25">
        <v>0</v>
      </c>
      <c r="L3718" s="25">
        <v>0.122326</v>
      </c>
    </row>
    <row r="3719" spans="2:12" ht="19.5" customHeight="1" x14ac:dyDescent="0.3">
      <c r="B3719" s="39" t="s">
        <v>54</v>
      </c>
      <c r="C3719" s="38" t="s">
        <v>34</v>
      </c>
      <c r="D3719" s="38" t="s">
        <v>82</v>
      </c>
      <c r="E3719" s="43">
        <v>44896</v>
      </c>
      <c r="F3719" s="42" t="s">
        <v>125</v>
      </c>
      <c r="G3719" s="27">
        <v>0</v>
      </c>
      <c r="H3719" s="27">
        <v>0.17358199999999999</v>
      </c>
      <c r="I3719" s="27">
        <v>0.15306</v>
      </c>
      <c r="J3719" s="25">
        <v>0</v>
      </c>
      <c r="K3719" s="25">
        <v>0</v>
      </c>
      <c r="L3719" s="25">
        <v>0.16041</v>
      </c>
    </row>
    <row r="3720" spans="2:12" ht="19.5" customHeight="1" x14ac:dyDescent="0.3">
      <c r="B3720" s="39" t="s">
        <v>54</v>
      </c>
      <c r="C3720" s="38" t="s">
        <v>34</v>
      </c>
      <c r="D3720" s="38" t="s">
        <v>82</v>
      </c>
      <c r="E3720" s="43">
        <v>44866</v>
      </c>
      <c r="F3720" s="42" t="s">
        <v>125</v>
      </c>
      <c r="G3720" s="27">
        <v>0</v>
      </c>
      <c r="H3720" s="27">
        <v>0.217167</v>
      </c>
      <c r="I3720" s="27">
        <v>0.20116600000000001</v>
      </c>
      <c r="J3720" s="25">
        <v>0</v>
      </c>
      <c r="K3720" s="25">
        <v>0</v>
      </c>
      <c r="L3720" s="25">
        <v>0.16458800000000001</v>
      </c>
    </row>
    <row r="3721" spans="2:12" ht="19.5" customHeight="1" x14ac:dyDescent="0.3">
      <c r="B3721" s="39" t="s">
        <v>54</v>
      </c>
      <c r="C3721" s="38" t="s">
        <v>34</v>
      </c>
      <c r="D3721" s="38" t="s">
        <v>82</v>
      </c>
      <c r="E3721" s="43">
        <v>44835</v>
      </c>
      <c r="F3721" s="42" t="s">
        <v>125</v>
      </c>
      <c r="G3721" s="27">
        <v>0.25529400000000002</v>
      </c>
      <c r="H3721" s="27">
        <v>0</v>
      </c>
      <c r="I3721" s="27">
        <v>0.22794600000000001</v>
      </c>
      <c r="J3721" s="25">
        <v>0</v>
      </c>
      <c r="K3721" s="25">
        <v>0</v>
      </c>
      <c r="L3721" s="25">
        <v>0.17876</v>
      </c>
    </row>
    <row r="3722" spans="2:12" ht="19.5" customHeight="1" x14ac:dyDescent="0.3">
      <c r="B3722" s="39" t="s">
        <v>54</v>
      </c>
      <c r="C3722" s="38" t="s">
        <v>34</v>
      </c>
      <c r="D3722" s="38" t="s">
        <v>82</v>
      </c>
      <c r="E3722" s="43">
        <v>44805</v>
      </c>
      <c r="F3722" s="42" t="s">
        <v>125</v>
      </c>
      <c r="G3722" s="27">
        <v>0.27316000000000001</v>
      </c>
      <c r="H3722" s="27">
        <v>0</v>
      </c>
      <c r="I3722" s="27">
        <v>0.23702200000000001</v>
      </c>
      <c r="J3722" s="25">
        <v>0</v>
      </c>
      <c r="K3722" s="25">
        <v>0</v>
      </c>
      <c r="L3722" s="25">
        <v>0.17635200000000001</v>
      </c>
    </row>
    <row r="3723" spans="2:12" ht="19.5" customHeight="1" x14ac:dyDescent="0.3">
      <c r="B3723" s="39" t="s">
        <v>54</v>
      </c>
      <c r="C3723" s="38" t="s">
        <v>34</v>
      </c>
      <c r="D3723" s="38" t="s">
        <v>82</v>
      </c>
      <c r="E3723" s="43">
        <v>44774</v>
      </c>
      <c r="F3723" s="42" t="s">
        <v>125</v>
      </c>
      <c r="G3723" s="27">
        <v>0.28426699999999999</v>
      </c>
      <c r="H3723" s="27">
        <v>0</v>
      </c>
      <c r="I3723" s="27">
        <v>0.25733299999999998</v>
      </c>
      <c r="J3723" s="25">
        <v>0</v>
      </c>
      <c r="K3723" s="25">
        <v>0</v>
      </c>
      <c r="L3723" s="25">
        <v>0.20508999999999999</v>
      </c>
    </row>
    <row r="3724" spans="2:12" ht="19.5" customHeight="1" x14ac:dyDescent="0.3">
      <c r="B3724" s="39" t="s">
        <v>54</v>
      </c>
      <c r="C3724" s="38" t="s">
        <v>34</v>
      </c>
      <c r="D3724" s="38" t="s">
        <v>82</v>
      </c>
      <c r="E3724" s="43">
        <v>44743</v>
      </c>
      <c r="F3724" s="42" t="s">
        <v>125</v>
      </c>
      <c r="G3724" s="27">
        <v>0.25418299999999999</v>
      </c>
      <c r="H3724" s="27">
        <v>0</v>
      </c>
      <c r="I3724" s="27">
        <v>0.22506200000000001</v>
      </c>
      <c r="J3724" s="25">
        <v>0</v>
      </c>
      <c r="K3724" s="25">
        <v>0</v>
      </c>
      <c r="L3724" s="25">
        <v>0.182092</v>
      </c>
    </row>
    <row r="3725" spans="2:12" ht="19.5" customHeight="1" x14ac:dyDescent="0.3">
      <c r="B3725" s="39" t="s">
        <v>54</v>
      </c>
      <c r="C3725" s="38" t="s">
        <v>34</v>
      </c>
      <c r="D3725" s="38" t="s">
        <v>82</v>
      </c>
      <c r="E3725" s="43">
        <v>44713</v>
      </c>
      <c r="F3725" s="42" t="s">
        <v>125</v>
      </c>
      <c r="G3725" s="27">
        <v>0</v>
      </c>
      <c r="H3725" s="27">
        <v>0</v>
      </c>
      <c r="I3725" s="27">
        <v>0</v>
      </c>
      <c r="J3725" s="25">
        <v>0.28857899999999997</v>
      </c>
      <c r="K3725" s="25">
        <v>0.26836599999999999</v>
      </c>
      <c r="L3725" s="25">
        <v>0.220305</v>
      </c>
    </row>
    <row r="3726" spans="2:12" ht="19.5" customHeight="1" x14ac:dyDescent="0.3">
      <c r="B3726" s="39" t="s">
        <v>54</v>
      </c>
      <c r="C3726" s="38" t="s">
        <v>34</v>
      </c>
      <c r="D3726" s="38" t="s">
        <v>82</v>
      </c>
      <c r="E3726" s="43">
        <v>44682</v>
      </c>
      <c r="F3726" s="42" t="s">
        <v>125</v>
      </c>
      <c r="G3726" s="27">
        <v>0</v>
      </c>
      <c r="H3726" s="27">
        <v>0</v>
      </c>
      <c r="I3726" s="27">
        <v>0</v>
      </c>
      <c r="J3726" s="25">
        <v>0.308369</v>
      </c>
      <c r="K3726" s="25">
        <v>0.28403</v>
      </c>
      <c r="L3726" s="25">
        <v>0.24082799999999999</v>
      </c>
    </row>
    <row r="3727" spans="2:12" ht="19.5" customHeight="1" x14ac:dyDescent="0.3">
      <c r="B3727" s="39" t="s">
        <v>54</v>
      </c>
      <c r="C3727" s="38" t="s">
        <v>34</v>
      </c>
      <c r="D3727" s="38" t="s">
        <v>82</v>
      </c>
      <c r="E3727" s="43">
        <v>44652</v>
      </c>
      <c r="F3727" s="42" t="s">
        <v>125</v>
      </c>
      <c r="G3727" s="27">
        <v>0</v>
      </c>
      <c r="H3727" s="27">
        <v>0</v>
      </c>
      <c r="I3727" s="27">
        <v>0</v>
      </c>
      <c r="J3727" s="25">
        <v>0.31304700000000002</v>
      </c>
      <c r="K3727" s="25">
        <v>0.28190799999999999</v>
      </c>
      <c r="L3727" s="25">
        <v>0.24160200000000001</v>
      </c>
    </row>
    <row r="3728" spans="2:12" ht="19.5" customHeight="1" x14ac:dyDescent="0.3">
      <c r="B3728" s="39" t="s">
        <v>54</v>
      </c>
      <c r="C3728" s="38" t="s">
        <v>34</v>
      </c>
      <c r="D3728" s="38" t="s">
        <v>82</v>
      </c>
      <c r="E3728" s="43">
        <v>44621</v>
      </c>
      <c r="F3728" s="42" t="s">
        <v>125</v>
      </c>
      <c r="G3728" s="27">
        <v>0</v>
      </c>
      <c r="H3728" s="27">
        <v>0.45612900000000001</v>
      </c>
      <c r="I3728" s="27">
        <v>0</v>
      </c>
      <c r="J3728" s="25">
        <v>0.40189900000000001</v>
      </c>
      <c r="K3728" s="25">
        <v>0</v>
      </c>
      <c r="L3728" s="25">
        <v>0.31995000000000001</v>
      </c>
    </row>
    <row r="3729" spans="2:12" ht="19.5" customHeight="1" x14ac:dyDescent="0.3">
      <c r="B3729" s="39" t="s">
        <v>54</v>
      </c>
      <c r="C3729" s="38" t="s">
        <v>34</v>
      </c>
      <c r="D3729" s="38" t="s">
        <v>82</v>
      </c>
      <c r="E3729" s="43">
        <v>44593</v>
      </c>
      <c r="F3729" s="42" t="s">
        <v>125</v>
      </c>
      <c r="G3729" s="27">
        <v>0</v>
      </c>
      <c r="H3729" s="27">
        <v>0.33088200000000001</v>
      </c>
      <c r="I3729" s="27">
        <v>0</v>
      </c>
      <c r="J3729" s="25">
        <v>0.29116500000000001</v>
      </c>
      <c r="K3729" s="25">
        <v>0</v>
      </c>
      <c r="L3729" s="25">
        <v>0.23306099999999999</v>
      </c>
    </row>
    <row r="3730" spans="2:12" ht="19.5" customHeight="1" x14ac:dyDescent="0.3">
      <c r="B3730" s="39" t="s">
        <v>54</v>
      </c>
      <c r="C3730" s="38" t="s">
        <v>34</v>
      </c>
      <c r="D3730" s="38" t="s">
        <v>82</v>
      </c>
      <c r="E3730" s="43">
        <v>44562</v>
      </c>
      <c r="F3730" s="42" t="s">
        <v>125</v>
      </c>
      <c r="G3730" s="27">
        <v>0</v>
      </c>
      <c r="H3730" s="27">
        <v>0.33626800000000001</v>
      </c>
      <c r="I3730" s="27">
        <v>0</v>
      </c>
      <c r="J3730" s="25">
        <v>0.29167399999999999</v>
      </c>
      <c r="K3730" s="25">
        <v>0</v>
      </c>
      <c r="L3730" s="25">
        <v>0.24392800000000001</v>
      </c>
    </row>
    <row r="3731" spans="2:12" ht="19.5" customHeight="1" x14ac:dyDescent="0.3">
      <c r="B3731" s="39" t="s">
        <v>54</v>
      </c>
      <c r="C3731" s="38" t="s">
        <v>34</v>
      </c>
      <c r="D3731" s="38" t="s">
        <v>82</v>
      </c>
      <c r="E3731" s="43">
        <v>44896</v>
      </c>
      <c r="F3731" s="42" t="s">
        <v>126</v>
      </c>
      <c r="G3731" s="27">
        <v>0</v>
      </c>
      <c r="H3731" s="27">
        <v>0.17858199999999999</v>
      </c>
      <c r="I3731" s="27">
        <v>0.15806000000000001</v>
      </c>
      <c r="J3731" s="25">
        <v>0</v>
      </c>
      <c r="K3731" s="25">
        <v>0</v>
      </c>
      <c r="L3731" s="25">
        <v>0.16541</v>
      </c>
    </row>
    <row r="3732" spans="2:12" ht="19.5" customHeight="1" x14ac:dyDescent="0.3">
      <c r="B3732" s="39" t="s">
        <v>54</v>
      </c>
      <c r="C3732" s="38" t="s">
        <v>34</v>
      </c>
      <c r="D3732" s="38" t="s">
        <v>82</v>
      </c>
      <c r="E3732" s="43">
        <v>44866</v>
      </c>
      <c r="F3732" s="42" t="s">
        <v>126</v>
      </c>
      <c r="G3732" s="27">
        <v>0</v>
      </c>
      <c r="H3732" s="27">
        <v>0.222167</v>
      </c>
      <c r="I3732" s="27">
        <v>0.20616599999999999</v>
      </c>
      <c r="J3732" s="25">
        <v>0</v>
      </c>
      <c r="K3732" s="25">
        <v>0</v>
      </c>
      <c r="L3732" s="25">
        <v>0.16958799999999999</v>
      </c>
    </row>
    <row r="3733" spans="2:12" ht="19.5" customHeight="1" x14ac:dyDescent="0.3">
      <c r="B3733" s="39" t="s">
        <v>54</v>
      </c>
      <c r="C3733" s="38" t="s">
        <v>34</v>
      </c>
      <c r="D3733" s="38" t="s">
        <v>82</v>
      </c>
      <c r="E3733" s="43">
        <v>44835</v>
      </c>
      <c r="F3733" s="42" t="s">
        <v>126</v>
      </c>
      <c r="G3733" s="27">
        <v>0.26029400000000003</v>
      </c>
      <c r="H3733" s="27">
        <v>0</v>
      </c>
      <c r="I3733" s="27">
        <v>0.23294599999999999</v>
      </c>
      <c r="J3733" s="25">
        <v>0</v>
      </c>
      <c r="K3733" s="25">
        <v>0</v>
      </c>
      <c r="L3733" s="25">
        <v>0.18376000000000001</v>
      </c>
    </row>
    <row r="3734" spans="2:12" ht="19.5" customHeight="1" x14ac:dyDescent="0.3">
      <c r="B3734" s="39" t="s">
        <v>54</v>
      </c>
      <c r="C3734" s="38" t="s">
        <v>34</v>
      </c>
      <c r="D3734" s="38" t="s">
        <v>82</v>
      </c>
      <c r="E3734" s="43">
        <v>44805</v>
      </c>
      <c r="F3734" s="42" t="s">
        <v>126</v>
      </c>
      <c r="G3734" s="27">
        <v>0.27816000000000002</v>
      </c>
      <c r="H3734" s="27">
        <v>0</v>
      </c>
      <c r="I3734" s="27">
        <v>0.24202199999999999</v>
      </c>
      <c r="J3734" s="25">
        <v>0</v>
      </c>
      <c r="K3734" s="25">
        <v>0</v>
      </c>
      <c r="L3734" s="25">
        <v>0.18135199999999999</v>
      </c>
    </row>
    <row r="3735" spans="2:12" ht="19.5" customHeight="1" x14ac:dyDescent="0.3">
      <c r="B3735" s="39" t="s">
        <v>54</v>
      </c>
      <c r="C3735" s="38" t="s">
        <v>34</v>
      </c>
      <c r="D3735" s="38" t="s">
        <v>82</v>
      </c>
      <c r="E3735" s="43">
        <v>44774</v>
      </c>
      <c r="F3735" s="42" t="s">
        <v>126</v>
      </c>
      <c r="G3735" s="27">
        <v>0.289267</v>
      </c>
      <c r="H3735" s="27">
        <v>0</v>
      </c>
      <c r="I3735" s="27">
        <v>0.26233299999999998</v>
      </c>
      <c r="J3735" s="25">
        <v>0</v>
      </c>
      <c r="K3735" s="25">
        <v>0</v>
      </c>
      <c r="L3735" s="25">
        <v>0.21009</v>
      </c>
    </row>
    <row r="3736" spans="2:12" ht="19.5" customHeight="1" x14ac:dyDescent="0.3">
      <c r="B3736" s="39" t="s">
        <v>54</v>
      </c>
      <c r="C3736" s="38" t="s">
        <v>34</v>
      </c>
      <c r="D3736" s="38" t="s">
        <v>82</v>
      </c>
      <c r="E3736" s="43">
        <v>44743</v>
      </c>
      <c r="F3736" s="42" t="s">
        <v>126</v>
      </c>
      <c r="G3736" s="27">
        <v>0.259183</v>
      </c>
      <c r="H3736" s="27">
        <v>0</v>
      </c>
      <c r="I3736" s="27">
        <v>0.23006199999999999</v>
      </c>
      <c r="J3736" s="25">
        <v>0</v>
      </c>
      <c r="K3736" s="25">
        <v>0</v>
      </c>
      <c r="L3736" s="25">
        <v>0.18709200000000001</v>
      </c>
    </row>
    <row r="3737" spans="2:12" ht="19.5" customHeight="1" x14ac:dyDescent="0.3">
      <c r="B3737" s="39" t="s">
        <v>54</v>
      </c>
      <c r="C3737" s="38" t="s">
        <v>34</v>
      </c>
      <c r="D3737" s="38" t="s">
        <v>82</v>
      </c>
      <c r="E3737" s="43">
        <v>44713</v>
      </c>
      <c r="F3737" s="42" t="s">
        <v>126</v>
      </c>
      <c r="G3737" s="27">
        <v>0</v>
      </c>
      <c r="H3737" s="27">
        <v>0</v>
      </c>
      <c r="I3737" s="27">
        <v>0</v>
      </c>
      <c r="J3737" s="25">
        <v>0.29357899999999998</v>
      </c>
      <c r="K3737" s="25">
        <v>0.273366</v>
      </c>
      <c r="L3737" s="25">
        <v>0.22530500000000001</v>
      </c>
    </row>
    <row r="3738" spans="2:12" ht="19.5" customHeight="1" x14ac:dyDescent="0.3">
      <c r="B3738" s="39" t="s">
        <v>54</v>
      </c>
      <c r="C3738" s="38" t="s">
        <v>34</v>
      </c>
      <c r="D3738" s="38" t="s">
        <v>82</v>
      </c>
      <c r="E3738" s="43">
        <v>44682</v>
      </c>
      <c r="F3738" s="42" t="s">
        <v>126</v>
      </c>
      <c r="G3738" s="27">
        <v>0</v>
      </c>
      <c r="H3738" s="27">
        <v>0</v>
      </c>
      <c r="I3738" s="27">
        <v>0</v>
      </c>
      <c r="J3738" s="25">
        <v>0.31336900000000001</v>
      </c>
      <c r="K3738" s="25">
        <v>0.28903000000000001</v>
      </c>
      <c r="L3738" s="25">
        <v>0.24582799999999999</v>
      </c>
    </row>
    <row r="3739" spans="2:12" ht="19.5" customHeight="1" x14ac:dyDescent="0.3">
      <c r="B3739" s="39" t="s">
        <v>54</v>
      </c>
      <c r="C3739" s="38" t="s">
        <v>34</v>
      </c>
      <c r="D3739" s="38" t="s">
        <v>82</v>
      </c>
      <c r="E3739" s="43">
        <v>44652</v>
      </c>
      <c r="F3739" s="42" t="s">
        <v>126</v>
      </c>
      <c r="G3739" s="27">
        <v>0</v>
      </c>
      <c r="H3739" s="27">
        <v>0</v>
      </c>
      <c r="I3739" s="27">
        <v>0</v>
      </c>
      <c r="J3739" s="25">
        <v>0.31804700000000002</v>
      </c>
      <c r="K3739" s="25">
        <v>0.286908</v>
      </c>
      <c r="L3739" s="25">
        <v>0.24660199999999999</v>
      </c>
    </row>
    <row r="3740" spans="2:12" ht="19.5" customHeight="1" x14ac:dyDescent="0.3">
      <c r="B3740" s="39" t="s">
        <v>54</v>
      </c>
      <c r="C3740" s="38" t="s">
        <v>34</v>
      </c>
      <c r="D3740" s="38" t="s">
        <v>82</v>
      </c>
      <c r="E3740" s="43">
        <v>44621</v>
      </c>
      <c r="F3740" s="42" t="s">
        <v>126</v>
      </c>
      <c r="G3740" s="27">
        <v>0</v>
      </c>
      <c r="H3740" s="27">
        <v>0.46112900000000001</v>
      </c>
      <c r="I3740" s="27">
        <v>0</v>
      </c>
      <c r="J3740" s="25">
        <v>0.40689900000000001</v>
      </c>
      <c r="K3740" s="25">
        <v>0</v>
      </c>
      <c r="L3740" s="25">
        <v>0.32495000000000002</v>
      </c>
    </row>
    <row r="3741" spans="2:12" ht="19.5" customHeight="1" x14ac:dyDescent="0.3">
      <c r="B3741" s="39" t="s">
        <v>54</v>
      </c>
      <c r="C3741" s="38" t="s">
        <v>34</v>
      </c>
      <c r="D3741" s="38" t="s">
        <v>82</v>
      </c>
      <c r="E3741" s="43">
        <v>44593</v>
      </c>
      <c r="F3741" s="42" t="s">
        <v>126</v>
      </c>
      <c r="G3741" s="27">
        <v>0</v>
      </c>
      <c r="H3741" s="27">
        <v>0.33588200000000001</v>
      </c>
      <c r="I3741" s="27">
        <v>0</v>
      </c>
      <c r="J3741" s="25">
        <v>0.29616500000000001</v>
      </c>
      <c r="K3741" s="25">
        <v>0</v>
      </c>
      <c r="L3741" s="25">
        <v>0.23806099999999999</v>
      </c>
    </row>
    <row r="3742" spans="2:12" ht="19.5" customHeight="1" x14ac:dyDescent="0.3">
      <c r="B3742" s="39" t="s">
        <v>54</v>
      </c>
      <c r="C3742" s="38" t="s">
        <v>34</v>
      </c>
      <c r="D3742" s="38" t="s">
        <v>82</v>
      </c>
      <c r="E3742" s="43">
        <v>44562</v>
      </c>
      <c r="F3742" s="42" t="s">
        <v>126</v>
      </c>
      <c r="G3742" s="27">
        <v>0</v>
      </c>
      <c r="H3742" s="27">
        <v>0.34126800000000002</v>
      </c>
      <c r="I3742" s="27">
        <v>0</v>
      </c>
      <c r="J3742" s="25">
        <v>0.29667399999999999</v>
      </c>
      <c r="K3742" s="25">
        <v>0</v>
      </c>
      <c r="L3742" s="25">
        <v>0.24892799999999998</v>
      </c>
    </row>
    <row r="3743" spans="2:12" ht="19.5" customHeight="1" x14ac:dyDescent="0.3">
      <c r="B3743" s="39" t="s">
        <v>54</v>
      </c>
      <c r="C3743" s="38" t="s">
        <v>34</v>
      </c>
      <c r="D3743" s="38" t="s">
        <v>82</v>
      </c>
      <c r="E3743" s="43">
        <v>44896</v>
      </c>
      <c r="F3743" s="42" t="s">
        <v>127</v>
      </c>
      <c r="G3743" s="27">
        <v>0</v>
      </c>
      <c r="H3743" s="27">
        <v>0.183582</v>
      </c>
      <c r="I3743" s="27">
        <v>0.16306000000000001</v>
      </c>
      <c r="J3743" s="25">
        <v>0</v>
      </c>
      <c r="K3743" s="25">
        <v>0</v>
      </c>
      <c r="L3743" s="25">
        <v>0.17041000000000001</v>
      </c>
    </row>
    <row r="3744" spans="2:12" ht="19.5" customHeight="1" x14ac:dyDescent="0.3">
      <c r="B3744" s="39" t="s">
        <v>54</v>
      </c>
      <c r="C3744" s="38" t="s">
        <v>34</v>
      </c>
      <c r="D3744" s="38" t="s">
        <v>82</v>
      </c>
      <c r="E3744" s="43">
        <v>44866</v>
      </c>
      <c r="F3744" s="42" t="s">
        <v>127</v>
      </c>
      <c r="G3744" s="27">
        <v>0</v>
      </c>
      <c r="H3744" s="27">
        <v>0.22716700000000001</v>
      </c>
      <c r="I3744" s="27">
        <v>0.21116599999999999</v>
      </c>
      <c r="J3744" s="25">
        <v>0</v>
      </c>
      <c r="K3744" s="25">
        <v>0</v>
      </c>
      <c r="L3744" s="25">
        <v>0.17458799999999999</v>
      </c>
    </row>
    <row r="3745" spans="2:12" ht="19.5" customHeight="1" x14ac:dyDescent="0.3">
      <c r="B3745" s="39" t="s">
        <v>54</v>
      </c>
      <c r="C3745" s="38" t="s">
        <v>34</v>
      </c>
      <c r="D3745" s="38" t="s">
        <v>82</v>
      </c>
      <c r="E3745" s="43">
        <v>44835</v>
      </c>
      <c r="F3745" s="42" t="s">
        <v>127</v>
      </c>
      <c r="G3745" s="27">
        <v>0.26529399999999997</v>
      </c>
      <c r="H3745" s="27">
        <v>0</v>
      </c>
      <c r="I3745" s="27">
        <v>0.23794599999999999</v>
      </c>
      <c r="J3745" s="25">
        <v>0</v>
      </c>
      <c r="K3745" s="25">
        <v>0</v>
      </c>
      <c r="L3745" s="25">
        <v>0.18876000000000001</v>
      </c>
    </row>
    <row r="3746" spans="2:12" ht="19.5" customHeight="1" x14ac:dyDescent="0.3">
      <c r="B3746" s="39" t="s">
        <v>54</v>
      </c>
      <c r="C3746" s="38" t="s">
        <v>34</v>
      </c>
      <c r="D3746" s="38" t="s">
        <v>82</v>
      </c>
      <c r="E3746" s="43">
        <v>44805</v>
      </c>
      <c r="F3746" s="42" t="s">
        <v>127</v>
      </c>
      <c r="G3746" s="27">
        <v>0.28316000000000002</v>
      </c>
      <c r="H3746" s="27">
        <v>0</v>
      </c>
      <c r="I3746" s="27">
        <v>0.24702199999999999</v>
      </c>
      <c r="J3746" s="25">
        <v>0</v>
      </c>
      <c r="K3746" s="25">
        <v>0</v>
      </c>
      <c r="L3746" s="25">
        <v>0.18635199999999999</v>
      </c>
    </row>
    <row r="3747" spans="2:12" ht="19.5" customHeight="1" x14ac:dyDescent="0.3">
      <c r="B3747" s="39" t="s">
        <v>54</v>
      </c>
      <c r="C3747" s="38" t="s">
        <v>34</v>
      </c>
      <c r="D3747" s="38" t="s">
        <v>82</v>
      </c>
      <c r="E3747" s="43">
        <v>44774</v>
      </c>
      <c r="F3747" s="42" t="s">
        <v>127</v>
      </c>
      <c r="G3747" s="27">
        <v>0.294267</v>
      </c>
      <c r="H3747" s="27">
        <v>0</v>
      </c>
      <c r="I3747" s="27">
        <v>0.26733299999999999</v>
      </c>
      <c r="J3747" s="25">
        <v>0</v>
      </c>
      <c r="K3747" s="25">
        <v>0</v>
      </c>
      <c r="L3747" s="25">
        <v>0.21509</v>
      </c>
    </row>
    <row r="3748" spans="2:12" ht="19.5" customHeight="1" x14ac:dyDescent="0.3">
      <c r="B3748" s="39" t="s">
        <v>54</v>
      </c>
      <c r="C3748" s="38" t="s">
        <v>34</v>
      </c>
      <c r="D3748" s="38" t="s">
        <v>82</v>
      </c>
      <c r="E3748" s="43">
        <v>44743</v>
      </c>
      <c r="F3748" s="42" t="s">
        <v>127</v>
      </c>
      <c r="G3748" s="27">
        <v>0.264183</v>
      </c>
      <c r="H3748" s="27">
        <v>0</v>
      </c>
      <c r="I3748" s="27">
        <v>0.23506199999999999</v>
      </c>
      <c r="J3748" s="25">
        <v>0</v>
      </c>
      <c r="K3748" s="25">
        <v>0</v>
      </c>
      <c r="L3748" s="25">
        <v>0.19209199999999998</v>
      </c>
    </row>
    <row r="3749" spans="2:12" ht="19.5" customHeight="1" x14ac:dyDescent="0.3">
      <c r="B3749" s="39" t="s">
        <v>54</v>
      </c>
      <c r="C3749" s="38" t="s">
        <v>34</v>
      </c>
      <c r="D3749" s="38" t="s">
        <v>82</v>
      </c>
      <c r="E3749" s="43">
        <v>44713</v>
      </c>
      <c r="F3749" s="42" t="s">
        <v>127</v>
      </c>
      <c r="G3749" s="27">
        <v>0</v>
      </c>
      <c r="H3749" s="27">
        <v>0</v>
      </c>
      <c r="I3749" s="27">
        <v>0</v>
      </c>
      <c r="J3749" s="25">
        <v>0.29857899999999998</v>
      </c>
      <c r="K3749" s="25">
        <v>0.278366</v>
      </c>
      <c r="L3749" s="25">
        <v>0.23030500000000001</v>
      </c>
    </row>
    <row r="3750" spans="2:12" ht="19.5" customHeight="1" x14ac:dyDescent="0.3">
      <c r="B3750" s="39" t="s">
        <v>54</v>
      </c>
      <c r="C3750" s="38" t="s">
        <v>34</v>
      </c>
      <c r="D3750" s="38" t="s">
        <v>82</v>
      </c>
      <c r="E3750" s="43">
        <v>44682</v>
      </c>
      <c r="F3750" s="42" t="s">
        <v>127</v>
      </c>
      <c r="G3750" s="27">
        <v>0</v>
      </c>
      <c r="H3750" s="27">
        <v>0</v>
      </c>
      <c r="I3750" s="27">
        <v>0</v>
      </c>
      <c r="J3750" s="25">
        <v>0.31836900000000001</v>
      </c>
      <c r="K3750" s="25">
        <v>0.29403000000000001</v>
      </c>
      <c r="L3750" s="25">
        <v>0.250828</v>
      </c>
    </row>
    <row r="3751" spans="2:12" ht="19.5" customHeight="1" x14ac:dyDescent="0.3">
      <c r="B3751" s="39" t="s">
        <v>54</v>
      </c>
      <c r="C3751" s="38" t="s">
        <v>34</v>
      </c>
      <c r="D3751" s="38" t="s">
        <v>82</v>
      </c>
      <c r="E3751" s="43">
        <v>44652</v>
      </c>
      <c r="F3751" s="42" t="s">
        <v>127</v>
      </c>
      <c r="G3751" s="27">
        <v>0</v>
      </c>
      <c r="H3751" s="27">
        <v>0</v>
      </c>
      <c r="I3751" s="27">
        <v>0</v>
      </c>
      <c r="J3751" s="25">
        <v>0.32304699999999997</v>
      </c>
      <c r="K3751" s="25">
        <v>0.291908</v>
      </c>
      <c r="L3751" s="25">
        <v>0.25160199999999999</v>
      </c>
    </row>
    <row r="3752" spans="2:12" ht="19.5" customHeight="1" x14ac:dyDescent="0.3">
      <c r="B3752" s="39" t="s">
        <v>54</v>
      </c>
      <c r="C3752" s="38" t="s">
        <v>34</v>
      </c>
      <c r="D3752" s="38" t="s">
        <v>82</v>
      </c>
      <c r="E3752" s="43">
        <v>44621</v>
      </c>
      <c r="F3752" s="42" t="s">
        <v>127</v>
      </c>
      <c r="G3752" s="27">
        <v>0</v>
      </c>
      <c r="H3752" s="27">
        <v>0.46612900000000002</v>
      </c>
      <c r="I3752" s="27">
        <v>0</v>
      </c>
      <c r="J3752" s="25">
        <v>0.41189900000000002</v>
      </c>
      <c r="K3752" s="25">
        <v>0</v>
      </c>
      <c r="L3752" s="25">
        <v>0.32995000000000002</v>
      </c>
    </row>
    <row r="3753" spans="2:12" ht="19.5" customHeight="1" x14ac:dyDescent="0.3">
      <c r="B3753" s="39" t="s">
        <v>54</v>
      </c>
      <c r="C3753" s="38" t="s">
        <v>34</v>
      </c>
      <c r="D3753" s="38" t="s">
        <v>82</v>
      </c>
      <c r="E3753" s="43">
        <v>44593</v>
      </c>
      <c r="F3753" s="42" t="s">
        <v>127</v>
      </c>
      <c r="G3753" s="27">
        <v>0</v>
      </c>
      <c r="H3753" s="27">
        <v>0.34088200000000002</v>
      </c>
      <c r="I3753" s="27">
        <v>0</v>
      </c>
      <c r="J3753" s="25">
        <v>0.30116500000000002</v>
      </c>
      <c r="K3753" s="25">
        <v>0</v>
      </c>
      <c r="L3753" s="25">
        <v>0.243061</v>
      </c>
    </row>
    <row r="3754" spans="2:12" ht="19.5" customHeight="1" x14ac:dyDescent="0.3">
      <c r="B3754" s="39" t="s">
        <v>54</v>
      </c>
      <c r="C3754" s="38" t="s">
        <v>34</v>
      </c>
      <c r="D3754" s="38" t="s">
        <v>82</v>
      </c>
      <c r="E3754" s="43">
        <v>44562</v>
      </c>
      <c r="F3754" s="42" t="s">
        <v>127</v>
      </c>
      <c r="G3754" s="27">
        <v>0</v>
      </c>
      <c r="H3754" s="27">
        <v>0.34626800000000002</v>
      </c>
      <c r="I3754" s="27">
        <v>0</v>
      </c>
      <c r="J3754" s="25">
        <v>0.301674</v>
      </c>
      <c r="K3754" s="25">
        <v>0</v>
      </c>
      <c r="L3754" s="25">
        <v>0.25392799999999999</v>
      </c>
    </row>
    <row r="3755" spans="2:12" ht="19.5" customHeight="1" x14ac:dyDescent="0.3">
      <c r="B3755" s="39" t="s">
        <v>54</v>
      </c>
      <c r="C3755" s="38" t="s">
        <v>34</v>
      </c>
      <c r="D3755" s="38" t="s">
        <v>82</v>
      </c>
      <c r="E3755" s="43">
        <v>44896</v>
      </c>
      <c r="F3755" s="42" t="s">
        <v>128</v>
      </c>
      <c r="G3755" s="27">
        <v>0</v>
      </c>
      <c r="H3755" s="27">
        <v>0.188582</v>
      </c>
      <c r="I3755" s="27">
        <v>0.16805999999999999</v>
      </c>
      <c r="J3755" s="25">
        <v>0</v>
      </c>
      <c r="K3755" s="25">
        <v>0</v>
      </c>
      <c r="L3755" s="25">
        <v>0.17541000000000001</v>
      </c>
    </row>
    <row r="3756" spans="2:12" ht="19.5" customHeight="1" x14ac:dyDescent="0.3">
      <c r="B3756" s="39" t="s">
        <v>54</v>
      </c>
      <c r="C3756" s="38" t="s">
        <v>34</v>
      </c>
      <c r="D3756" s="38" t="s">
        <v>82</v>
      </c>
      <c r="E3756" s="43">
        <v>44866</v>
      </c>
      <c r="F3756" s="42" t="s">
        <v>128</v>
      </c>
      <c r="G3756" s="27">
        <v>0</v>
      </c>
      <c r="H3756" s="27">
        <v>0.23216700000000001</v>
      </c>
      <c r="I3756" s="27">
        <v>0.216166</v>
      </c>
      <c r="J3756" s="25">
        <v>0</v>
      </c>
      <c r="K3756" s="25">
        <v>0</v>
      </c>
      <c r="L3756" s="25">
        <v>0.179588</v>
      </c>
    </row>
    <row r="3757" spans="2:12" ht="19.5" customHeight="1" x14ac:dyDescent="0.3">
      <c r="B3757" s="39" t="s">
        <v>54</v>
      </c>
      <c r="C3757" s="38" t="s">
        <v>34</v>
      </c>
      <c r="D3757" s="38" t="s">
        <v>82</v>
      </c>
      <c r="E3757" s="43">
        <v>44835</v>
      </c>
      <c r="F3757" s="42" t="s">
        <v>128</v>
      </c>
      <c r="G3757" s="27">
        <v>0.27029399999999998</v>
      </c>
      <c r="H3757" s="27">
        <v>0</v>
      </c>
      <c r="I3757" s="27">
        <v>0.242946</v>
      </c>
      <c r="J3757" s="25">
        <v>0</v>
      </c>
      <c r="K3757" s="25">
        <v>0</v>
      </c>
      <c r="L3757" s="25">
        <v>0.19375999999999999</v>
      </c>
    </row>
    <row r="3758" spans="2:12" ht="19.5" customHeight="1" x14ac:dyDescent="0.3">
      <c r="B3758" s="39" t="s">
        <v>54</v>
      </c>
      <c r="C3758" s="38" t="s">
        <v>34</v>
      </c>
      <c r="D3758" s="38" t="s">
        <v>82</v>
      </c>
      <c r="E3758" s="43">
        <v>44805</v>
      </c>
      <c r="F3758" s="42" t="s">
        <v>128</v>
      </c>
      <c r="G3758" s="27">
        <v>0.28815999999999997</v>
      </c>
      <c r="H3758" s="27">
        <v>0</v>
      </c>
      <c r="I3758" s="27">
        <v>0.25202200000000002</v>
      </c>
      <c r="J3758" s="25">
        <v>0</v>
      </c>
      <c r="K3758" s="25">
        <v>0</v>
      </c>
      <c r="L3758" s="25">
        <v>0.19135199999999999</v>
      </c>
    </row>
    <row r="3759" spans="2:12" ht="19.5" customHeight="1" x14ac:dyDescent="0.3">
      <c r="B3759" s="39" t="s">
        <v>54</v>
      </c>
      <c r="C3759" s="38" t="s">
        <v>34</v>
      </c>
      <c r="D3759" s="38" t="s">
        <v>82</v>
      </c>
      <c r="E3759" s="43">
        <v>44774</v>
      </c>
      <c r="F3759" s="42" t="s">
        <v>128</v>
      </c>
      <c r="G3759" s="27">
        <v>0.29926700000000001</v>
      </c>
      <c r="H3759" s="27">
        <v>0</v>
      </c>
      <c r="I3759" s="27">
        <v>0.27233299999999999</v>
      </c>
      <c r="J3759" s="25">
        <v>0</v>
      </c>
      <c r="K3759" s="25">
        <v>0</v>
      </c>
      <c r="L3759" s="25">
        <v>0.22009000000000001</v>
      </c>
    </row>
    <row r="3760" spans="2:12" ht="19.5" customHeight="1" x14ac:dyDescent="0.3">
      <c r="B3760" s="39" t="s">
        <v>54</v>
      </c>
      <c r="C3760" s="38" t="s">
        <v>34</v>
      </c>
      <c r="D3760" s="38" t="s">
        <v>82</v>
      </c>
      <c r="E3760" s="43">
        <v>44743</v>
      </c>
      <c r="F3760" s="42" t="s">
        <v>128</v>
      </c>
      <c r="G3760" s="27">
        <v>0.26918300000000001</v>
      </c>
      <c r="H3760" s="27">
        <v>0</v>
      </c>
      <c r="I3760" s="27">
        <v>0.240062</v>
      </c>
      <c r="J3760" s="25">
        <v>0</v>
      </c>
      <c r="K3760" s="25">
        <v>0</v>
      </c>
      <c r="L3760" s="25">
        <v>0.19709199999999999</v>
      </c>
    </row>
    <row r="3761" spans="2:12" ht="19.5" customHeight="1" x14ac:dyDescent="0.3">
      <c r="B3761" s="39" t="s">
        <v>54</v>
      </c>
      <c r="C3761" s="38" t="s">
        <v>34</v>
      </c>
      <c r="D3761" s="38" t="s">
        <v>82</v>
      </c>
      <c r="E3761" s="43">
        <v>44713</v>
      </c>
      <c r="F3761" s="42" t="s">
        <v>128</v>
      </c>
      <c r="G3761" s="27">
        <v>0</v>
      </c>
      <c r="H3761" s="27">
        <v>0</v>
      </c>
      <c r="I3761" s="27">
        <v>0</v>
      </c>
      <c r="J3761" s="25">
        <v>0.30357899999999999</v>
      </c>
      <c r="K3761" s="25">
        <v>0.28336600000000001</v>
      </c>
      <c r="L3761" s="25">
        <v>0.23530499999999999</v>
      </c>
    </row>
    <row r="3762" spans="2:12" ht="19.5" customHeight="1" x14ac:dyDescent="0.3">
      <c r="B3762" s="39" t="s">
        <v>54</v>
      </c>
      <c r="C3762" s="38" t="s">
        <v>34</v>
      </c>
      <c r="D3762" s="38" t="s">
        <v>82</v>
      </c>
      <c r="E3762" s="43">
        <v>44682</v>
      </c>
      <c r="F3762" s="42" t="s">
        <v>128</v>
      </c>
      <c r="G3762" s="27">
        <v>0</v>
      </c>
      <c r="H3762" s="27">
        <v>0</v>
      </c>
      <c r="I3762" s="27">
        <v>0</v>
      </c>
      <c r="J3762" s="25">
        <v>0.32336900000000002</v>
      </c>
      <c r="K3762" s="25">
        <v>0.29903000000000002</v>
      </c>
      <c r="L3762" s="25">
        <v>0.255828</v>
      </c>
    </row>
    <row r="3763" spans="2:12" ht="19.5" customHeight="1" x14ac:dyDescent="0.3">
      <c r="B3763" s="39" t="s">
        <v>54</v>
      </c>
      <c r="C3763" s="38" t="s">
        <v>34</v>
      </c>
      <c r="D3763" s="38" t="s">
        <v>82</v>
      </c>
      <c r="E3763" s="43">
        <v>44652</v>
      </c>
      <c r="F3763" s="42" t="s">
        <v>128</v>
      </c>
      <c r="G3763" s="27">
        <v>0</v>
      </c>
      <c r="H3763" s="27">
        <v>0</v>
      </c>
      <c r="I3763" s="27">
        <v>0</v>
      </c>
      <c r="J3763" s="25">
        <v>0.32804699999999998</v>
      </c>
      <c r="K3763" s="25">
        <v>0.29690800000000001</v>
      </c>
      <c r="L3763" s="25">
        <v>0.256602</v>
      </c>
    </row>
    <row r="3764" spans="2:12" ht="19.5" customHeight="1" x14ac:dyDescent="0.3">
      <c r="B3764" s="39" t="s">
        <v>54</v>
      </c>
      <c r="C3764" s="38" t="s">
        <v>34</v>
      </c>
      <c r="D3764" s="38" t="s">
        <v>82</v>
      </c>
      <c r="E3764" s="43">
        <v>44621</v>
      </c>
      <c r="F3764" s="42" t="s">
        <v>128</v>
      </c>
      <c r="G3764" s="27">
        <v>0</v>
      </c>
      <c r="H3764" s="27">
        <v>0.47112900000000002</v>
      </c>
      <c r="I3764" s="27">
        <v>0</v>
      </c>
      <c r="J3764" s="25">
        <v>0.41689900000000002</v>
      </c>
      <c r="K3764" s="25">
        <v>0</v>
      </c>
      <c r="L3764" s="25">
        <v>0.33495000000000003</v>
      </c>
    </row>
    <row r="3765" spans="2:12" ht="19.5" customHeight="1" x14ac:dyDescent="0.3">
      <c r="B3765" s="39" t="s">
        <v>54</v>
      </c>
      <c r="C3765" s="38" t="s">
        <v>34</v>
      </c>
      <c r="D3765" s="38" t="s">
        <v>82</v>
      </c>
      <c r="E3765" s="43">
        <v>44593</v>
      </c>
      <c r="F3765" s="42" t="s">
        <v>128</v>
      </c>
      <c r="G3765" s="27">
        <v>0</v>
      </c>
      <c r="H3765" s="27">
        <v>0.34588200000000002</v>
      </c>
      <c r="I3765" s="27">
        <v>0</v>
      </c>
      <c r="J3765" s="25">
        <v>0.30616500000000002</v>
      </c>
      <c r="K3765" s="25">
        <v>0</v>
      </c>
      <c r="L3765" s="25">
        <v>0.248061</v>
      </c>
    </row>
    <row r="3766" spans="2:12" ht="19.5" customHeight="1" x14ac:dyDescent="0.3">
      <c r="B3766" s="39" t="s">
        <v>54</v>
      </c>
      <c r="C3766" s="38" t="s">
        <v>34</v>
      </c>
      <c r="D3766" s="38" t="s">
        <v>82</v>
      </c>
      <c r="E3766" s="43">
        <v>44562</v>
      </c>
      <c r="F3766" s="42" t="s">
        <v>128</v>
      </c>
      <c r="G3766" s="27">
        <v>0</v>
      </c>
      <c r="H3766" s="27">
        <v>0.35126800000000002</v>
      </c>
      <c r="I3766" s="27">
        <v>0</v>
      </c>
      <c r="J3766" s="25">
        <v>0.306674</v>
      </c>
      <c r="K3766" s="25">
        <v>0</v>
      </c>
      <c r="L3766" s="25">
        <v>0.25892799999999999</v>
      </c>
    </row>
    <row r="3767" spans="2:12" ht="19.5" customHeight="1" x14ac:dyDescent="0.3">
      <c r="B3767" s="39" t="s">
        <v>54</v>
      </c>
      <c r="C3767" s="38" t="s">
        <v>34</v>
      </c>
      <c r="D3767" s="38" t="s">
        <v>82</v>
      </c>
      <c r="E3767" s="43">
        <v>44896</v>
      </c>
      <c r="F3767" s="42" t="s">
        <v>129</v>
      </c>
      <c r="G3767" s="27">
        <v>0</v>
      </c>
      <c r="H3767" s="27">
        <v>0.193582</v>
      </c>
      <c r="I3767" s="27">
        <v>0.17305999999999999</v>
      </c>
      <c r="J3767" s="25">
        <v>0</v>
      </c>
      <c r="K3767" s="25">
        <v>0</v>
      </c>
      <c r="L3767" s="25">
        <v>0.18040999999999999</v>
      </c>
    </row>
    <row r="3768" spans="2:12" ht="19.5" customHeight="1" x14ac:dyDescent="0.3">
      <c r="B3768" s="39" t="s">
        <v>54</v>
      </c>
      <c r="C3768" s="38" t="s">
        <v>34</v>
      </c>
      <c r="D3768" s="38" t="s">
        <v>82</v>
      </c>
      <c r="E3768" s="43">
        <v>44866</v>
      </c>
      <c r="F3768" s="42" t="s">
        <v>129</v>
      </c>
      <c r="G3768" s="27">
        <v>0</v>
      </c>
      <c r="H3768" s="27">
        <v>0.23716699999999999</v>
      </c>
      <c r="I3768" s="27">
        <v>0.221166</v>
      </c>
      <c r="J3768" s="25">
        <v>0</v>
      </c>
      <c r="K3768" s="25">
        <v>0</v>
      </c>
      <c r="L3768" s="25">
        <v>0.184588</v>
      </c>
    </row>
    <row r="3769" spans="2:12" ht="19.5" customHeight="1" x14ac:dyDescent="0.3">
      <c r="B3769" s="39" t="s">
        <v>54</v>
      </c>
      <c r="C3769" s="38" t="s">
        <v>34</v>
      </c>
      <c r="D3769" s="38" t="s">
        <v>82</v>
      </c>
      <c r="E3769" s="43">
        <v>44835</v>
      </c>
      <c r="F3769" s="42" t="s">
        <v>129</v>
      </c>
      <c r="G3769" s="27">
        <v>0.27529399999999998</v>
      </c>
      <c r="H3769" s="27">
        <v>0</v>
      </c>
      <c r="I3769" s="27">
        <v>0.247946</v>
      </c>
      <c r="J3769" s="25">
        <v>0</v>
      </c>
      <c r="K3769" s="25">
        <v>0</v>
      </c>
      <c r="L3769" s="25">
        <v>0.19875999999999999</v>
      </c>
    </row>
    <row r="3770" spans="2:12" ht="19.5" customHeight="1" x14ac:dyDescent="0.3">
      <c r="B3770" s="39" t="s">
        <v>54</v>
      </c>
      <c r="C3770" s="38" t="s">
        <v>34</v>
      </c>
      <c r="D3770" s="38" t="s">
        <v>82</v>
      </c>
      <c r="E3770" s="43">
        <v>44805</v>
      </c>
      <c r="F3770" s="42" t="s">
        <v>129</v>
      </c>
      <c r="G3770" s="27">
        <v>0.29315999999999998</v>
      </c>
      <c r="H3770" s="27">
        <v>0</v>
      </c>
      <c r="I3770" s="27">
        <v>0.25702199999999997</v>
      </c>
      <c r="J3770" s="25">
        <v>0</v>
      </c>
      <c r="K3770" s="25">
        <v>0</v>
      </c>
      <c r="L3770" s="25">
        <v>0.196352</v>
      </c>
    </row>
    <row r="3771" spans="2:12" ht="19.5" customHeight="1" x14ac:dyDescent="0.3">
      <c r="B3771" s="39" t="s">
        <v>54</v>
      </c>
      <c r="C3771" s="38" t="s">
        <v>34</v>
      </c>
      <c r="D3771" s="38" t="s">
        <v>82</v>
      </c>
      <c r="E3771" s="43">
        <v>44774</v>
      </c>
      <c r="F3771" s="42" t="s">
        <v>129</v>
      </c>
      <c r="G3771" s="27">
        <v>0.30426700000000001</v>
      </c>
      <c r="H3771" s="27">
        <v>0</v>
      </c>
      <c r="I3771" s="27">
        <v>0.277333</v>
      </c>
      <c r="J3771" s="25">
        <v>0</v>
      </c>
      <c r="K3771" s="25">
        <v>0</v>
      </c>
      <c r="L3771" s="25">
        <v>0.22509000000000001</v>
      </c>
    </row>
    <row r="3772" spans="2:12" ht="19.5" customHeight="1" x14ac:dyDescent="0.3">
      <c r="B3772" s="39" t="s">
        <v>54</v>
      </c>
      <c r="C3772" s="38" t="s">
        <v>34</v>
      </c>
      <c r="D3772" s="38" t="s">
        <v>82</v>
      </c>
      <c r="E3772" s="43">
        <v>44743</v>
      </c>
      <c r="F3772" s="42" t="s">
        <v>129</v>
      </c>
      <c r="G3772" s="27">
        <v>0.27418300000000001</v>
      </c>
      <c r="H3772" s="27">
        <v>0</v>
      </c>
      <c r="I3772" s="27">
        <v>0.245062</v>
      </c>
      <c r="J3772" s="25">
        <v>0</v>
      </c>
      <c r="K3772" s="25">
        <v>0</v>
      </c>
      <c r="L3772" s="25">
        <v>0.20209199999999999</v>
      </c>
    </row>
    <row r="3773" spans="2:12" ht="19.5" customHeight="1" x14ac:dyDescent="0.3">
      <c r="B3773" s="39" t="s">
        <v>54</v>
      </c>
      <c r="C3773" s="38" t="s">
        <v>34</v>
      </c>
      <c r="D3773" s="38" t="s">
        <v>82</v>
      </c>
      <c r="E3773" s="43">
        <v>44713</v>
      </c>
      <c r="F3773" s="42" t="s">
        <v>129</v>
      </c>
      <c r="G3773" s="27">
        <v>0</v>
      </c>
      <c r="H3773" s="27">
        <v>0</v>
      </c>
      <c r="I3773" s="27">
        <v>0</v>
      </c>
      <c r="J3773" s="25">
        <v>0.30857899999999999</v>
      </c>
      <c r="K3773" s="25">
        <v>0.28836600000000001</v>
      </c>
      <c r="L3773" s="25">
        <v>0.24030499999999999</v>
      </c>
    </row>
    <row r="3774" spans="2:12" ht="19.5" customHeight="1" x14ac:dyDescent="0.3">
      <c r="B3774" s="39" t="s">
        <v>54</v>
      </c>
      <c r="C3774" s="38" t="s">
        <v>34</v>
      </c>
      <c r="D3774" s="38" t="s">
        <v>82</v>
      </c>
      <c r="E3774" s="43">
        <v>44682</v>
      </c>
      <c r="F3774" s="42" t="s">
        <v>129</v>
      </c>
      <c r="G3774" s="27">
        <v>0</v>
      </c>
      <c r="H3774" s="27">
        <v>0</v>
      </c>
      <c r="I3774" s="27">
        <v>0</v>
      </c>
      <c r="J3774" s="25">
        <v>0.32836900000000002</v>
      </c>
      <c r="K3774" s="25">
        <v>0.30403000000000002</v>
      </c>
      <c r="L3774" s="25">
        <v>0.260828</v>
      </c>
    </row>
    <row r="3775" spans="2:12" ht="19.5" customHeight="1" x14ac:dyDescent="0.3">
      <c r="B3775" s="39" t="s">
        <v>54</v>
      </c>
      <c r="C3775" s="38" t="s">
        <v>34</v>
      </c>
      <c r="D3775" s="38" t="s">
        <v>82</v>
      </c>
      <c r="E3775" s="43">
        <v>44652</v>
      </c>
      <c r="F3775" s="42" t="s">
        <v>129</v>
      </c>
      <c r="G3775" s="27">
        <v>0</v>
      </c>
      <c r="H3775" s="27">
        <v>0</v>
      </c>
      <c r="I3775" s="27">
        <v>0</v>
      </c>
      <c r="J3775" s="25">
        <v>0.33304699999999998</v>
      </c>
      <c r="K3775" s="25">
        <v>0.30190800000000001</v>
      </c>
      <c r="L3775" s="25">
        <v>0.261602</v>
      </c>
    </row>
    <row r="3776" spans="2:12" ht="19.5" customHeight="1" x14ac:dyDescent="0.3">
      <c r="B3776" s="39" t="s">
        <v>54</v>
      </c>
      <c r="C3776" s="38" t="s">
        <v>34</v>
      </c>
      <c r="D3776" s="38" t="s">
        <v>82</v>
      </c>
      <c r="E3776" s="43">
        <v>44621</v>
      </c>
      <c r="F3776" s="42" t="s">
        <v>129</v>
      </c>
      <c r="G3776" s="27">
        <v>0</v>
      </c>
      <c r="H3776" s="27">
        <v>0.47612900000000002</v>
      </c>
      <c r="I3776" s="27">
        <v>0</v>
      </c>
      <c r="J3776" s="25">
        <v>0.42189900000000002</v>
      </c>
      <c r="K3776" s="25">
        <v>0</v>
      </c>
      <c r="L3776" s="25">
        <v>0.33994999999999997</v>
      </c>
    </row>
    <row r="3777" spans="2:12" ht="19.5" customHeight="1" x14ac:dyDescent="0.3">
      <c r="B3777" s="39" t="s">
        <v>54</v>
      </c>
      <c r="C3777" s="38" t="s">
        <v>34</v>
      </c>
      <c r="D3777" s="38" t="s">
        <v>82</v>
      </c>
      <c r="E3777" s="43">
        <v>44593</v>
      </c>
      <c r="F3777" s="42" t="s">
        <v>129</v>
      </c>
      <c r="G3777" s="27">
        <v>0</v>
      </c>
      <c r="H3777" s="27">
        <v>0.35088199999999997</v>
      </c>
      <c r="I3777" s="27">
        <v>0</v>
      </c>
      <c r="J3777" s="25">
        <v>0.31116500000000002</v>
      </c>
      <c r="K3777" s="25">
        <v>0</v>
      </c>
      <c r="L3777" s="25">
        <v>0.25306099999999998</v>
      </c>
    </row>
    <row r="3778" spans="2:12" ht="19.5" customHeight="1" x14ac:dyDescent="0.3">
      <c r="B3778" s="39" t="s">
        <v>54</v>
      </c>
      <c r="C3778" s="38" t="s">
        <v>34</v>
      </c>
      <c r="D3778" s="38" t="s">
        <v>82</v>
      </c>
      <c r="E3778" s="43">
        <v>44562</v>
      </c>
      <c r="F3778" s="42" t="s">
        <v>129</v>
      </c>
      <c r="G3778" s="27">
        <v>0</v>
      </c>
      <c r="H3778" s="27">
        <v>0.35626799999999997</v>
      </c>
      <c r="I3778" s="27">
        <v>0</v>
      </c>
      <c r="J3778" s="25">
        <v>0.31167400000000001</v>
      </c>
      <c r="K3778" s="25">
        <v>0</v>
      </c>
      <c r="L3778" s="25">
        <v>0.263928</v>
      </c>
    </row>
    <row r="3779" spans="2:12" ht="19.5" customHeight="1" x14ac:dyDescent="0.3">
      <c r="B3779" s="39" t="s">
        <v>54</v>
      </c>
      <c r="C3779" s="38" t="s">
        <v>34</v>
      </c>
      <c r="D3779" s="38" t="s">
        <v>82</v>
      </c>
      <c r="E3779" s="43">
        <v>44896</v>
      </c>
      <c r="F3779" s="42" t="s">
        <v>130</v>
      </c>
      <c r="G3779" s="27">
        <v>0</v>
      </c>
      <c r="H3779" s="27">
        <v>0.16758200000000001</v>
      </c>
      <c r="I3779" s="27">
        <v>0.14706</v>
      </c>
      <c r="J3779" s="25">
        <v>0</v>
      </c>
      <c r="K3779" s="25">
        <v>0</v>
      </c>
      <c r="L3779" s="25">
        <v>0.15440999999999999</v>
      </c>
    </row>
    <row r="3780" spans="2:12" ht="19.5" customHeight="1" x14ac:dyDescent="0.3">
      <c r="B3780" s="39" t="s">
        <v>54</v>
      </c>
      <c r="C3780" s="38" t="s">
        <v>34</v>
      </c>
      <c r="D3780" s="38" t="s">
        <v>82</v>
      </c>
      <c r="E3780" s="43">
        <v>44866</v>
      </c>
      <c r="F3780" s="42" t="s">
        <v>130</v>
      </c>
      <c r="G3780" s="27">
        <v>0</v>
      </c>
      <c r="H3780" s="27">
        <v>0.21116699999999999</v>
      </c>
      <c r="I3780" s="27">
        <v>0.19516600000000001</v>
      </c>
      <c r="J3780" s="25">
        <v>0</v>
      </c>
      <c r="K3780" s="25">
        <v>0</v>
      </c>
      <c r="L3780" s="25">
        <v>0.15858800000000001</v>
      </c>
    </row>
    <row r="3781" spans="2:12" ht="19.5" customHeight="1" x14ac:dyDescent="0.3">
      <c r="B3781" s="39" t="s">
        <v>54</v>
      </c>
      <c r="C3781" s="38" t="s">
        <v>34</v>
      </c>
      <c r="D3781" s="38" t="s">
        <v>82</v>
      </c>
      <c r="E3781" s="43">
        <v>44835</v>
      </c>
      <c r="F3781" s="42" t="s">
        <v>130</v>
      </c>
      <c r="G3781" s="27">
        <v>0.24929400000000002</v>
      </c>
      <c r="H3781" s="27">
        <v>0</v>
      </c>
      <c r="I3781" s="27">
        <v>0.221946</v>
      </c>
      <c r="J3781" s="25">
        <v>0</v>
      </c>
      <c r="K3781" s="25">
        <v>0</v>
      </c>
      <c r="L3781" s="25">
        <v>0.17276</v>
      </c>
    </row>
    <row r="3782" spans="2:12" ht="19.5" customHeight="1" x14ac:dyDescent="0.3">
      <c r="B3782" s="39" t="s">
        <v>54</v>
      </c>
      <c r="C3782" s="38" t="s">
        <v>34</v>
      </c>
      <c r="D3782" s="38" t="s">
        <v>82</v>
      </c>
      <c r="E3782" s="43">
        <v>44805</v>
      </c>
      <c r="F3782" s="42" t="s">
        <v>130</v>
      </c>
      <c r="G3782" s="27">
        <v>0.26716000000000001</v>
      </c>
      <c r="H3782" s="27">
        <v>0</v>
      </c>
      <c r="I3782" s="27">
        <v>0.23102200000000001</v>
      </c>
      <c r="J3782" s="25">
        <v>0</v>
      </c>
      <c r="K3782" s="25">
        <v>0</v>
      </c>
      <c r="L3782" s="25">
        <v>0.170352</v>
      </c>
    </row>
    <row r="3783" spans="2:12" ht="19.5" customHeight="1" x14ac:dyDescent="0.3">
      <c r="B3783" s="39" t="s">
        <v>54</v>
      </c>
      <c r="C3783" s="38" t="s">
        <v>34</v>
      </c>
      <c r="D3783" s="38" t="s">
        <v>82</v>
      </c>
      <c r="E3783" s="43">
        <v>44774</v>
      </c>
      <c r="F3783" s="42" t="s">
        <v>130</v>
      </c>
      <c r="G3783" s="27">
        <v>0.27826699999999999</v>
      </c>
      <c r="H3783" s="27">
        <v>0</v>
      </c>
      <c r="I3783" s="27">
        <v>0.25133299999999997</v>
      </c>
      <c r="J3783" s="25">
        <v>0</v>
      </c>
      <c r="K3783" s="25">
        <v>0</v>
      </c>
      <c r="L3783" s="25">
        <v>0.19908999999999999</v>
      </c>
    </row>
    <row r="3784" spans="2:12" ht="19.5" customHeight="1" x14ac:dyDescent="0.3">
      <c r="B3784" s="39" t="s">
        <v>54</v>
      </c>
      <c r="C3784" s="38" t="s">
        <v>34</v>
      </c>
      <c r="D3784" s="38" t="s">
        <v>82</v>
      </c>
      <c r="E3784" s="43">
        <v>44743</v>
      </c>
      <c r="F3784" s="42" t="s">
        <v>130</v>
      </c>
      <c r="G3784" s="27">
        <v>0.24818299999999999</v>
      </c>
      <c r="H3784" s="27">
        <v>0</v>
      </c>
      <c r="I3784" s="27">
        <v>0.21906200000000001</v>
      </c>
      <c r="J3784" s="25">
        <v>0</v>
      </c>
      <c r="K3784" s="25">
        <v>0</v>
      </c>
      <c r="L3784" s="25">
        <v>0.176092</v>
      </c>
    </row>
    <row r="3785" spans="2:12" ht="19.5" customHeight="1" x14ac:dyDescent="0.3">
      <c r="B3785" s="39" t="s">
        <v>54</v>
      </c>
      <c r="C3785" s="38" t="s">
        <v>34</v>
      </c>
      <c r="D3785" s="38" t="s">
        <v>82</v>
      </c>
      <c r="E3785" s="43">
        <v>44713</v>
      </c>
      <c r="F3785" s="42" t="s">
        <v>130</v>
      </c>
      <c r="G3785" s="27">
        <v>0</v>
      </c>
      <c r="H3785" s="27">
        <v>0</v>
      </c>
      <c r="I3785" s="27">
        <v>0</v>
      </c>
      <c r="J3785" s="25">
        <v>0.28257900000000002</v>
      </c>
      <c r="K3785" s="25">
        <v>0.26236599999999999</v>
      </c>
      <c r="L3785" s="25">
        <v>0.214305</v>
      </c>
    </row>
    <row r="3786" spans="2:12" ht="19.5" customHeight="1" x14ac:dyDescent="0.3">
      <c r="B3786" s="39" t="s">
        <v>54</v>
      </c>
      <c r="C3786" s="38" t="s">
        <v>34</v>
      </c>
      <c r="D3786" s="38" t="s">
        <v>82</v>
      </c>
      <c r="E3786" s="43">
        <v>44682</v>
      </c>
      <c r="F3786" s="42" t="s">
        <v>130</v>
      </c>
      <c r="G3786" s="27">
        <v>0</v>
      </c>
      <c r="H3786" s="27">
        <v>0</v>
      </c>
      <c r="I3786" s="27">
        <v>0</v>
      </c>
      <c r="J3786" s="25">
        <v>0.302369</v>
      </c>
      <c r="K3786" s="25">
        <v>0.27803</v>
      </c>
      <c r="L3786" s="25">
        <v>0.23482800000000001</v>
      </c>
    </row>
    <row r="3787" spans="2:12" ht="19.5" customHeight="1" x14ac:dyDescent="0.3">
      <c r="B3787" s="39" t="s">
        <v>54</v>
      </c>
      <c r="C3787" s="38" t="s">
        <v>34</v>
      </c>
      <c r="D3787" s="38" t="s">
        <v>82</v>
      </c>
      <c r="E3787" s="43">
        <v>44652</v>
      </c>
      <c r="F3787" s="42" t="s">
        <v>130</v>
      </c>
      <c r="G3787" s="27">
        <v>0</v>
      </c>
      <c r="H3787" s="27">
        <v>0</v>
      </c>
      <c r="I3787" s="27">
        <v>0</v>
      </c>
      <c r="J3787" s="25">
        <v>0.30704700000000001</v>
      </c>
      <c r="K3787" s="25">
        <v>0.27590799999999999</v>
      </c>
      <c r="L3787" s="25">
        <v>0.23560200000000001</v>
      </c>
    </row>
    <row r="3788" spans="2:12" ht="19.5" customHeight="1" x14ac:dyDescent="0.3">
      <c r="B3788" s="39" t="s">
        <v>54</v>
      </c>
      <c r="C3788" s="38" t="s">
        <v>34</v>
      </c>
      <c r="D3788" s="38" t="s">
        <v>82</v>
      </c>
      <c r="E3788" s="43">
        <v>44621</v>
      </c>
      <c r="F3788" s="42" t="s">
        <v>130</v>
      </c>
      <c r="G3788" s="27">
        <v>0</v>
      </c>
      <c r="H3788" s="27">
        <v>0.450129</v>
      </c>
      <c r="I3788" s="27">
        <v>0</v>
      </c>
      <c r="J3788" s="25">
        <v>0.395899</v>
      </c>
      <c r="K3788" s="25">
        <v>0</v>
      </c>
      <c r="L3788" s="25">
        <v>0.31395000000000001</v>
      </c>
    </row>
    <row r="3789" spans="2:12" ht="19.5" customHeight="1" x14ac:dyDescent="0.3">
      <c r="B3789" s="88" t="s">
        <v>54</v>
      </c>
      <c r="C3789" s="38" t="s">
        <v>34</v>
      </c>
      <c r="D3789" s="38" t="s">
        <v>82</v>
      </c>
      <c r="E3789" s="43">
        <v>44593</v>
      </c>
      <c r="F3789" s="42" t="s">
        <v>130</v>
      </c>
      <c r="G3789" s="27">
        <v>0</v>
      </c>
      <c r="H3789" s="27">
        <v>0.324882</v>
      </c>
      <c r="I3789" s="27">
        <v>0</v>
      </c>
      <c r="J3789" s="25">
        <v>0.285165</v>
      </c>
      <c r="K3789" s="25">
        <v>0</v>
      </c>
      <c r="L3789" s="25">
        <v>0.22706099999999999</v>
      </c>
    </row>
    <row r="3790" spans="2:12" ht="19.5" customHeight="1" x14ac:dyDescent="0.3">
      <c r="B3790" s="89" t="s">
        <v>54</v>
      </c>
      <c r="C3790" s="38" t="s">
        <v>34</v>
      </c>
      <c r="D3790" s="38" t="s">
        <v>82</v>
      </c>
      <c r="E3790" s="43">
        <v>44562</v>
      </c>
      <c r="F3790" s="42" t="s">
        <v>130</v>
      </c>
      <c r="G3790" s="27">
        <v>0</v>
      </c>
      <c r="H3790" s="27">
        <v>0.33026800000000001</v>
      </c>
      <c r="I3790" s="27">
        <v>0</v>
      </c>
      <c r="J3790" s="25">
        <v>0.28567399999999998</v>
      </c>
      <c r="K3790" s="25">
        <v>0</v>
      </c>
      <c r="L3790" s="25">
        <v>0.237928</v>
      </c>
    </row>
    <row r="3791" spans="2:12" ht="19.5" customHeight="1" x14ac:dyDescent="0.3">
      <c r="B3791" s="89" t="s">
        <v>54</v>
      </c>
      <c r="C3791" s="38" t="s">
        <v>34</v>
      </c>
      <c r="D3791" s="38" t="s">
        <v>82</v>
      </c>
      <c r="E3791" s="43">
        <v>44896</v>
      </c>
      <c r="F3791" s="42" t="s">
        <v>131</v>
      </c>
      <c r="G3791" s="27">
        <v>0</v>
      </c>
      <c r="H3791" s="27">
        <v>0.16958200000000001</v>
      </c>
      <c r="I3791" s="27">
        <v>0.14906</v>
      </c>
      <c r="J3791" s="25">
        <v>0</v>
      </c>
      <c r="K3791" s="25">
        <v>0</v>
      </c>
      <c r="L3791" s="25">
        <v>0.15640999999999999</v>
      </c>
    </row>
    <row r="3792" spans="2:12" ht="19.5" customHeight="1" x14ac:dyDescent="0.3">
      <c r="B3792" s="88" t="s">
        <v>54</v>
      </c>
      <c r="C3792" s="38" t="s">
        <v>34</v>
      </c>
      <c r="D3792" s="38" t="s">
        <v>82</v>
      </c>
      <c r="E3792" s="43">
        <v>44866</v>
      </c>
      <c r="F3792" s="42" t="s">
        <v>131</v>
      </c>
      <c r="G3792" s="27">
        <v>0</v>
      </c>
      <c r="H3792" s="27">
        <v>0.213167</v>
      </c>
      <c r="I3792" s="27">
        <v>0.19716600000000001</v>
      </c>
      <c r="J3792" s="25">
        <v>0</v>
      </c>
      <c r="K3792" s="25">
        <v>0</v>
      </c>
      <c r="L3792" s="25">
        <v>0.16058800000000001</v>
      </c>
    </row>
    <row r="3793" spans="2:12" ht="19.5" customHeight="1" x14ac:dyDescent="0.3">
      <c r="B3793" s="88" t="s">
        <v>54</v>
      </c>
      <c r="C3793" s="38" t="s">
        <v>34</v>
      </c>
      <c r="D3793" s="38" t="s">
        <v>82</v>
      </c>
      <c r="E3793" s="43">
        <v>44835</v>
      </c>
      <c r="F3793" s="42" t="s">
        <v>131</v>
      </c>
      <c r="G3793" s="27">
        <v>0.25129400000000002</v>
      </c>
      <c r="H3793" s="27">
        <v>0</v>
      </c>
      <c r="I3793" s="27">
        <v>0.22394600000000001</v>
      </c>
      <c r="J3793" s="25">
        <v>0</v>
      </c>
      <c r="K3793" s="25">
        <v>0</v>
      </c>
      <c r="L3793" s="25">
        <v>0.17476</v>
      </c>
    </row>
    <row r="3794" spans="2:12" ht="19.5" customHeight="1" x14ac:dyDescent="0.3">
      <c r="B3794" s="89" t="s">
        <v>54</v>
      </c>
      <c r="C3794" s="38" t="s">
        <v>34</v>
      </c>
      <c r="D3794" s="38" t="s">
        <v>82</v>
      </c>
      <c r="E3794" s="43">
        <v>44805</v>
      </c>
      <c r="F3794" s="42" t="s">
        <v>131</v>
      </c>
      <c r="G3794" s="27">
        <v>0.26916000000000001</v>
      </c>
      <c r="H3794" s="27">
        <v>0</v>
      </c>
      <c r="I3794" s="27">
        <v>0.23302200000000001</v>
      </c>
      <c r="J3794" s="25">
        <v>0</v>
      </c>
      <c r="K3794" s="25">
        <v>0</v>
      </c>
      <c r="L3794" s="25">
        <v>0.17235200000000001</v>
      </c>
    </row>
    <row r="3795" spans="2:12" ht="19.5" customHeight="1" x14ac:dyDescent="0.3">
      <c r="B3795" s="89" t="s">
        <v>54</v>
      </c>
      <c r="C3795" s="38" t="s">
        <v>34</v>
      </c>
      <c r="D3795" s="38" t="s">
        <v>82</v>
      </c>
      <c r="E3795" s="43">
        <v>44774</v>
      </c>
      <c r="F3795" s="42" t="s">
        <v>131</v>
      </c>
      <c r="G3795" s="27">
        <v>0.28026699999999999</v>
      </c>
      <c r="H3795" s="27">
        <v>0</v>
      </c>
      <c r="I3795" s="27">
        <v>0.25333299999999997</v>
      </c>
      <c r="J3795" s="25">
        <v>0</v>
      </c>
      <c r="K3795" s="25">
        <v>0</v>
      </c>
      <c r="L3795" s="25">
        <v>0.20108999999999999</v>
      </c>
    </row>
    <row r="3796" spans="2:12" ht="19.5" customHeight="1" x14ac:dyDescent="0.3">
      <c r="B3796" s="39" t="s">
        <v>54</v>
      </c>
      <c r="C3796" s="38" t="s">
        <v>34</v>
      </c>
      <c r="D3796" s="38" t="s">
        <v>82</v>
      </c>
      <c r="E3796" s="43">
        <v>44743</v>
      </c>
      <c r="F3796" s="42" t="s">
        <v>131</v>
      </c>
      <c r="G3796" s="27">
        <v>0.25018299999999999</v>
      </c>
      <c r="H3796" s="27">
        <v>0</v>
      </c>
      <c r="I3796" s="27">
        <v>0.22106200000000001</v>
      </c>
      <c r="J3796" s="25">
        <v>0</v>
      </c>
      <c r="K3796" s="25">
        <v>0</v>
      </c>
      <c r="L3796" s="25">
        <v>0.178092</v>
      </c>
    </row>
    <row r="3797" spans="2:12" ht="19.5" customHeight="1" x14ac:dyDescent="0.3">
      <c r="B3797" s="88" t="s">
        <v>54</v>
      </c>
      <c r="C3797" s="38" t="s">
        <v>34</v>
      </c>
      <c r="D3797" s="38" t="s">
        <v>82</v>
      </c>
      <c r="E3797" s="43">
        <v>44713</v>
      </c>
      <c r="F3797" s="42" t="s">
        <v>131</v>
      </c>
      <c r="G3797" s="27">
        <v>0</v>
      </c>
      <c r="H3797" s="27">
        <v>0</v>
      </c>
      <c r="I3797" s="27">
        <v>0</v>
      </c>
      <c r="J3797" s="25">
        <v>0.28457900000000003</v>
      </c>
      <c r="K3797" s="25">
        <v>0.26436599999999999</v>
      </c>
      <c r="L3797" s="25">
        <v>0.216305</v>
      </c>
    </row>
    <row r="3798" spans="2:12" ht="19.5" customHeight="1" x14ac:dyDescent="0.3">
      <c r="B3798" s="89" t="s">
        <v>54</v>
      </c>
      <c r="C3798" s="38" t="s">
        <v>34</v>
      </c>
      <c r="D3798" s="38" t="s">
        <v>82</v>
      </c>
      <c r="E3798" s="43">
        <v>44682</v>
      </c>
      <c r="F3798" s="42" t="s">
        <v>131</v>
      </c>
      <c r="G3798" s="27">
        <v>0</v>
      </c>
      <c r="H3798" s="27">
        <v>0</v>
      </c>
      <c r="I3798" s="27">
        <v>0</v>
      </c>
      <c r="J3798" s="25">
        <v>0.304369</v>
      </c>
      <c r="K3798" s="25">
        <v>0.28003</v>
      </c>
      <c r="L3798" s="25">
        <v>0.23682800000000001</v>
      </c>
    </row>
    <row r="3799" spans="2:12" ht="19.5" customHeight="1" x14ac:dyDescent="0.3">
      <c r="B3799" s="88" t="s">
        <v>54</v>
      </c>
      <c r="C3799" s="38" t="s">
        <v>34</v>
      </c>
      <c r="D3799" s="38" t="s">
        <v>82</v>
      </c>
      <c r="E3799" s="43">
        <v>44652</v>
      </c>
      <c r="F3799" s="42" t="s">
        <v>131</v>
      </c>
      <c r="G3799" s="27">
        <v>0</v>
      </c>
      <c r="H3799" s="27">
        <v>0</v>
      </c>
      <c r="I3799" s="27">
        <v>0</v>
      </c>
      <c r="J3799" s="25">
        <v>0.30904700000000002</v>
      </c>
      <c r="K3799" s="25">
        <v>0.27790799999999999</v>
      </c>
      <c r="L3799" s="25">
        <v>0.23760200000000001</v>
      </c>
    </row>
    <row r="3800" spans="2:12" ht="19.5" customHeight="1" x14ac:dyDescent="0.3">
      <c r="B3800" s="89" t="s">
        <v>54</v>
      </c>
      <c r="C3800" s="38" t="s">
        <v>34</v>
      </c>
      <c r="D3800" s="38" t="s">
        <v>82</v>
      </c>
      <c r="E3800" s="43">
        <v>44621</v>
      </c>
      <c r="F3800" s="42" t="s">
        <v>131</v>
      </c>
      <c r="G3800" s="27">
        <v>0</v>
      </c>
      <c r="H3800" s="27">
        <v>0.452129</v>
      </c>
      <c r="I3800" s="27">
        <v>0</v>
      </c>
      <c r="J3800" s="25">
        <v>0.397899</v>
      </c>
      <c r="K3800" s="25">
        <v>0</v>
      </c>
      <c r="L3800" s="25">
        <v>0.31595000000000001</v>
      </c>
    </row>
    <row r="3801" spans="2:12" ht="19.5" customHeight="1" x14ac:dyDescent="0.3">
      <c r="B3801" s="89" t="s">
        <v>54</v>
      </c>
      <c r="C3801" s="38" t="s">
        <v>34</v>
      </c>
      <c r="D3801" s="38" t="s">
        <v>82</v>
      </c>
      <c r="E3801" s="43">
        <v>44593</v>
      </c>
      <c r="F3801" s="42" t="s">
        <v>131</v>
      </c>
      <c r="G3801" s="27">
        <v>0</v>
      </c>
      <c r="H3801" s="27">
        <v>0.32688200000000001</v>
      </c>
      <c r="I3801" s="27">
        <v>0</v>
      </c>
      <c r="J3801" s="25">
        <v>0.287165</v>
      </c>
      <c r="K3801" s="25">
        <v>0</v>
      </c>
      <c r="L3801" s="25">
        <v>0.22906099999999999</v>
      </c>
    </row>
    <row r="3802" spans="2:12" ht="19.5" customHeight="1" x14ac:dyDescent="0.3">
      <c r="B3802" s="89" t="s">
        <v>54</v>
      </c>
      <c r="C3802" s="38" t="s">
        <v>34</v>
      </c>
      <c r="D3802" s="38" t="s">
        <v>82</v>
      </c>
      <c r="E3802" s="43">
        <v>44562</v>
      </c>
      <c r="F3802" s="42" t="s">
        <v>131</v>
      </c>
      <c r="G3802" s="27">
        <v>0</v>
      </c>
      <c r="H3802" s="27">
        <v>0.33226800000000001</v>
      </c>
      <c r="I3802" s="27">
        <v>0</v>
      </c>
      <c r="J3802" s="25">
        <v>0.28767399999999999</v>
      </c>
      <c r="K3802" s="25">
        <v>0</v>
      </c>
      <c r="L3802" s="25">
        <v>0.239928</v>
      </c>
    </row>
    <row r="3803" spans="2:12" ht="19.5" customHeight="1" x14ac:dyDescent="0.3">
      <c r="B3803" s="39" t="s">
        <v>54</v>
      </c>
      <c r="C3803" s="38" t="s">
        <v>34</v>
      </c>
      <c r="D3803" s="38" t="s">
        <v>82</v>
      </c>
      <c r="E3803" s="43">
        <v>44896</v>
      </c>
      <c r="F3803" s="42" t="s">
        <v>132</v>
      </c>
      <c r="G3803" s="27">
        <v>0</v>
      </c>
      <c r="H3803" s="27">
        <v>0.17158200000000001</v>
      </c>
      <c r="I3803" s="27">
        <v>0.15106</v>
      </c>
      <c r="J3803" s="25">
        <v>0</v>
      </c>
      <c r="K3803" s="25">
        <v>0</v>
      </c>
      <c r="L3803" s="25">
        <v>0.15841</v>
      </c>
    </row>
    <row r="3804" spans="2:12" ht="19.5" customHeight="1" x14ac:dyDescent="0.3">
      <c r="B3804" s="39" t="s">
        <v>54</v>
      </c>
      <c r="C3804" s="38" t="s">
        <v>34</v>
      </c>
      <c r="D3804" s="38" t="s">
        <v>82</v>
      </c>
      <c r="E3804" s="43">
        <v>44866</v>
      </c>
      <c r="F3804" s="42" t="s">
        <v>132</v>
      </c>
      <c r="G3804" s="27">
        <v>0</v>
      </c>
      <c r="H3804" s="27">
        <v>0.215167</v>
      </c>
      <c r="I3804" s="27">
        <v>0.19916600000000001</v>
      </c>
      <c r="J3804" s="25">
        <v>0</v>
      </c>
      <c r="K3804" s="25">
        <v>0</v>
      </c>
      <c r="L3804" s="25">
        <v>0.16258800000000001</v>
      </c>
    </row>
    <row r="3805" spans="2:12" ht="19.5" customHeight="1" x14ac:dyDescent="0.3">
      <c r="B3805" s="89" t="s">
        <v>54</v>
      </c>
      <c r="C3805" s="38" t="s">
        <v>34</v>
      </c>
      <c r="D3805" s="38" t="s">
        <v>82</v>
      </c>
      <c r="E3805" s="43">
        <v>44835</v>
      </c>
      <c r="F3805" s="42" t="s">
        <v>132</v>
      </c>
      <c r="G3805" s="27">
        <v>0.25329400000000002</v>
      </c>
      <c r="H3805" s="27">
        <v>0</v>
      </c>
      <c r="I3805" s="27">
        <v>0.22594600000000001</v>
      </c>
      <c r="J3805" s="25">
        <v>0</v>
      </c>
      <c r="K3805" s="25">
        <v>0</v>
      </c>
      <c r="L3805" s="25">
        <v>0.17676</v>
      </c>
    </row>
    <row r="3806" spans="2:12" ht="19.5" customHeight="1" x14ac:dyDescent="0.3">
      <c r="B3806" s="88" t="s">
        <v>54</v>
      </c>
      <c r="C3806" s="38" t="s">
        <v>34</v>
      </c>
      <c r="D3806" s="38" t="s">
        <v>82</v>
      </c>
      <c r="E3806" s="43">
        <v>44805</v>
      </c>
      <c r="F3806" s="42" t="s">
        <v>132</v>
      </c>
      <c r="G3806" s="27">
        <v>0.27116000000000001</v>
      </c>
      <c r="H3806" s="27">
        <v>0</v>
      </c>
      <c r="I3806" s="27">
        <v>0.23502200000000001</v>
      </c>
      <c r="J3806" s="25">
        <v>0</v>
      </c>
      <c r="K3806" s="25">
        <v>0</v>
      </c>
      <c r="L3806" s="25">
        <v>0.17435200000000001</v>
      </c>
    </row>
    <row r="3807" spans="2:12" ht="19.5" customHeight="1" x14ac:dyDescent="0.3">
      <c r="B3807" s="89" t="s">
        <v>54</v>
      </c>
      <c r="C3807" s="38" t="s">
        <v>34</v>
      </c>
      <c r="D3807" s="38" t="s">
        <v>82</v>
      </c>
      <c r="E3807" s="43">
        <v>44774</v>
      </c>
      <c r="F3807" s="42" t="s">
        <v>132</v>
      </c>
      <c r="G3807" s="27">
        <v>0.28226699999999999</v>
      </c>
      <c r="H3807" s="27">
        <v>0</v>
      </c>
      <c r="I3807" s="27">
        <v>0.25533299999999998</v>
      </c>
      <c r="J3807" s="25">
        <v>0</v>
      </c>
      <c r="K3807" s="25">
        <v>0</v>
      </c>
      <c r="L3807" s="25">
        <v>0.20308999999999999</v>
      </c>
    </row>
    <row r="3808" spans="2:12" ht="19.5" customHeight="1" x14ac:dyDescent="0.3">
      <c r="B3808" s="88" t="s">
        <v>54</v>
      </c>
      <c r="C3808" s="38" t="s">
        <v>34</v>
      </c>
      <c r="D3808" s="38" t="s">
        <v>82</v>
      </c>
      <c r="E3808" s="43">
        <v>44743</v>
      </c>
      <c r="F3808" s="42" t="s">
        <v>132</v>
      </c>
      <c r="G3808" s="27">
        <v>0.25218299999999999</v>
      </c>
      <c r="H3808" s="27">
        <v>0</v>
      </c>
      <c r="I3808" s="27">
        <v>0.22306200000000001</v>
      </c>
      <c r="J3808" s="25">
        <v>0</v>
      </c>
      <c r="K3808" s="25">
        <v>0</v>
      </c>
      <c r="L3808" s="25">
        <v>0.180092</v>
      </c>
    </row>
    <row r="3809" spans="2:12" ht="19.5" customHeight="1" x14ac:dyDescent="0.3">
      <c r="B3809" s="88" t="s">
        <v>54</v>
      </c>
      <c r="C3809" s="38" t="s">
        <v>34</v>
      </c>
      <c r="D3809" s="38" t="s">
        <v>82</v>
      </c>
      <c r="E3809" s="43">
        <v>44713</v>
      </c>
      <c r="F3809" s="42" t="s">
        <v>132</v>
      </c>
      <c r="G3809" s="27">
        <v>0</v>
      </c>
      <c r="H3809" s="27">
        <v>0</v>
      </c>
      <c r="I3809" s="27">
        <v>0</v>
      </c>
      <c r="J3809" s="25">
        <v>0.28657899999999997</v>
      </c>
      <c r="K3809" s="25">
        <v>0.26636599999999999</v>
      </c>
      <c r="L3809" s="25">
        <v>0.218305</v>
      </c>
    </row>
    <row r="3810" spans="2:12" ht="19.5" customHeight="1" x14ac:dyDescent="0.3">
      <c r="B3810" s="88" t="s">
        <v>54</v>
      </c>
      <c r="C3810" s="38" t="s">
        <v>34</v>
      </c>
      <c r="D3810" s="38" t="s">
        <v>82</v>
      </c>
      <c r="E3810" s="43">
        <v>44682</v>
      </c>
      <c r="F3810" s="42" t="s">
        <v>132</v>
      </c>
      <c r="G3810" s="27">
        <v>0</v>
      </c>
      <c r="H3810" s="27">
        <v>0</v>
      </c>
      <c r="I3810" s="27">
        <v>0</v>
      </c>
      <c r="J3810" s="25">
        <v>0.306369</v>
      </c>
      <c r="K3810" s="25">
        <v>0.28203</v>
      </c>
      <c r="L3810" s="25">
        <v>0.23882800000000001</v>
      </c>
    </row>
    <row r="3811" spans="2:12" ht="19.5" customHeight="1" x14ac:dyDescent="0.3">
      <c r="B3811" s="88" t="s">
        <v>54</v>
      </c>
      <c r="C3811" s="38" t="s">
        <v>34</v>
      </c>
      <c r="D3811" s="38" t="s">
        <v>82</v>
      </c>
      <c r="E3811" s="43">
        <v>44652</v>
      </c>
      <c r="F3811" s="42" t="s">
        <v>132</v>
      </c>
      <c r="G3811" s="27">
        <v>0</v>
      </c>
      <c r="H3811" s="27">
        <v>0</v>
      </c>
      <c r="I3811" s="27">
        <v>0</v>
      </c>
      <c r="J3811" s="25">
        <v>0.31104700000000002</v>
      </c>
      <c r="K3811" s="25">
        <v>0.27990799999999999</v>
      </c>
      <c r="L3811" s="25">
        <v>0.23960200000000001</v>
      </c>
    </row>
    <row r="3812" spans="2:12" ht="19.5" customHeight="1" x14ac:dyDescent="0.3">
      <c r="B3812" s="39" t="s">
        <v>54</v>
      </c>
      <c r="C3812" s="38" t="s">
        <v>34</v>
      </c>
      <c r="D3812" s="38" t="s">
        <v>82</v>
      </c>
      <c r="E3812" s="43">
        <v>44621</v>
      </c>
      <c r="F3812" s="42" t="s">
        <v>132</v>
      </c>
      <c r="G3812" s="27">
        <v>0</v>
      </c>
      <c r="H3812" s="27">
        <v>0.454129</v>
      </c>
      <c r="I3812" s="27">
        <v>0</v>
      </c>
      <c r="J3812" s="25">
        <v>0.399899</v>
      </c>
      <c r="K3812" s="25">
        <v>0</v>
      </c>
      <c r="L3812" s="25">
        <v>0.31795000000000001</v>
      </c>
    </row>
    <row r="3813" spans="2:12" ht="19.5" customHeight="1" x14ac:dyDescent="0.3">
      <c r="B3813" s="39" t="s">
        <v>54</v>
      </c>
      <c r="C3813" s="38" t="s">
        <v>34</v>
      </c>
      <c r="D3813" s="38" t="s">
        <v>82</v>
      </c>
      <c r="E3813" s="43">
        <v>44593</v>
      </c>
      <c r="F3813" s="42" t="s">
        <v>132</v>
      </c>
      <c r="G3813" s="27">
        <v>0</v>
      </c>
      <c r="H3813" s="27">
        <v>0.32888200000000001</v>
      </c>
      <c r="I3813" s="27">
        <v>0</v>
      </c>
      <c r="J3813" s="25">
        <v>0.28916500000000001</v>
      </c>
      <c r="K3813" s="25">
        <v>0</v>
      </c>
      <c r="L3813" s="25">
        <v>0.23106099999999999</v>
      </c>
    </row>
    <row r="3814" spans="2:12" ht="19.5" customHeight="1" x14ac:dyDescent="0.3">
      <c r="B3814" s="88" t="s">
        <v>54</v>
      </c>
      <c r="C3814" s="38" t="s">
        <v>34</v>
      </c>
      <c r="D3814" s="38" t="s">
        <v>82</v>
      </c>
      <c r="E3814" s="43">
        <v>44562</v>
      </c>
      <c r="F3814" s="42" t="s">
        <v>132</v>
      </c>
      <c r="G3814" s="27">
        <v>0</v>
      </c>
      <c r="H3814" s="27">
        <v>0.33426800000000001</v>
      </c>
      <c r="I3814" s="27">
        <v>0</v>
      </c>
      <c r="J3814" s="25">
        <v>0.28967399999999999</v>
      </c>
      <c r="K3814" s="25">
        <v>0</v>
      </c>
      <c r="L3814" s="25">
        <v>0.241928</v>
      </c>
    </row>
    <row r="3815" spans="2:12" ht="19.5" customHeight="1" x14ac:dyDescent="0.3">
      <c r="B3815" s="89" t="s">
        <v>54</v>
      </c>
      <c r="C3815" s="38" t="s">
        <v>34</v>
      </c>
      <c r="D3815" s="38" t="s">
        <v>82</v>
      </c>
      <c r="E3815" s="43">
        <v>44896</v>
      </c>
      <c r="F3815" s="42" t="s">
        <v>133</v>
      </c>
      <c r="G3815" s="27">
        <v>0</v>
      </c>
      <c r="H3815" s="27">
        <v>0.16608200000000001</v>
      </c>
      <c r="I3815" s="27">
        <v>0.14555999999999999</v>
      </c>
      <c r="J3815" s="25">
        <v>0</v>
      </c>
      <c r="K3815" s="25">
        <v>0</v>
      </c>
      <c r="L3815" s="25">
        <v>0.15290999999999999</v>
      </c>
    </row>
    <row r="3816" spans="2:12" ht="19.5" customHeight="1" x14ac:dyDescent="0.3">
      <c r="B3816" s="88" t="s">
        <v>54</v>
      </c>
      <c r="C3816" s="38" t="s">
        <v>34</v>
      </c>
      <c r="D3816" s="38" t="s">
        <v>82</v>
      </c>
      <c r="E3816" s="43">
        <v>44866</v>
      </c>
      <c r="F3816" s="42" t="s">
        <v>133</v>
      </c>
      <c r="G3816" s="27">
        <v>0</v>
      </c>
      <c r="H3816" s="27">
        <v>0.20966699999999999</v>
      </c>
      <c r="I3816" s="27">
        <v>0.193666</v>
      </c>
      <c r="J3816" s="25">
        <v>0</v>
      </c>
      <c r="K3816" s="25">
        <v>0</v>
      </c>
      <c r="L3816" s="25">
        <v>0.15708800000000001</v>
      </c>
    </row>
    <row r="3817" spans="2:12" ht="19.5" customHeight="1" x14ac:dyDescent="0.3">
      <c r="B3817" s="89" t="s">
        <v>54</v>
      </c>
      <c r="C3817" s="38" t="s">
        <v>34</v>
      </c>
      <c r="D3817" s="38" t="s">
        <v>82</v>
      </c>
      <c r="E3817" s="43">
        <v>44835</v>
      </c>
      <c r="F3817" s="42" t="s">
        <v>133</v>
      </c>
      <c r="G3817" s="27">
        <v>0.24779399999999999</v>
      </c>
      <c r="H3817" s="27">
        <v>0</v>
      </c>
      <c r="I3817" s="27">
        <v>0.220446</v>
      </c>
      <c r="J3817" s="25">
        <v>0</v>
      </c>
      <c r="K3817" s="25">
        <v>0</v>
      </c>
      <c r="L3817" s="25">
        <v>0.17126</v>
      </c>
    </row>
    <row r="3818" spans="2:12" ht="19.5" customHeight="1" x14ac:dyDescent="0.3">
      <c r="B3818" s="89" t="s">
        <v>54</v>
      </c>
      <c r="C3818" s="38" t="s">
        <v>34</v>
      </c>
      <c r="D3818" s="38" t="s">
        <v>82</v>
      </c>
      <c r="E3818" s="43">
        <v>44805</v>
      </c>
      <c r="F3818" s="42" t="s">
        <v>133</v>
      </c>
      <c r="G3818" s="27">
        <v>0.26566000000000001</v>
      </c>
      <c r="H3818" s="27">
        <v>0</v>
      </c>
      <c r="I3818" s="27">
        <v>0.229522</v>
      </c>
      <c r="J3818" s="25">
        <v>0</v>
      </c>
      <c r="K3818" s="25">
        <v>0</v>
      </c>
      <c r="L3818" s="25">
        <v>0.168852</v>
      </c>
    </row>
    <row r="3819" spans="2:12" ht="19.5" customHeight="1" x14ac:dyDescent="0.3">
      <c r="B3819" s="88" t="s">
        <v>54</v>
      </c>
      <c r="C3819" s="38" t="s">
        <v>34</v>
      </c>
      <c r="D3819" s="38" t="s">
        <v>82</v>
      </c>
      <c r="E3819" s="43">
        <v>44774</v>
      </c>
      <c r="F3819" s="42" t="s">
        <v>133</v>
      </c>
      <c r="G3819" s="27">
        <v>0.27676699999999999</v>
      </c>
      <c r="H3819" s="27">
        <v>0</v>
      </c>
      <c r="I3819" s="27">
        <v>0.24983299999999997</v>
      </c>
      <c r="J3819" s="25">
        <v>0</v>
      </c>
      <c r="K3819" s="25">
        <v>0</v>
      </c>
      <c r="L3819" s="25">
        <v>0.19758999999999999</v>
      </c>
    </row>
    <row r="3820" spans="2:12" ht="19.5" customHeight="1" x14ac:dyDescent="0.3">
      <c r="B3820" s="39" t="s">
        <v>54</v>
      </c>
      <c r="C3820" s="38" t="s">
        <v>34</v>
      </c>
      <c r="D3820" s="38" t="s">
        <v>82</v>
      </c>
      <c r="E3820" s="43">
        <v>44743</v>
      </c>
      <c r="F3820" s="42" t="s">
        <v>133</v>
      </c>
      <c r="G3820" s="27">
        <v>0.24668299999999999</v>
      </c>
      <c r="H3820" s="27">
        <v>0</v>
      </c>
      <c r="I3820" s="27">
        <v>0.21756200000000001</v>
      </c>
      <c r="J3820" s="25">
        <v>0</v>
      </c>
      <c r="K3820" s="25">
        <v>0</v>
      </c>
      <c r="L3820" s="25">
        <v>0.174592</v>
      </c>
    </row>
    <row r="3821" spans="2:12" ht="19.5" customHeight="1" x14ac:dyDescent="0.3">
      <c r="B3821" s="88" t="s">
        <v>54</v>
      </c>
      <c r="C3821" s="38" t="s">
        <v>34</v>
      </c>
      <c r="D3821" s="38" t="s">
        <v>82</v>
      </c>
      <c r="E3821" s="43">
        <v>44713</v>
      </c>
      <c r="F3821" s="42" t="s">
        <v>133</v>
      </c>
      <c r="G3821" s="27">
        <v>0</v>
      </c>
      <c r="H3821" s="27">
        <v>0</v>
      </c>
      <c r="I3821" s="27">
        <v>0</v>
      </c>
      <c r="J3821" s="25">
        <v>0.28107900000000002</v>
      </c>
      <c r="K3821" s="25">
        <v>0.26086599999999999</v>
      </c>
      <c r="L3821" s="25">
        <v>0.21280499999999999</v>
      </c>
    </row>
    <row r="3822" spans="2:12" ht="19.5" customHeight="1" x14ac:dyDescent="0.3">
      <c r="B3822" s="89" t="s">
        <v>54</v>
      </c>
      <c r="C3822" s="38" t="s">
        <v>34</v>
      </c>
      <c r="D3822" s="38" t="s">
        <v>82</v>
      </c>
      <c r="E3822" s="43">
        <v>44682</v>
      </c>
      <c r="F3822" s="42" t="s">
        <v>133</v>
      </c>
      <c r="G3822" s="27">
        <v>0</v>
      </c>
      <c r="H3822" s="27">
        <v>0</v>
      </c>
      <c r="I3822" s="27">
        <v>0</v>
      </c>
      <c r="J3822" s="25">
        <v>0.300869</v>
      </c>
      <c r="K3822" s="25">
        <v>0.27653</v>
      </c>
      <c r="L3822" s="25">
        <v>0.23332800000000001</v>
      </c>
    </row>
    <row r="3823" spans="2:12" ht="19.5" customHeight="1" x14ac:dyDescent="0.3">
      <c r="B3823" s="88" t="s">
        <v>54</v>
      </c>
      <c r="C3823" s="38" t="s">
        <v>34</v>
      </c>
      <c r="D3823" s="38" t="s">
        <v>82</v>
      </c>
      <c r="E3823" s="43">
        <v>44652</v>
      </c>
      <c r="F3823" s="42" t="s">
        <v>133</v>
      </c>
      <c r="G3823" s="27">
        <v>0</v>
      </c>
      <c r="H3823" s="27">
        <v>0</v>
      </c>
      <c r="I3823" s="27">
        <v>0</v>
      </c>
      <c r="J3823" s="25">
        <v>0.30554700000000001</v>
      </c>
      <c r="K3823" s="25">
        <v>0.27440799999999999</v>
      </c>
      <c r="L3823" s="25">
        <v>0.234102</v>
      </c>
    </row>
    <row r="3824" spans="2:12" ht="19.5" customHeight="1" x14ac:dyDescent="0.3">
      <c r="B3824" s="88" t="s">
        <v>54</v>
      </c>
      <c r="C3824" s="38" t="s">
        <v>34</v>
      </c>
      <c r="D3824" s="38" t="s">
        <v>82</v>
      </c>
      <c r="E3824" s="43">
        <v>44621</v>
      </c>
      <c r="F3824" s="42" t="s">
        <v>133</v>
      </c>
      <c r="G3824" s="27">
        <v>0</v>
      </c>
      <c r="H3824" s="27">
        <v>0.448629</v>
      </c>
      <c r="I3824" s="27">
        <v>0</v>
      </c>
      <c r="J3824" s="25">
        <v>0.394399</v>
      </c>
      <c r="K3824" s="25">
        <v>0</v>
      </c>
      <c r="L3824" s="25">
        <v>0.31245000000000001</v>
      </c>
    </row>
    <row r="3825" spans="2:12" ht="19.5" customHeight="1" x14ac:dyDescent="0.3">
      <c r="B3825" s="89" t="s">
        <v>54</v>
      </c>
      <c r="C3825" s="38" t="s">
        <v>34</v>
      </c>
      <c r="D3825" s="38" t="s">
        <v>82</v>
      </c>
      <c r="E3825" s="43">
        <v>44593</v>
      </c>
      <c r="F3825" s="42" t="s">
        <v>133</v>
      </c>
      <c r="G3825" s="27">
        <v>0</v>
      </c>
      <c r="H3825" s="27">
        <v>0.323382</v>
      </c>
      <c r="I3825" s="27">
        <v>0</v>
      </c>
      <c r="J3825" s="25">
        <v>0.283665</v>
      </c>
      <c r="K3825" s="25">
        <v>0</v>
      </c>
      <c r="L3825" s="25">
        <v>0.22556100000000001</v>
      </c>
    </row>
    <row r="3826" spans="2:12" ht="19.5" customHeight="1" x14ac:dyDescent="0.3">
      <c r="B3826" s="88" t="s">
        <v>54</v>
      </c>
      <c r="C3826" s="38" t="s">
        <v>34</v>
      </c>
      <c r="D3826" s="38" t="s">
        <v>82</v>
      </c>
      <c r="E3826" s="43">
        <v>44562</v>
      </c>
      <c r="F3826" s="42" t="s">
        <v>133</v>
      </c>
      <c r="G3826" s="27">
        <v>0</v>
      </c>
      <c r="H3826" s="27">
        <v>0.328768</v>
      </c>
      <c r="I3826" s="27">
        <v>0</v>
      </c>
      <c r="J3826" s="25">
        <v>0.28417399999999998</v>
      </c>
      <c r="K3826" s="25">
        <v>0</v>
      </c>
      <c r="L3826" s="25">
        <v>0.236428</v>
      </c>
    </row>
    <row r="3827" spans="2:12" ht="19.5" customHeight="1" x14ac:dyDescent="0.3">
      <c r="B3827" s="39" t="s">
        <v>54</v>
      </c>
      <c r="C3827" s="38" t="s">
        <v>35</v>
      </c>
      <c r="D3827" s="38" t="s">
        <v>29</v>
      </c>
      <c r="E3827" s="43">
        <v>45078</v>
      </c>
      <c r="F3827" s="42" t="s">
        <v>30</v>
      </c>
      <c r="G3827" s="27">
        <v>0</v>
      </c>
      <c r="H3827" s="27">
        <v>0</v>
      </c>
      <c r="I3827" s="27">
        <v>0</v>
      </c>
      <c r="J3827" s="25">
        <v>0.12935365305999999</v>
      </c>
      <c r="K3827" s="25">
        <v>0.12467193203999999</v>
      </c>
      <c r="L3827" s="25">
        <v>0.12630475913999997</v>
      </c>
    </row>
    <row r="3828" spans="2:12" ht="19.5" customHeight="1" x14ac:dyDescent="0.3">
      <c r="B3828" s="39" t="s">
        <v>54</v>
      </c>
      <c r="C3828" s="38" t="s">
        <v>35</v>
      </c>
      <c r="D3828" s="38" t="s">
        <v>29</v>
      </c>
      <c r="E3828" s="43">
        <v>45047</v>
      </c>
      <c r="F3828" s="42" t="s">
        <v>30</v>
      </c>
      <c r="G3828" s="27">
        <v>0</v>
      </c>
      <c r="H3828" s="27">
        <v>0</v>
      </c>
      <c r="I3828" s="27">
        <v>0</v>
      </c>
      <c r="J3828" s="25">
        <v>0.10930307712999998</v>
      </c>
      <c r="K3828" s="25">
        <v>0.10487719092</v>
      </c>
      <c r="L3828" s="25">
        <v>0.10612243797</v>
      </c>
    </row>
    <row r="3829" spans="2:12" ht="19.5" customHeight="1" x14ac:dyDescent="0.3">
      <c r="B3829" s="39" t="s">
        <v>54</v>
      </c>
      <c r="C3829" s="38" t="s">
        <v>35</v>
      </c>
      <c r="D3829" s="38" t="s">
        <v>29</v>
      </c>
      <c r="E3829" s="43">
        <v>45017</v>
      </c>
      <c r="F3829" s="42" t="s">
        <v>30</v>
      </c>
      <c r="G3829" s="27">
        <v>0</v>
      </c>
      <c r="H3829" s="27">
        <v>0</v>
      </c>
      <c r="I3829" s="27">
        <v>0</v>
      </c>
      <c r="J3829" s="25">
        <v>0.10879141969</v>
      </c>
      <c r="K3829" s="25">
        <v>0.10437206196000001</v>
      </c>
      <c r="L3829" s="25">
        <v>0.10560741861</v>
      </c>
    </row>
    <row r="3830" spans="2:12" ht="19.5" customHeight="1" x14ac:dyDescent="0.3">
      <c r="B3830" s="39" t="s">
        <v>54</v>
      </c>
      <c r="C3830" s="38" t="s">
        <v>35</v>
      </c>
      <c r="D3830" s="38" t="s">
        <v>29</v>
      </c>
      <c r="E3830" s="43">
        <v>44986</v>
      </c>
      <c r="F3830" s="42" t="s">
        <v>30</v>
      </c>
      <c r="G3830" s="27">
        <v>0</v>
      </c>
      <c r="H3830" s="27">
        <v>0.13475488411</v>
      </c>
      <c r="I3830" s="27">
        <v>0</v>
      </c>
      <c r="J3830" s="25">
        <v>0.12571875332999999</v>
      </c>
      <c r="K3830" s="25">
        <v>0</v>
      </c>
      <c r="L3830" s="25">
        <v>0.12264597577</v>
      </c>
    </row>
    <row r="3831" spans="2:12" ht="19.5" customHeight="1" x14ac:dyDescent="0.3">
      <c r="B3831" s="39" t="s">
        <v>54</v>
      </c>
      <c r="C3831" s="38" t="s">
        <v>35</v>
      </c>
      <c r="D3831" s="38" t="s">
        <v>29</v>
      </c>
      <c r="E3831" s="43">
        <v>44958</v>
      </c>
      <c r="F3831" s="42" t="s">
        <v>30</v>
      </c>
      <c r="G3831" s="27">
        <v>0</v>
      </c>
      <c r="H3831" s="27">
        <v>0.18179697097000003</v>
      </c>
      <c r="I3831" s="27">
        <v>0</v>
      </c>
      <c r="J3831" s="25">
        <v>0.17247145190999999</v>
      </c>
      <c r="K3831" s="25">
        <v>0</v>
      </c>
      <c r="L3831" s="25">
        <v>0.16970586978999999</v>
      </c>
    </row>
    <row r="3832" spans="2:12" ht="19.5" customHeight="1" x14ac:dyDescent="0.3">
      <c r="B3832" s="39" t="s">
        <v>54</v>
      </c>
      <c r="C3832" s="38" t="s">
        <v>35</v>
      </c>
      <c r="D3832" s="38" t="s">
        <v>29</v>
      </c>
      <c r="E3832" s="43">
        <v>44927</v>
      </c>
      <c r="F3832" s="42" t="s">
        <v>30</v>
      </c>
      <c r="G3832" s="27">
        <v>0</v>
      </c>
      <c r="H3832" s="27">
        <v>0.11323951104999999</v>
      </c>
      <c r="I3832" s="27">
        <v>0</v>
      </c>
      <c r="J3832" s="25">
        <v>0.10433573615</v>
      </c>
      <c r="K3832" s="25">
        <v>0</v>
      </c>
      <c r="L3832" s="25">
        <v>0.10112245835</v>
      </c>
    </row>
    <row r="3833" spans="2:12" ht="19.5" customHeight="1" x14ac:dyDescent="0.3">
      <c r="B3833" s="39" t="s">
        <v>54</v>
      </c>
      <c r="C3833" s="38" t="s">
        <v>35</v>
      </c>
      <c r="D3833" s="38" t="s">
        <v>29</v>
      </c>
      <c r="E3833" s="43">
        <v>44896</v>
      </c>
      <c r="F3833" s="42" t="s">
        <v>30</v>
      </c>
      <c r="G3833" s="27">
        <v>0</v>
      </c>
      <c r="H3833" s="27">
        <v>0.14262740845000002</v>
      </c>
      <c r="I3833" s="27">
        <v>0.13600126075000002</v>
      </c>
      <c r="J3833" s="25">
        <v>0</v>
      </c>
      <c r="K3833" s="25">
        <v>0</v>
      </c>
      <c r="L3833" s="25">
        <v>0.13052148015000001</v>
      </c>
    </row>
    <row r="3834" spans="2:12" ht="19.5" customHeight="1" x14ac:dyDescent="0.3">
      <c r="B3834" s="39" t="s">
        <v>54</v>
      </c>
      <c r="C3834" s="38" t="s">
        <v>35</v>
      </c>
      <c r="D3834" s="38" t="s">
        <v>29</v>
      </c>
      <c r="E3834" s="43">
        <v>44866</v>
      </c>
      <c r="F3834" s="42" t="s">
        <v>30</v>
      </c>
      <c r="G3834" s="27">
        <v>0</v>
      </c>
      <c r="H3834" s="27">
        <v>0.16258758256</v>
      </c>
      <c r="I3834" s="27">
        <v>0.15580276599999998</v>
      </c>
      <c r="J3834" s="25">
        <v>0</v>
      </c>
      <c r="K3834" s="25">
        <v>0</v>
      </c>
      <c r="L3834" s="25">
        <v>0.15048920991999998</v>
      </c>
    </row>
    <row r="3835" spans="2:12" ht="19.5" customHeight="1" x14ac:dyDescent="0.3">
      <c r="B3835" s="39" t="s">
        <v>54</v>
      </c>
      <c r="C3835" s="38" t="s">
        <v>35</v>
      </c>
      <c r="D3835" s="38" t="s">
        <v>29</v>
      </c>
      <c r="E3835" s="43">
        <v>44835</v>
      </c>
      <c r="F3835" s="42" t="s">
        <v>30</v>
      </c>
      <c r="G3835" s="27">
        <v>0.17742293332</v>
      </c>
      <c r="H3835" s="27">
        <v>0</v>
      </c>
      <c r="I3835" s="27">
        <v>0.16819865724999999</v>
      </c>
      <c r="J3835" s="25">
        <v>0</v>
      </c>
      <c r="K3835" s="25">
        <v>0</v>
      </c>
      <c r="L3835" s="25">
        <v>0.16298915896999999</v>
      </c>
    </row>
    <row r="3836" spans="2:12" ht="19.5" customHeight="1" x14ac:dyDescent="0.3">
      <c r="B3836" s="39" t="s">
        <v>54</v>
      </c>
      <c r="C3836" s="38" t="s">
        <v>35</v>
      </c>
      <c r="D3836" s="38" t="s">
        <v>29</v>
      </c>
      <c r="E3836" s="43">
        <v>44805</v>
      </c>
      <c r="F3836" s="42" t="s">
        <v>30</v>
      </c>
      <c r="G3836" s="27">
        <v>0.18778612944</v>
      </c>
      <c r="H3836" s="27">
        <v>0</v>
      </c>
      <c r="I3836" s="27">
        <v>0.17859186275</v>
      </c>
      <c r="J3836" s="25">
        <v>0</v>
      </c>
      <c r="K3836" s="25">
        <v>0</v>
      </c>
      <c r="L3836" s="25">
        <v>0.17350239999</v>
      </c>
    </row>
    <row r="3837" spans="2:12" ht="19.5" customHeight="1" x14ac:dyDescent="0.3">
      <c r="B3837" s="39" t="s">
        <v>54</v>
      </c>
      <c r="C3837" s="38" t="s">
        <v>35</v>
      </c>
      <c r="D3837" s="38" t="s">
        <v>29</v>
      </c>
      <c r="E3837" s="43">
        <v>44774</v>
      </c>
      <c r="F3837" s="42" t="s">
        <v>30</v>
      </c>
      <c r="G3837" s="27">
        <v>0.20246009488</v>
      </c>
      <c r="H3837" s="27">
        <v>0</v>
      </c>
      <c r="I3837" s="27">
        <v>0.19329668825000001</v>
      </c>
      <c r="J3837" s="25">
        <v>0</v>
      </c>
      <c r="K3837" s="25">
        <v>0</v>
      </c>
      <c r="L3837" s="25">
        <v>0.18833066572999999</v>
      </c>
    </row>
    <row r="3838" spans="2:12" ht="19.5" customHeight="1" x14ac:dyDescent="0.3">
      <c r="B3838" s="39" t="s">
        <v>54</v>
      </c>
      <c r="C3838" s="38" t="s">
        <v>35</v>
      </c>
      <c r="D3838" s="38" t="s">
        <v>29</v>
      </c>
      <c r="E3838" s="43">
        <v>44743</v>
      </c>
      <c r="F3838" s="42" t="s">
        <v>30</v>
      </c>
      <c r="G3838" s="27">
        <v>0.18947437872</v>
      </c>
      <c r="H3838" s="27">
        <v>0</v>
      </c>
      <c r="I3838" s="27">
        <v>0.18028366250000002</v>
      </c>
      <c r="J3838" s="25">
        <v>0</v>
      </c>
      <c r="K3838" s="25">
        <v>0</v>
      </c>
      <c r="L3838" s="25">
        <v>0.17520840162000001</v>
      </c>
    </row>
    <row r="3839" spans="2:12" ht="19.5" customHeight="1" x14ac:dyDescent="0.3">
      <c r="B3839" s="39" t="s">
        <v>54</v>
      </c>
      <c r="C3839" s="38" t="s">
        <v>35</v>
      </c>
      <c r="D3839" s="38" t="s">
        <v>29</v>
      </c>
      <c r="E3839" s="43">
        <v>44713</v>
      </c>
      <c r="F3839" s="42" t="s">
        <v>30</v>
      </c>
      <c r="G3839" s="27">
        <v>0</v>
      </c>
      <c r="H3839" s="27">
        <v>0</v>
      </c>
      <c r="I3839" s="27">
        <v>0</v>
      </c>
      <c r="J3839" s="25">
        <v>0.20666131838999999</v>
      </c>
      <c r="K3839" s="25">
        <v>0.20094335275999997</v>
      </c>
      <c r="L3839" s="25">
        <v>0.20414605190999999</v>
      </c>
    </row>
    <row r="3840" spans="2:12" ht="19.5" customHeight="1" x14ac:dyDescent="0.3">
      <c r="B3840" s="39" t="s">
        <v>54</v>
      </c>
      <c r="C3840" s="38" t="s">
        <v>35</v>
      </c>
      <c r="D3840" s="38" t="s">
        <v>29</v>
      </c>
      <c r="E3840" s="43">
        <v>44682</v>
      </c>
      <c r="F3840" s="42" t="s">
        <v>30</v>
      </c>
      <c r="G3840" s="27">
        <v>0</v>
      </c>
      <c r="H3840" s="27">
        <v>0</v>
      </c>
      <c r="I3840" s="27">
        <v>0</v>
      </c>
      <c r="J3840" s="25">
        <v>0.22531549588999997</v>
      </c>
      <c r="K3840" s="25">
        <v>0.21935951275999999</v>
      </c>
      <c r="L3840" s="25">
        <v>0.22292279940999998</v>
      </c>
    </row>
    <row r="3841" spans="2:12" ht="19.5" customHeight="1" x14ac:dyDescent="0.3">
      <c r="B3841" s="39" t="s">
        <v>54</v>
      </c>
      <c r="C3841" s="38" t="s">
        <v>35</v>
      </c>
      <c r="D3841" s="38" t="s">
        <v>29</v>
      </c>
      <c r="E3841" s="43">
        <v>44652</v>
      </c>
      <c r="F3841" s="42" t="s">
        <v>30</v>
      </c>
      <c r="G3841" s="27">
        <v>0</v>
      </c>
      <c r="H3841" s="27">
        <v>0</v>
      </c>
      <c r="I3841" s="27">
        <v>0</v>
      </c>
      <c r="J3841" s="25">
        <v>0.22999502956000001</v>
      </c>
      <c r="K3841" s="25">
        <v>0.22397933804000003</v>
      </c>
      <c r="L3841" s="25">
        <v>0.22763308064000001</v>
      </c>
    </row>
    <row r="3842" spans="2:12" ht="19.5" customHeight="1" x14ac:dyDescent="0.3">
      <c r="B3842" s="39" t="s">
        <v>54</v>
      </c>
      <c r="C3842" s="38" t="s">
        <v>35</v>
      </c>
      <c r="D3842" s="38" t="s">
        <v>29</v>
      </c>
      <c r="E3842" s="43">
        <v>44621</v>
      </c>
      <c r="F3842" s="42" t="s">
        <v>30</v>
      </c>
      <c r="G3842" s="27">
        <v>0</v>
      </c>
      <c r="H3842" s="27">
        <v>0</v>
      </c>
      <c r="I3842" s="27">
        <v>0</v>
      </c>
      <c r="J3842" s="25">
        <v>0.32782819589999995</v>
      </c>
      <c r="K3842" s="25">
        <v>0.32056420460000001</v>
      </c>
      <c r="L3842" s="25">
        <v>0.32610907410000001</v>
      </c>
    </row>
    <row r="3843" spans="2:12" ht="19.5" customHeight="1" x14ac:dyDescent="0.3">
      <c r="B3843" s="39" t="s">
        <v>54</v>
      </c>
      <c r="C3843" s="38" t="s">
        <v>35</v>
      </c>
      <c r="D3843" s="38" t="s">
        <v>29</v>
      </c>
      <c r="E3843" s="43">
        <v>44593</v>
      </c>
      <c r="F3843" s="42" t="s">
        <v>30</v>
      </c>
      <c r="G3843" s="27">
        <v>0</v>
      </c>
      <c r="H3843" s="27">
        <v>0.24903197822000001</v>
      </c>
      <c r="I3843" s="27">
        <v>0</v>
      </c>
      <c r="J3843" s="25">
        <v>0.23926882065999999</v>
      </c>
      <c r="K3843" s="25">
        <v>0</v>
      </c>
      <c r="L3843" s="25">
        <v>0.23696780653999999</v>
      </c>
    </row>
    <row r="3844" spans="2:12" ht="19.5" customHeight="1" x14ac:dyDescent="0.3">
      <c r="B3844" s="39" t="s">
        <v>54</v>
      </c>
      <c r="C3844" s="38" t="s">
        <v>35</v>
      </c>
      <c r="D3844" s="38" t="s">
        <v>29</v>
      </c>
      <c r="E3844" s="43">
        <v>44562</v>
      </c>
      <c r="F3844" s="42" t="s">
        <v>30</v>
      </c>
      <c r="G3844" s="27">
        <v>0</v>
      </c>
      <c r="H3844" s="27">
        <v>0.25064080472000005</v>
      </c>
      <c r="I3844" s="27">
        <v>0</v>
      </c>
      <c r="J3844" s="25">
        <v>0.24086775015999998</v>
      </c>
      <c r="K3844" s="25">
        <v>0</v>
      </c>
      <c r="L3844" s="25">
        <v>0.23857724204</v>
      </c>
    </row>
    <row r="3845" spans="2:12" ht="19.5" customHeight="1" x14ac:dyDescent="0.3">
      <c r="B3845" s="90" t="s">
        <v>54</v>
      </c>
      <c r="C3845" s="92" t="s">
        <v>35</v>
      </c>
      <c r="D3845" s="92" t="s">
        <v>29</v>
      </c>
      <c r="E3845" s="95">
        <v>45108</v>
      </c>
      <c r="F3845" s="97" t="s">
        <v>30</v>
      </c>
      <c r="G3845" s="74">
        <v>0.1384127</v>
      </c>
      <c r="H3845" s="74">
        <v>0</v>
      </c>
      <c r="I3845" s="74">
        <v>0.12910637999999999</v>
      </c>
      <c r="J3845" s="99">
        <v>0</v>
      </c>
      <c r="K3845" s="99">
        <v>0</v>
      </c>
      <c r="L3845" s="99">
        <v>0.12356872000000001</v>
      </c>
    </row>
    <row r="3846" spans="2:12" ht="19.5" customHeight="1" x14ac:dyDescent="0.3">
      <c r="B3846" s="39" t="s">
        <v>54</v>
      </c>
      <c r="C3846" s="38" t="s">
        <v>35</v>
      </c>
      <c r="D3846" s="38" t="s">
        <v>29</v>
      </c>
      <c r="E3846" s="43">
        <v>45078</v>
      </c>
      <c r="F3846" s="42" t="s">
        <v>40</v>
      </c>
      <c r="G3846" s="27">
        <v>0</v>
      </c>
      <c r="H3846" s="27">
        <v>0</v>
      </c>
      <c r="I3846" s="27">
        <v>0</v>
      </c>
      <c r="J3846" s="25">
        <v>0.14863865305999999</v>
      </c>
      <c r="K3846" s="25">
        <v>0.14395693203999999</v>
      </c>
      <c r="L3846" s="25">
        <v>0.14558975914</v>
      </c>
    </row>
    <row r="3847" spans="2:12" ht="19.5" customHeight="1" x14ac:dyDescent="0.3">
      <c r="B3847" s="39" t="s">
        <v>54</v>
      </c>
      <c r="C3847" s="38" t="s">
        <v>35</v>
      </c>
      <c r="D3847" s="38" t="s">
        <v>29</v>
      </c>
      <c r="E3847" s="43">
        <v>45047</v>
      </c>
      <c r="F3847" s="42" t="s">
        <v>40</v>
      </c>
      <c r="G3847" s="27">
        <v>0</v>
      </c>
      <c r="H3847" s="27">
        <v>0</v>
      </c>
      <c r="I3847" s="27">
        <v>0</v>
      </c>
      <c r="J3847" s="25">
        <v>0.12858807712999998</v>
      </c>
      <c r="K3847" s="25">
        <v>0.12416219092</v>
      </c>
      <c r="L3847" s="25">
        <v>0.12540743796999998</v>
      </c>
    </row>
    <row r="3848" spans="2:12" ht="19.5" customHeight="1" x14ac:dyDescent="0.3">
      <c r="B3848" s="39" t="s">
        <v>54</v>
      </c>
      <c r="C3848" s="38" t="s">
        <v>35</v>
      </c>
      <c r="D3848" s="38" t="s">
        <v>29</v>
      </c>
      <c r="E3848" s="43">
        <v>45017</v>
      </c>
      <c r="F3848" s="42" t="s">
        <v>40</v>
      </c>
      <c r="G3848" s="27">
        <v>0</v>
      </c>
      <c r="H3848" s="27">
        <v>0</v>
      </c>
      <c r="I3848" s="27">
        <v>0</v>
      </c>
      <c r="J3848" s="25">
        <v>0.12807641969</v>
      </c>
      <c r="K3848" s="25">
        <v>0.12365706196000001</v>
      </c>
      <c r="L3848" s="25">
        <v>0.12489241861</v>
      </c>
    </row>
    <row r="3849" spans="2:12" ht="19.5" customHeight="1" x14ac:dyDescent="0.3">
      <c r="B3849" s="39" t="s">
        <v>54</v>
      </c>
      <c r="C3849" s="38" t="s">
        <v>35</v>
      </c>
      <c r="D3849" s="38" t="s">
        <v>29</v>
      </c>
      <c r="E3849" s="43">
        <v>44986</v>
      </c>
      <c r="F3849" s="42" t="s">
        <v>40</v>
      </c>
      <c r="G3849" s="27">
        <v>0</v>
      </c>
      <c r="H3849" s="27">
        <v>0.15403988411</v>
      </c>
      <c r="I3849" s="27">
        <v>0</v>
      </c>
      <c r="J3849" s="25">
        <v>0.14500375332999998</v>
      </c>
      <c r="K3849" s="25">
        <v>0</v>
      </c>
      <c r="L3849" s="25">
        <v>0.14193097577</v>
      </c>
    </row>
    <row r="3850" spans="2:12" ht="19.5" customHeight="1" x14ac:dyDescent="0.3">
      <c r="B3850" s="39" t="s">
        <v>54</v>
      </c>
      <c r="C3850" s="38" t="s">
        <v>35</v>
      </c>
      <c r="D3850" s="38" t="s">
        <v>29</v>
      </c>
      <c r="E3850" s="43">
        <v>44958</v>
      </c>
      <c r="F3850" s="42" t="s">
        <v>40</v>
      </c>
      <c r="G3850" s="27">
        <v>0</v>
      </c>
      <c r="H3850" s="27">
        <v>0.20108197097000002</v>
      </c>
      <c r="I3850" s="27">
        <v>0</v>
      </c>
      <c r="J3850" s="25">
        <v>0.19175645191000001</v>
      </c>
      <c r="K3850" s="25">
        <v>0</v>
      </c>
      <c r="L3850" s="25">
        <v>0.18899086978999999</v>
      </c>
    </row>
    <row r="3851" spans="2:12" ht="19.5" customHeight="1" x14ac:dyDescent="0.3">
      <c r="B3851" s="39" t="s">
        <v>54</v>
      </c>
      <c r="C3851" s="38" t="s">
        <v>35</v>
      </c>
      <c r="D3851" s="38" t="s">
        <v>29</v>
      </c>
      <c r="E3851" s="43">
        <v>44927</v>
      </c>
      <c r="F3851" s="42" t="s">
        <v>40</v>
      </c>
      <c r="G3851" s="27">
        <v>0</v>
      </c>
      <c r="H3851" s="27">
        <v>0.13252451104999999</v>
      </c>
      <c r="I3851" s="27">
        <v>0</v>
      </c>
      <c r="J3851" s="25">
        <v>0.12362073614999999</v>
      </c>
      <c r="K3851" s="25">
        <v>0</v>
      </c>
      <c r="L3851" s="25">
        <v>0.12040745835</v>
      </c>
    </row>
    <row r="3852" spans="2:12" ht="19.5" customHeight="1" x14ac:dyDescent="0.3">
      <c r="B3852" s="39" t="s">
        <v>54</v>
      </c>
      <c r="C3852" s="38" t="s">
        <v>35</v>
      </c>
      <c r="D3852" s="38" t="s">
        <v>29</v>
      </c>
      <c r="E3852" s="43">
        <v>44896</v>
      </c>
      <c r="F3852" s="42" t="s">
        <v>40</v>
      </c>
      <c r="G3852" s="27">
        <v>0</v>
      </c>
      <c r="H3852" s="27">
        <v>0.16191240845000002</v>
      </c>
      <c r="I3852" s="27">
        <v>0.15528626075000002</v>
      </c>
      <c r="J3852" s="25">
        <v>0</v>
      </c>
      <c r="K3852" s="25">
        <v>0</v>
      </c>
      <c r="L3852" s="25">
        <v>0.14980648015</v>
      </c>
    </row>
    <row r="3853" spans="2:12" ht="19.5" customHeight="1" x14ac:dyDescent="0.3">
      <c r="B3853" s="39" t="s">
        <v>54</v>
      </c>
      <c r="C3853" s="38" t="s">
        <v>35</v>
      </c>
      <c r="D3853" s="38" t="s">
        <v>29</v>
      </c>
      <c r="E3853" s="43">
        <v>44866</v>
      </c>
      <c r="F3853" s="42" t="s">
        <v>40</v>
      </c>
      <c r="G3853" s="27">
        <v>0</v>
      </c>
      <c r="H3853" s="27">
        <v>0.18187258256</v>
      </c>
      <c r="I3853" s="27">
        <v>0.17508776599999998</v>
      </c>
      <c r="J3853" s="25">
        <v>0</v>
      </c>
      <c r="K3853" s="25">
        <v>0</v>
      </c>
      <c r="L3853" s="25">
        <v>0.16977420991999997</v>
      </c>
    </row>
    <row r="3854" spans="2:12" ht="19.5" customHeight="1" x14ac:dyDescent="0.3">
      <c r="B3854" s="39" t="s">
        <v>54</v>
      </c>
      <c r="C3854" s="38" t="s">
        <v>35</v>
      </c>
      <c r="D3854" s="38" t="s">
        <v>29</v>
      </c>
      <c r="E3854" s="43">
        <v>44835</v>
      </c>
      <c r="F3854" s="42" t="s">
        <v>40</v>
      </c>
      <c r="G3854" s="27">
        <v>0.19670793332</v>
      </c>
      <c r="H3854" s="27">
        <v>0</v>
      </c>
      <c r="I3854" s="27">
        <v>0.18748365724999999</v>
      </c>
      <c r="J3854" s="25">
        <v>0</v>
      </c>
      <c r="K3854" s="25">
        <v>0</v>
      </c>
      <c r="L3854" s="25">
        <v>0.18227415896999999</v>
      </c>
    </row>
    <row r="3855" spans="2:12" ht="19.5" customHeight="1" x14ac:dyDescent="0.3">
      <c r="B3855" s="39" t="s">
        <v>54</v>
      </c>
      <c r="C3855" s="38" t="s">
        <v>35</v>
      </c>
      <c r="D3855" s="38" t="s">
        <v>29</v>
      </c>
      <c r="E3855" s="43">
        <v>44805</v>
      </c>
      <c r="F3855" s="42" t="s">
        <v>40</v>
      </c>
      <c r="G3855" s="27">
        <v>0.20707112944</v>
      </c>
      <c r="H3855" s="27">
        <v>0</v>
      </c>
      <c r="I3855" s="27">
        <v>0.19787686274999999</v>
      </c>
      <c r="J3855" s="25">
        <v>0</v>
      </c>
      <c r="K3855" s="25">
        <v>0</v>
      </c>
      <c r="L3855" s="25">
        <v>0.19278739999</v>
      </c>
    </row>
    <row r="3856" spans="2:12" ht="19.5" customHeight="1" x14ac:dyDescent="0.3">
      <c r="B3856" s="39" t="s">
        <v>54</v>
      </c>
      <c r="C3856" s="38" t="s">
        <v>35</v>
      </c>
      <c r="D3856" s="38" t="s">
        <v>29</v>
      </c>
      <c r="E3856" s="43">
        <v>44774</v>
      </c>
      <c r="F3856" s="42" t="s">
        <v>40</v>
      </c>
      <c r="G3856" s="27">
        <v>0.22174509487999999</v>
      </c>
      <c r="H3856" s="27">
        <v>0</v>
      </c>
      <c r="I3856" s="27">
        <v>0.21258168825000001</v>
      </c>
      <c r="J3856" s="25">
        <v>0</v>
      </c>
      <c r="K3856" s="25">
        <v>0</v>
      </c>
      <c r="L3856" s="25">
        <v>0.20761566572999998</v>
      </c>
    </row>
    <row r="3857" spans="2:12" ht="19.5" customHeight="1" x14ac:dyDescent="0.3">
      <c r="B3857" s="39" t="s">
        <v>54</v>
      </c>
      <c r="C3857" s="38" t="s">
        <v>35</v>
      </c>
      <c r="D3857" s="38" t="s">
        <v>29</v>
      </c>
      <c r="E3857" s="43">
        <v>44743</v>
      </c>
      <c r="F3857" s="42" t="s">
        <v>40</v>
      </c>
      <c r="G3857" s="27">
        <v>0.20875937872</v>
      </c>
      <c r="H3857" s="27">
        <v>0</v>
      </c>
      <c r="I3857" s="27">
        <v>0.19956866250000002</v>
      </c>
      <c r="J3857" s="25">
        <v>0</v>
      </c>
      <c r="K3857" s="25">
        <v>0</v>
      </c>
      <c r="L3857" s="25">
        <v>0.19449340162000001</v>
      </c>
    </row>
    <row r="3858" spans="2:12" ht="19.5" customHeight="1" x14ac:dyDescent="0.3">
      <c r="B3858" s="39" t="s">
        <v>54</v>
      </c>
      <c r="C3858" s="38" t="s">
        <v>35</v>
      </c>
      <c r="D3858" s="38" t="s">
        <v>29</v>
      </c>
      <c r="E3858" s="43">
        <v>44713</v>
      </c>
      <c r="F3858" s="42" t="s">
        <v>40</v>
      </c>
      <c r="G3858" s="27">
        <v>0</v>
      </c>
      <c r="H3858" s="27">
        <v>0</v>
      </c>
      <c r="I3858" s="27">
        <v>0</v>
      </c>
      <c r="J3858" s="25">
        <v>0.22594631839000001</v>
      </c>
      <c r="K3858" s="25">
        <v>0.22022835275999997</v>
      </c>
      <c r="L3858" s="25">
        <v>0.22343105190999998</v>
      </c>
    </row>
    <row r="3859" spans="2:12" ht="19.5" customHeight="1" x14ac:dyDescent="0.3">
      <c r="B3859" s="39" t="s">
        <v>54</v>
      </c>
      <c r="C3859" s="38" t="s">
        <v>35</v>
      </c>
      <c r="D3859" s="38" t="s">
        <v>29</v>
      </c>
      <c r="E3859" s="43">
        <v>44682</v>
      </c>
      <c r="F3859" s="42" t="s">
        <v>40</v>
      </c>
      <c r="G3859" s="27">
        <v>0</v>
      </c>
      <c r="H3859" s="27">
        <v>0</v>
      </c>
      <c r="I3859" s="27">
        <v>0</v>
      </c>
      <c r="J3859" s="25">
        <v>0.24460049588999999</v>
      </c>
      <c r="K3859" s="25">
        <v>0.23864451275999998</v>
      </c>
      <c r="L3859" s="25">
        <v>0.24220779940999998</v>
      </c>
    </row>
    <row r="3860" spans="2:12" ht="19.5" customHeight="1" x14ac:dyDescent="0.3">
      <c r="B3860" s="39" t="s">
        <v>54</v>
      </c>
      <c r="C3860" s="38" t="s">
        <v>35</v>
      </c>
      <c r="D3860" s="38" t="s">
        <v>29</v>
      </c>
      <c r="E3860" s="43">
        <v>44652</v>
      </c>
      <c r="F3860" s="42" t="s">
        <v>40</v>
      </c>
      <c r="G3860" s="27">
        <v>0</v>
      </c>
      <c r="H3860" s="27">
        <v>0</v>
      </c>
      <c r="I3860" s="27">
        <v>0</v>
      </c>
      <c r="J3860" s="25">
        <v>0.24928002956</v>
      </c>
      <c r="K3860" s="25">
        <v>0.24326433804000003</v>
      </c>
      <c r="L3860" s="25">
        <v>0.24691808064000001</v>
      </c>
    </row>
    <row r="3861" spans="2:12" ht="19.5" customHeight="1" x14ac:dyDescent="0.3">
      <c r="B3861" s="39" t="s">
        <v>54</v>
      </c>
      <c r="C3861" s="38" t="s">
        <v>35</v>
      </c>
      <c r="D3861" s="38" t="s">
        <v>29</v>
      </c>
      <c r="E3861" s="43">
        <v>44621</v>
      </c>
      <c r="F3861" s="42" t="s">
        <v>40</v>
      </c>
      <c r="G3861" s="27">
        <v>0</v>
      </c>
      <c r="H3861" s="27">
        <v>0</v>
      </c>
      <c r="I3861" s="27">
        <v>0</v>
      </c>
      <c r="J3861" s="25">
        <v>0.34711319589999995</v>
      </c>
      <c r="K3861" s="25">
        <v>0.33984920460000001</v>
      </c>
      <c r="L3861" s="25">
        <v>0.3453940741</v>
      </c>
    </row>
    <row r="3862" spans="2:12" ht="19.5" customHeight="1" x14ac:dyDescent="0.3">
      <c r="B3862" s="39" t="s">
        <v>54</v>
      </c>
      <c r="C3862" s="38" t="s">
        <v>35</v>
      </c>
      <c r="D3862" s="38" t="s">
        <v>29</v>
      </c>
      <c r="E3862" s="43">
        <v>44593</v>
      </c>
      <c r="F3862" s="42" t="s">
        <v>40</v>
      </c>
      <c r="G3862" s="27">
        <v>0</v>
      </c>
      <c r="H3862" s="27">
        <v>0.26831697822</v>
      </c>
      <c r="I3862" s="27">
        <v>0</v>
      </c>
      <c r="J3862" s="25">
        <v>0.25855382065999999</v>
      </c>
      <c r="K3862" s="25">
        <v>0</v>
      </c>
      <c r="L3862" s="25">
        <v>0.25625280653999999</v>
      </c>
    </row>
    <row r="3863" spans="2:12" ht="19.5" customHeight="1" x14ac:dyDescent="0.3">
      <c r="B3863" s="39" t="s">
        <v>54</v>
      </c>
      <c r="C3863" s="38" t="s">
        <v>35</v>
      </c>
      <c r="D3863" s="38" t="s">
        <v>29</v>
      </c>
      <c r="E3863" s="43">
        <v>44562</v>
      </c>
      <c r="F3863" s="42" t="s">
        <v>40</v>
      </c>
      <c r="G3863" s="27">
        <v>0</v>
      </c>
      <c r="H3863" s="27">
        <v>0.26992580472000005</v>
      </c>
      <c r="I3863" s="27">
        <v>0</v>
      </c>
      <c r="J3863" s="25">
        <v>0.26015275016</v>
      </c>
      <c r="K3863" s="25">
        <v>0</v>
      </c>
      <c r="L3863" s="25">
        <v>0.25786224204000002</v>
      </c>
    </row>
    <row r="3864" spans="2:12" ht="19.5" customHeight="1" x14ac:dyDescent="0.3">
      <c r="B3864" s="90" t="s">
        <v>54</v>
      </c>
      <c r="C3864" s="92" t="s">
        <v>35</v>
      </c>
      <c r="D3864" s="92" t="s">
        <v>29</v>
      </c>
      <c r="E3864" s="95">
        <v>45108</v>
      </c>
      <c r="F3864" s="97" t="s">
        <v>40</v>
      </c>
      <c r="G3864" s="74">
        <v>0.1576977</v>
      </c>
      <c r="H3864" s="74">
        <v>0</v>
      </c>
      <c r="I3864" s="74">
        <v>0.14839137999999999</v>
      </c>
      <c r="J3864" s="99">
        <v>0</v>
      </c>
      <c r="K3864" s="99">
        <v>0</v>
      </c>
      <c r="L3864" s="99">
        <v>0.14285371999999999</v>
      </c>
    </row>
    <row r="3865" spans="2:12" ht="19.5" customHeight="1" x14ac:dyDescent="0.3">
      <c r="B3865" s="39" t="s">
        <v>54</v>
      </c>
      <c r="C3865" s="38" t="s">
        <v>35</v>
      </c>
      <c r="D3865" s="38" t="s">
        <v>29</v>
      </c>
      <c r="E3865" s="43">
        <v>45078</v>
      </c>
      <c r="F3865" s="42" t="s">
        <v>47</v>
      </c>
      <c r="G3865" s="27">
        <v>0</v>
      </c>
      <c r="H3865" s="27">
        <v>0</v>
      </c>
      <c r="I3865" s="27">
        <v>0</v>
      </c>
      <c r="J3865" s="25">
        <v>0.14863865305999999</v>
      </c>
      <c r="K3865" s="25">
        <v>0.14395693203999999</v>
      </c>
      <c r="L3865" s="25">
        <v>0.14558975914</v>
      </c>
    </row>
    <row r="3866" spans="2:12" ht="19.5" customHeight="1" x14ac:dyDescent="0.3">
      <c r="B3866" s="39" t="s">
        <v>54</v>
      </c>
      <c r="C3866" s="38" t="s">
        <v>35</v>
      </c>
      <c r="D3866" s="38" t="s">
        <v>29</v>
      </c>
      <c r="E3866" s="43">
        <v>45047</v>
      </c>
      <c r="F3866" s="42" t="s">
        <v>47</v>
      </c>
      <c r="G3866" s="27">
        <v>0</v>
      </c>
      <c r="H3866" s="27">
        <v>0</v>
      </c>
      <c r="I3866" s="27">
        <v>0</v>
      </c>
      <c r="J3866" s="25">
        <v>0.12858807712999998</v>
      </c>
      <c r="K3866" s="25">
        <v>0.12416219092</v>
      </c>
      <c r="L3866" s="25">
        <v>0.12540743796999998</v>
      </c>
    </row>
    <row r="3867" spans="2:12" ht="19.5" customHeight="1" x14ac:dyDescent="0.3">
      <c r="B3867" s="39" t="s">
        <v>54</v>
      </c>
      <c r="C3867" s="38" t="s">
        <v>35</v>
      </c>
      <c r="D3867" s="38" t="s">
        <v>29</v>
      </c>
      <c r="E3867" s="43">
        <v>45017</v>
      </c>
      <c r="F3867" s="42" t="s">
        <v>47</v>
      </c>
      <c r="G3867" s="27">
        <v>0</v>
      </c>
      <c r="H3867" s="27">
        <v>0</v>
      </c>
      <c r="I3867" s="27">
        <v>0</v>
      </c>
      <c r="J3867" s="25">
        <v>0.12807641969</v>
      </c>
      <c r="K3867" s="25">
        <v>0.12365706196000001</v>
      </c>
      <c r="L3867" s="25">
        <v>0.12489241861</v>
      </c>
    </row>
    <row r="3868" spans="2:12" ht="19.5" customHeight="1" x14ac:dyDescent="0.3">
      <c r="B3868" s="39" t="s">
        <v>54</v>
      </c>
      <c r="C3868" s="38" t="s">
        <v>35</v>
      </c>
      <c r="D3868" s="38" t="s">
        <v>29</v>
      </c>
      <c r="E3868" s="43">
        <v>44986</v>
      </c>
      <c r="F3868" s="42" t="s">
        <v>47</v>
      </c>
      <c r="G3868" s="27">
        <v>0</v>
      </c>
      <c r="H3868" s="27">
        <v>0.15403988411</v>
      </c>
      <c r="I3868" s="27">
        <v>0</v>
      </c>
      <c r="J3868" s="25">
        <v>0.14500375332999998</v>
      </c>
      <c r="K3868" s="25">
        <v>0</v>
      </c>
      <c r="L3868" s="25">
        <v>0.14193097577</v>
      </c>
    </row>
    <row r="3869" spans="2:12" ht="19.5" customHeight="1" x14ac:dyDescent="0.3">
      <c r="B3869" s="39" t="s">
        <v>54</v>
      </c>
      <c r="C3869" s="38" t="s">
        <v>35</v>
      </c>
      <c r="D3869" s="38" t="s">
        <v>29</v>
      </c>
      <c r="E3869" s="43">
        <v>44958</v>
      </c>
      <c r="F3869" s="42" t="s">
        <v>47</v>
      </c>
      <c r="G3869" s="27">
        <v>0</v>
      </c>
      <c r="H3869" s="27">
        <v>0.20108197097000002</v>
      </c>
      <c r="I3869" s="27">
        <v>0</v>
      </c>
      <c r="J3869" s="25">
        <v>0.19175645191000001</v>
      </c>
      <c r="K3869" s="25">
        <v>0</v>
      </c>
      <c r="L3869" s="25">
        <v>0.18899086978999999</v>
      </c>
    </row>
    <row r="3870" spans="2:12" ht="19.5" customHeight="1" x14ac:dyDescent="0.3">
      <c r="B3870" s="39" t="s">
        <v>54</v>
      </c>
      <c r="C3870" s="38" t="s">
        <v>35</v>
      </c>
      <c r="D3870" s="38" t="s">
        <v>29</v>
      </c>
      <c r="E3870" s="43">
        <v>44927</v>
      </c>
      <c r="F3870" s="42" t="s">
        <v>47</v>
      </c>
      <c r="G3870" s="27">
        <v>0</v>
      </c>
      <c r="H3870" s="27">
        <v>0.13252451104999999</v>
      </c>
      <c r="I3870" s="27">
        <v>0</v>
      </c>
      <c r="J3870" s="25">
        <v>0.12362073614999999</v>
      </c>
      <c r="K3870" s="25">
        <v>0</v>
      </c>
      <c r="L3870" s="25">
        <v>0.12040745835</v>
      </c>
    </row>
    <row r="3871" spans="2:12" ht="19.5" customHeight="1" x14ac:dyDescent="0.3">
      <c r="B3871" s="39" t="s">
        <v>54</v>
      </c>
      <c r="C3871" s="38" t="s">
        <v>35</v>
      </c>
      <c r="D3871" s="38" t="s">
        <v>29</v>
      </c>
      <c r="E3871" s="43">
        <v>44896</v>
      </c>
      <c r="F3871" s="42" t="s">
        <v>47</v>
      </c>
      <c r="G3871" s="27">
        <v>0</v>
      </c>
      <c r="H3871" s="27">
        <v>0.16191240845000002</v>
      </c>
      <c r="I3871" s="27">
        <v>0.15528626075000002</v>
      </c>
      <c r="J3871" s="25">
        <v>0</v>
      </c>
      <c r="K3871" s="25">
        <v>0</v>
      </c>
      <c r="L3871" s="25">
        <v>0.14980648015</v>
      </c>
    </row>
    <row r="3872" spans="2:12" ht="19.5" customHeight="1" x14ac:dyDescent="0.3">
      <c r="B3872" s="39" t="s">
        <v>54</v>
      </c>
      <c r="C3872" s="38" t="s">
        <v>35</v>
      </c>
      <c r="D3872" s="38" t="s">
        <v>29</v>
      </c>
      <c r="E3872" s="43">
        <v>44866</v>
      </c>
      <c r="F3872" s="42" t="s">
        <v>47</v>
      </c>
      <c r="G3872" s="27">
        <v>0</v>
      </c>
      <c r="H3872" s="27">
        <v>0.18187258256</v>
      </c>
      <c r="I3872" s="27">
        <v>0.17508776599999998</v>
      </c>
      <c r="J3872" s="25">
        <v>0</v>
      </c>
      <c r="K3872" s="25">
        <v>0</v>
      </c>
      <c r="L3872" s="25">
        <v>0.16977420991999997</v>
      </c>
    </row>
    <row r="3873" spans="2:12" ht="19.5" customHeight="1" x14ac:dyDescent="0.3">
      <c r="B3873" s="39" t="s">
        <v>54</v>
      </c>
      <c r="C3873" s="38" t="s">
        <v>35</v>
      </c>
      <c r="D3873" s="38" t="s">
        <v>29</v>
      </c>
      <c r="E3873" s="43">
        <v>44835</v>
      </c>
      <c r="F3873" s="42" t="s">
        <v>47</v>
      </c>
      <c r="G3873" s="27">
        <v>0.19670793332</v>
      </c>
      <c r="H3873" s="27">
        <v>0</v>
      </c>
      <c r="I3873" s="27">
        <v>0.18748365724999999</v>
      </c>
      <c r="J3873" s="25">
        <v>0</v>
      </c>
      <c r="K3873" s="25">
        <v>0</v>
      </c>
      <c r="L3873" s="25">
        <v>0.18227415896999999</v>
      </c>
    </row>
    <row r="3874" spans="2:12" ht="19.5" customHeight="1" x14ac:dyDescent="0.3">
      <c r="B3874" s="39" t="s">
        <v>54</v>
      </c>
      <c r="C3874" s="38" t="s">
        <v>35</v>
      </c>
      <c r="D3874" s="38" t="s">
        <v>29</v>
      </c>
      <c r="E3874" s="43">
        <v>44805</v>
      </c>
      <c r="F3874" s="42" t="s">
        <v>47</v>
      </c>
      <c r="G3874" s="27">
        <v>0.20707112944</v>
      </c>
      <c r="H3874" s="27">
        <v>0</v>
      </c>
      <c r="I3874" s="27">
        <v>0.19787686274999999</v>
      </c>
      <c r="J3874" s="25">
        <v>0</v>
      </c>
      <c r="K3874" s="25">
        <v>0</v>
      </c>
      <c r="L3874" s="25">
        <v>0.19278739999</v>
      </c>
    </row>
    <row r="3875" spans="2:12" ht="19.5" customHeight="1" x14ac:dyDescent="0.3">
      <c r="B3875" s="39" t="s">
        <v>54</v>
      </c>
      <c r="C3875" s="38" t="s">
        <v>35</v>
      </c>
      <c r="D3875" s="38" t="s">
        <v>29</v>
      </c>
      <c r="E3875" s="43">
        <v>44774</v>
      </c>
      <c r="F3875" s="42" t="s">
        <v>47</v>
      </c>
      <c r="G3875" s="27">
        <v>0.22174509487999999</v>
      </c>
      <c r="H3875" s="27">
        <v>0</v>
      </c>
      <c r="I3875" s="27">
        <v>0.21258168825000001</v>
      </c>
      <c r="J3875" s="25">
        <v>0</v>
      </c>
      <c r="K3875" s="25">
        <v>0</v>
      </c>
      <c r="L3875" s="25">
        <v>0.20761566572999998</v>
      </c>
    </row>
    <row r="3876" spans="2:12" ht="19.5" customHeight="1" x14ac:dyDescent="0.3">
      <c r="B3876" s="39" t="s">
        <v>54</v>
      </c>
      <c r="C3876" s="38" t="s">
        <v>35</v>
      </c>
      <c r="D3876" s="38" t="s">
        <v>29</v>
      </c>
      <c r="E3876" s="43">
        <v>44743</v>
      </c>
      <c r="F3876" s="42" t="s">
        <v>47</v>
      </c>
      <c r="G3876" s="27">
        <v>0.20875937872</v>
      </c>
      <c r="H3876" s="27">
        <v>0</v>
      </c>
      <c r="I3876" s="27">
        <v>0.19956866250000002</v>
      </c>
      <c r="J3876" s="25">
        <v>0</v>
      </c>
      <c r="K3876" s="25">
        <v>0</v>
      </c>
      <c r="L3876" s="25">
        <v>0.19449340162000001</v>
      </c>
    </row>
    <row r="3877" spans="2:12" ht="19.5" customHeight="1" x14ac:dyDescent="0.3">
      <c r="B3877" s="39" t="s">
        <v>54</v>
      </c>
      <c r="C3877" s="38" t="s">
        <v>35</v>
      </c>
      <c r="D3877" s="38" t="s">
        <v>29</v>
      </c>
      <c r="E3877" s="43">
        <v>44713</v>
      </c>
      <c r="F3877" s="42" t="s">
        <v>47</v>
      </c>
      <c r="G3877" s="27">
        <v>0</v>
      </c>
      <c r="H3877" s="27">
        <v>0</v>
      </c>
      <c r="I3877" s="27">
        <v>0</v>
      </c>
      <c r="J3877" s="25">
        <v>0.22594631839000001</v>
      </c>
      <c r="K3877" s="25">
        <v>0.22022835275999997</v>
      </c>
      <c r="L3877" s="25">
        <v>0.22343105190999998</v>
      </c>
    </row>
    <row r="3878" spans="2:12" ht="19.5" customHeight="1" x14ac:dyDescent="0.3">
      <c r="B3878" s="39" t="s">
        <v>54</v>
      </c>
      <c r="C3878" s="38" t="s">
        <v>35</v>
      </c>
      <c r="D3878" s="38" t="s">
        <v>29</v>
      </c>
      <c r="E3878" s="43">
        <v>44682</v>
      </c>
      <c r="F3878" s="42" t="s">
        <v>47</v>
      </c>
      <c r="G3878" s="27">
        <v>0</v>
      </c>
      <c r="H3878" s="27">
        <v>0</v>
      </c>
      <c r="I3878" s="27">
        <v>0</v>
      </c>
      <c r="J3878" s="25">
        <v>0.24460049588999999</v>
      </c>
      <c r="K3878" s="25">
        <v>0.23864451275999998</v>
      </c>
      <c r="L3878" s="25">
        <v>0.24220779940999998</v>
      </c>
    </row>
    <row r="3879" spans="2:12" ht="19.5" customHeight="1" x14ac:dyDescent="0.3">
      <c r="B3879" s="39" t="s">
        <v>54</v>
      </c>
      <c r="C3879" s="38" t="s">
        <v>35</v>
      </c>
      <c r="D3879" s="38" t="s">
        <v>29</v>
      </c>
      <c r="E3879" s="43">
        <v>44652</v>
      </c>
      <c r="F3879" s="42" t="s">
        <v>47</v>
      </c>
      <c r="G3879" s="27">
        <v>0</v>
      </c>
      <c r="H3879" s="27">
        <v>0</v>
      </c>
      <c r="I3879" s="27">
        <v>0</v>
      </c>
      <c r="J3879" s="25">
        <v>0.24928002956</v>
      </c>
      <c r="K3879" s="25">
        <v>0.24326433804000003</v>
      </c>
      <c r="L3879" s="25">
        <v>0.24691808064000001</v>
      </c>
    </row>
    <row r="3880" spans="2:12" ht="19.5" customHeight="1" x14ac:dyDescent="0.3">
      <c r="B3880" s="39" t="s">
        <v>54</v>
      </c>
      <c r="C3880" s="38" t="s">
        <v>35</v>
      </c>
      <c r="D3880" s="38" t="s">
        <v>29</v>
      </c>
      <c r="E3880" s="43">
        <v>44621</v>
      </c>
      <c r="F3880" s="42" t="s">
        <v>47</v>
      </c>
      <c r="G3880" s="27">
        <v>0</v>
      </c>
      <c r="H3880" s="27">
        <v>0</v>
      </c>
      <c r="I3880" s="27">
        <v>0</v>
      </c>
      <c r="J3880" s="25">
        <v>0.34711319589999995</v>
      </c>
      <c r="K3880" s="25">
        <v>0.33984920460000001</v>
      </c>
      <c r="L3880" s="25">
        <v>0.3453940741</v>
      </c>
    </row>
    <row r="3881" spans="2:12" ht="19.5" customHeight="1" x14ac:dyDescent="0.3">
      <c r="B3881" s="39" t="s">
        <v>54</v>
      </c>
      <c r="C3881" s="38" t="s">
        <v>35</v>
      </c>
      <c r="D3881" s="38" t="s">
        <v>29</v>
      </c>
      <c r="E3881" s="43">
        <v>44593</v>
      </c>
      <c r="F3881" s="42" t="s">
        <v>47</v>
      </c>
      <c r="G3881" s="27">
        <v>0</v>
      </c>
      <c r="H3881" s="27">
        <v>0.26831697822</v>
      </c>
      <c r="I3881" s="27">
        <v>0</v>
      </c>
      <c r="J3881" s="25">
        <v>0.25855382065999999</v>
      </c>
      <c r="K3881" s="25">
        <v>0</v>
      </c>
      <c r="L3881" s="25">
        <v>0.25625280653999999</v>
      </c>
    </row>
    <row r="3882" spans="2:12" ht="19.5" customHeight="1" x14ac:dyDescent="0.3">
      <c r="B3882" s="39" t="s">
        <v>54</v>
      </c>
      <c r="C3882" s="38" t="s">
        <v>35</v>
      </c>
      <c r="D3882" s="38" t="s">
        <v>29</v>
      </c>
      <c r="E3882" s="43">
        <v>44562</v>
      </c>
      <c r="F3882" s="42" t="s">
        <v>47</v>
      </c>
      <c r="G3882" s="27">
        <v>0</v>
      </c>
      <c r="H3882" s="27">
        <v>0.26992580472000005</v>
      </c>
      <c r="I3882" s="27">
        <v>0</v>
      </c>
      <c r="J3882" s="25">
        <v>0.26015275016</v>
      </c>
      <c r="K3882" s="25">
        <v>0</v>
      </c>
      <c r="L3882" s="25">
        <v>0.25786224204000002</v>
      </c>
    </row>
    <row r="3883" spans="2:12" ht="19.5" customHeight="1" x14ac:dyDescent="0.3">
      <c r="B3883" s="90" t="s">
        <v>54</v>
      </c>
      <c r="C3883" s="92" t="s">
        <v>35</v>
      </c>
      <c r="D3883" s="92" t="s">
        <v>29</v>
      </c>
      <c r="E3883" s="95">
        <v>45108</v>
      </c>
      <c r="F3883" s="97" t="s">
        <v>47</v>
      </c>
      <c r="G3883" s="74">
        <v>0.1576977</v>
      </c>
      <c r="H3883" s="74">
        <v>0</v>
      </c>
      <c r="I3883" s="74">
        <v>0.14839137999999999</v>
      </c>
      <c r="J3883" s="99">
        <v>0</v>
      </c>
      <c r="K3883" s="99">
        <v>0</v>
      </c>
      <c r="L3883" s="99">
        <v>0.14285371999999999</v>
      </c>
    </row>
    <row r="3884" spans="2:12" ht="19.5" customHeight="1" x14ac:dyDescent="0.3">
      <c r="B3884" s="39" t="s">
        <v>54</v>
      </c>
      <c r="C3884" s="38" t="s">
        <v>35</v>
      </c>
      <c r="D3884" s="38" t="s">
        <v>29</v>
      </c>
      <c r="E3884" s="43">
        <v>45078</v>
      </c>
      <c r="F3884" s="42" t="s">
        <v>55</v>
      </c>
      <c r="G3884" s="27">
        <v>0</v>
      </c>
      <c r="H3884" s="27">
        <v>0</v>
      </c>
      <c r="I3884" s="27">
        <v>0</v>
      </c>
      <c r="J3884" s="25">
        <v>0.13848865305999999</v>
      </c>
      <c r="K3884" s="25">
        <v>0.13380693203999999</v>
      </c>
      <c r="L3884" s="25">
        <v>0.13543975913999998</v>
      </c>
    </row>
    <row r="3885" spans="2:12" ht="19.5" customHeight="1" x14ac:dyDescent="0.3">
      <c r="B3885" s="39" t="s">
        <v>54</v>
      </c>
      <c r="C3885" s="38" t="s">
        <v>35</v>
      </c>
      <c r="D3885" s="38" t="s">
        <v>29</v>
      </c>
      <c r="E3885" s="43">
        <v>45047</v>
      </c>
      <c r="F3885" s="42" t="s">
        <v>55</v>
      </c>
      <c r="G3885" s="27">
        <v>0</v>
      </c>
      <c r="H3885" s="27">
        <v>0</v>
      </c>
      <c r="I3885" s="27">
        <v>0</v>
      </c>
      <c r="J3885" s="25">
        <v>0.11843807712999999</v>
      </c>
      <c r="K3885" s="25">
        <v>0.11401219092000001</v>
      </c>
      <c r="L3885" s="25">
        <v>0.11525743796999999</v>
      </c>
    </row>
    <row r="3886" spans="2:12" ht="19.5" customHeight="1" x14ac:dyDescent="0.3">
      <c r="B3886" s="39" t="s">
        <v>54</v>
      </c>
      <c r="C3886" s="38" t="s">
        <v>35</v>
      </c>
      <c r="D3886" s="38" t="s">
        <v>29</v>
      </c>
      <c r="E3886" s="43">
        <v>45017</v>
      </c>
      <c r="F3886" s="42" t="s">
        <v>55</v>
      </c>
      <c r="G3886" s="27">
        <v>0</v>
      </c>
      <c r="H3886" s="27">
        <v>0</v>
      </c>
      <c r="I3886" s="27">
        <v>0</v>
      </c>
      <c r="J3886" s="25">
        <v>0.11792641969000001</v>
      </c>
      <c r="K3886" s="25">
        <v>0.11350706196000002</v>
      </c>
      <c r="L3886" s="25">
        <v>0.11474241861000001</v>
      </c>
    </row>
    <row r="3887" spans="2:12" ht="19.5" customHeight="1" x14ac:dyDescent="0.3">
      <c r="B3887" s="39" t="s">
        <v>54</v>
      </c>
      <c r="C3887" s="38" t="s">
        <v>35</v>
      </c>
      <c r="D3887" s="38" t="s">
        <v>29</v>
      </c>
      <c r="E3887" s="43">
        <v>44986</v>
      </c>
      <c r="F3887" s="42" t="s">
        <v>55</v>
      </c>
      <c r="G3887" s="27">
        <v>0</v>
      </c>
      <c r="H3887" s="27">
        <v>0.14388988410999998</v>
      </c>
      <c r="I3887" s="27">
        <v>0</v>
      </c>
      <c r="J3887" s="25">
        <v>0.13485375332999999</v>
      </c>
      <c r="K3887" s="25">
        <v>0</v>
      </c>
      <c r="L3887" s="25">
        <v>0.13178097577</v>
      </c>
    </row>
    <row r="3888" spans="2:12" ht="19.5" customHeight="1" x14ac:dyDescent="0.3">
      <c r="B3888" s="39" t="s">
        <v>54</v>
      </c>
      <c r="C3888" s="38" t="s">
        <v>35</v>
      </c>
      <c r="D3888" s="38" t="s">
        <v>29</v>
      </c>
      <c r="E3888" s="43">
        <v>44958</v>
      </c>
      <c r="F3888" s="42" t="s">
        <v>55</v>
      </c>
      <c r="G3888" s="27">
        <v>0</v>
      </c>
      <c r="H3888" s="27">
        <v>0.19093197097000003</v>
      </c>
      <c r="I3888" s="27">
        <v>0</v>
      </c>
      <c r="J3888" s="25">
        <v>0.18160645190999999</v>
      </c>
      <c r="K3888" s="25">
        <v>0</v>
      </c>
      <c r="L3888" s="25">
        <v>0.17884086979</v>
      </c>
    </row>
    <row r="3889" spans="2:12" ht="19.5" customHeight="1" x14ac:dyDescent="0.3">
      <c r="B3889" s="39" t="s">
        <v>54</v>
      </c>
      <c r="C3889" s="38" t="s">
        <v>35</v>
      </c>
      <c r="D3889" s="38" t="s">
        <v>29</v>
      </c>
      <c r="E3889" s="43">
        <v>44927</v>
      </c>
      <c r="F3889" s="42" t="s">
        <v>55</v>
      </c>
      <c r="G3889" s="27">
        <v>0</v>
      </c>
      <c r="H3889" s="27">
        <v>0.12237451105</v>
      </c>
      <c r="I3889" s="27">
        <v>0</v>
      </c>
      <c r="J3889" s="25">
        <v>0.11347073615</v>
      </c>
      <c r="K3889" s="25">
        <v>0</v>
      </c>
      <c r="L3889" s="25">
        <v>0.11025745835</v>
      </c>
    </row>
    <row r="3890" spans="2:12" ht="19.5" customHeight="1" x14ac:dyDescent="0.3">
      <c r="B3890" s="39" t="s">
        <v>54</v>
      </c>
      <c r="C3890" s="38" t="s">
        <v>35</v>
      </c>
      <c r="D3890" s="38" t="s">
        <v>29</v>
      </c>
      <c r="E3890" s="43">
        <v>44896</v>
      </c>
      <c r="F3890" s="42" t="s">
        <v>55</v>
      </c>
      <c r="G3890" s="27">
        <v>0</v>
      </c>
      <c r="H3890" s="27">
        <v>0.15176240845</v>
      </c>
      <c r="I3890" s="27">
        <v>0.14513626075000002</v>
      </c>
      <c r="J3890" s="25">
        <v>0</v>
      </c>
      <c r="K3890" s="25">
        <v>0</v>
      </c>
      <c r="L3890" s="25">
        <v>0.13965648015000001</v>
      </c>
    </row>
    <row r="3891" spans="2:12" ht="19.5" customHeight="1" x14ac:dyDescent="0.3">
      <c r="B3891" s="39" t="s">
        <v>54</v>
      </c>
      <c r="C3891" s="38" t="s">
        <v>35</v>
      </c>
      <c r="D3891" s="38" t="s">
        <v>29</v>
      </c>
      <c r="E3891" s="43">
        <v>44866</v>
      </c>
      <c r="F3891" s="42" t="s">
        <v>55</v>
      </c>
      <c r="G3891" s="27">
        <v>0</v>
      </c>
      <c r="H3891" s="27">
        <v>0.17172258256</v>
      </c>
      <c r="I3891" s="27">
        <v>0.16493776599999999</v>
      </c>
      <c r="J3891" s="25">
        <v>0</v>
      </c>
      <c r="K3891" s="25">
        <v>0</v>
      </c>
      <c r="L3891" s="25">
        <v>0.15962420991999998</v>
      </c>
    </row>
    <row r="3892" spans="2:12" ht="19.5" customHeight="1" x14ac:dyDescent="0.3">
      <c r="B3892" s="39" t="s">
        <v>54</v>
      </c>
      <c r="C3892" s="38" t="s">
        <v>35</v>
      </c>
      <c r="D3892" s="38" t="s">
        <v>29</v>
      </c>
      <c r="E3892" s="43">
        <v>44835</v>
      </c>
      <c r="F3892" s="42" t="s">
        <v>55</v>
      </c>
      <c r="G3892" s="27">
        <v>0.18655793332000001</v>
      </c>
      <c r="H3892" s="27">
        <v>0</v>
      </c>
      <c r="I3892" s="27">
        <v>0.17733365725</v>
      </c>
      <c r="J3892" s="25">
        <v>0</v>
      </c>
      <c r="K3892" s="25">
        <v>0</v>
      </c>
      <c r="L3892" s="25">
        <v>0.17212415897</v>
      </c>
    </row>
    <row r="3893" spans="2:12" ht="19.5" customHeight="1" x14ac:dyDescent="0.3">
      <c r="B3893" s="39" t="s">
        <v>54</v>
      </c>
      <c r="C3893" s="38" t="s">
        <v>35</v>
      </c>
      <c r="D3893" s="38" t="s">
        <v>29</v>
      </c>
      <c r="E3893" s="43">
        <v>44805</v>
      </c>
      <c r="F3893" s="42" t="s">
        <v>55</v>
      </c>
      <c r="G3893" s="27">
        <v>0.19692112944000001</v>
      </c>
      <c r="H3893" s="27">
        <v>0</v>
      </c>
      <c r="I3893" s="27">
        <v>0.18772686275</v>
      </c>
      <c r="J3893" s="25">
        <v>0</v>
      </c>
      <c r="K3893" s="25">
        <v>0</v>
      </c>
      <c r="L3893" s="25">
        <v>0.18263739999</v>
      </c>
    </row>
    <row r="3894" spans="2:12" ht="19.5" customHeight="1" x14ac:dyDescent="0.3">
      <c r="B3894" s="39" t="s">
        <v>54</v>
      </c>
      <c r="C3894" s="38" t="s">
        <v>35</v>
      </c>
      <c r="D3894" s="38" t="s">
        <v>29</v>
      </c>
      <c r="E3894" s="43">
        <v>44774</v>
      </c>
      <c r="F3894" s="42" t="s">
        <v>55</v>
      </c>
      <c r="G3894" s="27">
        <v>0.21159509488</v>
      </c>
      <c r="H3894" s="27">
        <v>0</v>
      </c>
      <c r="I3894" s="27">
        <v>0.20243168825000002</v>
      </c>
      <c r="J3894" s="25">
        <v>0</v>
      </c>
      <c r="K3894" s="25">
        <v>0</v>
      </c>
      <c r="L3894" s="25">
        <v>0.19746566572999999</v>
      </c>
    </row>
    <row r="3895" spans="2:12" ht="19.5" customHeight="1" x14ac:dyDescent="0.3">
      <c r="B3895" s="39" t="s">
        <v>54</v>
      </c>
      <c r="C3895" s="38" t="s">
        <v>35</v>
      </c>
      <c r="D3895" s="38" t="s">
        <v>29</v>
      </c>
      <c r="E3895" s="43">
        <v>44743</v>
      </c>
      <c r="F3895" s="42" t="s">
        <v>55</v>
      </c>
      <c r="G3895" s="27">
        <v>0.19860937872000001</v>
      </c>
      <c r="H3895" s="27">
        <v>0</v>
      </c>
      <c r="I3895" s="27">
        <v>0.1894186625</v>
      </c>
      <c r="J3895" s="25">
        <v>0</v>
      </c>
      <c r="K3895" s="25">
        <v>0</v>
      </c>
      <c r="L3895" s="25">
        <v>0.18434340162000001</v>
      </c>
    </row>
    <row r="3896" spans="2:12" ht="19.5" customHeight="1" x14ac:dyDescent="0.3">
      <c r="B3896" s="39" t="s">
        <v>54</v>
      </c>
      <c r="C3896" s="38" t="s">
        <v>35</v>
      </c>
      <c r="D3896" s="38" t="s">
        <v>29</v>
      </c>
      <c r="E3896" s="43">
        <v>44713</v>
      </c>
      <c r="F3896" s="42" t="s">
        <v>55</v>
      </c>
      <c r="G3896" s="27">
        <v>0</v>
      </c>
      <c r="H3896" s="27">
        <v>0</v>
      </c>
      <c r="I3896" s="27">
        <v>0</v>
      </c>
      <c r="J3896" s="25">
        <v>0.21579631838999999</v>
      </c>
      <c r="K3896" s="25">
        <v>0.21007835275999998</v>
      </c>
      <c r="L3896" s="25">
        <v>0.21328105190999999</v>
      </c>
    </row>
    <row r="3897" spans="2:12" ht="19.5" customHeight="1" x14ac:dyDescent="0.3">
      <c r="B3897" s="39" t="s">
        <v>54</v>
      </c>
      <c r="C3897" s="38" t="s">
        <v>35</v>
      </c>
      <c r="D3897" s="38" t="s">
        <v>29</v>
      </c>
      <c r="E3897" s="43">
        <v>44682</v>
      </c>
      <c r="F3897" s="42" t="s">
        <v>55</v>
      </c>
      <c r="G3897" s="27">
        <v>0</v>
      </c>
      <c r="H3897" s="27">
        <v>0</v>
      </c>
      <c r="I3897" s="27">
        <v>0</v>
      </c>
      <c r="J3897" s="25">
        <v>0.23445049588999997</v>
      </c>
      <c r="K3897" s="25">
        <v>0.22849451275999999</v>
      </c>
      <c r="L3897" s="25">
        <v>0.23205779940999999</v>
      </c>
    </row>
    <row r="3898" spans="2:12" ht="19.5" customHeight="1" x14ac:dyDescent="0.3">
      <c r="B3898" s="39" t="s">
        <v>54</v>
      </c>
      <c r="C3898" s="38" t="s">
        <v>35</v>
      </c>
      <c r="D3898" s="38" t="s">
        <v>29</v>
      </c>
      <c r="E3898" s="43">
        <v>44652</v>
      </c>
      <c r="F3898" s="42" t="s">
        <v>55</v>
      </c>
      <c r="G3898" s="27">
        <v>0</v>
      </c>
      <c r="H3898" s="27">
        <v>0</v>
      </c>
      <c r="I3898" s="27">
        <v>0</v>
      </c>
      <c r="J3898" s="25">
        <v>0.23913002956000001</v>
      </c>
      <c r="K3898" s="25">
        <v>0.23311433804000004</v>
      </c>
      <c r="L3898" s="25">
        <v>0.23676808064000002</v>
      </c>
    </row>
    <row r="3899" spans="2:12" ht="19.5" customHeight="1" x14ac:dyDescent="0.3">
      <c r="B3899" s="39" t="s">
        <v>54</v>
      </c>
      <c r="C3899" s="38" t="s">
        <v>35</v>
      </c>
      <c r="D3899" s="38" t="s">
        <v>29</v>
      </c>
      <c r="E3899" s="43">
        <v>44621</v>
      </c>
      <c r="F3899" s="42" t="s">
        <v>55</v>
      </c>
      <c r="G3899" s="27">
        <v>0</v>
      </c>
      <c r="H3899" s="27">
        <v>0</v>
      </c>
      <c r="I3899" s="27">
        <v>0</v>
      </c>
      <c r="J3899" s="25">
        <v>0.33696319589999996</v>
      </c>
      <c r="K3899" s="25">
        <v>0.32969920460000002</v>
      </c>
      <c r="L3899" s="25">
        <v>0.33524407410000001</v>
      </c>
    </row>
    <row r="3900" spans="2:12" ht="19.5" customHeight="1" x14ac:dyDescent="0.3">
      <c r="B3900" s="39" t="s">
        <v>54</v>
      </c>
      <c r="C3900" s="38" t="s">
        <v>35</v>
      </c>
      <c r="D3900" s="38" t="s">
        <v>29</v>
      </c>
      <c r="E3900" s="43">
        <v>44593</v>
      </c>
      <c r="F3900" s="42" t="s">
        <v>55</v>
      </c>
      <c r="G3900" s="27">
        <v>0</v>
      </c>
      <c r="H3900" s="27">
        <v>0.25816697822000001</v>
      </c>
      <c r="I3900" s="27">
        <v>0</v>
      </c>
      <c r="J3900" s="25">
        <v>0.24840382066</v>
      </c>
      <c r="K3900" s="25">
        <v>0</v>
      </c>
      <c r="L3900" s="25">
        <v>0.24610280654</v>
      </c>
    </row>
    <row r="3901" spans="2:12" ht="19.5" customHeight="1" x14ac:dyDescent="0.3">
      <c r="B3901" s="39" t="s">
        <v>54</v>
      </c>
      <c r="C3901" s="38" t="s">
        <v>35</v>
      </c>
      <c r="D3901" s="38" t="s">
        <v>29</v>
      </c>
      <c r="E3901" s="43">
        <v>44562</v>
      </c>
      <c r="F3901" s="42" t="s">
        <v>55</v>
      </c>
      <c r="G3901" s="27">
        <v>0</v>
      </c>
      <c r="H3901" s="27">
        <v>0.25977580472000006</v>
      </c>
      <c r="I3901" s="27">
        <v>0</v>
      </c>
      <c r="J3901" s="25">
        <v>0.25000275015999995</v>
      </c>
      <c r="K3901" s="25">
        <v>0</v>
      </c>
      <c r="L3901" s="25">
        <v>0.24771224204</v>
      </c>
    </row>
    <row r="3902" spans="2:12" ht="19.5" customHeight="1" x14ac:dyDescent="0.3">
      <c r="B3902" s="90" t="s">
        <v>54</v>
      </c>
      <c r="C3902" s="92" t="s">
        <v>35</v>
      </c>
      <c r="D3902" s="92" t="s">
        <v>29</v>
      </c>
      <c r="E3902" s="95">
        <v>45108</v>
      </c>
      <c r="F3902" s="97" t="s">
        <v>55</v>
      </c>
      <c r="G3902" s="74">
        <v>0.1475477</v>
      </c>
      <c r="H3902" s="74">
        <v>0</v>
      </c>
      <c r="I3902" s="74">
        <v>0.13824138</v>
      </c>
      <c r="J3902" s="99">
        <v>0</v>
      </c>
      <c r="K3902" s="99">
        <v>0</v>
      </c>
      <c r="L3902" s="99">
        <v>0.13270372</v>
      </c>
    </row>
    <row r="3903" spans="2:12" ht="19.5" customHeight="1" x14ac:dyDescent="0.3">
      <c r="B3903" s="39" t="s">
        <v>54</v>
      </c>
      <c r="C3903" s="38" t="s">
        <v>35</v>
      </c>
      <c r="D3903" s="38" t="s">
        <v>29</v>
      </c>
      <c r="E3903" s="43">
        <v>45078</v>
      </c>
      <c r="F3903" s="42" t="s">
        <v>56</v>
      </c>
      <c r="G3903" s="27">
        <v>0</v>
      </c>
      <c r="H3903" s="27">
        <v>0</v>
      </c>
      <c r="I3903" s="27">
        <v>0</v>
      </c>
      <c r="J3903" s="25">
        <v>0.13848865305999999</v>
      </c>
      <c r="K3903" s="25">
        <v>0.13380693203999999</v>
      </c>
      <c r="L3903" s="25">
        <v>0.13543975913999998</v>
      </c>
    </row>
    <row r="3904" spans="2:12" ht="19.5" customHeight="1" x14ac:dyDescent="0.3">
      <c r="B3904" s="39" t="s">
        <v>54</v>
      </c>
      <c r="C3904" s="38" t="s">
        <v>35</v>
      </c>
      <c r="D3904" s="38" t="s">
        <v>29</v>
      </c>
      <c r="E3904" s="43">
        <v>45047</v>
      </c>
      <c r="F3904" s="42" t="s">
        <v>56</v>
      </c>
      <c r="G3904" s="27">
        <v>0</v>
      </c>
      <c r="H3904" s="27">
        <v>0</v>
      </c>
      <c r="I3904" s="27">
        <v>0</v>
      </c>
      <c r="J3904" s="25">
        <v>0.11843807712999999</v>
      </c>
      <c r="K3904" s="25">
        <v>0.11401219092000001</v>
      </c>
      <c r="L3904" s="25">
        <v>0.11525743796999999</v>
      </c>
    </row>
    <row r="3905" spans="2:12" ht="19.5" customHeight="1" x14ac:dyDescent="0.3">
      <c r="B3905" s="39" t="s">
        <v>54</v>
      </c>
      <c r="C3905" s="38" t="s">
        <v>35</v>
      </c>
      <c r="D3905" s="38" t="s">
        <v>29</v>
      </c>
      <c r="E3905" s="43">
        <v>45017</v>
      </c>
      <c r="F3905" s="42" t="s">
        <v>56</v>
      </c>
      <c r="G3905" s="27">
        <v>0</v>
      </c>
      <c r="H3905" s="27">
        <v>0</v>
      </c>
      <c r="I3905" s="27">
        <v>0</v>
      </c>
      <c r="J3905" s="25">
        <v>0.11792641969000001</v>
      </c>
      <c r="K3905" s="25">
        <v>0.11350706196000002</v>
      </c>
      <c r="L3905" s="25">
        <v>0.11474241861000001</v>
      </c>
    </row>
    <row r="3906" spans="2:12" ht="19.5" customHeight="1" x14ac:dyDescent="0.3">
      <c r="B3906" s="39" t="s">
        <v>54</v>
      </c>
      <c r="C3906" s="38" t="s">
        <v>35</v>
      </c>
      <c r="D3906" s="38" t="s">
        <v>29</v>
      </c>
      <c r="E3906" s="43">
        <v>44986</v>
      </c>
      <c r="F3906" s="42" t="s">
        <v>56</v>
      </c>
      <c r="G3906" s="27">
        <v>0</v>
      </c>
      <c r="H3906" s="27">
        <v>0.14388988410999998</v>
      </c>
      <c r="I3906" s="27">
        <v>0</v>
      </c>
      <c r="J3906" s="25">
        <v>0.13485375332999999</v>
      </c>
      <c r="K3906" s="25">
        <v>0</v>
      </c>
      <c r="L3906" s="25">
        <v>0.13178097577</v>
      </c>
    </row>
    <row r="3907" spans="2:12" ht="19.5" customHeight="1" x14ac:dyDescent="0.3">
      <c r="B3907" s="39" t="s">
        <v>54</v>
      </c>
      <c r="C3907" s="38" t="s">
        <v>35</v>
      </c>
      <c r="D3907" s="38" t="s">
        <v>29</v>
      </c>
      <c r="E3907" s="43">
        <v>44958</v>
      </c>
      <c r="F3907" s="42" t="s">
        <v>56</v>
      </c>
      <c r="G3907" s="27">
        <v>0</v>
      </c>
      <c r="H3907" s="27">
        <v>0.19093197097000003</v>
      </c>
      <c r="I3907" s="27">
        <v>0</v>
      </c>
      <c r="J3907" s="25">
        <v>0.18160645190999999</v>
      </c>
      <c r="K3907" s="25">
        <v>0</v>
      </c>
      <c r="L3907" s="25">
        <v>0.17884086979</v>
      </c>
    </row>
    <row r="3908" spans="2:12" ht="19.5" customHeight="1" x14ac:dyDescent="0.3">
      <c r="B3908" s="39" t="s">
        <v>54</v>
      </c>
      <c r="C3908" s="38" t="s">
        <v>35</v>
      </c>
      <c r="D3908" s="38" t="s">
        <v>29</v>
      </c>
      <c r="E3908" s="43">
        <v>44927</v>
      </c>
      <c r="F3908" s="42" t="s">
        <v>56</v>
      </c>
      <c r="G3908" s="27">
        <v>0</v>
      </c>
      <c r="H3908" s="27">
        <v>0.12237451105</v>
      </c>
      <c r="I3908" s="27">
        <v>0</v>
      </c>
      <c r="J3908" s="25">
        <v>0.11347073615</v>
      </c>
      <c r="K3908" s="25">
        <v>0</v>
      </c>
      <c r="L3908" s="25">
        <v>0.11025745835</v>
      </c>
    </row>
    <row r="3909" spans="2:12" ht="19.5" customHeight="1" x14ac:dyDescent="0.3">
      <c r="B3909" s="39" t="s">
        <v>54</v>
      </c>
      <c r="C3909" s="38" t="s">
        <v>35</v>
      </c>
      <c r="D3909" s="38" t="s">
        <v>29</v>
      </c>
      <c r="E3909" s="43">
        <v>44896</v>
      </c>
      <c r="F3909" s="42" t="s">
        <v>56</v>
      </c>
      <c r="G3909" s="27">
        <v>0</v>
      </c>
      <c r="H3909" s="27">
        <v>0.15176240845</v>
      </c>
      <c r="I3909" s="27">
        <v>0.14513626075000002</v>
      </c>
      <c r="J3909" s="25">
        <v>0</v>
      </c>
      <c r="K3909" s="25">
        <v>0</v>
      </c>
      <c r="L3909" s="25">
        <v>0.13965648015000001</v>
      </c>
    </row>
    <row r="3910" spans="2:12" ht="19.5" customHeight="1" x14ac:dyDescent="0.3">
      <c r="B3910" s="39" t="s">
        <v>54</v>
      </c>
      <c r="C3910" s="38" t="s">
        <v>35</v>
      </c>
      <c r="D3910" s="38" t="s">
        <v>29</v>
      </c>
      <c r="E3910" s="43">
        <v>44866</v>
      </c>
      <c r="F3910" s="42" t="s">
        <v>56</v>
      </c>
      <c r="G3910" s="27">
        <v>0</v>
      </c>
      <c r="H3910" s="27">
        <v>0.17172258256</v>
      </c>
      <c r="I3910" s="27">
        <v>0.16493776599999999</v>
      </c>
      <c r="J3910" s="25">
        <v>0</v>
      </c>
      <c r="K3910" s="25">
        <v>0</v>
      </c>
      <c r="L3910" s="25">
        <v>0.15962420991999998</v>
      </c>
    </row>
    <row r="3911" spans="2:12" ht="19.5" customHeight="1" x14ac:dyDescent="0.3">
      <c r="B3911" s="39" t="s">
        <v>54</v>
      </c>
      <c r="C3911" s="38" t="s">
        <v>35</v>
      </c>
      <c r="D3911" s="38" t="s">
        <v>29</v>
      </c>
      <c r="E3911" s="43">
        <v>44835</v>
      </c>
      <c r="F3911" s="42" t="s">
        <v>56</v>
      </c>
      <c r="G3911" s="27">
        <v>0.18655793332000001</v>
      </c>
      <c r="H3911" s="27">
        <v>0</v>
      </c>
      <c r="I3911" s="27">
        <v>0.17733365725</v>
      </c>
      <c r="J3911" s="25">
        <v>0</v>
      </c>
      <c r="K3911" s="25">
        <v>0</v>
      </c>
      <c r="L3911" s="25">
        <v>0.17212415897</v>
      </c>
    </row>
    <row r="3912" spans="2:12" ht="19.5" customHeight="1" x14ac:dyDescent="0.3">
      <c r="B3912" s="39" t="s">
        <v>54</v>
      </c>
      <c r="C3912" s="38" t="s">
        <v>35</v>
      </c>
      <c r="D3912" s="38" t="s">
        <v>29</v>
      </c>
      <c r="E3912" s="43">
        <v>44805</v>
      </c>
      <c r="F3912" s="42" t="s">
        <v>56</v>
      </c>
      <c r="G3912" s="27">
        <v>0.19692112944000001</v>
      </c>
      <c r="H3912" s="27">
        <v>0</v>
      </c>
      <c r="I3912" s="27">
        <v>0.18772686275</v>
      </c>
      <c r="J3912" s="25">
        <v>0</v>
      </c>
      <c r="K3912" s="25">
        <v>0</v>
      </c>
      <c r="L3912" s="25">
        <v>0.18263739999</v>
      </c>
    </row>
    <row r="3913" spans="2:12" ht="19.5" customHeight="1" x14ac:dyDescent="0.3">
      <c r="B3913" s="39" t="s">
        <v>54</v>
      </c>
      <c r="C3913" s="38" t="s">
        <v>35</v>
      </c>
      <c r="D3913" s="38" t="s">
        <v>29</v>
      </c>
      <c r="E3913" s="43">
        <v>44774</v>
      </c>
      <c r="F3913" s="42" t="s">
        <v>56</v>
      </c>
      <c r="G3913" s="27">
        <v>0.21159509488</v>
      </c>
      <c r="H3913" s="27">
        <v>0</v>
      </c>
      <c r="I3913" s="27">
        <v>0.20243168825000002</v>
      </c>
      <c r="J3913" s="25">
        <v>0</v>
      </c>
      <c r="K3913" s="25">
        <v>0</v>
      </c>
      <c r="L3913" s="25">
        <v>0.19746566572999999</v>
      </c>
    </row>
    <row r="3914" spans="2:12" ht="19.5" customHeight="1" x14ac:dyDescent="0.3">
      <c r="B3914" s="39" t="s">
        <v>54</v>
      </c>
      <c r="C3914" s="38" t="s">
        <v>35</v>
      </c>
      <c r="D3914" s="38" t="s">
        <v>29</v>
      </c>
      <c r="E3914" s="43">
        <v>44743</v>
      </c>
      <c r="F3914" s="42" t="s">
        <v>56</v>
      </c>
      <c r="G3914" s="27">
        <v>0.19860937872000001</v>
      </c>
      <c r="H3914" s="27">
        <v>0</v>
      </c>
      <c r="I3914" s="27">
        <v>0.1894186625</v>
      </c>
      <c r="J3914" s="25">
        <v>0</v>
      </c>
      <c r="K3914" s="25">
        <v>0</v>
      </c>
      <c r="L3914" s="25">
        <v>0.18434340162000001</v>
      </c>
    </row>
    <row r="3915" spans="2:12" ht="19.5" customHeight="1" x14ac:dyDescent="0.3">
      <c r="B3915" s="39" t="s">
        <v>54</v>
      </c>
      <c r="C3915" s="38" t="s">
        <v>35</v>
      </c>
      <c r="D3915" s="38" t="s">
        <v>29</v>
      </c>
      <c r="E3915" s="43">
        <v>44713</v>
      </c>
      <c r="F3915" s="42" t="s">
        <v>56</v>
      </c>
      <c r="G3915" s="27">
        <v>0</v>
      </c>
      <c r="H3915" s="27">
        <v>0</v>
      </c>
      <c r="I3915" s="27">
        <v>0</v>
      </c>
      <c r="J3915" s="25">
        <v>0.21579631838999999</v>
      </c>
      <c r="K3915" s="25">
        <v>0.21007835275999998</v>
      </c>
      <c r="L3915" s="25">
        <v>0.21328105190999999</v>
      </c>
    </row>
    <row r="3916" spans="2:12" ht="19.5" customHeight="1" x14ac:dyDescent="0.3">
      <c r="B3916" s="39" t="s">
        <v>54</v>
      </c>
      <c r="C3916" s="38" t="s">
        <v>35</v>
      </c>
      <c r="D3916" s="38" t="s">
        <v>29</v>
      </c>
      <c r="E3916" s="43">
        <v>44682</v>
      </c>
      <c r="F3916" s="42" t="s">
        <v>56</v>
      </c>
      <c r="G3916" s="27">
        <v>0</v>
      </c>
      <c r="H3916" s="27">
        <v>0</v>
      </c>
      <c r="I3916" s="27">
        <v>0</v>
      </c>
      <c r="J3916" s="25">
        <v>0.23445049588999997</v>
      </c>
      <c r="K3916" s="25">
        <v>0.22849451275999999</v>
      </c>
      <c r="L3916" s="25">
        <v>0.23205779940999999</v>
      </c>
    </row>
    <row r="3917" spans="2:12" ht="19.5" customHeight="1" x14ac:dyDescent="0.3">
      <c r="B3917" s="39" t="s">
        <v>54</v>
      </c>
      <c r="C3917" s="38" t="s">
        <v>35</v>
      </c>
      <c r="D3917" s="38" t="s">
        <v>29</v>
      </c>
      <c r="E3917" s="43">
        <v>44652</v>
      </c>
      <c r="F3917" s="42" t="s">
        <v>56</v>
      </c>
      <c r="G3917" s="27">
        <v>0</v>
      </c>
      <c r="H3917" s="27">
        <v>0</v>
      </c>
      <c r="I3917" s="27">
        <v>0</v>
      </c>
      <c r="J3917" s="25">
        <v>0.23913002956000001</v>
      </c>
      <c r="K3917" s="25">
        <v>0.23311433804000004</v>
      </c>
      <c r="L3917" s="25">
        <v>0.23676808064000002</v>
      </c>
    </row>
    <row r="3918" spans="2:12" ht="19.5" customHeight="1" x14ac:dyDescent="0.3">
      <c r="B3918" s="39" t="s">
        <v>54</v>
      </c>
      <c r="C3918" s="38" t="s">
        <v>35</v>
      </c>
      <c r="D3918" s="38" t="s">
        <v>29</v>
      </c>
      <c r="E3918" s="43">
        <v>44621</v>
      </c>
      <c r="F3918" s="42" t="s">
        <v>56</v>
      </c>
      <c r="G3918" s="27">
        <v>0</v>
      </c>
      <c r="H3918" s="27">
        <v>0</v>
      </c>
      <c r="I3918" s="27">
        <v>0</v>
      </c>
      <c r="J3918" s="25">
        <v>0.33696319589999996</v>
      </c>
      <c r="K3918" s="25">
        <v>0.32969920460000002</v>
      </c>
      <c r="L3918" s="25">
        <v>0.33524407410000001</v>
      </c>
    </row>
    <row r="3919" spans="2:12" ht="19.5" customHeight="1" x14ac:dyDescent="0.3">
      <c r="B3919" s="39" t="s">
        <v>54</v>
      </c>
      <c r="C3919" s="38" t="s">
        <v>35</v>
      </c>
      <c r="D3919" s="38" t="s">
        <v>29</v>
      </c>
      <c r="E3919" s="43">
        <v>44593</v>
      </c>
      <c r="F3919" s="42" t="s">
        <v>56</v>
      </c>
      <c r="G3919" s="27">
        <v>0</v>
      </c>
      <c r="H3919" s="27">
        <v>0.25816697822000001</v>
      </c>
      <c r="I3919" s="27">
        <v>0</v>
      </c>
      <c r="J3919" s="25">
        <v>0.24840382066</v>
      </c>
      <c r="K3919" s="25">
        <v>0</v>
      </c>
      <c r="L3919" s="25">
        <v>0.24610280654</v>
      </c>
    </row>
    <row r="3920" spans="2:12" ht="19.5" customHeight="1" x14ac:dyDescent="0.3">
      <c r="B3920" s="39" t="s">
        <v>54</v>
      </c>
      <c r="C3920" s="38" t="s">
        <v>35</v>
      </c>
      <c r="D3920" s="38" t="s">
        <v>29</v>
      </c>
      <c r="E3920" s="43">
        <v>44562</v>
      </c>
      <c r="F3920" s="42" t="s">
        <v>56</v>
      </c>
      <c r="G3920" s="27">
        <v>0</v>
      </c>
      <c r="H3920" s="27">
        <v>0.25977580472000006</v>
      </c>
      <c r="I3920" s="27">
        <v>0</v>
      </c>
      <c r="J3920" s="25">
        <v>0.25000275015999995</v>
      </c>
      <c r="K3920" s="25">
        <v>0</v>
      </c>
      <c r="L3920" s="25">
        <v>0.24771224204</v>
      </c>
    </row>
    <row r="3921" spans="2:12" ht="19.5" customHeight="1" x14ac:dyDescent="0.3">
      <c r="B3921" s="90" t="s">
        <v>54</v>
      </c>
      <c r="C3921" s="92" t="s">
        <v>35</v>
      </c>
      <c r="D3921" s="92" t="s">
        <v>29</v>
      </c>
      <c r="E3921" s="95">
        <v>45108</v>
      </c>
      <c r="F3921" s="97" t="s">
        <v>56</v>
      </c>
      <c r="G3921" s="74">
        <v>0.1475477</v>
      </c>
      <c r="H3921" s="74">
        <v>0</v>
      </c>
      <c r="I3921" s="74">
        <v>0.13824138</v>
      </c>
      <c r="J3921" s="99">
        <v>0</v>
      </c>
      <c r="K3921" s="99">
        <v>0</v>
      </c>
      <c r="L3921" s="99">
        <v>0.13270372</v>
      </c>
    </row>
    <row r="3922" spans="2:12" ht="19.5" customHeight="1" x14ac:dyDescent="0.3">
      <c r="B3922" s="39" t="s">
        <v>54</v>
      </c>
      <c r="C3922" s="38" t="s">
        <v>35</v>
      </c>
      <c r="D3922" s="38" t="s">
        <v>29</v>
      </c>
      <c r="E3922" s="43">
        <v>45078</v>
      </c>
      <c r="F3922" s="42" t="s">
        <v>58</v>
      </c>
      <c r="G3922" s="27">
        <v>0</v>
      </c>
      <c r="H3922" s="27">
        <v>0</v>
      </c>
      <c r="I3922" s="27">
        <v>0</v>
      </c>
      <c r="J3922" s="25">
        <v>0.13138365305999999</v>
      </c>
      <c r="K3922" s="25">
        <v>0.12670193203999999</v>
      </c>
      <c r="L3922" s="25">
        <v>0.12833475913999998</v>
      </c>
    </row>
    <row r="3923" spans="2:12" ht="19.5" customHeight="1" x14ac:dyDescent="0.3">
      <c r="B3923" s="39" t="s">
        <v>54</v>
      </c>
      <c r="C3923" s="38" t="s">
        <v>35</v>
      </c>
      <c r="D3923" s="38" t="s">
        <v>29</v>
      </c>
      <c r="E3923" s="43">
        <v>45047</v>
      </c>
      <c r="F3923" s="42" t="s">
        <v>58</v>
      </c>
      <c r="G3923" s="27">
        <v>0</v>
      </c>
      <c r="H3923" s="27">
        <v>0</v>
      </c>
      <c r="I3923" s="27">
        <v>0</v>
      </c>
      <c r="J3923" s="25">
        <v>0.11133307712999999</v>
      </c>
      <c r="K3923" s="25">
        <v>0.10690719092000001</v>
      </c>
      <c r="L3923" s="25">
        <v>0.10815243796999999</v>
      </c>
    </row>
    <row r="3924" spans="2:12" ht="19.5" customHeight="1" x14ac:dyDescent="0.3">
      <c r="B3924" s="39" t="s">
        <v>54</v>
      </c>
      <c r="C3924" s="38" t="s">
        <v>35</v>
      </c>
      <c r="D3924" s="38" t="s">
        <v>29</v>
      </c>
      <c r="E3924" s="43">
        <v>45017</v>
      </c>
      <c r="F3924" s="42" t="s">
        <v>58</v>
      </c>
      <c r="G3924" s="27">
        <v>0</v>
      </c>
      <c r="H3924" s="27">
        <v>0</v>
      </c>
      <c r="I3924" s="27">
        <v>0</v>
      </c>
      <c r="J3924" s="25">
        <v>0.11082141968999999</v>
      </c>
      <c r="K3924" s="25">
        <v>0.10640206196000002</v>
      </c>
      <c r="L3924" s="25">
        <v>0.10763741861000001</v>
      </c>
    </row>
    <row r="3925" spans="2:12" ht="19.5" customHeight="1" x14ac:dyDescent="0.3">
      <c r="B3925" s="39" t="s">
        <v>54</v>
      </c>
      <c r="C3925" s="38" t="s">
        <v>35</v>
      </c>
      <c r="D3925" s="38" t="s">
        <v>29</v>
      </c>
      <c r="E3925" s="43">
        <v>44986</v>
      </c>
      <c r="F3925" s="42" t="s">
        <v>58</v>
      </c>
      <c r="G3925" s="27">
        <v>0</v>
      </c>
      <c r="H3925" s="27">
        <v>0.13678488411</v>
      </c>
      <c r="I3925" s="27">
        <v>0</v>
      </c>
      <c r="J3925" s="25">
        <v>0.12774875332999996</v>
      </c>
      <c r="K3925" s="25">
        <v>0</v>
      </c>
      <c r="L3925" s="25">
        <v>0.12467597577</v>
      </c>
    </row>
    <row r="3926" spans="2:12" ht="19.5" customHeight="1" x14ac:dyDescent="0.3">
      <c r="B3926" s="39" t="s">
        <v>54</v>
      </c>
      <c r="C3926" s="38" t="s">
        <v>35</v>
      </c>
      <c r="D3926" s="38" t="s">
        <v>29</v>
      </c>
      <c r="E3926" s="43">
        <v>44958</v>
      </c>
      <c r="F3926" s="42" t="s">
        <v>58</v>
      </c>
      <c r="G3926" s="27">
        <v>0</v>
      </c>
      <c r="H3926" s="27">
        <v>0.18382697097000003</v>
      </c>
      <c r="I3926" s="27">
        <v>0</v>
      </c>
      <c r="J3926" s="25">
        <v>0.17450145190999999</v>
      </c>
      <c r="K3926" s="25">
        <v>0</v>
      </c>
      <c r="L3926" s="25">
        <v>0.17173586979</v>
      </c>
    </row>
    <row r="3927" spans="2:12" ht="19.5" customHeight="1" x14ac:dyDescent="0.3">
      <c r="B3927" s="39" t="s">
        <v>54</v>
      </c>
      <c r="C3927" s="38" t="s">
        <v>35</v>
      </c>
      <c r="D3927" s="38" t="s">
        <v>29</v>
      </c>
      <c r="E3927" s="43">
        <v>44927</v>
      </c>
      <c r="F3927" s="42" t="s">
        <v>58</v>
      </c>
      <c r="G3927" s="27">
        <v>0</v>
      </c>
      <c r="H3927" s="27">
        <v>0.11526951105</v>
      </c>
      <c r="I3927" s="27">
        <v>0</v>
      </c>
      <c r="J3927" s="25">
        <v>0.10636573614999999</v>
      </c>
      <c r="K3927" s="25">
        <v>0</v>
      </c>
      <c r="L3927" s="25">
        <v>0.10315245835</v>
      </c>
    </row>
    <row r="3928" spans="2:12" ht="19.5" customHeight="1" x14ac:dyDescent="0.3">
      <c r="B3928" s="39" t="s">
        <v>54</v>
      </c>
      <c r="C3928" s="38" t="s">
        <v>35</v>
      </c>
      <c r="D3928" s="38" t="s">
        <v>29</v>
      </c>
      <c r="E3928" s="43">
        <v>44896</v>
      </c>
      <c r="F3928" s="42" t="s">
        <v>58</v>
      </c>
      <c r="G3928" s="27">
        <v>0</v>
      </c>
      <c r="H3928" s="27">
        <v>0.14465740845000002</v>
      </c>
      <c r="I3928" s="27">
        <v>0.13803126075000002</v>
      </c>
      <c r="J3928" s="25">
        <v>0</v>
      </c>
      <c r="K3928" s="25">
        <v>0</v>
      </c>
      <c r="L3928" s="25">
        <v>0.13255148015000001</v>
      </c>
    </row>
    <row r="3929" spans="2:12" ht="19.5" customHeight="1" x14ac:dyDescent="0.3">
      <c r="B3929" s="39" t="s">
        <v>54</v>
      </c>
      <c r="C3929" s="38" t="s">
        <v>35</v>
      </c>
      <c r="D3929" s="38" t="s">
        <v>29</v>
      </c>
      <c r="E3929" s="43">
        <v>44866</v>
      </c>
      <c r="F3929" s="42" t="s">
        <v>58</v>
      </c>
      <c r="G3929" s="27">
        <v>0</v>
      </c>
      <c r="H3929" s="27">
        <v>0.16461758256</v>
      </c>
      <c r="I3929" s="27">
        <v>0.15783276599999999</v>
      </c>
      <c r="J3929" s="25">
        <v>0</v>
      </c>
      <c r="K3929" s="25">
        <v>0</v>
      </c>
      <c r="L3929" s="25">
        <v>0.15251920991999998</v>
      </c>
    </row>
    <row r="3930" spans="2:12" ht="19.5" customHeight="1" x14ac:dyDescent="0.3">
      <c r="B3930" s="39" t="s">
        <v>54</v>
      </c>
      <c r="C3930" s="38" t="s">
        <v>35</v>
      </c>
      <c r="D3930" s="38" t="s">
        <v>29</v>
      </c>
      <c r="E3930" s="43">
        <v>44835</v>
      </c>
      <c r="F3930" s="42" t="s">
        <v>58</v>
      </c>
      <c r="G3930" s="27">
        <v>0.17945293332000001</v>
      </c>
      <c r="H3930" s="27">
        <v>0</v>
      </c>
      <c r="I3930" s="27">
        <v>0.17022865725</v>
      </c>
      <c r="J3930" s="25">
        <v>0</v>
      </c>
      <c r="K3930" s="25">
        <v>0</v>
      </c>
      <c r="L3930" s="25">
        <v>0.16501915897</v>
      </c>
    </row>
    <row r="3931" spans="2:12" ht="19.5" customHeight="1" x14ac:dyDescent="0.3">
      <c r="B3931" s="39" t="s">
        <v>54</v>
      </c>
      <c r="C3931" s="38" t="s">
        <v>35</v>
      </c>
      <c r="D3931" s="38" t="s">
        <v>29</v>
      </c>
      <c r="E3931" s="43">
        <v>44805</v>
      </c>
      <c r="F3931" s="42" t="s">
        <v>58</v>
      </c>
      <c r="G3931" s="27">
        <v>0.18981612944000001</v>
      </c>
      <c r="H3931" s="27">
        <v>0</v>
      </c>
      <c r="I3931" s="27">
        <v>0.18062186275</v>
      </c>
      <c r="J3931" s="25">
        <v>0</v>
      </c>
      <c r="K3931" s="25">
        <v>0</v>
      </c>
      <c r="L3931" s="25">
        <v>0.17553239999</v>
      </c>
    </row>
    <row r="3932" spans="2:12" ht="19.5" customHeight="1" x14ac:dyDescent="0.3">
      <c r="B3932" s="39" t="s">
        <v>54</v>
      </c>
      <c r="C3932" s="38" t="s">
        <v>35</v>
      </c>
      <c r="D3932" s="38" t="s">
        <v>29</v>
      </c>
      <c r="E3932" s="43">
        <v>44774</v>
      </c>
      <c r="F3932" s="42" t="s">
        <v>58</v>
      </c>
      <c r="G3932" s="27">
        <v>0.20449009488</v>
      </c>
      <c r="H3932" s="27">
        <v>0</v>
      </c>
      <c r="I3932" s="27">
        <v>0.19532668825000002</v>
      </c>
      <c r="J3932" s="25">
        <v>0</v>
      </c>
      <c r="K3932" s="25">
        <v>0</v>
      </c>
      <c r="L3932" s="25">
        <v>0.19036066572999999</v>
      </c>
    </row>
    <row r="3933" spans="2:12" ht="19.5" customHeight="1" x14ac:dyDescent="0.3">
      <c r="B3933" s="39" t="s">
        <v>54</v>
      </c>
      <c r="C3933" s="38" t="s">
        <v>35</v>
      </c>
      <c r="D3933" s="38" t="s">
        <v>29</v>
      </c>
      <c r="E3933" s="43">
        <v>44743</v>
      </c>
      <c r="F3933" s="42" t="s">
        <v>58</v>
      </c>
      <c r="G3933" s="27">
        <v>0.19150437872000001</v>
      </c>
      <c r="H3933" s="27">
        <v>0</v>
      </c>
      <c r="I3933" s="27">
        <v>0.18231366250000003</v>
      </c>
      <c r="J3933" s="25">
        <v>0</v>
      </c>
      <c r="K3933" s="25">
        <v>0</v>
      </c>
      <c r="L3933" s="25">
        <v>0.17723840162000001</v>
      </c>
    </row>
    <row r="3934" spans="2:12" ht="19.5" customHeight="1" x14ac:dyDescent="0.3">
      <c r="B3934" s="39" t="s">
        <v>54</v>
      </c>
      <c r="C3934" s="38" t="s">
        <v>35</v>
      </c>
      <c r="D3934" s="38" t="s">
        <v>29</v>
      </c>
      <c r="E3934" s="43">
        <v>44713</v>
      </c>
      <c r="F3934" s="42" t="s">
        <v>58</v>
      </c>
      <c r="G3934" s="27">
        <v>0</v>
      </c>
      <c r="H3934" s="27">
        <v>0</v>
      </c>
      <c r="I3934" s="27">
        <v>0</v>
      </c>
      <c r="J3934" s="25">
        <v>0.20869131838999999</v>
      </c>
      <c r="K3934" s="25">
        <v>0.20297335275999998</v>
      </c>
      <c r="L3934" s="25">
        <v>0.20617605190999999</v>
      </c>
    </row>
    <row r="3935" spans="2:12" ht="19.5" customHeight="1" x14ac:dyDescent="0.3">
      <c r="B3935" s="39" t="s">
        <v>54</v>
      </c>
      <c r="C3935" s="38" t="s">
        <v>35</v>
      </c>
      <c r="D3935" s="38" t="s">
        <v>29</v>
      </c>
      <c r="E3935" s="43">
        <v>44682</v>
      </c>
      <c r="F3935" s="42" t="s">
        <v>58</v>
      </c>
      <c r="G3935" s="27">
        <v>0</v>
      </c>
      <c r="H3935" s="27">
        <v>0</v>
      </c>
      <c r="I3935" s="27">
        <v>0</v>
      </c>
      <c r="J3935" s="25">
        <v>0.22734549588999997</v>
      </c>
      <c r="K3935" s="25">
        <v>0.22138951275999996</v>
      </c>
      <c r="L3935" s="25">
        <v>0.22495279940999999</v>
      </c>
    </row>
    <row r="3936" spans="2:12" ht="19.5" customHeight="1" x14ac:dyDescent="0.3">
      <c r="B3936" s="39" t="s">
        <v>54</v>
      </c>
      <c r="C3936" s="38" t="s">
        <v>35</v>
      </c>
      <c r="D3936" s="38" t="s">
        <v>29</v>
      </c>
      <c r="E3936" s="43">
        <v>44652</v>
      </c>
      <c r="F3936" s="42" t="s">
        <v>58</v>
      </c>
      <c r="G3936" s="27">
        <v>0</v>
      </c>
      <c r="H3936" s="27">
        <v>0</v>
      </c>
      <c r="I3936" s="27">
        <v>0</v>
      </c>
      <c r="J3936" s="25">
        <v>0.23202502956000001</v>
      </c>
      <c r="K3936" s="25">
        <v>0.22600933804000001</v>
      </c>
      <c r="L3936" s="25">
        <v>0.22966308064000002</v>
      </c>
    </row>
    <row r="3937" spans="2:12" ht="19.5" customHeight="1" x14ac:dyDescent="0.3">
      <c r="B3937" s="39" t="s">
        <v>54</v>
      </c>
      <c r="C3937" s="38" t="s">
        <v>35</v>
      </c>
      <c r="D3937" s="38" t="s">
        <v>29</v>
      </c>
      <c r="E3937" s="43">
        <v>44621</v>
      </c>
      <c r="F3937" s="42" t="s">
        <v>58</v>
      </c>
      <c r="G3937" s="27">
        <v>0</v>
      </c>
      <c r="H3937" s="27">
        <v>0</v>
      </c>
      <c r="I3937" s="27">
        <v>0</v>
      </c>
      <c r="J3937" s="25">
        <v>0.32985819589999998</v>
      </c>
      <c r="K3937" s="25">
        <v>0.32259420459999999</v>
      </c>
      <c r="L3937" s="25">
        <v>0.32813907409999998</v>
      </c>
    </row>
    <row r="3938" spans="2:12" ht="19.5" customHeight="1" x14ac:dyDescent="0.3">
      <c r="B3938" s="39" t="s">
        <v>54</v>
      </c>
      <c r="C3938" s="38" t="s">
        <v>35</v>
      </c>
      <c r="D3938" s="38" t="s">
        <v>29</v>
      </c>
      <c r="E3938" s="43">
        <v>44593</v>
      </c>
      <c r="F3938" s="42" t="s">
        <v>58</v>
      </c>
      <c r="G3938" s="27">
        <v>0</v>
      </c>
      <c r="H3938" s="27">
        <v>0.25106197821999998</v>
      </c>
      <c r="I3938" s="27">
        <v>0</v>
      </c>
      <c r="J3938" s="25">
        <v>0.24129882066</v>
      </c>
      <c r="K3938" s="25">
        <v>0</v>
      </c>
      <c r="L3938" s="25">
        <v>0.23899780654</v>
      </c>
    </row>
    <row r="3939" spans="2:12" ht="19.5" customHeight="1" x14ac:dyDescent="0.3">
      <c r="B3939" s="39" t="s">
        <v>54</v>
      </c>
      <c r="C3939" s="38" t="s">
        <v>35</v>
      </c>
      <c r="D3939" s="38" t="s">
        <v>29</v>
      </c>
      <c r="E3939" s="43">
        <v>44562</v>
      </c>
      <c r="F3939" s="42" t="s">
        <v>58</v>
      </c>
      <c r="G3939" s="27">
        <v>0</v>
      </c>
      <c r="H3939" s="27">
        <v>0.25267080472000003</v>
      </c>
      <c r="I3939" s="27">
        <v>0</v>
      </c>
      <c r="J3939" s="25">
        <v>0.24289775015999998</v>
      </c>
      <c r="K3939" s="25">
        <v>0</v>
      </c>
      <c r="L3939" s="25">
        <v>0.24060724204</v>
      </c>
    </row>
    <row r="3940" spans="2:12" ht="19.5" customHeight="1" x14ac:dyDescent="0.3">
      <c r="B3940" s="88" t="s">
        <v>54</v>
      </c>
      <c r="C3940" s="38" t="s">
        <v>35</v>
      </c>
      <c r="D3940" s="38" t="s">
        <v>29</v>
      </c>
      <c r="E3940" s="43">
        <v>44743</v>
      </c>
      <c r="F3940" s="42" t="s">
        <v>58</v>
      </c>
      <c r="G3940" s="27">
        <v>0.19150437872000001</v>
      </c>
      <c r="H3940" s="27">
        <v>0</v>
      </c>
      <c r="I3940" s="27">
        <v>0.18231366250000003</v>
      </c>
      <c r="J3940" s="25">
        <v>0</v>
      </c>
      <c r="K3940" s="25">
        <v>0</v>
      </c>
      <c r="L3940" s="25">
        <v>0.17723840162000001</v>
      </c>
    </row>
    <row r="3941" spans="2:12" ht="19.5" customHeight="1" x14ac:dyDescent="0.3">
      <c r="B3941" s="39" t="s">
        <v>54</v>
      </c>
      <c r="C3941" s="38" t="s">
        <v>35</v>
      </c>
      <c r="D3941" s="38" t="s">
        <v>29</v>
      </c>
      <c r="E3941" s="43">
        <v>44713</v>
      </c>
      <c r="F3941" s="42" t="s">
        <v>58</v>
      </c>
      <c r="G3941" s="27">
        <v>0</v>
      </c>
      <c r="H3941" s="27">
        <v>0</v>
      </c>
      <c r="I3941" s="27">
        <v>0</v>
      </c>
      <c r="J3941" s="25">
        <v>0.20869131838999999</v>
      </c>
      <c r="K3941" s="25">
        <v>0.20297335275999998</v>
      </c>
      <c r="L3941" s="25">
        <v>0.20617605190999999</v>
      </c>
    </row>
    <row r="3942" spans="2:12" ht="19.5" customHeight="1" x14ac:dyDescent="0.3">
      <c r="B3942" s="39" t="s">
        <v>54</v>
      </c>
      <c r="C3942" s="38" t="s">
        <v>35</v>
      </c>
      <c r="D3942" s="38" t="s">
        <v>29</v>
      </c>
      <c r="E3942" s="43">
        <v>44682</v>
      </c>
      <c r="F3942" s="42" t="s">
        <v>58</v>
      </c>
      <c r="G3942" s="27">
        <v>0</v>
      </c>
      <c r="H3942" s="27">
        <v>0</v>
      </c>
      <c r="I3942" s="27">
        <v>0</v>
      </c>
      <c r="J3942" s="25">
        <v>0.22734549588999997</v>
      </c>
      <c r="K3942" s="25">
        <v>0.22138951275999996</v>
      </c>
      <c r="L3942" s="25">
        <v>0.22495279940999999</v>
      </c>
    </row>
    <row r="3943" spans="2:12" ht="19.5" customHeight="1" x14ac:dyDescent="0.3">
      <c r="B3943" s="89" t="s">
        <v>54</v>
      </c>
      <c r="C3943" s="38" t="s">
        <v>35</v>
      </c>
      <c r="D3943" s="38" t="s">
        <v>29</v>
      </c>
      <c r="E3943" s="43">
        <v>44652</v>
      </c>
      <c r="F3943" s="42" t="s">
        <v>58</v>
      </c>
      <c r="G3943" s="27">
        <v>0</v>
      </c>
      <c r="H3943" s="27">
        <v>0</v>
      </c>
      <c r="I3943" s="27">
        <v>0</v>
      </c>
      <c r="J3943" s="25">
        <v>0.23202502956000001</v>
      </c>
      <c r="K3943" s="25">
        <v>0.22600933804000001</v>
      </c>
      <c r="L3943" s="25">
        <v>0.22966308064000002</v>
      </c>
    </row>
    <row r="3944" spans="2:12" ht="19.5" customHeight="1" x14ac:dyDescent="0.3">
      <c r="B3944" s="89" t="s">
        <v>54</v>
      </c>
      <c r="C3944" s="38" t="s">
        <v>35</v>
      </c>
      <c r="D3944" s="38" t="s">
        <v>29</v>
      </c>
      <c r="E3944" s="43">
        <v>44621</v>
      </c>
      <c r="F3944" s="42" t="s">
        <v>58</v>
      </c>
      <c r="G3944" s="27">
        <v>0</v>
      </c>
      <c r="H3944" s="27">
        <v>0</v>
      </c>
      <c r="I3944" s="27">
        <v>0</v>
      </c>
      <c r="J3944" s="25">
        <v>0.32985819589999998</v>
      </c>
      <c r="K3944" s="25">
        <v>0.32259420459999999</v>
      </c>
      <c r="L3944" s="25">
        <v>0.32813907409999998</v>
      </c>
    </row>
    <row r="3945" spans="2:12" ht="19.5" customHeight="1" x14ac:dyDescent="0.3">
      <c r="B3945" s="89" t="s">
        <v>54</v>
      </c>
      <c r="C3945" s="38" t="s">
        <v>35</v>
      </c>
      <c r="D3945" s="38" t="s">
        <v>29</v>
      </c>
      <c r="E3945" s="43">
        <v>44593</v>
      </c>
      <c r="F3945" s="42" t="s">
        <v>58</v>
      </c>
      <c r="G3945" s="27">
        <v>0</v>
      </c>
      <c r="H3945" s="27">
        <v>0.25106197821999998</v>
      </c>
      <c r="I3945" s="27">
        <v>0</v>
      </c>
      <c r="J3945" s="25">
        <v>0.24129882066</v>
      </c>
      <c r="K3945" s="25">
        <v>0</v>
      </c>
      <c r="L3945" s="25">
        <v>0.23899780654</v>
      </c>
    </row>
    <row r="3946" spans="2:12" ht="19.5" customHeight="1" x14ac:dyDescent="0.3">
      <c r="B3946" s="89" t="s">
        <v>54</v>
      </c>
      <c r="C3946" s="38" t="s">
        <v>35</v>
      </c>
      <c r="D3946" s="38" t="s">
        <v>29</v>
      </c>
      <c r="E3946" s="43">
        <v>44562</v>
      </c>
      <c r="F3946" s="42" t="s">
        <v>58</v>
      </c>
      <c r="G3946" s="27">
        <v>0</v>
      </c>
      <c r="H3946" s="27">
        <v>0.25267080472000003</v>
      </c>
      <c r="I3946" s="27">
        <v>0</v>
      </c>
      <c r="J3946" s="25">
        <v>0.24289775015999998</v>
      </c>
      <c r="K3946" s="25">
        <v>0</v>
      </c>
      <c r="L3946" s="25">
        <v>0.24060724204</v>
      </c>
    </row>
    <row r="3947" spans="2:12" ht="19.5" customHeight="1" x14ac:dyDescent="0.3">
      <c r="B3947" s="90" t="s">
        <v>54</v>
      </c>
      <c r="C3947" s="92" t="s">
        <v>35</v>
      </c>
      <c r="D3947" s="92" t="s">
        <v>29</v>
      </c>
      <c r="E3947" s="95">
        <v>45108</v>
      </c>
      <c r="F3947" s="97" t="s">
        <v>58</v>
      </c>
      <c r="G3947" s="74">
        <v>0.1404427</v>
      </c>
      <c r="H3947" s="74">
        <v>0</v>
      </c>
      <c r="I3947" s="74">
        <v>0.13113638</v>
      </c>
      <c r="J3947" s="99">
        <v>0</v>
      </c>
      <c r="K3947" s="99">
        <v>0</v>
      </c>
      <c r="L3947" s="99">
        <v>0.12559872</v>
      </c>
    </row>
    <row r="3948" spans="2:12" ht="19.5" customHeight="1" x14ac:dyDescent="0.3">
      <c r="B3948" s="39" t="s">
        <v>54</v>
      </c>
      <c r="C3948" s="38" t="s">
        <v>35</v>
      </c>
      <c r="D3948" s="38" t="s">
        <v>29</v>
      </c>
      <c r="E3948" s="43">
        <v>45078</v>
      </c>
      <c r="F3948" s="42" t="s">
        <v>59</v>
      </c>
      <c r="G3948" s="27">
        <v>0</v>
      </c>
      <c r="H3948" s="27">
        <v>0</v>
      </c>
      <c r="I3948" s="27">
        <v>0</v>
      </c>
      <c r="J3948" s="25">
        <v>0.13138365305999999</v>
      </c>
      <c r="K3948" s="25">
        <v>0.12670193203999999</v>
      </c>
      <c r="L3948" s="25">
        <v>0.12833475913999998</v>
      </c>
    </row>
    <row r="3949" spans="2:12" ht="19.5" customHeight="1" x14ac:dyDescent="0.3">
      <c r="B3949" s="39" t="s">
        <v>54</v>
      </c>
      <c r="C3949" s="38" t="s">
        <v>35</v>
      </c>
      <c r="D3949" s="38" t="s">
        <v>29</v>
      </c>
      <c r="E3949" s="43">
        <v>45047</v>
      </c>
      <c r="F3949" s="42" t="s">
        <v>59</v>
      </c>
      <c r="G3949" s="27">
        <v>0</v>
      </c>
      <c r="H3949" s="27">
        <v>0</v>
      </c>
      <c r="I3949" s="27">
        <v>0</v>
      </c>
      <c r="J3949" s="25">
        <v>0.11133307712999999</v>
      </c>
      <c r="K3949" s="25">
        <v>0.10690719092000001</v>
      </c>
      <c r="L3949" s="25">
        <v>0.10815243796999999</v>
      </c>
    </row>
    <row r="3950" spans="2:12" ht="19.5" customHeight="1" x14ac:dyDescent="0.3">
      <c r="B3950" s="39" t="s">
        <v>54</v>
      </c>
      <c r="C3950" s="38" t="s">
        <v>35</v>
      </c>
      <c r="D3950" s="38" t="s">
        <v>29</v>
      </c>
      <c r="E3950" s="43">
        <v>45017</v>
      </c>
      <c r="F3950" s="42" t="s">
        <v>59</v>
      </c>
      <c r="G3950" s="27">
        <v>0</v>
      </c>
      <c r="H3950" s="27">
        <v>0</v>
      </c>
      <c r="I3950" s="27">
        <v>0</v>
      </c>
      <c r="J3950" s="25">
        <v>0.11082141968999999</v>
      </c>
      <c r="K3950" s="25">
        <v>0.10640206196000002</v>
      </c>
      <c r="L3950" s="25">
        <v>0.10763741861000001</v>
      </c>
    </row>
    <row r="3951" spans="2:12" ht="19.5" customHeight="1" x14ac:dyDescent="0.3">
      <c r="B3951" s="39" t="s">
        <v>54</v>
      </c>
      <c r="C3951" s="38" t="s">
        <v>35</v>
      </c>
      <c r="D3951" s="38" t="s">
        <v>29</v>
      </c>
      <c r="E3951" s="43">
        <v>44986</v>
      </c>
      <c r="F3951" s="42" t="s">
        <v>59</v>
      </c>
      <c r="G3951" s="27">
        <v>0</v>
      </c>
      <c r="H3951" s="27">
        <v>0.13678488411</v>
      </c>
      <c r="I3951" s="27">
        <v>0</v>
      </c>
      <c r="J3951" s="25">
        <v>0.12774875332999996</v>
      </c>
      <c r="K3951" s="25">
        <v>0</v>
      </c>
      <c r="L3951" s="25">
        <v>0.12467597577</v>
      </c>
    </row>
    <row r="3952" spans="2:12" ht="19.5" customHeight="1" x14ac:dyDescent="0.3">
      <c r="B3952" s="39" t="s">
        <v>54</v>
      </c>
      <c r="C3952" s="38" t="s">
        <v>35</v>
      </c>
      <c r="D3952" s="38" t="s">
        <v>29</v>
      </c>
      <c r="E3952" s="43">
        <v>44958</v>
      </c>
      <c r="F3952" s="42" t="s">
        <v>59</v>
      </c>
      <c r="G3952" s="27">
        <v>0</v>
      </c>
      <c r="H3952" s="27">
        <v>0.18382697097000003</v>
      </c>
      <c r="I3952" s="27">
        <v>0</v>
      </c>
      <c r="J3952" s="25">
        <v>0.17450145190999999</v>
      </c>
      <c r="K3952" s="25">
        <v>0</v>
      </c>
      <c r="L3952" s="25">
        <v>0.17173586979</v>
      </c>
    </row>
    <row r="3953" spans="2:12" ht="19.5" customHeight="1" x14ac:dyDescent="0.3">
      <c r="B3953" s="39" t="s">
        <v>54</v>
      </c>
      <c r="C3953" s="38" t="s">
        <v>35</v>
      </c>
      <c r="D3953" s="38" t="s">
        <v>29</v>
      </c>
      <c r="E3953" s="43">
        <v>44927</v>
      </c>
      <c r="F3953" s="42" t="s">
        <v>59</v>
      </c>
      <c r="G3953" s="27">
        <v>0</v>
      </c>
      <c r="H3953" s="27">
        <v>0.11526951105</v>
      </c>
      <c r="I3953" s="27">
        <v>0</v>
      </c>
      <c r="J3953" s="25">
        <v>0.10636573614999999</v>
      </c>
      <c r="K3953" s="25">
        <v>0</v>
      </c>
      <c r="L3953" s="25">
        <v>0.10315245835</v>
      </c>
    </row>
    <row r="3954" spans="2:12" ht="19.5" customHeight="1" x14ac:dyDescent="0.3">
      <c r="B3954" s="39" t="s">
        <v>54</v>
      </c>
      <c r="C3954" s="38" t="s">
        <v>35</v>
      </c>
      <c r="D3954" s="38" t="s">
        <v>29</v>
      </c>
      <c r="E3954" s="43">
        <v>44896</v>
      </c>
      <c r="F3954" s="42" t="s">
        <v>59</v>
      </c>
      <c r="G3954" s="27">
        <v>0</v>
      </c>
      <c r="H3954" s="27">
        <v>0.14465740845000002</v>
      </c>
      <c r="I3954" s="27">
        <v>0.13803126075000002</v>
      </c>
      <c r="J3954" s="25">
        <v>0</v>
      </c>
      <c r="K3954" s="25">
        <v>0</v>
      </c>
      <c r="L3954" s="25">
        <v>0.13255148015000001</v>
      </c>
    </row>
    <row r="3955" spans="2:12" ht="19.5" customHeight="1" x14ac:dyDescent="0.3">
      <c r="B3955" s="39" t="s">
        <v>54</v>
      </c>
      <c r="C3955" s="38" t="s">
        <v>35</v>
      </c>
      <c r="D3955" s="38" t="s">
        <v>29</v>
      </c>
      <c r="E3955" s="43">
        <v>44866</v>
      </c>
      <c r="F3955" s="42" t="s">
        <v>59</v>
      </c>
      <c r="G3955" s="27">
        <v>0</v>
      </c>
      <c r="H3955" s="27">
        <v>0.16461758256</v>
      </c>
      <c r="I3955" s="27">
        <v>0.15783276599999999</v>
      </c>
      <c r="J3955" s="25">
        <v>0</v>
      </c>
      <c r="K3955" s="25">
        <v>0</v>
      </c>
      <c r="L3955" s="25">
        <v>0.15251920991999998</v>
      </c>
    </row>
    <row r="3956" spans="2:12" ht="19.5" customHeight="1" x14ac:dyDescent="0.3">
      <c r="B3956" s="39" t="s">
        <v>54</v>
      </c>
      <c r="C3956" s="38" t="s">
        <v>35</v>
      </c>
      <c r="D3956" s="38" t="s">
        <v>29</v>
      </c>
      <c r="E3956" s="43">
        <v>44835</v>
      </c>
      <c r="F3956" s="42" t="s">
        <v>59</v>
      </c>
      <c r="G3956" s="27">
        <v>0.17945293332000001</v>
      </c>
      <c r="H3956" s="27">
        <v>0</v>
      </c>
      <c r="I3956" s="27">
        <v>0.17022865725</v>
      </c>
      <c r="J3956" s="25">
        <v>0</v>
      </c>
      <c r="K3956" s="25">
        <v>0</v>
      </c>
      <c r="L3956" s="25">
        <v>0.16501915897</v>
      </c>
    </row>
    <row r="3957" spans="2:12" ht="19.5" customHeight="1" x14ac:dyDescent="0.3">
      <c r="B3957" s="39" t="s">
        <v>54</v>
      </c>
      <c r="C3957" s="38" t="s">
        <v>35</v>
      </c>
      <c r="D3957" s="38" t="s">
        <v>29</v>
      </c>
      <c r="E3957" s="43">
        <v>44805</v>
      </c>
      <c r="F3957" s="42" t="s">
        <v>59</v>
      </c>
      <c r="G3957" s="27">
        <v>0.18981612944000001</v>
      </c>
      <c r="H3957" s="27">
        <v>0</v>
      </c>
      <c r="I3957" s="27">
        <v>0.18062186275</v>
      </c>
      <c r="J3957" s="25">
        <v>0</v>
      </c>
      <c r="K3957" s="25">
        <v>0</v>
      </c>
      <c r="L3957" s="25">
        <v>0.17553239999</v>
      </c>
    </row>
    <row r="3958" spans="2:12" ht="19.5" customHeight="1" x14ac:dyDescent="0.3">
      <c r="B3958" s="39" t="s">
        <v>54</v>
      </c>
      <c r="C3958" s="38" t="s">
        <v>35</v>
      </c>
      <c r="D3958" s="38" t="s">
        <v>29</v>
      </c>
      <c r="E3958" s="43">
        <v>44774</v>
      </c>
      <c r="F3958" s="42" t="s">
        <v>59</v>
      </c>
      <c r="G3958" s="27">
        <v>0.20449009488</v>
      </c>
      <c r="H3958" s="27">
        <v>0</v>
      </c>
      <c r="I3958" s="27">
        <v>0.19532668825000002</v>
      </c>
      <c r="J3958" s="25">
        <v>0</v>
      </c>
      <c r="K3958" s="25">
        <v>0</v>
      </c>
      <c r="L3958" s="25">
        <v>0.19036066572999999</v>
      </c>
    </row>
    <row r="3959" spans="2:12" ht="19.5" customHeight="1" x14ac:dyDescent="0.3">
      <c r="B3959" s="39" t="s">
        <v>54</v>
      </c>
      <c r="C3959" s="38" t="s">
        <v>35</v>
      </c>
      <c r="D3959" s="38" t="s">
        <v>29</v>
      </c>
      <c r="E3959" s="43">
        <v>44743</v>
      </c>
      <c r="F3959" s="42" t="s">
        <v>59</v>
      </c>
      <c r="G3959" s="27">
        <v>0.19150437872000001</v>
      </c>
      <c r="H3959" s="27">
        <v>0</v>
      </c>
      <c r="I3959" s="27">
        <v>0.18231366250000003</v>
      </c>
      <c r="J3959" s="25">
        <v>0</v>
      </c>
      <c r="K3959" s="25">
        <v>0</v>
      </c>
      <c r="L3959" s="25">
        <v>0.17723840162000001</v>
      </c>
    </row>
    <row r="3960" spans="2:12" ht="19.5" customHeight="1" x14ac:dyDescent="0.3">
      <c r="B3960" s="39" t="s">
        <v>54</v>
      </c>
      <c r="C3960" s="38" t="s">
        <v>35</v>
      </c>
      <c r="D3960" s="38" t="s">
        <v>29</v>
      </c>
      <c r="E3960" s="43">
        <v>44713</v>
      </c>
      <c r="F3960" s="42" t="s">
        <v>59</v>
      </c>
      <c r="G3960" s="27">
        <v>0</v>
      </c>
      <c r="H3960" s="27">
        <v>0</v>
      </c>
      <c r="I3960" s="27">
        <v>0</v>
      </c>
      <c r="J3960" s="25">
        <v>0.20869131838999999</v>
      </c>
      <c r="K3960" s="25">
        <v>0.20297335275999998</v>
      </c>
      <c r="L3960" s="25">
        <v>0.20617605190999999</v>
      </c>
    </row>
    <row r="3961" spans="2:12" ht="19.5" customHeight="1" x14ac:dyDescent="0.3">
      <c r="B3961" s="39" t="s">
        <v>54</v>
      </c>
      <c r="C3961" s="38" t="s">
        <v>35</v>
      </c>
      <c r="D3961" s="38" t="s">
        <v>29</v>
      </c>
      <c r="E3961" s="43">
        <v>44682</v>
      </c>
      <c r="F3961" s="42" t="s">
        <v>59</v>
      </c>
      <c r="G3961" s="27">
        <v>0</v>
      </c>
      <c r="H3961" s="27">
        <v>0</v>
      </c>
      <c r="I3961" s="27">
        <v>0</v>
      </c>
      <c r="J3961" s="25">
        <v>0.22734549588999997</v>
      </c>
      <c r="K3961" s="25">
        <v>0.22138951275999996</v>
      </c>
      <c r="L3961" s="25">
        <v>0.22495279940999999</v>
      </c>
    </row>
    <row r="3962" spans="2:12" ht="19.5" customHeight="1" x14ac:dyDescent="0.3">
      <c r="B3962" s="39" t="s">
        <v>54</v>
      </c>
      <c r="C3962" s="38" t="s">
        <v>35</v>
      </c>
      <c r="D3962" s="38" t="s">
        <v>29</v>
      </c>
      <c r="E3962" s="43">
        <v>44652</v>
      </c>
      <c r="F3962" s="42" t="s">
        <v>59</v>
      </c>
      <c r="G3962" s="27">
        <v>0</v>
      </c>
      <c r="H3962" s="27">
        <v>0</v>
      </c>
      <c r="I3962" s="27">
        <v>0</v>
      </c>
      <c r="J3962" s="25">
        <v>0.23202502956000001</v>
      </c>
      <c r="K3962" s="25">
        <v>0.22600933804000001</v>
      </c>
      <c r="L3962" s="25">
        <v>0.22966308064000002</v>
      </c>
    </row>
    <row r="3963" spans="2:12" ht="19.5" customHeight="1" x14ac:dyDescent="0.3">
      <c r="B3963" s="39" t="s">
        <v>54</v>
      </c>
      <c r="C3963" s="38" t="s">
        <v>35</v>
      </c>
      <c r="D3963" s="38" t="s">
        <v>29</v>
      </c>
      <c r="E3963" s="43">
        <v>44621</v>
      </c>
      <c r="F3963" s="42" t="s">
        <v>59</v>
      </c>
      <c r="G3963" s="27">
        <v>0</v>
      </c>
      <c r="H3963" s="27">
        <v>0</v>
      </c>
      <c r="I3963" s="27">
        <v>0</v>
      </c>
      <c r="J3963" s="25">
        <v>0.32985819589999998</v>
      </c>
      <c r="K3963" s="25">
        <v>0.32259420459999999</v>
      </c>
      <c r="L3963" s="25">
        <v>0.32813907409999998</v>
      </c>
    </row>
    <row r="3964" spans="2:12" ht="19.5" customHeight="1" x14ac:dyDescent="0.3">
      <c r="B3964" s="39" t="s">
        <v>54</v>
      </c>
      <c r="C3964" s="38" t="s">
        <v>35</v>
      </c>
      <c r="D3964" s="38" t="s">
        <v>29</v>
      </c>
      <c r="E3964" s="43">
        <v>44593</v>
      </c>
      <c r="F3964" s="42" t="s">
        <v>59</v>
      </c>
      <c r="G3964" s="27">
        <v>0</v>
      </c>
      <c r="H3964" s="27">
        <v>0.25106197821999998</v>
      </c>
      <c r="I3964" s="27">
        <v>0</v>
      </c>
      <c r="J3964" s="25">
        <v>0.24129882066</v>
      </c>
      <c r="K3964" s="25">
        <v>0</v>
      </c>
      <c r="L3964" s="25">
        <v>0.23899780654</v>
      </c>
    </row>
    <row r="3965" spans="2:12" ht="19.5" customHeight="1" x14ac:dyDescent="0.3">
      <c r="B3965" s="39" t="s">
        <v>54</v>
      </c>
      <c r="C3965" s="38" t="s">
        <v>35</v>
      </c>
      <c r="D3965" s="38" t="s">
        <v>29</v>
      </c>
      <c r="E3965" s="43">
        <v>44562</v>
      </c>
      <c r="F3965" s="42" t="s">
        <v>59</v>
      </c>
      <c r="G3965" s="27">
        <v>0</v>
      </c>
      <c r="H3965" s="27">
        <v>0.25267080472000003</v>
      </c>
      <c r="I3965" s="27">
        <v>0</v>
      </c>
      <c r="J3965" s="25">
        <v>0.24289775015999998</v>
      </c>
      <c r="K3965" s="25">
        <v>0</v>
      </c>
      <c r="L3965" s="25">
        <v>0.24060724204</v>
      </c>
    </row>
    <row r="3966" spans="2:12" ht="19.5" customHeight="1" x14ac:dyDescent="0.3">
      <c r="B3966" s="89" t="s">
        <v>54</v>
      </c>
      <c r="C3966" s="38" t="s">
        <v>35</v>
      </c>
      <c r="D3966" s="38" t="s">
        <v>29</v>
      </c>
      <c r="E3966" s="43">
        <v>45078</v>
      </c>
      <c r="F3966" s="42" t="s">
        <v>59</v>
      </c>
      <c r="G3966" s="27">
        <v>0</v>
      </c>
      <c r="H3966" s="27">
        <v>0</v>
      </c>
      <c r="I3966" s="27">
        <v>0</v>
      </c>
      <c r="J3966" s="25">
        <v>0.13138365305999999</v>
      </c>
      <c r="K3966" s="25">
        <v>0.12670193203999999</v>
      </c>
      <c r="L3966" s="25">
        <v>0.12833475913999998</v>
      </c>
    </row>
    <row r="3967" spans="2:12" ht="19.5" customHeight="1" x14ac:dyDescent="0.3">
      <c r="B3967" s="88" t="s">
        <v>54</v>
      </c>
      <c r="C3967" s="38" t="s">
        <v>35</v>
      </c>
      <c r="D3967" s="38" t="s">
        <v>29</v>
      </c>
      <c r="E3967" s="43">
        <v>45047</v>
      </c>
      <c r="F3967" s="42" t="s">
        <v>59</v>
      </c>
      <c r="G3967" s="27">
        <v>0</v>
      </c>
      <c r="H3967" s="27">
        <v>0</v>
      </c>
      <c r="I3967" s="27">
        <v>0</v>
      </c>
      <c r="J3967" s="25">
        <v>0.11133307712999999</v>
      </c>
      <c r="K3967" s="25">
        <v>0.10690719092000001</v>
      </c>
      <c r="L3967" s="25">
        <v>0.10815243796999999</v>
      </c>
    </row>
    <row r="3968" spans="2:12" ht="19.5" customHeight="1" x14ac:dyDescent="0.3">
      <c r="B3968" s="88" t="s">
        <v>54</v>
      </c>
      <c r="C3968" s="38" t="s">
        <v>35</v>
      </c>
      <c r="D3968" s="38" t="s">
        <v>29</v>
      </c>
      <c r="E3968" s="43">
        <v>45017</v>
      </c>
      <c r="F3968" s="42" t="s">
        <v>59</v>
      </c>
      <c r="G3968" s="27">
        <v>0</v>
      </c>
      <c r="H3968" s="27">
        <v>0</v>
      </c>
      <c r="I3968" s="27">
        <v>0</v>
      </c>
      <c r="J3968" s="25">
        <v>0.11082141968999999</v>
      </c>
      <c r="K3968" s="25">
        <v>0.10640206196000002</v>
      </c>
      <c r="L3968" s="25">
        <v>0.10763741861000001</v>
      </c>
    </row>
    <row r="3969" spans="2:12" ht="19.5" customHeight="1" x14ac:dyDescent="0.3">
      <c r="B3969" s="39" t="s">
        <v>54</v>
      </c>
      <c r="C3969" s="38" t="s">
        <v>35</v>
      </c>
      <c r="D3969" s="38" t="s">
        <v>29</v>
      </c>
      <c r="E3969" s="43">
        <v>44986</v>
      </c>
      <c r="F3969" s="42" t="s">
        <v>59</v>
      </c>
      <c r="G3969" s="27">
        <v>0</v>
      </c>
      <c r="H3969" s="27">
        <v>0.13678488411</v>
      </c>
      <c r="I3969" s="27">
        <v>0</v>
      </c>
      <c r="J3969" s="25">
        <v>0.12774875332999996</v>
      </c>
      <c r="K3969" s="25">
        <v>0</v>
      </c>
      <c r="L3969" s="25">
        <v>0.12467597577</v>
      </c>
    </row>
    <row r="3970" spans="2:12" ht="19.5" customHeight="1" x14ac:dyDescent="0.3">
      <c r="B3970" s="39" t="s">
        <v>54</v>
      </c>
      <c r="C3970" s="38" t="s">
        <v>35</v>
      </c>
      <c r="D3970" s="38" t="s">
        <v>29</v>
      </c>
      <c r="E3970" s="43">
        <v>44958</v>
      </c>
      <c r="F3970" s="42" t="s">
        <v>59</v>
      </c>
      <c r="G3970" s="27">
        <v>0</v>
      </c>
      <c r="H3970" s="27">
        <v>0.18382697097000003</v>
      </c>
      <c r="I3970" s="27">
        <v>0</v>
      </c>
      <c r="J3970" s="25">
        <v>0.17450145190999999</v>
      </c>
      <c r="K3970" s="25">
        <v>0</v>
      </c>
      <c r="L3970" s="25">
        <v>0.17173586979</v>
      </c>
    </row>
    <row r="3971" spans="2:12" ht="19.5" customHeight="1" x14ac:dyDescent="0.3">
      <c r="B3971" s="89" t="s">
        <v>54</v>
      </c>
      <c r="C3971" s="38" t="s">
        <v>35</v>
      </c>
      <c r="D3971" s="38" t="s">
        <v>29</v>
      </c>
      <c r="E3971" s="43">
        <v>44927</v>
      </c>
      <c r="F3971" s="42" t="s">
        <v>59</v>
      </c>
      <c r="G3971" s="27">
        <v>0</v>
      </c>
      <c r="H3971" s="27">
        <v>0.11526951105</v>
      </c>
      <c r="I3971" s="27">
        <v>0</v>
      </c>
      <c r="J3971" s="25">
        <v>0.10636573614999999</v>
      </c>
      <c r="K3971" s="25">
        <v>0</v>
      </c>
      <c r="L3971" s="25">
        <v>0.10315245835</v>
      </c>
    </row>
    <row r="3972" spans="2:12" ht="19.5" customHeight="1" x14ac:dyDescent="0.3">
      <c r="B3972" s="89" t="s">
        <v>54</v>
      </c>
      <c r="C3972" s="38" t="s">
        <v>35</v>
      </c>
      <c r="D3972" s="38" t="s">
        <v>29</v>
      </c>
      <c r="E3972" s="43">
        <v>44896</v>
      </c>
      <c r="F3972" s="42" t="s">
        <v>59</v>
      </c>
      <c r="G3972" s="27">
        <v>0</v>
      </c>
      <c r="H3972" s="27">
        <v>0.14465740845000002</v>
      </c>
      <c r="I3972" s="27">
        <v>0.13803126075000002</v>
      </c>
      <c r="J3972" s="25">
        <v>0</v>
      </c>
      <c r="K3972" s="25">
        <v>0</v>
      </c>
      <c r="L3972" s="25">
        <v>0.13255148015000001</v>
      </c>
    </row>
    <row r="3973" spans="2:12" ht="19.5" customHeight="1" x14ac:dyDescent="0.3">
      <c r="B3973" s="89" t="s">
        <v>54</v>
      </c>
      <c r="C3973" s="38" t="s">
        <v>35</v>
      </c>
      <c r="D3973" s="38" t="s">
        <v>29</v>
      </c>
      <c r="E3973" s="43">
        <v>44866</v>
      </c>
      <c r="F3973" s="42" t="s">
        <v>59</v>
      </c>
      <c r="G3973" s="27">
        <v>0</v>
      </c>
      <c r="H3973" s="27">
        <v>0.16461758256</v>
      </c>
      <c r="I3973" s="27">
        <v>0.15783276599999999</v>
      </c>
      <c r="J3973" s="25">
        <v>0</v>
      </c>
      <c r="K3973" s="25">
        <v>0</v>
      </c>
      <c r="L3973" s="25">
        <v>0.15251920991999998</v>
      </c>
    </row>
    <row r="3974" spans="2:12" ht="19.5" customHeight="1" x14ac:dyDescent="0.3">
      <c r="B3974" s="88" t="s">
        <v>54</v>
      </c>
      <c r="C3974" s="38" t="s">
        <v>35</v>
      </c>
      <c r="D3974" s="38" t="s">
        <v>29</v>
      </c>
      <c r="E3974" s="43">
        <v>44835</v>
      </c>
      <c r="F3974" s="42" t="s">
        <v>59</v>
      </c>
      <c r="G3974" s="27">
        <v>0.17945293332000001</v>
      </c>
      <c r="H3974" s="27">
        <v>0</v>
      </c>
      <c r="I3974" s="27">
        <v>0.17022865725</v>
      </c>
      <c r="J3974" s="25">
        <v>0</v>
      </c>
      <c r="K3974" s="25">
        <v>0</v>
      </c>
      <c r="L3974" s="25">
        <v>0.16501915897</v>
      </c>
    </row>
    <row r="3975" spans="2:12" ht="19.5" customHeight="1" x14ac:dyDescent="0.3">
      <c r="B3975" s="88" t="s">
        <v>54</v>
      </c>
      <c r="C3975" s="38" t="s">
        <v>35</v>
      </c>
      <c r="D3975" s="38" t="s">
        <v>29</v>
      </c>
      <c r="E3975" s="43">
        <v>44805</v>
      </c>
      <c r="F3975" s="42" t="s">
        <v>59</v>
      </c>
      <c r="G3975" s="27">
        <v>0.18981612944000001</v>
      </c>
      <c r="H3975" s="27">
        <v>0</v>
      </c>
      <c r="I3975" s="27">
        <v>0.18062186275</v>
      </c>
      <c r="J3975" s="25">
        <v>0</v>
      </c>
      <c r="K3975" s="25">
        <v>0</v>
      </c>
      <c r="L3975" s="25">
        <v>0.17553239999</v>
      </c>
    </row>
    <row r="3976" spans="2:12" ht="19.5" customHeight="1" x14ac:dyDescent="0.3">
      <c r="B3976" s="88" t="s">
        <v>54</v>
      </c>
      <c r="C3976" s="38" t="s">
        <v>35</v>
      </c>
      <c r="D3976" s="38" t="s">
        <v>29</v>
      </c>
      <c r="E3976" s="43">
        <v>44774</v>
      </c>
      <c r="F3976" s="42" t="s">
        <v>59</v>
      </c>
      <c r="G3976" s="27">
        <v>0.20449009488</v>
      </c>
      <c r="H3976" s="27">
        <v>0</v>
      </c>
      <c r="I3976" s="27">
        <v>0.19532668825000002</v>
      </c>
      <c r="J3976" s="25">
        <v>0</v>
      </c>
      <c r="K3976" s="25">
        <v>0</v>
      </c>
      <c r="L3976" s="25">
        <v>0.19036066572999999</v>
      </c>
    </row>
    <row r="3977" spans="2:12" ht="19.5" customHeight="1" x14ac:dyDescent="0.3">
      <c r="B3977" s="88" t="s">
        <v>54</v>
      </c>
      <c r="C3977" s="38" t="s">
        <v>35</v>
      </c>
      <c r="D3977" s="38" t="s">
        <v>29</v>
      </c>
      <c r="E3977" s="43">
        <v>44743</v>
      </c>
      <c r="F3977" s="42" t="s">
        <v>59</v>
      </c>
      <c r="G3977" s="27">
        <v>0.19150437872000001</v>
      </c>
      <c r="H3977" s="27">
        <v>0</v>
      </c>
      <c r="I3977" s="27">
        <v>0.18231366250000003</v>
      </c>
      <c r="J3977" s="25">
        <v>0</v>
      </c>
      <c r="K3977" s="25">
        <v>0</v>
      </c>
      <c r="L3977" s="25">
        <v>0.17723840162000001</v>
      </c>
    </row>
    <row r="3978" spans="2:12" ht="19.5" customHeight="1" x14ac:dyDescent="0.3">
      <c r="B3978" s="39" t="s">
        <v>54</v>
      </c>
      <c r="C3978" s="38" t="s">
        <v>35</v>
      </c>
      <c r="D3978" s="38" t="s">
        <v>29</v>
      </c>
      <c r="E3978" s="43">
        <v>44713</v>
      </c>
      <c r="F3978" s="42" t="s">
        <v>59</v>
      </c>
      <c r="G3978" s="27">
        <v>0</v>
      </c>
      <c r="H3978" s="27">
        <v>0</v>
      </c>
      <c r="I3978" s="27">
        <v>0</v>
      </c>
      <c r="J3978" s="25">
        <v>0.20869131838999999</v>
      </c>
      <c r="K3978" s="25">
        <v>0.20297335275999998</v>
      </c>
      <c r="L3978" s="25">
        <v>0.20617605190999999</v>
      </c>
    </row>
    <row r="3979" spans="2:12" ht="19.5" customHeight="1" x14ac:dyDescent="0.3">
      <c r="B3979" s="39" t="s">
        <v>54</v>
      </c>
      <c r="C3979" s="38" t="s">
        <v>35</v>
      </c>
      <c r="D3979" s="38" t="s">
        <v>29</v>
      </c>
      <c r="E3979" s="43">
        <v>44682</v>
      </c>
      <c r="F3979" s="42" t="s">
        <v>59</v>
      </c>
      <c r="G3979" s="27">
        <v>0</v>
      </c>
      <c r="H3979" s="27">
        <v>0</v>
      </c>
      <c r="I3979" s="27">
        <v>0</v>
      </c>
      <c r="J3979" s="25">
        <v>0.22734549588999997</v>
      </c>
      <c r="K3979" s="25">
        <v>0.22138951275999996</v>
      </c>
      <c r="L3979" s="25">
        <v>0.22495279940999999</v>
      </c>
    </row>
    <row r="3980" spans="2:12" ht="19.5" customHeight="1" x14ac:dyDescent="0.3">
      <c r="B3980" s="89" t="s">
        <v>54</v>
      </c>
      <c r="C3980" s="38" t="s">
        <v>35</v>
      </c>
      <c r="D3980" s="38" t="s">
        <v>29</v>
      </c>
      <c r="E3980" s="43">
        <v>44652</v>
      </c>
      <c r="F3980" s="42" t="s">
        <v>59</v>
      </c>
      <c r="G3980" s="27">
        <v>0</v>
      </c>
      <c r="H3980" s="27">
        <v>0</v>
      </c>
      <c r="I3980" s="27">
        <v>0</v>
      </c>
      <c r="J3980" s="25">
        <v>0.23202502956000001</v>
      </c>
      <c r="K3980" s="25">
        <v>0.22600933804000001</v>
      </c>
      <c r="L3980" s="25">
        <v>0.22966308064000002</v>
      </c>
    </row>
    <row r="3981" spans="2:12" ht="19.5" customHeight="1" x14ac:dyDescent="0.3">
      <c r="B3981" s="88" t="s">
        <v>54</v>
      </c>
      <c r="C3981" s="38" t="s">
        <v>35</v>
      </c>
      <c r="D3981" s="38" t="s">
        <v>29</v>
      </c>
      <c r="E3981" s="43">
        <v>44621</v>
      </c>
      <c r="F3981" s="42" t="s">
        <v>59</v>
      </c>
      <c r="G3981" s="27">
        <v>0</v>
      </c>
      <c r="H3981" s="27">
        <v>0</v>
      </c>
      <c r="I3981" s="27">
        <v>0</v>
      </c>
      <c r="J3981" s="25">
        <v>0.32985819589999998</v>
      </c>
      <c r="K3981" s="25">
        <v>0.32259420459999999</v>
      </c>
      <c r="L3981" s="25">
        <v>0.32813907409999998</v>
      </c>
    </row>
    <row r="3982" spans="2:12" ht="19.5" customHeight="1" x14ac:dyDescent="0.3">
      <c r="B3982" s="89" t="s">
        <v>54</v>
      </c>
      <c r="C3982" s="38" t="s">
        <v>35</v>
      </c>
      <c r="D3982" s="38" t="s">
        <v>29</v>
      </c>
      <c r="E3982" s="43">
        <v>44593</v>
      </c>
      <c r="F3982" s="42" t="s">
        <v>59</v>
      </c>
      <c r="G3982" s="27">
        <v>0</v>
      </c>
      <c r="H3982" s="27">
        <v>0.25106197821999998</v>
      </c>
      <c r="I3982" s="27">
        <v>0</v>
      </c>
      <c r="J3982" s="25">
        <v>0.24129882066</v>
      </c>
      <c r="K3982" s="25">
        <v>0</v>
      </c>
      <c r="L3982" s="25">
        <v>0.23899780654</v>
      </c>
    </row>
    <row r="3983" spans="2:12" ht="19.5" customHeight="1" x14ac:dyDescent="0.3">
      <c r="B3983" s="88" t="s">
        <v>54</v>
      </c>
      <c r="C3983" s="38" t="s">
        <v>35</v>
      </c>
      <c r="D3983" s="38" t="s">
        <v>29</v>
      </c>
      <c r="E3983" s="43">
        <v>44562</v>
      </c>
      <c r="F3983" s="42" t="s">
        <v>59</v>
      </c>
      <c r="G3983" s="27">
        <v>0</v>
      </c>
      <c r="H3983" s="27">
        <v>0.25267080472000003</v>
      </c>
      <c r="I3983" s="27">
        <v>0</v>
      </c>
      <c r="J3983" s="25">
        <v>0.24289775015999998</v>
      </c>
      <c r="K3983" s="25">
        <v>0</v>
      </c>
      <c r="L3983" s="25">
        <v>0.24060724204</v>
      </c>
    </row>
    <row r="3984" spans="2:12" ht="19.5" customHeight="1" x14ac:dyDescent="0.3">
      <c r="B3984" s="90" t="s">
        <v>54</v>
      </c>
      <c r="C3984" s="92" t="s">
        <v>35</v>
      </c>
      <c r="D3984" s="92" t="s">
        <v>29</v>
      </c>
      <c r="E3984" s="95">
        <v>45108</v>
      </c>
      <c r="F3984" s="97" t="s">
        <v>59</v>
      </c>
      <c r="G3984" s="74">
        <v>0.1404427</v>
      </c>
      <c r="H3984" s="74">
        <v>0</v>
      </c>
      <c r="I3984" s="74">
        <v>0.13113638</v>
      </c>
      <c r="J3984" s="99">
        <v>0</v>
      </c>
      <c r="K3984" s="99">
        <v>0</v>
      </c>
      <c r="L3984" s="99">
        <v>0.12559872</v>
      </c>
    </row>
    <row r="3985" spans="2:12" ht="19.5" customHeight="1" x14ac:dyDescent="0.3">
      <c r="B3985" s="39" t="s">
        <v>54</v>
      </c>
      <c r="C3985" s="38" t="s">
        <v>35</v>
      </c>
      <c r="D3985" s="38" t="s">
        <v>43</v>
      </c>
      <c r="E3985" s="43">
        <v>45078</v>
      </c>
      <c r="F3985" s="42">
        <v>1.5</v>
      </c>
      <c r="G3985" s="27">
        <v>0</v>
      </c>
      <c r="H3985" s="27">
        <v>0</v>
      </c>
      <c r="I3985" s="27">
        <v>0</v>
      </c>
      <c r="J3985" s="25">
        <v>0.14954100000000001</v>
      </c>
      <c r="K3985" s="25">
        <v>0.13597200000000001</v>
      </c>
      <c r="L3985" s="25">
        <v>0.113275</v>
      </c>
    </row>
    <row r="3986" spans="2:12" ht="19.5" customHeight="1" x14ac:dyDescent="0.3">
      <c r="B3986" s="39" t="s">
        <v>54</v>
      </c>
      <c r="C3986" s="38" t="s">
        <v>35</v>
      </c>
      <c r="D3986" s="38" t="s">
        <v>43</v>
      </c>
      <c r="E3986" s="43">
        <v>45047</v>
      </c>
      <c r="F3986" s="42">
        <v>1.5</v>
      </c>
      <c r="G3986" s="27">
        <v>0</v>
      </c>
      <c r="H3986" s="27">
        <v>0</v>
      </c>
      <c r="I3986" s="27">
        <v>0</v>
      </c>
      <c r="J3986" s="25">
        <v>0.132523</v>
      </c>
      <c r="K3986" s="25">
        <v>0.122822</v>
      </c>
      <c r="L3986" s="25">
        <v>9.6828999999999998E-2</v>
      </c>
    </row>
    <row r="3987" spans="2:12" ht="19.5" customHeight="1" x14ac:dyDescent="0.3">
      <c r="B3987" s="39" t="s">
        <v>54</v>
      </c>
      <c r="C3987" s="38" t="s">
        <v>35</v>
      </c>
      <c r="D3987" s="38" t="s">
        <v>43</v>
      </c>
      <c r="E3987" s="43">
        <v>45017</v>
      </c>
      <c r="F3987" s="42">
        <v>1.5</v>
      </c>
      <c r="G3987" s="27">
        <v>0</v>
      </c>
      <c r="H3987" s="27">
        <v>0</v>
      </c>
      <c r="I3987" s="27">
        <v>0</v>
      </c>
      <c r="J3987" s="25">
        <v>0.15264800000000001</v>
      </c>
      <c r="K3987" s="25">
        <v>0.14205499999999999</v>
      </c>
      <c r="L3987" s="25">
        <v>0.102991</v>
      </c>
    </row>
    <row r="3988" spans="2:12" ht="19.5" customHeight="1" x14ac:dyDescent="0.3">
      <c r="B3988" s="39" t="s">
        <v>54</v>
      </c>
      <c r="C3988" s="38" t="s">
        <v>35</v>
      </c>
      <c r="D3988" s="38" t="s">
        <v>43</v>
      </c>
      <c r="E3988" s="43">
        <v>44986</v>
      </c>
      <c r="F3988" s="42">
        <v>1.5</v>
      </c>
      <c r="G3988" s="27">
        <v>0</v>
      </c>
      <c r="H3988" s="27">
        <v>0.12795599999999999</v>
      </c>
      <c r="I3988" s="27">
        <v>0</v>
      </c>
      <c r="J3988" s="25">
        <v>0.114011</v>
      </c>
      <c r="K3988" s="25">
        <v>0</v>
      </c>
      <c r="L3988" s="25">
        <v>9.6727999999999995E-2</v>
      </c>
    </row>
    <row r="3989" spans="2:12" ht="19.5" customHeight="1" x14ac:dyDescent="0.3">
      <c r="B3989" s="39" t="s">
        <v>54</v>
      </c>
      <c r="C3989" s="38" t="s">
        <v>35</v>
      </c>
      <c r="D3989" s="38" t="s">
        <v>43</v>
      </c>
      <c r="E3989" s="43">
        <v>44927</v>
      </c>
      <c r="F3989" s="42">
        <v>1.5</v>
      </c>
      <c r="G3989" s="27">
        <v>0</v>
      </c>
      <c r="H3989" s="27">
        <v>0.152394</v>
      </c>
      <c r="I3989" s="27">
        <v>0</v>
      </c>
      <c r="J3989" s="25">
        <v>0.13544200000000001</v>
      </c>
      <c r="K3989" s="25">
        <v>0</v>
      </c>
      <c r="L3989" s="25">
        <v>9.6215999999999996E-2</v>
      </c>
    </row>
    <row r="3990" spans="2:12" ht="19.5" customHeight="1" x14ac:dyDescent="0.3">
      <c r="B3990" s="39" t="s">
        <v>54</v>
      </c>
      <c r="C3990" s="38" t="s">
        <v>35</v>
      </c>
      <c r="D3990" s="38" t="s">
        <v>43</v>
      </c>
      <c r="E3990" s="43">
        <v>44896</v>
      </c>
      <c r="F3990" s="42">
        <v>1.5</v>
      </c>
      <c r="G3990" s="27">
        <v>0</v>
      </c>
      <c r="H3990" s="27">
        <v>0.154527</v>
      </c>
      <c r="I3990" s="27">
        <v>0.13886599999999999</v>
      </c>
      <c r="J3990" s="25">
        <v>0</v>
      </c>
      <c r="K3990" s="25">
        <v>0</v>
      </c>
      <c r="L3990" s="25">
        <v>0.148118</v>
      </c>
    </row>
    <row r="3991" spans="2:12" ht="19.5" customHeight="1" x14ac:dyDescent="0.3">
      <c r="B3991" s="39" t="s">
        <v>54</v>
      </c>
      <c r="C3991" s="38" t="s">
        <v>35</v>
      </c>
      <c r="D3991" s="38" t="s">
        <v>43</v>
      </c>
      <c r="E3991" s="43">
        <v>44866</v>
      </c>
      <c r="F3991" s="42">
        <v>1.5</v>
      </c>
      <c r="G3991" s="27">
        <v>0</v>
      </c>
      <c r="H3991" s="27">
        <v>0.195352</v>
      </c>
      <c r="I3991" s="27">
        <v>0.18312999999999999</v>
      </c>
      <c r="J3991" s="25">
        <v>0</v>
      </c>
      <c r="K3991" s="25">
        <v>0</v>
      </c>
      <c r="L3991" s="25">
        <v>0.151865</v>
      </c>
    </row>
    <row r="3992" spans="2:12" ht="19.5" customHeight="1" x14ac:dyDescent="0.3">
      <c r="B3992" s="39" t="s">
        <v>54</v>
      </c>
      <c r="C3992" s="38" t="s">
        <v>35</v>
      </c>
      <c r="D3992" s="38" t="s">
        <v>43</v>
      </c>
      <c r="E3992" s="43">
        <v>44835</v>
      </c>
      <c r="F3992" s="42">
        <v>1.5</v>
      </c>
      <c r="G3992" s="27">
        <v>0.229466</v>
      </c>
      <c r="H3992" s="27">
        <v>0</v>
      </c>
      <c r="I3992" s="27">
        <v>0.20951700000000001</v>
      </c>
      <c r="J3992" s="25">
        <v>0</v>
      </c>
      <c r="K3992" s="25">
        <v>0</v>
      </c>
      <c r="L3992" s="25">
        <v>0.16626299999999999</v>
      </c>
    </row>
    <row r="3993" spans="2:12" ht="19.5" customHeight="1" x14ac:dyDescent="0.3">
      <c r="B3993" s="39" t="s">
        <v>54</v>
      </c>
      <c r="C3993" s="38" t="s">
        <v>35</v>
      </c>
      <c r="D3993" s="38" t="s">
        <v>43</v>
      </c>
      <c r="E3993" s="43">
        <v>44805</v>
      </c>
      <c r="F3993" s="42">
        <v>1.5</v>
      </c>
      <c r="G3993" s="27">
        <v>0.24735099999999999</v>
      </c>
      <c r="H3993" s="27">
        <v>0</v>
      </c>
      <c r="I3993" s="27">
        <v>0.21924099999999999</v>
      </c>
      <c r="J3993" s="25">
        <v>0</v>
      </c>
      <c r="K3993" s="25">
        <v>0</v>
      </c>
      <c r="L3993" s="25">
        <v>0.16488700000000001</v>
      </c>
    </row>
    <row r="3994" spans="2:12" ht="19.5" customHeight="1" x14ac:dyDescent="0.3">
      <c r="B3994" s="39" t="s">
        <v>54</v>
      </c>
      <c r="C3994" s="38" t="s">
        <v>35</v>
      </c>
      <c r="D3994" s="38" t="s">
        <v>43</v>
      </c>
      <c r="E3994" s="43">
        <v>44774</v>
      </c>
      <c r="F3994" s="42">
        <v>1.5</v>
      </c>
      <c r="G3994" s="27">
        <v>0.25911299999999998</v>
      </c>
      <c r="H3994" s="27">
        <v>0</v>
      </c>
      <c r="I3994" s="27">
        <v>0.23971400000000001</v>
      </c>
      <c r="J3994" s="25">
        <v>0</v>
      </c>
      <c r="K3994" s="25">
        <v>0</v>
      </c>
      <c r="L3994" s="25">
        <v>0.19128600000000001</v>
      </c>
    </row>
    <row r="3995" spans="2:12" ht="19.5" customHeight="1" x14ac:dyDescent="0.3">
      <c r="B3995" s="39" t="s">
        <v>54</v>
      </c>
      <c r="C3995" s="38" t="s">
        <v>35</v>
      </c>
      <c r="D3995" s="38" t="s">
        <v>43</v>
      </c>
      <c r="E3995" s="43">
        <v>44743</v>
      </c>
      <c r="F3995" s="42">
        <v>1.5</v>
      </c>
      <c r="G3995" s="27">
        <v>0.228855</v>
      </c>
      <c r="H3995" s="27">
        <v>0</v>
      </c>
      <c r="I3995" s="27">
        <v>0.20799000000000001</v>
      </c>
      <c r="J3995" s="25">
        <v>0</v>
      </c>
      <c r="K3995" s="25">
        <v>0</v>
      </c>
      <c r="L3995" s="25">
        <v>0.16982800000000001</v>
      </c>
    </row>
    <row r="3996" spans="2:12" ht="19.5" customHeight="1" x14ac:dyDescent="0.3">
      <c r="B3996" s="39" t="s">
        <v>54</v>
      </c>
      <c r="C3996" s="38" t="s">
        <v>35</v>
      </c>
      <c r="D3996" s="38" t="s">
        <v>43</v>
      </c>
      <c r="E3996" s="43">
        <v>44713</v>
      </c>
      <c r="F3996" s="42">
        <v>1.5</v>
      </c>
      <c r="G3996" s="27">
        <v>0</v>
      </c>
      <c r="H3996" s="27">
        <v>0</v>
      </c>
      <c r="I3996" s="27">
        <v>0</v>
      </c>
      <c r="J3996" s="25">
        <v>0.27500400000000003</v>
      </c>
      <c r="K3996" s="25">
        <v>0.25790299999999999</v>
      </c>
      <c r="L3996" s="25">
        <v>0.20736599999999999</v>
      </c>
    </row>
    <row r="3997" spans="2:12" ht="19.5" customHeight="1" x14ac:dyDescent="0.3">
      <c r="B3997" s="39" t="s">
        <v>54</v>
      </c>
      <c r="C3997" s="38" t="s">
        <v>35</v>
      </c>
      <c r="D3997" s="38" t="s">
        <v>43</v>
      </c>
      <c r="E3997" s="43">
        <v>44682</v>
      </c>
      <c r="F3997" s="42">
        <v>1.5</v>
      </c>
      <c r="G3997" s="27">
        <v>0</v>
      </c>
      <c r="H3997" s="27">
        <v>0</v>
      </c>
      <c r="I3997" s="27">
        <v>0</v>
      </c>
      <c r="J3997" s="25">
        <v>0.29367399999999999</v>
      </c>
      <c r="K3997" s="25">
        <v>0.27329100000000001</v>
      </c>
      <c r="L3997" s="25">
        <v>0.22661999999999999</v>
      </c>
    </row>
    <row r="3998" spans="2:12" ht="19.5" customHeight="1" x14ac:dyDescent="0.3">
      <c r="B3998" s="39" t="s">
        <v>54</v>
      </c>
      <c r="C3998" s="38" t="s">
        <v>35</v>
      </c>
      <c r="D3998" s="38" t="s">
        <v>43</v>
      </c>
      <c r="E3998" s="43">
        <v>44652</v>
      </c>
      <c r="F3998" s="42">
        <v>1.5</v>
      </c>
      <c r="G3998" s="27">
        <v>0</v>
      </c>
      <c r="H3998" s="27">
        <v>0</v>
      </c>
      <c r="I3998" s="27">
        <v>0</v>
      </c>
      <c r="J3998" s="25">
        <v>0.29830499999999999</v>
      </c>
      <c r="K3998" s="25">
        <v>0.27085799999999999</v>
      </c>
      <c r="L3998" s="25">
        <v>0.22722000000000001</v>
      </c>
    </row>
    <row r="3999" spans="2:12" ht="19.5" customHeight="1" x14ac:dyDescent="0.3">
      <c r="B3999" s="39" t="s">
        <v>54</v>
      </c>
      <c r="C3999" s="38" t="s">
        <v>35</v>
      </c>
      <c r="D3999" s="38" t="s">
        <v>43</v>
      </c>
      <c r="E3999" s="43">
        <v>44621</v>
      </c>
      <c r="F3999" s="42">
        <v>1.5</v>
      </c>
      <c r="G3999" s="27">
        <v>0</v>
      </c>
      <c r="H3999" s="27">
        <v>0.42906499999999997</v>
      </c>
      <c r="I3999" s="27">
        <v>0</v>
      </c>
      <c r="J3999" s="25">
        <v>0.38277</v>
      </c>
      <c r="K3999" s="25">
        <v>0</v>
      </c>
      <c r="L3999" s="25">
        <v>0.30247000000000002</v>
      </c>
    </row>
    <row r="4000" spans="2:12" ht="19.5" customHeight="1" x14ac:dyDescent="0.3">
      <c r="B4000" s="39" t="s">
        <v>54</v>
      </c>
      <c r="C4000" s="38" t="s">
        <v>35</v>
      </c>
      <c r="D4000" s="38" t="s">
        <v>43</v>
      </c>
      <c r="E4000" s="43">
        <v>44593</v>
      </c>
      <c r="F4000" s="42">
        <v>1.5</v>
      </c>
      <c r="G4000" s="27">
        <v>0</v>
      </c>
      <c r="H4000" s="27">
        <v>0.30499100000000001</v>
      </c>
      <c r="I4000" s="27">
        <v>0</v>
      </c>
      <c r="J4000" s="25">
        <v>0.273005</v>
      </c>
      <c r="K4000" s="25">
        <v>0</v>
      </c>
      <c r="L4000" s="25">
        <v>0.217525</v>
      </c>
    </row>
    <row r="4001" spans="2:12" ht="19.5" customHeight="1" x14ac:dyDescent="0.3">
      <c r="B4001" s="39" t="s">
        <v>54</v>
      </c>
      <c r="C4001" s="38" t="s">
        <v>35</v>
      </c>
      <c r="D4001" s="38" t="s">
        <v>43</v>
      </c>
      <c r="E4001" s="43">
        <v>44562</v>
      </c>
      <c r="F4001" s="42">
        <v>1.5</v>
      </c>
      <c r="G4001" s="27">
        <v>0</v>
      </c>
      <c r="H4001" s="27">
        <v>0.30999599999999999</v>
      </c>
      <c r="I4001" s="27">
        <v>0</v>
      </c>
      <c r="J4001" s="25">
        <v>0.274449</v>
      </c>
      <c r="K4001" s="25">
        <v>0</v>
      </c>
      <c r="L4001" s="25">
        <v>0.22783700000000001</v>
      </c>
    </row>
    <row r="4002" spans="2:12" ht="19.5" customHeight="1" x14ac:dyDescent="0.3">
      <c r="B4002" s="39" t="s">
        <v>54</v>
      </c>
      <c r="C4002" s="38" t="s">
        <v>35</v>
      </c>
      <c r="D4002" s="38" t="s">
        <v>43</v>
      </c>
      <c r="E4002" s="43">
        <v>45108</v>
      </c>
      <c r="F4002" s="42">
        <v>1.5</v>
      </c>
      <c r="G4002" s="27">
        <v>0.16789100000000001</v>
      </c>
      <c r="H4002" s="27">
        <v>0</v>
      </c>
      <c r="I4002" s="27">
        <v>0.14777299999999999</v>
      </c>
      <c r="J4002" s="25">
        <v>0</v>
      </c>
      <c r="K4002" s="25">
        <v>0</v>
      </c>
      <c r="L4002" s="25">
        <v>0.112092</v>
      </c>
    </row>
    <row r="4003" spans="2:12" ht="19.5" customHeight="1" x14ac:dyDescent="0.3">
      <c r="B4003" s="39" t="s">
        <v>54</v>
      </c>
      <c r="C4003" s="38" t="s">
        <v>35</v>
      </c>
      <c r="D4003" s="38" t="s">
        <v>43</v>
      </c>
      <c r="E4003" s="43">
        <v>45078</v>
      </c>
      <c r="F4003" s="42">
        <v>10</v>
      </c>
      <c r="G4003" s="27">
        <v>0</v>
      </c>
      <c r="H4003" s="27">
        <v>0</v>
      </c>
      <c r="I4003" s="27">
        <v>0</v>
      </c>
      <c r="J4003" s="25">
        <v>0.15804099999999999</v>
      </c>
      <c r="K4003" s="25">
        <v>0.14447199999999999</v>
      </c>
      <c r="L4003" s="25">
        <v>0.12177499999999999</v>
      </c>
    </row>
    <row r="4004" spans="2:12" ht="19.5" customHeight="1" x14ac:dyDescent="0.3">
      <c r="B4004" s="39" t="s">
        <v>54</v>
      </c>
      <c r="C4004" s="38" t="s">
        <v>35</v>
      </c>
      <c r="D4004" s="38" t="s">
        <v>43</v>
      </c>
      <c r="E4004" s="43">
        <v>45047</v>
      </c>
      <c r="F4004" s="42">
        <v>10</v>
      </c>
      <c r="G4004" s="27">
        <v>0</v>
      </c>
      <c r="H4004" s="27">
        <v>0</v>
      </c>
      <c r="I4004" s="27">
        <v>0</v>
      </c>
      <c r="J4004" s="25">
        <v>0.14102300000000001</v>
      </c>
      <c r="K4004" s="25">
        <v>0.13132199999999999</v>
      </c>
      <c r="L4004" s="25">
        <v>0.10532900000000001</v>
      </c>
    </row>
    <row r="4005" spans="2:12" ht="19.5" customHeight="1" x14ac:dyDescent="0.3">
      <c r="B4005" s="39" t="s">
        <v>54</v>
      </c>
      <c r="C4005" s="38" t="s">
        <v>35</v>
      </c>
      <c r="D4005" s="38" t="s">
        <v>43</v>
      </c>
      <c r="E4005" s="43">
        <v>45017</v>
      </c>
      <c r="F4005" s="42">
        <v>10</v>
      </c>
      <c r="G4005" s="27">
        <v>0</v>
      </c>
      <c r="H4005" s="27">
        <v>0</v>
      </c>
      <c r="I4005" s="27">
        <v>0</v>
      </c>
      <c r="J4005" s="25">
        <v>0.16114800000000001</v>
      </c>
      <c r="K4005" s="25">
        <v>0.15055499999999999</v>
      </c>
      <c r="L4005" s="25">
        <v>0.11149100000000001</v>
      </c>
    </row>
    <row r="4006" spans="2:12" ht="19.5" customHeight="1" x14ac:dyDescent="0.3">
      <c r="B4006" s="39" t="s">
        <v>54</v>
      </c>
      <c r="C4006" s="38" t="s">
        <v>35</v>
      </c>
      <c r="D4006" s="38" t="s">
        <v>43</v>
      </c>
      <c r="E4006" s="43">
        <v>44986</v>
      </c>
      <c r="F4006" s="42">
        <v>10</v>
      </c>
      <c r="G4006" s="27">
        <v>0</v>
      </c>
      <c r="H4006" s="27">
        <v>0.13645599999999999</v>
      </c>
      <c r="I4006" s="27">
        <v>0</v>
      </c>
      <c r="J4006" s="25">
        <v>0.12251099999999999</v>
      </c>
      <c r="K4006" s="25">
        <v>0</v>
      </c>
      <c r="L4006" s="25">
        <v>0.105228</v>
      </c>
    </row>
    <row r="4007" spans="2:12" ht="19.5" customHeight="1" x14ac:dyDescent="0.3">
      <c r="B4007" s="39" t="s">
        <v>54</v>
      </c>
      <c r="C4007" s="38" t="s">
        <v>35</v>
      </c>
      <c r="D4007" s="38" t="s">
        <v>43</v>
      </c>
      <c r="E4007" s="43">
        <v>44927</v>
      </c>
      <c r="F4007" s="42">
        <v>10</v>
      </c>
      <c r="G4007" s="27">
        <v>0</v>
      </c>
      <c r="H4007" s="27">
        <v>0.16089400000000001</v>
      </c>
      <c r="I4007" s="27">
        <v>0</v>
      </c>
      <c r="J4007" s="25">
        <v>0.14394199999999999</v>
      </c>
      <c r="K4007" s="25">
        <v>0</v>
      </c>
      <c r="L4007" s="25">
        <v>0.104716</v>
      </c>
    </row>
    <row r="4008" spans="2:12" ht="19.5" customHeight="1" x14ac:dyDescent="0.3">
      <c r="B4008" s="39" t="s">
        <v>54</v>
      </c>
      <c r="C4008" s="38" t="s">
        <v>35</v>
      </c>
      <c r="D4008" s="38" t="s">
        <v>43</v>
      </c>
      <c r="E4008" s="43">
        <v>44896</v>
      </c>
      <c r="F4008" s="42">
        <v>10</v>
      </c>
      <c r="G4008" s="27">
        <v>0</v>
      </c>
      <c r="H4008" s="27">
        <v>0.16302700000000001</v>
      </c>
      <c r="I4008" s="27">
        <v>0.147366</v>
      </c>
      <c r="J4008" s="25">
        <v>0</v>
      </c>
      <c r="K4008" s="25">
        <v>0</v>
      </c>
      <c r="L4008" s="25">
        <v>0.15661800000000001</v>
      </c>
    </row>
    <row r="4009" spans="2:12" ht="19.5" customHeight="1" x14ac:dyDescent="0.3">
      <c r="B4009" s="39" t="s">
        <v>54</v>
      </c>
      <c r="C4009" s="38" t="s">
        <v>35</v>
      </c>
      <c r="D4009" s="38" t="s">
        <v>43</v>
      </c>
      <c r="E4009" s="43">
        <v>44866</v>
      </c>
      <c r="F4009" s="42">
        <v>10</v>
      </c>
      <c r="G4009" s="27">
        <v>0</v>
      </c>
      <c r="H4009" s="27">
        <v>0.20385200000000001</v>
      </c>
      <c r="I4009" s="27">
        <v>0.19162999999999999</v>
      </c>
      <c r="J4009" s="25">
        <v>0</v>
      </c>
      <c r="K4009" s="25">
        <v>0</v>
      </c>
      <c r="L4009" s="25">
        <v>0.16036500000000001</v>
      </c>
    </row>
    <row r="4010" spans="2:12" ht="19.5" customHeight="1" x14ac:dyDescent="0.3">
      <c r="B4010" s="39" t="s">
        <v>54</v>
      </c>
      <c r="C4010" s="38" t="s">
        <v>35</v>
      </c>
      <c r="D4010" s="38" t="s">
        <v>43</v>
      </c>
      <c r="E4010" s="43">
        <v>44835</v>
      </c>
      <c r="F4010" s="42">
        <v>10</v>
      </c>
      <c r="G4010" s="27">
        <v>0.23796600000000001</v>
      </c>
      <c r="H4010" s="27">
        <v>0</v>
      </c>
      <c r="I4010" s="27">
        <v>0.21801699999999999</v>
      </c>
      <c r="J4010" s="25">
        <v>0</v>
      </c>
      <c r="K4010" s="25">
        <v>0</v>
      </c>
      <c r="L4010" s="25">
        <v>0.174763</v>
      </c>
    </row>
    <row r="4011" spans="2:12" ht="19.5" customHeight="1" x14ac:dyDescent="0.3">
      <c r="B4011" s="39" t="s">
        <v>54</v>
      </c>
      <c r="C4011" s="38" t="s">
        <v>35</v>
      </c>
      <c r="D4011" s="38" t="s">
        <v>43</v>
      </c>
      <c r="E4011" s="43">
        <v>44805</v>
      </c>
      <c r="F4011" s="42">
        <v>10</v>
      </c>
      <c r="G4011" s="27">
        <v>0.255851</v>
      </c>
      <c r="H4011" s="27">
        <v>0</v>
      </c>
      <c r="I4011" s="27">
        <v>0.227741</v>
      </c>
      <c r="J4011" s="25">
        <v>0</v>
      </c>
      <c r="K4011" s="25">
        <v>0</v>
      </c>
      <c r="L4011" s="25">
        <v>0.17338700000000001</v>
      </c>
    </row>
    <row r="4012" spans="2:12" ht="19.5" customHeight="1" x14ac:dyDescent="0.3">
      <c r="B4012" s="39" t="s">
        <v>54</v>
      </c>
      <c r="C4012" s="38" t="s">
        <v>35</v>
      </c>
      <c r="D4012" s="38" t="s">
        <v>43</v>
      </c>
      <c r="E4012" s="43">
        <v>44774</v>
      </c>
      <c r="F4012" s="42">
        <v>10</v>
      </c>
      <c r="G4012" s="27">
        <v>0.26761299999999999</v>
      </c>
      <c r="H4012" s="27">
        <v>0</v>
      </c>
      <c r="I4012" s="27">
        <v>0.24821399999999999</v>
      </c>
      <c r="J4012" s="25">
        <v>0</v>
      </c>
      <c r="K4012" s="25">
        <v>0</v>
      </c>
      <c r="L4012" s="25">
        <v>0.19978599999999999</v>
      </c>
    </row>
    <row r="4013" spans="2:12" ht="19.5" customHeight="1" x14ac:dyDescent="0.3">
      <c r="B4013" s="39" t="s">
        <v>54</v>
      </c>
      <c r="C4013" s="38" t="s">
        <v>35</v>
      </c>
      <c r="D4013" s="38" t="s">
        <v>43</v>
      </c>
      <c r="E4013" s="43">
        <v>44743</v>
      </c>
      <c r="F4013" s="42">
        <v>10</v>
      </c>
      <c r="G4013" s="27">
        <v>0.23735500000000001</v>
      </c>
      <c r="H4013" s="27">
        <v>0</v>
      </c>
      <c r="I4013" s="27">
        <v>0.21648999999999999</v>
      </c>
      <c r="J4013" s="25">
        <v>0</v>
      </c>
      <c r="K4013" s="25">
        <v>0</v>
      </c>
      <c r="L4013" s="25">
        <v>0.17832799999999999</v>
      </c>
    </row>
    <row r="4014" spans="2:12" ht="19.5" customHeight="1" x14ac:dyDescent="0.3">
      <c r="B4014" s="39" t="s">
        <v>54</v>
      </c>
      <c r="C4014" s="38" t="s">
        <v>35</v>
      </c>
      <c r="D4014" s="38" t="s">
        <v>43</v>
      </c>
      <c r="E4014" s="43">
        <v>44713</v>
      </c>
      <c r="F4014" s="42">
        <v>10</v>
      </c>
      <c r="G4014" s="27">
        <v>0</v>
      </c>
      <c r="H4014" s="27">
        <v>0</v>
      </c>
      <c r="I4014" s="27">
        <v>0</v>
      </c>
      <c r="J4014" s="25">
        <v>0.28350399999999998</v>
      </c>
      <c r="K4014" s="25">
        <v>0.266403</v>
      </c>
      <c r="L4014" s="25">
        <v>0.215866</v>
      </c>
    </row>
    <row r="4015" spans="2:12" ht="19.5" customHeight="1" x14ac:dyDescent="0.3">
      <c r="B4015" s="39" t="s">
        <v>54</v>
      </c>
      <c r="C4015" s="38" t="s">
        <v>35</v>
      </c>
      <c r="D4015" s="38" t="s">
        <v>43</v>
      </c>
      <c r="E4015" s="43">
        <v>44682</v>
      </c>
      <c r="F4015" s="42">
        <v>10</v>
      </c>
      <c r="G4015" s="27">
        <v>0</v>
      </c>
      <c r="H4015" s="27">
        <v>0</v>
      </c>
      <c r="I4015" s="27">
        <v>0</v>
      </c>
      <c r="J4015" s="25">
        <v>0.302174</v>
      </c>
      <c r="K4015" s="25">
        <v>0.28179100000000001</v>
      </c>
      <c r="L4015" s="25">
        <v>0.23512</v>
      </c>
    </row>
    <row r="4016" spans="2:12" ht="19.5" customHeight="1" x14ac:dyDescent="0.3">
      <c r="B4016" s="39" t="s">
        <v>54</v>
      </c>
      <c r="C4016" s="38" t="s">
        <v>35</v>
      </c>
      <c r="D4016" s="38" t="s">
        <v>43</v>
      </c>
      <c r="E4016" s="43">
        <v>44652</v>
      </c>
      <c r="F4016" s="42">
        <v>10</v>
      </c>
      <c r="G4016" s="27">
        <v>0</v>
      </c>
      <c r="H4016" s="27">
        <v>0</v>
      </c>
      <c r="I4016" s="27">
        <v>0</v>
      </c>
      <c r="J4016" s="25">
        <v>0.30680499999999999</v>
      </c>
      <c r="K4016" s="25">
        <v>0.279358</v>
      </c>
      <c r="L4016" s="25">
        <v>0.23572000000000001</v>
      </c>
    </row>
    <row r="4017" spans="2:12" ht="19.5" customHeight="1" x14ac:dyDescent="0.3">
      <c r="B4017" s="39" t="s">
        <v>54</v>
      </c>
      <c r="C4017" s="38" t="s">
        <v>35</v>
      </c>
      <c r="D4017" s="38" t="s">
        <v>43</v>
      </c>
      <c r="E4017" s="43">
        <v>44621</v>
      </c>
      <c r="F4017" s="42">
        <v>10</v>
      </c>
      <c r="G4017" s="27">
        <v>0</v>
      </c>
      <c r="H4017" s="27">
        <v>0.43756499999999998</v>
      </c>
      <c r="I4017" s="27">
        <v>0</v>
      </c>
      <c r="J4017" s="25">
        <v>0.39127000000000001</v>
      </c>
      <c r="K4017" s="25">
        <v>0</v>
      </c>
      <c r="L4017" s="25">
        <v>0.31097000000000002</v>
      </c>
    </row>
    <row r="4018" spans="2:12" ht="19.5" customHeight="1" x14ac:dyDescent="0.3">
      <c r="B4018" s="39" t="s">
        <v>54</v>
      </c>
      <c r="C4018" s="38" t="s">
        <v>35</v>
      </c>
      <c r="D4018" s="38" t="s">
        <v>43</v>
      </c>
      <c r="E4018" s="43">
        <v>44593</v>
      </c>
      <c r="F4018" s="42">
        <v>10</v>
      </c>
      <c r="G4018" s="27">
        <v>0</v>
      </c>
      <c r="H4018" s="27">
        <v>0.31349100000000002</v>
      </c>
      <c r="I4018" s="27">
        <v>0</v>
      </c>
      <c r="J4018" s="25">
        <v>0.28150500000000001</v>
      </c>
      <c r="K4018" s="25">
        <v>0</v>
      </c>
      <c r="L4018" s="25">
        <v>0.226025</v>
      </c>
    </row>
    <row r="4019" spans="2:12" ht="19.5" customHeight="1" x14ac:dyDescent="0.3">
      <c r="B4019" s="39" t="s">
        <v>54</v>
      </c>
      <c r="C4019" s="38" t="s">
        <v>35</v>
      </c>
      <c r="D4019" s="38" t="s">
        <v>43</v>
      </c>
      <c r="E4019" s="43">
        <v>44562</v>
      </c>
      <c r="F4019" s="42">
        <v>10</v>
      </c>
      <c r="G4019" s="27">
        <v>0</v>
      </c>
      <c r="H4019" s="27">
        <v>0.318496</v>
      </c>
      <c r="I4019" s="27">
        <v>0</v>
      </c>
      <c r="J4019" s="25">
        <v>0.28294900000000001</v>
      </c>
      <c r="K4019" s="25">
        <v>0</v>
      </c>
      <c r="L4019" s="25">
        <v>0.23633699999999999</v>
      </c>
    </row>
    <row r="4020" spans="2:12" ht="19.5" customHeight="1" x14ac:dyDescent="0.3">
      <c r="B4020" s="89" t="s">
        <v>54</v>
      </c>
      <c r="C4020" s="38" t="s">
        <v>35</v>
      </c>
      <c r="D4020" s="38" t="s">
        <v>43</v>
      </c>
      <c r="E4020" s="43">
        <v>45108</v>
      </c>
      <c r="F4020" s="42">
        <v>10</v>
      </c>
      <c r="G4020" s="27">
        <v>0.17639099999999999</v>
      </c>
      <c r="H4020" s="27">
        <v>0</v>
      </c>
      <c r="I4020" s="27">
        <v>0.156273</v>
      </c>
      <c r="J4020" s="25">
        <v>0</v>
      </c>
      <c r="K4020" s="25">
        <v>0</v>
      </c>
      <c r="L4020" s="25">
        <v>0.120592</v>
      </c>
    </row>
    <row r="4021" spans="2:12" ht="19.5" customHeight="1" x14ac:dyDescent="0.3">
      <c r="B4021" s="39" t="s">
        <v>54</v>
      </c>
      <c r="C4021" s="38" t="s">
        <v>35</v>
      </c>
      <c r="D4021" s="38" t="s">
        <v>43</v>
      </c>
      <c r="E4021" s="43">
        <v>45078</v>
      </c>
      <c r="F4021" s="42">
        <v>15</v>
      </c>
      <c r="G4021" s="27">
        <v>0</v>
      </c>
      <c r="H4021" s="27">
        <v>0</v>
      </c>
      <c r="I4021" s="27">
        <v>0</v>
      </c>
      <c r="J4021" s="25">
        <v>0.16304099999999999</v>
      </c>
      <c r="K4021" s="25">
        <v>0.14947199999999999</v>
      </c>
      <c r="L4021" s="25">
        <v>0.126775</v>
      </c>
    </row>
    <row r="4022" spans="2:12" ht="19.5" customHeight="1" x14ac:dyDescent="0.3">
      <c r="B4022" s="39" t="s">
        <v>54</v>
      </c>
      <c r="C4022" s="38" t="s">
        <v>35</v>
      </c>
      <c r="D4022" s="38" t="s">
        <v>43</v>
      </c>
      <c r="E4022" s="43">
        <v>45047</v>
      </c>
      <c r="F4022" s="42">
        <v>15</v>
      </c>
      <c r="G4022" s="27">
        <v>0</v>
      </c>
      <c r="H4022" s="27">
        <v>0</v>
      </c>
      <c r="I4022" s="27">
        <v>0</v>
      </c>
      <c r="J4022" s="25">
        <v>0.14602299999999999</v>
      </c>
      <c r="K4022" s="25">
        <v>0.136322</v>
      </c>
      <c r="L4022" s="25">
        <v>0.110329</v>
      </c>
    </row>
    <row r="4023" spans="2:12" ht="19.5" customHeight="1" x14ac:dyDescent="0.3">
      <c r="B4023" s="39" t="s">
        <v>54</v>
      </c>
      <c r="C4023" s="38" t="s">
        <v>35</v>
      </c>
      <c r="D4023" s="38" t="s">
        <v>43</v>
      </c>
      <c r="E4023" s="43">
        <v>45017</v>
      </c>
      <c r="F4023" s="42">
        <v>15</v>
      </c>
      <c r="G4023" s="27">
        <v>0</v>
      </c>
      <c r="H4023" s="27">
        <v>0</v>
      </c>
      <c r="I4023" s="27">
        <v>0</v>
      </c>
      <c r="J4023" s="25">
        <v>0.16614799999999999</v>
      </c>
      <c r="K4023" s="25">
        <v>0.155555</v>
      </c>
      <c r="L4023" s="25">
        <v>0.116491</v>
      </c>
    </row>
    <row r="4024" spans="2:12" ht="19.5" customHeight="1" x14ac:dyDescent="0.3">
      <c r="B4024" s="39" t="s">
        <v>54</v>
      </c>
      <c r="C4024" s="38" t="s">
        <v>35</v>
      </c>
      <c r="D4024" s="38" t="s">
        <v>43</v>
      </c>
      <c r="E4024" s="43">
        <v>44986</v>
      </c>
      <c r="F4024" s="42">
        <v>15</v>
      </c>
      <c r="G4024" s="27">
        <v>0</v>
      </c>
      <c r="H4024" s="27">
        <v>0.141456</v>
      </c>
      <c r="I4024" s="27">
        <v>0</v>
      </c>
      <c r="J4024" s="25">
        <v>0.12751100000000001</v>
      </c>
      <c r="K4024" s="25">
        <v>0</v>
      </c>
      <c r="L4024" s="25">
        <v>0.11022800000000001</v>
      </c>
    </row>
    <row r="4025" spans="2:12" ht="19.5" customHeight="1" x14ac:dyDescent="0.3">
      <c r="B4025" s="39" t="s">
        <v>54</v>
      </c>
      <c r="C4025" s="38" t="s">
        <v>35</v>
      </c>
      <c r="D4025" s="38" t="s">
        <v>43</v>
      </c>
      <c r="E4025" s="43">
        <v>44927</v>
      </c>
      <c r="F4025" s="42">
        <v>15</v>
      </c>
      <c r="G4025" s="27">
        <v>0</v>
      </c>
      <c r="H4025" s="27">
        <v>0.16589400000000001</v>
      </c>
      <c r="I4025" s="27">
        <v>0</v>
      </c>
      <c r="J4025" s="25">
        <v>0.14894199999999999</v>
      </c>
      <c r="K4025" s="25">
        <v>0</v>
      </c>
      <c r="L4025" s="25">
        <v>0.10971599999999999</v>
      </c>
    </row>
    <row r="4026" spans="2:12" ht="19.5" customHeight="1" x14ac:dyDescent="0.3">
      <c r="B4026" s="39" t="s">
        <v>54</v>
      </c>
      <c r="C4026" s="38" t="s">
        <v>35</v>
      </c>
      <c r="D4026" s="38" t="s">
        <v>43</v>
      </c>
      <c r="E4026" s="43">
        <v>44896</v>
      </c>
      <c r="F4026" s="42">
        <v>15</v>
      </c>
      <c r="G4026" s="27">
        <v>0</v>
      </c>
      <c r="H4026" s="27">
        <v>0.16802700000000001</v>
      </c>
      <c r="I4026" s="27">
        <v>0.152366</v>
      </c>
      <c r="J4026" s="25">
        <v>0</v>
      </c>
      <c r="K4026" s="25">
        <v>0</v>
      </c>
      <c r="L4026" s="25">
        <v>0.16161800000000001</v>
      </c>
    </row>
    <row r="4027" spans="2:12" ht="19.5" customHeight="1" x14ac:dyDescent="0.3">
      <c r="B4027" s="39" t="s">
        <v>54</v>
      </c>
      <c r="C4027" s="38" t="s">
        <v>35</v>
      </c>
      <c r="D4027" s="38" t="s">
        <v>43</v>
      </c>
      <c r="E4027" s="43">
        <v>44866</v>
      </c>
      <c r="F4027" s="42">
        <v>15</v>
      </c>
      <c r="G4027" s="27">
        <v>0</v>
      </c>
      <c r="H4027" s="27">
        <v>0.20885200000000001</v>
      </c>
      <c r="I4027" s="27">
        <v>0.19663</v>
      </c>
      <c r="J4027" s="25">
        <v>0</v>
      </c>
      <c r="K4027" s="25">
        <v>0</v>
      </c>
      <c r="L4027" s="25">
        <v>0.16536500000000001</v>
      </c>
    </row>
    <row r="4028" spans="2:12" ht="19.5" customHeight="1" x14ac:dyDescent="0.3">
      <c r="B4028" s="39" t="s">
        <v>54</v>
      </c>
      <c r="C4028" s="38" t="s">
        <v>35</v>
      </c>
      <c r="D4028" s="38" t="s">
        <v>43</v>
      </c>
      <c r="E4028" s="43">
        <v>44835</v>
      </c>
      <c r="F4028" s="42">
        <v>15</v>
      </c>
      <c r="G4028" s="27">
        <v>0.24296599999999999</v>
      </c>
      <c r="H4028" s="27">
        <v>0</v>
      </c>
      <c r="I4028" s="27">
        <v>0.22301699999999999</v>
      </c>
      <c r="J4028" s="25">
        <v>0</v>
      </c>
      <c r="K4028" s="25">
        <v>0</v>
      </c>
      <c r="L4028" s="25">
        <v>0.17976300000000001</v>
      </c>
    </row>
    <row r="4029" spans="2:12" ht="19.5" customHeight="1" x14ac:dyDescent="0.3">
      <c r="B4029" s="39" t="s">
        <v>54</v>
      </c>
      <c r="C4029" s="38" t="s">
        <v>35</v>
      </c>
      <c r="D4029" s="38" t="s">
        <v>43</v>
      </c>
      <c r="E4029" s="43">
        <v>44805</v>
      </c>
      <c r="F4029" s="42">
        <v>15</v>
      </c>
      <c r="G4029" s="27">
        <v>0.260851</v>
      </c>
      <c r="H4029" s="27">
        <v>0</v>
      </c>
      <c r="I4029" s="27">
        <v>0.232741</v>
      </c>
      <c r="J4029" s="25">
        <v>0</v>
      </c>
      <c r="K4029" s="25">
        <v>0</v>
      </c>
      <c r="L4029" s="25">
        <v>0.17838699999999999</v>
      </c>
    </row>
    <row r="4030" spans="2:12" ht="19.5" customHeight="1" x14ac:dyDescent="0.3">
      <c r="B4030" s="39" t="s">
        <v>54</v>
      </c>
      <c r="C4030" s="38" t="s">
        <v>35</v>
      </c>
      <c r="D4030" s="38" t="s">
        <v>43</v>
      </c>
      <c r="E4030" s="43">
        <v>44774</v>
      </c>
      <c r="F4030" s="42">
        <v>15</v>
      </c>
      <c r="G4030" s="27">
        <v>0.27261299999999999</v>
      </c>
      <c r="H4030" s="27">
        <v>0</v>
      </c>
      <c r="I4030" s="27">
        <v>0.25321399999999999</v>
      </c>
      <c r="J4030" s="25">
        <v>0</v>
      </c>
      <c r="K4030" s="25">
        <v>0</v>
      </c>
      <c r="L4030" s="25">
        <v>0.204786</v>
      </c>
    </row>
    <row r="4031" spans="2:12" ht="19.5" customHeight="1" x14ac:dyDescent="0.3">
      <c r="B4031" s="39" t="s">
        <v>54</v>
      </c>
      <c r="C4031" s="38" t="s">
        <v>35</v>
      </c>
      <c r="D4031" s="38" t="s">
        <v>43</v>
      </c>
      <c r="E4031" s="43">
        <v>44743</v>
      </c>
      <c r="F4031" s="42">
        <v>15</v>
      </c>
      <c r="G4031" s="27">
        <v>0.24235499999999999</v>
      </c>
      <c r="H4031" s="27">
        <v>0</v>
      </c>
      <c r="I4031" s="27">
        <v>0.22148999999999999</v>
      </c>
      <c r="J4031" s="25">
        <v>0</v>
      </c>
      <c r="K4031" s="25">
        <v>0</v>
      </c>
      <c r="L4031" s="25">
        <v>0.18332799999999999</v>
      </c>
    </row>
    <row r="4032" spans="2:12" ht="19.5" customHeight="1" x14ac:dyDescent="0.3">
      <c r="B4032" s="39" t="s">
        <v>54</v>
      </c>
      <c r="C4032" s="38" t="s">
        <v>35</v>
      </c>
      <c r="D4032" s="38" t="s">
        <v>43</v>
      </c>
      <c r="E4032" s="43">
        <v>44713</v>
      </c>
      <c r="F4032" s="42">
        <v>15</v>
      </c>
      <c r="G4032" s="27">
        <v>0</v>
      </c>
      <c r="H4032" s="27">
        <v>0</v>
      </c>
      <c r="I4032" s="27">
        <v>0</v>
      </c>
      <c r="J4032" s="25">
        <v>0.28850399999999998</v>
      </c>
      <c r="K4032" s="25">
        <v>0.27140300000000001</v>
      </c>
      <c r="L4032" s="25">
        <v>0.22086600000000001</v>
      </c>
    </row>
    <row r="4033" spans="2:12" ht="19.5" customHeight="1" x14ac:dyDescent="0.3">
      <c r="B4033" s="39" t="s">
        <v>54</v>
      </c>
      <c r="C4033" s="38" t="s">
        <v>35</v>
      </c>
      <c r="D4033" s="38" t="s">
        <v>43</v>
      </c>
      <c r="E4033" s="43">
        <v>44682</v>
      </c>
      <c r="F4033" s="42">
        <v>15</v>
      </c>
      <c r="G4033" s="27">
        <v>0</v>
      </c>
      <c r="H4033" s="27">
        <v>0</v>
      </c>
      <c r="I4033" s="27">
        <v>0</v>
      </c>
      <c r="J4033" s="25">
        <v>0.307174</v>
      </c>
      <c r="K4033" s="25">
        <v>0.28679100000000002</v>
      </c>
      <c r="L4033" s="25">
        <v>0.24012</v>
      </c>
    </row>
    <row r="4034" spans="2:12" ht="19.5" customHeight="1" x14ac:dyDescent="0.3">
      <c r="B4034" s="39" t="s">
        <v>54</v>
      </c>
      <c r="C4034" s="38" t="s">
        <v>35</v>
      </c>
      <c r="D4034" s="38" t="s">
        <v>43</v>
      </c>
      <c r="E4034" s="43">
        <v>44652</v>
      </c>
      <c r="F4034" s="42">
        <v>15</v>
      </c>
      <c r="G4034" s="27">
        <v>0</v>
      </c>
      <c r="H4034" s="27">
        <v>0</v>
      </c>
      <c r="I4034" s="27">
        <v>0</v>
      </c>
      <c r="J4034" s="25">
        <v>0.311805</v>
      </c>
      <c r="K4034" s="25">
        <v>0.284358</v>
      </c>
      <c r="L4034" s="25">
        <v>0.24071999999999999</v>
      </c>
    </row>
    <row r="4035" spans="2:12" ht="19.5" customHeight="1" x14ac:dyDescent="0.3">
      <c r="B4035" s="39" t="s">
        <v>54</v>
      </c>
      <c r="C4035" s="38" t="s">
        <v>35</v>
      </c>
      <c r="D4035" s="38" t="s">
        <v>43</v>
      </c>
      <c r="E4035" s="43">
        <v>44621</v>
      </c>
      <c r="F4035" s="42">
        <v>15</v>
      </c>
      <c r="G4035" s="27">
        <v>0</v>
      </c>
      <c r="H4035" s="27">
        <v>0.44256499999999999</v>
      </c>
      <c r="I4035" s="27">
        <v>0</v>
      </c>
      <c r="J4035" s="25">
        <v>0.39627000000000001</v>
      </c>
      <c r="K4035" s="25">
        <v>0</v>
      </c>
      <c r="L4035" s="25">
        <v>0.31596999999999997</v>
      </c>
    </row>
    <row r="4036" spans="2:12" ht="19.5" customHeight="1" x14ac:dyDescent="0.3">
      <c r="B4036" s="39" t="s">
        <v>54</v>
      </c>
      <c r="C4036" s="38" t="s">
        <v>35</v>
      </c>
      <c r="D4036" s="38" t="s">
        <v>43</v>
      </c>
      <c r="E4036" s="43">
        <v>44593</v>
      </c>
      <c r="F4036" s="42">
        <v>15</v>
      </c>
      <c r="G4036" s="27">
        <v>0</v>
      </c>
      <c r="H4036" s="27">
        <v>0.31849100000000002</v>
      </c>
      <c r="I4036" s="27">
        <v>0</v>
      </c>
      <c r="J4036" s="25">
        <v>0.28650500000000001</v>
      </c>
      <c r="K4036" s="25">
        <v>0</v>
      </c>
      <c r="L4036" s="25">
        <v>0.23102500000000001</v>
      </c>
    </row>
    <row r="4037" spans="2:12" ht="19.5" customHeight="1" x14ac:dyDescent="0.3">
      <c r="B4037" s="39" t="s">
        <v>54</v>
      </c>
      <c r="C4037" s="38" t="s">
        <v>35</v>
      </c>
      <c r="D4037" s="38" t="s">
        <v>43</v>
      </c>
      <c r="E4037" s="43">
        <v>44562</v>
      </c>
      <c r="F4037" s="42">
        <v>15</v>
      </c>
      <c r="G4037" s="27">
        <v>0</v>
      </c>
      <c r="H4037" s="27">
        <v>0.32349600000000001</v>
      </c>
      <c r="I4037" s="27">
        <v>0</v>
      </c>
      <c r="J4037" s="25">
        <v>0.28794900000000001</v>
      </c>
      <c r="K4037" s="25">
        <v>0</v>
      </c>
      <c r="L4037" s="25">
        <v>0.241337</v>
      </c>
    </row>
    <row r="4038" spans="2:12" ht="19.5" customHeight="1" x14ac:dyDescent="0.3">
      <c r="B4038" s="89" t="s">
        <v>54</v>
      </c>
      <c r="C4038" s="38" t="s">
        <v>35</v>
      </c>
      <c r="D4038" s="38" t="s">
        <v>43</v>
      </c>
      <c r="E4038" s="43">
        <v>45108</v>
      </c>
      <c r="F4038" s="42">
        <v>15</v>
      </c>
      <c r="G4038" s="27">
        <v>0.181391</v>
      </c>
      <c r="H4038" s="27">
        <v>0</v>
      </c>
      <c r="I4038" s="27">
        <v>0.161273</v>
      </c>
      <c r="J4038" s="25">
        <v>0</v>
      </c>
      <c r="K4038" s="25">
        <v>0</v>
      </c>
      <c r="L4038" s="25">
        <v>0.12559200000000001</v>
      </c>
    </row>
    <row r="4039" spans="2:12" ht="19.5" customHeight="1" x14ac:dyDescent="0.3">
      <c r="B4039" s="39" t="s">
        <v>54</v>
      </c>
      <c r="C4039" s="38" t="s">
        <v>35</v>
      </c>
      <c r="D4039" s="38" t="s">
        <v>43</v>
      </c>
      <c r="E4039" s="43">
        <v>45078</v>
      </c>
      <c r="F4039" s="42">
        <v>20</v>
      </c>
      <c r="G4039" s="27">
        <v>0</v>
      </c>
      <c r="H4039" s="27">
        <v>0</v>
      </c>
      <c r="I4039" s="27">
        <v>0</v>
      </c>
      <c r="J4039" s="25">
        <v>0.168041</v>
      </c>
      <c r="K4039" s="25">
        <v>0.154472</v>
      </c>
      <c r="L4039" s="25">
        <v>0.131775</v>
      </c>
    </row>
    <row r="4040" spans="2:12" ht="19.5" customHeight="1" x14ac:dyDescent="0.3">
      <c r="B4040" s="39" t="s">
        <v>54</v>
      </c>
      <c r="C4040" s="38" t="s">
        <v>35</v>
      </c>
      <c r="D4040" s="38" t="s">
        <v>43</v>
      </c>
      <c r="E4040" s="43">
        <v>45047</v>
      </c>
      <c r="F4040" s="42">
        <v>20</v>
      </c>
      <c r="G4040" s="27">
        <v>0</v>
      </c>
      <c r="H4040" s="27">
        <v>0</v>
      </c>
      <c r="I4040" s="27">
        <v>0</v>
      </c>
      <c r="J4040" s="25">
        <v>0.15102299999999999</v>
      </c>
      <c r="K4040" s="25">
        <v>0.141322</v>
      </c>
      <c r="L4040" s="25">
        <v>0.115329</v>
      </c>
    </row>
    <row r="4041" spans="2:12" ht="19.5" customHeight="1" x14ac:dyDescent="0.3">
      <c r="B4041" s="39" t="s">
        <v>54</v>
      </c>
      <c r="C4041" s="38" t="s">
        <v>35</v>
      </c>
      <c r="D4041" s="38" t="s">
        <v>43</v>
      </c>
      <c r="E4041" s="43">
        <v>45017</v>
      </c>
      <c r="F4041" s="42">
        <v>20</v>
      </c>
      <c r="G4041" s="27">
        <v>0</v>
      </c>
      <c r="H4041" s="27">
        <v>0</v>
      </c>
      <c r="I4041" s="27">
        <v>0</v>
      </c>
      <c r="J4041" s="25">
        <v>0.17114799999999999</v>
      </c>
      <c r="K4041" s="25">
        <v>0.160555</v>
      </c>
      <c r="L4041" s="25">
        <v>0.121491</v>
      </c>
    </row>
    <row r="4042" spans="2:12" ht="19.5" customHeight="1" x14ac:dyDescent="0.3">
      <c r="B4042" s="39" t="s">
        <v>54</v>
      </c>
      <c r="C4042" s="38" t="s">
        <v>35</v>
      </c>
      <c r="D4042" s="38" t="s">
        <v>43</v>
      </c>
      <c r="E4042" s="43">
        <v>44986</v>
      </c>
      <c r="F4042" s="42">
        <v>20</v>
      </c>
      <c r="G4042" s="27">
        <v>0</v>
      </c>
      <c r="H4042" s="27">
        <v>0.146456</v>
      </c>
      <c r="I4042" s="27">
        <v>0</v>
      </c>
      <c r="J4042" s="25">
        <v>0.13251099999999999</v>
      </c>
      <c r="K4042" s="25">
        <v>0</v>
      </c>
      <c r="L4042" s="25">
        <v>0.115228</v>
      </c>
    </row>
    <row r="4043" spans="2:12" ht="19.5" customHeight="1" x14ac:dyDescent="0.3">
      <c r="B4043" s="39" t="s">
        <v>54</v>
      </c>
      <c r="C4043" s="38" t="s">
        <v>35</v>
      </c>
      <c r="D4043" s="38" t="s">
        <v>43</v>
      </c>
      <c r="E4043" s="43">
        <v>44927</v>
      </c>
      <c r="F4043" s="42">
        <v>20</v>
      </c>
      <c r="G4043" s="27">
        <v>0</v>
      </c>
      <c r="H4043" s="27">
        <v>0.17089399999999999</v>
      </c>
      <c r="I4043" s="27">
        <v>0</v>
      </c>
      <c r="J4043" s="25">
        <v>0.153942</v>
      </c>
      <c r="K4043" s="25">
        <v>0</v>
      </c>
      <c r="L4043" s="25">
        <v>0.114716</v>
      </c>
    </row>
    <row r="4044" spans="2:12" ht="19.5" customHeight="1" x14ac:dyDescent="0.3">
      <c r="B4044" s="39" t="s">
        <v>54</v>
      </c>
      <c r="C4044" s="38" t="s">
        <v>35</v>
      </c>
      <c r="D4044" s="38" t="s">
        <v>43</v>
      </c>
      <c r="E4044" s="43">
        <v>44896</v>
      </c>
      <c r="F4044" s="42">
        <v>20</v>
      </c>
      <c r="G4044" s="27">
        <v>0</v>
      </c>
      <c r="H4044" s="27">
        <v>0.17302699999999999</v>
      </c>
      <c r="I4044" s="27">
        <v>0.15736600000000001</v>
      </c>
      <c r="J4044" s="25">
        <v>0</v>
      </c>
      <c r="K4044" s="25">
        <v>0</v>
      </c>
      <c r="L4044" s="25">
        <v>0.16661799999999999</v>
      </c>
    </row>
    <row r="4045" spans="2:12" ht="19.5" customHeight="1" x14ac:dyDescent="0.3">
      <c r="B4045" s="39" t="s">
        <v>54</v>
      </c>
      <c r="C4045" s="38" t="s">
        <v>35</v>
      </c>
      <c r="D4045" s="38" t="s">
        <v>43</v>
      </c>
      <c r="E4045" s="43">
        <v>44866</v>
      </c>
      <c r="F4045" s="42">
        <v>20</v>
      </c>
      <c r="G4045" s="27">
        <v>0</v>
      </c>
      <c r="H4045" s="27">
        <v>0.21385199999999999</v>
      </c>
      <c r="I4045" s="27">
        <v>0.20163</v>
      </c>
      <c r="J4045" s="25">
        <v>0</v>
      </c>
      <c r="K4045" s="25">
        <v>0</v>
      </c>
      <c r="L4045" s="25">
        <v>0.17036499999999999</v>
      </c>
    </row>
    <row r="4046" spans="2:12" ht="19.5" customHeight="1" x14ac:dyDescent="0.3">
      <c r="B4046" s="39" t="s">
        <v>54</v>
      </c>
      <c r="C4046" s="38" t="s">
        <v>35</v>
      </c>
      <c r="D4046" s="38" t="s">
        <v>43</v>
      </c>
      <c r="E4046" s="43">
        <v>44835</v>
      </c>
      <c r="F4046" s="42">
        <v>20</v>
      </c>
      <c r="G4046" s="27">
        <v>0.24796599999999999</v>
      </c>
      <c r="H4046" s="27">
        <v>0</v>
      </c>
      <c r="I4046" s="27">
        <v>0.228017</v>
      </c>
      <c r="J4046" s="25">
        <v>0</v>
      </c>
      <c r="K4046" s="25">
        <v>0</v>
      </c>
      <c r="L4046" s="25">
        <v>0.18476300000000001</v>
      </c>
    </row>
    <row r="4047" spans="2:12" ht="19.5" customHeight="1" x14ac:dyDescent="0.3">
      <c r="B4047" s="39" t="s">
        <v>54</v>
      </c>
      <c r="C4047" s="38" t="s">
        <v>35</v>
      </c>
      <c r="D4047" s="38" t="s">
        <v>43</v>
      </c>
      <c r="E4047" s="43">
        <v>44805</v>
      </c>
      <c r="F4047" s="42">
        <v>20</v>
      </c>
      <c r="G4047" s="27">
        <v>0.265851</v>
      </c>
      <c r="H4047" s="27">
        <v>0</v>
      </c>
      <c r="I4047" s="27">
        <v>0.23774100000000001</v>
      </c>
      <c r="J4047" s="25">
        <v>0</v>
      </c>
      <c r="K4047" s="25">
        <v>0</v>
      </c>
      <c r="L4047" s="25">
        <v>0.18338699999999999</v>
      </c>
    </row>
    <row r="4048" spans="2:12" ht="19.5" customHeight="1" x14ac:dyDescent="0.3">
      <c r="B4048" s="39" t="s">
        <v>54</v>
      </c>
      <c r="C4048" s="38" t="s">
        <v>35</v>
      </c>
      <c r="D4048" s="38" t="s">
        <v>43</v>
      </c>
      <c r="E4048" s="43">
        <v>44774</v>
      </c>
      <c r="F4048" s="42">
        <v>20</v>
      </c>
      <c r="G4048" s="27">
        <v>0.277613</v>
      </c>
      <c r="H4048" s="27">
        <v>0</v>
      </c>
      <c r="I4048" s="27">
        <v>0.258214</v>
      </c>
      <c r="J4048" s="25">
        <v>0</v>
      </c>
      <c r="K4048" s="25">
        <v>0</v>
      </c>
      <c r="L4048" s="25">
        <v>0.209786</v>
      </c>
    </row>
    <row r="4049" spans="2:12" ht="19.5" customHeight="1" x14ac:dyDescent="0.3">
      <c r="B4049" s="39" t="s">
        <v>54</v>
      </c>
      <c r="C4049" s="38" t="s">
        <v>35</v>
      </c>
      <c r="D4049" s="38" t="s">
        <v>43</v>
      </c>
      <c r="E4049" s="43">
        <v>44743</v>
      </c>
      <c r="F4049" s="42">
        <v>20</v>
      </c>
      <c r="G4049" s="27">
        <v>0.24735499999999999</v>
      </c>
      <c r="H4049" s="27">
        <v>0</v>
      </c>
      <c r="I4049" s="27">
        <v>0.22649</v>
      </c>
      <c r="J4049" s="25">
        <v>0</v>
      </c>
      <c r="K4049" s="25">
        <v>0</v>
      </c>
      <c r="L4049" s="25">
        <v>0.188328</v>
      </c>
    </row>
    <row r="4050" spans="2:12" ht="19.5" customHeight="1" x14ac:dyDescent="0.3">
      <c r="B4050" s="39" t="s">
        <v>54</v>
      </c>
      <c r="C4050" s="38" t="s">
        <v>35</v>
      </c>
      <c r="D4050" s="38" t="s">
        <v>43</v>
      </c>
      <c r="E4050" s="43">
        <v>44713</v>
      </c>
      <c r="F4050" s="42">
        <v>20</v>
      </c>
      <c r="G4050" s="27">
        <v>0</v>
      </c>
      <c r="H4050" s="27">
        <v>0</v>
      </c>
      <c r="I4050" s="27">
        <v>0</v>
      </c>
      <c r="J4050" s="25">
        <v>0.29350399999999999</v>
      </c>
      <c r="K4050" s="25">
        <v>0.27640300000000001</v>
      </c>
      <c r="L4050" s="25">
        <v>0.22586600000000001</v>
      </c>
    </row>
    <row r="4051" spans="2:12" ht="19.5" customHeight="1" x14ac:dyDescent="0.3">
      <c r="B4051" s="39" t="s">
        <v>54</v>
      </c>
      <c r="C4051" s="38" t="s">
        <v>35</v>
      </c>
      <c r="D4051" s="38" t="s">
        <v>43</v>
      </c>
      <c r="E4051" s="43">
        <v>44682</v>
      </c>
      <c r="F4051" s="42">
        <v>20</v>
      </c>
      <c r="G4051" s="27">
        <v>0</v>
      </c>
      <c r="H4051" s="27">
        <v>0</v>
      </c>
      <c r="I4051" s="27">
        <v>0</v>
      </c>
      <c r="J4051" s="25">
        <v>0.31217400000000001</v>
      </c>
      <c r="K4051" s="25">
        <v>0.29179100000000002</v>
      </c>
      <c r="L4051" s="25">
        <v>0.24512</v>
      </c>
    </row>
    <row r="4052" spans="2:12" ht="19.5" customHeight="1" x14ac:dyDescent="0.3">
      <c r="B4052" s="39" t="s">
        <v>54</v>
      </c>
      <c r="C4052" s="38" t="s">
        <v>35</v>
      </c>
      <c r="D4052" s="38" t="s">
        <v>43</v>
      </c>
      <c r="E4052" s="43">
        <v>44652</v>
      </c>
      <c r="F4052" s="42">
        <v>20</v>
      </c>
      <c r="G4052" s="27">
        <v>0</v>
      </c>
      <c r="H4052" s="27">
        <v>0</v>
      </c>
      <c r="I4052" s="27">
        <v>0</v>
      </c>
      <c r="J4052" s="25">
        <v>0.316805</v>
      </c>
      <c r="K4052" s="25">
        <v>0.289358</v>
      </c>
      <c r="L4052" s="25">
        <v>0.24571999999999999</v>
      </c>
    </row>
    <row r="4053" spans="2:12" ht="19.5" customHeight="1" x14ac:dyDescent="0.3">
      <c r="B4053" s="39" t="s">
        <v>54</v>
      </c>
      <c r="C4053" s="38" t="s">
        <v>35</v>
      </c>
      <c r="D4053" s="38" t="s">
        <v>43</v>
      </c>
      <c r="E4053" s="43">
        <v>44621</v>
      </c>
      <c r="F4053" s="42">
        <v>20</v>
      </c>
      <c r="G4053" s="27">
        <v>0</v>
      </c>
      <c r="H4053" s="27">
        <v>0.44756499999999999</v>
      </c>
      <c r="I4053" s="27">
        <v>0</v>
      </c>
      <c r="J4053" s="25">
        <v>0.40127000000000002</v>
      </c>
      <c r="K4053" s="25">
        <v>0</v>
      </c>
      <c r="L4053" s="25">
        <v>0.32096999999999998</v>
      </c>
    </row>
    <row r="4054" spans="2:12" ht="19.5" customHeight="1" x14ac:dyDescent="0.3">
      <c r="B4054" s="39" t="s">
        <v>54</v>
      </c>
      <c r="C4054" s="38" t="s">
        <v>35</v>
      </c>
      <c r="D4054" s="38" t="s">
        <v>43</v>
      </c>
      <c r="E4054" s="43">
        <v>44593</v>
      </c>
      <c r="F4054" s="42">
        <v>20</v>
      </c>
      <c r="G4054" s="27">
        <v>0</v>
      </c>
      <c r="H4054" s="27">
        <v>0.32349099999999997</v>
      </c>
      <c r="I4054" s="27">
        <v>0</v>
      </c>
      <c r="J4054" s="25">
        <v>0.29150500000000001</v>
      </c>
      <c r="K4054" s="25">
        <v>0</v>
      </c>
      <c r="L4054" s="25">
        <v>0.23602500000000001</v>
      </c>
    </row>
    <row r="4055" spans="2:12" ht="19.5" customHeight="1" x14ac:dyDescent="0.3">
      <c r="B4055" s="39" t="s">
        <v>54</v>
      </c>
      <c r="C4055" s="38" t="s">
        <v>35</v>
      </c>
      <c r="D4055" s="38" t="s">
        <v>43</v>
      </c>
      <c r="E4055" s="43">
        <v>44562</v>
      </c>
      <c r="F4055" s="42">
        <v>20</v>
      </c>
      <c r="G4055" s="27">
        <v>0</v>
      </c>
      <c r="H4055" s="27">
        <v>0.32849600000000001</v>
      </c>
      <c r="I4055" s="27">
        <v>0</v>
      </c>
      <c r="J4055" s="25">
        <v>0.29294900000000001</v>
      </c>
      <c r="K4055" s="25">
        <v>0</v>
      </c>
      <c r="L4055" s="25">
        <v>0.246337</v>
      </c>
    </row>
    <row r="4056" spans="2:12" ht="19.5" customHeight="1" x14ac:dyDescent="0.3">
      <c r="B4056" s="39" t="s">
        <v>54</v>
      </c>
      <c r="C4056" s="38" t="s">
        <v>35</v>
      </c>
      <c r="D4056" s="38" t="s">
        <v>43</v>
      </c>
      <c r="E4056" s="43">
        <v>45108</v>
      </c>
      <c r="F4056" s="42">
        <v>20</v>
      </c>
      <c r="G4056" s="27">
        <v>0.186391</v>
      </c>
      <c r="H4056" s="27">
        <v>0</v>
      </c>
      <c r="I4056" s="27">
        <v>0.166273</v>
      </c>
      <c r="J4056" s="25">
        <v>0</v>
      </c>
      <c r="K4056" s="25">
        <v>0</v>
      </c>
      <c r="L4056" s="25">
        <v>0.13059200000000001</v>
      </c>
    </row>
    <row r="4057" spans="2:12" ht="19.5" customHeight="1" x14ac:dyDescent="0.3">
      <c r="B4057" s="39" t="s">
        <v>54</v>
      </c>
      <c r="C4057" s="38" t="s">
        <v>35</v>
      </c>
      <c r="D4057" s="38" t="s">
        <v>43</v>
      </c>
      <c r="E4057" s="43">
        <v>45078</v>
      </c>
      <c r="F4057" s="42">
        <v>25</v>
      </c>
      <c r="G4057" s="27">
        <v>0</v>
      </c>
      <c r="H4057" s="27">
        <v>0</v>
      </c>
      <c r="I4057" s="27">
        <v>0</v>
      </c>
      <c r="J4057" s="25">
        <v>0.173041</v>
      </c>
      <c r="K4057" s="25">
        <v>0.159472</v>
      </c>
      <c r="L4057" s="25">
        <v>0.13677500000000001</v>
      </c>
    </row>
    <row r="4058" spans="2:12" ht="19.5" customHeight="1" x14ac:dyDescent="0.3">
      <c r="B4058" s="39" t="s">
        <v>54</v>
      </c>
      <c r="C4058" s="38" t="s">
        <v>35</v>
      </c>
      <c r="D4058" s="38" t="s">
        <v>43</v>
      </c>
      <c r="E4058" s="43">
        <v>45047</v>
      </c>
      <c r="F4058" s="42">
        <v>25</v>
      </c>
      <c r="G4058" s="27">
        <v>0</v>
      </c>
      <c r="H4058" s="27">
        <v>0</v>
      </c>
      <c r="I4058" s="27">
        <v>0</v>
      </c>
      <c r="J4058" s="25">
        <v>0.156023</v>
      </c>
      <c r="K4058" s="25">
        <v>0.14632200000000001</v>
      </c>
      <c r="L4058" s="25">
        <v>0.12032900000000001</v>
      </c>
    </row>
    <row r="4059" spans="2:12" ht="19.5" customHeight="1" x14ac:dyDescent="0.3">
      <c r="B4059" s="39" t="s">
        <v>54</v>
      </c>
      <c r="C4059" s="38" t="s">
        <v>35</v>
      </c>
      <c r="D4059" s="38" t="s">
        <v>43</v>
      </c>
      <c r="E4059" s="43">
        <v>45017</v>
      </c>
      <c r="F4059" s="42">
        <v>25</v>
      </c>
      <c r="G4059" s="27">
        <v>0</v>
      </c>
      <c r="H4059" s="27">
        <v>0</v>
      </c>
      <c r="I4059" s="27">
        <v>0</v>
      </c>
      <c r="J4059" s="25">
        <v>0.176148</v>
      </c>
      <c r="K4059" s="25">
        <v>0.16555500000000001</v>
      </c>
      <c r="L4059" s="25">
        <v>0.12649099999999999</v>
      </c>
    </row>
    <row r="4060" spans="2:12" ht="19.5" customHeight="1" x14ac:dyDescent="0.3">
      <c r="B4060" s="39" t="s">
        <v>54</v>
      </c>
      <c r="C4060" s="38" t="s">
        <v>35</v>
      </c>
      <c r="D4060" s="38" t="s">
        <v>43</v>
      </c>
      <c r="E4060" s="43">
        <v>44986</v>
      </c>
      <c r="F4060" s="42">
        <v>25</v>
      </c>
      <c r="G4060" s="27">
        <v>0</v>
      </c>
      <c r="H4060" s="27">
        <v>0.15145600000000001</v>
      </c>
      <c r="I4060" s="27">
        <v>0</v>
      </c>
      <c r="J4060" s="25">
        <v>0.13751099999999999</v>
      </c>
      <c r="K4060" s="25">
        <v>0</v>
      </c>
      <c r="L4060" s="25">
        <v>0.120228</v>
      </c>
    </row>
    <row r="4061" spans="2:12" ht="19.5" customHeight="1" x14ac:dyDescent="0.3">
      <c r="B4061" s="39" t="s">
        <v>54</v>
      </c>
      <c r="C4061" s="38" t="s">
        <v>35</v>
      </c>
      <c r="D4061" s="38" t="s">
        <v>43</v>
      </c>
      <c r="E4061" s="43">
        <v>44927</v>
      </c>
      <c r="F4061" s="42">
        <v>25</v>
      </c>
      <c r="G4061" s="27">
        <v>0</v>
      </c>
      <c r="H4061" s="27">
        <v>0.17589399999999999</v>
      </c>
      <c r="I4061" s="27">
        <v>0</v>
      </c>
      <c r="J4061" s="25">
        <v>0.158942</v>
      </c>
      <c r="K4061" s="25">
        <v>0</v>
      </c>
      <c r="L4061" s="25">
        <v>0.119716</v>
      </c>
    </row>
    <row r="4062" spans="2:12" ht="19.5" customHeight="1" x14ac:dyDescent="0.3">
      <c r="B4062" s="39" t="s">
        <v>54</v>
      </c>
      <c r="C4062" s="38" t="s">
        <v>35</v>
      </c>
      <c r="D4062" s="38" t="s">
        <v>43</v>
      </c>
      <c r="E4062" s="43">
        <v>44896</v>
      </c>
      <c r="F4062" s="42">
        <v>25</v>
      </c>
      <c r="G4062" s="27">
        <v>0</v>
      </c>
      <c r="H4062" s="27">
        <v>0.17802699999999999</v>
      </c>
      <c r="I4062" s="27">
        <v>0.16236600000000001</v>
      </c>
      <c r="J4062" s="25">
        <v>0</v>
      </c>
      <c r="K4062" s="25">
        <v>0</v>
      </c>
      <c r="L4062" s="25">
        <v>0.17161799999999999</v>
      </c>
    </row>
    <row r="4063" spans="2:12" ht="19.5" customHeight="1" x14ac:dyDescent="0.3">
      <c r="B4063" s="39" t="s">
        <v>54</v>
      </c>
      <c r="C4063" s="38" t="s">
        <v>35</v>
      </c>
      <c r="D4063" s="38" t="s">
        <v>43</v>
      </c>
      <c r="E4063" s="43">
        <v>44866</v>
      </c>
      <c r="F4063" s="42">
        <v>25</v>
      </c>
      <c r="G4063" s="27">
        <v>0</v>
      </c>
      <c r="H4063" s="27">
        <v>0.21885199999999999</v>
      </c>
      <c r="I4063" s="27">
        <v>0.20663000000000001</v>
      </c>
      <c r="J4063" s="25">
        <v>0</v>
      </c>
      <c r="K4063" s="25">
        <v>0</v>
      </c>
      <c r="L4063" s="25">
        <v>0.17536499999999999</v>
      </c>
    </row>
    <row r="4064" spans="2:12" ht="19.5" customHeight="1" x14ac:dyDescent="0.3">
      <c r="B4064" s="39" t="s">
        <v>54</v>
      </c>
      <c r="C4064" s="38" t="s">
        <v>35</v>
      </c>
      <c r="D4064" s="38" t="s">
        <v>43</v>
      </c>
      <c r="E4064" s="43">
        <v>44835</v>
      </c>
      <c r="F4064" s="42">
        <v>25</v>
      </c>
      <c r="G4064" s="27">
        <v>0.25296600000000002</v>
      </c>
      <c r="H4064" s="27">
        <v>0</v>
      </c>
      <c r="I4064" s="27">
        <v>0.233017</v>
      </c>
      <c r="J4064" s="25">
        <v>0</v>
      </c>
      <c r="K4064" s="25">
        <v>0</v>
      </c>
      <c r="L4064" s="25">
        <v>0.18976299999999999</v>
      </c>
    </row>
    <row r="4065" spans="2:12" ht="19.5" customHeight="1" x14ac:dyDescent="0.3">
      <c r="B4065" s="39" t="s">
        <v>54</v>
      </c>
      <c r="C4065" s="38" t="s">
        <v>35</v>
      </c>
      <c r="D4065" s="38" t="s">
        <v>43</v>
      </c>
      <c r="E4065" s="43">
        <v>44805</v>
      </c>
      <c r="F4065" s="42">
        <v>25</v>
      </c>
      <c r="G4065" s="27">
        <v>0.27085100000000001</v>
      </c>
      <c r="H4065" s="27">
        <v>0</v>
      </c>
      <c r="I4065" s="27">
        <v>0.24274100000000001</v>
      </c>
      <c r="J4065" s="25">
        <v>0</v>
      </c>
      <c r="K4065" s="25">
        <v>0</v>
      </c>
      <c r="L4065" s="25">
        <v>0.188387</v>
      </c>
    </row>
    <row r="4066" spans="2:12" ht="19.5" customHeight="1" x14ac:dyDescent="0.3">
      <c r="B4066" s="39" t="s">
        <v>54</v>
      </c>
      <c r="C4066" s="38" t="s">
        <v>35</v>
      </c>
      <c r="D4066" s="38" t="s">
        <v>43</v>
      </c>
      <c r="E4066" s="43">
        <v>44774</v>
      </c>
      <c r="F4066" s="42">
        <v>25</v>
      </c>
      <c r="G4066" s="27">
        <v>0.282613</v>
      </c>
      <c r="H4066" s="27">
        <v>0</v>
      </c>
      <c r="I4066" s="27">
        <v>0.263214</v>
      </c>
      <c r="J4066" s="25">
        <v>0</v>
      </c>
      <c r="K4066" s="25">
        <v>0</v>
      </c>
      <c r="L4066" s="25">
        <v>0.214786</v>
      </c>
    </row>
    <row r="4067" spans="2:12" ht="19.5" customHeight="1" x14ac:dyDescent="0.3">
      <c r="B4067" s="39" t="s">
        <v>54</v>
      </c>
      <c r="C4067" s="38" t="s">
        <v>35</v>
      </c>
      <c r="D4067" s="38" t="s">
        <v>43</v>
      </c>
      <c r="E4067" s="43">
        <v>44743</v>
      </c>
      <c r="F4067" s="42">
        <v>25</v>
      </c>
      <c r="G4067" s="27">
        <v>0.252355</v>
      </c>
      <c r="H4067" s="27">
        <v>0</v>
      </c>
      <c r="I4067" s="27">
        <v>0.23149</v>
      </c>
      <c r="J4067" s="25">
        <v>0</v>
      </c>
      <c r="K4067" s="25">
        <v>0</v>
      </c>
      <c r="L4067" s="25">
        <v>0.193328</v>
      </c>
    </row>
    <row r="4068" spans="2:12" ht="19.5" customHeight="1" x14ac:dyDescent="0.3">
      <c r="B4068" s="39" t="s">
        <v>54</v>
      </c>
      <c r="C4068" s="38" t="s">
        <v>35</v>
      </c>
      <c r="D4068" s="38" t="s">
        <v>43</v>
      </c>
      <c r="E4068" s="43">
        <v>44713</v>
      </c>
      <c r="F4068" s="42">
        <v>25</v>
      </c>
      <c r="G4068" s="27">
        <v>0</v>
      </c>
      <c r="H4068" s="27">
        <v>0</v>
      </c>
      <c r="I4068" s="27">
        <v>0</v>
      </c>
      <c r="J4068" s="25">
        <v>0.29850399999999999</v>
      </c>
      <c r="K4068" s="25">
        <v>0.28140300000000001</v>
      </c>
      <c r="L4068" s="25">
        <v>0.23086599999999999</v>
      </c>
    </row>
    <row r="4069" spans="2:12" ht="19.5" customHeight="1" x14ac:dyDescent="0.3">
      <c r="B4069" s="39" t="s">
        <v>54</v>
      </c>
      <c r="C4069" s="38" t="s">
        <v>35</v>
      </c>
      <c r="D4069" s="38" t="s">
        <v>43</v>
      </c>
      <c r="E4069" s="43">
        <v>44682</v>
      </c>
      <c r="F4069" s="42">
        <v>25</v>
      </c>
      <c r="G4069" s="27">
        <v>0</v>
      </c>
      <c r="H4069" s="27">
        <v>0</v>
      </c>
      <c r="I4069" s="27">
        <v>0</v>
      </c>
      <c r="J4069" s="25">
        <v>0.31717400000000001</v>
      </c>
      <c r="K4069" s="25">
        <v>0.29679100000000003</v>
      </c>
      <c r="L4069" s="25">
        <v>0.25012000000000001</v>
      </c>
    </row>
    <row r="4070" spans="2:12" ht="19.5" customHeight="1" x14ac:dyDescent="0.3">
      <c r="B4070" s="39" t="s">
        <v>54</v>
      </c>
      <c r="C4070" s="38" t="s">
        <v>35</v>
      </c>
      <c r="D4070" s="38" t="s">
        <v>43</v>
      </c>
      <c r="E4070" s="43">
        <v>44652</v>
      </c>
      <c r="F4070" s="42">
        <v>25</v>
      </c>
      <c r="G4070" s="27">
        <v>0</v>
      </c>
      <c r="H4070" s="27">
        <v>0</v>
      </c>
      <c r="I4070" s="27">
        <v>0</v>
      </c>
      <c r="J4070" s="25">
        <v>0.32180500000000001</v>
      </c>
      <c r="K4070" s="25">
        <v>0.29435800000000001</v>
      </c>
      <c r="L4070" s="25">
        <v>0.25072</v>
      </c>
    </row>
    <row r="4071" spans="2:12" ht="19.5" customHeight="1" x14ac:dyDescent="0.3">
      <c r="B4071" s="39" t="s">
        <v>54</v>
      </c>
      <c r="C4071" s="38" t="s">
        <v>35</v>
      </c>
      <c r="D4071" s="38" t="s">
        <v>43</v>
      </c>
      <c r="E4071" s="43">
        <v>44621</v>
      </c>
      <c r="F4071" s="42">
        <v>25</v>
      </c>
      <c r="G4071" s="27">
        <v>0</v>
      </c>
      <c r="H4071" s="27">
        <v>0.452565</v>
      </c>
      <c r="I4071" s="27">
        <v>0</v>
      </c>
      <c r="J4071" s="25">
        <v>0.40627000000000002</v>
      </c>
      <c r="K4071" s="25">
        <v>0</v>
      </c>
      <c r="L4071" s="25">
        <v>0.32596999999999998</v>
      </c>
    </row>
    <row r="4072" spans="2:12" ht="19.5" customHeight="1" x14ac:dyDescent="0.3">
      <c r="B4072" s="39" t="s">
        <v>54</v>
      </c>
      <c r="C4072" s="38" t="s">
        <v>35</v>
      </c>
      <c r="D4072" s="38" t="s">
        <v>43</v>
      </c>
      <c r="E4072" s="43">
        <v>44593</v>
      </c>
      <c r="F4072" s="42">
        <v>25</v>
      </c>
      <c r="G4072" s="27">
        <v>0</v>
      </c>
      <c r="H4072" s="27">
        <v>0.32849099999999998</v>
      </c>
      <c r="I4072" s="27">
        <v>0</v>
      </c>
      <c r="J4072" s="25">
        <v>0.29650500000000002</v>
      </c>
      <c r="K4072" s="25">
        <v>0</v>
      </c>
      <c r="L4072" s="25">
        <v>0.24102499999999999</v>
      </c>
    </row>
    <row r="4073" spans="2:12" ht="19.5" customHeight="1" x14ac:dyDescent="0.3">
      <c r="B4073" s="39" t="s">
        <v>54</v>
      </c>
      <c r="C4073" s="38" t="s">
        <v>35</v>
      </c>
      <c r="D4073" s="38" t="s">
        <v>43</v>
      </c>
      <c r="E4073" s="43">
        <v>44562</v>
      </c>
      <c r="F4073" s="42">
        <v>25</v>
      </c>
      <c r="G4073" s="27">
        <v>0</v>
      </c>
      <c r="H4073" s="27">
        <v>0.33349600000000001</v>
      </c>
      <c r="I4073" s="27">
        <v>0</v>
      </c>
      <c r="J4073" s="25">
        <v>0.29794900000000002</v>
      </c>
      <c r="K4073" s="25">
        <v>0</v>
      </c>
      <c r="L4073" s="25">
        <v>0.25133699999999998</v>
      </c>
    </row>
    <row r="4074" spans="2:12" ht="19.5" customHeight="1" x14ac:dyDescent="0.3">
      <c r="B4074" s="39" t="s">
        <v>54</v>
      </c>
      <c r="C4074" s="38" t="s">
        <v>35</v>
      </c>
      <c r="D4074" s="38" t="s">
        <v>43</v>
      </c>
      <c r="E4074" s="43">
        <v>45108</v>
      </c>
      <c r="F4074" s="42">
        <v>25</v>
      </c>
      <c r="G4074" s="27">
        <v>0.19139100000000001</v>
      </c>
      <c r="H4074" s="27">
        <v>0</v>
      </c>
      <c r="I4074" s="27">
        <v>0.17127300000000001</v>
      </c>
      <c r="J4074" s="25">
        <v>0</v>
      </c>
      <c r="K4074" s="25">
        <v>0</v>
      </c>
      <c r="L4074" s="25">
        <v>0.13559199999999999</v>
      </c>
    </row>
    <row r="4075" spans="2:12" ht="19.5" customHeight="1" x14ac:dyDescent="0.3">
      <c r="B4075" s="39" t="s">
        <v>54</v>
      </c>
      <c r="C4075" s="38" t="s">
        <v>35</v>
      </c>
      <c r="D4075" s="38" t="s">
        <v>43</v>
      </c>
      <c r="E4075" s="43">
        <v>45078</v>
      </c>
      <c r="F4075" s="42">
        <v>3</v>
      </c>
      <c r="G4075" s="27">
        <v>0</v>
      </c>
      <c r="H4075" s="27">
        <v>0</v>
      </c>
      <c r="I4075" s="27">
        <v>0</v>
      </c>
      <c r="J4075" s="25">
        <v>0.15104100000000001</v>
      </c>
      <c r="K4075" s="25">
        <v>0.13747200000000001</v>
      </c>
      <c r="L4075" s="25">
        <v>0.114775</v>
      </c>
    </row>
    <row r="4076" spans="2:12" ht="19.5" customHeight="1" x14ac:dyDescent="0.3">
      <c r="B4076" s="39" t="s">
        <v>54</v>
      </c>
      <c r="C4076" s="38" t="s">
        <v>35</v>
      </c>
      <c r="D4076" s="38" t="s">
        <v>43</v>
      </c>
      <c r="E4076" s="43">
        <v>45047</v>
      </c>
      <c r="F4076" s="42">
        <v>3</v>
      </c>
      <c r="G4076" s="27">
        <v>0</v>
      </c>
      <c r="H4076" s="27">
        <v>0</v>
      </c>
      <c r="I4076" s="27">
        <v>0</v>
      </c>
      <c r="J4076" s="25">
        <v>0.134023</v>
      </c>
      <c r="K4076" s="25">
        <v>0.124322</v>
      </c>
      <c r="L4076" s="25">
        <v>9.8329E-2</v>
      </c>
    </row>
    <row r="4077" spans="2:12" ht="19.5" customHeight="1" x14ac:dyDescent="0.3">
      <c r="B4077" s="39" t="s">
        <v>54</v>
      </c>
      <c r="C4077" s="38" t="s">
        <v>35</v>
      </c>
      <c r="D4077" s="38" t="s">
        <v>43</v>
      </c>
      <c r="E4077" s="43">
        <v>45017</v>
      </c>
      <c r="F4077" s="42">
        <v>3</v>
      </c>
      <c r="G4077" s="27">
        <v>0</v>
      </c>
      <c r="H4077" s="27">
        <v>0</v>
      </c>
      <c r="I4077" s="27">
        <v>0</v>
      </c>
      <c r="J4077" s="25">
        <v>0.15414800000000001</v>
      </c>
      <c r="K4077" s="25">
        <v>0.14355499999999999</v>
      </c>
      <c r="L4077" s="25">
        <v>0.104491</v>
      </c>
    </row>
    <row r="4078" spans="2:12" ht="19.5" customHeight="1" x14ac:dyDescent="0.3">
      <c r="B4078" s="39" t="s">
        <v>54</v>
      </c>
      <c r="C4078" s="38" t="s">
        <v>35</v>
      </c>
      <c r="D4078" s="38" t="s">
        <v>43</v>
      </c>
      <c r="E4078" s="43">
        <v>44986</v>
      </c>
      <c r="F4078" s="42">
        <v>3</v>
      </c>
      <c r="G4078" s="27">
        <v>0</v>
      </c>
      <c r="H4078" s="27">
        <v>0.12945599999999999</v>
      </c>
      <c r="I4078" s="27">
        <v>0</v>
      </c>
      <c r="J4078" s="25">
        <v>0.115511</v>
      </c>
      <c r="K4078" s="25">
        <v>0</v>
      </c>
      <c r="L4078" s="25">
        <v>9.8227999999999996E-2</v>
      </c>
    </row>
    <row r="4079" spans="2:12" ht="19.5" customHeight="1" x14ac:dyDescent="0.3">
      <c r="B4079" s="39" t="s">
        <v>54</v>
      </c>
      <c r="C4079" s="38" t="s">
        <v>35</v>
      </c>
      <c r="D4079" s="38" t="s">
        <v>43</v>
      </c>
      <c r="E4079" s="43">
        <v>44927</v>
      </c>
      <c r="F4079" s="42">
        <v>3</v>
      </c>
      <c r="G4079" s="27">
        <v>0</v>
      </c>
      <c r="H4079" s="27">
        <v>0.153894</v>
      </c>
      <c r="I4079" s="27">
        <v>0</v>
      </c>
      <c r="J4079" s="25">
        <v>0.13694200000000001</v>
      </c>
      <c r="K4079" s="25">
        <v>0</v>
      </c>
      <c r="L4079" s="25">
        <v>9.7715999999999997E-2</v>
      </c>
    </row>
    <row r="4080" spans="2:12" ht="19.5" customHeight="1" x14ac:dyDescent="0.3">
      <c r="B4080" s="39" t="s">
        <v>54</v>
      </c>
      <c r="C4080" s="38" t="s">
        <v>35</v>
      </c>
      <c r="D4080" s="38" t="s">
        <v>43</v>
      </c>
      <c r="E4080" s="43">
        <v>44896</v>
      </c>
      <c r="F4080" s="42">
        <v>3</v>
      </c>
      <c r="G4080" s="27">
        <v>0</v>
      </c>
      <c r="H4080" s="27">
        <v>0.156027</v>
      </c>
      <c r="I4080" s="27">
        <v>0.14036599999999999</v>
      </c>
      <c r="J4080" s="25">
        <v>0</v>
      </c>
      <c r="K4080" s="25">
        <v>0</v>
      </c>
      <c r="L4080" s="25">
        <v>0.149618</v>
      </c>
    </row>
    <row r="4081" spans="2:12" ht="19.5" customHeight="1" x14ac:dyDescent="0.3">
      <c r="B4081" s="39" t="s">
        <v>54</v>
      </c>
      <c r="C4081" s="38" t="s">
        <v>35</v>
      </c>
      <c r="D4081" s="38" t="s">
        <v>43</v>
      </c>
      <c r="E4081" s="43">
        <v>44866</v>
      </c>
      <c r="F4081" s="42">
        <v>3</v>
      </c>
      <c r="G4081" s="27">
        <v>0</v>
      </c>
      <c r="H4081" s="27">
        <v>0.196852</v>
      </c>
      <c r="I4081" s="27">
        <v>0.18462999999999999</v>
      </c>
      <c r="J4081" s="25">
        <v>0</v>
      </c>
      <c r="K4081" s="25">
        <v>0</v>
      </c>
      <c r="L4081" s="25">
        <v>0.153365</v>
      </c>
    </row>
    <row r="4082" spans="2:12" ht="19.5" customHeight="1" x14ac:dyDescent="0.3">
      <c r="B4082" s="39" t="s">
        <v>54</v>
      </c>
      <c r="C4082" s="38" t="s">
        <v>35</v>
      </c>
      <c r="D4082" s="38" t="s">
        <v>43</v>
      </c>
      <c r="E4082" s="43">
        <v>44835</v>
      </c>
      <c r="F4082" s="42">
        <v>3</v>
      </c>
      <c r="G4082" s="27">
        <v>0.230966</v>
      </c>
      <c r="H4082" s="27">
        <v>0</v>
      </c>
      <c r="I4082" s="27">
        <v>0.21101700000000001</v>
      </c>
      <c r="J4082" s="25">
        <v>0</v>
      </c>
      <c r="K4082" s="25">
        <v>0</v>
      </c>
      <c r="L4082" s="25">
        <v>0.167763</v>
      </c>
    </row>
    <row r="4083" spans="2:12" ht="19.5" customHeight="1" x14ac:dyDescent="0.3">
      <c r="B4083" s="39" t="s">
        <v>54</v>
      </c>
      <c r="C4083" s="38" t="s">
        <v>35</v>
      </c>
      <c r="D4083" s="38" t="s">
        <v>43</v>
      </c>
      <c r="E4083" s="43">
        <v>44805</v>
      </c>
      <c r="F4083" s="42">
        <v>3</v>
      </c>
      <c r="G4083" s="27">
        <v>0.24885099999999999</v>
      </c>
      <c r="H4083" s="27">
        <v>0</v>
      </c>
      <c r="I4083" s="27">
        <v>0.22074099999999999</v>
      </c>
      <c r="J4083" s="25">
        <v>0</v>
      </c>
      <c r="K4083" s="25">
        <v>0</v>
      </c>
      <c r="L4083" s="25">
        <v>0.16638700000000001</v>
      </c>
    </row>
    <row r="4084" spans="2:12" ht="19.5" customHeight="1" x14ac:dyDescent="0.3">
      <c r="B4084" s="39" t="s">
        <v>54</v>
      </c>
      <c r="C4084" s="38" t="s">
        <v>35</v>
      </c>
      <c r="D4084" s="38" t="s">
        <v>43</v>
      </c>
      <c r="E4084" s="43">
        <v>44774</v>
      </c>
      <c r="F4084" s="42">
        <v>3</v>
      </c>
      <c r="G4084" s="27">
        <v>0.26061299999999998</v>
      </c>
      <c r="H4084" s="27">
        <v>0</v>
      </c>
      <c r="I4084" s="27">
        <v>0.24121400000000001</v>
      </c>
      <c r="J4084" s="25">
        <v>0</v>
      </c>
      <c r="K4084" s="25">
        <v>0</v>
      </c>
      <c r="L4084" s="25">
        <v>0.19278600000000001</v>
      </c>
    </row>
    <row r="4085" spans="2:12" ht="19.5" customHeight="1" x14ac:dyDescent="0.3">
      <c r="B4085" s="39" t="s">
        <v>54</v>
      </c>
      <c r="C4085" s="38" t="s">
        <v>35</v>
      </c>
      <c r="D4085" s="38" t="s">
        <v>43</v>
      </c>
      <c r="E4085" s="43">
        <v>44743</v>
      </c>
      <c r="F4085" s="42">
        <v>3</v>
      </c>
      <c r="G4085" s="27">
        <v>0.230355</v>
      </c>
      <c r="H4085" s="27">
        <v>0</v>
      </c>
      <c r="I4085" s="27">
        <v>0.20949000000000001</v>
      </c>
      <c r="J4085" s="25">
        <v>0</v>
      </c>
      <c r="K4085" s="25">
        <v>0</v>
      </c>
      <c r="L4085" s="25">
        <v>0.17132800000000001</v>
      </c>
    </row>
    <row r="4086" spans="2:12" ht="19.5" customHeight="1" x14ac:dyDescent="0.3">
      <c r="B4086" s="39" t="s">
        <v>54</v>
      </c>
      <c r="C4086" s="38" t="s">
        <v>35</v>
      </c>
      <c r="D4086" s="38" t="s">
        <v>43</v>
      </c>
      <c r="E4086" s="43">
        <v>44713</v>
      </c>
      <c r="F4086" s="42">
        <v>3</v>
      </c>
      <c r="G4086" s="27">
        <v>0</v>
      </c>
      <c r="H4086" s="27">
        <v>0</v>
      </c>
      <c r="I4086" s="27">
        <v>0</v>
      </c>
      <c r="J4086" s="25">
        <v>0.27650400000000003</v>
      </c>
      <c r="K4086" s="25">
        <v>0.25940299999999999</v>
      </c>
      <c r="L4086" s="25">
        <v>0.208866</v>
      </c>
    </row>
    <row r="4087" spans="2:12" ht="19.5" customHeight="1" x14ac:dyDescent="0.3">
      <c r="B4087" s="39" t="s">
        <v>54</v>
      </c>
      <c r="C4087" s="38" t="s">
        <v>35</v>
      </c>
      <c r="D4087" s="38" t="s">
        <v>43</v>
      </c>
      <c r="E4087" s="43">
        <v>44682</v>
      </c>
      <c r="F4087" s="42">
        <v>3</v>
      </c>
      <c r="G4087" s="27">
        <v>0</v>
      </c>
      <c r="H4087" s="27">
        <v>0</v>
      </c>
      <c r="I4087" s="27">
        <v>0</v>
      </c>
      <c r="J4087" s="25">
        <v>0.29517399999999999</v>
      </c>
      <c r="K4087" s="25">
        <v>0.27479100000000001</v>
      </c>
      <c r="L4087" s="25">
        <v>0.22811999999999999</v>
      </c>
    </row>
    <row r="4088" spans="2:12" ht="19.5" customHeight="1" x14ac:dyDescent="0.3">
      <c r="B4088" s="39" t="s">
        <v>54</v>
      </c>
      <c r="C4088" s="38" t="s">
        <v>35</v>
      </c>
      <c r="D4088" s="38" t="s">
        <v>43</v>
      </c>
      <c r="E4088" s="43">
        <v>44652</v>
      </c>
      <c r="F4088" s="42">
        <v>3</v>
      </c>
      <c r="G4088" s="27">
        <v>0</v>
      </c>
      <c r="H4088" s="27">
        <v>0</v>
      </c>
      <c r="I4088" s="27">
        <v>0</v>
      </c>
      <c r="J4088" s="25">
        <v>0.29980499999999999</v>
      </c>
      <c r="K4088" s="25">
        <v>0.27235799999999999</v>
      </c>
      <c r="L4088" s="25">
        <v>0.22872000000000001</v>
      </c>
    </row>
    <row r="4089" spans="2:12" ht="19.5" customHeight="1" x14ac:dyDescent="0.3">
      <c r="B4089" s="39" t="s">
        <v>54</v>
      </c>
      <c r="C4089" s="38" t="s">
        <v>35</v>
      </c>
      <c r="D4089" s="38" t="s">
        <v>43</v>
      </c>
      <c r="E4089" s="43">
        <v>44621</v>
      </c>
      <c r="F4089" s="42">
        <v>3</v>
      </c>
      <c r="G4089" s="27">
        <v>0</v>
      </c>
      <c r="H4089" s="27">
        <v>0.43056499999999998</v>
      </c>
      <c r="I4089" s="27">
        <v>0</v>
      </c>
      <c r="J4089" s="25">
        <v>0.38427</v>
      </c>
      <c r="K4089" s="25">
        <v>0</v>
      </c>
      <c r="L4089" s="25">
        <v>0.30397000000000002</v>
      </c>
    </row>
    <row r="4090" spans="2:12" ht="19.5" customHeight="1" x14ac:dyDescent="0.3">
      <c r="B4090" s="39" t="s">
        <v>54</v>
      </c>
      <c r="C4090" s="38" t="s">
        <v>35</v>
      </c>
      <c r="D4090" s="38" t="s">
        <v>43</v>
      </c>
      <c r="E4090" s="43">
        <v>44593</v>
      </c>
      <c r="F4090" s="42">
        <v>3</v>
      </c>
      <c r="G4090" s="27">
        <v>0</v>
      </c>
      <c r="H4090" s="27">
        <v>0.30649100000000001</v>
      </c>
      <c r="I4090" s="27">
        <v>0</v>
      </c>
      <c r="J4090" s="25">
        <v>0.274505</v>
      </c>
      <c r="K4090" s="25">
        <v>0</v>
      </c>
      <c r="L4090" s="25">
        <v>0.219025</v>
      </c>
    </row>
    <row r="4091" spans="2:12" ht="19.5" customHeight="1" x14ac:dyDescent="0.3">
      <c r="B4091" s="39" t="s">
        <v>54</v>
      </c>
      <c r="C4091" s="38" t="s">
        <v>35</v>
      </c>
      <c r="D4091" s="38" t="s">
        <v>43</v>
      </c>
      <c r="E4091" s="43">
        <v>44562</v>
      </c>
      <c r="F4091" s="42">
        <v>3</v>
      </c>
      <c r="G4091" s="27">
        <v>0</v>
      </c>
      <c r="H4091" s="27">
        <v>0.311496</v>
      </c>
      <c r="I4091" s="27">
        <v>0</v>
      </c>
      <c r="J4091" s="25">
        <v>0.275949</v>
      </c>
      <c r="K4091" s="25">
        <v>0</v>
      </c>
      <c r="L4091" s="25">
        <v>0.22933700000000001</v>
      </c>
    </row>
    <row r="4092" spans="2:12" ht="19.5" customHeight="1" x14ac:dyDescent="0.3">
      <c r="B4092" s="88" t="s">
        <v>54</v>
      </c>
      <c r="C4092" s="38" t="s">
        <v>35</v>
      </c>
      <c r="D4092" s="38" t="s">
        <v>43</v>
      </c>
      <c r="E4092" s="43">
        <v>45108</v>
      </c>
      <c r="F4092" s="42">
        <v>3</v>
      </c>
      <c r="G4092" s="27">
        <v>0.16939100000000001</v>
      </c>
      <c r="H4092" s="27">
        <v>0</v>
      </c>
      <c r="I4092" s="27">
        <v>0.14927299999999999</v>
      </c>
      <c r="J4092" s="25">
        <v>0</v>
      </c>
      <c r="K4092" s="25">
        <v>0</v>
      </c>
      <c r="L4092" s="25">
        <v>0.113592</v>
      </c>
    </row>
    <row r="4093" spans="2:12" ht="19.5" customHeight="1" x14ac:dyDescent="0.3">
      <c r="B4093" s="39" t="s">
        <v>54</v>
      </c>
      <c r="C4093" s="38" t="s">
        <v>35</v>
      </c>
      <c r="D4093" s="38" t="s">
        <v>43</v>
      </c>
      <c r="E4093" s="43">
        <v>45078</v>
      </c>
      <c r="F4093" s="42">
        <v>30</v>
      </c>
      <c r="G4093" s="27">
        <v>0</v>
      </c>
      <c r="H4093" s="27">
        <v>0</v>
      </c>
      <c r="I4093" s="27">
        <v>0</v>
      </c>
      <c r="J4093" s="25">
        <v>0.178041</v>
      </c>
      <c r="K4093" s="25">
        <v>0.16447200000000001</v>
      </c>
      <c r="L4093" s="25">
        <v>0.14177500000000001</v>
      </c>
    </row>
    <row r="4094" spans="2:12" ht="19.5" customHeight="1" x14ac:dyDescent="0.3">
      <c r="B4094" s="39" t="s">
        <v>54</v>
      </c>
      <c r="C4094" s="38" t="s">
        <v>35</v>
      </c>
      <c r="D4094" s="38" t="s">
        <v>43</v>
      </c>
      <c r="E4094" s="43">
        <v>45047</v>
      </c>
      <c r="F4094" s="42">
        <v>30</v>
      </c>
      <c r="G4094" s="27">
        <v>0</v>
      </c>
      <c r="H4094" s="27">
        <v>0</v>
      </c>
      <c r="I4094" s="27">
        <v>0</v>
      </c>
      <c r="J4094" s="25">
        <v>0.161023</v>
      </c>
      <c r="K4094" s="25">
        <v>0.15132200000000001</v>
      </c>
      <c r="L4094" s="25">
        <v>0.125329</v>
      </c>
    </row>
    <row r="4095" spans="2:12" ht="19.5" customHeight="1" x14ac:dyDescent="0.3">
      <c r="B4095" s="39" t="s">
        <v>54</v>
      </c>
      <c r="C4095" s="38" t="s">
        <v>35</v>
      </c>
      <c r="D4095" s="38" t="s">
        <v>43</v>
      </c>
      <c r="E4095" s="43">
        <v>45017</v>
      </c>
      <c r="F4095" s="42">
        <v>30</v>
      </c>
      <c r="G4095" s="27">
        <v>0</v>
      </c>
      <c r="H4095" s="27">
        <v>0</v>
      </c>
      <c r="I4095" s="27">
        <v>0</v>
      </c>
      <c r="J4095" s="25">
        <v>0.181148</v>
      </c>
      <c r="K4095" s="25">
        <v>0.17055500000000001</v>
      </c>
      <c r="L4095" s="25">
        <v>0.131491</v>
      </c>
    </row>
    <row r="4096" spans="2:12" ht="19.5" customHeight="1" x14ac:dyDescent="0.3">
      <c r="B4096" s="39" t="s">
        <v>54</v>
      </c>
      <c r="C4096" s="38" t="s">
        <v>35</v>
      </c>
      <c r="D4096" s="38" t="s">
        <v>43</v>
      </c>
      <c r="E4096" s="43">
        <v>44986</v>
      </c>
      <c r="F4096" s="42">
        <v>30</v>
      </c>
      <c r="G4096" s="27">
        <v>0</v>
      </c>
      <c r="H4096" s="27">
        <v>0.15645600000000001</v>
      </c>
      <c r="I4096" s="27">
        <v>0</v>
      </c>
      <c r="J4096" s="25">
        <v>0.142511</v>
      </c>
      <c r="K4096" s="25">
        <v>0</v>
      </c>
      <c r="L4096" s="25">
        <v>0.12522800000000001</v>
      </c>
    </row>
    <row r="4097" spans="2:12" ht="19.5" customHeight="1" x14ac:dyDescent="0.3">
      <c r="B4097" s="39" t="s">
        <v>54</v>
      </c>
      <c r="C4097" s="38" t="s">
        <v>35</v>
      </c>
      <c r="D4097" s="38" t="s">
        <v>43</v>
      </c>
      <c r="E4097" s="43">
        <v>44927</v>
      </c>
      <c r="F4097" s="42">
        <v>30</v>
      </c>
      <c r="G4097" s="27">
        <v>0</v>
      </c>
      <c r="H4097" s="27">
        <v>0.180894</v>
      </c>
      <c r="I4097" s="27">
        <v>0</v>
      </c>
      <c r="J4097" s="25">
        <v>0.163942</v>
      </c>
      <c r="K4097" s="25">
        <v>0</v>
      </c>
      <c r="L4097" s="25">
        <v>0.12471599999999999</v>
      </c>
    </row>
    <row r="4098" spans="2:12" ht="19.5" customHeight="1" x14ac:dyDescent="0.3">
      <c r="B4098" s="39" t="s">
        <v>54</v>
      </c>
      <c r="C4098" s="38" t="s">
        <v>35</v>
      </c>
      <c r="D4098" s="38" t="s">
        <v>43</v>
      </c>
      <c r="E4098" s="43">
        <v>44896</v>
      </c>
      <c r="F4098" s="42">
        <v>30</v>
      </c>
      <c r="G4098" s="27">
        <v>0</v>
      </c>
      <c r="H4098" s="27">
        <v>0.183027</v>
      </c>
      <c r="I4098" s="27">
        <v>0.16736599999999999</v>
      </c>
      <c r="J4098" s="25">
        <v>0</v>
      </c>
      <c r="K4098" s="25">
        <v>0</v>
      </c>
      <c r="L4098" s="25">
        <v>0.176618</v>
      </c>
    </row>
    <row r="4099" spans="2:12" ht="19.5" customHeight="1" x14ac:dyDescent="0.3">
      <c r="B4099" s="39" t="s">
        <v>54</v>
      </c>
      <c r="C4099" s="38" t="s">
        <v>35</v>
      </c>
      <c r="D4099" s="38" t="s">
        <v>43</v>
      </c>
      <c r="E4099" s="43">
        <v>44866</v>
      </c>
      <c r="F4099" s="42">
        <v>30</v>
      </c>
      <c r="G4099" s="27">
        <v>0</v>
      </c>
      <c r="H4099" s="27">
        <v>0.223852</v>
      </c>
      <c r="I4099" s="27">
        <v>0.21163000000000001</v>
      </c>
      <c r="J4099" s="25">
        <v>0</v>
      </c>
      <c r="K4099" s="25">
        <v>0</v>
      </c>
      <c r="L4099" s="25">
        <v>0.180365</v>
      </c>
    </row>
    <row r="4100" spans="2:12" ht="19.5" customHeight="1" x14ac:dyDescent="0.3">
      <c r="B4100" s="39" t="s">
        <v>54</v>
      </c>
      <c r="C4100" s="38" t="s">
        <v>35</v>
      </c>
      <c r="D4100" s="38" t="s">
        <v>43</v>
      </c>
      <c r="E4100" s="43">
        <v>44835</v>
      </c>
      <c r="F4100" s="42">
        <v>30</v>
      </c>
      <c r="G4100" s="27">
        <v>0.25796599999999997</v>
      </c>
      <c r="H4100" s="27">
        <v>0</v>
      </c>
      <c r="I4100" s="27">
        <v>0.23801700000000001</v>
      </c>
      <c r="J4100" s="25">
        <v>0</v>
      </c>
      <c r="K4100" s="25">
        <v>0</v>
      </c>
      <c r="L4100" s="25">
        <v>0.19476299999999999</v>
      </c>
    </row>
    <row r="4101" spans="2:12" ht="19.5" customHeight="1" x14ac:dyDescent="0.3">
      <c r="B4101" s="39" t="s">
        <v>54</v>
      </c>
      <c r="C4101" s="38" t="s">
        <v>35</v>
      </c>
      <c r="D4101" s="38" t="s">
        <v>43</v>
      </c>
      <c r="E4101" s="43">
        <v>44805</v>
      </c>
      <c r="F4101" s="42">
        <v>30</v>
      </c>
      <c r="G4101" s="27">
        <v>0.27585100000000001</v>
      </c>
      <c r="H4101" s="27">
        <v>0</v>
      </c>
      <c r="I4101" s="27">
        <v>0.24774099999999999</v>
      </c>
      <c r="J4101" s="25">
        <v>0</v>
      </c>
      <c r="K4101" s="25">
        <v>0</v>
      </c>
      <c r="L4101" s="25">
        <v>0.193387</v>
      </c>
    </row>
    <row r="4102" spans="2:12" ht="19.5" customHeight="1" x14ac:dyDescent="0.3">
      <c r="B4102" s="39" t="s">
        <v>54</v>
      </c>
      <c r="C4102" s="38" t="s">
        <v>35</v>
      </c>
      <c r="D4102" s="38" t="s">
        <v>43</v>
      </c>
      <c r="E4102" s="43">
        <v>44774</v>
      </c>
      <c r="F4102" s="42">
        <v>30</v>
      </c>
      <c r="G4102" s="27">
        <v>0.28761300000000001</v>
      </c>
      <c r="H4102" s="27">
        <v>0</v>
      </c>
      <c r="I4102" s="27">
        <v>0.26821400000000001</v>
      </c>
      <c r="J4102" s="25">
        <v>0</v>
      </c>
      <c r="K4102" s="25">
        <v>0</v>
      </c>
      <c r="L4102" s="25">
        <v>0.21978600000000001</v>
      </c>
    </row>
    <row r="4103" spans="2:12" ht="19.5" customHeight="1" x14ac:dyDescent="0.3">
      <c r="B4103" s="39" t="s">
        <v>54</v>
      </c>
      <c r="C4103" s="38" t="s">
        <v>35</v>
      </c>
      <c r="D4103" s="38" t="s">
        <v>43</v>
      </c>
      <c r="E4103" s="43">
        <v>44743</v>
      </c>
      <c r="F4103" s="42">
        <v>30</v>
      </c>
      <c r="G4103" s="27">
        <v>0.257355</v>
      </c>
      <c r="H4103" s="27">
        <v>0</v>
      </c>
      <c r="I4103" s="27">
        <v>0.23649000000000001</v>
      </c>
      <c r="J4103" s="25">
        <v>0</v>
      </c>
      <c r="K4103" s="25">
        <v>0</v>
      </c>
      <c r="L4103" s="25">
        <v>0.198328</v>
      </c>
    </row>
    <row r="4104" spans="2:12" ht="19.5" customHeight="1" x14ac:dyDescent="0.3">
      <c r="B4104" s="39" t="s">
        <v>54</v>
      </c>
      <c r="C4104" s="38" t="s">
        <v>35</v>
      </c>
      <c r="D4104" s="38" t="s">
        <v>43</v>
      </c>
      <c r="E4104" s="43">
        <v>44713</v>
      </c>
      <c r="F4104" s="42">
        <v>30</v>
      </c>
      <c r="G4104" s="27">
        <v>0</v>
      </c>
      <c r="H4104" s="27">
        <v>0</v>
      </c>
      <c r="I4104" s="27">
        <v>0</v>
      </c>
      <c r="J4104" s="25">
        <v>0.303504</v>
      </c>
      <c r="K4104" s="25">
        <v>0.28640300000000002</v>
      </c>
      <c r="L4104" s="25">
        <v>0.23586599999999999</v>
      </c>
    </row>
    <row r="4105" spans="2:12" ht="19.5" customHeight="1" x14ac:dyDescent="0.3">
      <c r="B4105" s="39" t="s">
        <v>54</v>
      </c>
      <c r="C4105" s="38" t="s">
        <v>35</v>
      </c>
      <c r="D4105" s="38" t="s">
        <v>43</v>
      </c>
      <c r="E4105" s="43">
        <v>44682</v>
      </c>
      <c r="F4105" s="42">
        <v>30</v>
      </c>
      <c r="G4105" s="27">
        <v>0</v>
      </c>
      <c r="H4105" s="27">
        <v>0</v>
      </c>
      <c r="I4105" s="27">
        <v>0</v>
      </c>
      <c r="J4105" s="25">
        <v>0.32217400000000002</v>
      </c>
      <c r="K4105" s="25">
        <v>0.30179099999999998</v>
      </c>
      <c r="L4105" s="25">
        <v>0.25512000000000001</v>
      </c>
    </row>
    <row r="4106" spans="2:12" ht="19.5" customHeight="1" x14ac:dyDescent="0.3">
      <c r="B4106" s="39" t="s">
        <v>54</v>
      </c>
      <c r="C4106" s="38" t="s">
        <v>35</v>
      </c>
      <c r="D4106" s="38" t="s">
        <v>43</v>
      </c>
      <c r="E4106" s="43">
        <v>44652</v>
      </c>
      <c r="F4106" s="42">
        <v>30</v>
      </c>
      <c r="G4106" s="27">
        <v>0</v>
      </c>
      <c r="H4106" s="27">
        <v>0</v>
      </c>
      <c r="I4106" s="27">
        <v>0</v>
      </c>
      <c r="J4106" s="25">
        <v>0.32680500000000001</v>
      </c>
      <c r="K4106" s="25">
        <v>0.29935800000000001</v>
      </c>
      <c r="L4106" s="25">
        <v>0.25572</v>
      </c>
    </row>
    <row r="4107" spans="2:12" ht="19.5" customHeight="1" x14ac:dyDescent="0.3">
      <c r="B4107" s="39" t="s">
        <v>54</v>
      </c>
      <c r="C4107" s="38" t="s">
        <v>35</v>
      </c>
      <c r="D4107" s="38" t="s">
        <v>43</v>
      </c>
      <c r="E4107" s="43">
        <v>44621</v>
      </c>
      <c r="F4107" s="42">
        <v>30</v>
      </c>
      <c r="G4107" s="27">
        <v>0</v>
      </c>
      <c r="H4107" s="27">
        <v>0.457565</v>
      </c>
      <c r="I4107" s="27">
        <v>0</v>
      </c>
      <c r="J4107" s="25">
        <v>0.41127000000000002</v>
      </c>
      <c r="K4107" s="25">
        <v>0</v>
      </c>
      <c r="L4107" s="25">
        <v>0.33096999999999999</v>
      </c>
    </row>
    <row r="4108" spans="2:12" ht="19.5" customHeight="1" x14ac:dyDescent="0.3">
      <c r="B4108" s="39" t="s">
        <v>54</v>
      </c>
      <c r="C4108" s="38" t="s">
        <v>35</v>
      </c>
      <c r="D4108" s="38" t="s">
        <v>43</v>
      </c>
      <c r="E4108" s="43">
        <v>44593</v>
      </c>
      <c r="F4108" s="42">
        <v>30</v>
      </c>
      <c r="G4108" s="27">
        <v>0</v>
      </c>
      <c r="H4108" s="27">
        <v>0.33349099999999998</v>
      </c>
      <c r="I4108" s="27">
        <v>0</v>
      </c>
      <c r="J4108" s="25">
        <v>0.30150500000000002</v>
      </c>
      <c r="K4108" s="25">
        <v>0</v>
      </c>
      <c r="L4108" s="25">
        <v>0.24602499999999999</v>
      </c>
    </row>
    <row r="4109" spans="2:12" ht="19.5" customHeight="1" x14ac:dyDescent="0.3">
      <c r="B4109" s="39" t="s">
        <v>54</v>
      </c>
      <c r="C4109" s="38" t="s">
        <v>35</v>
      </c>
      <c r="D4109" s="38" t="s">
        <v>43</v>
      </c>
      <c r="E4109" s="43">
        <v>44562</v>
      </c>
      <c r="F4109" s="42">
        <v>30</v>
      </c>
      <c r="G4109" s="27">
        <v>0</v>
      </c>
      <c r="H4109" s="27">
        <v>0.33849600000000002</v>
      </c>
      <c r="I4109" s="27">
        <v>0</v>
      </c>
      <c r="J4109" s="25">
        <v>0.30294900000000002</v>
      </c>
      <c r="K4109" s="25">
        <v>0</v>
      </c>
      <c r="L4109" s="25">
        <v>0.25633699999999998</v>
      </c>
    </row>
    <row r="4110" spans="2:12" ht="19.5" customHeight="1" x14ac:dyDescent="0.3">
      <c r="B4110" s="88" t="s">
        <v>54</v>
      </c>
      <c r="C4110" s="38" t="s">
        <v>35</v>
      </c>
      <c r="D4110" s="38" t="s">
        <v>43</v>
      </c>
      <c r="E4110" s="43">
        <v>45108</v>
      </c>
      <c r="F4110" s="42">
        <v>30</v>
      </c>
      <c r="G4110" s="27">
        <v>0.19639100000000001</v>
      </c>
      <c r="H4110" s="27">
        <v>0</v>
      </c>
      <c r="I4110" s="27">
        <v>0.17627300000000001</v>
      </c>
      <c r="J4110" s="25">
        <v>0</v>
      </c>
      <c r="K4110" s="25">
        <v>0</v>
      </c>
      <c r="L4110" s="25">
        <v>0.14059199999999999</v>
      </c>
    </row>
    <row r="4111" spans="2:12" ht="19.5" customHeight="1" x14ac:dyDescent="0.3">
      <c r="B4111" s="39" t="s">
        <v>54</v>
      </c>
      <c r="C4111" s="38" t="s">
        <v>35</v>
      </c>
      <c r="D4111" s="38" t="s">
        <v>43</v>
      </c>
      <c r="E4111" s="43">
        <v>45078</v>
      </c>
      <c r="F4111" s="42">
        <v>4</v>
      </c>
      <c r="G4111" s="27">
        <v>0</v>
      </c>
      <c r="H4111" s="27">
        <v>0</v>
      </c>
      <c r="I4111" s="27">
        <v>0</v>
      </c>
      <c r="J4111" s="25">
        <v>0.15204100000000001</v>
      </c>
      <c r="K4111" s="25">
        <v>0.13847200000000001</v>
      </c>
      <c r="L4111" s="25">
        <v>0.115775</v>
      </c>
    </row>
    <row r="4112" spans="2:12" ht="19.5" customHeight="1" x14ac:dyDescent="0.3">
      <c r="B4112" s="39" t="s">
        <v>54</v>
      </c>
      <c r="C4112" s="38" t="s">
        <v>35</v>
      </c>
      <c r="D4112" s="38" t="s">
        <v>43</v>
      </c>
      <c r="E4112" s="43">
        <v>45047</v>
      </c>
      <c r="F4112" s="42">
        <v>4</v>
      </c>
      <c r="G4112" s="27">
        <v>0</v>
      </c>
      <c r="H4112" s="27">
        <v>0</v>
      </c>
      <c r="I4112" s="27">
        <v>0</v>
      </c>
      <c r="J4112" s="25">
        <v>0.135023</v>
      </c>
      <c r="K4112" s="25">
        <v>0.12532199999999999</v>
      </c>
      <c r="L4112" s="25">
        <v>9.9329000000000001E-2</v>
      </c>
    </row>
    <row r="4113" spans="2:12" ht="19.5" customHeight="1" x14ac:dyDescent="0.3">
      <c r="B4113" s="39" t="s">
        <v>54</v>
      </c>
      <c r="C4113" s="38" t="s">
        <v>35</v>
      </c>
      <c r="D4113" s="38" t="s">
        <v>43</v>
      </c>
      <c r="E4113" s="43">
        <v>45017</v>
      </c>
      <c r="F4113" s="42">
        <v>4</v>
      </c>
      <c r="G4113" s="27">
        <v>0</v>
      </c>
      <c r="H4113" s="27">
        <v>0</v>
      </c>
      <c r="I4113" s="27">
        <v>0</v>
      </c>
      <c r="J4113" s="25">
        <v>0.15514800000000001</v>
      </c>
      <c r="K4113" s="25">
        <v>0.14455499999999999</v>
      </c>
      <c r="L4113" s="25">
        <v>0.105491</v>
      </c>
    </row>
    <row r="4114" spans="2:12" ht="19.5" customHeight="1" x14ac:dyDescent="0.3">
      <c r="B4114" s="39" t="s">
        <v>54</v>
      </c>
      <c r="C4114" s="38" t="s">
        <v>35</v>
      </c>
      <c r="D4114" s="38" t="s">
        <v>43</v>
      </c>
      <c r="E4114" s="43">
        <v>44986</v>
      </c>
      <c r="F4114" s="42">
        <v>4</v>
      </c>
      <c r="G4114" s="27">
        <v>0</v>
      </c>
      <c r="H4114" s="27">
        <v>0.13045599999999999</v>
      </c>
      <c r="I4114" s="27">
        <v>0</v>
      </c>
      <c r="J4114" s="25">
        <v>0.116511</v>
      </c>
      <c r="K4114" s="25">
        <v>0</v>
      </c>
      <c r="L4114" s="25">
        <v>9.9227999999999997E-2</v>
      </c>
    </row>
    <row r="4115" spans="2:12" ht="19.5" customHeight="1" x14ac:dyDescent="0.3">
      <c r="B4115" s="39" t="s">
        <v>54</v>
      </c>
      <c r="C4115" s="38" t="s">
        <v>35</v>
      </c>
      <c r="D4115" s="38" t="s">
        <v>43</v>
      </c>
      <c r="E4115" s="43">
        <v>44927</v>
      </c>
      <c r="F4115" s="42">
        <v>4</v>
      </c>
      <c r="G4115" s="27">
        <v>0</v>
      </c>
      <c r="H4115" s="27">
        <v>0.154894</v>
      </c>
      <c r="I4115" s="27">
        <v>0</v>
      </c>
      <c r="J4115" s="25">
        <v>0.13794200000000001</v>
      </c>
      <c r="K4115" s="25">
        <v>0</v>
      </c>
      <c r="L4115" s="25">
        <v>9.8715999999999998E-2</v>
      </c>
    </row>
    <row r="4116" spans="2:12" ht="19.5" customHeight="1" x14ac:dyDescent="0.3">
      <c r="B4116" s="39" t="s">
        <v>54</v>
      </c>
      <c r="C4116" s="38" t="s">
        <v>35</v>
      </c>
      <c r="D4116" s="38" t="s">
        <v>43</v>
      </c>
      <c r="E4116" s="43">
        <v>44896</v>
      </c>
      <c r="F4116" s="42">
        <v>4</v>
      </c>
      <c r="G4116" s="27">
        <v>0</v>
      </c>
      <c r="H4116" s="27">
        <v>0.157027</v>
      </c>
      <c r="I4116" s="27">
        <v>0.14136599999999999</v>
      </c>
      <c r="J4116" s="25">
        <v>0</v>
      </c>
      <c r="K4116" s="25">
        <v>0</v>
      </c>
      <c r="L4116" s="25">
        <v>0.150618</v>
      </c>
    </row>
    <row r="4117" spans="2:12" ht="19.5" customHeight="1" x14ac:dyDescent="0.3">
      <c r="B4117" s="39" t="s">
        <v>54</v>
      </c>
      <c r="C4117" s="38" t="s">
        <v>35</v>
      </c>
      <c r="D4117" s="38" t="s">
        <v>43</v>
      </c>
      <c r="E4117" s="43">
        <v>44866</v>
      </c>
      <c r="F4117" s="42">
        <v>4</v>
      </c>
      <c r="G4117" s="27">
        <v>0</v>
      </c>
      <c r="H4117" s="27">
        <v>0.197852</v>
      </c>
      <c r="I4117" s="27">
        <v>0.18562999999999999</v>
      </c>
      <c r="J4117" s="25">
        <v>0</v>
      </c>
      <c r="K4117" s="25">
        <v>0</v>
      </c>
      <c r="L4117" s="25">
        <v>0.154365</v>
      </c>
    </row>
    <row r="4118" spans="2:12" ht="19.5" customHeight="1" x14ac:dyDescent="0.3">
      <c r="B4118" s="39" t="s">
        <v>54</v>
      </c>
      <c r="C4118" s="38" t="s">
        <v>35</v>
      </c>
      <c r="D4118" s="38" t="s">
        <v>43</v>
      </c>
      <c r="E4118" s="43">
        <v>44835</v>
      </c>
      <c r="F4118" s="42">
        <v>4</v>
      </c>
      <c r="G4118" s="27">
        <v>0.23196600000000001</v>
      </c>
      <c r="H4118" s="27">
        <v>0</v>
      </c>
      <c r="I4118" s="27">
        <v>0.21201700000000001</v>
      </c>
      <c r="J4118" s="25">
        <v>0</v>
      </c>
      <c r="K4118" s="25">
        <v>0</v>
      </c>
      <c r="L4118" s="25">
        <v>0.168763</v>
      </c>
    </row>
    <row r="4119" spans="2:12" ht="19.5" customHeight="1" x14ac:dyDescent="0.3">
      <c r="B4119" s="39" t="s">
        <v>54</v>
      </c>
      <c r="C4119" s="38" t="s">
        <v>35</v>
      </c>
      <c r="D4119" s="38" t="s">
        <v>43</v>
      </c>
      <c r="E4119" s="43">
        <v>44805</v>
      </c>
      <c r="F4119" s="42">
        <v>4</v>
      </c>
      <c r="G4119" s="27">
        <v>0.24985099999999999</v>
      </c>
      <c r="H4119" s="27">
        <v>0</v>
      </c>
      <c r="I4119" s="27">
        <v>0.22174099999999999</v>
      </c>
      <c r="J4119" s="25">
        <v>0</v>
      </c>
      <c r="K4119" s="25">
        <v>0</v>
      </c>
      <c r="L4119" s="25">
        <v>0.16738700000000001</v>
      </c>
    </row>
    <row r="4120" spans="2:12" ht="19.5" customHeight="1" x14ac:dyDescent="0.3">
      <c r="B4120" s="39" t="s">
        <v>54</v>
      </c>
      <c r="C4120" s="38" t="s">
        <v>35</v>
      </c>
      <c r="D4120" s="38" t="s">
        <v>43</v>
      </c>
      <c r="E4120" s="43">
        <v>44774</v>
      </c>
      <c r="F4120" s="42">
        <v>4</v>
      </c>
      <c r="G4120" s="27">
        <v>0.26161299999999998</v>
      </c>
      <c r="H4120" s="27">
        <v>0</v>
      </c>
      <c r="I4120" s="27">
        <v>0.24221400000000001</v>
      </c>
      <c r="J4120" s="25">
        <v>0</v>
      </c>
      <c r="K4120" s="25">
        <v>0</v>
      </c>
      <c r="L4120" s="25">
        <v>0.19378600000000001</v>
      </c>
    </row>
    <row r="4121" spans="2:12" ht="19.5" customHeight="1" x14ac:dyDescent="0.3">
      <c r="B4121" s="39" t="s">
        <v>54</v>
      </c>
      <c r="C4121" s="38" t="s">
        <v>35</v>
      </c>
      <c r="D4121" s="38" t="s">
        <v>43</v>
      </c>
      <c r="E4121" s="43">
        <v>44743</v>
      </c>
      <c r="F4121" s="42">
        <v>4</v>
      </c>
      <c r="G4121" s="27">
        <v>0.23135500000000001</v>
      </c>
      <c r="H4121" s="27">
        <v>0</v>
      </c>
      <c r="I4121" s="27">
        <v>0.21049000000000001</v>
      </c>
      <c r="J4121" s="25">
        <v>0</v>
      </c>
      <c r="K4121" s="25">
        <v>0</v>
      </c>
      <c r="L4121" s="25">
        <v>0.17232800000000001</v>
      </c>
    </row>
    <row r="4122" spans="2:12" ht="19.5" customHeight="1" x14ac:dyDescent="0.3">
      <c r="B4122" s="39" t="s">
        <v>54</v>
      </c>
      <c r="C4122" s="38" t="s">
        <v>35</v>
      </c>
      <c r="D4122" s="38" t="s">
        <v>43</v>
      </c>
      <c r="E4122" s="43">
        <v>44713</v>
      </c>
      <c r="F4122" s="42">
        <v>4</v>
      </c>
      <c r="G4122" s="27">
        <v>0</v>
      </c>
      <c r="H4122" s="27">
        <v>0</v>
      </c>
      <c r="I4122" s="27">
        <v>0</v>
      </c>
      <c r="J4122" s="25">
        <v>0.27750399999999997</v>
      </c>
      <c r="K4122" s="25">
        <v>0.260403</v>
      </c>
      <c r="L4122" s="25">
        <v>0.209866</v>
      </c>
    </row>
    <row r="4123" spans="2:12" ht="19.5" customHeight="1" x14ac:dyDescent="0.3">
      <c r="B4123" s="39" t="s">
        <v>54</v>
      </c>
      <c r="C4123" s="38" t="s">
        <v>35</v>
      </c>
      <c r="D4123" s="38" t="s">
        <v>43</v>
      </c>
      <c r="E4123" s="43">
        <v>44682</v>
      </c>
      <c r="F4123" s="42">
        <v>4</v>
      </c>
      <c r="G4123" s="27">
        <v>0</v>
      </c>
      <c r="H4123" s="27">
        <v>0</v>
      </c>
      <c r="I4123" s="27">
        <v>0</v>
      </c>
      <c r="J4123" s="25">
        <v>0.29617399999999999</v>
      </c>
      <c r="K4123" s="25">
        <v>0.27579100000000001</v>
      </c>
      <c r="L4123" s="25">
        <v>0.22911999999999999</v>
      </c>
    </row>
    <row r="4124" spans="2:12" ht="19.5" customHeight="1" x14ac:dyDescent="0.3">
      <c r="B4124" s="39" t="s">
        <v>54</v>
      </c>
      <c r="C4124" s="38" t="s">
        <v>35</v>
      </c>
      <c r="D4124" s="38" t="s">
        <v>43</v>
      </c>
      <c r="E4124" s="43">
        <v>44652</v>
      </c>
      <c r="F4124" s="42">
        <v>4</v>
      </c>
      <c r="G4124" s="27">
        <v>0</v>
      </c>
      <c r="H4124" s="27">
        <v>0</v>
      </c>
      <c r="I4124" s="27">
        <v>0</v>
      </c>
      <c r="J4124" s="25">
        <v>0.30080499999999999</v>
      </c>
      <c r="K4124" s="25">
        <v>0.27335799999999999</v>
      </c>
      <c r="L4124" s="25">
        <v>0.22972000000000001</v>
      </c>
    </row>
    <row r="4125" spans="2:12" ht="19.5" customHeight="1" x14ac:dyDescent="0.3">
      <c r="B4125" s="39" t="s">
        <v>54</v>
      </c>
      <c r="C4125" s="38" t="s">
        <v>35</v>
      </c>
      <c r="D4125" s="38" t="s">
        <v>43</v>
      </c>
      <c r="E4125" s="43">
        <v>44621</v>
      </c>
      <c r="F4125" s="42">
        <v>4</v>
      </c>
      <c r="G4125" s="27">
        <v>0</v>
      </c>
      <c r="H4125" s="27">
        <v>0.43156499999999998</v>
      </c>
      <c r="I4125" s="27">
        <v>0</v>
      </c>
      <c r="J4125" s="25">
        <v>0.38527</v>
      </c>
      <c r="K4125" s="25">
        <v>0</v>
      </c>
      <c r="L4125" s="25">
        <v>0.30497000000000002</v>
      </c>
    </row>
    <row r="4126" spans="2:12" ht="19.5" customHeight="1" x14ac:dyDescent="0.3">
      <c r="B4126" s="39" t="s">
        <v>54</v>
      </c>
      <c r="C4126" s="38" t="s">
        <v>35</v>
      </c>
      <c r="D4126" s="38" t="s">
        <v>43</v>
      </c>
      <c r="E4126" s="43">
        <v>44593</v>
      </c>
      <c r="F4126" s="42">
        <v>4</v>
      </c>
      <c r="G4126" s="27">
        <v>0</v>
      </c>
      <c r="H4126" s="27">
        <v>0.30749100000000001</v>
      </c>
      <c r="I4126" s="27">
        <v>0</v>
      </c>
      <c r="J4126" s="25">
        <v>0.275505</v>
      </c>
      <c r="K4126" s="25">
        <v>0</v>
      </c>
      <c r="L4126" s="25">
        <v>0.220025</v>
      </c>
    </row>
    <row r="4127" spans="2:12" ht="19.5" customHeight="1" x14ac:dyDescent="0.3">
      <c r="B4127" s="39" t="s">
        <v>54</v>
      </c>
      <c r="C4127" s="38" t="s">
        <v>35</v>
      </c>
      <c r="D4127" s="38" t="s">
        <v>43</v>
      </c>
      <c r="E4127" s="43">
        <v>44562</v>
      </c>
      <c r="F4127" s="42">
        <v>4</v>
      </c>
      <c r="G4127" s="27">
        <v>0</v>
      </c>
      <c r="H4127" s="27">
        <v>0.312496</v>
      </c>
      <c r="I4127" s="27">
        <v>0</v>
      </c>
      <c r="J4127" s="25">
        <v>0.276949</v>
      </c>
      <c r="K4127" s="25">
        <v>0</v>
      </c>
      <c r="L4127" s="25">
        <v>0.23033699999999999</v>
      </c>
    </row>
    <row r="4128" spans="2:12" ht="19.5" customHeight="1" x14ac:dyDescent="0.3">
      <c r="B4128" s="89" t="s">
        <v>54</v>
      </c>
      <c r="C4128" s="38" t="s">
        <v>35</v>
      </c>
      <c r="D4128" s="38" t="s">
        <v>43</v>
      </c>
      <c r="E4128" s="43">
        <v>45108</v>
      </c>
      <c r="F4128" s="42">
        <v>4</v>
      </c>
      <c r="G4128" s="27">
        <v>0.17039099999999999</v>
      </c>
      <c r="H4128" s="27">
        <v>0</v>
      </c>
      <c r="I4128" s="27">
        <v>0.15027299999999999</v>
      </c>
      <c r="J4128" s="25">
        <v>0</v>
      </c>
      <c r="K4128" s="25">
        <v>0</v>
      </c>
      <c r="L4128" s="25">
        <v>0.114592</v>
      </c>
    </row>
    <row r="4129" spans="2:12" ht="19.5" customHeight="1" x14ac:dyDescent="0.3">
      <c r="B4129" s="39" t="s">
        <v>54</v>
      </c>
      <c r="C4129" s="38" t="s">
        <v>35</v>
      </c>
      <c r="D4129" s="38" t="s">
        <v>43</v>
      </c>
      <c r="E4129" s="43">
        <v>45078</v>
      </c>
      <c r="F4129" s="42">
        <v>5</v>
      </c>
      <c r="G4129" s="27">
        <v>0</v>
      </c>
      <c r="H4129" s="27">
        <v>0</v>
      </c>
      <c r="I4129" s="27">
        <v>0</v>
      </c>
      <c r="J4129" s="25">
        <v>0.15304100000000001</v>
      </c>
      <c r="K4129" s="25">
        <v>0.13947200000000001</v>
      </c>
      <c r="L4129" s="25">
        <v>0.116775</v>
      </c>
    </row>
    <row r="4130" spans="2:12" ht="19.5" customHeight="1" x14ac:dyDescent="0.3">
      <c r="B4130" s="39" t="s">
        <v>54</v>
      </c>
      <c r="C4130" s="38" t="s">
        <v>35</v>
      </c>
      <c r="D4130" s="38" t="s">
        <v>43</v>
      </c>
      <c r="E4130" s="43">
        <v>45047</v>
      </c>
      <c r="F4130" s="42">
        <v>5</v>
      </c>
      <c r="G4130" s="27">
        <v>0</v>
      </c>
      <c r="H4130" s="27">
        <v>0</v>
      </c>
      <c r="I4130" s="27">
        <v>0</v>
      </c>
      <c r="J4130" s="25">
        <v>0.13602300000000001</v>
      </c>
      <c r="K4130" s="25">
        <v>0.12632199999999999</v>
      </c>
      <c r="L4130" s="25">
        <v>0.100329</v>
      </c>
    </row>
    <row r="4131" spans="2:12" ht="19.5" customHeight="1" x14ac:dyDescent="0.3">
      <c r="B4131" s="39" t="s">
        <v>54</v>
      </c>
      <c r="C4131" s="38" t="s">
        <v>35</v>
      </c>
      <c r="D4131" s="38" t="s">
        <v>43</v>
      </c>
      <c r="E4131" s="43">
        <v>45017</v>
      </c>
      <c r="F4131" s="42">
        <v>5</v>
      </c>
      <c r="G4131" s="27">
        <v>0</v>
      </c>
      <c r="H4131" s="27">
        <v>0</v>
      </c>
      <c r="I4131" s="27">
        <v>0</v>
      </c>
      <c r="J4131" s="25">
        <v>0.15614800000000001</v>
      </c>
      <c r="K4131" s="25">
        <v>0.14555499999999999</v>
      </c>
      <c r="L4131" s="25">
        <v>0.106491</v>
      </c>
    </row>
    <row r="4132" spans="2:12" ht="19.5" customHeight="1" x14ac:dyDescent="0.3">
      <c r="B4132" s="39" t="s">
        <v>54</v>
      </c>
      <c r="C4132" s="38" t="s">
        <v>35</v>
      </c>
      <c r="D4132" s="38" t="s">
        <v>43</v>
      </c>
      <c r="E4132" s="43">
        <v>44986</v>
      </c>
      <c r="F4132" s="42">
        <v>5</v>
      </c>
      <c r="G4132" s="27">
        <v>0</v>
      </c>
      <c r="H4132" s="27">
        <v>0.13145599999999999</v>
      </c>
      <c r="I4132" s="27">
        <v>0</v>
      </c>
      <c r="J4132" s="25">
        <v>0.117511</v>
      </c>
      <c r="K4132" s="25">
        <v>0</v>
      </c>
      <c r="L4132" s="25">
        <v>0.100228</v>
      </c>
    </row>
    <row r="4133" spans="2:12" ht="19.5" customHeight="1" x14ac:dyDescent="0.3">
      <c r="B4133" s="39" t="s">
        <v>54</v>
      </c>
      <c r="C4133" s="38" t="s">
        <v>35</v>
      </c>
      <c r="D4133" s="38" t="s">
        <v>43</v>
      </c>
      <c r="E4133" s="43">
        <v>44927</v>
      </c>
      <c r="F4133" s="42">
        <v>5</v>
      </c>
      <c r="G4133" s="27">
        <v>0</v>
      </c>
      <c r="H4133" s="27">
        <v>0.155894</v>
      </c>
      <c r="I4133" s="27">
        <v>0</v>
      </c>
      <c r="J4133" s="25">
        <v>0.13894200000000001</v>
      </c>
      <c r="K4133" s="25">
        <v>0</v>
      </c>
      <c r="L4133" s="25">
        <v>9.9715999999999999E-2</v>
      </c>
    </row>
    <row r="4134" spans="2:12" ht="19.5" customHeight="1" x14ac:dyDescent="0.3">
      <c r="B4134" s="39" t="s">
        <v>54</v>
      </c>
      <c r="C4134" s="38" t="s">
        <v>35</v>
      </c>
      <c r="D4134" s="38" t="s">
        <v>43</v>
      </c>
      <c r="E4134" s="43">
        <v>44896</v>
      </c>
      <c r="F4134" s="42">
        <v>5</v>
      </c>
      <c r="G4134" s="27">
        <v>0</v>
      </c>
      <c r="H4134" s="27">
        <v>0.158027</v>
      </c>
      <c r="I4134" s="27">
        <v>0.14236599999999999</v>
      </c>
      <c r="J4134" s="25">
        <v>0</v>
      </c>
      <c r="K4134" s="25">
        <v>0</v>
      </c>
      <c r="L4134" s="25">
        <v>0.151618</v>
      </c>
    </row>
    <row r="4135" spans="2:12" ht="19.5" customHeight="1" x14ac:dyDescent="0.3">
      <c r="B4135" s="39" t="s">
        <v>54</v>
      </c>
      <c r="C4135" s="38" t="s">
        <v>35</v>
      </c>
      <c r="D4135" s="38" t="s">
        <v>43</v>
      </c>
      <c r="E4135" s="43">
        <v>44866</v>
      </c>
      <c r="F4135" s="42">
        <v>5</v>
      </c>
      <c r="G4135" s="27">
        <v>0</v>
      </c>
      <c r="H4135" s="27">
        <v>0.198852</v>
      </c>
      <c r="I4135" s="27">
        <v>0.18662999999999999</v>
      </c>
      <c r="J4135" s="25">
        <v>0</v>
      </c>
      <c r="K4135" s="25">
        <v>0</v>
      </c>
      <c r="L4135" s="25">
        <v>0.155365</v>
      </c>
    </row>
    <row r="4136" spans="2:12" ht="19.5" customHeight="1" x14ac:dyDescent="0.3">
      <c r="B4136" s="39" t="s">
        <v>54</v>
      </c>
      <c r="C4136" s="38" t="s">
        <v>35</v>
      </c>
      <c r="D4136" s="38" t="s">
        <v>43</v>
      </c>
      <c r="E4136" s="43">
        <v>44835</v>
      </c>
      <c r="F4136" s="42">
        <v>5</v>
      </c>
      <c r="G4136" s="27">
        <v>0.23296600000000001</v>
      </c>
      <c r="H4136" s="27">
        <v>0</v>
      </c>
      <c r="I4136" s="27">
        <v>0.21301700000000001</v>
      </c>
      <c r="J4136" s="25">
        <v>0</v>
      </c>
      <c r="K4136" s="25">
        <v>0</v>
      </c>
      <c r="L4136" s="25">
        <v>0.169763</v>
      </c>
    </row>
    <row r="4137" spans="2:12" ht="19.5" customHeight="1" x14ac:dyDescent="0.3">
      <c r="B4137" s="39" t="s">
        <v>54</v>
      </c>
      <c r="C4137" s="38" t="s">
        <v>35</v>
      </c>
      <c r="D4137" s="38" t="s">
        <v>43</v>
      </c>
      <c r="E4137" s="43">
        <v>44805</v>
      </c>
      <c r="F4137" s="42">
        <v>5</v>
      </c>
      <c r="G4137" s="27">
        <v>0.25085099999999999</v>
      </c>
      <c r="H4137" s="27">
        <v>0</v>
      </c>
      <c r="I4137" s="27">
        <v>0.22274099999999999</v>
      </c>
      <c r="J4137" s="25">
        <v>0</v>
      </c>
      <c r="K4137" s="25">
        <v>0</v>
      </c>
      <c r="L4137" s="25">
        <v>0.16838700000000001</v>
      </c>
    </row>
    <row r="4138" spans="2:12" ht="19.5" customHeight="1" x14ac:dyDescent="0.3">
      <c r="B4138" s="39" t="s">
        <v>54</v>
      </c>
      <c r="C4138" s="38" t="s">
        <v>35</v>
      </c>
      <c r="D4138" s="38" t="s">
        <v>43</v>
      </c>
      <c r="E4138" s="43">
        <v>44774</v>
      </c>
      <c r="F4138" s="42">
        <v>5</v>
      </c>
      <c r="G4138" s="27">
        <v>0.26261299999999999</v>
      </c>
      <c r="H4138" s="27">
        <v>0</v>
      </c>
      <c r="I4138" s="27">
        <v>0.24321400000000001</v>
      </c>
      <c r="J4138" s="25">
        <v>0</v>
      </c>
      <c r="K4138" s="25">
        <v>0</v>
      </c>
      <c r="L4138" s="25">
        <v>0.19478599999999999</v>
      </c>
    </row>
    <row r="4139" spans="2:12" ht="19.5" customHeight="1" x14ac:dyDescent="0.3">
      <c r="B4139" s="39" t="s">
        <v>54</v>
      </c>
      <c r="C4139" s="38" t="s">
        <v>35</v>
      </c>
      <c r="D4139" s="38" t="s">
        <v>43</v>
      </c>
      <c r="E4139" s="43">
        <v>44743</v>
      </c>
      <c r="F4139" s="42">
        <v>5</v>
      </c>
      <c r="G4139" s="27">
        <v>0.23235500000000001</v>
      </c>
      <c r="H4139" s="27">
        <v>0</v>
      </c>
      <c r="I4139" s="27">
        <v>0.21149000000000001</v>
      </c>
      <c r="J4139" s="25">
        <v>0</v>
      </c>
      <c r="K4139" s="25">
        <v>0</v>
      </c>
      <c r="L4139" s="25">
        <v>0.17332800000000001</v>
      </c>
    </row>
    <row r="4140" spans="2:12" ht="19.5" customHeight="1" x14ac:dyDescent="0.3">
      <c r="B4140" s="39" t="s">
        <v>54</v>
      </c>
      <c r="C4140" s="38" t="s">
        <v>35</v>
      </c>
      <c r="D4140" s="38" t="s">
        <v>43</v>
      </c>
      <c r="E4140" s="43">
        <v>44713</v>
      </c>
      <c r="F4140" s="42">
        <v>5</v>
      </c>
      <c r="G4140" s="27">
        <v>0</v>
      </c>
      <c r="H4140" s="27">
        <v>0</v>
      </c>
      <c r="I4140" s="27">
        <v>0</v>
      </c>
      <c r="J4140" s="25">
        <v>0.27850399999999997</v>
      </c>
      <c r="K4140" s="25">
        <v>0.261403</v>
      </c>
      <c r="L4140" s="25">
        <v>0.210866</v>
      </c>
    </row>
    <row r="4141" spans="2:12" ht="19.5" customHeight="1" x14ac:dyDescent="0.3">
      <c r="B4141" s="39" t="s">
        <v>54</v>
      </c>
      <c r="C4141" s="38" t="s">
        <v>35</v>
      </c>
      <c r="D4141" s="38" t="s">
        <v>43</v>
      </c>
      <c r="E4141" s="43">
        <v>44682</v>
      </c>
      <c r="F4141" s="42">
        <v>5</v>
      </c>
      <c r="G4141" s="27">
        <v>0</v>
      </c>
      <c r="H4141" s="27">
        <v>0</v>
      </c>
      <c r="I4141" s="27">
        <v>0</v>
      </c>
      <c r="J4141" s="25">
        <v>0.29717399999999999</v>
      </c>
      <c r="K4141" s="25">
        <v>0.27679100000000001</v>
      </c>
      <c r="L4141" s="25">
        <v>0.23011999999999999</v>
      </c>
    </row>
    <row r="4142" spans="2:12" ht="19.5" customHeight="1" x14ac:dyDescent="0.3">
      <c r="B4142" s="39" t="s">
        <v>54</v>
      </c>
      <c r="C4142" s="38" t="s">
        <v>35</v>
      </c>
      <c r="D4142" s="38" t="s">
        <v>43</v>
      </c>
      <c r="E4142" s="43">
        <v>44652</v>
      </c>
      <c r="F4142" s="42">
        <v>5</v>
      </c>
      <c r="G4142" s="27">
        <v>0</v>
      </c>
      <c r="H4142" s="27">
        <v>0</v>
      </c>
      <c r="I4142" s="27">
        <v>0</v>
      </c>
      <c r="J4142" s="25">
        <v>0.30180499999999999</v>
      </c>
      <c r="K4142" s="25">
        <v>0.27435799999999999</v>
      </c>
      <c r="L4142" s="25">
        <v>0.23072000000000001</v>
      </c>
    </row>
    <row r="4143" spans="2:12" ht="19.5" customHeight="1" x14ac:dyDescent="0.3">
      <c r="B4143" s="39" t="s">
        <v>54</v>
      </c>
      <c r="C4143" s="38" t="s">
        <v>35</v>
      </c>
      <c r="D4143" s="38" t="s">
        <v>43</v>
      </c>
      <c r="E4143" s="43">
        <v>44621</v>
      </c>
      <c r="F4143" s="42">
        <v>5</v>
      </c>
      <c r="G4143" s="27">
        <v>0</v>
      </c>
      <c r="H4143" s="27">
        <v>0.43256499999999998</v>
      </c>
      <c r="I4143" s="27">
        <v>0</v>
      </c>
      <c r="J4143" s="25">
        <v>0.38627</v>
      </c>
      <c r="K4143" s="25">
        <v>0</v>
      </c>
      <c r="L4143" s="25">
        <v>0.30597000000000002</v>
      </c>
    </row>
    <row r="4144" spans="2:12" ht="19.5" customHeight="1" x14ac:dyDescent="0.3">
      <c r="B4144" s="39" t="s">
        <v>54</v>
      </c>
      <c r="C4144" s="38" t="s">
        <v>35</v>
      </c>
      <c r="D4144" s="38" t="s">
        <v>43</v>
      </c>
      <c r="E4144" s="43">
        <v>44593</v>
      </c>
      <c r="F4144" s="42">
        <v>5</v>
      </c>
      <c r="G4144" s="27">
        <v>0</v>
      </c>
      <c r="H4144" s="27">
        <v>0.30849100000000002</v>
      </c>
      <c r="I4144" s="27">
        <v>0</v>
      </c>
      <c r="J4144" s="25">
        <v>0.276505</v>
      </c>
      <c r="K4144" s="25">
        <v>0</v>
      </c>
      <c r="L4144" s="25">
        <v>0.221025</v>
      </c>
    </row>
    <row r="4145" spans="2:12" ht="19.5" customHeight="1" x14ac:dyDescent="0.3">
      <c r="B4145" s="39" t="s">
        <v>54</v>
      </c>
      <c r="C4145" s="38" t="s">
        <v>35</v>
      </c>
      <c r="D4145" s="38" t="s">
        <v>43</v>
      </c>
      <c r="E4145" s="43">
        <v>44562</v>
      </c>
      <c r="F4145" s="42">
        <v>5</v>
      </c>
      <c r="G4145" s="27">
        <v>0</v>
      </c>
      <c r="H4145" s="27">
        <v>0.313496</v>
      </c>
      <c r="I4145" s="27">
        <v>0</v>
      </c>
      <c r="J4145" s="25">
        <v>0.277949</v>
      </c>
      <c r="K4145" s="25">
        <v>0</v>
      </c>
      <c r="L4145" s="25">
        <v>0.23133699999999999</v>
      </c>
    </row>
    <row r="4146" spans="2:12" ht="19.5" customHeight="1" x14ac:dyDescent="0.3">
      <c r="B4146" s="89" t="s">
        <v>54</v>
      </c>
      <c r="C4146" s="38" t="s">
        <v>35</v>
      </c>
      <c r="D4146" s="38" t="s">
        <v>43</v>
      </c>
      <c r="E4146" s="43">
        <v>45108</v>
      </c>
      <c r="F4146" s="42">
        <v>5</v>
      </c>
      <c r="G4146" s="27">
        <v>0.17139099999999999</v>
      </c>
      <c r="H4146" s="27">
        <v>0</v>
      </c>
      <c r="I4146" s="27">
        <v>0.15127299999999999</v>
      </c>
      <c r="J4146" s="25">
        <v>0</v>
      </c>
      <c r="K4146" s="25">
        <v>0</v>
      </c>
      <c r="L4146" s="25">
        <v>0.115592</v>
      </c>
    </row>
    <row r="4147" spans="2:12" ht="19.5" customHeight="1" x14ac:dyDescent="0.3">
      <c r="B4147" s="39" t="s">
        <v>54</v>
      </c>
      <c r="C4147" s="38" t="s">
        <v>35</v>
      </c>
      <c r="D4147" s="38" t="s">
        <v>43</v>
      </c>
      <c r="E4147" s="43">
        <v>45078</v>
      </c>
      <c r="F4147" s="42">
        <v>6</v>
      </c>
      <c r="G4147" s="27">
        <v>0</v>
      </c>
      <c r="H4147" s="27">
        <v>0</v>
      </c>
      <c r="I4147" s="27">
        <v>0</v>
      </c>
      <c r="J4147" s="25">
        <v>0.15404100000000001</v>
      </c>
      <c r="K4147" s="25">
        <v>0.14047200000000001</v>
      </c>
      <c r="L4147" s="25">
        <v>0.117775</v>
      </c>
    </row>
    <row r="4148" spans="2:12" ht="19.5" customHeight="1" x14ac:dyDescent="0.3">
      <c r="B4148" s="39" t="s">
        <v>54</v>
      </c>
      <c r="C4148" s="38" t="s">
        <v>35</v>
      </c>
      <c r="D4148" s="38" t="s">
        <v>43</v>
      </c>
      <c r="E4148" s="43">
        <v>45047</v>
      </c>
      <c r="F4148" s="42">
        <v>6</v>
      </c>
      <c r="G4148" s="27">
        <v>0</v>
      </c>
      <c r="H4148" s="27">
        <v>0</v>
      </c>
      <c r="I4148" s="27">
        <v>0</v>
      </c>
      <c r="J4148" s="25">
        <v>0.13702300000000001</v>
      </c>
      <c r="K4148" s="25">
        <v>0.12732199999999999</v>
      </c>
      <c r="L4148" s="25">
        <v>0.101329</v>
      </c>
    </row>
    <row r="4149" spans="2:12" ht="19.5" customHeight="1" x14ac:dyDescent="0.3">
      <c r="B4149" s="39" t="s">
        <v>54</v>
      </c>
      <c r="C4149" s="38" t="s">
        <v>35</v>
      </c>
      <c r="D4149" s="38" t="s">
        <v>43</v>
      </c>
      <c r="E4149" s="43">
        <v>45017</v>
      </c>
      <c r="F4149" s="42">
        <v>6</v>
      </c>
      <c r="G4149" s="27">
        <v>0</v>
      </c>
      <c r="H4149" s="27">
        <v>0</v>
      </c>
      <c r="I4149" s="27">
        <v>0</v>
      </c>
      <c r="J4149" s="25">
        <v>0.15714800000000001</v>
      </c>
      <c r="K4149" s="25">
        <v>0.14655499999999999</v>
      </c>
      <c r="L4149" s="25">
        <v>0.107491</v>
      </c>
    </row>
    <row r="4150" spans="2:12" ht="19.5" customHeight="1" x14ac:dyDescent="0.3">
      <c r="B4150" s="39" t="s">
        <v>54</v>
      </c>
      <c r="C4150" s="38" t="s">
        <v>35</v>
      </c>
      <c r="D4150" s="38" t="s">
        <v>43</v>
      </c>
      <c r="E4150" s="43">
        <v>44986</v>
      </c>
      <c r="F4150" s="42">
        <v>6</v>
      </c>
      <c r="G4150" s="27">
        <v>0</v>
      </c>
      <c r="H4150" s="27">
        <v>0.13245599999999999</v>
      </c>
      <c r="I4150" s="27">
        <v>0</v>
      </c>
      <c r="J4150" s="25">
        <v>0.11851100000000001</v>
      </c>
      <c r="K4150" s="25">
        <v>0</v>
      </c>
      <c r="L4150" s="25">
        <v>0.101228</v>
      </c>
    </row>
    <row r="4151" spans="2:12" ht="19.5" customHeight="1" x14ac:dyDescent="0.3">
      <c r="B4151" s="39" t="s">
        <v>54</v>
      </c>
      <c r="C4151" s="38" t="s">
        <v>35</v>
      </c>
      <c r="D4151" s="38" t="s">
        <v>43</v>
      </c>
      <c r="E4151" s="43">
        <v>44927</v>
      </c>
      <c r="F4151" s="42">
        <v>6</v>
      </c>
      <c r="G4151" s="27">
        <v>0</v>
      </c>
      <c r="H4151" s="27">
        <v>0.15689400000000001</v>
      </c>
      <c r="I4151" s="27">
        <v>0</v>
      </c>
      <c r="J4151" s="25">
        <v>0.13994200000000001</v>
      </c>
      <c r="K4151" s="25">
        <v>0</v>
      </c>
      <c r="L4151" s="25">
        <v>0.100716</v>
      </c>
    </row>
    <row r="4152" spans="2:12" ht="19.5" customHeight="1" x14ac:dyDescent="0.3">
      <c r="B4152" s="39" t="s">
        <v>54</v>
      </c>
      <c r="C4152" s="38" t="s">
        <v>35</v>
      </c>
      <c r="D4152" s="38" t="s">
        <v>43</v>
      </c>
      <c r="E4152" s="43">
        <v>44896</v>
      </c>
      <c r="F4152" s="42">
        <v>6</v>
      </c>
      <c r="G4152" s="27">
        <v>0</v>
      </c>
      <c r="H4152" s="27">
        <v>0.159027</v>
      </c>
      <c r="I4152" s="27">
        <v>0.14336599999999999</v>
      </c>
      <c r="J4152" s="25">
        <v>0</v>
      </c>
      <c r="K4152" s="25">
        <v>0</v>
      </c>
      <c r="L4152" s="25">
        <v>0.152618</v>
      </c>
    </row>
    <row r="4153" spans="2:12" ht="19.5" customHeight="1" x14ac:dyDescent="0.3">
      <c r="B4153" s="39" t="s">
        <v>54</v>
      </c>
      <c r="C4153" s="38" t="s">
        <v>35</v>
      </c>
      <c r="D4153" s="38" t="s">
        <v>43</v>
      </c>
      <c r="E4153" s="43">
        <v>44866</v>
      </c>
      <c r="F4153" s="42">
        <v>6</v>
      </c>
      <c r="G4153" s="27">
        <v>0</v>
      </c>
      <c r="H4153" s="27">
        <v>0.199852</v>
      </c>
      <c r="I4153" s="27">
        <v>0.18762999999999999</v>
      </c>
      <c r="J4153" s="25">
        <v>0</v>
      </c>
      <c r="K4153" s="25">
        <v>0</v>
      </c>
      <c r="L4153" s="25">
        <v>0.156365</v>
      </c>
    </row>
    <row r="4154" spans="2:12" ht="19.5" customHeight="1" x14ac:dyDescent="0.3">
      <c r="B4154" s="39" t="s">
        <v>54</v>
      </c>
      <c r="C4154" s="38" t="s">
        <v>35</v>
      </c>
      <c r="D4154" s="38" t="s">
        <v>43</v>
      </c>
      <c r="E4154" s="43">
        <v>44835</v>
      </c>
      <c r="F4154" s="42">
        <v>6</v>
      </c>
      <c r="G4154" s="27">
        <v>0.23396600000000001</v>
      </c>
      <c r="H4154" s="27">
        <v>0</v>
      </c>
      <c r="I4154" s="27">
        <v>0.21401700000000001</v>
      </c>
      <c r="J4154" s="25">
        <v>0</v>
      </c>
      <c r="K4154" s="25">
        <v>0</v>
      </c>
      <c r="L4154" s="25">
        <v>0.170763</v>
      </c>
    </row>
    <row r="4155" spans="2:12" ht="19.5" customHeight="1" x14ac:dyDescent="0.3">
      <c r="B4155" s="39" t="s">
        <v>54</v>
      </c>
      <c r="C4155" s="38" t="s">
        <v>35</v>
      </c>
      <c r="D4155" s="38" t="s">
        <v>43</v>
      </c>
      <c r="E4155" s="43">
        <v>44805</v>
      </c>
      <c r="F4155" s="42">
        <v>6</v>
      </c>
      <c r="G4155" s="27">
        <v>0.25185099999999999</v>
      </c>
      <c r="H4155" s="27">
        <v>0</v>
      </c>
      <c r="I4155" s="27">
        <v>0.223741</v>
      </c>
      <c r="J4155" s="25">
        <v>0</v>
      </c>
      <c r="K4155" s="25">
        <v>0</v>
      </c>
      <c r="L4155" s="25">
        <v>0.16938700000000001</v>
      </c>
    </row>
    <row r="4156" spans="2:12" ht="19.5" customHeight="1" x14ac:dyDescent="0.3">
      <c r="B4156" s="39" t="s">
        <v>54</v>
      </c>
      <c r="C4156" s="38" t="s">
        <v>35</v>
      </c>
      <c r="D4156" s="38" t="s">
        <v>43</v>
      </c>
      <c r="E4156" s="43">
        <v>44774</v>
      </c>
      <c r="F4156" s="42">
        <v>6</v>
      </c>
      <c r="G4156" s="27">
        <v>0.26361299999999999</v>
      </c>
      <c r="H4156" s="27">
        <v>0</v>
      </c>
      <c r="I4156" s="27">
        <v>0.24421399999999999</v>
      </c>
      <c r="J4156" s="25">
        <v>0</v>
      </c>
      <c r="K4156" s="25">
        <v>0</v>
      </c>
      <c r="L4156" s="25">
        <v>0.19578599999999999</v>
      </c>
    </row>
    <row r="4157" spans="2:12" ht="19.5" customHeight="1" x14ac:dyDescent="0.3">
      <c r="B4157" s="39" t="s">
        <v>54</v>
      </c>
      <c r="C4157" s="38" t="s">
        <v>35</v>
      </c>
      <c r="D4157" s="38" t="s">
        <v>43</v>
      </c>
      <c r="E4157" s="43">
        <v>44743</v>
      </c>
      <c r="F4157" s="42">
        <v>6</v>
      </c>
      <c r="G4157" s="27">
        <v>0.23335500000000001</v>
      </c>
      <c r="H4157" s="27">
        <v>0</v>
      </c>
      <c r="I4157" s="27">
        <v>0.21249000000000001</v>
      </c>
      <c r="J4157" s="25">
        <v>0</v>
      </c>
      <c r="K4157" s="25">
        <v>0</v>
      </c>
      <c r="L4157" s="25">
        <v>0.17432800000000001</v>
      </c>
    </row>
    <row r="4158" spans="2:12" ht="19.5" customHeight="1" x14ac:dyDescent="0.3">
      <c r="B4158" s="39" t="s">
        <v>54</v>
      </c>
      <c r="C4158" s="38" t="s">
        <v>35</v>
      </c>
      <c r="D4158" s="38" t="s">
        <v>43</v>
      </c>
      <c r="E4158" s="43">
        <v>44713</v>
      </c>
      <c r="F4158" s="42">
        <v>6</v>
      </c>
      <c r="G4158" s="27">
        <v>0</v>
      </c>
      <c r="H4158" s="27">
        <v>0</v>
      </c>
      <c r="I4158" s="27">
        <v>0</v>
      </c>
      <c r="J4158" s="25">
        <v>0.27950399999999997</v>
      </c>
      <c r="K4158" s="25">
        <v>0.262403</v>
      </c>
      <c r="L4158" s="25">
        <v>0.211866</v>
      </c>
    </row>
    <row r="4159" spans="2:12" ht="19.5" customHeight="1" x14ac:dyDescent="0.3">
      <c r="B4159" s="39" t="s">
        <v>54</v>
      </c>
      <c r="C4159" s="38" t="s">
        <v>35</v>
      </c>
      <c r="D4159" s="38" t="s">
        <v>43</v>
      </c>
      <c r="E4159" s="43">
        <v>44682</v>
      </c>
      <c r="F4159" s="42">
        <v>6</v>
      </c>
      <c r="G4159" s="27">
        <v>0</v>
      </c>
      <c r="H4159" s="27">
        <v>0</v>
      </c>
      <c r="I4159" s="27">
        <v>0</v>
      </c>
      <c r="J4159" s="25">
        <v>0.29817399999999999</v>
      </c>
      <c r="K4159" s="25">
        <v>0.27779100000000001</v>
      </c>
      <c r="L4159" s="25">
        <v>0.23111999999999999</v>
      </c>
    </row>
    <row r="4160" spans="2:12" ht="19.5" customHeight="1" x14ac:dyDescent="0.3">
      <c r="B4160" s="39" t="s">
        <v>54</v>
      </c>
      <c r="C4160" s="38" t="s">
        <v>35</v>
      </c>
      <c r="D4160" s="38" t="s">
        <v>43</v>
      </c>
      <c r="E4160" s="43">
        <v>44652</v>
      </c>
      <c r="F4160" s="42">
        <v>6</v>
      </c>
      <c r="G4160" s="27">
        <v>0</v>
      </c>
      <c r="H4160" s="27">
        <v>0</v>
      </c>
      <c r="I4160" s="27">
        <v>0</v>
      </c>
      <c r="J4160" s="25">
        <v>0.30280499999999999</v>
      </c>
      <c r="K4160" s="25">
        <v>0.27535799999999999</v>
      </c>
      <c r="L4160" s="25">
        <v>0.23172000000000001</v>
      </c>
    </row>
    <row r="4161" spans="2:12" ht="19.5" customHeight="1" x14ac:dyDescent="0.3">
      <c r="B4161" s="39" t="s">
        <v>54</v>
      </c>
      <c r="C4161" s="38" t="s">
        <v>35</v>
      </c>
      <c r="D4161" s="38" t="s">
        <v>43</v>
      </c>
      <c r="E4161" s="43">
        <v>44621</v>
      </c>
      <c r="F4161" s="42">
        <v>6</v>
      </c>
      <c r="G4161" s="27">
        <v>0</v>
      </c>
      <c r="H4161" s="27">
        <v>0.43356499999999998</v>
      </c>
      <c r="I4161" s="27">
        <v>0</v>
      </c>
      <c r="J4161" s="25">
        <v>0.38727</v>
      </c>
      <c r="K4161" s="25">
        <v>0</v>
      </c>
      <c r="L4161" s="25">
        <v>0.30697000000000002</v>
      </c>
    </row>
    <row r="4162" spans="2:12" ht="19.5" customHeight="1" x14ac:dyDescent="0.3">
      <c r="B4162" s="39" t="s">
        <v>54</v>
      </c>
      <c r="C4162" s="38" t="s">
        <v>35</v>
      </c>
      <c r="D4162" s="38" t="s">
        <v>43</v>
      </c>
      <c r="E4162" s="43">
        <v>44593</v>
      </c>
      <c r="F4162" s="42">
        <v>6</v>
      </c>
      <c r="G4162" s="27">
        <v>0</v>
      </c>
      <c r="H4162" s="27">
        <v>0.30949100000000002</v>
      </c>
      <c r="I4162" s="27">
        <v>0</v>
      </c>
      <c r="J4162" s="25">
        <v>0.277505</v>
      </c>
      <c r="K4162" s="25">
        <v>0</v>
      </c>
      <c r="L4162" s="25">
        <v>0.222025</v>
      </c>
    </row>
    <row r="4163" spans="2:12" ht="19.5" customHeight="1" x14ac:dyDescent="0.3">
      <c r="B4163" s="39" t="s">
        <v>54</v>
      </c>
      <c r="C4163" s="38" t="s">
        <v>35</v>
      </c>
      <c r="D4163" s="38" t="s">
        <v>43</v>
      </c>
      <c r="E4163" s="43">
        <v>44562</v>
      </c>
      <c r="F4163" s="42">
        <v>6</v>
      </c>
      <c r="G4163" s="27">
        <v>0</v>
      </c>
      <c r="H4163" s="27">
        <v>0.314496</v>
      </c>
      <c r="I4163" s="27">
        <v>0</v>
      </c>
      <c r="J4163" s="25">
        <v>0.278949</v>
      </c>
      <c r="K4163" s="25">
        <v>0</v>
      </c>
      <c r="L4163" s="25">
        <v>0.23233699999999999</v>
      </c>
    </row>
    <row r="4164" spans="2:12" ht="19.5" customHeight="1" x14ac:dyDescent="0.3">
      <c r="B4164" s="88" t="s">
        <v>54</v>
      </c>
      <c r="C4164" s="38" t="s">
        <v>35</v>
      </c>
      <c r="D4164" s="38" t="s">
        <v>43</v>
      </c>
      <c r="E4164" s="43">
        <v>45108</v>
      </c>
      <c r="F4164" s="42">
        <v>6</v>
      </c>
      <c r="G4164" s="27">
        <v>0.17239099999999999</v>
      </c>
      <c r="H4164" s="27">
        <v>0</v>
      </c>
      <c r="I4164" s="27">
        <v>0.15227299999999999</v>
      </c>
      <c r="J4164" s="25">
        <v>0</v>
      </c>
      <c r="K4164" s="25">
        <v>0</v>
      </c>
      <c r="L4164" s="25">
        <v>0.116592</v>
      </c>
    </row>
    <row r="4165" spans="2:12" ht="19.5" customHeight="1" x14ac:dyDescent="0.3">
      <c r="B4165" s="39" t="s">
        <v>54</v>
      </c>
      <c r="C4165" s="38" t="s">
        <v>35</v>
      </c>
      <c r="D4165" s="38" t="s">
        <v>43</v>
      </c>
      <c r="E4165" s="43">
        <v>45078</v>
      </c>
      <c r="F4165" s="42">
        <v>8</v>
      </c>
      <c r="G4165" s="27">
        <v>0</v>
      </c>
      <c r="H4165" s="27">
        <v>0</v>
      </c>
      <c r="I4165" s="27">
        <v>0</v>
      </c>
      <c r="J4165" s="25">
        <v>0.15604100000000001</v>
      </c>
      <c r="K4165" s="25">
        <v>0.14247199999999999</v>
      </c>
      <c r="L4165" s="25">
        <v>0.11977500000000001</v>
      </c>
    </row>
    <row r="4166" spans="2:12" ht="19.5" customHeight="1" x14ac:dyDescent="0.3">
      <c r="B4166" s="39" t="s">
        <v>54</v>
      </c>
      <c r="C4166" s="38" t="s">
        <v>35</v>
      </c>
      <c r="D4166" s="38" t="s">
        <v>43</v>
      </c>
      <c r="E4166" s="43">
        <v>45047</v>
      </c>
      <c r="F4166" s="42">
        <v>8</v>
      </c>
      <c r="G4166" s="27">
        <v>0</v>
      </c>
      <c r="H4166" s="27">
        <v>0</v>
      </c>
      <c r="I4166" s="27">
        <v>0</v>
      </c>
      <c r="J4166" s="25">
        <v>0.13902300000000001</v>
      </c>
      <c r="K4166" s="25">
        <v>0.12932199999999999</v>
      </c>
      <c r="L4166" s="25">
        <v>0.103329</v>
      </c>
    </row>
    <row r="4167" spans="2:12" ht="19.5" customHeight="1" x14ac:dyDescent="0.3">
      <c r="B4167" s="39" t="s">
        <v>54</v>
      </c>
      <c r="C4167" s="38" t="s">
        <v>35</v>
      </c>
      <c r="D4167" s="38" t="s">
        <v>43</v>
      </c>
      <c r="E4167" s="43">
        <v>45017</v>
      </c>
      <c r="F4167" s="42">
        <v>8</v>
      </c>
      <c r="G4167" s="27">
        <v>0</v>
      </c>
      <c r="H4167" s="27">
        <v>0</v>
      </c>
      <c r="I4167" s="27">
        <v>0</v>
      </c>
      <c r="J4167" s="25">
        <v>0.15914800000000001</v>
      </c>
      <c r="K4167" s="25">
        <v>0.14855499999999999</v>
      </c>
      <c r="L4167" s="25">
        <v>0.109491</v>
      </c>
    </row>
    <row r="4168" spans="2:12" ht="19.5" customHeight="1" x14ac:dyDescent="0.3">
      <c r="B4168" s="39" t="s">
        <v>54</v>
      </c>
      <c r="C4168" s="38" t="s">
        <v>35</v>
      </c>
      <c r="D4168" s="38" t="s">
        <v>43</v>
      </c>
      <c r="E4168" s="43">
        <v>44986</v>
      </c>
      <c r="F4168" s="42">
        <v>8</v>
      </c>
      <c r="G4168" s="27">
        <v>0</v>
      </c>
      <c r="H4168" s="27">
        <v>0.13445599999999999</v>
      </c>
      <c r="I4168" s="27">
        <v>0</v>
      </c>
      <c r="J4168" s="25">
        <v>0.12051099999999999</v>
      </c>
      <c r="K4168" s="25">
        <v>0</v>
      </c>
      <c r="L4168" s="25">
        <v>0.103228</v>
      </c>
    </row>
    <row r="4169" spans="2:12" ht="19.5" customHeight="1" x14ac:dyDescent="0.3">
      <c r="B4169" s="39" t="s">
        <v>54</v>
      </c>
      <c r="C4169" s="38" t="s">
        <v>35</v>
      </c>
      <c r="D4169" s="38" t="s">
        <v>43</v>
      </c>
      <c r="E4169" s="43">
        <v>44927</v>
      </c>
      <c r="F4169" s="42">
        <v>8</v>
      </c>
      <c r="G4169" s="27">
        <v>0</v>
      </c>
      <c r="H4169" s="27">
        <v>0.15889400000000001</v>
      </c>
      <c r="I4169" s="27">
        <v>0</v>
      </c>
      <c r="J4169" s="25">
        <v>0.14194200000000001</v>
      </c>
      <c r="K4169" s="25">
        <v>0</v>
      </c>
      <c r="L4169" s="25">
        <v>0.102716</v>
      </c>
    </row>
    <row r="4170" spans="2:12" ht="19.5" customHeight="1" x14ac:dyDescent="0.3">
      <c r="B4170" s="39" t="s">
        <v>54</v>
      </c>
      <c r="C4170" s="38" t="s">
        <v>35</v>
      </c>
      <c r="D4170" s="38" t="s">
        <v>43</v>
      </c>
      <c r="E4170" s="43">
        <v>44896</v>
      </c>
      <c r="F4170" s="42">
        <v>8</v>
      </c>
      <c r="G4170" s="27">
        <v>0</v>
      </c>
      <c r="H4170" s="27">
        <v>0.161027</v>
      </c>
      <c r="I4170" s="27">
        <v>0.145366</v>
      </c>
      <c r="J4170" s="25">
        <v>0</v>
      </c>
      <c r="K4170" s="25">
        <v>0</v>
      </c>
      <c r="L4170" s="25">
        <v>0.15461800000000001</v>
      </c>
    </row>
    <row r="4171" spans="2:12" ht="19.5" customHeight="1" x14ac:dyDescent="0.3">
      <c r="B4171" s="39" t="s">
        <v>54</v>
      </c>
      <c r="C4171" s="38" t="s">
        <v>35</v>
      </c>
      <c r="D4171" s="38" t="s">
        <v>43</v>
      </c>
      <c r="E4171" s="43">
        <v>44866</v>
      </c>
      <c r="F4171" s="42">
        <v>8</v>
      </c>
      <c r="G4171" s="27">
        <v>0</v>
      </c>
      <c r="H4171" s="27">
        <v>0.201852</v>
      </c>
      <c r="I4171" s="27">
        <v>0.18962999999999999</v>
      </c>
      <c r="J4171" s="25">
        <v>0</v>
      </c>
      <c r="K4171" s="25">
        <v>0</v>
      </c>
      <c r="L4171" s="25">
        <v>0.15836500000000001</v>
      </c>
    </row>
    <row r="4172" spans="2:12" ht="19.5" customHeight="1" x14ac:dyDescent="0.3">
      <c r="B4172" s="39" t="s">
        <v>54</v>
      </c>
      <c r="C4172" s="38" t="s">
        <v>35</v>
      </c>
      <c r="D4172" s="38" t="s">
        <v>43</v>
      </c>
      <c r="E4172" s="43">
        <v>44835</v>
      </c>
      <c r="F4172" s="42">
        <v>8</v>
      </c>
      <c r="G4172" s="27">
        <v>0.23596600000000001</v>
      </c>
      <c r="H4172" s="27">
        <v>0</v>
      </c>
      <c r="I4172" s="27">
        <v>0.21601699999999999</v>
      </c>
      <c r="J4172" s="25">
        <v>0</v>
      </c>
      <c r="K4172" s="25">
        <v>0</v>
      </c>
      <c r="L4172" s="25">
        <v>0.172763</v>
      </c>
    </row>
    <row r="4173" spans="2:12" ht="19.5" customHeight="1" x14ac:dyDescent="0.3">
      <c r="B4173" s="39" t="s">
        <v>54</v>
      </c>
      <c r="C4173" s="38" t="s">
        <v>35</v>
      </c>
      <c r="D4173" s="38" t="s">
        <v>43</v>
      </c>
      <c r="E4173" s="43">
        <v>44805</v>
      </c>
      <c r="F4173" s="42">
        <v>8</v>
      </c>
      <c r="G4173" s="27">
        <v>0.25385099999999999</v>
      </c>
      <c r="H4173" s="27">
        <v>0</v>
      </c>
      <c r="I4173" s="27">
        <v>0.225741</v>
      </c>
      <c r="J4173" s="25">
        <v>0</v>
      </c>
      <c r="K4173" s="25">
        <v>0</v>
      </c>
      <c r="L4173" s="25">
        <v>0.17138700000000001</v>
      </c>
    </row>
    <row r="4174" spans="2:12" ht="19.5" customHeight="1" x14ac:dyDescent="0.3">
      <c r="B4174" s="39" t="s">
        <v>54</v>
      </c>
      <c r="C4174" s="38" t="s">
        <v>35</v>
      </c>
      <c r="D4174" s="38" t="s">
        <v>43</v>
      </c>
      <c r="E4174" s="43">
        <v>44774</v>
      </c>
      <c r="F4174" s="42">
        <v>8</v>
      </c>
      <c r="G4174" s="27">
        <v>0.26561299999999999</v>
      </c>
      <c r="H4174" s="27">
        <v>0</v>
      </c>
      <c r="I4174" s="27">
        <v>0.24621399999999999</v>
      </c>
      <c r="J4174" s="25">
        <v>0</v>
      </c>
      <c r="K4174" s="25">
        <v>0</v>
      </c>
      <c r="L4174" s="25">
        <v>0.19778599999999999</v>
      </c>
    </row>
    <row r="4175" spans="2:12" ht="19.5" customHeight="1" x14ac:dyDescent="0.3">
      <c r="B4175" s="39" t="s">
        <v>54</v>
      </c>
      <c r="C4175" s="38" t="s">
        <v>35</v>
      </c>
      <c r="D4175" s="38" t="s">
        <v>43</v>
      </c>
      <c r="E4175" s="43">
        <v>44743</v>
      </c>
      <c r="F4175" s="42">
        <v>8</v>
      </c>
      <c r="G4175" s="27">
        <v>0.23535500000000001</v>
      </c>
      <c r="H4175" s="27">
        <v>0</v>
      </c>
      <c r="I4175" s="27">
        <v>0.21448999999999999</v>
      </c>
      <c r="J4175" s="25">
        <v>0</v>
      </c>
      <c r="K4175" s="25">
        <v>0</v>
      </c>
      <c r="L4175" s="25">
        <v>0.17632800000000001</v>
      </c>
    </row>
    <row r="4176" spans="2:12" ht="19.5" customHeight="1" x14ac:dyDescent="0.3">
      <c r="B4176" s="39" t="s">
        <v>54</v>
      </c>
      <c r="C4176" s="38" t="s">
        <v>35</v>
      </c>
      <c r="D4176" s="38" t="s">
        <v>43</v>
      </c>
      <c r="E4176" s="43">
        <v>44713</v>
      </c>
      <c r="F4176" s="42">
        <v>8</v>
      </c>
      <c r="G4176" s="27">
        <v>0</v>
      </c>
      <c r="H4176" s="27">
        <v>0</v>
      </c>
      <c r="I4176" s="27">
        <v>0</v>
      </c>
      <c r="J4176" s="25">
        <v>0.28150399999999998</v>
      </c>
      <c r="K4176" s="25">
        <v>0.264403</v>
      </c>
      <c r="L4176" s="25">
        <v>0.213866</v>
      </c>
    </row>
    <row r="4177" spans="2:12" ht="19.5" customHeight="1" x14ac:dyDescent="0.3">
      <c r="B4177" s="39" t="s">
        <v>54</v>
      </c>
      <c r="C4177" s="38" t="s">
        <v>35</v>
      </c>
      <c r="D4177" s="38" t="s">
        <v>43</v>
      </c>
      <c r="E4177" s="43">
        <v>44682</v>
      </c>
      <c r="F4177" s="42">
        <v>8</v>
      </c>
      <c r="G4177" s="27">
        <v>0</v>
      </c>
      <c r="H4177" s="27">
        <v>0</v>
      </c>
      <c r="I4177" s="27">
        <v>0</v>
      </c>
      <c r="J4177" s="25">
        <v>0.300174</v>
      </c>
      <c r="K4177" s="25">
        <v>0.27979100000000001</v>
      </c>
      <c r="L4177" s="25">
        <v>0.23311999999999999</v>
      </c>
    </row>
    <row r="4178" spans="2:12" ht="19.5" customHeight="1" x14ac:dyDescent="0.3">
      <c r="B4178" s="39" t="s">
        <v>54</v>
      </c>
      <c r="C4178" s="38" t="s">
        <v>35</v>
      </c>
      <c r="D4178" s="38" t="s">
        <v>43</v>
      </c>
      <c r="E4178" s="43">
        <v>44652</v>
      </c>
      <c r="F4178" s="42">
        <v>8</v>
      </c>
      <c r="G4178" s="27">
        <v>0</v>
      </c>
      <c r="H4178" s="27">
        <v>0</v>
      </c>
      <c r="I4178" s="27">
        <v>0</v>
      </c>
      <c r="J4178" s="25">
        <v>0.30480499999999999</v>
      </c>
      <c r="K4178" s="25">
        <v>0.27735799999999999</v>
      </c>
      <c r="L4178" s="25">
        <v>0.23372000000000001</v>
      </c>
    </row>
    <row r="4179" spans="2:12" ht="19.5" customHeight="1" x14ac:dyDescent="0.3">
      <c r="B4179" s="39" t="s">
        <v>54</v>
      </c>
      <c r="C4179" s="38" t="s">
        <v>35</v>
      </c>
      <c r="D4179" s="38" t="s">
        <v>43</v>
      </c>
      <c r="E4179" s="43">
        <v>44621</v>
      </c>
      <c r="F4179" s="42">
        <v>8</v>
      </c>
      <c r="G4179" s="27">
        <v>0</v>
      </c>
      <c r="H4179" s="27">
        <v>0.43556499999999998</v>
      </c>
      <c r="I4179" s="27">
        <v>0</v>
      </c>
      <c r="J4179" s="25">
        <v>0.38927</v>
      </c>
      <c r="K4179" s="25">
        <v>0</v>
      </c>
      <c r="L4179" s="25">
        <v>0.30897000000000002</v>
      </c>
    </row>
    <row r="4180" spans="2:12" ht="19.5" customHeight="1" x14ac:dyDescent="0.3">
      <c r="B4180" s="39" t="s">
        <v>54</v>
      </c>
      <c r="C4180" s="38" t="s">
        <v>35</v>
      </c>
      <c r="D4180" s="38" t="s">
        <v>43</v>
      </c>
      <c r="E4180" s="43">
        <v>44593</v>
      </c>
      <c r="F4180" s="42">
        <v>8</v>
      </c>
      <c r="G4180" s="27">
        <v>0</v>
      </c>
      <c r="H4180" s="27">
        <v>0.31149100000000002</v>
      </c>
      <c r="I4180" s="27">
        <v>0</v>
      </c>
      <c r="J4180" s="25">
        <v>0.279505</v>
      </c>
      <c r="K4180" s="25">
        <v>0</v>
      </c>
      <c r="L4180" s="25">
        <v>0.224025</v>
      </c>
    </row>
    <row r="4181" spans="2:12" ht="19.5" customHeight="1" x14ac:dyDescent="0.3">
      <c r="B4181" s="39" t="s">
        <v>54</v>
      </c>
      <c r="C4181" s="38" t="s">
        <v>35</v>
      </c>
      <c r="D4181" s="38" t="s">
        <v>43</v>
      </c>
      <c r="E4181" s="43">
        <v>44562</v>
      </c>
      <c r="F4181" s="42">
        <v>8</v>
      </c>
      <c r="G4181" s="27">
        <v>0</v>
      </c>
      <c r="H4181" s="27">
        <v>0.316496</v>
      </c>
      <c r="I4181" s="27">
        <v>0</v>
      </c>
      <c r="J4181" s="25">
        <v>0.280949</v>
      </c>
      <c r="K4181" s="25">
        <v>0</v>
      </c>
      <c r="L4181" s="25">
        <v>0.23433699999999999</v>
      </c>
    </row>
    <row r="4182" spans="2:12" ht="19.5" customHeight="1" x14ac:dyDescent="0.3">
      <c r="B4182" s="88" t="s">
        <v>54</v>
      </c>
      <c r="C4182" s="38" t="s">
        <v>35</v>
      </c>
      <c r="D4182" s="38" t="s">
        <v>43</v>
      </c>
      <c r="E4182" s="43">
        <v>45108</v>
      </c>
      <c r="F4182" s="42">
        <v>8</v>
      </c>
      <c r="G4182" s="27">
        <v>0.17439099999999999</v>
      </c>
      <c r="H4182" s="27">
        <v>0</v>
      </c>
      <c r="I4182" s="27">
        <v>0.15427299999999999</v>
      </c>
      <c r="J4182" s="25">
        <v>0</v>
      </c>
      <c r="K4182" s="25">
        <v>0</v>
      </c>
      <c r="L4182" s="25">
        <v>0.118592</v>
      </c>
    </row>
    <row r="4183" spans="2:12" ht="19.5" customHeight="1" x14ac:dyDescent="0.3">
      <c r="B4183" s="39" t="s">
        <v>54</v>
      </c>
      <c r="C4183" s="38" t="s">
        <v>35</v>
      </c>
      <c r="D4183" s="38" t="s">
        <v>82</v>
      </c>
      <c r="E4183" s="43">
        <v>44896</v>
      </c>
      <c r="F4183" s="42" t="s">
        <v>125</v>
      </c>
      <c r="G4183" s="27">
        <v>0</v>
      </c>
      <c r="H4183" s="27">
        <v>0.161527</v>
      </c>
      <c r="I4183" s="27">
        <v>0.145866</v>
      </c>
      <c r="J4183" s="25">
        <v>0</v>
      </c>
      <c r="K4183" s="25">
        <v>0</v>
      </c>
      <c r="L4183" s="25">
        <v>0.15511800000000001</v>
      </c>
    </row>
    <row r="4184" spans="2:12" ht="19.5" customHeight="1" x14ac:dyDescent="0.3">
      <c r="B4184" s="39" t="s">
        <v>54</v>
      </c>
      <c r="C4184" s="38" t="s">
        <v>35</v>
      </c>
      <c r="D4184" s="38" t="s">
        <v>82</v>
      </c>
      <c r="E4184" s="43">
        <v>44866</v>
      </c>
      <c r="F4184" s="42" t="s">
        <v>125</v>
      </c>
      <c r="G4184" s="27">
        <v>0</v>
      </c>
      <c r="H4184" s="27">
        <v>0.202352</v>
      </c>
      <c r="I4184" s="27">
        <v>0.19012999999999999</v>
      </c>
      <c r="J4184" s="25">
        <v>0</v>
      </c>
      <c r="K4184" s="25">
        <v>0</v>
      </c>
      <c r="L4184" s="25">
        <v>0.15886500000000001</v>
      </c>
    </row>
    <row r="4185" spans="2:12" ht="19.5" customHeight="1" x14ac:dyDescent="0.3">
      <c r="B4185" s="39" t="s">
        <v>54</v>
      </c>
      <c r="C4185" s="38" t="s">
        <v>35</v>
      </c>
      <c r="D4185" s="38" t="s">
        <v>82</v>
      </c>
      <c r="E4185" s="43">
        <v>44835</v>
      </c>
      <c r="F4185" s="42" t="s">
        <v>125</v>
      </c>
      <c r="G4185" s="27">
        <v>0.23646600000000001</v>
      </c>
      <c r="H4185" s="27">
        <v>0</v>
      </c>
      <c r="I4185" s="27">
        <v>0.21651699999999999</v>
      </c>
      <c r="J4185" s="25">
        <v>0</v>
      </c>
      <c r="K4185" s="25">
        <v>0</v>
      </c>
      <c r="L4185" s="25">
        <v>0.173263</v>
      </c>
    </row>
    <row r="4186" spans="2:12" ht="19.5" customHeight="1" x14ac:dyDescent="0.3">
      <c r="B4186" s="39" t="s">
        <v>54</v>
      </c>
      <c r="C4186" s="38" t="s">
        <v>35</v>
      </c>
      <c r="D4186" s="38" t="s">
        <v>82</v>
      </c>
      <c r="E4186" s="43">
        <v>44805</v>
      </c>
      <c r="F4186" s="42" t="s">
        <v>125</v>
      </c>
      <c r="G4186" s="27">
        <v>0.25435099999999999</v>
      </c>
      <c r="H4186" s="27">
        <v>0</v>
      </c>
      <c r="I4186" s="27">
        <v>0.226241</v>
      </c>
      <c r="J4186" s="25">
        <v>0</v>
      </c>
      <c r="K4186" s="25">
        <v>0</v>
      </c>
      <c r="L4186" s="25">
        <v>0.17188700000000001</v>
      </c>
    </row>
    <row r="4187" spans="2:12" ht="19.5" customHeight="1" x14ac:dyDescent="0.3">
      <c r="B4187" s="39" t="s">
        <v>54</v>
      </c>
      <c r="C4187" s="38" t="s">
        <v>35</v>
      </c>
      <c r="D4187" s="38" t="s">
        <v>82</v>
      </c>
      <c r="E4187" s="43">
        <v>44774</v>
      </c>
      <c r="F4187" s="42" t="s">
        <v>125</v>
      </c>
      <c r="G4187" s="27">
        <v>0.26611299999999999</v>
      </c>
      <c r="H4187" s="27">
        <v>0</v>
      </c>
      <c r="I4187" s="27">
        <v>0.24671399999999999</v>
      </c>
      <c r="J4187" s="25">
        <v>0</v>
      </c>
      <c r="K4187" s="25">
        <v>0</v>
      </c>
      <c r="L4187" s="25">
        <v>0.19828599999999999</v>
      </c>
    </row>
    <row r="4188" spans="2:12" ht="19.5" customHeight="1" x14ac:dyDescent="0.3">
      <c r="B4188" s="39" t="s">
        <v>54</v>
      </c>
      <c r="C4188" s="38" t="s">
        <v>35</v>
      </c>
      <c r="D4188" s="38" t="s">
        <v>82</v>
      </c>
      <c r="E4188" s="43">
        <v>44743</v>
      </c>
      <c r="F4188" s="42" t="s">
        <v>125</v>
      </c>
      <c r="G4188" s="27">
        <v>0.23585500000000001</v>
      </c>
      <c r="H4188" s="27">
        <v>0</v>
      </c>
      <c r="I4188" s="27">
        <v>0.21498999999999999</v>
      </c>
      <c r="J4188" s="25">
        <v>0</v>
      </c>
      <c r="K4188" s="25">
        <v>0</v>
      </c>
      <c r="L4188" s="25">
        <v>0.17682799999999999</v>
      </c>
    </row>
    <row r="4189" spans="2:12" ht="19.5" customHeight="1" x14ac:dyDescent="0.3">
      <c r="B4189" s="39" t="s">
        <v>54</v>
      </c>
      <c r="C4189" s="38" t="s">
        <v>35</v>
      </c>
      <c r="D4189" s="38" t="s">
        <v>82</v>
      </c>
      <c r="E4189" s="43">
        <v>44713</v>
      </c>
      <c r="F4189" s="42" t="s">
        <v>125</v>
      </c>
      <c r="G4189" s="27">
        <v>0</v>
      </c>
      <c r="H4189" s="27">
        <v>0</v>
      </c>
      <c r="I4189" s="27">
        <v>0</v>
      </c>
      <c r="J4189" s="25">
        <v>0.28200399999999998</v>
      </c>
      <c r="K4189" s="25">
        <v>0.264903</v>
      </c>
      <c r="L4189" s="25">
        <v>0.214366</v>
      </c>
    </row>
    <row r="4190" spans="2:12" ht="19.5" customHeight="1" x14ac:dyDescent="0.3">
      <c r="B4190" s="39" t="s">
        <v>54</v>
      </c>
      <c r="C4190" s="38" t="s">
        <v>35</v>
      </c>
      <c r="D4190" s="38" t="s">
        <v>82</v>
      </c>
      <c r="E4190" s="43">
        <v>44682</v>
      </c>
      <c r="F4190" s="42" t="s">
        <v>125</v>
      </c>
      <c r="G4190" s="27">
        <v>0</v>
      </c>
      <c r="H4190" s="27">
        <v>0</v>
      </c>
      <c r="I4190" s="27">
        <v>0</v>
      </c>
      <c r="J4190" s="25">
        <v>0.300674</v>
      </c>
      <c r="K4190" s="25">
        <v>0.28029100000000001</v>
      </c>
      <c r="L4190" s="25">
        <v>0.23361999999999999</v>
      </c>
    </row>
    <row r="4191" spans="2:12" ht="19.5" customHeight="1" x14ac:dyDescent="0.3">
      <c r="B4191" s="39" t="s">
        <v>54</v>
      </c>
      <c r="C4191" s="38" t="s">
        <v>35</v>
      </c>
      <c r="D4191" s="38" t="s">
        <v>82</v>
      </c>
      <c r="E4191" s="43">
        <v>44652</v>
      </c>
      <c r="F4191" s="42" t="s">
        <v>125</v>
      </c>
      <c r="G4191" s="27">
        <v>0</v>
      </c>
      <c r="H4191" s="27">
        <v>0</v>
      </c>
      <c r="I4191" s="27">
        <v>0</v>
      </c>
      <c r="J4191" s="25">
        <v>0.30530499999999999</v>
      </c>
      <c r="K4191" s="25">
        <v>0.27785799999999999</v>
      </c>
      <c r="L4191" s="25">
        <v>0.23422000000000001</v>
      </c>
    </row>
    <row r="4192" spans="2:12" ht="19.5" customHeight="1" x14ac:dyDescent="0.3">
      <c r="B4192" s="39" t="s">
        <v>54</v>
      </c>
      <c r="C4192" s="38" t="s">
        <v>35</v>
      </c>
      <c r="D4192" s="38" t="s">
        <v>82</v>
      </c>
      <c r="E4192" s="43">
        <v>44621</v>
      </c>
      <c r="F4192" s="42" t="s">
        <v>125</v>
      </c>
      <c r="G4192" s="27">
        <v>0</v>
      </c>
      <c r="H4192" s="27">
        <v>0.43606499999999998</v>
      </c>
      <c r="I4192" s="27">
        <v>0</v>
      </c>
      <c r="J4192" s="25">
        <v>0.38977000000000001</v>
      </c>
      <c r="K4192" s="25">
        <v>0</v>
      </c>
      <c r="L4192" s="25">
        <v>0.30947000000000002</v>
      </c>
    </row>
    <row r="4193" spans="2:12" ht="19.5" customHeight="1" x14ac:dyDescent="0.3">
      <c r="B4193" s="39" t="s">
        <v>54</v>
      </c>
      <c r="C4193" s="38" t="s">
        <v>35</v>
      </c>
      <c r="D4193" s="38" t="s">
        <v>82</v>
      </c>
      <c r="E4193" s="43">
        <v>44593</v>
      </c>
      <c r="F4193" s="42" t="s">
        <v>125</v>
      </c>
      <c r="G4193" s="27">
        <v>0</v>
      </c>
      <c r="H4193" s="27">
        <v>0.31199100000000002</v>
      </c>
      <c r="I4193" s="27">
        <v>0</v>
      </c>
      <c r="J4193" s="25">
        <v>0.280005</v>
      </c>
      <c r="K4193" s="25">
        <v>0</v>
      </c>
      <c r="L4193" s="25">
        <v>0.224525</v>
      </c>
    </row>
    <row r="4194" spans="2:12" ht="19.5" customHeight="1" x14ac:dyDescent="0.3">
      <c r="B4194" s="39" t="s">
        <v>54</v>
      </c>
      <c r="C4194" s="38" t="s">
        <v>35</v>
      </c>
      <c r="D4194" s="38" t="s">
        <v>82</v>
      </c>
      <c r="E4194" s="43">
        <v>44562</v>
      </c>
      <c r="F4194" s="42" t="s">
        <v>125</v>
      </c>
      <c r="G4194" s="27">
        <v>0</v>
      </c>
      <c r="H4194" s="27">
        <v>0.316996</v>
      </c>
      <c r="I4194" s="27">
        <v>0</v>
      </c>
      <c r="J4194" s="25">
        <v>0.281449</v>
      </c>
      <c r="K4194" s="25">
        <v>0</v>
      </c>
      <c r="L4194" s="25">
        <v>0.23483699999999999</v>
      </c>
    </row>
    <row r="4195" spans="2:12" ht="19.5" customHeight="1" x14ac:dyDescent="0.3">
      <c r="B4195" s="39" t="s">
        <v>54</v>
      </c>
      <c r="C4195" s="38" t="s">
        <v>35</v>
      </c>
      <c r="D4195" s="38" t="s">
        <v>82</v>
      </c>
      <c r="E4195" s="43">
        <v>44896</v>
      </c>
      <c r="F4195" s="42" t="s">
        <v>126</v>
      </c>
      <c r="G4195" s="27">
        <v>0</v>
      </c>
      <c r="H4195" s="27">
        <v>0.16652700000000001</v>
      </c>
      <c r="I4195" s="27">
        <v>0.150866</v>
      </c>
      <c r="J4195" s="25">
        <v>0</v>
      </c>
      <c r="K4195" s="25">
        <v>0</v>
      </c>
      <c r="L4195" s="25">
        <v>0.16011800000000001</v>
      </c>
    </row>
    <row r="4196" spans="2:12" ht="19.5" customHeight="1" x14ac:dyDescent="0.3">
      <c r="B4196" s="39" t="s">
        <v>54</v>
      </c>
      <c r="C4196" s="38" t="s">
        <v>35</v>
      </c>
      <c r="D4196" s="38" t="s">
        <v>82</v>
      </c>
      <c r="E4196" s="43">
        <v>44866</v>
      </c>
      <c r="F4196" s="42" t="s">
        <v>126</v>
      </c>
      <c r="G4196" s="27">
        <v>0</v>
      </c>
      <c r="H4196" s="27">
        <v>0.20735200000000001</v>
      </c>
      <c r="I4196" s="27">
        <v>0.19513</v>
      </c>
      <c r="J4196" s="25">
        <v>0</v>
      </c>
      <c r="K4196" s="25">
        <v>0</v>
      </c>
      <c r="L4196" s="25">
        <v>0.16386500000000001</v>
      </c>
    </row>
    <row r="4197" spans="2:12" ht="19.5" customHeight="1" x14ac:dyDescent="0.3">
      <c r="B4197" s="39" t="s">
        <v>54</v>
      </c>
      <c r="C4197" s="38" t="s">
        <v>35</v>
      </c>
      <c r="D4197" s="38" t="s">
        <v>82</v>
      </c>
      <c r="E4197" s="43">
        <v>44835</v>
      </c>
      <c r="F4197" s="42" t="s">
        <v>126</v>
      </c>
      <c r="G4197" s="27">
        <v>0.24146599999999999</v>
      </c>
      <c r="H4197" s="27">
        <v>0</v>
      </c>
      <c r="I4197" s="27">
        <v>0.22151699999999999</v>
      </c>
      <c r="J4197" s="25">
        <v>0</v>
      </c>
      <c r="K4197" s="25">
        <v>0</v>
      </c>
      <c r="L4197" s="25">
        <v>0.178263</v>
      </c>
    </row>
    <row r="4198" spans="2:12" ht="19.5" customHeight="1" x14ac:dyDescent="0.3">
      <c r="B4198" s="39" t="s">
        <v>54</v>
      </c>
      <c r="C4198" s="38" t="s">
        <v>35</v>
      </c>
      <c r="D4198" s="38" t="s">
        <v>82</v>
      </c>
      <c r="E4198" s="43">
        <v>44805</v>
      </c>
      <c r="F4198" s="42" t="s">
        <v>126</v>
      </c>
      <c r="G4198" s="27">
        <v>0.259351</v>
      </c>
      <c r="H4198" s="27">
        <v>0</v>
      </c>
      <c r="I4198" s="27">
        <v>0.231241</v>
      </c>
      <c r="J4198" s="25">
        <v>0</v>
      </c>
      <c r="K4198" s="25">
        <v>0</v>
      </c>
      <c r="L4198" s="25">
        <v>0.17688699999999999</v>
      </c>
    </row>
    <row r="4199" spans="2:12" ht="19.5" customHeight="1" x14ac:dyDescent="0.3">
      <c r="B4199" s="39" t="s">
        <v>54</v>
      </c>
      <c r="C4199" s="38" t="s">
        <v>35</v>
      </c>
      <c r="D4199" s="38" t="s">
        <v>82</v>
      </c>
      <c r="E4199" s="43">
        <v>44774</v>
      </c>
      <c r="F4199" s="42" t="s">
        <v>126</v>
      </c>
      <c r="G4199" s="27">
        <v>0.27111299999999999</v>
      </c>
      <c r="H4199" s="27">
        <v>0</v>
      </c>
      <c r="I4199" s="27">
        <v>0.25171399999999999</v>
      </c>
      <c r="J4199" s="25">
        <v>0</v>
      </c>
      <c r="K4199" s="25">
        <v>0</v>
      </c>
      <c r="L4199" s="25">
        <v>0.20328599999999999</v>
      </c>
    </row>
    <row r="4200" spans="2:12" ht="19.5" customHeight="1" x14ac:dyDescent="0.3">
      <c r="B4200" s="39" t="s">
        <v>54</v>
      </c>
      <c r="C4200" s="38" t="s">
        <v>35</v>
      </c>
      <c r="D4200" s="38" t="s">
        <v>82</v>
      </c>
      <c r="E4200" s="43">
        <v>44743</v>
      </c>
      <c r="F4200" s="42" t="s">
        <v>126</v>
      </c>
      <c r="G4200" s="27">
        <v>0.24085499999999999</v>
      </c>
      <c r="H4200" s="27">
        <v>0</v>
      </c>
      <c r="I4200" s="27">
        <v>0.21998999999999999</v>
      </c>
      <c r="J4200" s="25">
        <v>0</v>
      </c>
      <c r="K4200" s="25">
        <v>0</v>
      </c>
      <c r="L4200" s="25">
        <v>0.18182799999999999</v>
      </c>
    </row>
    <row r="4201" spans="2:12" ht="19.5" customHeight="1" x14ac:dyDescent="0.3">
      <c r="B4201" s="39" t="s">
        <v>54</v>
      </c>
      <c r="C4201" s="38" t="s">
        <v>35</v>
      </c>
      <c r="D4201" s="38" t="s">
        <v>82</v>
      </c>
      <c r="E4201" s="43">
        <v>44713</v>
      </c>
      <c r="F4201" s="42" t="s">
        <v>126</v>
      </c>
      <c r="G4201" s="27">
        <v>0</v>
      </c>
      <c r="H4201" s="27">
        <v>0</v>
      </c>
      <c r="I4201" s="27">
        <v>0</v>
      </c>
      <c r="J4201" s="25">
        <v>0.28700399999999998</v>
      </c>
      <c r="K4201" s="25">
        <v>0.269903</v>
      </c>
      <c r="L4201" s="25">
        <v>0.21936600000000001</v>
      </c>
    </row>
    <row r="4202" spans="2:12" ht="19.5" customHeight="1" x14ac:dyDescent="0.3">
      <c r="B4202" s="39" t="s">
        <v>54</v>
      </c>
      <c r="C4202" s="38" t="s">
        <v>35</v>
      </c>
      <c r="D4202" s="38" t="s">
        <v>82</v>
      </c>
      <c r="E4202" s="43">
        <v>44682</v>
      </c>
      <c r="F4202" s="42" t="s">
        <v>126</v>
      </c>
      <c r="G4202" s="27">
        <v>0</v>
      </c>
      <c r="H4202" s="27">
        <v>0</v>
      </c>
      <c r="I4202" s="27">
        <v>0</v>
      </c>
      <c r="J4202" s="25">
        <v>0.305674</v>
      </c>
      <c r="K4202" s="25">
        <v>0.28529100000000002</v>
      </c>
      <c r="L4202" s="25">
        <v>0.23862</v>
      </c>
    </row>
    <row r="4203" spans="2:12" ht="19.5" customHeight="1" x14ac:dyDescent="0.3">
      <c r="B4203" s="39" t="s">
        <v>54</v>
      </c>
      <c r="C4203" s="38" t="s">
        <v>35</v>
      </c>
      <c r="D4203" s="38" t="s">
        <v>82</v>
      </c>
      <c r="E4203" s="43">
        <v>44652</v>
      </c>
      <c r="F4203" s="42" t="s">
        <v>126</v>
      </c>
      <c r="G4203" s="27">
        <v>0</v>
      </c>
      <c r="H4203" s="27">
        <v>0</v>
      </c>
      <c r="I4203" s="27">
        <v>0</v>
      </c>
      <c r="J4203" s="25">
        <v>0.310305</v>
      </c>
      <c r="K4203" s="25">
        <v>0.282858</v>
      </c>
      <c r="L4203" s="25">
        <v>0.23921999999999999</v>
      </c>
    </row>
    <row r="4204" spans="2:12" ht="19.5" customHeight="1" x14ac:dyDescent="0.3">
      <c r="B4204" s="39" t="s">
        <v>54</v>
      </c>
      <c r="C4204" s="38" t="s">
        <v>35</v>
      </c>
      <c r="D4204" s="38" t="s">
        <v>82</v>
      </c>
      <c r="E4204" s="43">
        <v>44621</v>
      </c>
      <c r="F4204" s="42" t="s">
        <v>126</v>
      </c>
      <c r="G4204" s="27">
        <v>0</v>
      </c>
      <c r="H4204" s="27">
        <v>0.44106499999999998</v>
      </c>
      <c r="I4204" s="27">
        <v>0</v>
      </c>
      <c r="J4204" s="25">
        <v>0.39477000000000001</v>
      </c>
      <c r="K4204" s="25">
        <v>0</v>
      </c>
      <c r="L4204" s="25">
        <v>0.31446999999999997</v>
      </c>
    </row>
    <row r="4205" spans="2:12" ht="19.5" customHeight="1" x14ac:dyDescent="0.3">
      <c r="B4205" s="39" t="s">
        <v>54</v>
      </c>
      <c r="C4205" s="38" t="s">
        <v>35</v>
      </c>
      <c r="D4205" s="38" t="s">
        <v>82</v>
      </c>
      <c r="E4205" s="43">
        <v>44593</v>
      </c>
      <c r="F4205" s="42" t="s">
        <v>126</v>
      </c>
      <c r="G4205" s="27">
        <v>0</v>
      </c>
      <c r="H4205" s="27">
        <v>0.31699100000000002</v>
      </c>
      <c r="I4205" s="27">
        <v>0</v>
      </c>
      <c r="J4205" s="25">
        <v>0.28500500000000001</v>
      </c>
      <c r="K4205" s="25">
        <v>0</v>
      </c>
      <c r="L4205" s="25">
        <v>0.22952500000000001</v>
      </c>
    </row>
    <row r="4206" spans="2:12" ht="19.5" customHeight="1" x14ac:dyDescent="0.3">
      <c r="B4206" s="39" t="s">
        <v>54</v>
      </c>
      <c r="C4206" s="38" t="s">
        <v>35</v>
      </c>
      <c r="D4206" s="38" t="s">
        <v>82</v>
      </c>
      <c r="E4206" s="43">
        <v>44562</v>
      </c>
      <c r="F4206" s="42" t="s">
        <v>126</v>
      </c>
      <c r="G4206" s="27">
        <v>0</v>
      </c>
      <c r="H4206" s="27">
        <v>0.321996</v>
      </c>
      <c r="I4206" s="27">
        <v>0</v>
      </c>
      <c r="J4206" s="25">
        <v>0.28644900000000001</v>
      </c>
      <c r="K4206" s="25">
        <v>0</v>
      </c>
      <c r="L4206" s="25">
        <v>0.23983699999999999</v>
      </c>
    </row>
    <row r="4207" spans="2:12" ht="19.5" customHeight="1" x14ac:dyDescent="0.3">
      <c r="B4207" s="39" t="s">
        <v>54</v>
      </c>
      <c r="C4207" s="38" t="s">
        <v>35</v>
      </c>
      <c r="D4207" s="38" t="s">
        <v>82</v>
      </c>
      <c r="E4207" s="43">
        <v>44896</v>
      </c>
      <c r="F4207" s="42" t="s">
        <v>127</v>
      </c>
      <c r="G4207" s="27">
        <v>0</v>
      </c>
      <c r="H4207" s="27">
        <v>0.17152699999999999</v>
      </c>
      <c r="I4207" s="27">
        <v>0.155866</v>
      </c>
      <c r="J4207" s="25">
        <v>0</v>
      </c>
      <c r="K4207" s="25">
        <v>0</v>
      </c>
      <c r="L4207" s="25">
        <v>0.16511799999999999</v>
      </c>
    </row>
    <row r="4208" spans="2:12" ht="19.5" customHeight="1" x14ac:dyDescent="0.3">
      <c r="B4208" s="39" t="s">
        <v>54</v>
      </c>
      <c r="C4208" s="38" t="s">
        <v>35</v>
      </c>
      <c r="D4208" s="38" t="s">
        <v>82</v>
      </c>
      <c r="E4208" s="43">
        <v>44866</v>
      </c>
      <c r="F4208" s="42" t="s">
        <v>127</v>
      </c>
      <c r="G4208" s="27">
        <v>0</v>
      </c>
      <c r="H4208" s="27">
        <v>0.21235199999999999</v>
      </c>
      <c r="I4208" s="27">
        <v>0.20013</v>
      </c>
      <c r="J4208" s="25">
        <v>0</v>
      </c>
      <c r="K4208" s="25">
        <v>0</v>
      </c>
      <c r="L4208" s="25">
        <v>0.16886499999999999</v>
      </c>
    </row>
    <row r="4209" spans="2:12" ht="19.5" customHeight="1" x14ac:dyDescent="0.3">
      <c r="B4209" s="39" t="s">
        <v>54</v>
      </c>
      <c r="C4209" s="38" t="s">
        <v>35</v>
      </c>
      <c r="D4209" s="38" t="s">
        <v>82</v>
      </c>
      <c r="E4209" s="43">
        <v>44835</v>
      </c>
      <c r="F4209" s="42" t="s">
        <v>127</v>
      </c>
      <c r="G4209" s="27">
        <v>0.24646599999999999</v>
      </c>
      <c r="H4209" s="27">
        <v>0</v>
      </c>
      <c r="I4209" s="27">
        <v>0.226517</v>
      </c>
      <c r="J4209" s="25">
        <v>0</v>
      </c>
      <c r="K4209" s="25">
        <v>0</v>
      </c>
      <c r="L4209" s="25">
        <v>0.18326300000000001</v>
      </c>
    </row>
    <row r="4210" spans="2:12" ht="19.5" customHeight="1" x14ac:dyDescent="0.3">
      <c r="B4210" s="39" t="s">
        <v>54</v>
      </c>
      <c r="C4210" s="38" t="s">
        <v>35</v>
      </c>
      <c r="D4210" s="38" t="s">
        <v>82</v>
      </c>
      <c r="E4210" s="43">
        <v>44805</v>
      </c>
      <c r="F4210" s="42" t="s">
        <v>127</v>
      </c>
      <c r="G4210" s="27">
        <v>0.264351</v>
      </c>
      <c r="H4210" s="27">
        <v>0</v>
      </c>
      <c r="I4210" s="27">
        <v>0.23624100000000001</v>
      </c>
      <c r="J4210" s="25">
        <v>0</v>
      </c>
      <c r="K4210" s="25">
        <v>0</v>
      </c>
      <c r="L4210" s="25">
        <v>0.18188699999999999</v>
      </c>
    </row>
    <row r="4211" spans="2:12" ht="19.5" customHeight="1" x14ac:dyDescent="0.3">
      <c r="B4211" s="39" t="s">
        <v>54</v>
      </c>
      <c r="C4211" s="38" t="s">
        <v>35</v>
      </c>
      <c r="D4211" s="38" t="s">
        <v>82</v>
      </c>
      <c r="E4211" s="43">
        <v>44774</v>
      </c>
      <c r="F4211" s="42" t="s">
        <v>127</v>
      </c>
      <c r="G4211" s="27">
        <v>0.276113</v>
      </c>
      <c r="H4211" s="27">
        <v>0</v>
      </c>
      <c r="I4211" s="27">
        <v>0.256714</v>
      </c>
      <c r="J4211" s="25">
        <v>0</v>
      </c>
      <c r="K4211" s="25">
        <v>0</v>
      </c>
      <c r="L4211" s="25">
        <v>0.208286</v>
      </c>
    </row>
    <row r="4212" spans="2:12" ht="19.5" customHeight="1" x14ac:dyDescent="0.3">
      <c r="B4212" s="39" t="s">
        <v>54</v>
      </c>
      <c r="C4212" s="38" t="s">
        <v>35</v>
      </c>
      <c r="D4212" s="38" t="s">
        <v>82</v>
      </c>
      <c r="E4212" s="43">
        <v>44743</v>
      </c>
      <c r="F4212" s="42" t="s">
        <v>127</v>
      </c>
      <c r="G4212" s="27">
        <v>0.24585499999999999</v>
      </c>
      <c r="H4212" s="27">
        <v>0</v>
      </c>
      <c r="I4212" s="27">
        <v>0.22499</v>
      </c>
      <c r="J4212" s="25">
        <v>0</v>
      </c>
      <c r="K4212" s="25">
        <v>0</v>
      </c>
      <c r="L4212" s="25">
        <v>0.18682799999999999</v>
      </c>
    </row>
    <row r="4213" spans="2:12" ht="19.5" customHeight="1" x14ac:dyDescent="0.3">
      <c r="B4213" s="39" t="s">
        <v>54</v>
      </c>
      <c r="C4213" s="38" t="s">
        <v>35</v>
      </c>
      <c r="D4213" s="38" t="s">
        <v>82</v>
      </c>
      <c r="E4213" s="43">
        <v>44713</v>
      </c>
      <c r="F4213" s="42" t="s">
        <v>127</v>
      </c>
      <c r="G4213" s="27">
        <v>0</v>
      </c>
      <c r="H4213" s="27">
        <v>0</v>
      </c>
      <c r="I4213" s="27">
        <v>0</v>
      </c>
      <c r="J4213" s="25">
        <v>0.29200399999999999</v>
      </c>
      <c r="K4213" s="25">
        <v>0.27490300000000001</v>
      </c>
      <c r="L4213" s="25">
        <v>0.22436600000000001</v>
      </c>
    </row>
    <row r="4214" spans="2:12" ht="19.5" customHeight="1" x14ac:dyDescent="0.3">
      <c r="B4214" s="39" t="s">
        <v>54</v>
      </c>
      <c r="C4214" s="38" t="s">
        <v>35</v>
      </c>
      <c r="D4214" s="38" t="s">
        <v>82</v>
      </c>
      <c r="E4214" s="43">
        <v>44682</v>
      </c>
      <c r="F4214" s="42" t="s">
        <v>127</v>
      </c>
      <c r="G4214" s="27">
        <v>0</v>
      </c>
      <c r="H4214" s="27">
        <v>0</v>
      </c>
      <c r="I4214" s="27">
        <v>0</v>
      </c>
      <c r="J4214" s="25">
        <v>0.31067400000000001</v>
      </c>
      <c r="K4214" s="25">
        <v>0.29029100000000002</v>
      </c>
      <c r="L4214" s="25">
        <v>0.24362</v>
      </c>
    </row>
    <row r="4215" spans="2:12" ht="19.5" customHeight="1" x14ac:dyDescent="0.3">
      <c r="B4215" s="39" t="s">
        <v>54</v>
      </c>
      <c r="C4215" s="38" t="s">
        <v>35</v>
      </c>
      <c r="D4215" s="38" t="s">
        <v>82</v>
      </c>
      <c r="E4215" s="43">
        <v>44652</v>
      </c>
      <c r="F4215" s="42" t="s">
        <v>127</v>
      </c>
      <c r="G4215" s="27">
        <v>0</v>
      </c>
      <c r="H4215" s="27">
        <v>0</v>
      </c>
      <c r="I4215" s="27">
        <v>0</v>
      </c>
      <c r="J4215" s="25">
        <v>0.315305</v>
      </c>
      <c r="K4215" s="25">
        <v>0.287858</v>
      </c>
      <c r="L4215" s="25">
        <v>0.24421999999999999</v>
      </c>
    </row>
    <row r="4216" spans="2:12" ht="19.5" customHeight="1" x14ac:dyDescent="0.3">
      <c r="B4216" s="39" t="s">
        <v>54</v>
      </c>
      <c r="C4216" s="38" t="s">
        <v>35</v>
      </c>
      <c r="D4216" s="38" t="s">
        <v>82</v>
      </c>
      <c r="E4216" s="43">
        <v>44621</v>
      </c>
      <c r="F4216" s="42" t="s">
        <v>127</v>
      </c>
      <c r="G4216" s="27">
        <v>0</v>
      </c>
      <c r="H4216" s="27">
        <v>0.44606499999999999</v>
      </c>
      <c r="I4216" s="27">
        <v>0</v>
      </c>
      <c r="J4216" s="25">
        <v>0.39977000000000001</v>
      </c>
      <c r="K4216" s="25">
        <v>0</v>
      </c>
      <c r="L4216" s="25">
        <v>0.31946999999999998</v>
      </c>
    </row>
    <row r="4217" spans="2:12" ht="19.5" customHeight="1" x14ac:dyDescent="0.3">
      <c r="B4217" s="39" t="s">
        <v>54</v>
      </c>
      <c r="C4217" s="38" t="s">
        <v>35</v>
      </c>
      <c r="D4217" s="38" t="s">
        <v>82</v>
      </c>
      <c r="E4217" s="43">
        <v>44593</v>
      </c>
      <c r="F4217" s="42" t="s">
        <v>127</v>
      </c>
      <c r="G4217" s="27">
        <v>0</v>
      </c>
      <c r="H4217" s="27">
        <v>0.32199099999999997</v>
      </c>
      <c r="I4217" s="27">
        <v>0</v>
      </c>
      <c r="J4217" s="25">
        <v>0.29000500000000001</v>
      </c>
      <c r="K4217" s="25">
        <v>0</v>
      </c>
      <c r="L4217" s="25">
        <v>0.23452500000000001</v>
      </c>
    </row>
    <row r="4218" spans="2:12" ht="19.5" customHeight="1" x14ac:dyDescent="0.3">
      <c r="B4218" s="39" t="s">
        <v>54</v>
      </c>
      <c r="C4218" s="38" t="s">
        <v>35</v>
      </c>
      <c r="D4218" s="38" t="s">
        <v>82</v>
      </c>
      <c r="E4218" s="43">
        <v>44562</v>
      </c>
      <c r="F4218" s="42" t="s">
        <v>127</v>
      </c>
      <c r="G4218" s="27">
        <v>0</v>
      </c>
      <c r="H4218" s="27">
        <v>0.32699600000000001</v>
      </c>
      <c r="I4218" s="27">
        <v>0</v>
      </c>
      <c r="J4218" s="25">
        <v>0.29144900000000001</v>
      </c>
      <c r="K4218" s="25">
        <v>0</v>
      </c>
      <c r="L4218" s="25">
        <v>0.244837</v>
      </c>
    </row>
    <row r="4219" spans="2:12" ht="19.5" customHeight="1" x14ac:dyDescent="0.3">
      <c r="B4219" s="39" t="s">
        <v>54</v>
      </c>
      <c r="C4219" s="38" t="s">
        <v>35</v>
      </c>
      <c r="D4219" s="38" t="s">
        <v>82</v>
      </c>
      <c r="E4219" s="43">
        <v>44896</v>
      </c>
      <c r="F4219" s="42" t="s">
        <v>128</v>
      </c>
      <c r="G4219" s="27">
        <v>0</v>
      </c>
      <c r="H4219" s="27">
        <v>0.17652699999999999</v>
      </c>
      <c r="I4219" s="27">
        <v>0.16086600000000001</v>
      </c>
      <c r="J4219" s="25">
        <v>0</v>
      </c>
      <c r="K4219" s="25">
        <v>0</v>
      </c>
      <c r="L4219" s="25">
        <v>0.17011799999999999</v>
      </c>
    </row>
    <row r="4220" spans="2:12" ht="19.5" customHeight="1" x14ac:dyDescent="0.3">
      <c r="B4220" s="39" t="s">
        <v>54</v>
      </c>
      <c r="C4220" s="38" t="s">
        <v>35</v>
      </c>
      <c r="D4220" s="38" t="s">
        <v>82</v>
      </c>
      <c r="E4220" s="43">
        <v>44866</v>
      </c>
      <c r="F4220" s="42" t="s">
        <v>128</v>
      </c>
      <c r="G4220" s="27">
        <v>0</v>
      </c>
      <c r="H4220" s="27">
        <v>0.21735199999999999</v>
      </c>
      <c r="I4220" s="27">
        <v>0.20513000000000001</v>
      </c>
      <c r="J4220" s="25">
        <v>0</v>
      </c>
      <c r="K4220" s="25">
        <v>0</v>
      </c>
      <c r="L4220" s="25">
        <v>0.17386499999999999</v>
      </c>
    </row>
    <row r="4221" spans="2:12" ht="19.5" customHeight="1" x14ac:dyDescent="0.3">
      <c r="B4221" s="39" t="s">
        <v>54</v>
      </c>
      <c r="C4221" s="38" t="s">
        <v>35</v>
      </c>
      <c r="D4221" s="38" t="s">
        <v>82</v>
      </c>
      <c r="E4221" s="43">
        <v>44835</v>
      </c>
      <c r="F4221" s="42" t="s">
        <v>128</v>
      </c>
      <c r="G4221" s="27">
        <v>0.25146600000000002</v>
      </c>
      <c r="H4221" s="27">
        <v>0</v>
      </c>
      <c r="I4221" s="27">
        <v>0.231517</v>
      </c>
      <c r="J4221" s="25">
        <v>0</v>
      </c>
      <c r="K4221" s="25">
        <v>0</v>
      </c>
      <c r="L4221" s="25">
        <v>0.18826299999999999</v>
      </c>
    </row>
    <row r="4222" spans="2:12" ht="19.5" customHeight="1" x14ac:dyDescent="0.3">
      <c r="B4222" s="39" t="s">
        <v>54</v>
      </c>
      <c r="C4222" s="38" t="s">
        <v>35</v>
      </c>
      <c r="D4222" s="38" t="s">
        <v>82</v>
      </c>
      <c r="E4222" s="43">
        <v>44805</v>
      </c>
      <c r="F4222" s="42" t="s">
        <v>128</v>
      </c>
      <c r="G4222" s="27">
        <v>0.26935100000000001</v>
      </c>
      <c r="H4222" s="27">
        <v>0</v>
      </c>
      <c r="I4222" s="27">
        <v>0.24124100000000001</v>
      </c>
      <c r="J4222" s="25">
        <v>0</v>
      </c>
      <c r="K4222" s="25">
        <v>0</v>
      </c>
      <c r="L4222" s="25">
        <v>0.186887</v>
      </c>
    </row>
    <row r="4223" spans="2:12" ht="19.5" customHeight="1" x14ac:dyDescent="0.3">
      <c r="B4223" s="39" t="s">
        <v>54</v>
      </c>
      <c r="C4223" s="38" t="s">
        <v>35</v>
      </c>
      <c r="D4223" s="38" t="s">
        <v>82</v>
      </c>
      <c r="E4223" s="43">
        <v>44774</v>
      </c>
      <c r="F4223" s="42" t="s">
        <v>128</v>
      </c>
      <c r="G4223" s="27">
        <v>0.281113</v>
      </c>
      <c r="H4223" s="27">
        <v>0</v>
      </c>
      <c r="I4223" s="27">
        <v>0.261714</v>
      </c>
      <c r="J4223" s="25">
        <v>0</v>
      </c>
      <c r="K4223" s="25">
        <v>0</v>
      </c>
      <c r="L4223" s="25">
        <v>0.213286</v>
      </c>
    </row>
    <row r="4224" spans="2:12" ht="19.5" customHeight="1" x14ac:dyDescent="0.3">
      <c r="B4224" s="39" t="s">
        <v>54</v>
      </c>
      <c r="C4224" s="38" t="s">
        <v>35</v>
      </c>
      <c r="D4224" s="38" t="s">
        <v>82</v>
      </c>
      <c r="E4224" s="43">
        <v>44743</v>
      </c>
      <c r="F4224" s="42" t="s">
        <v>128</v>
      </c>
      <c r="G4224" s="27">
        <v>0.25085499999999999</v>
      </c>
      <c r="H4224" s="27">
        <v>0</v>
      </c>
      <c r="I4224" s="27">
        <v>0.22999</v>
      </c>
      <c r="J4224" s="25">
        <v>0</v>
      </c>
      <c r="K4224" s="25">
        <v>0</v>
      </c>
      <c r="L4224" s="25">
        <v>0.191828</v>
      </c>
    </row>
    <row r="4225" spans="2:12" ht="19.5" customHeight="1" x14ac:dyDescent="0.3">
      <c r="B4225" s="39" t="s">
        <v>54</v>
      </c>
      <c r="C4225" s="38" t="s">
        <v>35</v>
      </c>
      <c r="D4225" s="38" t="s">
        <v>82</v>
      </c>
      <c r="E4225" s="43">
        <v>44713</v>
      </c>
      <c r="F4225" s="42" t="s">
        <v>128</v>
      </c>
      <c r="G4225" s="27">
        <v>0</v>
      </c>
      <c r="H4225" s="27">
        <v>0</v>
      </c>
      <c r="I4225" s="27">
        <v>0</v>
      </c>
      <c r="J4225" s="25">
        <v>0.29700399999999999</v>
      </c>
      <c r="K4225" s="25">
        <v>0.27990300000000001</v>
      </c>
      <c r="L4225" s="25">
        <v>0.22936599999999999</v>
      </c>
    </row>
    <row r="4226" spans="2:12" ht="19.5" customHeight="1" x14ac:dyDescent="0.3">
      <c r="B4226" s="39" t="s">
        <v>54</v>
      </c>
      <c r="C4226" s="38" t="s">
        <v>35</v>
      </c>
      <c r="D4226" s="38" t="s">
        <v>82</v>
      </c>
      <c r="E4226" s="43">
        <v>44682</v>
      </c>
      <c r="F4226" s="42" t="s">
        <v>128</v>
      </c>
      <c r="G4226" s="27">
        <v>0</v>
      </c>
      <c r="H4226" s="27">
        <v>0</v>
      </c>
      <c r="I4226" s="27">
        <v>0</v>
      </c>
      <c r="J4226" s="25">
        <v>0.31567400000000001</v>
      </c>
      <c r="K4226" s="25">
        <v>0.29529100000000003</v>
      </c>
      <c r="L4226" s="25">
        <v>0.24862000000000001</v>
      </c>
    </row>
    <row r="4227" spans="2:12" ht="19.5" customHeight="1" x14ac:dyDescent="0.3">
      <c r="B4227" s="39" t="s">
        <v>54</v>
      </c>
      <c r="C4227" s="38" t="s">
        <v>35</v>
      </c>
      <c r="D4227" s="38" t="s">
        <v>82</v>
      </c>
      <c r="E4227" s="43">
        <v>44652</v>
      </c>
      <c r="F4227" s="42" t="s">
        <v>128</v>
      </c>
      <c r="G4227" s="27">
        <v>0</v>
      </c>
      <c r="H4227" s="27">
        <v>0</v>
      </c>
      <c r="I4227" s="27">
        <v>0</v>
      </c>
      <c r="J4227" s="25">
        <v>0.32030500000000001</v>
      </c>
      <c r="K4227" s="25">
        <v>0.29285800000000001</v>
      </c>
      <c r="L4227" s="25">
        <v>0.24922</v>
      </c>
    </row>
    <row r="4228" spans="2:12" ht="19.5" customHeight="1" x14ac:dyDescent="0.3">
      <c r="B4228" s="39" t="s">
        <v>54</v>
      </c>
      <c r="C4228" s="38" t="s">
        <v>35</v>
      </c>
      <c r="D4228" s="38" t="s">
        <v>82</v>
      </c>
      <c r="E4228" s="43">
        <v>44621</v>
      </c>
      <c r="F4228" s="42" t="s">
        <v>128</v>
      </c>
      <c r="G4228" s="27">
        <v>0</v>
      </c>
      <c r="H4228" s="27">
        <v>0.45106499999999999</v>
      </c>
      <c r="I4228" s="27">
        <v>0</v>
      </c>
      <c r="J4228" s="25">
        <v>0.40477000000000002</v>
      </c>
      <c r="K4228" s="25">
        <v>0</v>
      </c>
      <c r="L4228" s="25">
        <v>0.32446999999999998</v>
      </c>
    </row>
    <row r="4229" spans="2:12" ht="19.5" customHeight="1" x14ac:dyDescent="0.3">
      <c r="B4229" s="39" t="s">
        <v>54</v>
      </c>
      <c r="C4229" s="38" t="s">
        <v>35</v>
      </c>
      <c r="D4229" s="38" t="s">
        <v>82</v>
      </c>
      <c r="E4229" s="43">
        <v>44593</v>
      </c>
      <c r="F4229" s="42" t="s">
        <v>128</v>
      </c>
      <c r="G4229" s="27">
        <v>0</v>
      </c>
      <c r="H4229" s="27">
        <v>0.32699099999999998</v>
      </c>
      <c r="I4229" s="27">
        <v>0</v>
      </c>
      <c r="J4229" s="25">
        <v>0.29500500000000002</v>
      </c>
      <c r="K4229" s="25">
        <v>0</v>
      </c>
      <c r="L4229" s="25">
        <v>0.23952499999999999</v>
      </c>
    </row>
    <row r="4230" spans="2:12" ht="19.5" customHeight="1" x14ac:dyDescent="0.3">
      <c r="B4230" s="39" t="s">
        <v>54</v>
      </c>
      <c r="C4230" s="38" t="s">
        <v>35</v>
      </c>
      <c r="D4230" s="38" t="s">
        <v>82</v>
      </c>
      <c r="E4230" s="43">
        <v>44562</v>
      </c>
      <c r="F4230" s="42" t="s">
        <v>128</v>
      </c>
      <c r="G4230" s="27">
        <v>0</v>
      </c>
      <c r="H4230" s="27">
        <v>0.33199600000000001</v>
      </c>
      <c r="I4230" s="27">
        <v>0</v>
      </c>
      <c r="J4230" s="25">
        <v>0.29644900000000002</v>
      </c>
      <c r="K4230" s="25">
        <v>0</v>
      </c>
      <c r="L4230" s="25">
        <v>0.24983699999999998</v>
      </c>
    </row>
    <row r="4231" spans="2:12" ht="19.5" customHeight="1" x14ac:dyDescent="0.3">
      <c r="B4231" s="39" t="s">
        <v>54</v>
      </c>
      <c r="C4231" s="38" t="s">
        <v>35</v>
      </c>
      <c r="D4231" s="38" t="s">
        <v>82</v>
      </c>
      <c r="E4231" s="43">
        <v>44896</v>
      </c>
      <c r="F4231" s="42" t="s">
        <v>129</v>
      </c>
      <c r="G4231" s="27">
        <v>0</v>
      </c>
      <c r="H4231" s="27">
        <v>0.18152699999999999</v>
      </c>
      <c r="I4231" s="27">
        <v>0.16586599999999999</v>
      </c>
      <c r="J4231" s="25">
        <v>0</v>
      </c>
      <c r="K4231" s="25">
        <v>0</v>
      </c>
      <c r="L4231" s="25">
        <v>0.175118</v>
      </c>
    </row>
    <row r="4232" spans="2:12" ht="19.5" customHeight="1" x14ac:dyDescent="0.3">
      <c r="B4232" s="39" t="s">
        <v>54</v>
      </c>
      <c r="C4232" s="38" t="s">
        <v>35</v>
      </c>
      <c r="D4232" s="38" t="s">
        <v>82</v>
      </c>
      <c r="E4232" s="43">
        <v>44866</v>
      </c>
      <c r="F4232" s="42" t="s">
        <v>129</v>
      </c>
      <c r="G4232" s="27">
        <v>0</v>
      </c>
      <c r="H4232" s="27">
        <v>0.22235199999999999</v>
      </c>
      <c r="I4232" s="27">
        <v>0.21013000000000001</v>
      </c>
      <c r="J4232" s="25">
        <v>0</v>
      </c>
      <c r="K4232" s="25">
        <v>0</v>
      </c>
      <c r="L4232" s="25">
        <v>0.178865</v>
      </c>
    </row>
    <row r="4233" spans="2:12" ht="19.5" customHeight="1" x14ac:dyDescent="0.3">
      <c r="B4233" s="39" t="s">
        <v>54</v>
      </c>
      <c r="C4233" s="38" t="s">
        <v>35</v>
      </c>
      <c r="D4233" s="38" t="s">
        <v>82</v>
      </c>
      <c r="E4233" s="43">
        <v>44835</v>
      </c>
      <c r="F4233" s="42" t="s">
        <v>129</v>
      </c>
      <c r="G4233" s="27">
        <v>0.25646599999999997</v>
      </c>
      <c r="H4233" s="27">
        <v>0</v>
      </c>
      <c r="I4233" s="27">
        <v>0.23651700000000001</v>
      </c>
      <c r="J4233" s="25">
        <v>0</v>
      </c>
      <c r="K4233" s="25">
        <v>0</v>
      </c>
      <c r="L4233" s="25">
        <v>0.19326299999999999</v>
      </c>
    </row>
    <row r="4234" spans="2:12" ht="19.5" customHeight="1" x14ac:dyDescent="0.3">
      <c r="B4234" s="39" t="s">
        <v>54</v>
      </c>
      <c r="C4234" s="38" t="s">
        <v>35</v>
      </c>
      <c r="D4234" s="38" t="s">
        <v>82</v>
      </c>
      <c r="E4234" s="43">
        <v>44805</v>
      </c>
      <c r="F4234" s="42" t="s">
        <v>129</v>
      </c>
      <c r="G4234" s="27">
        <v>0.27435100000000001</v>
      </c>
      <c r="H4234" s="27">
        <v>0</v>
      </c>
      <c r="I4234" s="27">
        <v>0.24624099999999999</v>
      </c>
      <c r="J4234" s="25">
        <v>0</v>
      </c>
      <c r="K4234" s="25">
        <v>0</v>
      </c>
      <c r="L4234" s="25">
        <v>0.191887</v>
      </c>
    </row>
    <row r="4235" spans="2:12" ht="19.5" customHeight="1" x14ac:dyDescent="0.3">
      <c r="B4235" s="39" t="s">
        <v>54</v>
      </c>
      <c r="C4235" s="38" t="s">
        <v>35</v>
      </c>
      <c r="D4235" s="38" t="s">
        <v>82</v>
      </c>
      <c r="E4235" s="43">
        <v>44774</v>
      </c>
      <c r="F4235" s="42" t="s">
        <v>129</v>
      </c>
      <c r="G4235" s="27">
        <v>0.28611300000000001</v>
      </c>
      <c r="H4235" s="27">
        <v>0</v>
      </c>
      <c r="I4235" s="27">
        <v>0.26671400000000001</v>
      </c>
      <c r="J4235" s="25">
        <v>0</v>
      </c>
      <c r="K4235" s="25">
        <v>0</v>
      </c>
      <c r="L4235" s="25">
        <v>0.21828600000000001</v>
      </c>
    </row>
    <row r="4236" spans="2:12" ht="19.5" customHeight="1" x14ac:dyDescent="0.3">
      <c r="B4236" s="39" t="s">
        <v>54</v>
      </c>
      <c r="C4236" s="38" t="s">
        <v>35</v>
      </c>
      <c r="D4236" s="38" t="s">
        <v>82</v>
      </c>
      <c r="E4236" s="43">
        <v>44743</v>
      </c>
      <c r="F4236" s="42" t="s">
        <v>129</v>
      </c>
      <c r="G4236" s="27">
        <v>0.255855</v>
      </c>
      <c r="H4236" s="27">
        <v>0</v>
      </c>
      <c r="I4236" s="27">
        <v>0.23499</v>
      </c>
      <c r="J4236" s="25">
        <v>0</v>
      </c>
      <c r="K4236" s="25">
        <v>0</v>
      </c>
      <c r="L4236" s="25">
        <v>0.196828</v>
      </c>
    </row>
    <row r="4237" spans="2:12" ht="19.5" customHeight="1" x14ac:dyDescent="0.3">
      <c r="B4237" s="39" t="s">
        <v>54</v>
      </c>
      <c r="C4237" s="38" t="s">
        <v>35</v>
      </c>
      <c r="D4237" s="38" t="s">
        <v>82</v>
      </c>
      <c r="E4237" s="43">
        <v>44713</v>
      </c>
      <c r="F4237" s="42" t="s">
        <v>129</v>
      </c>
      <c r="G4237" s="27">
        <v>0</v>
      </c>
      <c r="H4237" s="27">
        <v>0</v>
      </c>
      <c r="I4237" s="27">
        <v>0</v>
      </c>
      <c r="J4237" s="25">
        <v>0.30200399999999999</v>
      </c>
      <c r="K4237" s="25">
        <v>0.28490300000000002</v>
      </c>
      <c r="L4237" s="25">
        <v>0.23436599999999999</v>
      </c>
    </row>
    <row r="4238" spans="2:12" ht="19.5" customHeight="1" x14ac:dyDescent="0.3">
      <c r="B4238" s="39" t="s">
        <v>54</v>
      </c>
      <c r="C4238" s="38" t="s">
        <v>35</v>
      </c>
      <c r="D4238" s="38" t="s">
        <v>82</v>
      </c>
      <c r="E4238" s="43">
        <v>44682</v>
      </c>
      <c r="F4238" s="42" t="s">
        <v>129</v>
      </c>
      <c r="G4238" s="27">
        <v>0</v>
      </c>
      <c r="H4238" s="27">
        <v>0</v>
      </c>
      <c r="I4238" s="27">
        <v>0</v>
      </c>
      <c r="J4238" s="25">
        <v>0.32067400000000001</v>
      </c>
      <c r="K4238" s="25">
        <v>0.30029099999999997</v>
      </c>
      <c r="L4238" s="25">
        <v>0.25362000000000001</v>
      </c>
    </row>
    <row r="4239" spans="2:12" ht="19.5" customHeight="1" x14ac:dyDescent="0.3">
      <c r="B4239" s="39" t="s">
        <v>54</v>
      </c>
      <c r="C4239" s="38" t="s">
        <v>35</v>
      </c>
      <c r="D4239" s="38" t="s">
        <v>82</v>
      </c>
      <c r="E4239" s="43">
        <v>44652</v>
      </c>
      <c r="F4239" s="42" t="s">
        <v>129</v>
      </c>
      <c r="G4239" s="27">
        <v>0</v>
      </c>
      <c r="H4239" s="27">
        <v>0</v>
      </c>
      <c r="I4239" s="27">
        <v>0</v>
      </c>
      <c r="J4239" s="25">
        <v>0.32530500000000001</v>
      </c>
      <c r="K4239" s="25">
        <v>0.29785800000000001</v>
      </c>
      <c r="L4239" s="25">
        <v>0.25422</v>
      </c>
    </row>
    <row r="4240" spans="2:12" ht="19.5" customHeight="1" x14ac:dyDescent="0.3">
      <c r="B4240" s="39" t="s">
        <v>54</v>
      </c>
      <c r="C4240" s="38" t="s">
        <v>35</v>
      </c>
      <c r="D4240" s="38" t="s">
        <v>82</v>
      </c>
      <c r="E4240" s="43">
        <v>44621</v>
      </c>
      <c r="F4240" s="42" t="s">
        <v>129</v>
      </c>
      <c r="G4240" s="27">
        <v>0</v>
      </c>
      <c r="H4240" s="27">
        <v>0.456065</v>
      </c>
      <c r="I4240" s="27">
        <v>0</v>
      </c>
      <c r="J4240" s="25">
        <v>0.40977000000000002</v>
      </c>
      <c r="K4240" s="25">
        <v>0</v>
      </c>
      <c r="L4240" s="25">
        <v>0.32946999999999999</v>
      </c>
    </row>
    <row r="4241" spans="2:12" ht="19.5" customHeight="1" x14ac:dyDescent="0.3">
      <c r="B4241" s="39" t="s">
        <v>54</v>
      </c>
      <c r="C4241" s="38" t="s">
        <v>35</v>
      </c>
      <c r="D4241" s="38" t="s">
        <v>82</v>
      </c>
      <c r="E4241" s="43">
        <v>44593</v>
      </c>
      <c r="F4241" s="42" t="s">
        <v>129</v>
      </c>
      <c r="G4241" s="27">
        <v>0</v>
      </c>
      <c r="H4241" s="27">
        <v>0.33199099999999998</v>
      </c>
      <c r="I4241" s="27">
        <v>0</v>
      </c>
      <c r="J4241" s="25">
        <v>0.30000500000000002</v>
      </c>
      <c r="K4241" s="25">
        <v>0</v>
      </c>
      <c r="L4241" s="25">
        <v>0.24452499999999999</v>
      </c>
    </row>
    <row r="4242" spans="2:12" ht="19.5" customHeight="1" x14ac:dyDescent="0.3">
      <c r="B4242" s="39" t="s">
        <v>54</v>
      </c>
      <c r="C4242" s="38" t="s">
        <v>35</v>
      </c>
      <c r="D4242" s="38" t="s">
        <v>82</v>
      </c>
      <c r="E4242" s="43">
        <v>44562</v>
      </c>
      <c r="F4242" s="42" t="s">
        <v>129</v>
      </c>
      <c r="G4242" s="27">
        <v>0</v>
      </c>
      <c r="H4242" s="27">
        <v>0.33699600000000002</v>
      </c>
      <c r="I4242" s="27">
        <v>0</v>
      </c>
      <c r="J4242" s="25">
        <v>0.30144900000000002</v>
      </c>
      <c r="K4242" s="25">
        <v>0</v>
      </c>
      <c r="L4242" s="25">
        <v>0.25483699999999998</v>
      </c>
    </row>
    <row r="4243" spans="2:12" ht="19.5" customHeight="1" x14ac:dyDescent="0.3">
      <c r="B4243" s="39" t="s">
        <v>54</v>
      </c>
      <c r="C4243" s="38" t="s">
        <v>35</v>
      </c>
      <c r="D4243" s="38" t="s">
        <v>82</v>
      </c>
      <c r="E4243" s="43">
        <v>44896</v>
      </c>
      <c r="F4243" s="42" t="s">
        <v>130</v>
      </c>
      <c r="G4243" s="27">
        <v>0</v>
      </c>
      <c r="H4243" s="27">
        <v>0.155527</v>
      </c>
      <c r="I4243" s="27">
        <v>0.13986599999999999</v>
      </c>
      <c r="J4243" s="25">
        <v>0</v>
      </c>
      <c r="K4243" s="25">
        <v>0</v>
      </c>
      <c r="L4243" s="25">
        <v>0.149118</v>
      </c>
    </row>
    <row r="4244" spans="2:12" ht="19.5" customHeight="1" x14ac:dyDescent="0.3">
      <c r="B4244" s="39" t="s">
        <v>54</v>
      </c>
      <c r="C4244" s="38" t="s">
        <v>35</v>
      </c>
      <c r="D4244" s="38" t="s">
        <v>82</v>
      </c>
      <c r="E4244" s="43">
        <v>44866</v>
      </c>
      <c r="F4244" s="42" t="s">
        <v>130</v>
      </c>
      <c r="G4244" s="27">
        <v>0</v>
      </c>
      <c r="H4244" s="27">
        <v>0.196352</v>
      </c>
      <c r="I4244" s="27">
        <v>0.18412999999999999</v>
      </c>
      <c r="J4244" s="25">
        <v>0</v>
      </c>
      <c r="K4244" s="25">
        <v>0</v>
      </c>
      <c r="L4244" s="25">
        <v>0.152865</v>
      </c>
    </row>
    <row r="4245" spans="2:12" ht="19.5" customHeight="1" x14ac:dyDescent="0.3">
      <c r="B4245" s="39" t="s">
        <v>54</v>
      </c>
      <c r="C4245" s="38" t="s">
        <v>35</v>
      </c>
      <c r="D4245" s="38" t="s">
        <v>82</v>
      </c>
      <c r="E4245" s="43">
        <v>44835</v>
      </c>
      <c r="F4245" s="42" t="s">
        <v>130</v>
      </c>
      <c r="G4245" s="27">
        <v>0.230466</v>
      </c>
      <c r="H4245" s="27">
        <v>0</v>
      </c>
      <c r="I4245" s="27">
        <v>0.21051700000000001</v>
      </c>
      <c r="J4245" s="25">
        <v>0</v>
      </c>
      <c r="K4245" s="25">
        <v>0</v>
      </c>
      <c r="L4245" s="25">
        <v>0.167263</v>
      </c>
    </row>
    <row r="4246" spans="2:12" ht="19.5" customHeight="1" x14ac:dyDescent="0.3">
      <c r="B4246" s="39" t="s">
        <v>54</v>
      </c>
      <c r="C4246" s="38" t="s">
        <v>35</v>
      </c>
      <c r="D4246" s="38" t="s">
        <v>82</v>
      </c>
      <c r="E4246" s="43">
        <v>44805</v>
      </c>
      <c r="F4246" s="42" t="s">
        <v>130</v>
      </c>
      <c r="G4246" s="27">
        <v>0.24835099999999999</v>
      </c>
      <c r="H4246" s="27">
        <v>0</v>
      </c>
      <c r="I4246" s="27">
        <v>0.22024099999999999</v>
      </c>
      <c r="J4246" s="25">
        <v>0</v>
      </c>
      <c r="K4246" s="25">
        <v>0</v>
      </c>
      <c r="L4246" s="25">
        <v>0.16588700000000001</v>
      </c>
    </row>
    <row r="4247" spans="2:12" ht="19.5" customHeight="1" x14ac:dyDescent="0.3">
      <c r="B4247" s="39" t="s">
        <v>54</v>
      </c>
      <c r="C4247" s="38" t="s">
        <v>35</v>
      </c>
      <c r="D4247" s="38" t="s">
        <v>82</v>
      </c>
      <c r="E4247" s="43">
        <v>44774</v>
      </c>
      <c r="F4247" s="42" t="s">
        <v>130</v>
      </c>
      <c r="G4247" s="27">
        <v>0.26011299999999998</v>
      </c>
      <c r="H4247" s="27">
        <v>0</v>
      </c>
      <c r="I4247" s="27">
        <v>0.24071400000000001</v>
      </c>
      <c r="J4247" s="25">
        <v>0</v>
      </c>
      <c r="K4247" s="25">
        <v>0</v>
      </c>
      <c r="L4247" s="25">
        <v>0.19228600000000001</v>
      </c>
    </row>
    <row r="4248" spans="2:12" ht="19.5" customHeight="1" x14ac:dyDescent="0.3">
      <c r="B4248" s="39" t="s">
        <v>54</v>
      </c>
      <c r="C4248" s="38" t="s">
        <v>35</v>
      </c>
      <c r="D4248" s="38" t="s">
        <v>82</v>
      </c>
      <c r="E4248" s="43">
        <v>44743</v>
      </c>
      <c r="F4248" s="42" t="s">
        <v>130</v>
      </c>
      <c r="G4248" s="27">
        <v>0.229855</v>
      </c>
      <c r="H4248" s="27">
        <v>0</v>
      </c>
      <c r="I4248" s="27">
        <v>0.20899000000000001</v>
      </c>
      <c r="J4248" s="25">
        <v>0</v>
      </c>
      <c r="K4248" s="25">
        <v>0</v>
      </c>
      <c r="L4248" s="25">
        <v>0.17082800000000001</v>
      </c>
    </row>
    <row r="4249" spans="2:12" ht="19.5" customHeight="1" x14ac:dyDescent="0.3">
      <c r="B4249" s="39" t="s">
        <v>54</v>
      </c>
      <c r="C4249" s="38" t="s">
        <v>35</v>
      </c>
      <c r="D4249" s="38" t="s">
        <v>82</v>
      </c>
      <c r="E4249" s="43">
        <v>44713</v>
      </c>
      <c r="F4249" s="42" t="s">
        <v>130</v>
      </c>
      <c r="G4249" s="27">
        <v>0</v>
      </c>
      <c r="H4249" s="27">
        <v>0</v>
      </c>
      <c r="I4249" s="27">
        <v>0</v>
      </c>
      <c r="J4249" s="25">
        <v>0.27600399999999997</v>
      </c>
      <c r="K4249" s="25">
        <v>0.25890299999999999</v>
      </c>
      <c r="L4249" s="25">
        <v>0.208366</v>
      </c>
    </row>
    <row r="4250" spans="2:12" ht="19.5" customHeight="1" x14ac:dyDescent="0.3">
      <c r="B4250" s="39" t="s">
        <v>54</v>
      </c>
      <c r="C4250" s="38" t="s">
        <v>35</v>
      </c>
      <c r="D4250" s="38" t="s">
        <v>82</v>
      </c>
      <c r="E4250" s="43">
        <v>44682</v>
      </c>
      <c r="F4250" s="42" t="s">
        <v>130</v>
      </c>
      <c r="G4250" s="27">
        <v>0</v>
      </c>
      <c r="H4250" s="27">
        <v>0</v>
      </c>
      <c r="I4250" s="27">
        <v>0</v>
      </c>
      <c r="J4250" s="25">
        <v>0.29467399999999999</v>
      </c>
      <c r="K4250" s="25">
        <v>0.27429100000000001</v>
      </c>
      <c r="L4250" s="25">
        <v>0.22761999999999999</v>
      </c>
    </row>
    <row r="4251" spans="2:12" ht="19.5" customHeight="1" x14ac:dyDescent="0.3">
      <c r="B4251" s="39" t="s">
        <v>54</v>
      </c>
      <c r="C4251" s="38" t="s">
        <v>35</v>
      </c>
      <c r="D4251" s="38" t="s">
        <v>82</v>
      </c>
      <c r="E4251" s="43">
        <v>44652</v>
      </c>
      <c r="F4251" s="42" t="s">
        <v>130</v>
      </c>
      <c r="G4251" s="27">
        <v>0</v>
      </c>
      <c r="H4251" s="27">
        <v>0</v>
      </c>
      <c r="I4251" s="27">
        <v>0</v>
      </c>
      <c r="J4251" s="25">
        <v>0.29930499999999999</v>
      </c>
      <c r="K4251" s="25">
        <v>0.27185799999999999</v>
      </c>
      <c r="L4251" s="25">
        <v>0.22822000000000001</v>
      </c>
    </row>
    <row r="4252" spans="2:12" ht="19.5" customHeight="1" x14ac:dyDescent="0.3">
      <c r="B4252" s="39" t="s">
        <v>54</v>
      </c>
      <c r="C4252" s="38" t="s">
        <v>35</v>
      </c>
      <c r="D4252" s="38" t="s">
        <v>82</v>
      </c>
      <c r="E4252" s="43">
        <v>44621</v>
      </c>
      <c r="F4252" s="42" t="s">
        <v>130</v>
      </c>
      <c r="G4252" s="27">
        <v>0</v>
      </c>
      <c r="H4252" s="27">
        <v>0.43006499999999998</v>
      </c>
      <c r="I4252" s="27">
        <v>0</v>
      </c>
      <c r="J4252" s="25">
        <v>0.38377</v>
      </c>
      <c r="K4252" s="25">
        <v>0</v>
      </c>
      <c r="L4252" s="25">
        <v>0.30347000000000002</v>
      </c>
    </row>
    <row r="4253" spans="2:12" ht="19.5" customHeight="1" x14ac:dyDescent="0.3">
      <c r="B4253" s="88" t="s">
        <v>54</v>
      </c>
      <c r="C4253" s="38" t="s">
        <v>35</v>
      </c>
      <c r="D4253" s="38" t="s">
        <v>82</v>
      </c>
      <c r="E4253" s="43">
        <v>44593</v>
      </c>
      <c r="F4253" s="42" t="s">
        <v>130</v>
      </c>
      <c r="G4253" s="27">
        <v>0</v>
      </c>
      <c r="H4253" s="27">
        <v>0.30599100000000001</v>
      </c>
      <c r="I4253" s="27">
        <v>0</v>
      </c>
      <c r="J4253" s="25">
        <v>0.274005</v>
      </c>
      <c r="K4253" s="25">
        <v>0</v>
      </c>
      <c r="L4253" s="25">
        <v>0.218525</v>
      </c>
    </row>
    <row r="4254" spans="2:12" ht="19.5" customHeight="1" x14ac:dyDescent="0.3">
      <c r="B4254" s="88" t="s">
        <v>54</v>
      </c>
      <c r="C4254" s="38" t="s">
        <v>35</v>
      </c>
      <c r="D4254" s="38" t="s">
        <v>82</v>
      </c>
      <c r="E4254" s="43">
        <v>44562</v>
      </c>
      <c r="F4254" s="42" t="s">
        <v>130</v>
      </c>
      <c r="G4254" s="27">
        <v>0</v>
      </c>
      <c r="H4254" s="27">
        <v>0.31099599999999999</v>
      </c>
      <c r="I4254" s="27">
        <v>0</v>
      </c>
      <c r="J4254" s="25">
        <v>0.275449</v>
      </c>
      <c r="K4254" s="25">
        <v>0</v>
      </c>
      <c r="L4254" s="25">
        <v>0.22883699999999998</v>
      </c>
    </row>
    <row r="4255" spans="2:12" ht="19.5" customHeight="1" x14ac:dyDescent="0.3">
      <c r="B4255" s="88" t="s">
        <v>54</v>
      </c>
      <c r="C4255" s="38" t="s">
        <v>35</v>
      </c>
      <c r="D4255" s="38" t="s">
        <v>82</v>
      </c>
      <c r="E4255" s="43">
        <v>44896</v>
      </c>
      <c r="F4255" s="42" t="s">
        <v>131</v>
      </c>
      <c r="G4255" s="27">
        <v>0</v>
      </c>
      <c r="H4255" s="27">
        <v>0.157527</v>
      </c>
      <c r="I4255" s="27">
        <v>0.14186599999999999</v>
      </c>
      <c r="J4255" s="25">
        <v>0</v>
      </c>
      <c r="K4255" s="25">
        <v>0</v>
      </c>
      <c r="L4255" s="25">
        <v>0.151118</v>
      </c>
    </row>
    <row r="4256" spans="2:12" ht="19.5" customHeight="1" x14ac:dyDescent="0.3">
      <c r="B4256" s="89" t="s">
        <v>54</v>
      </c>
      <c r="C4256" s="38" t="s">
        <v>35</v>
      </c>
      <c r="D4256" s="38" t="s">
        <v>82</v>
      </c>
      <c r="E4256" s="43">
        <v>44866</v>
      </c>
      <c r="F4256" s="42" t="s">
        <v>131</v>
      </c>
      <c r="G4256" s="27">
        <v>0</v>
      </c>
      <c r="H4256" s="27">
        <v>0.198352</v>
      </c>
      <c r="I4256" s="27">
        <v>0.18612999999999999</v>
      </c>
      <c r="J4256" s="25">
        <v>0</v>
      </c>
      <c r="K4256" s="25">
        <v>0</v>
      </c>
      <c r="L4256" s="25">
        <v>0.154865</v>
      </c>
    </row>
    <row r="4257" spans="2:12" ht="19.5" customHeight="1" x14ac:dyDescent="0.3">
      <c r="B4257" s="88" t="s">
        <v>54</v>
      </c>
      <c r="C4257" s="38" t="s">
        <v>35</v>
      </c>
      <c r="D4257" s="38" t="s">
        <v>82</v>
      </c>
      <c r="E4257" s="43">
        <v>44835</v>
      </c>
      <c r="F4257" s="42" t="s">
        <v>131</v>
      </c>
      <c r="G4257" s="27">
        <v>0.23246600000000001</v>
      </c>
      <c r="H4257" s="27">
        <v>0</v>
      </c>
      <c r="I4257" s="27">
        <v>0.21251700000000001</v>
      </c>
      <c r="J4257" s="25">
        <v>0</v>
      </c>
      <c r="K4257" s="25">
        <v>0</v>
      </c>
      <c r="L4257" s="25">
        <v>0.169263</v>
      </c>
    </row>
    <row r="4258" spans="2:12" ht="19.5" customHeight="1" x14ac:dyDescent="0.3">
      <c r="B4258" s="88" t="s">
        <v>54</v>
      </c>
      <c r="C4258" s="38" t="s">
        <v>35</v>
      </c>
      <c r="D4258" s="38" t="s">
        <v>82</v>
      </c>
      <c r="E4258" s="43">
        <v>44805</v>
      </c>
      <c r="F4258" s="42" t="s">
        <v>131</v>
      </c>
      <c r="G4258" s="27">
        <v>0.25035099999999999</v>
      </c>
      <c r="H4258" s="27">
        <v>0</v>
      </c>
      <c r="I4258" s="27">
        <v>0.22224099999999999</v>
      </c>
      <c r="J4258" s="25">
        <v>0</v>
      </c>
      <c r="K4258" s="25">
        <v>0</v>
      </c>
      <c r="L4258" s="25">
        <v>0.16788700000000001</v>
      </c>
    </row>
    <row r="4259" spans="2:12" ht="19.5" customHeight="1" x14ac:dyDescent="0.3">
      <c r="B4259" s="39" t="s">
        <v>54</v>
      </c>
      <c r="C4259" s="38" t="s">
        <v>35</v>
      </c>
      <c r="D4259" s="38" t="s">
        <v>82</v>
      </c>
      <c r="E4259" s="43">
        <v>44774</v>
      </c>
      <c r="F4259" s="42" t="s">
        <v>131</v>
      </c>
      <c r="G4259" s="27">
        <v>0.26211299999999998</v>
      </c>
      <c r="H4259" s="27">
        <v>0</v>
      </c>
      <c r="I4259" s="27">
        <v>0.24271399999999999</v>
      </c>
      <c r="J4259" s="25">
        <v>0</v>
      </c>
      <c r="K4259" s="25">
        <v>0</v>
      </c>
      <c r="L4259" s="25">
        <v>0.19428599999999999</v>
      </c>
    </row>
    <row r="4260" spans="2:12" ht="19.5" customHeight="1" x14ac:dyDescent="0.3">
      <c r="B4260" s="39" t="s">
        <v>54</v>
      </c>
      <c r="C4260" s="38" t="s">
        <v>35</v>
      </c>
      <c r="D4260" s="38" t="s">
        <v>82</v>
      </c>
      <c r="E4260" s="43">
        <v>44743</v>
      </c>
      <c r="F4260" s="42" t="s">
        <v>131</v>
      </c>
      <c r="G4260" s="27">
        <v>0.23185500000000001</v>
      </c>
      <c r="H4260" s="27">
        <v>0</v>
      </c>
      <c r="I4260" s="27">
        <v>0.21099000000000001</v>
      </c>
      <c r="J4260" s="25">
        <v>0</v>
      </c>
      <c r="K4260" s="25">
        <v>0</v>
      </c>
      <c r="L4260" s="25">
        <v>0.17282800000000001</v>
      </c>
    </row>
    <row r="4261" spans="2:12" ht="19.5" customHeight="1" x14ac:dyDescent="0.3">
      <c r="B4261" s="88" t="s">
        <v>54</v>
      </c>
      <c r="C4261" s="38" t="s">
        <v>35</v>
      </c>
      <c r="D4261" s="38" t="s">
        <v>82</v>
      </c>
      <c r="E4261" s="43">
        <v>44713</v>
      </c>
      <c r="F4261" s="42" t="s">
        <v>131</v>
      </c>
      <c r="G4261" s="27">
        <v>0</v>
      </c>
      <c r="H4261" s="27">
        <v>0</v>
      </c>
      <c r="I4261" s="27">
        <v>0</v>
      </c>
      <c r="J4261" s="25">
        <v>0.27800399999999997</v>
      </c>
      <c r="K4261" s="25">
        <v>0.260903</v>
      </c>
      <c r="L4261" s="25">
        <v>0.210366</v>
      </c>
    </row>
    <row r="4262" spans="2:12" ht="19.5" customHeight="1" x14ac:dyDescent="0.3">
      <c r="B4262" s="89" t="s">
        <v>54</v>
      </c>
      <c r="C4262" s="38" t="s">
        <v>35</v>
      </c>
      <c r="D4262" s="38" t="s">
        <v>82</v>
      </c>
      <c r="E4262" s="43">
        <v>44682</v>
      </c>
      <c r="F4262" s="42" t="s">
        <v>131</v>
      </c>
      <c r="G4262" s="27">
        <v>0</v>
      </c>
      <c r="H4262" s="27">
        <v>0</v>
      </c>
      <c r="I4262" s="27">
        <v>0</v>
      </c>
      <c r="J4262" s="25">
        <v>0.29667399999999999</v>
      </c>
      <c r="K4262" s="25">
        <v>0.27629100000000001</v>
      </c>
      <c r="L4262" s="25">
        <v>0.22961999999999999</v>
      </c>
    </row>
    <row r="4263" spans="2:12" ht="19.5" customHeight="1" x14ac:dyDescent="0.3">
      <c r="B4263" s="89" t="s">
        <v>54</v>
      </c>
      <c r="C4263" s="38" t="s">
        <v>35</v>
      </c>
      <c r="D4263" s="38" t="s">
        <v>82</v>
      </c>
      <c r="E4263" s="43">
        <v>44652</v>
      </c>
      <c r="F4263" s="42" t="s">
        <v>131</v>
      </c>
      <c r="G4263" s="27">
        <v>0</v>
      </c>
      <c r="H4263" s="27">
        <v>0</v>
      </c>
      <c r="I4263" s="27">
        <v>0</v>
      </c>
      <c r="J4263" s="25">
        <v>0.30130499999999999</v>
      </c>
      <c r="K4263" s="25">
        <v>0.27385799999999999</v>
      </c>
      <c r="L4263" s="25">
        <v>0.23022000000000001</v>
      </c>
    </row>
    <row r="4264" spans="2:12" ht="19.5" customHeight="1" x14ac:dyDescent="0.3">
      <c r="B4264" s="89" t="s">
        <v>54</v>
      </c>
      <c r="C4264" s="38" t="s">
        <v>35</v>
      </c>
      <c r="D4264" s="38" t="s">
        <v>82</v>
      </c>
      <c r="E4264" s="43">
        <v>44621</v>
      </c>
      <c r="F4264" s="42" t="s">
        <v>131</v>
      </c>
      <c r="G4264" s="27">
        <v>0</v>
      </c>
      <c r="H4264" s="27">
        <v>0.43206499999999998</v>
      </c>
      <c r="I4264" s="27">
        <v>0</v>
      </c>
      <c r="J4264" s="25">
        <v>0.38577</v>
      </c>
      <c r="K4264" s="25">
        <v>0</v>
      </c>
      <c r="L4264" s="25">
        <v>0.30547000000000002</v>
      </c>
    </row>
    <row r="4265" spans="2:12" ht="19.5" customHeight="1" x14ac:dyDescent="0.3">
      <c r="B4265" s="88" t="s">
        <v>54</v>
      </c>
      <c r="C4265" s="38" t="s">
        <v>35</v>
      </c>
      <c r="D4265" s="38" t="s">
        <v>82</v>
      </c>
      <c r="E4265" s="43">
        <v>44593</v>
      </c>
      <c r="F4265" s="42" t="s">
        <v>131</v>
      </c>
      <c r="G4265" s="27">
        <v>0</v>
      </c>
      <c r="H4265" s="27">
        <v>0.30799100000000001</v>
      </c>
      <c r="I4265" s="27">
        <v>0</v>
      </c>
      <c r="J4265" s="25">
        <v>0.276005</v>
      </c>
      <c r="K4265" s="25">
        <v>0</v>
      </c>
      <c r="L4265" s="25">
        <v>0.220525</v>
      </c>
    </row>
    <row r="4266" spans="2:12" ht="19.5" customHeight="1" x14ac:dyDescent="0.3">
      <c r="B4266" s="89" t="s">
        <v>54</v>
      </c>
      <c r="C4266" s="38" t="s">
        <v>35</v>
      </c>
      <c r="D4266" s="38" t="s">
        <v>82</v>
      </c>
      <c r="E4266" s="43">
        <v>44562</v>
      </c>
      <c r="F4266" s="42" t="s">
        <v>131</v>
      </c>
      <c r="G4266" s="27">
        <v>0</v>
      </c>
      <c r="H4266" s="27">
        <v>0.312996</v>
      </c>
      <c r="I4266" s="27">
        <v>0</v>
      </c>
      <c r="J4266" s="25">
        <v>0.277449</v>
      </c>
      <c r="K4266" s="25">
        <v>0</v>
      </c>
      <c r="L4266" s="25">
        <v>0.23083699999999999</v>
      </c>
    </row>
    <row r="4267" spans="2:12" ht="19.5" customHeight="1" x14ac:dyDescent="0.3">
      <c r="B4267" s="39" t="s">
        <v>54</v>
      </c>
      <c r="C4267" s="38" t="s">
        <v>35</v>
      </c>
      <c r="D4267" s="38" t="s">
        <v>82</v>
      </c>
      <c r="E4267" s="43">
        <v>44896</v>
      </c>
      <c r="F4267" s="42" t="s">
        <v>132</v>
      </c>
      <c r="G4267" s="27">
        <v>0</v>
      </c>
      <c r="H4267" s="27">
        <v>0.159527</v>
      </c>
      <c r="I4267" s="27">
        <v>0.14386599999999999</v>
      </c>
      <c r="J4267" s="25">
        <v>0</v>
      </c>
      <c r="K4267" s="25">
        <v>0</v>
      </c>
      <c r="L4267" s="25">
        <v>0.153118</v>
      </c>
    </row>
    <row r="4268" spans="2:12" ht="19.5" customHeight="1" x14ac:dyDescent="0.3">
      <c r="B4268" s="39" t="s">
        <v>54</v>
      </c>
      <c r="C4268" s="38" t="s">
        <v>35</v>
      </c>
      <c r="D4268" s="38" t="s">
        <v>82</v>
      </c>
      <c r="E4268" s="43">
        <v>44866</v>
      </c>
      <c r="F4268" s="42" t="s">
        <v>132</v>
      </c>
      <c r="G4268" s="27">
        <v>0</v>
      </c>
      <c r="H4268" s="27">
        <v>0.200352</v>
      </c>
      <c r="I4268" s="27">
        <v>0.18812999999999999</v>
      </c>
      <c r="J4268" s="25">
        <v>0</v>
      </c>
      <c r="K4268" s="25">
        <v>0</v>
      </c>
      <c r="L4268" s="25">
        <v>0.156865</v>
      </c>
    </row>
    <row r="4269" spans="2:12" ht="19.5" customHeight="1" x14ac:dyDescent="0.3">
      <c r="B4269" s="88" t="s">
        <v>54</v>
      </c>
      <c r="C4269" s="38" t="s">
        <v>35</v>
      </c>
      <c r="D4269" s="38" t="s">
        <v>82</v>
      </c>
      <c r="E4269" s="43">
        <v>44835</v>
      </c>
      <c r="F4269" s="42" t="s">
        <v>132</v>
      </c>
      <c r="G4269" s="27">
        <v>0.23446600000000001</v>
      </c>
      <c r="H4269" s="27">
        <v>0</v>
      </c>
      <c r="I4269" s="27">
        <v>0.21451699999999999</v>
      </c>
      <c r="J4269" s="25">
        <v>0</v>
      </c>
      <c r="K4269" s="25">
        <v>0</v>
      </c>
      <c r="L4269" s="25">
        <v>0.171263</v>
      </c>
    </row>
    <row r="4270" spans="2:12" ht="19.5" customHeight="1" x14ac:dyDescent="0.3">
      <c r="B4270" s="88" t="s">
        <v>54</v>
      </c>
      <c r="C4270" s="38" t="s">
        <v>35</v>
      </c>
      <c r="D4270" s="38" t="s">
        <v>82</v>
      </c>
      <c r="E4270" s="43">
        <v>44805</v>
      </c>
      <c r="F4270" s="42" t="s">
        <v>132</v>
      </c>
      <c r="G4270" s="27">
        <v>0.25235099999999999</v>
      </c>
      <c r="H4270" s="27">
        <v>0</v>
      </c>
      <c r="I4270" s="27">
        <v>0.224241</v>
      </c>
      <c r="J4270" s="25">
        <v>0</v>
      </c>
      <c r="K4270" s="25">
        <v>0</v>
      </c>
      <c r="L4270" s="25">
        <v>0.16988700000000001</v>
      </c>
    </row>
    <row r="4271" spans="2:12" ht="19.5" customHeight="1" x14ac:dyDescent="0.3">
      <c r="B4271" s="89" t="s">
        <v>54</v>
      </c>
      <c r="C4271" s="38" t="s">
        <v>35</v>
      </c>
      <c r="D4271" s="38" t="s">
        <v>82</v>
      </c>
      <c r="E4271" s="43">
        <v>44774</v>
      </c>
      <c r="F4271" s="42" t="s">
        <v>132</v>
      </c>
      <c r="G4271" s="27">
        <v>0.26411299999999999</v>
      </c>
      <c r="H4271" s="27">
        <v>0</v>
      </c>
      <c r="I4271" s="27">
        <v>0.24471399999999999</v>
      </c>
      <c r="J4271" s="25">
        <v>0</v>
      </c>
      <c r="K4271" s="25">
        <v>0</v>
      </c>
      <c r="L4271" s="25">
        <v>0.19628599999999999</v>
      </c>
    </row>
    <row r="4272" spans="2:12" ht="19.5" customHeight="1" x14ac:dyDescent="0.3">
      <c r="B4272" s="88" t="s">
        <v>54</v>
      </c>
      <c r="C4272" s="38" t="s">
        <v>35</v>
      </c>
      <c r="D4272" s="38" t="s">
        <v>82</v>
      </c>
      <c r="E4272" s="43">
        <v>44743</v>
      </c>
      <c r="F4272" s="42" t="s">
        <v>132</v>
      </c>
      <c r="G4272" s="27">
        <v>0.23385500000000001</v>
      </c>
      <c r="H4272" s="27">
        <v>0</v>
      </c>
      <c r="I4272" s="27">
        <v>0.21298999999999998</v>
      </c>
      <c r="J4272" s="25">
        <v>0</v>
      </c>
      <c r="K4272" s="25">
        <v>0</v>
      </c>
      <c r="L4272" s="25">
        <v>0.17482800000000001</v>
      </c>
    </row>
    <row r="4273" spans="2:12" ht="19.5" customHeight="1" x14ac:dyDescent="0.3">
      <c r="B4273" s="89" t="s">
        <v>54</v>
      </c>
      <c r="C4273" s="38" t="s">
        <v>35</v>
      </c>
      <c r="D4273" s="38" t="s">
        <v>82</v>
      </c>
      <c r="E4273" s="43">
        <v>44713</v>
      </c>
      <c r="F4273" s="42" t="s">
        <v>132</v>
      </c>
      <c r="G4273" s="27">
        <v>0</v>
      </c>
      <c r="H4273" s="27">
        <v>0</v>
      </c>
      <c r="I4273" s="27">
        <v>0</v>
      </c>
      <c r="J4273" s="25">
        <v>0.28000399999999998</v>
      </c>
      <c r="K4273" s="25">
        <v>0.262903</v>
      </c>
      <c r="L4273" s="25">
        <v>0.212366</v>
      </c>
    </row>
    <row r="4274" spans="2:12" ht="19.5" customHeight="1" x14ac:dyDescent="0.3">
      <c r="B4274" s="88" t="s">
        <v>54</v>
      </c>
      <c r="C4274" s="38" t="s">
        <v>35</v>
      </c>
      <c r="D4274" s="38" t="s">
        <v>82</v>
      </c>
      <c r="E4274" s="43">
        <v>44682</v>
      </c>
      <c r="F4274" s="42" t="s">
        <v>132</v>
      </c>
      <c r="G4274" s="27">
        <v>0</v>
      </c>
      <c r="H4274" s="27">
        <v>0</v>
      </c>
      <c r="I4274" s="27">
        <v>0</v>
      </c>
      <c r="J4274" s="25">
        <v>0.298674</v>
      </c>
      <c r="K4274" s="25">
        <v>0.27829100000000001</v>
      </c>
      <c r="L4274" s="25">
        <v>0.23161999999999999</v>
      </c>
    </row>
    <row r="4275" spans="2:12" ht="19.5" customHeight="1" x14ac:dyDescent="0.3">
      <c r="B4275" s="88" t="s">
        <v>54</v>
      </c>
      <c r="C4275" s="38" t="s">
        <v>35</v>
      </c>
      <c r="D4275" s="38" t="s">
        <v>82</v>
      </c>
      <c r="E4275" s="43">
        <v>44652</v>
      </c>
      <c r="F4275" s="42" t="s">
        <v>132</v>
      </c>
      <c r="G4275" s="27">
        <v>0</v>
      </c>
      <c r="H4275" s="27">
        <v>0</v>
      </c>
      <c r="I4275" s="27">
        <v>0</v>
      </c>
      <c r="J4275" s="25">
        <v>0.30330499999999999</v>
      </c>
      <c r="K4275" s="25">
        <v>0.27585799999999999</v>
      </c>
      <c r="L4275" s="25">
        <v>0.23222000000000001</v>
      </c>
    </row>
    <row r="4276" spans="2:12" ht="19.5" customHeight="1" x14ac:dyDescent="0.3">
      <c r="B4276" s="39" t="s">
        <v>54</v>
      </c>
      <c r="C4276" s="38" t="s">
        <v>35</v>
      </c>
      <c r="D4276" s="38" t="s">
        <v>82</v>
      </c>
      <c r="E4276" s="43">
        <v>44621</v>
      </c>
      <c r="F4276" s="42" t="s">
        <v>132</v>
      </c>
      <c r="G4276" s="27">
        <v>0</v>
      </c>
      <c r="H4276" s="27">
        <v>0.43406499999999998</v>
      </c>
      <c r="I4276" s="27">
        <v>0</v>
      </c>
      <c r="J4276" s="25">
        <v>0.38777</v>
      </c>
      <c r="K4276" s="25">
        <v>0</v>
      </c>
      <c r="L4276" s="25">
        <v>0.30747000000000002</v>
      </c>
    </row>
    <row r="4277" spans="2:12" ht="19.5" customHeight="1" x14ac:dyDescent="0.3">
      <c r="B4277" s="39" t="s">
        <v>54</v>
      </c>
      <c r="C4277" s="38" t="s">
        <v>35</v>
      </c>
      <c r="D4277" s="38" t="s">
        <v>82</v>
      </c>
      <c r="E4277" s="43">
        <v>44593</v>
      </c>
      <c r="F4277" s="42" t="s">
        <v>132</v>
      </c>
      <c r="G4277" s="27">
        <v>0</v>
      </c>
      <c r="H4277" s="27">
        <v>0.30999100000000002</v>
      </c>
      <c r="I4277" s="27">
        <v>0</v>
      </c>
      <c r="J4277" s="25">
        <v>0.278005</v>
      </c>
      <c r="K4277" s="25">
        <v>0</v>
      </c>
      <c r="L4277" s="25">
        <v>0.222525</v>
      </c>
    </row>
    <row r="4278" spans="2:12" ht="19.5" customHeight="1" x14ac:dyDescent="0.3">
      <c r="B4278" s="89" t="s">
        <v>54</v>
      </c>
      <c r="C4278" s="38" t="s">
        <v>35</v>
      </c>
      <c r="D4278" s="38" t="s">
        <v>82</v>
      </c>
      <c r="E4278" s="43">
        <v>44562</v>
      </c>
      <c r="F4278" s="42" t="s">
        <v>132</v>
      </c>
      <c r="G4278" s="27">
        <v>0</v>
      </c>
      <c r="H4278" s="27">
        <v>0.314996</v>
      </c>
      <c r="I4278" s="27">
        <v>0</v>
      </c>
      <c r="J4278" s="25">
        <v>0.279449</v>
      </c>
      <c r="K4278" s="25">
        <v>0</v>
      </c>
      <c r="L4278" s="25">
        <v>0.23283699999999999</v>
      </c>
    </row>
    <row r="4279" spans="2:12" ht="19.5" customHeight="1" x14ac:dyDescent="0.3">
      <c r="B4279" s="88" t="s">
        <v>54</v>
      </c>
      <c r="C4279" s="38" t="s">
        <v>35</v>
      </c>
      <c r="D4279" s="38" t="s">
        <v>82</v>
      </c>
      <c r="E4279" s="43">
        <v>44896</v>
      </c>
      <c r="F4279" s="42" t="s">
        <v>133</v>
      </c>
      <c r="G4279" s="27">
        <v>0</v>
      </c>
      <c r="H4279" s="27">
        <v>0.154027</v>
      </c>
      <c r="I4279" s="27">
        <v>0.13836599999999999</v>
      </c>
      <c r="J4279" s="25">
        <v>0</v>
      </c>
      <c r="K4279" s="25">
        <v>0</v>
      </c>
      <c r="L4279" s="25">
        <v>0.147618</v>
      </c>
    </row>
    <row r="4280" spans="2:12" ht="19.5" customHeight="1" x14ac:dyDescent="0.3">
      <c r="B4280" s="89" t="s">
        <v>54</v>
      </c>
      <c r="C4280" s="38" t="s">
        <v>35</v>
      </c>
      <c r="D4280" s="38" t="s">
        <v>82</v>
      </c>
      <c r="E4280" s="43">
        <v>44866</v>
      </c>
      <c r="F4280" s="42" t="s">
        <v>133</v>
      </c>
      <c r="G4280" s="27">
        <v>0</v>
      </c>
      <c r="H4280" s="27">
        <v>0.194852</v>
      </c>
      <c r="I4280" s="27">
        <v>0.18262999999999999</v>
      </c>
      <c r="J4280" s="25">
        <v>0</v>
      </c>
      <c r="K4280" s="25">
        <v>0</v>
      </c>
      <c r="L4280" s="25">
        <v>0.151365</v>
      </c>
    </row>
    <row r="4281" spans="2:12" ht="19.5" customHeight="1" x14ac:dyDescent="0.3">
      <c r="B4281" s="89" t="s">
        <v>54</v>
      </c>
      <c r="C4281" s="38" t="s">
        <v>35</v>
      </c>
      <c r="D4281" s="38" t="s">
        <v>82</v>
      </c>
      <c r="E4281" s="43">
        <v>44835</v>
      </c>
      <c r="F4281" s="42" t="s">
        <v>133</v>
      </c>
      <c r="G4281" s="27">
        <v>0.228966</v>
      </c>
      <c r="H4281" s="27">
        <v>0</v>
      </c>
      <c r="I4281" s="27">
        <v>0.20901700000000001</v>
      </c>
      <c r="J4281" s="25">
        <v>0</v>
      </c>
      <c r="K4281" s="25">
        <v>0</v>
      </c>
      <c r="L4281" s="25">
        <v>0.16576299999999999</v>
      </c>
    </row>
    <row r="4282" spans="2:12" ht="19.5" customHeight="1" x14ac:dyDescent="0.3">
      <c r="B4282" s="88" t="s">
        <v>54</v>
      </c>
      <c r="C4282" s="38" t="s">
        <v>35</v>
      </c>
      <c r="D4282" s="38" t="s">
        <v>82</v>
      </c>
      <c r="E4282" s="43">
        <v>44805</v>
      </c>
      <c r="F4282" s="42" t="s">
        <v>133</v>
      </c>
      <c r="G4282" s="27">
        <v>0.24685099999999999</v>
      </c>
      <c r="H4282" s="27">
        <v>0</v>
      </c>
      <c r="I4282" s="27">
        <v>0.21874099999999999</v>
      </c>
      <c r="J4282" s="25">
        <v>0</v>
      </c>
      <c r="K4282" s="25">
        <v>0</v>
      </c>
      <c r="L4282" s="25">
        <v>0.16438700000000001</v>
      </c>
    </row>
    <row r="4283" spans="2:12" ht="19.5" customHeight="1" x14ac:dyDescent="0.3">
      <c r="B4283" s="39" t="s">
        <v>54</v>
      </c>
      <c r="C4283" s="38" t="s">
        <v>35</v>
      </c>
      <c r="D4283" s="38" t="s">
        <v>82</v>
      </c>
      <c r="E4283" s="43">
        <v>44774</v>
      </c>
      <c r="F4283" s="42" t="s">
        <v>133</v>
      </c>
      <c r="G4283" s="27">
        <v>0.25861299999999998</v>
      </c>
      <c r="H4283" s="27">
        <v>0</v>
      </c>
      <c r="I4283" s="27">
        <v>0.23921400000000001</v>
      </c>
      <c r="J4283" s="25">
        <v>0</v>
      </c>
      <c r="K4283" s="25">
        <v>0</v>
      </c>
      <c r="L4283" s="25">
        <v>0.19078600000000001</v>
      </c>
    </row>
    <row r="4284" spans="2:12" ht="19.5" customHeight="1" x14ac:dyDescent="0.3">
      <c r="B4284" s="39" t="s">
        <v>54</v>
      </c>
      <c r="C4284" s="38" t="s">
        <v>35</v>
      </c>
      <c r="D4284" s="38" t="s">
        <v>82</v>
      </c>
      <c r="E4284" s="43">
        <v>44743</v>
      </c>
      <c r="F4284" s="42" t="s">
        <v>133</v>
      </c>
      <c r="G4284" s="27">
        <v>0.228355</v>
      </c>
      <c r="H4284" s="27">
        <v>0</v>
      </c>
      <c r="I4284" s="27">
        <v>0.20749000000000001</v>
      </c>
      <c r="J4284" s="25">
        <v>0</v>
      </c>
      <c r="K4284" s="25">
        <v>0</v>
      </c>
      <c r="L4284" s="25">
        <v>0.16932800000000001</v>
      </c>
    </row>
    <row r="4285" spans="2:12" ht="19.5" customHeight="1" x14ac:dyDescent="0.3">
      <c r="B4285" s="88" t="s">
        <v>54</v>
      </c>
      <c r="C4285" s="38" t="s">
        <v>35</v>
      </c>
      <c r="D4285" s="38" t="s">
        <v>82</v>
      </c>
      <c r="E4285" s="43">
        <v>44713</v>
      </c>
      <c r="F4285" s="42" t="s">
        <v>133</v>
      </c>
      <c r="G4285" s="27">
        <v>0</v>
      </c>
      <c r="H4285" s="27">
        <v>0</v>
      </c>
      <c r="I4285" s="27">
        <v>0</v>
      </c>
      <c r="J4285" s="25">
        <v>0.27450400000000003</v>
      </c>
      <c r="K4285" s="25">
        <v>0.25740299999999999</v>
      </c>
      <c r="L4285" s="25">
        <v>0.20686599999999999</v>
      </c>
    </row>
    <row r="4286" spans="2:12" ht="19.5" customHeight="1" x14ac:dyDescent="0.3">
      <c r="B4286" s="89" t="s">
        <v>54</v>
      </c>
      <c r="C4286" s="38" t="s">
        <v>35</v>
      </c>
      <c r="D4286" s="38" t="s">
        <v>82</v>
      </c>
      <c r="E4286" s="43">
        <v>44682</v>
      </c>
      <c r="F4286" s="42" t="s">
        <v>133</v>
      </c>
      <c r="G4286" s="27">
        <v>0</v>
      </c>
      <c r="H4286" s="27">
        <v>0</v>
      </c>
      <c r="I4286" s="27">
        <v>0</v>
      </c>
      <c r="J4286" s="25">
        <v>0.29317399999999999</v>
      </c>
      <c r="K4286" s="25">
        <v>0.27279100000000001</v>
      </c>
      <c r="L4286" s="25">
        <v>0.22611999999999999</v>
      </c>
    </row>
    <row r="4287" spans="2:12" ht="19.5" customHeight="1" x14ac:dyDescent="0.3">
      <c r="B4287" s="89" t="s">
        <v>54</v>
      </c>
      <c r="C4287" s="38" t="s">
        <v>35</v>
      </c>
      <c r="D4287" s="38" t="s">
        <v>82</v>
      </c>
      <c r="E4287" s="43">
        <v>44652</v>
      </c>
      <c r="F4287" s="42" t="s">
        <v>133</v>
      </c>
      <c r="G4287" s="27">
        <v>0</v>
      </c>
      <c r="H4287" s="27">
        <v>0</v>
      </c>
      <c r="I4287" s="27">
        <v>0</v>
      </c>
      <c r="J4287" s="25">
        <v>0.29780499999999999</v>
      </c>
      <c r="K4287" s="25">
        <v>0.27035799999999999</v>
      </c>
      <c r="L4287" s="25">
        <v>0.22672</v>
      </c>
    </row>
    <row r="4288" spans="2:12" ht="19.5" customHeight="1" x14ac:dyDescent="0.3">
      <c r="B4288" s="89" t="s">
        <v>54</v>
      </c>
      <c r="C4288" s="38" t="s">
        <v>35</v>
      </c>
      <c r="D4288" s="38" t="s">
        <v>82</v>
      </c>
      <c r="E4288" s="43">
        <v>44621</v>
      </c>
      <c r="F4288" s="42" t="s">
        <v>133</v>
      </c>
      <c r="G4288" s="27">
        <v>0</v>
      </c>
      <c r="H4288" s="27">
        <v>0.42856499999999997</v>
      </c>
      <c r="I4288" s="27">
        <v>0</v>
      </c>
      <c r="J4288" s="25">
        <v>0.38227</v>
      </c>
      <c r="K4288" s="25">
        <v>0</v>
      </c>
      <c r="L4288" s="25">
        <v>0.30197000000000002</v>
      </c>
    </row>
    <row r="4289" spans="2:12" ht="19.5" customHeight="1" x14ac:dyDescent="0.3">
      <c r="B4289" s="89" t="s">
        <v>54</v>
      </c>
      <c r="C4289" s="38" t="s">
        <v>35</v>
      </c>
      <c r="D4289" s="38" t="s">
        <v>82</v>
      </c>
      <c r="E4289" s="43">
        <v>44593</v>
      </c>
      <c r="F4289" s="42" t="s">
        <v>133</v>
      </c>
      <c r="G4289" s="27">
        <v>0</v>
      </c>
      <c r="H4289" s="27">
        <v>0.30449100000000001</v>
      </c>
      <c r="I4289" s="27">
        <v>0</v>
      </c>
      <c r="J4289" s="25">
        <v>0.272505</v>
      </c>
      <c r="K4289" s="25">
        <v>0</v>
      </c>
      <c r="L4289" s="25">
        <v>0.217025</v>
      </c>
    </row>
    <row r="4290" spans="2:12" ht="19.5" customHeight="1" x14ac:dyDescent="0.3">
      <c r="B4290" s="88" t="s">
        <v>54</v>
      </c>
      <c r="C4290" s="38" t="s">
        <v>35</v>
      </c>
      <c r="D4290" s="38" t="s">
        <v>82</v>
      </c>
      <c r="E4290" s="43">
        <v>44562</v>
      </c>
      <c r="F4290" s="42" t="s">
        <v>133</v>
      </c>
      <c r="G4290" s="27">
        <v>0</v>
      </c>
      <c r="H4290" s="27">
        <v>0.30949599999999999</v>
      </c>
      <c r="I4290" s="27">
        <v>0</v>
      </c>
      <c r="J4290" s="25">
        <v>0.273949</v>
      </c>
      <c r="K4290" s="25">
        <v>0</v>
      </c>
      <c r="L4290" s="25">
        <v>0.22733700000000001</v>
      </c>
    </row>
    <row r="4291" spans="2:12" ht="19.5" customHeight="1" x14ac:dyDescent="0.3">
      <c r="B4291" s="39" t="s">
        <v>57</v>
      </c>
      <c r="C4291" s="38" t="s">
        <v>28</v>
      </c>
      <c r="D4291" s="38" t="s">
        <v>29</v>
      </c>
      <c r="E4291" s="43">
        <v>45078</v>
      </c>
      <c r="F4291" s="42" t="s">
        <v>30</v>
      </c>
      <c r="G4291" s="27">
        <v>0.21214992135999999</v>
      </c>
      <c r="H4291" s="27">
        <v>0.16535443595999999</v>
      </c>
      <c r="I4291" s="27">
        <v>0.14214803009999999</v>
      </c>
      <c r="J4291" s="25">
        <v>0</v>
      </c>
      <c r="K4291" s="25">
        <v>0</v>
      </c>
      <c r="L4291" s="25">
        <v>0</v>
      </c>
    </row>
    <row r="4292" spans="2:12" ht="19.5" customHeight="1" x14ac:dyDescent="0.3">
      <c r="B4292" s="39" t="s">
        <v>57</v>
      </c>
      <c r="C4292" s="38" t="s">
        <v>28</v>
      </c>
      <c r="D4292" s="38" t="s">
        <v>29</v>
      </c>
      <c r="E4292" s="43">
        <v>45047</v>
      </c>
      <c r="F4292" s="42" t="s">
        <v>30</v>
      </c>
      <c r="G4292" s="27">
        <v>0.18998011677999999</v>
      </c>
      <c r="H4292" s="27">
        <v>0.14308343358</v>
      </c>
      <c r="I4292" s="27">
        <v>0.11942263455</v>
      </c>
      <c r="J4292" s="25">
        <v>0</v>
      </c>
      <c r="K4292" s="25">
        <v>0</v>
      </c>
      <c r="L4292" s="25">
        <v>0</v>
      </c>
    </row>
    <row r="4293" spans="2:12" ht="19.5" customHeight="1" x14ac:dyDescent="0.3">
      <c r="B4293" s="39" t="s">
        <v>57</v>
      </c>
      <c r="C4293" s="38" t="s">
        <v>28</v>
      </c>
      <c r="D4293" s="38" t="s">
        <v>29</v>
      </c>
      <c r="E4293" s="43">
        <v>45017</v>
      </c>
      <c r="F4293" s="42" t="s">
        <v>30</v>
      </c>
      <c r="G4293" s="27">
        <v>0.18941438014</v>
      </c>
      <c r="H4293" s="27">
        <v>0.14251511454000002</v>
      </c>
      <c r="I4293" s="27">
        <v>0.11884272015000001</v>
      </c>
      <c r="J4293" s="25">
        <v>0</v>
      </c>
      <c r="K4293" s="25">
        <v>0</v>
      </c>
      <c r="L4293" s="25">
        <v>0</v>
      </c>
    </row>
    <row r="4294" spans="2:12" ht="19.5" customHeight="1" x14ac:dyDescent="0.3">
      <c r="B4294" s="39" t="s">
        <v>57</v>
      </c>
      <c r="C4294" s="38" t="s">
        <v>28</v>
      </c>
      <c r="D4294" s="38" t="s">
        <v>29</v>
      </c>
      <c r="E4294" s="43">
        <v>44986</v>
      </c>
      <c r="F4294" s="42" t="s">
        <v>30</v>
      </c>
      <c r="G4294" s="27">
        <v>0.20813083397999999</v>
      </c>
      <c r="H4294" s="27">
        <v>0.16131700278</v>
      </c>
      <c r="I4294" s="27">
        <v>0.13802822155</v>
      </c>
      <c r="J4294" s="25">
        <v>0</v>
      </c>
      <c r="K4294" s="25">
        <v>0</v>
      </c>
      <c r="L4294" s="25">
        <v>0</v>
      </c>
    </row>
    <row r="4295" spans="2:12" ht="19.5" customHeight="1" x14ac:dyDescent="0.3">
      <c r="B4295" s="39" t="s">
        <v>57</v>
      </c>
      <c r="C4295" s="38" t="s">
        <v>28</v>
      </c>
      <c r="D4295" s="38" t="s">
        <v>29</v>
      </c>
      <c r="E4295" s="43">
        <v>44958</v>
      </c>
      <c r="F4295" s="42" t="s">
        <v>30</v>
      </c>
      <c r="G4295" s="27">
        <v>0.25982501946000003</v>
      </c>
      <c r="H4295" s="27">
        <v>0.21324715506000003</v>
      </c>
      <c r="I4295" s="27">
        <v>0.19101789985000001</v>
      </c>
      <c r="J4295" s="25">
        <v>0</v>
      </c>
      <c r="K4295" s="25">
        <v>0</v>
      </c>
      <c r="L4295" s="25">
        <v>0</v>
      </c>
    </row>
    <row r="4296" spans="2:12" ht="19.5" customHeight="1" x14ac:dyDescent="0.3">
      <c r="B4296" s="39" t="s">
        <v>57</v>
      </c>
      <c r="C4296" s="38" t="s">
        <v>28</v>
      </c>
      <c r="D4296" s="38" t="s">
        <v>29</v>
      </c>
      <c r="E4296" s="43">
        <v>44927</v>
      </c>
      <c r="F4296" s="42" t="s">
        <v>30</v>
      </c>
      <c r="G4296" s="27">
        <v>0.18448775690000002</v>
      </c>
      <c r="H4296" s="27">
        <v>0.13756600290000001</v>
      </c>
      <c r="I4296" s="27">
        <v>0.11379263225000001</v>
      </c>
      <c r="J4296" s="25">
        <v>0</v>
      </c>
      <c r="K4296" s="25">
        <v>0</v>
      </c>
      <c r="L4296" s="25">
        <v>0</v>
      </c>
    </row>
    <row r="4297" spans="2:12" ht="19.5" customHeight="1" x14ac:dyDescent="0.3">
      <c r="B4297" s="39" t="s">
        <v>57</v>
      </c>
      <c r="C4297" s="38" t="s">
        <v>28</v>
      </c>
      <c r="D4297" s="38" t="s">
        <v>29</v>
      </c>
      <c r="E4297" s="43">
        <v>44896</v>
      </c>
      <c r="F4297" s="42" t="s">
        <v>30</v>
      </c>
      <c r="G4297" s="27">
        <v>0.21678189010000001</v>
      </c>
      <c r="H4297" s="27">
        <v>0.17000754810000002</v>
      </c>
      <c r="I4297" s="27">
        <v>0.14689607925000003</v>
      </c>
      <c r="J4297" s="25">
        <v>0</v>
      </c>
      <c r="K4297" s="25">
        <v>0</v>
      </c>
      <c r="L4297" s="25">
        <v>0</v>
      </c>
    </row>
    <row r="4298" spans="2:12" ht="19.5" customHeight="1" x14ac:dyDescent="0.3">
      <c r="B4298" s="39" t="s">
        <v>57</v>
      </c>
      <c r="C4298" s="38" t="s">
        <v>28</v>
      </c>
      <c r="D4298" s="38" t="s">
        <v>29</v>
      </c>
      <c r="E4298" s="43">
        <v>44866</v>
      </c>
      <c r="F4298" s="42" t="s">
        <v>30</v>
      </c>
      <c r="G4298" s="27">
        <v>0.23871597108000001</v>
      </c>
      <c r="H4298" s="27">
        <v>0.19204175088</v>
      </c>
      <c r="I4298" s="27">
        <v>0.16937984380000001</v>
      </c>
      <c r="J4298" s="25">
        <v>0</v>
      </c>
      <c r="K4298" s="25">
        <v>0</v>
      </c>
      <c r="L4298" s="25">
        <v>0</v>
      </c>
    </row>
    <row r="4299" spans="2:12" ht="19.5" customHeight="1" x14ac:dyDescent="0.3">
      <c r="B4299" s="39" t="s">
        <v>57</v>
      </c>
      <c r="C4299" s="38" t="s">
        <v>28</v>
      </c>
      <c r="D4299" s="38" t="s">
        <v>29</v>
      </c>
      <c r="E4299" s="43">
        <v>44835</v>
      </c>
      <c r="F4299" s="42" t="s">
        <v>30</v>
      </c>
      <c r="G4299" s="27">
        <v>0.25244687078</v>
      </c>
      <c r="H4299" s="27">
        <v>0.20583532758</v>
      </c>
      <c r="I4299" s="27">
        <v>0.18345484954999999</v>
      </c>
      <c r="J4299" s="25">
        <v>0</v>
      </c>
      <c r="K4299" s="25">
        <v>0</v>
      </c>
      <c r="L4299" s="25">
        <v>0</v>
      </c>
    </row>
    <row r="4300" spans="2:12" ht="19.5" customHeight="1" x14ac:dyDescent="0.3">
      <c r="B4300" s="39" t="s">
        <v>57</v>
      </c>
      <c r="C4300" s="38" t="s">
        <v>28</v>
      </c>
      <c r="D4300" s="38" t="s">
        <v>29</v>
      </c>
      <c r="E4300" s="43">
        <v>44805</v>
      </c>
      <c r="F4300" s="42" t="s">
        <v>30</v>
      </c>
      <c r="G4300" s="27">
        <v>0.26438006926000002</v>
      </c>
      <c r="H4300" s="27">
        <v>0.21784082686</v>
      </c>
      <c r="I4300" s="27">
        <v>0.19578499085000001</v>
      </c>
      <c r="J4300" s="25">
        <v>0</v>
      </c>
      <c r="K4300" s="25">
        <v>0</v>
      </c>
      <c r="L4300" s="25">
        <v>0</v>
      </c>
    </row>
    <row r="4301" spans="2:12" ht="19.5" customHeight="1" x14ac:dyDescent="0.3">
      <c r="B4301" s="39" t="s">
        <v>57</v>
      </c>
      <c r="C4301" s="38" t="s">
        <v>28</v>
      </c>
      <c r="D4301" s="38" t="s">
        <v>29</v>
      </c>
      <c r="E4301" s="43">
        <v>44774</v>
      </c>
      <c r="F4301" s="42" t="s">
        <v>30</v>
      </c>
      <c r="G4301" s="27">
        <v>0.28066857002000001</v>
      </c>
      <c r="H4301" s="27">
        <v>0.23420367922000002</v>
      </c>
      <c r="I4301" s="27">
        <v>0.21248169295</v>
      </c>
      <c r="J4301" s="25">
        <v>0</v>
      </c>
      <c r="K4301" s="25">
        <v>0</v>
      </c>
      <c r="L4301" s="25">
        <v>0</v>
      </c>
    </row>
    <row r="4302" spans="2:12" ht="19.5" customHeight="1" x14ac:dyDescent="0.3">
      <c r="B4302" s="39" t="s">
        <v>57</v>
      </c>
      <c r="C4302" s="38" t="s">
        <v>28</v>
      </c>
      <c r="D4302" s="38" t="s">
        <v>29</v>
      </c>
      <c r="E4302" s="43">
        <v>44743</v>
      </c>
      <c r="F4302" s="42" t="s">
        <v>30</v>
      </c>
      <c r="G4302" s="27">
        <v>0.26625407188</v>
      </c>
      <c r="H4302" s="27">
        <v>0.21972338368000002</v>
      </c>
      <c r="I4302" s="27">
        <v>0.19770595730000001</v>
      </c>
      <c r="J4302" s="25">
        <v>0</v>
      </c>
      <c r="K4302" s="25">
        <v>0</v>
      </c>
      <c r="L4302" s="25">
        <v>0</v>
      </c>
    </row>
    <row r="4303" spans="2:12" ht="19.5" customHeight="1" x14ac:dyDescent="0.3">
      <c r="B4303" s="39" t="s">
        <v>57</v>
      </c>
      <c r="C4303" s="38" t="s">
        <v>28</v>
      </c>
      <c r="D4303" s="38" t="s">
        <v>29</v>
      </c>
      <c r="E4303" s="43">
        <v>44713</v>
      </c>
      <c r="F4303" s="42" t="s">
        <v>30</v>
      </c>
      <c r="G4303" s="27">
        <v>0.29804139933999996</v>
      </c>
      <c r="H4303" s="27">
        <v>0.25165580974000001</v>
      </c>
      <c r="I4303" s="27">
        <v>0.23028989765000002</v>
      </c>
      <c r="J4303" s="25">
        <v>0</v>
      </c>
      <c r="K4303" s="25">
        <v>0</v>
      </c>
      <c r="L4303" s="25">
        <v>0</v>
      </c>
    </row>
    <row r="4304" spans="2:12" ht="19.5" customHeight="1" x14ac:dyDescent="0.3">
      <c r="B4304" s="39" t="s">
        <v>57</v>
      </c>
      <c r="C4304" s="38" t="s">
        <v>28</v>
      </c>
      <c r="D4304" s="38" t="s">
        <v>29</v>
      </c>
      <c r="E4304" s="43">
        <v>44682</v>
      </c>
      <c r="F4304" s="42" t="s">
        <v>30</v>
      </c>
      <c r="G4304" s="27">
        <v>0.31866721434</v>
      </c>
      <c r="H4304" s="27">
        <v>0.27237577474000002</v>
      </c>
      <c r="I4304" s="27">
        <v>0.25143261015000001</v>
      </c>
      <c r="J4304" s="25">
        <v>0</v>
      </c>
      <c r="K4304" s="25">
        <v>0</v>
      </c>
      <c r="L4304" s="25">
        <v>0</v>
      </c>
    </row>
    <row r="4305" spans="2:12" ht="19.5" customHeight="1" x14ac:dyDescent="0.3">
      <c r="B4305" s="39" t="s">
        <v>57</v>
      </c>
      <c r="C4305" s="38" t="s">
        <v>28</v>
      </c>
      <c r="D4305" s="38" t="s">
        <v>29</v>
      </c>
      <c r="E4305" s="43">
        <v>44652</v>
      </c>
      <c r="F4305" s="42" t="s">
        <v>30</v>
      </c>
      <c r="G4305" s="27">
        <v>0.32384134736000003</v>
      </c>
      <c r="H4305" s="27">
        <v>0.27757352596000007</v>
      </c>
      <c r="I4305" s="27">
        <v>0.25673641060000008</v>
      </c>
      <c r="J4305" s="25">
        <v>0</v>
      </c>
      <c r="K4305" s="25">
        <v>0</v>
      </c>
      <c r="L4305" s="25">
        <v>0</v>
      </c>
    </row>
    <row r="4306" spans="2:12" ht="19.5" customHeight="1" x14ac:dyDescent="0.3">
      <c r="B4306" s="39" t="s">
        <v>57</v>
      </c>
      <c r="C4306" s="38" t="s">
        <v>28</v>
      </c>
      <c r="D4306" s="38" t="s">
        <v>29</v>
      </c>
      <c r="E4306" s="43">
        <v>44621</v>
      </c>
      <c r="F4306" s="42" t="s">
        <v>30</v>
      </c>
      <c r="G4306" s="27">
        <v>0.43201490739999993</v>
      </c>
      <c r="H4306" s="27">
        <v>0.3862408624</v>
      </c>
      <c r="I4306" s="27">
        <v>0.36762087650000003</v>
      </c>
      <c r="J4306" s="25">
        <v>0</v>
      </c>
      <c r="K4306" s="25">
        <v>0</v>
      </c>
      <c r="L4306" s="25">
        <v>0</v>
      </c>
    </row>
    <row r="4307" spans="2:12" ht="19.5" customHeight="1" x14ac:dyDescent="0.3">
      <c r="B4307" s="39" t="s">
        <v>57</v>
      </c>
      <c r="C4307" s="38" t="s">
        <v>28</v>
      </c>
      <c r="D4307" s="38" t="s">
        <v>29</v>
      </c>
      <c r="E4307" s="43">
        <v>44593</v>
      </c>
      <c r="F4307" s="42" t="s">
        <v>30</v>
      </c>
      <c r="G4307" s="27">
        <v>0.33409532395999997</v>
      </c>
      <c r="H4307" s="27">
        <v>0.28787430856000001</v>
      </c>
      <c r="I4307" s="27">
        <v>0.26724735910000003</v>
      </c>
      <c r="J4307" s="25">
        <v>0</v>
      </c>
      <c r="K4307" s="25">
        <v>0</v>
      </c>
      <c r="L4307" s="25">
        <v>0</v>
      </c>
    </row>
    <row r="4308" spans="2:12" ht="19.5" customHeight="1" x14ac:dyDescent="0.3">
      <c r="B4308" s="39" t="s">
        <v>57</v>
      </c>
      <c r="C4308" s="38" t="s">
        <v>28</v>
      </c>
      <c r="D4308" s="38" t="s">
        <v>29</v>
      </c>
      <c r="E4308" s="43">
        <v>44562</v>
      </c>
      <c r="F4308" s="42" t="s">
        <v>30</v>
      </c>
      <c r="G4308" s="27">
        <v>0.33586325096000003</v>
      </c>
      <c r="H4308" s="27">
        <v>0.28965030556000004</v>
      </c>
      <c r="I4308" s="27">
        <v>0.26905959160000004</v>
      </c>
      <c r="J4308" s="25">
        <v>0</v>
      </c>
      <c r="K4308" s="25">
        <v>0</v>
      </c>
      <c r="L4308" s="25">
        <v>0</v>
      </c>
    </row>
    <row r="4309" spans="2:12" ht="19.5" customHeight="1" x14ac:dyDescent="0.3">
      <c r="B4309" s="90" t="s">
        <v>57</v>
      </c>
      <c r="C4309" s="92" t="s">
        <v>28</v>
      </c>
      <c r="D4309" s="92" t="s">
        <v>29</v>
      </c>
      <c r="E4309" s="95">
        <v>45108</v>
      </c>
      <c r="F4309" s="97" t="s">
        <v>30</v>
      </c>
      <c r="G4309" s="74">
        <v>0.20914445000000001</v>
      </c>
      <c r="H4309" s="74">
        <v>0.16233523999999999</v>
      </c>
      <c r="I4309" s="74">
        <v>0.13906722999999999</v>
      </c>
      <c r="J4309" s="99">
        <v>0</v>
      </c>
      <c r="K4309" s="99">
        <v>0</v>
      </c>
      <c r="L4309" s="99">
        <v>0</v>
      </c>
    </row>
    <row r="4310" spans="2:12" ht="19.5" customHeight="1" x14ac:dyDescent="0.3">
      <c r="B4310" s="39" t="s">
        <v>57</v>
      </c>
      <c r="C4310" s="38" t="s">
        <v>28</v>
      </c>
      <c r="D4310" s="38" t="s">
        <v>29</v>
      </c>
      <c r="E4310" s="43">
        <v>45078</v>
      </c>
      <c r="F4310" s="42" t="s">
        <v>40</v>
      </c>
      <c r="G4310" s="27">
        <v>0.23143492135999999</v>
      </c>
      <c r="H4310" s="27">
        <v>0.18463943595999999</v>
      </c>
      <c r="I4310" s="27">
        <v>0.16143303009999999</v>
      </c>
      <c r="J4310" s="25">
        <v>0</v>
      </c>
      <c r="K4310" s="25">
        <v>0</v>
      </c>
      <c r="L4310" s="25">
        <v>0</v>
      </c>
    </row>
    <row r="4311" spans="2:12" ht="19.5" customHeight="1" x14ac:dyDescent="0.3">
      <c r="B4311" s="39" t="s">
        <v>57</v>
      </c>
      <c r="C4311" s="38" t="s">
        <v>28</v>
      </c>
      <c r="D4311" s="38" t="s">
        <v>29</v>
      </c>
      <c r="E4311" s="43">
        <v>45047</v>
      </c>
      <c r="F4311" s="42" t="s">
        <v>40</v>
      </c>
      <c r="G4311" s="27">
        <v>0.20926511678000001</v>
      </c>
      <c r="H4311" s="27">
        <v>0.16236843358</v>
      </c>
      <c r="I4311" s="27">
        <v>0.13870763455000001</v>
      </c>
      <c r="J4311" s="25">
        <v>0</v>
      </c>
      <c r="K4311" s="25">
        <v>0</v>
      </c>
      <c r="L4311" s="25">
        <v>0</v>
      </c>
    </row>
    <row r="4312" spans="2:12" ht="19.5" customHeight="1" x14ac:dyDescent="0.3">
      <c r="B4312" s="39" t="s">
        <v>57</v>
      </c>
      <c r="C4312" s="38" t="s">
        <v>28</v>
      </c>
      <c r="D4312" s="38" t="s">
        <v>29</v>
      </c>
      <c r="E4312" s="43">
        <v>45017</v>
      </c>
      <c r="F4312" s="42" t="s">
        <v>40</v>
      </c>
      <c r="G4312" s="27">
        <v>0.20869938014</v>
      </c>
      <c r="H4312" s="27">
        <v>0.16180011453999998</v>
      </c>
      <c r="I4312" s="27">
        <v>0.13812772015000002</v>
      </c>
      <c r="J4312" s="25">
        <v>0</v>
      </c>
      <c r="K4312" s="25">
        <v>0</v>
      </c>
      <c r="L4312" s="25">
        <v>0</v>
      </c>
    </row>
    <row r="4313" spans="2:12" ht="19.5" customHeight="1" x14ac:dyDescent="0.3">
      <c r="B4313" s="39" t="s">
        <v>57</v>
      </c>
      <c r="C4313" s="38" t="s">
        <v>28</v>
      </c>
      <c r="D4313" s="38" t="s">
        <v>29</v>
      </c>
      <c r="E4313" s="43">
        <v>44986</v>
      </c>
      <c r="F4313" s="42" t="s">
        <v>40</v>
      </c>
      <c r="G4313" s="27">
        <v>0.22741583398000001</v>
      </c>
      <c r="H4313" s="27">
        <v>0.18060200277999999</v>
      </c>
      <c r="I4313" s="27">
        <v>0.15731322154999999</v>
      </c>
      <c r="J4313" s="25">
        <v>0</v>
      </c>
      <c r="K4313" s="25">
        <v>0</v>
      </c>
      <c r="L4313" s="25">
        <v>0</v>
      </c>
    </row>
    <row r="4314" spans="2:12" ht="19.5" customHeight="1" x14ac:dyDescent="0.3">
      <c r="B4314" s="39" t="s">
        <v>57</v>
      </c>
      <c r="C4314" s="38" t="s">
        <v>28</v>
      </c>
      <c r="D4314" s="38" t="s">
        <v>29</v>
      </c>
      <c r="E4314" s="43">
        <v>44958</v>
      </c>
      <c r="F4314" s="42" t="s">
        <v>40</v>
      </c>
      <c r="G4314" s="27">
        <v>0.27911001946000003</v>
      </c>
      <c r="H4314" s="27">
        <v>0.23253215506000002</v>
      </c>
      <c r="I4314" s="27">
        <v>0.21030289985</v>
      </c>
      <c r="J4314" s="25">
        <v>0</v>
      </c>
      <c r="K4314" s="25">
        <v>0</v>
      </c>
      <c r="L4314" s="25">
        <v>0</v>
      </c>
    </row>
    <row r="4315" spans="2:12" ht="19.5" customHeight="1" x14ac:dyDescent="0.3">
      <c r="B4315" s="39" t="s">
        <v>57</v>
      </c>
      <c r="C4315" s="38" t="s">
        <v>28</v>
      </c>
      <c r="D4315" s="38" t="s">
        <v>29</v>
      </c>
      <c r="E4315" s="43">
        <v>44927</v>
      </c>
      <c r="F4315" s="42" t="s">
        <v>40</v>
      </c>
      <c r="G4315" s="27">
        <v>0.20377275690000002</v>
      </c>
      <c r="H4315" s="27">
        <v>0.15685100289999998</v>
      </c>
      <c r="I4315" s="27">
        <v>0.13307763225000002</v>
      </c>
      <c r="J4315" s="25">
        <v>0</v>
      </c>
      <c r="K4315" s="25">
        <v>0</v>
      </c>
      <c r="L4315" s="25">
        <v>0</v>
      </c>
    </row>
    <row r="4316" spans="2:12" ht="19.5" customHeight="1" x14ac:dyDescent="0.3">
      <c r="B4316" s="39" t="s">
        <v>57</v>
      </c>
      <c r="C4316" s="38" t="s">
        <v>28</v>
      </c>
      <c r="D4316" s="38" t="s">
        <v>29</v>
      </c>
      <c r="E4316" s="43">
        <v>44896</v>
      </c>
      <c r="F4316" s="42" t="s">
        <v>40</v>
      </c>
      <c r="G4316" s="27">
        <v>0.23606689010000004</v>
      </c>
      <c r="H4316" s="27">
        <v>0.18929254810000001</v>
      </c>
      <c r="I4316" s="27">
        <v>0.16618107925000003</v>
      </c>
      <c r="J4316" s="25">
        <v>0</v>
      </c>
      <c r="K4316" s="25">
        <v>0</v>
      </c>
      <c r="L4316" s="25">
        <v>0</v>
      </c>
    </row>
    <row r="4317" spans="2:12" ht="19.5" customHeight="1" x14ac:dyDescent="0.3">
      <c r="B4317" s="39" t="s">
        <v>57</v>
      </c>
      <c r="C4317" s="38" t="s">
        <v>28</v>
      </c>
      <c r="D4317" s="38" t="s">
        <v>29</v>
      </c>
      <c r="E4317" s="43">
        <v>44866</v>
      </c>
      <c r="F4317" s="42" t="s">
        <v>40</v>
      </c>
      <c r="G4317" s="27">
        <v>0.25800097108000003</v>
      </c>
      <c r="H4317" s="27">
        <v>0.21132675088</v>
      </c>
      <c r="I4317" s="27">
        <v>0.18866484380000001</v>
      </c>
      <c r="J4317" s="25">
        <v>0</v>
      </c>
      <c r="K4317" s="25">
        <v>0</v>
      </c>
      <c r="L4317" s="25">
        <v>0</v>
      </c>
    </row>
    <row r="4318" spans="2:12" ht="19.5" customHeight="1" x14ac:dyDescent="0.3">
      <c r="B4318" s="39" t="s">
        <v>57</v>
      </c>
      <c r="C4318" s="38" t="s">
        <v>28</v>
      </c>
      <c r="D4318" s="38" t="s">
        <v>29</v>
      </c>
      <c r="E4318" s="43">
        <v>44835</v>
      </c>
      <c r="F4318" s="42" t="s">
        <v>40</v>
      </c>
      <c r="G4318" s="27">
        <v>0.27173187078</v>
      </c>
      <c r="H4318" s="27">
        <v>0.22512032758</v>
      </c>
      <c r="I4318" s="27">
        <v>0.20273984954999999</v>
      </c>
      <c r="J4318" s="25">
        <v>0</v>
      </c>
      <c r="K4318" s="25">
        <v>0</v>
      </c>
      <c r="L4318" s="25">
        <v>0</v>
      </c>
    </row>
    <row r="4319" spans="2:12" ht="19.5" customHeight="1" x14ac:dyDescent="0.3">
      <c r="B4319" s="39" t="s">
        <v>57</v>
      </c>
      <c r="C4319" s="38" t="s">
        <v>28</v>
      </c>
      <c r="D4319" s="38" t="s">
        <v>29</v>
      </c>
      <c r="E4319" s="43">
        <v>44805</v>
      </c>
      <c r="F4319" s="42" t="s">
        <v>40</v>
      </c>
      <c r="G4319" s="27">
        <v>0.28366506926000001</v>
      </c>
      <c r="H4319" s="27">
        <v>0.23712582686000003</v>
      </c>
      <c r="I4319" s="27">
        <v>0.21506999085</v>
      </c>
      <c r="J4319" s="25">
        <v>0</v>
      </c>
      <c r="K4319" s="25">
        <v>0</v>
      </c>
      <c r="L4319" s="25">
        <v>0</v>
      </c>
    </row>
    <row r="4320" spans="2:12" ht="19.5" customHeight="1" x14ac:dyDescent="0.3">
      <c r="B4320" s="39" t="s">
        <v>57</v>
      </c>
      <c r="C4320" s="38" t="s">
        <v>28</v>
      </c>
      <c r="D4320" s="38" t="s">
        <v>29</v>
      </c>
      <c r="E4320" s="43">
        <v>44774</v>
      </c>
      <c r="F4320" s="42" t="s">
        <v>40</v>
      </c>
      <c r="G4320" s="27">
        <v>0.29995357002</v>
      </c>
      <c r="H4320" s="27">
        <v>0.25348867922000007</v>
      </c>
      <c r="I4320" s="27">
        <v>0.23176669295000002</v>
      </c>
      <c r="J4320" s="25">
        <v>0</v>
      </c>
      <c r="K4320" s="25">
        <v>0</v>
      </c>
      <c r="L4320" s="25">
        <v>0</v>
      </c>
    </row>
    <row r="4321" spans="2:12" ht="19.5" customHeight="1" x14ac:dyDescent="0.3">
      <c r="B4321" s="39" t="s">
        <v>57</v>
      </c>
      <c r="C4321" s="38" t="s">
        <v>28</v>
      </c>
      <c r="D4321" s="38" t="s">
        <v>29</v>
      </c>
      <c r="E4321" s="43">
        <v>44743</v>
      </c>
      <c r="F4321" s="42" t="s">
        <v>40</v>
      </c>
      <c r="G4321" s="27">
        <v>0.28553907187999999</v>
      </c>
      <c r="H4321" s="27">
        <v>0.23900838368000005</v>
      </c>
      <c r="I4321" s="27">
        <v>0.21699095730000001</v>
      </c>
      <c r="J4321" s="25">
        <v>0</v>
      </c>
      <c r="K4321" s="25">
        <v>0</v>
      </c>
      <c r="L4321" s="25">
        <v>0</v>
      </c>
    </row>
    <row r="4322" spans="2:12" ht="19.5" customHeight="1" x14ac:dyDescent="0.3">
      <c r="B4322" s="39" t="s">
        <v>57</v>
      </c>
      <c r="C4322" s="38" t="s">
        <v>28</v>
      </c>
      <c r="D4322" s="38" t="s">
        <v>29</v>
      </c>
      <c r="E4322" s="43">
        <v>44713</v>
      </c>
      <c r="F4322" s="42" t="s">
        <v>40</v>
      </c>
      <c r="G4322" s="27">
        <v>0.31732639933999995</v>
      </c>
      <c r="H4322" s="27">
        <v>0.27094080974000001</v>
      </c>
      <c r="I4322" s="27">
        <v>0.24957489765000002</v>
      </c>
      <c r="J4322" s="25">
        <v>0</v>
      </c>
      <c r="K4322" s="25">
        <v>0</v>
      </c>
      <c r="L4322" s="25">
        <v>0</v>
      </c>
    </row>
    <row r="4323" spans="2:12" ht="19.5" customHeight="1" x14ac:dyDescent="0.3">
      <c r="B4323" s="39" t="s">
        <v>57</v>
      </c>
      <c r="C4323" s="38" t="s">
        <v>28</v>
      </c>
      <c r="D4323" s="38" t="s">
        <v>29</v>
      </c>
      <c r="E4323" s="43">
        <v>44682</v>
      </c>
      <c r="F4323" s="42" t="s">
        <v>40</v>
      </c>
      <c r="G4323" s="27">
        <v>0.33795221434</v>
      </c>
      <c r="H4323" s="27">
        <v>0.29166077474000002</v>
      </c>
      <c r="I4323" s="27">
        <v>0.27071761015000001</v>
      </c>
      <c r="J4323" s="25">
        <v>0</v>
      </c>
      <c r="K4323" s="25">
        <v>0</v>
      </c>
      <c r="L4323" s="25">
        <v>0</v>
      </c>
    </row>
    <row r="4324" spans="2:12" ht="19.5" customHeight="1" x14ac:dyDescent="0.3">
      <c r="B4324" s="39" t="s">
        <v>57</v>
      </c>
      <c r="C4324" s="38" t="s">
        <v>28</v>
      </c>
      <c r="D4324" s="38" t="s">
        <v>29</v>
      </c>
      <c r="E4324" s="43">
        <v>44652</v>
      </c>
      <c r="F4324" s="42" t="s">
        <v>40</v>
      </c>
      <c r="G4324" s="27">
        <v>0.34312634736000003</v>
      </c>
      <c r="H4324" s="27">
        <v>0.29685852596000006</v>
      </c>
      <c r="I4324" s="27">
        <v>0.27602141060000007</v>
      </c>
      <c r="J4324" s="25">
        <v>0</v>
      </c>
      <c r="K4324" s="25">
        <v>0</v>
      </c>
      <c r="L4324" s="25">
        <v>0</v>
      </c>
    </row>
    <row r="4325" spans="2:12" ht="19.5" customHeight="1" x14ac:dyDescent="0.3">
      <c r="B4325" s="39" t="s">
        <v>57</v>
      </c>
      <c r="C4325" s="38" t="s">
        <v>28</v>
      </c>
      <c r="D4325" s="38" t="s">
        <v>29</v>
      </c>
      <c r="E4325" s="43">
        <v>44621</v>
      </c>
      <c r="F4325" s="42" t="s">
        <v>40</v>
      </c>
      <c r="G4325" s="27">
        <v>0.45129990739999992</v>
      </c>
      <c r="H4325" s="27">
        <v>0.40552586239999999</v>
      </c>
      <c r="I4325" s="27">
        <v>0.38690587650000002</v>
      </c>
      <c r="J4325" s="25">
        <v>0</v>
      </c>
      <c r="K4325" s="25">
        <v>0</v>
      </c>
      <c r="L4325" s="25">
        <v>0</v>
      </c>
    </row>
    <row r="4326" spans="2:12" ht="19.5" customHeight="1" x14ac:dyDescent="0.3">
      <c r="B4326" s="39" t="s">
        <v>57</v>
      </c>
      <c r="C4326" s="38" t="s">
        <v>28</v>
      </c>
      <c r="D4326" s="38" t="s">
        <v>29</v>
      </c>
      <c r="E4326" s="43">
        <v>44593</v>
      </c>
      <c r="F4326" s="42" t="s">
        <v>40</v>
      </c>
      <c r="G4326" s="27">
        <v>0.35338032395999996</v>
      </c>
      <c r="H4326" s="27">
        <v>0.30715930856000007</v>
      </c>
      <c r="I4326" s="27">
        <v>0.28653235910000002</v>
      </c>
      <c r="J4326" s="25">
        <v>0</v>
      </c>
      <c r="K4326" s="25">
        <v>0</v>
      </c>
      <c r="L4326" s="25">
        <v>0</v>
      </c>
    </row>
    <row r="4327" spans="2:12" ht="19.5" customHeight="1" x14ac:dyDescent="0.3">
      <c r="B4327" s="39" t="s">
        <v>57</v>
      </c>
      <c r="C4327" s="38" t="s">
        <v>28</v>
      </c>
      <c r="D4327" s="38" t="s">
        <v>29</v>
      </c>
      <c r="E4327" s="43">
        <v>44562</v>
      </c>
      <c r="F4327" s="42" t="s">
        <v>40</v>
      </c>
      <c r="G4327" s="27">
        <v>0.35514825096000002</v>
      </c>
      <c r="H4327" s="27">
        <v>0.30893530556000004</v>
      </c>
      <c r="I4327" s="27">
        <v>0.28834459160000003</v>
      </c>
      <c r="J4327" s="25">
        <v>0</v>
      </c>
      <c r="K4327" s="25">
        <v>0</v>
      </c>
      <c r="L4327" s="25">
        <v>0</v>
      </c>
    </row>
    <row r="4328" spans="2:12" ht="19.5" customHeight="1" x14ac:dyDescent="0.3">
      <c r="B4328" s="90" t="s">
        <v>57</v>
      </c>
      <c r="C4328" s="92" t="s">
        <v>28</v>
      </c>
      <c r="D4328" s="92" t="s">
        <v>29</v>
      </c>
      <c r="E4328" s="95">
        <v>45108</v>
      </c>
      <c r="F4328" s="97" t="s">
        <v>40</v>
      </c>
      <c r="G4328" s="74">
        <v>0.22842945000000001</v>
      </c>
      <c r="H4328" s="74">
        <v>0.18162023999999999</v>
      </c>
      <c r="I4328" s="74">
        <v>0.15835223000000001</v>
      </c>
      <c r="J4328" s="99">
        <v>0</v>
      </c>
      <c r="K4328" s="99">
        <v>0</v>
      </c>
      <c r="L4328" s="99">
        <v>0</v>
      </c>
    </row>
    <row r="4329" spans="2:12" ht="19.5" customHeight="1" x14ac:dyDescent="0.3">
      <c r="B4329" s="39" t="s">
        <v>57</v>
      </c>
      <c r="C4329" s="38" t="s">
        <v>28</v>
      </c>
      <c r="D4329" s="38" t="s">
        <v>29</v>
      </c>
      <c r="E4329" s="43">
        <v>45078</v>
      </c>
      <c r="F4329" s="42" t="s">
        <v>47</v>
      </c>
      <c r="G4329" s="27">
        <v>0.23143492135999999</v>
      </c>
      <c r="H4329" s="27">
        <v>0.18463943595999999</v>
      </c>
      <c r="I4329" s="27">
        <v>0.16143303009999999</v>
      </c>
      <c r="J4329" s="25">
        <v>0</v>
      </c>
      <c r="K4329" s="25">
        <v>0</v>
      </c>
      <c r="L4329" s="25">
        <v>0</v>
      </c>
    </row>
    <row r="4330" spans="2:12" ht="19.5" customHeight="1" x14ac:dyDescent="0.3">
      <c r="B4330" s="39" t="s">
        <v>57</v>
      </c>
      <c r="C4330" s="38" t="s">
        <v>28</v>
      </c>
      <c r="D4330" s="38" t="s">
        <v>29</v>
      </c>
      <c r="E4330" s="43">
        <v>45047</v>
      </c>
      <c r="F4330" s="42" t="s">
        <v>47</v>
      </c>
      <c r="G4330" s="27">
        <v>0.20926511678000001</v>
      </c>
      <c r="H4330" s="27">
        <v>0.16236843358</v>
      </c>
      <c r="I4330" s="27">
        <v>0.13870763455000001</v>
      </c>
      <c r="J4330" s="25">
        <v>0</v>
      </c>
      <c r="K4330" s="25">
        <v>0</v>
      </c>
      <c r="L4330" s="25">
        <v>0</v>
      </c>
    </row>
    <row r="4331" spans="2:12" ht="19.5" customHeight="1" x14ac:dyDescent="0.3">
      <c r="B4331" s="39" t="s">
        <v>57</v>
      </c>
      <c r="C4331" s="38" t="s">
        <v>28</v>
      </c>
      <c r="D4331" s="38" t="s">
        <v>29</v>
      </c>
      <c r="E4331" s="43">
        <v>45017</v>
      </c>
      <c r="F4331" s="42" t="s">
        <v>47</v>
      </c>
      <c r="G4331" s="27">
        <v>0.20869938014</v>
      </c>
      <c r="H4331" s="27">
        <v>0.16180011453999998</v>
      </c>
      <c r="I4331" s="27">
        <v>0.13812772015000002</v>
      </c>
      <c r="J4331" s="25">
        <v>0</v>
      </c>
      <c r="K4331" s="25">
        <v>0</v>
      </c>
      <c r="L4331" s="25">
        <v>0</v>
      </c>
    </row>
    <row r="4332" spans="2:12" ht="19.5" customHeight="1" x14ac:dyDescent="0.3">
      <c r="B4332" s="39" t="s">
        <v>57</v>
      </c>
      <c r="C4332" s="38" t="s">
        <v>28</v>
      </c>
      <c r="D4332" s="38" t="s">
        <v>29</v>
      </c>
      <c r="E4332" s="43">
        <v>44986</v>
      </c>
      <c r="F4332" s="42" t="s">
        <v>47</v>
      </c>
      <c r="G4332" s="27">
        <v>0.22741583398000001</v>
      </c>
      <c r="H4332" s="27">
        <v>0.18060200277999999</v>
      </c>
      <c r="I4332" s="27">
        <v>0.15731322154999999</v>
      </c>
      <c r="J4332" s="25">
        <v>0</v>
      </c>
      <c r="K4332" s="25">
        <v>0</v>
      </c>
      <c r="L4332" s="25">
        <v>0</v>
      </c>
    </row>
    <row r="4333" spans="2:12" ht="19.5" customHeight="1" x14ac:dyDescent="0.3">
      <c r="B4333" s="39" t="s">
        <v>57</v>
      </c>
      <c r="C4333" s="38" t="s">
        <v>28</v>
      </c>
      <c r="D4333" s="38" t="s">
        <v>29</v>
      </c>
      <c r="E4333" s="43">
        <v>44958</v>
      </c>
      <c r="F4333" s="42" t="s">
        <v>47</v>
      </c>
      <c r="G4333" s="27">
        <v>0.27911001946000003</v>
      </c>
      <c r="H4333" s="27">
        <v>0.23253215506000002</v>
      </c>
      <c r="I4333" s="27">
        <v>0.21030289985</v>
      </c>
      <c r="J4333" s="25">
        <v>0</v>
      </c>
      <c r="K4333" s="25">
        <v>0</v>
      </c>
      <c r="L4333" s="25">
        <v>0</v>
      </c>
    </row>
    <row r="4334" spans="2:12" ht="19.5" customHeight="1" x14ac:dyDescent="0.3">
      <c r="B4334" s="39" t="s">
        <v>57</v>
      </c>
      <c r="C4334" s="38" t="s">
        <v>28</v>
      </c>
      <c r="D4334" s="38" t="s">
        <v>29</v>
      </c>
      <c r="E4334" s="43">
        <v>44927</v>
      </c>
      <c r="F4334" s="42" t="s">
        <v>47</v>
      </c>
      <c r="G4334" s="27">
        <v>0.20377275690000002</v>
      </c>
      <c r="H4334" s="27">
        <v>0.15685100289999998</v>
      </c>
      <c r="I4334" s="27">
        <v>0.13307763225000002</v>
      </c>
      <c r="J4334" s="25">
        <v>0</v>
      </c>
      <c r="K4334" s="25">
        <v>0</v>
      </c>
      <c r="L4334" s="25">
        <v>0</v>
      </c>
    </row>
    <row r="4335" spans="2:12" ht="19.5" customHeight="1" x14ac:dyDescent="0.3">
      <c r="B4335" s="39" t="s">
        <v>57</v>
      </c>
      <c r="C4335" s="38" t="s">
        <v>28</v>
      </c>
      <c r="D4335" s="38" t="s">
        <v>29</v>
      </c>
      <c r="E4335" s="43">
        <v>44896</v>
      </c>
      <c r="F4335" s="42" t="s">
        <v>47</v>
      </c>
      <c r="G4335" s="27">
        <v>0.23606689010000004</v>
      </c>
      <c r="H4335" s="27">
        <v>0.18929254810000001</v>
      </c>
      <c r="I4335" s="27">
        <v>0.16618107925000003</v>
      </c>
      <c r="J4335" s="25">
        <v>0</v>
      </c>
      <c r="K4335" s="25">
        <v>0</v>
      </c>
      <c r="L4335" s="25">
        <v>0</v>
      </c>
    </row>
    <row r="4336" spans="2:12" ht="19.5" customHeight="1" x14ac:dyDescent="0.3">
      <c r="B4336" s="39" t="s">
        <v>57</v>
      </c>
      <c r="C4336" s="38" t="s">
        <v>28</v>
      </c>
      <c r="D4336" s="38" t="s">
        <v>29</v>
      </c>
      <c r="E4336" s="43">
        <v>44866</v>
      </c>
      <c r="F4336" s="42" t="s">
        <v>47</v>
      </c>
      <c r="G4336" s="27">
        <v>0.25800097108000003</v>
      </c>
      <c r="H4336" s="27">
        <v>0.21132675088</v>
      </c>
      <c r="I4336" s="27">
        <v>0.18866484380000001</v>
      </c>
      <c r="J4336" s="25">
        <v>0</v>
      </c>
      <c r="K4336" s="25">
        <v>0</v>
      </c>
      <c r="L4336" s="25">
        <v>0</v>
      </c>
    </row>
    <row r="4337" spans="2:12" ht="19.5" customHeight="1" x14ac:dyDescent="0.3">
      <c r="B4337" s="39" t="s">
        <v>57</v>
      </c>
      <c r="C4337" s="38" t="s">
        <v>28</v>
      </c>
      <c r="D4337" s="38" t="s">
        <v>29</v>
      </c>
      <c r="E4337" s="43">
        <v>44835</v>
      </c>
      <c r="F4337" s="42" t="s">
        <v>47</v>
      </c>
      <c r="G4337" s="27">
        <v>0.27173187078</v>
      </c>
      <c r="H4337" s="27">
        <v>0.22512032758</v>
      </c>
      <c r="I4337" s="27">
        <v>0.20273984954999999</v>
      </c>
      <c r="J4337" s="25">
        <v>0</v>
      </c>
      <c r="K4337" s="25">
        <v>0</v>
      </c>
      <c r="L4337" s="25">
        <v>0</v>
      </c>
    </row>
    <row r="4338" spans="2:12" ht="19.5" customHeight="1" x14ac:dyDescent="0.3">
      <c r="B4338" s="39" t="s">
        <v>57</v>
      </c>
      <c r="C4338" s="38" t="s">
        <v>28</v>
      </c>
      <c r="D4338" s="38" t="s">
        <v>29</v>
      </c>
      <c r="E4338" s="43">
        <v>44805</v>
      </c>
      <c r="F4338" s="42" t="s">
        <v>47</v>
      </c>
      <c r="G4338" s="27">
        <v>0.28366506926000001</v>
      </c>
      <c r="H4338" s="27">
        <v>0.23712582686000003</v>
      </c>
      <c r="I4338" s="27">
        <v>0.21506999085</v>
      </c>
      <c r="J4338" s="25">
        <v>0</v>
      </c>
      <c r="K4338" s="25">
        <v>0</v>
      </c>
      <c r="L4338" s="25">
        <v>0</v>
      </c>
    </row>
    <row r="4339" spans="2:12" ht="19.5" customHeight="1" x14ac:dyDescent="0.3">
      <c r="B4339" s="39" t="s">
        <v>57</v>
      </c>
      <c r="C4339" s="38" t="s">
        <v>28</v>
      </c>
      <c r="D4339" s="38" t="s">
        <v>29</v>
      </c>
      <c r="E4339" s="43">
        <v>44774</v>
      </c>
      <c r="F4339" s="42" t="s">
        <v>47</v>
      </c>
      <c r="G4339" s="27">
        <v>0.29995357002</v>
      </c>
      <c r="H4339" s="27">
        <v>0.25348867922000007</v>
      </c>
      <c r="I4339" s="27">
        <v>0.23176669295000002</v>
      </c>
      <c r="J4339" s="25">
        <v>0</v>
      </c>
      <c r="K4339" s="25">
        <v>0</v>
      </c>
      <c r="L4339" s="25">
        <v>0</v>
      </c>
    </row>
    <row r="4340" spans="2:12" ht="19.5" customHeight="1" x14ac:dyDescent="0.3">
      <c r="B4340" s="39" t="s">
        <v>57</v>
      </c>
      <c r="C4340" s="38" t="s">
        <v>28</v>
      </c>
      <c r="D4340" s="38" t="s">
        <v>29</v>
      </c>
      <c r="E4340" s="43">
        <v>44743</v>
      </c>
      <c r="F4340" s="42" t="s">
        <v>47</v>
      </c>
      <c r="G4340" s="27">
        <v>0.28553907187999999</v>
      </c>
      <c r="H4340" s="27">
        <v>0.23900838368000005</v>
      </c>
      <c r="I4340" s="27">
        <v>0.21699095730000001</v>
      </c>
      <c r="J4340" s="25">
        <v>0</v>
      </c>
      <c r="K4340" s="25">
        <v>0</v>
      </c>
      <c r="L4340" s="25">
        <v>0</v>
      </c>
    </row>
    <row r="4341" spans="2:12" ht="19.5" customHeight="1" x14ac:dyDescent="0.3">
      <c r="B4341" s="39" t="s">
        <v>57</v>
      </c>
      <c r="C4341" s="38" t="s">
        <v>28</v>
      </c>
      <c r="D4341" s="38" t="s">
        <v>29</v>
      </c>
      <c r="E4341" s="43">
        <v>44713</v>
      </c>
      <c r="F4341" s="42" t="s">
        <v>47</v>
      </c>
      <c r="G4341" s="27">
        <v>0.31732639933999995</v>
      </c>
      <c r="H4341" s="27">
        <v>0.27094080974000001</v>
      </c>
      <c r="I4341" s="27">
        <v>0.24957489765000002</v>
      </c>
      <c r="J4341" s="25">
        <v>0</v>
      </c>
      <c r="K4341" s="25">
        <v>0</v>
      </c>
      <c r="L4341" s="25">
        <v>0</v>
      </c>
    </row>
    <row r="4342" spans="2:12" ht="19.5" customHeight="1" x14ac:dyDescent="0.3">
      <c r="B4342" s="39" t="s">
        <v>57</v>
      </c>
      <c r="C4342" s="38" t="s">
        <v>28</v>
      </c>
      <c r="D4342" s="38" t="s">
        <v>29</v>
      </c>
      <c r="E4342" s="43">
        <v>44682</v>
      </c>
      <c r="F4342" s="42" t="s">
        <v>47</v>
      </c>
      <c r="G4342" s="27">
        <v>0.33795221434</v>
      </c>
      <c r="H4342" s="27">
        <v>0.29166077474000002</v>
      </c>
      <c r="I4342" s="27">
        <v>0.27071761015000001</v>
      </c>
      <c r="J4342" s="25">
        <v>0</v>
      </c>
      <c r="K4342" s="25">
        <v>0</v>
      </c>
      <c r="L4342" s="25">
        <v>0</v>
      </c>
    </row>
    <row r="4343" spans="2:12" ht="19.5" customHeight="1" x14ac:dyDescent="0.3">
      <c r="B4343" s="39" t="s">
        <v>57</v>
      </c>
      <c r="C4343" s="38" t="s">
        <v>28</v>
      </c>
      <c r="D4343" s="38" t="s">
        <v>29</v>
      </c>
      <c r="E4343" s="43">
        <v>44652</v>
      </c>
      <c r="F4343" s="42" t="s">
        <v>47</v>
      </c>
      <c r="G4343" s="27">
        <v>0.34312634736000003</v>
      </c>
      <c r="H4343" s="27">
        <v>0.29685852596000006</v>
      </c>
      <c r="I4343" s="27">
        <v>0.27602141060000007</v>
      </c>
      <c r="J4343" s="25">
        <v>0</v>
      </c>
      <c r="K4343" s="25">
        <v>0</v>
      </c>
      <c r="L4343" s="25">
        <v>0</v>
      </c>
    </row>
    <row r="4344" spans="2:12" ht="19.5" customHeight="1" x14ac:dyDescent="0.3">
      <c r="B4344" s="39" t="s">
        <v>57</v>
      </c>
      <c r="C4344" s="38" t="s">
        <v>28</v>
      </c>
      <c r="D4344" s="38" t="s">
        <v>29</v>
      </c>
      <c r="E4344" s="43">
        <v>44621</v>
      </c>
      <c r="F4344" s="42" t="s">
        <v>47</v>
      </c>
      <c r="G4344" s="27">
        <v>0.45129990739999992</v>
      </c>
      <c r="H4344" s="27">
        <v>0.40552586239999999</v>
      </c>
      <c r="I4344" s="27">
        <v>0.38690587650000002</v>
      </c>
      <c r="J4344" s="25">
        <v>0</v>
      </c>
      <c r="K4344" s="25">
        <v>0</v>
      </c>
      <c r="L4344" s="25">
        <v>0</v>
      </c>
    </row>
    <row r="4345" spans="2:12" ht="19.5" customHeight="1" x14ac:dyDescent="0.3">
      <c r="B4345" s="39" t="s">
        <v>57</v>
      </c>
      <c r="C4345" s="38" t="s">
        <v>28</v>
      </c>
      <c r="D4345" s="38" t="s">
        <v>29</v>
      </c>
      <c r="E4345" s="43">
        <v>44593</v>
      </c>
      <c r="F4345" s="42" t="s">
        <v>47</v>
      </c>
      <c r="G4345" s="27">
        <v>0.35338032395999996</v>
      </c>
      <c r="H4345" s="27">
        <v>0.30715930856000007</v>
      </c>
      <c r="I4345" s="27">
        <v>0.28653235910000002</v>
      </c>
      <c r="J4345" s="25">
        <v>0</v>
      </c>
      <c r="K4345" s="25">
        <v>0</v>
      </c>
      <c r="L4345" s="25">
        <v>0</v>
      </c>
    </row>
    <row r="4346" spans="2:12" ht="19.5" customHeight="1" x14ac:dyDescent="0.3">
      <c r="B4346" s="39" t="s">
        <v>57</v>
      </c>
      <c r="C4346" s="38" t="s">
        <v>28</v>
      </c>
      <c r="D4346" s="38" t="s">
        <v>29</v>
      </c>
      <c r="E4346" s="43">
        <v>44562</v>
      </c>
      <c r="F4346" s="42" t="s">
        <v>47</v>
      </c>
      <c r="G4346" s="27">
        <v>0.35514825096000002</v>
      </c>
      <c r="H4346" s="27">
        <v>0.30893530556000004</v>
      </c>
      <c r="I4346" s="27">
        <v>0.28834459160000003</v>
      </c>
      <c r="J4346" s="25">
        <v>0</v>
      </c>
      <c r="K4346" s="25">
        <v>0</v>
      </c>
      <c r="L4346" s="25">
        <v>0</v>
      </c>
    </row>
    <row r="4347" spans="2:12" ht="19.5" customHeight="1" x14ac:dyDescent="0.3">
      <c r="B4347" s="90" t="s">
        <v>57</v>
      </c>
      <c r="C4347" s="92" t="s">
        <v>28</v>
      </c>
      <c r="D4347" s="92" t="s">
        <v>29</v>
      </c>
      <c r="E4347" s="95">
        <v>45108</v>
      </c>
      <c r="F4347" s="97" t="s">
        <v>47</v>
      </c>
      <c r="G4347" s="74">
        <v>0.22842945000000001</v>
      </c>
      <c r="H4347" s="74">
        <v>0.18162023999999999</v>
      </c>
      <c r="I4347" s="74">
        <v>0.15835223000000001</v>
      </c>
      <c r="J4347" s="99">
        <v>0</v>
      </c>
      <c r="K4347" s="99">
        <v>0</v>
      </c>
      <c r="L4347" s="99">
        <v>0</v>
      </c>
    </row>
    <row r="4348" spans="2:12" ht="19.5" customHeight="1" x14ac:dyDescent="0.3">
      <c r="B4348" s="39" t="s">
        <v>57</v>
      </c>
      <c r="C4348" s="38" t="s">
        <v>28</v>
      </c>
      <c r="D4348" s="38" t="s">
        <v>29</v>
      </c>
      <c r="E4348" s="43">
        <v>45078</v>
      </c>
      <c r="F4348" s="42" t="s">
        <v>55</v>
      </c>
      <c r="G4348" s="27">
        <v>0.22128492136</v>
      </c>
      <c r="H4348" s="27">
        <v>0.17448943595999999</v>
      </c>
      <c r="I4348" s="27">
        <v>0.15128303009999999</v>
      </c>
      <c r="J4348" s="25">
        <v>0</v>
      </c>
      <c r="K4348" s="25">
        <v>0</v>
      </c>
      <c r="L4348" s="25">
        <v>0</v>
      </c>
    </row>
    <row r="4349" spans="2:12" ht="19.5" customHeight="1" x14ac:dyDescent="0.3">
      <c r="B4349" s="39" t="s">
        <v>57</v>
      </c>
      <c r="C4349" s="38" t="s">
        <v>28</v>
      </c>
      <c r="D4349" s="38" t="s">
        <v>29</v>
      </c>
      <c r="E4349" s="43">
        <v>45047</v>
      </c>
      <c r="F4349" s="42" t="s">
        <v>55</v>
      </c>
      <c r="G4349" s="27">
        <v>0.19911511677999999</v>
      </c>
      <c r="H4349" s="27">
        <v>0.15221843357999998</v>
      </c>
      <c r="I4349" s="27">
        <v>0.12855763455000002</v>
      </c>
      <c r="J4349" s="25">
        <v>0</v>
      </c>
      <c r="K4349" s="25">
        <v>0</v>
      </c>
      <c r="L4349" s="25">
        <v>0</v>
      </c>
    </row>
    <row r="4350" spans="2:12" ht="19.5" customHeight="1" x14ac:dyDescent="0.3">
      <c r="B4350" s="39" t="s">
        <v>57</v>
      </c>
      <c r="C4350" s="38" t="s">
        <v>28</v>
      </c>
      <c r="D4350" s="38" t="s">
        <v>29</v>
      </c>
      <c r="E4350" s="43">
        <v>45017</v>
      </c>
      <c r="F4350" s="42" t="s">
        <v>55</v>
      </c>
      <c r="G4350" s="27">
        <v>0.19854938014000001</v>
      </c>
      <c r="H4350" s="27">
        <v>0.15165011453999999</v>
      </c>
      <c r="I4350" s="27">
        <v>0.12797772015000003</v>
      </c>
      <c r="J4350" s="25">
        <v>0</v>
      </c>
      <c r="K4350" s="25">
        <v>0</v>
      </c>
      <c r="L4350" s="25">
        <v>0</v>
      </c>
    </row>
    <row r="4351" spans="2:12" ht="19.5" customHeight="1" x14ac:dyDescent="0.3">
      <c r="B4351" s="39" t="s">
        <v>57</v>
      </c>
      <c r="C4351" s="38" t="s">
        <v>28</v>
      </c>
      <c r="D4351" s="38" t="s">
        <v>29</v>
      </c>
      <c r="E4351" s="43">
        <v>44986</v>
      </c>
      <c r="F4351" s="42" t="s">
        <v>55</v>
      </c>
      <c r="G4351" s="27">
        <v>0.21726583397999999</v>
      </c>
      <c r="H4351" s="27">
        <v>0.17045200278</v>
      </c>
      <c r="I4351" s="27">
        <v>0.14716322155</v>
      </c>
      <c r="J4351" s="25">
        <v>0</v>
      </c>
      <c r="K4351" s="25">
        <v>0</v>
      </c>
      <c r="L4351" s="25">
        <v>0</v>
      </c>
    </row>
    <row r="4352" spans="2:12" ht="19.5" customHeight="1" x14ac:dyDescent="0.3">
      <c r="B4352" s="39" t="s">
        <v>57</v>
      </c>
      <c r="C4352" s="38" t="s">
        <v>28</v>
      </c>
      <c r="D4352" s="38" t="s">
        <v>29</v>
      </c>
      <c r="E4352" s="43">
        <v>44958</v>
      </c>
      <c r="F4352" s="42" t="s">
        <v>55</v>
      </c>
      <c r="G4352" s="27">
        <v>0.26896001946000003</v>
      </c>
      <c r="H4352" s="27">
        <v>0.22238215506000003</v>
      </c>
      <c r="I4352" s="27">
        <v>0.20015289985000001</v>
      </c>
      <c r="J4352" s="25">
        <v>0</v>
      </c>
      <c r="K4352" s="25">
        <v>0</v>
      </c>
      <c r="L4352" s="25">
        <v>0</v>
      </c>
    </row>
    <row r="4353" spans="2:12" ht="19.5" customHeight="1" x14ac:dyDescent="0.3">
      <c r="B4353" s="39" t="s">
        <v>57</v>
      </c>
      <c r="C4353" s="38" t="s">
        <v>28</v>
      </c>
      <c r="D4353" s="38" t="s">
        <v>29</v>
      </c>
      <c r="E4353" s="43">
        <v>44927</v>
      </c>
      <c r="F4353" s="42" t="s">
        <v>55</v>
      </c>
      <c r="G4353" s="27">
        <v>0.19362275690000003</v>
      </c>
      <c r="H4353" s="27">
        <v>0.14670100289999999</v>
      </c>
      <c r="I4353" s="27">
        <v>0.12292763225000002</v>
      </c>
      <c r="J4353" s="25">
        <v>0</v>
      </c>
      <c r="K4353" s="25">
        <v>0</v>
      </c>
      <c r="L4353" s="25">
        <v>0</v>
      </c>
    </row>
    <row r="4354" spans="2:12" ht="19.5" customHeight="1" x14ac:dyDescent="0.3">
      <c r="B4354" s="39" t="s">
        <v>57</v>
      </c>
      <c r="C4354" s="38" t="s">
        <v>28</v>
      </c>
      <c r="D4354" s="38" t="s">
        <v>29</v>
      </c>
      <c r="E4354" s="43">
        <v>44896</v>
      </c>
      <c r="F4354" s="42" t="s">
        <v>55</v>
      </c>
      <c r="G4354" s="27">
        <v>0.22591689010000002</v>
      </c>
      <c r="H4354" s="27">
        <v>0.17914254810000002</v>
      </c>
      <c r="I4354" s="27">
        <v>0.15603107925000004</v>
      </c>
      <c r="J4354" s="25">
        <v>0</v>
      </c>
      <c r="K4354" s="25">
        <v>0</v>
      </c>
      <c r="L4354" s="25">
        <v>0</v>
      </c>
    </row>
    <row r="4355" spans="2:12" ht="19.5" customHeight="1" x14ac:dyDescent="0.3">
      <c r="B4355" s="39" t="s">
        <v>57</v>
      </c>
      <c r="C4355" s="38" t="s">
        <v>28</v>
      </c>
      <c r="D4355" s="38" t="s">
        <v>29</v>
      </c>
      <c r="E4355" s="43">
        <v>44866</v>
      </c>
      <c r="F4355" s="42" t="s">
        <v>55</v>
      </c>
      <c r="G4355" s="27">
        <v>0.24785097108000001</v>
      </c>
      <c r="H4355" s="27">
        <v>0.20117675087999998</v>
      </c>
      <c r="I4355" s="27">
        <v>0.17851484380000002</v>
      </c>
      <c r="J4355" s="25">
        <v>0</v>
      </c>
      <c r="K4355" s="25">
        <v>0</v>
      </c>
      <c r="L4355" s="25">
        <v>0</v>
      </c>
    </row>
    <row r="4356" spans="2:12" ht="19.5" customHeight="1" x14ac:dyDescent="0.3">
      <c r="B4356" s="39" t="s">
        <v>57</v>
      </c>
      <c r="C4356" s="38" t="s">
        <v>28</v>
      </c>
      <c r="D4356" s="38" t="s">
        <v>29</v>
      </c>
      <c r="E4356" s="43">
        <v>44835</v>
      </c>
      <c r="F4356" s="42" t="s">
        <v>55</v>
      </c>
      <c r="G4356" s="27">
        <v>0.26158187078</v>
      </c>
      <c r="H4356" s="27">
        <v>0.21497032758000001</v>
      </c>
      <c r="I4356" s="27">
        <v>0.19258984955</v>
      </c>
      <c r="J4356" s="25">
        <v>0</v>
      </c>
      <c r="K4356" s="25">
        <v>0</v>
      </c>
      <c r="L4356" s="25">
        <v>0</v>
      </c>
    </row>
    <row r="4357" spans="2:12" ht="19.5" customHeight="1" x14ac:dyDescent="0.3">
      <c r="B4357" s="39" t="s">
        <v>57</v>
      </c>
      <c r="C4357" s="38" t="s">
        <v>28</v>
      </c>
      <c r="D4357" s="38" t="s">
        <v>29</v>
      </c>
      <c r="E4357" s="43">
        <v>44805</v>
      </c>
      <c r="F4357" s="42" t="s">
        <v>55</v>
      </c>
      <c r="G4357" s="27">
        <v>0.27351506926000002</v>
      </c>
      <c r="H4357" s="27">
        <v>0.22697582686000001</v>
      </c>
      <c r="I4357" s="27">
        <v>0.20491999085000001</v>
      </c>
      <c r="J4357" s="25">
        <v>0</v>
      </c>
      <c r="K4357" s="25">
        <v>0</v>
      </c>
      <c r="L4357" s="25">
        <v>0</v>
      </c>
    </row>
    <row r="4358" spans="2:12" ht="19.5" customHeight="1" x14ac:dyDescent="0.3">
      <c r="B4358" s="39" t="s">
        <v>57</v>
      </c>
      <c r="C4358" s="38" t="s">
        <v>28</v>
      </c>
      <c r="D4358" s="38" t="s">
        <v>29</v>
      </c>
      <c r="E4358" s="43">
        <v>44774</v>
      </c>
      <c r="F4358" s="42" t="s">
        <v>55</v>
      </c>
      <c r="G4358" s="27">
        <v>0.28980357002000001</v>
      </c>
      <c r="H4358" s="27">
        <v>0.24333867922000002</v>
      </c>
      <c r="I4358" s="27">
        <v>0.22161669295</v>
      </c>
      <c r="J4358" s="25">
        <v>0</v>
      </c>
      <c r="K4358" s="25">
        <v>0</v>
      </c>
      <c r="L4358" s="25">
        <v>0</v>
      </c>
    </row>
    <row r="4359" spans="2:12" ht="19.5" customHeight="1" x14ac:dyDescent="0.3">
      <c r="B4359" s="39" t="s">
        <v>57</v>
      </c>
      <c r="C4359" s="38" t="s">
        <v>28</v>
      </c>
      <c r="D4359" s="38" t="s">
        <v>29</v>
      </c>
      <c r="E4359" s="43">
        <v>44743</v>
      </c>
      <c r="F4359" s="42" t="s">
        <v>55</v>
      </c>
      <c r="G4359" s="27">
        <v>0.27538907188</v>
      </c>
      <c r="H4359" s="27">
        <v>0.22885838368000003</v>
      </c>
      <c r="I4359" s="27">
        <v>0.20684095730000002</v>
      </c>
      <c r="J4359" s="25">
        <v>0</v>
      </c>
      <c r="K4359" s="25">
        <v>0</v>
      </c>
      <c r="L4359" s="25">
        <v>0</v>
      </c>
    </row>
    <row r="4360" spans="2:12" ht="19.5" customHeight="1" x14ac:dyDescent="0.3">
      <c r="B4360" s="39" t="s">
        <v>57</v>
      </c>
      <c r="C4360" s="38" t="s">
        <v>28</v>
      </c>
      <c r="D4360" s="38" t="s">
        <v>29</v>
      </c>
      <c r="E4360" s="43">
        <v>44713</v>
      </c>
      <c r="F4360" s="42" t="s">
        <v>55</v>
      </c>
      <c r="G4360" s="27">
        <v>0.30717639934000002</v>
      </c>
      <c r="H4360" s="27">
        <v>0.26079080974000002</v>
      </c>
      <c r="I4360" s="27">
        <v>0.23942489765000002</v>
      </c>
      <c r="J4360" s="25">
        <v>0</v>
      </c>
      <c r="K4360" s="25">
        <v>0</v>
      </c>
      <c r="L4360" s="25">
        <v>0</v>
      </c>
    </row>
    <row r="4361" spans="2:12" ht="19.5" customHeight="1" x14ac:dyDescent="0.3">
      <c r="B4361" s="39" t="s">
        <v>57</v>
      </c>
      <c r="C4361" s="38" t="s">
        <v>28</v>
      </c>
      <c r="D4361" s="38" t="s">
        <v>29</v>
      </c>
      <c r="E4361" s="43">
        <v>44682</v>
      </c>
      <c r="F4361" s="42" t="s">
        <v>55</v>
      </c>
      <c r="G4361" s="27">
        <v>0.32780221434000001</v>
      </c>
      <c r="H4361" s="27">
        <v>0.28151077474000002</v>
      </c>
      <c r="I4361" s="27">
        <v>0.26056761015000002</v>
      </c>
      <c r="J4361" s="25">
        <v>0</v>
      </c>
      <c r="K4361" s="25">
        <v>0</v>
      </c>
      <c r="L4361" s="25">
        <v>0</v>
      </c>
    </row>
    <row r="4362" spans="2:12" ht="19.5" customHeight="1" x14ac:dyDescent="0.3">
      <c r="B4362" s="39" t="s">
        <v>57</v>
      </c>
      <c r="C4362" s="38" t="s">
        <v>28</v>
      </c>
      <c r="D4362" s="38" t="s">
        <v>29</v>
      </c>
      <c r="E4362" s="43">
        <v>44652</v>
      </c>
      <c r="F4362" s="42" t="s">
        <v>55</v>
      </c>
      <c r="G4362" s="27">
        <v>0.33297634736000004</v>
      </c>
      <c r="H4362" s="27">
        <v>0.28670852596000007</v>
      </c>
      <c r="I4362" s="27">
        <v>0.26587141060000008</v>
      </c>
      <c r="J4362" s="25">
        <v>0</v>
      </c>
      <c r="K4362" s="25">
        <v>0</v>
      </c>
      <c r="L4362" s="25">
        <v>0</v>
      </c>
    </row>
    <row r="4363" spans="2:12" ht="19.5" customHeight="1" x14ac:dyDescent="0.3">
      <c r="B4363" s="39" t="s">
        <v>57</v>
      </c>
      <c r="C4363" s="38" t="s">
        <v>28</v>
      </c>
      <c r="D4363" s="38" t="s">
        <v>29</v>
      </c>
      <c r="E4363" s="43">
        <v>44621</v>
      </c>
      <c r="F4363" s="42" t="s">
        <v>55</v>
      </c>
      <c r="G4363" s="27">
        <v>0.44114990739999999</v>
      </c>
      <c r="H4363" s="27">
        <v>0.3953758624</v>
      </c>
      <c r="I4363" s="27">
        <v>0.37675587650000003</v>
      </c>
      <c r="J4363" s="25">
        <v>0</v>
      </c>
      <c r="K4363" s="25">
        <v>0</v>
      </c>
      <c r="L4363" s="25">
        <v>0</v>
      </c>
    </row>
    <row r="4364" spans="2:12" ht="19.5" customHeight="1" x14ac:dyDescent="0.3">
      <c r="B4364" s="39" t="s">
        <v>57</v>
      </c>
      <c r="C4364" s="38" t="s">
        <v>28</v>
      </c>
      <c r="D4364" s="38" t="s">
        <v>29</v>
      </c>
      <c r="E4364" s="43">
        <v>44593</v>
      </c>
      <c r="F4364" s="42" t="s">
        <v>55</v>
      </c>
      <c r="G4364" s="27">
        <v>0.34323032396000003</v>
      </c>
      <c r="H4364" s="27">
        <v>0.29700930856000002</v>
      </c>
      <c r="I4364" s="27">
        <v>0.27638235910000003</v>
      </c>
      <c r="J4364" s="25">
        <v>0</v>
      </c>
      <c r="K4364" s="25">
        <v>0</v>
      </c>
      <c r="L4364" s="25">
        <v>0</v>
      </c>
    </row>
    <row r="4365" spans="2:12" ht="19.5" customHeight="1" x14ac:dyDescent="0.3">
      <c r="B4365" s="39" t="s">
        <v>57</v>
      </c>
      <c r="C4365" s="38" t="s">
        <v>28</v>
      </c>
      <c r="D4365" s="38" t="s">
        <v>29</v>
      </c>
      <c r="E4365" s="43">
        <v>44562</v>
      </c>
      <c r="F4365" s="42" t="s">
        <v>55</v>
      </c>
      <c r="G4365" s="27">
        <v>0.34499825096000003</v>
      </c>
      <c r="H4365" s="27">
        <v>0.29878530556000005</v>
      </c>
      <c r="I4365" s="27">
        <v>0.27819459160000004</v>
      </c>
      <c r="J4365" s="25">
        <v>0</v>
      </c>
      <c r="K4365" s="25">
        <v>0</v>
      </c>
      <c r="L4365" s="25">
        <v>0</v>
      </c>
    </row>
    <row r="4366" spans="2:12" ht="19.5" customHeight="1" x14ac:dyDescent="0.3">
      <c r="B4366" s="90" t="s">
        <v>57</v>
      </c>
      <c r="C4366" s="92" t="s">
        <v>28</v>
      </c>
      <c r="D4366" s="92" t="s">
        <v>29</v>
      </c>
      <c r="E4366" s="95">
        <v>45108</v>
      </c>
      <c r="F4366" s="97" t="s">
        <v>55</v>
      </c>
      <c r="G4366" s="74">
        <v>0.21827945000000001</v>
      </c>
      <c r="H4366" s="74">
        <v>0.17147024</v>
      </c>
      <c r="I4366" s="74">
        <v>0.14820222999999999</v>
      </c>
      <c r="J4366" s="99">
        <v>0</v>
      </c>
      <c r="K4366" s="99">
        <v>0</v>
      </c>
      <c r="L4366" s="99">
        <v>0</v>
      </c>
    </row>
    <row r="4367" spans="2:12" ht="19.5" customHeight="1" x14ac:dyDescent="0.3">
      <c r="B4367" s="39" t="s">
        <v>57</v>
      </c>
      <c r="C4367" s="38" t="s">
        <v>28</v>
      </c>
      <c r="D4367" s="38" t="s">
        <v>29</v>
      </c>
      <c r="E4367" s="43">
        <v>45078</v>
      </c>
      <c r="F4367" s="42" t="s">
        <v>56</v>
      </c>
      <c r="G4367" s="27">
        <v>0.22128492136</v>
      </c>
      <c r="H4367" s="27">
        <v>0.17448943595999999</v>
      </c>
      <c r="I4367" s="27">
        <v>0.15128303009999999</v>
      </c>
      <c r="J4367" s="25">
        <v>0</v>
      </c>
      <c r="K4367" s="25">
        <v>0</v>
      </c>
      <c r="L4367" s="25">
        <v>0</v>
      </c>
    </row>
    <row r="4368" spans="2:12" ht="19.5" customHeight="1" x14ac:dyDescent="0.3">
      <c r="B4368" s="39" t="s">
        <v>57</v>
      </c>
      <c r="C4368" s="38" t="s">
        <v>28</v>
      </c>
      <c r="D4368" s="38" t="s">
        <v>29</v>
      </c>
      <c r="E4368" s="43">
        <v>45047</v>
      </c>
      <c r="F4368" s="42" t="s">
        <v>56</v>
      </c>
      <c r="G4368" s="27">
        <v>0.19911511677999999</v>
      </c>
      <c r="H4368" s="27">
        <v>0.15221843357999998</v>
      </c>
      <c r="I4368" s="27">
        <v>0.12855763455000002</v>
      </c>
      <c r="J4368" s="25">
        <v>0</v>
      </c>
      <c r="K4368" s="25">
        <v>0</v>
      </c>
      <c r="L4368" s="25">
        <v>0</v>
      </c>
    </row>
    <row r="4369" spans="2:12" ht="19.5" customHeight="1" x14ac:dyDescent="0.3">
      <c r="B4369" s="39" t="s">
        <v>57</v>
      </c>
      <c r="C4369" s="38" t="s">
        <v>28</v>
      </c>
      <c r="D4369" s="38" t="s">
        <v>29</v>
      </c>
      <c r="E4369" s="43">
        <v>45017</v>
      </c>
      <c r="F4369" s="42" t="s">
        <v>56</v>
      </c>
      <c r="G4369" s="27">
        <v>0.19854938014000001</v>
      </c>
      <c r="H4369" s="27">
        <v>0.15165011453999999</v>
      </c>
      <c r="I4369" s="27">
        <v>0.12797772015000003</v>
      </c>
      <c r="J4369" s="25">
        <v>0</v>
      </c>
      <c r="K4369" s="25">
        <v>0</v>
      </c>
      <c r="L4369" s="25">
        <v>0</v>
      </c>
    </row>
    <row r="4370" spans="2:12" ht="19.5" customHeight="1" x14ac:dyDescent="0.3">
      <c r="B4370" s="39" t="s">
        <v>57</v>
      </c>
      <c r="C4370" s="38" t="s">
        <v>28</v>
      </c>
      <c r="D4370" s="38" t="s">
        <v>29</v>
      </c>
      <c r="E4370" s="43">
        <v>44986</v>
      </c>
      <c r="F4370" s="42" t="s">
        <v>56</v>
      </c>
      <c r="G4370" s="27">
        <v>0.21726583397999999</v>
      </c>
      <c r="H4370" s="27">
        <v>0.17045200278</v>
      </c>
      <c r="I4370" s="27">
        <v>0.14716322155</v>
      </c>
      <c r="J4370" s="25">
        <v>0</v>
      </c>
      <c r="K4370" s="25">
        <v>0</v>
      </c>
      <c r="L4370" s="25">
        <v>0</v>
      </c>
    </row>
    <row r="4371" spans="2:12" ht="19.5" customHeight="1" x14ac:dyDescent="0.3">
      <c r="B4371" s="39" t="s">
        <v>57</v>
      </c>
      <c r="C4371" s="38" t="s">
        <v>28</v>
      </c>
      <c r="D4371" s="38" t="s">
        <v>29</v>
      </c>
      <c r="E4371" s="43">
        <v>44958</v>
      </c>
      <c r="F4371" s="42" t="s">
        <v>56</v>
      </c>
      <c r="G4371" s="27">
        <v>0.26896001946000003</v>
      </c>
      <c r="H4371" s="27">
        <v>0.22238215506000003</v>
      </c>
      <c r="I4371" s="27">
        <v>0.20015289985000001</v>
      </c>
      <c r="J4371" s="25">
        <v>0</v>
      </c>
      <c r="K4371" s="25">
        <v>0</v>
      </c>
      <c r="L4371" s="25">
        <v>0</v>
      </c>
    </row>
    <row r="4372" spans="2:12" ht="19.5" customHeight="1" x14ac:dyDescent="0.3">
      <c r="B4372" s="39" t="s">
        <v>57</v>
      </c>
      <c r="C4372" s="38" t="s">
        <v>28</v>
      </c>
      <c r="D4372" s="38" t="s">
        <v>29</v>
      </c>
      <c r="E4372" s="43">
        <v>44927</v>
      </c>
      <c r="F4372" s="42" t="s">
        <v>56</v>
      </c>
      <c r="G4372" s="27">
        <v>0.19362275690000003</v>
      </c>
      <c r="H4372" s="27">
        <v>0.14670100289999999</v>
      </c>
      <c r="I4372" s="27">
        <v>0.12292763225000002</v>
      </c>
      <c r="J4372" s="25">
        <v>0</v>
      </c>
      <c r="K4372" s="25">
        <v>0</v>
      </c>
      <c r="L4372" s="25">
        <v>0</v>
      </c>
    </row>
    <row r="4373" spans="2:12" ht="19.5" customHeight="1" x14ac:dyDescent="0.3">
      <c r="B4373" s="39" t="s">
        <v>57</v>
      </c>
      <c r="C4373" s="38" t="s">
        <v>28</v>
      </c>
      <c r="D4373" s="38" t="s">
        <v>29</v>
      </c>
      <c r="E4373" s="43">
        <v>44896</v>
      </c>
      <c r="F4373" s="42" t="s">
        <v>56</v>
      </c>
      <c r="G4373" s="27">
        <v>0.22591689010000002</v>
      </c>
      <c r="H4373" s="27">
        <v>0.17914254810000002</v>
      </c>
      <c r="I4373" s="27">
        <v>0.15603107925000004</v>
      </c>
      <c r="J4373" s="25">
        <v>0</v>
      </c>
      <c r="K4373" s="25">
        <v>0</v>
      </c>
      <c r="L4373" s="25">
        <v>0</v>
      </c>
    </row>
    <row r="4374" spans="2:12" ht="19.5" customHeight="1" x14ac:dyDescent="0.3">
      <c r="B4374" s="39" t="s">
        <v>57</v>
      </c>
      <c r="C4374" s="38" t="s">
        <v>28</v>
      </c>
      <c r="D4374" s="38" t="s">
        <v>29</v>
      </c>
      <c r="E4374" s="43">
        <v>44866</v>
      </c>
      <c r="F4374" s="42" t="s">
        <v>56</v>
      </c>
      <c r="G4374" s="27">
        <v>0.24785097108000001</v>
      </c>
      <c r="H4374" s="27">
        <v>0.20117675087999998</v>
      </c>
      <c r="I4374" s="27">
        <v>0.17851484380000002</v>
      </c>
      <c r="J4374" s="25">
        <v>0</v>
      </c>
      <c r="K4374" s="25">
        <v>0</v>
      </c>
      <c r="L4374" s="25">
        <v>0</v>
      </c>
    </row>
    <row r="4375" spans="2:12" ht="19.5" customHeight="1" x14ac:dyDescent="0.3">
      <c r="B4375" s="39" t="s">
        <v>57</v>
      </c>
      <c r="C4375" s="38" t="s">
        <v>28</v>
      </c>
      <c r="D4375" s="38" t="s">
        <v>29</v>
      </c>
      <c r="E4375" s="43">
        <v>44835</v>
      </c>
      <c r="F4375" s="42" t="s">
        <v>56</v>
      </c>
      <c r="G4375" s="27">
        <v>0.26158187078</v>
      </c>
      <c r="H4375" s="27">
        <v>0.21497032758000001</v>
      </c>
      <c r="I4375" s="27">
        <v>0.19258984955</v>
      </c>
      <c r="J4375" s="25">
        <v>0</v>
      </c>
      <c r="K4375" s="25">
        <v>0</v>
      </c>
      <c r="L4375" s="25">
        <v>0</v>
      </c>
    </row>
    <row r="4376" spans="2:12" ht="19.5" customHeight="1" x14ac:dyDescent="0.3">
      <c r="B4376" s="39" t="s">
        <v>57</v>
      </c>
      <c r="C4376" s="38" t="s">
        <v>28</v>
      </c>
      <c r="D4376" s="38" t="s">
        <v>29</v>
      </c>
      <c r="E4376" s="43">
        <v>44805</v>
      </c>
      <c r="F4376" s="42" t="s">
        <v>56</v>
      </c>
      <c r="G4376" s="27">
        <v>0.27351506926000002</v>
      </c>
      <c r="H4376" s="27">
        <v>0.22697582686000001</v>
      </c>
      <c r="I4376" s="27">
        <v>0.20491999085000001</v>
      </c>
      <c r="J4376" s="25">
        <v>0</v>
      </c>
      <c r="K4376" s="25">
        <v>0</v>
      </c>
      <c r="L4376" s="25">
        <v>0</v>
      </c>
    </row>
    <row r="4377" spans="2:12" ht="19.5" customHeight="1" x14ac:dyDescent="0.3">
      <c r="B4377" s="39" t="s">
        <v>57</v>
      </c>
      <c r="C4377" s="38" t="s">
        <v>28</v>
      </c>
      <c r="D4377" s="38" t="s">
        <v>29</v>
      </c>
      <c r="E4377" s="43">
        <v>44774</v>
      </c>
      <c r="F4377" s="42" t="s">
        <v>56</v>
      </c>
      <c r="G4377" s="27">
        <v>0.28980357002000001</v>
      </c>
      <c r="H4377" s="27">
        <v>0.24333867922000002</v>
      </c>
      <c r="I4377" s="27">
        <v>0.22161669295</v>
      </c>
      <c r="J4377" s="25">
        <v>0</v>
      </c>
      <c r="K4377" s="25">
        <v>0</v>
      </c>
      <c r="L4377" s="25">
        <v>0</v>
      </c>
    </row>
    <row r="4378" spans="2:12" ht="19.5" customHeight="1" x14ac:dyDescent="0.3">
      <c r="B4378" s="39" t="s">
        <v>57</v>
      </c>
      <c r="C4378" s="38" t="s">
        <v>28</v>
      </c>
      <c r="D4378" s="38" t="s">
        <v>29</v>
      </c>
      <c r="E4378" s="43">
        <v>44743</v>
      </c>
      <c r="F4378" s="42" t="s">
        <v>56</v>
      </c>
      <c r="G4378" s="27">
        <v>0.27538907188</v>
      </c>
      <c r="H4378" s="27">
        <v>0.22885838368000003</v>
      </c>
      <c r="I4378" s="27">
        <v>0.20684095730000002</v>
      </c>
      <c r="J4378" s="25">
        <v>0</v>
      </c>
      <c r="K4378" s="25">
        <v>0</v>
      </c>
      <c r="L4378" s="25">
        <v>0</v>
      </c>
    </row>
    <row r="4379" spans="2:12" ht="19.5" customHeight="1" x14ac:dyDescent="0.3">
      <c r="B4379" s="39" t="s">
        <v>57</v>
      </c>
      <c r="C4379" s="38" t="s">
        <v>28</v>
      </c>
      <c r="D4379" s="38" t="s">
        <v>29</v>
      </c>
      <c r="E4379" s="43">
        <v>44713</v>
      </c>
      <c r="F4379" s="42" t="s">
        <v>56</v>
      </c>
      <c r="G4379" s="27">
        <v>0.30717639934000002</v>
      </c>
      <c r="H4379" s="27">
        <v>0.26079080974000002</v>
      </c>
      <c r="I4379" s="27">
        <v>0.23942489765000002</v>
      </c>
      <c r="J4379" s="25">
        <v>0</v>
      </c>
      <c r="K4379" s="25">
        <v>0</v>
      </c>
      <c r="L4379" s="25">
        <v>0</v>
      </c>
    </row>
    <row r="4380" spans="2:12" ht="19.5" customHeight="1" x14ac:dyDescent="0.3">
      <c r="B4380" s="39" t="s">
        <v>57</v>
      </c>
      <c r="C4380" s="38" t="s">
        <v>28</v>
      </c>
      <c r="D4380" s="38" t="s">
        <v>29</v>
      </c>
      <c r="E4380" s="43">
        <v>44682</v>
      </c>
      <c r="F4380" s="42" t="s">
        <v>56</v>
      </c>
      <c r="G4380" s="27">
        <v>0.32780221434000001</v>
      </c>
      <c r="H4380" s="27">
        <v>0.28151077474000002</v>
      </c>
      <c r="I4380" s="27">
        <v>0.26056761015000002</v>
      </c>
      <c r="J4380" s="25">
        <v>0</v>
      </c>
      <c r="K4380" s="25">
        <v>0</v>
      </c>
      <c r="L4380" s="25">
        <v>0</v>
      </c>
    </row>
    <row r="4381" spans="2:12" ht="19.5" customHeight="1" x14ac:dyDescent="0.3">
      <c r="B4381" s="39" t="s">
        <v>57</v>
      </c>
      <c r="C4381" s="38" t="s">
        <v>28</v>
      </c>
      <c r="D4381" s="38" t="s">
        <v>29</v>
      </c>
      <c r="E4381" s="43">
        <v>44652</v>
      </c>
      <c r="F4381" s="42" t="s">
        <v>56</v>
      </c>
      <c r="G4381" s="27">
        <v>0.33297634736000004</v>
      </c>
      <c r="H4381" s="27">
        <v>0.28670852596000007</v>
      </c>
      <c r="I4381" s="27">
        <v>0.26587141060000008</v>
      </c>
      <c r="J4381" s="25">
        <v>0</v>
      </c>
      <c r="K4381" s="25">
        <v>0</v>
      </c>
      <c r="L4381" s="25">
        <v>0</v>
      </c>
    </row>
    <row r="4382" spans="2:12" ht="19.5" customHeight="1" x14ac:dyDescent="0.3">
      <c r="B4382" s="39" t="s">
        <v>57</v>
      </c>
      <c r="C4382" s="38" t="s">
        <v>28</v>
      </c>
      <c r="D4382" s="38" t="s">
        <v>29</v>
      </c>
      <c r="E4382" s="43">
        <v>44621</v>
      </c>
      <c r="F4382" s="42" t="s">
        <v>56</v>
      </c>
      <c r="G4382" s="27">
        <v>0.44114990739999999</v>
      </c>
      <c r="H4382" s="27">
        <v>0.3953758624</v>
      </c>
      <c r="I4382" s="27">
        <v>0.37675587650000003</v>
      </c>
      <c r="J4382" s="25">
        <v>0</v>
      </c>
      <c r="K4382" s="25">
        <v>0</v>
      </c>
      <c r="L4382" s="25">
        <v>0</v>
      </c>
    </row>
    <row r="4383" spans="2:12" ht="19.5" customHeight="1" x14ac:dyDescent="0.3">
      <c r="B4383" s="39" t="s">
        <v>57</v>
      </c>
      <c r="C4383" s="38" t="s">
        <v>28</v>
      </c>
      <c r="D4383" s="38" t="s">
        <v>29</v>
      </c>
      <c r="E4383" s="43">
        <v>44593</v>
      </c>
      <c r="F4383" s="42" t="s">
        <v>56</v>
      </c>
      <c r="G4383" s="27">
        <v>0.34323032396000003</v>
      </c>
      <c r="H4383" s="27">
        <v>0.29700930856000002</v>
      </c>
      <c r="I4383" s="27">
        <v>0.27638235910000003</v>
      </c>
      <c r="J4383" s="25">
        <v>0</v>
      </c>
      <c r="K4383" s="25">
        <v>0</v>
      </c>
      <c r="L4383" s="25">
        <v>0</v>
      </c>
    </row>
    <row r="4384" spans="2:12" ht="19.5" customHeight="1" x14ac:dyDescent="0.3">
      <c r="B4384" s="39" t="s">
        <v>57</v>
      </c>
      <c r="C4384" s="38" t="s">
        <v>28</v>
      </c>
      <c r="D4384" s="38" t="s">
        <v>29</v>
      </c>
      <c r="E4384" s="43">
        <v>44562</v>
      </c>
      <c r="F4384" s="42" t="s">
        <v>56</v>
      </c>
      <c r="G4384" s="27">
        <v>0.34499825096000003</v>
      </c>
      <c r="H4384" s="27">
        <v>0.29878530556000005</v>
      </c>
      <c r="I4384" s="27">
        <v>0.27819459160000004</v>
      </c>
      <c r="J4384" s="25">
        <v>0</v>
      </c>
      <c r="K4384" s="25">
        <v>0</v>
      </c>
      <c r="L4384" s="25">
        <v>0</v>
      </c>
    </row>
    <row r="4385" spans="2:12" ht="19.5" customHeight="1" x14ac:dyDescent="0.3">
      <c r="B4385" s="90" t="s">
        <v>57</v>
      </c>
      <c r="C4385" s="92" t="s">
        <v>28</v>
      </c>
      <c r="D4385" s="92" t="s">
        <v>29</v>
      </c>
      <c r="E4385" s="95">
        <v>45108</v>
      </c>
      <c r="F4385" s="97" t="s">
        <v>56</v>
      </c>
      <c r="G4385" s="74">
        <v>0.21827945000000001</v>
      </c>
      <c r="H4385" s="74">
        <v>0.17147024</v>
      </c>
      <c r="I4385" s="74">
        <v>0.14820222999999999</v>
      </c>
      <c r="J4385" s="99">
        <v>0</v>
      </c>
      <c r="K4385" s="99">
        <v>0</v>
      </c>
      <c r="L4385" s="99">
        <v>0</v>
      </c>
    </row>
    <row r="4386" spans="2:12" ht="19.5" customHeight="1" x14ac:dyDescent="0.3">
      <c r="B4386" s="39" t="s">
        <v>57</v>
      </c>
      <c r="C4386" s="38" t="s">
        <v>28</v>
      </c>
      <c r="D4386" s="38" t="s">
        <v>29</v>
      </c>
      <c r="E4386" s="43">
        <v>45078</v>
      </c>
      <c r="F4386" s="42" t="s">
        <v>58</v>
      </c>
      <c r="G4386" s="27">
        <v>0.21417992136</v>
      </c>
      <c r="H4386" s="27">
        <v>0.16738443595999999</v>
      </c>
      <c r="I4386" s="27">
        <v>0.14417803009999999</v>
      </c>
      <c r="J4386" s="25">
        <v>0</v>
      </c>
      <c r="K4386" s="25">
        <v>0</v>
      </c>
      <c r="L4386" s="25">
        <v>0</v>
      </c>
    </row>
    <row r="4387" spans="2:12" ht="19.5" customHeight="1" x14ac:dyDescent="0.3">
      <c r="B4387" s="39" t="s">
        <v>57</v>
      </c>
      <c r="C4387" s="38" t="s">
        <v>28</v>
      </c>
      <c r="D4387" s="38" t="s">
        <v>29</v>
      </c>
      <c r="E4387" s="43">
        <v>45047</v>
      </c>
      <c r="F4387" s="42" t="s">
        <v>58</v>
      </c>
      <c r="G4387" s="27">
        <v>0.19201011678000002</v>
      </c>
      <c r="H4387" s="27">
        <v>0.14511343358000001</v>
      </c>
      <c r="I4387" s="27">
        <v>0.12145263454999999</v>
      </c>
      <c r="J4387" s="25">
        <v>0</v>
      </c>
      <c r="K4387" s="25">
        <v>0</v>
      </c>
      <c r="L4387" s="25">
        <v>0</v>
      </c>
    </row>
    <row r="4388" spans="2:12" ht="19.5" customHeight="1" x14ac:dyDescent="0.3">
      <c r="B4388" s="39" t="s">
        <v>57</v>
      </c>
      <c r="C4388" s="38" t="s">
        <v>28</v>
      </c>
      <c r="D4388" s="38" t="s">
        <v>29</v>
      </c>
      <c r="E4388" s="43">
        <v>45017</v>
      </c>
      <c r="F4388" s="42" t="s">
        <v>58</v>
      </c>
      <c r="G4388" s="27">
        <v>0.19144438014000001</v>
      </c>
      <c r="H4388" s="27">
        <v>0.14454511454000002</v>
      </c>
      <c r="I4388" s="27">
        <v>0.12087272015</v>
      </c>
      <c r="J4388" s="25">
        <v>0</v>
      </c>
      <c r="K4388" s="25">
        <v>0</v>
      </c>
      <c r="L4388" s="25">
        <v>0</v>
      </c>
    </row>
    <row r="4389" spans="2:12" ht="19.5" customHeight="1" x14ac:dyDescent="0.3">
      <c r="B4389" s="39" t="s">
        <v>57</v>
      </c>
      <c r="C4389" s="38" t="s">
        <v>28</v>
      </c>
      <c r="D4389" s="38" t="s">
        <v>29</v>
      </c>
      <c r="E4389" s="43">
        <v>44986</v>
      </c>
      <c r="F4389" s="42" t="s">
        <v>58</v>
      </c>
      <c r="G4389" s="27">
        <v>0.21016083398000002</v>
      </c>
      <c r="H4389" s="27">
        <v>0.16334700278</v>
      </c>
      <c r="I4389" s="27">
        <v>0.14005822155</v>
      </c>
      <c r="J4389" s="25">
        <v>0</v>
      </c>
      <c r="K4389" s="25">
        <v>0</v>
      </c>
      <c r="L4389" s="25">
        <v>0</v>
      </c>
    </row>
    <row r="4390" spans="2:12" ht="19.5" customHeight="1" x14ac:dyDescent="0.3">
      <c r="B4390" s="39" t="s">
        <v>57</v>
      </c>
      <c r="C4390" s="38" t="s">
        <v>28</v>
      </c>
      <c r="D4390" s="38" t="s">
        <v>29</v>
      </c>
      <c r="E4390" s="43">
        <v>44958</v>
      </c>
      <c r="F4390" s="42" t="s">
        <v>58</v>
      </c>
      <c r="G4390" s="27">
        <v>0.26185501946</v>
      </c>
      <c r="H4390" s="27">
        <v>0.21527715506000003</v>
      </c>
      <c r="I4390" s="27">
        <v>0.19304789985000001</v>
      </c>
      <c r="J4390" s="25">
        <v>0</v>
      </c>
      <c r="K4390" s="25">
        <v>0</v>
      </c>
      <c r="L4390" s="25">
        <v>0</v>
      </c>
    </row>
    <row r="4391" spans="2:12" ht="19.5" customHeight="1" x14ac:dyDescent="0.3">
      <c r="B4391" s="39" t="s">
        <v>57</v>
      </c>
      <c r="C4391" s="38" t="s">
        <v>28</v>
      </c>
      <c r="D4391" s="38" t="s">
        <v>29</v>
      </c>
      <c r="E4391" s="43">
        <v>44927</v>
      </c>
      <c r="F4391" s="42" t="s">
        <v>58</v>
      </c>
      <c r="G4391" s="27">
        <v>0.1865177569</v>
      </c>
      <c r="H4391" s="27">
        <v>0.13959600290000002</v>
      </c>
      <c r="I4391" s="27">
        <v>0.11582263225</v>
      </c>
      <c r="J4391" s="25">
        <v>0</v>
      </c>
      <c r="K4391" s="25">
        <v>0</v>
      </c>
      <c r="L4391" s="25">
        <v>0</v>
      </c>
    </row>
    <row r="4392" spans="2:12" ht="19.5" customHeight="1" x14ac:dyDescent="0.3">
      <c r="B4392" s="39" t="s">
        <v>57</v>
      </c>
      <c r="C4392" s="38" t="s">
        <v>28</v>
      </c>
      <c r="D4392" s="38" t="s">
        <v>29</v>
      </c>
      <c r="E4392" s="43">
        <v>44896</v>
      </c>
      <c r="F4392" s="42" t="s">
        <v>58</v>
      </c>
      <c r="G4392" s="27">
        <v>0.21881189010000002</v>
      </c>
      <c r="H4392" s="27">
        <v>0.17203754810000002</v>
      </c>
      <c r="I4392" s="27">
        <v>0.14892607925000001</v>
      </c>
      <c r="J4392" s="25">
        <v>0</v>
      </c>
      <c r="K4392" s="25">
        <v>0</v>
      </c>
      <c r="L4392" s="25">
        <v>0</v>
      </c>
    </row>
    <row r="4393" spans="2:12" ht="19.5" customHeight="1" x14ac:dyDescent="0.3">
      <c r="B4393" s="39" t="s">
        <v>57</v>
      </c>
      <c r="C4393" s="38" t="s">
        <v>28</v>
      </c>
      <c r="D4393" s="38" t="s">
        <v>29</v>
      </c>
      <c r="E4393" s="43">
        <v>44866</v>
      </c>
      <c r="F4393" s="42" t="s">
        <v>58</v>
      </c>
      <c r="G4393" s="27">
        <v>0.24074597108000001</v>
      </c>
      <c r="H4393" s="27">
        <v>0.19407175088</v>
      </c>
      <c r="I4393" s="27">
        <v>0.17140984380000002</v>
      </c>
      <c r="J4393" s="25">
        <v>0</v>
      </c>
      <c r="K4393" s="25">
        <v>0</v>
      </c>
      <c r="L4393" s="25">
        <v>0</v>
      </c>
    </row>
    <row r="4394" spans="2:12" ht="19.5" customHeight="1" x14ac:dyDescent="0.3">
      <c r="B4394" s="39" t="s">
        <v>57</v>
      </c>
      <c r="C4394" s="38" t="s">
        <v>28</v>
      </c>
      <c r="D4394" s="38" t="s">
        <v>29</v>
      </c>
      <c r="E4394" s="43">
        <v>44835</v>
      </c>
      <c r="F4394" s="42" t="s">
        <v>58</v>
      </c>
      <c r="G4394" s="27">
        <v>0.25447687078000003</v>
      </c>
      <c r="H4394" s="27">
        <v>0.20786532758000001</v>
      </c>
      <c r="I4394" s="27">
        <v>0.18548484955</v>
      </c>
      <c r="J4394" s="25">
        <v>0</v>
      </c>
      <c r="K4394" s="25">
        <v>0</v>
      </c>
      <c r="L4394" s="25">
        <v>0</v>
      </c>
    </row>
    <row r="4395" spans="2:12" ht="19.5" customHeight="1" x14ac:dyDescent="0.3">
      <c r="B4395" s="39" t="s">
        <v>57</v>
      </c>
      <c r="C4395" s="38" t="s">
        <v>28</v>
      </c>
      <c r="D4395" s="38" t="s">
        <v>29</v>
      </c>
      <c r="E4395" s="43">
        <v>44805</v>
      </c>
      <c r="F4395" s="42" t="s">
        <v>58</v>
      </c>
      <c r="G4395" s="27">
        <v>0.26641006925999999</v>
      </c>
      <c r="H4395" s="27">
        <v>0.21987082686000001</v>
      </c>
      <c r="I4395" s="27">
        <v>0.19781499085000001</v>
      </c>
      <c r="J4395" s="25">
        <v>0</v>
      </c>
      <c r="K4395" s="25">
        <v>0</v>
      </c>
      <c r="L4395" s="25">
        <v>0</v>
      </c>
    </row>
    <row r="4396" spans="2:12" ht="19.5" customHeight="1" x14ac:dyDescent="0.3">
      <c r="B4396" s="39" t="s">
        <v>57</v>
      </c>
      <c r="C4396" s="38" t="s">
        <v>28</v>
      </c>
      <c r="D4396" s="38" t="s">
        <v>29</v>
      </c>
      <c r="E4396" s="43">
        <v>44774</v>
      </c>
      <c r="F4396" s="42" t="s">
        <v>58</v>
      </c>
      <c r="G4396" s="27">
        <v>0.28269857001999998</v>
      </c>
      <c r="H4396" s="27">
        <v>0.23623367922000002</v>
      </c>
      <c r="I4396" s="27">
        <v>0.21451169295</v>
      </c>
      <c r="J4396" s="25">
        <v>0</v>
      </c>
      <c r="K4396" s="25">
        <v>0</v>
      </c>
      <c r="L4396" s="25">
        <v>0</v>
      </c>
    </row>
    <row r="4397" spans="2:12" ht="19.5" customHeight="1" x14ac:dyDescent="0.3">
      <c r="B4397" s="39" t="s">
        <v>57</v>
      </c>
      <c r="C4397" s="38" t="s">
        <v>28</v>
      </c>
      <c r="D4397" s="38" t="s">
        <v>29</v>
      </c>
      <c r="E4397" s="43">
        <v>44743</v>
      </c>
      <c r="F4397" s="42" t="s">
        <v>58</v>
      </c>
      <c r="G4397" s="27">
        <v>0.26828407188000003</v>
      </c>
      <c r="H4397" s="27">
        <v>0.22175338368000003</v>
      </c>
      <c r="I4397" s="27">
        <v>0.19973595730000002</v>
      </c>
      <c r="J4397" s="25">
        <v>0</v>
      </c>
      <c r="K4397" s="25">
        <v>0</v>
      </c>
      <c r="L4397" s="25">
        <v>0</v>
      </c>
    </row>
    <row r="4398" spans="2:12" ht="19.5" customHeight="1" x14ac:dyDescent="0.3">
      <c r="B4398" s="39" t="s">
        <v>57</v>
      </c>
      <c r="C4398" s="38" t="s">
        <v>28</v>
      </c>
      <c r="D4398" s="38" t="s">
        <v>29</v>
      </c>
      <c r="E4398" s="43">
        <v>44713</v>
      </c>
      <c r="F4398" s="42" t="s">
        <v>58</v>
      </c>
      <c r="G4398" s="27">
        <v>0.30007139933999999</v>
      </c>
      <c r="H4398" s="27">
        <v>0.25368580974000005</v>
      </c>
      <c r="I4398" s="27">
        <v>0.23231989765000002</v>
      </c>
      <c r="J4398" s="25">
        <v>0</v>
      </c>
      <c r="K4398" s="25">
        <v>0</v>
      </c>
      <c r="L4398" s="25">
        <v>0</v>
      </c>
    </row>
    <row r="4399" spans="2:12" ht="19.5" customHeight="1" x14ac:dyDescent="0.3">
      <c r="B4399" s="39" t="s">
        <v>57</v>
      </c>
      <c r="C4399" s="38" t="s">
        <v>28</v>
      </c>
      <c r="D4399" s="38" t="s">
        <v>29</v>
      </c>
      <c r="E4399" s="43">
        <v>44682</v>
      </c>
      <c r="F4399" s="42" t="s">
        <v>58</v>
      </c>
      <c r="G4399" s="27">
        <v>0.32069721433999998</v>
      </c>
      <c r="H4399" s="27">
        <v>0.27440577474</v>
      </c>
      <c r="I4399" s="27">
        <v>0.25346261014999999</v>
      </c>
      <c r="J4399" s="25">
        <v>0</v>
      </c>
      <c r="K4399" s="25">
        <v>0</v>
      </c>
      <c r="L4399" s="25">
        <v>0</v>
      </c>
    </row>
    <row r="4400" spans="2:12" ht="19.5" customHeight="1" x14ac:dyDescent="0.3">
      <c r="B4400" s="39" t="s">
        <v>57</v>
      </c>
      <c r="C4400" s="38" t="s">
        <v>28</v>
      </c>
      <c r="D4400" s="38" t="s">
        <v>29</v>
      </c>
      <c r="E4400" s="43">
        <v>44652</v>
      </c>
      <c r="F4400" s="42" t="s">
        <v>58</v>
      </c>
      <c r="G4400" s="27">
        <v>0.32587134736000001</v>
      </c>
      <c r="H4400" s="27">
        <v>0.27960352596000004</v>
      </c>
      <c r="I4400" s="27">
        <v>0.25876641060000005</v>
      </c>
      <c r="J4400" s="25">
        <v>0</v>
      </c>
      <c r="K4400" s="25">
        <v>0</v>
      </c>
      <c r="L4400" s="25">
        <v>0</v>
      </c>
    </row>
    <row r="4401" spans="2:12" ht="19.5" customHeight="1" x14ac:dyDescent="0.3">
      <c r="B4401" s="39" t="s">
        <v>57</v>
      </c>
      <c r="C4401" s="38" t="s">
        <v>28</v>
      </c>
      <c r="D4401" s="38" t="s">
        <v>29</v>
      </c>
      <c r="E4401" s="43">
        <v>44621</v>
      </c>
      <c r="F4401" s="42" t="s">
        <v>58</v>
      </c>
      <c r="G4401" s="27">
        <v>0.43404490739999996</v>
      </c>
      <c r="H4401" s="27">
        <v>0.38827086240000003</v>
      </c>
      <c r="I4401" s="27">
        <v>0.36965087650000006</v>
      </c>
      <c r="J4401" s="25">
        <v>0</v>
      </c>
      <c r="K4401" s="25">
        <v>0</v>
      </c>
      <c r="L4401" s="25">
        <v>0</v>
      </c>
    </row>
    <row r="4402" spans="2:12" ht="19.5" customHeight="1" x14ac:dyDescent="0.3">
      <c r="B4402" s="39" t="s">
        <v>57</v>
      </c>
      <c r="C4402" s="38" t="s">
        <v>28</v>
      </c>
      <c r="D4402" s="38" t="s">
        <v>29</v>
      </c>
      <c r="E4402" s="43">
        <v>44593</v>
      </c>
      <c r="F4402" s="42" t="s">
        <v>58</v>
      </c>
      <c r="G4402" s="27">
        <v>0.33612532396</v>
      </c>
      <c r="H4402" s="27">
        <v>0.28990430856000005</v>
      </c>
      <c r="I4402" s="27">
        <v>0.26927735910000006</v>
      </c>
      <c r="J4402" s="25">
        <v>0</v>
      </c>
      <c r="K4402" s="25">
        <v>0</v>
      </c>
      <c r="L4402" s="25">
        <v>0</v>
      </c>
    </row>
    <row r="4403" spans="2:12" ht="19.5" customHeight="1" x14ac:dyDescent="0.3">
      <c r="B4403" s="39" t="s">
        <v>57</v>
      </c>
      <c r="C4403" s="38" t="s">
        <v>28</v>
      </c>
      <c r="D4403" s="38" t="s">
        <v>29</v>
      </c>
      <c r="E4403" s="43">
        <v>44562</v>
      </c>
      <c r="F4403" s="42" t="s">
        <v>58</v>
      </c>
      <c r="G4403" s="27">
        <v>0.33789325096</v>
      </c>
      <c r="H4403" s="27">
        <v>0.29168030556000002</v>
      </c>
      <c r="I4403" s="27">
        <v>0.27108959160000001</v>
      </c>
      <c r="J4403" s="25">
        <v>0</v>
      </c>
      <c r="K4403" s="25">
        <v>0</v>
      </c>
      <c r="L4403" s="25">
        <v>0</v>
      </c>
    </row>
    <row r="4404" spans="2:12" ht="19.5" customHeight="1" x14ac:dyDescent="0.3">
      <c r="B4404" s="88" t="s">
        <v>57</v>
      </c>
      <c r="C4404" s="38" t="s">
        <v>28</v>
      </c>
      <c r="D4404" s="38" t="s">
        <v>29</v>
      </c>
      <c r="E4404" s="43">
        <v>44774</v>
      </c>
      <c r="F4404" s="42" t="s">
        <v>58</v>
      </c>
      <c r="G4404" s="27">
        <v>0.28269857001999998</v>
      </c>
      <c r="H4404" s="27">
        <v>0.23623367922000002</v>
      </c>
      <c r="I4404" s="27">
        <v>0.21451169295</v>
      </c>
      <c r="J4404" s="25">
        <v>0</v>
      </c>
      <c r="K4404" s="25">
        <v>0</v>
      </c>
      <c r="L4404" s="25">
        <v>0</v>
      </c>
    </row>
    <row r="4405" spans="2:12" ht="19.5" customHeight="1" x14ac:dyDescent="0.3">
      <c r="B4405" s="89" t="s">
        <v>57</v>
      </c>
      <c r="C4405" s="38" t="s">
        <v>28</v>
      </c>
      <c r="D4405" s="38" t="s">
        <v>29</v>
      </c>
      <c r="E4405" s="43">
        <v>44743</v>
      </c>
      <c r="F4405" s="42" t="s">
        <v>58</v>
      </c>
      <c r="G4405" s="27">
        <v>0.26828407188000003</v>
      </c>
      <c r="H4405" s="27">
        <v>0.22175338368000003</v>
      </c>
      <c r="I4405" s="27">
        <v>0.19973595730000002</v>
      </c>
      <c r="J4405" s="25">
        <v>0</v>
      </c>
      <c r="K4405" s="25">
        <v>0</v>
      </c>
      <c r="L4405" s="25">
        <v>0</v>
      </c>
    </row>
    <row r="4406" spans="2:12" ht="19.5" customHeight="1" x14ac:dyDescent="0.3">
      <c r="B4406" s="39" t="s">
        <v>57</v>
      </c>
      <c r="C4406" s="38" t="s">
        <v>28</v>
      </c>
      <c r="D4406" s="38" t="s">
        <v>29</v>
      </c>
      <c r="E4406" s="43">
        <v>44713</v>
      </c>
      <c r="F4406" s="42" t="s">
        <v>58</v>
      </c>
      <c r="G4406" s="27">
        <v>0.30007139933999999</v>
      </c>
      <c r="H4406" s="27">
        <v>0.25368580974000005</v>
      </c>
      <c r="I4406" s="27">
        <v>0.23231989765000002</v>
      </c>
      <c r="J4406" s="25">
        <v>0</v>
      </c>
      <c r="K4406" s="25">
        <v>0</v>
      </c>
      <c r="L4406" s="25">
        <v>0</v>
      </c>
    </row>
    <row r="4407" spans="2:12" ht="19.5" customHeight="1" x14ac:dyDescent="0.3">
      <c r="B4407" s="39" t="s">
        <v>57</v>
      </c>
      <c r="C4407" s="38" t="s">
        <v>28</v>
      </c>
      <c r="D4407" s="38" t="s">
        <v>29</v>
      </c>
      <c r="E4407" s="43">
        <v>44682</v>
      </c>
      <c r="F4407" s="42" t="s">
        <v>58</v>
      </c>
      <c r="G4407" s="27">
        <v>0.32069721433999998</v>
      </c>
      <c r="H4407" s="27">
        <v>0.27440577474</v>
      </c>
      <c r="I4407" s="27">
        <v>0.25346261014999999</v>
      </c>
      <c r="J4407" s="25">
        <v>0</v>
      </c>
      <c r="K4407" s="25">
        <v>0</v>
      </c>
      <c r="L4407" s="25">
        <v>0</v>
      </c>
    </row>
    <row r="4408" spans="2:12" ht="19.5" customHeight="1" x14ac:dyDescent="0.3">
      <c r="B4408" s="88" t="s">
        <v>57</v>
      </c>
      <c r="C4408" s="38" t="s">
        <v>28</v>
      </c>
      <c r="D4408" s="38" t="s">
        <v>29</v>
      </c>
      <c r="E4408" s="43">
        <v>44652</v>
      </c>
      <c r="F4408" s="42" t="s">
        <v>58</v>
      </c>
      <c r="G4408" s="27">
        <v>0.32587134736000001</v>
      </c>
      <c r="H4408" s="27">
        <v>0.27960352596000004</v>
      </c>
      <c r="I4408" s="27">
        <v>0.25876641060000005</v>
      </c>
      <c r="J4408" s="25">
        <v>0</v>
      </c>
      <c r="K4408" s="25">
        <v>0</v>
      </c>
      <c r="L4408" s="25">
        <v>0</v>
      </c>
    </row>
    <row r="4409" spans="2:12" ht="19.5" customHeight="1" x14ac:dyDescent="0.3">
      <c r="B4409" s="88" t="s">
        <v>57</v>
      </c>
      <c r="C4409" s="38" t="s">
        <v>28</v>
      </c>
      <c r="D4409" s="38" t="s">
        <v>29</v>
      </c>
      <c r="E4409" s="43">
        <v>44621</v>
      </c>
      <c r="F4409" s="42" t="s">
        <v>58</v>
      </c>
      <c r="G4409" s="27">
        <v>0.43404490739999996</v>
      </c>
      <c r="H4409" s="27">
        <v>0.38827086240000003</v>
      </c>
      <c r="I4409" s="27">
        <v>0.36965087650000006</v>
      </c>
      <c r="J4409" s="25">
        <v>0</v>
      </c>
      <c r="K4409" s="25">
        <v>0</v>
      </c>
      <c r="L4409" s="25">
        <v>0</v>
      </c>
    </row>
    <row r="4410" spans="2:12" ht="19.5" customHeight="1" x14ac:dyDescent="0.3">
      <c r="B4410" s="88" t="s">
        <v>57</v>
      </c>
      <c r="C4410" s="38" t="s">
        <v>28</v>
      </c>
      <c r="D4410" s="38" t="s">
        <v>29</v>
      </c>
      <c r="E4410" s="43">
        <v>44593</v>
      </c>
      <c r="F4410" s="42" t="s">
        <v>58</v>
      </c>
      <c r="G4410" s="27">
        <v>0.33612532396</v>
      </c>
      <c r="H4410" s="27">
        <v>0.28990430856000005</v>
      </c>
      <c r="I4410" s="27">
        <v>0.26927735910000006</v>
      </c>
      <c r="J4410" s="25">
        <v>0</v>
      </c>
      <c r="K4410" s="25">
        <v>0</v>
      </c>
      <c r="L4410" s="25">
        <v>0</v>
      </c>
    </row>
    <row r="4411" spans="2:12" ht="19.5" customHeight="1" x14ac:dyDescent="0.3">
      <c r="B4411" s="88" t="s">
        <v>57</v>
      </c>
      <c r="C4411" s="38" t="s">
        <v>28</v>
      </c>
      <c r="D4411" s="38" t="s">
        <v>29</v>
      </c>
      <c r="E4411" s="43">
        <v>44562</v>
      </c>
      <c r="F4411" s="42" t="s">
        <v>58</v>
      </c>
      <c r="G4411" s="27">
        <v>0.33789325096</v>
      </c>
      <c r="H4411" s="27">
        <v>0.29168030556000002</v>
      </c>
      <c r="I4411" s="27">
        <v>0.27108959160000001</v>
      </c>
      <c r="J4411" s="25">
        <v>0</v>
      </c>
      <c r="K4411" s="25">
        <v>0</v>
      </c>
      <c r="L4411" s="25">
        <v>0</v>
      </c>
    </row>
    <row r="4412" spans="2:12" ht="19.5" customHeight="1" x14ac:dyDescent="0.3">
      <c r="B4412" s="90" t="s">
        <v>57</v>
      </c>
      <c r="C4412" s="92" t="s">
        <v>28</v>
      </c>
      <c r="D4412" s="92" t="s">
        <v>29</v>
      </c>
      <c r="E4412" s="95">
        <v>45108</v>
      </c>
      <c r="F4412" s="97" t="s">
        <v>58</v>
      </c>
      <c r="G4412" s="74">
        <v>0.21117445000000001</v>
      </c>
      <c r="H4412" s="74">
        <v>0.16436524</v>
      </c>
      <c r="I4412" s="74">
        <v>0.14109722999999999</v>
      </c>
      <c r="J4412" s="99">
        <v>0</v>
      </c>
      <c r="K4412" s="99">
        <v>0</v>
      </c>
      <c r="L4412" s="99">
        <v>0</v>
      </c>
    </row>
    <row r="4413" spans="2:12" ht="19.5" customHeight="1" x14ac:dyDescent="0.3">
      <c r="B4413" s="39" t="s">
        <v>57</v>
      </c>
      <c r="C4413" s="38" t="s">
        <v>28</v>
      </c>
      <c r="D4413" s="38" t="s">
        <v>29</v>
      </c>
      <c r="E4413" s="43">
        <v>45078</v>
      </c>
      <c r="F4413" s="42" t="s">
        <v>59</v>
      </c>
      <c r="G4413" s="27">
        <v>0.21417992136</v>
      </c>
      <c r="H4413" s="27">
        <v>0.16738443595999999</v>
      </c>
      <c r="I4413" s="27">
        <v>0.14417803009999999</v>
      </c>
      <c r="J4413" s="25">
        <v>0</v>
      </c>
      <c r="K4413" s="25">
        <v>0</v>
      </c>
      <c r="L4413" s="25">
        <v>0</v>
      </c>
    </row>
    <row r="4414" spans="2:12" ht="19.5" customHeight="1" x14ac:dyDescent="0.3">
      <c r="B4414" s="39" t="s">
        <v>57</v>
      </c>
      <c r="C4414" s="38" t="s">
        <v>28</v>
      </c>
      <c r="D4414" s="38" t="s">
        <v>29</v>
      </c>
      <c r="E4414" s="43">
        <v>45047</v>
      </c>
      <c r="F4414" s="42" t="s">
        <v>59</v>
      </c>
      <c r="G4414" s="27">
        <v>0.19201011678000002</v>
      </c>
      <c r="H4414" s="27">
        <v>0.14511343358000001</v>
      </c>
      <c r="I4414" s="27">
        <v>0.12145263454999999</v>
      </c>
      <c r="J4414" s="25">
        <v>0</v>
      </c>
      <c r="K4414" s="25">
        <v>0</v>
      </c>
      <c r="L4414" s="25">
        <v>0</v>
      </c>
    </row>
    <row r="4415" spans="2:12" ht="19.5" customHeight="1" x14ac:dyDescent="0.3">
      <c r="B4415" s="39" t="s">
        <v>57</v>
      </c>
      <c r="C4415" s="38" t="s">
        <v>28</v>
      </c>
      <c r="D4415" s="38" t="s">
        <v>29</v>
      </c>
      <c r="E4415" s="43">
        <v>45017</v>
      </c>
      <c r="F4415" s="42" t="s">
        <v>59</v>
      </c>
      <c r="G4415" s="27">
        <v>0.19144438014000001</v>
      </c>
      <c r="H4415" s="27">
        <v>0.14454511454000002</v>
      </c>
      <c r="I4415" s="27">
        <v>0.12087272015</v>
      </c>
      <c r="J4415" s="25">
        <v>0</v>
      </c>
      <c r="K4415" s="25">
        <v>0</v>
      </c>
      <c r="L4415" s="25">
        <v>0</v>
      </c>
    </row>
    <row r="4416" spans="2:12" ht="19.5" customHeight="1" x14ac:dyDescent="0.3">
      <c r="B4416" s="39" t="s">
        <v>57</v>
      </c>
      <c r="C4416" s="38" t="s">
        <v>28</v>
      </c>
      <c r="D4416" s="38" t="s">
        <v>29</v>
      </c>
      <c r="E4416" s="43">
        <v>44986</v>
      </c>
      <c r="F4416" s="42" t="s">
        <v>59</v>
      </c>
      <c r="G4416" s="27">
        <v>0.21016083398000002</v>
      </c>
      <c r="H4416" s="27">
        <v>0.16334700278</v>
      </c>
      <c r="I4416" s="27">
        <v>0.14005822155</v>
      </c>
      <c r="J4416" s="25">
        <v>0</v>
      </c>
      <c r="K4416" s="25">
        <v>0</v>
      </c>
      <c r="L4416" s="25">
        <v>0</v>
      </c>
    </row>
    <row r="4417" spans="2:12" ht="19.5" customHeight="1" x14ac:dyDescent="0.3">
      <c r="B4417" s="39" t="s">
        <v>57</v>
      </c>
      <c r="C4417" s="38" t="s">
        <v>28</v>
      </c>
      <c r="D4417" s="38" t="s">
        <v>29</v>
      </c>
      <c r="E4417" s="43">
        <v>44958</v>
      </c>
      <c r="F4417" s="42" t="s">
        <v>59</v>
      </c>
      <c r="G4417" s="27">
        <v>0.26185501946</v>
      </c>
      <c r="H4417" s="27">
        <v>0.21527715506000003</v>
      </c>
      <c r="I4417" s="27">
        <v>0.19304789985000001</v>
      </c>
      <c r="J4417" s="25">
        <v>0</v>
      </c>
      <c r="K4417" s="25">
        <v>0</v>
      </c>
      <c r="L4417" s="25">
        <v>0</v>
      </c>
    </row>
    <row r="4418" spans="2:12" ht="19.5" customHeight="1" x14ac:dyDescent="0.3">
      <c r="B4418" s="39" t="s">
        <v>57</v>
      </c>
      <c r="C4418" s="38" t="s">
        <v>28</v>
      </c>
      <c r="D4418" s="38" t="s">
        <v>29</v>
      </c>
      <c r="E4418" s="43">
        <v>44927</v>
      </c>
      <c r="F4418" s="42" t="s">
        <v>59</v>
      </c>
      <c r="G4418" s="27">
        <v>0.1865177569</v>
      </c>
      <c r="H4418" s="27">
        <v>0.13959600290000002</v>
      </c>
      <c r="I4418" s="27">
        <v>0.11582263225</v>
      </c>
      <c r="J4418" s="25">
        <v>0</v>
      </c>
      <c r="K4418" s="25">
        <v>0</v>
      </c>
      <c r="L4418" s="25">
        <v>0</v>
      </c>
    </row>
    <row r="4419" spans="2:12" ht="19.5" customHeight="1" x14ac:dyDescent="0.3">
      <c r="B4419" s="39" t="s">
        <v>57</v>
      </c>
      <c r="C4419" s="38" t="s">
        <v>28</v>
      </c>
      <c r="D4419" s="38" t="s">
        <v>29</v>
      </c>
      <c r="E4419" s="43">
        <v>44896</v>
      </c>
      <c r="F4419" s="42" t="s">
        <v>59</v>
      </c>
      <c r="G4419" s="27">
        <v>0.21881189010000002</v>
      </c>
      <c r="H4419" s="27">
        <v>0.17203754810000002</v>
      </c>
      <c r="I4419" s="27">
        <v>0.14892607925000001</v>
      </c>
      <c r="J4419" s="25">
        <v>0</v>
      </c>
      <c r="K4419" s="25">
        <v>0</v>
      </c>
      <c r="L4419" s="25">
        <v>0</v>
      </c>
    </row>
    <row r="4420" spans="2:12" ht="19.5" customHeight="1" x14ac:dyDescent="0.3">
      <c r="B4420" s="39" t="s">
        <v>57</v>
      </c>
      <c r="C4420" s="38" t="s">
        <v>28</v>
      </c>
      <c r="D4420" s="38" t="s">
        <v>29</v>
      </c>
      <c r="E4420" s="43">
        <v>44866</v>
      </c>
      <c r="F4420" s="42" t="s">
        <v>59</v>
      </c>
      <c r="G4420" s="27">
        <v>0.24074597108000001</v>
      </c>
      <c r="H4420" s="27">
        <v>0.19407175088</v>
      </c>
      <c r="I4420" s="27">
        <v>0.17140984380000002</v>
      </c>
      <c r="J4420" s="25">
        <v>0</v>
      </c>
      <c r="K4420" s="25">
        <v>0</v>
      </c>
      <c r="L4420" s="25">
        <v>0</v>
      </c>
    </row>
    <row r="4421" spans="2:12" ht="19.5" customHeight="1" x14ac:dyDescent="0.3">
      <c r="B4421" s="39" t="s">
        <v>57</v>
      </c>
      <c r="C4421" s="38" t="s">
        <v>28</v>
      </c>
      <c r="D4421" s="38" t="s">
        <v>29</v>
      </c>
      <c r="E4421" s="43">
        <v>44835</v>
      </c>
      <c r="F4421" s="42" t="s">
        <v>59</v>
      </c>
      <c r="G4421" s="27">
        <v>0.25447687078000003</v>
      </c>
      <c r="H4421" s="27">
        <v>0.20786532758000001</v>
      </c>
      <c r="I4421" s="27">
        <v>0.18548484955</v>
      </c>
      <c r="J4421" s="25">
        <v>0</v>
      </c>
      <c r="K4421" s="25">
        <v>0</v>
      </c>
      <c r="L4421" s="25">
        <v>0</v>
      </c>
    </row>
    <row r="4422" spans="2:12" ht="19.5" customHeight="1" x14ac:dyDescent="0.3">
      <c r="B4422" s="39" t="s">
        <v>57</v>
      </c>
      <c r="C4422" s="38" t="s">
        <v>28</v>
      </c>
      <c r="D4422" s="38" t="s">
        <v>29</v>
      </c>
      <c r="E4422" s="43">
        <v>44805</v>
      </c>
      <c r="F4422" s="42" t="s">
        <v>59</v>
      </c>
      <c r="G4422" s="27">
        <v>0.26641006925999999</v>
      </c>
      <c r="H4422" s="27">
        <v>0.21987082686000001</v>
      </c>
      <c r="I4422" s="27">
        <v>0.19781499085000001</v>
      </c>
      <c r="J4422" s="25">
        <v>0</v>
      </c>
      <c r="K4422" s="25">
        <v>0</v>
      </c>
      <c r="L4422" s="25">
        <v>0</v>
      </c>
    </row>
    <row r="4423" spans="2:12" ht="19.5" customHeight="1" x14ac:dyDescent="0.3">
      <c r="B4423" s="39" t="s">
        <v>57</v>
      </c>
      <c r="C4423" s="38" t="s">
        <v>28</v>
      </c>
      <c r="D4423" s="38" t="s">
        <v>29</v>
      </c>
      <c r="E4423" s="43">
        <v>44774</v>
      </c>
      <c r="F4423" s="42" t="s">
        <v>59</v>
      </c>
      <c r="G4423" s="27">
        <v>0.28269857001999998</v>
      </c>
      <c r="H4423" s="27">
        <v>0.23623367922000002</v>
      </c>
      <c r="I4423" s="27">
        <v>0.21451169295</v>
      </c>
      <c r="J4423" s="25">
        <v>0</v>
      </c>
      <c r="K4423" s="25">
        <v>0</v>
      </c>
      <c r="L4423" s="25">
        <v>0</v>
      </c>
    </row>
    <row r="4424" spans="2:12" ht="19.5" customHeight="1" x14ac:dyDescent="0.3">
      <c r="B4424" s="39" t="s">
        <v>57</v>
      </c>
      <c r="C4424" s="38" t="s">
        <v>28</v>
      </c>
      <c r="D4424" s="38" t="s">
        <v>29</v>
      </c>
      <c r="E4424" s="43">
        <v>44743</v>
      </c>
      <c r="F4424" s="42" t="s">
        <v>59</v>
      </c>
      <c r="G4424" s="27">
        <v>0.26828407188000003</v>
      </c>
      <c r="H4424" s="27">
        <v>0.22175338368000003</v>
      </c>
      <c r="I4424" s="27">
        <v>0.19973595730000002</v>
      </c>
      <c r="J4424" s="25">
        <v>0</v>
      </c>
      <c r="K4424" s="25">
        <v>0</v>
      </c>
      <c r="L4424" s="25">
        <v>0</v>
      </c>
    </row>
    <row r="4425" spans="2:12" ht="19.5" customHeight="1" x14ac:dyDescent="0.3">
      <c r="B4425" s="39" t="s">
        <v>57</v>
      </c>
      <c r="C4425" s="38" t="s">
        <v>28</v>
      </c>
      <c r="D4425" s="38" t="s">
        <v>29</v>
      </c>
      <c r="E4425" s="43">
        <v>44713</v>
      </c>
      <c r="F4425" s="42" t="s">
        <v>59</v>
      </c>
      <c r="G4425" s="27">
        <v>0.30007139933999999</v>
      </c>
      <c r="H4425" s="27">
        <v>0.25368580974000005</v>
      </c>
      <c r="I4425" s="27">
        <v>0.23231989765000002</v>
      </c>
      <c r="J4425" s="25">
        <v>0</v>
      </c>
      <c r="K4425" s="25">
        <v>0</v>
      </c>
      <c r="L4425" s="25">
        <v>0</v>
      </c>
    </row>
    <row r="4426" spans="2:12" ht="19.5" customHeight="1" x14ac:dyDescent="0.3">
      <c r="B4426" s="39" t="s">
        <v>57</v>
      </c>
      <c r="C4426" s="38" t="s">
        <v>28</v>
      </c>
      <c r="D4426" s="38" t="s">
        <v>29</v>
      </c>
      <c r="E4426" s="43">
        <v>44682</v>
      </c>
      <c r="F4426" s="42" t="s">
        <v>59</v>
      </c>
      <c r="G4426" s="27">
        <v>0.32069721433999998</v>
      </c>
      <c r="H4426" s="27">
        <v>0.27440577474</v>
      </c>
      <c r="I4426" s="27">
        <v>0.25346261014999999</v>
      </c>
      <c r="J4426" s="25">
        <v>0</v>
      </c>
      <c r="K4426" s="25">
        <v>0</v>
      </c>
      <c r="L4426" s="25">
        <v>0</v>
      </c>
    </row>
    <row r="4427" spans="2:12" ht="19.5" customHeight="1" x14ac:dyDescent="0.3">
      <c r="B4427" s="39" t="s">
        <v>57</v>
      </c>
      <c r="C4427" s="38" t="s">
        <v>28</v>
      </c>
      <c r="D4427" s="38" t="s">
        <v>29</v>
      </c>
      <c r="E4427" s="43">
        <v>44652</v>
      </c>
      <c r="F4427" s="42" t="s">
        <v>59</v>
      </c>
      <c r="G4427" s="27">
        <v>0.32587134736000001</v>
      </c>
      <c r="H4427" s="27">
        <v>0.27960352596000004</v>
      </c>
      <c r="I4427" s="27">
        <v>0.25876641060000005</v>
      </c>
      <c r="J4427" s="25">
        <v>0</v>
      </c>
      <c r="K4427" s="25">
        <v>0</v>
      </c>
      <c r="L4427" s="25">
        <v>0</v>
      </c>
    </row>
    <row r="4428" spans="2:12" ht="19.5" customHeight="1" x14ac:dyDescent="0.3">
      <c r="B4428" s="39" t="s">
        <v>57</v>
      </c>
      <c r="C4428" s="38" t="s">
        <v>28</v>
      </c>
      <c r="D4428" s="38" t="s">
        <v>29</v>
      </c>
      <c r="E4428" s="43">
        <v>44621</v>
      </c>
      <c r="F4428" s="42" t="s">
        <v>59</v>
      </c>
      <c r="G4428" s="27">
        <v>0.43404490739999996</v>
      </c>
      <c r="H4428" s="27">
        <v>0.38827086240000003</v>
      </c>
      <c r="I4428" s="27">
        <v>0.36965087650000006</v>
      </c>
      <c r="J4428" s="25">
        <v>0</v>
      </c>
      <c r="K4428" s="25">
        <v>0</v>
      </c>
      <c r="L4428" s="25">
        <v>0</v>
      </c>
    </row>
    <row r="4429" spans="2:12" ht="19.5" customHeight="1" x14ac:dyDescent="0.3">
      <c r="B4429" s="39" t="s">
        <v>57</v>
      </c>
      <c r="C4429" s="38" t="s">
        <v>28</v>
      </c>
      <c r="D4429" s="38" t="s">
        <v>29</v>
      </c>
      <c r="E4429" s="43">
        <v>44593</v>
      </c>
      <c r="F4429" s="42" t="s">
        <v>59</v>
      </c>
      <c r="G4429" s="27">
        <v>0.33612532396</v>
      </c>
      <c r="H4429" s="27">
        <v>0.28990430856000005</v>
      </c>
      <c r="I4429" s="27">
        <v>0.26927735910000006</v>
      </c>
      <c r="J4429" s="25">
        <v>0</v>
      </c>
      <c r="K4429" s="25">
        <v>0</v>
      </c>
      <c r="L4429" s="25">
        <v>0</v>
      </c>
    </row>
    <row r="4430" spans="2:12" ht="19.5" customHeight="1" x14ac:dyDescent="0.3">
      <c r="B4430" s="39" t="s">
        <v>57</v>
      </c>
      <c r="C4430" s="38" t="s">
        <v>28</v>
      </c>
      <c r="D4430" s="38" t="s">
        <v>29</v>
      </c>
      <c r="E4430" s="43">
        <v>44562</v>
      </c>
      <c r="F4430" s="42" t="s">
        <v>59</v>
      </c>
      <c r="G4430" s="27">
        <v>0.33789325096</v>
      </c>
      <c r="H4430" s="27">
        <v>0.29168030556000002</v>
      </c>
      <c r="I4430" s="27">
        <v>0.27108959160000001</v>
      </c>
      <c r="J4430" s="25">
        <v>0</v>
      </c>
      <c r="K4430" s="25">
        <v>0</v>
      </c>
      <c r="L4430" s="25">
        <v>0</v>
      </c>
    </row>
    <row r="4431" spans="2:12" ht="19.5" customHeight="1" x14ac:dyDescent="0.3">
      <c r="B4431" s="88" t="s">
        <v>57</v>
      </c>
      <c r="C4431" s="38" t="s">
        <v>28</v>
      </c>
      <c r="D4431" s="38" t="s">
        <v>29</v>
      </c>
      <c r="E4431" s="43">
        <v>45078</v>
      </c>
      <c r="F4431" s="42" t="s">
        <v>59</v>
      </c>
      <c r="G4431" s="27">
        <v>0.21417992136</v>
      </c>
      <c r="H4431" s="27">
        <v>0.16738443595999999</v>
      </c>
      <c r="I4431" s="27">
        <v>0.14417803009999999</v>
      </c>
      <c r="J4431" s="25">
        <v>0</v>
      </c>
      <c r="K4431" s="25">
        <v>0</v>
      </c>
      <c r="L4431" s="25">
        <v>0</v>
      </c>
    </row>
    <row r="4432" spans="2:12" ht="19.5" customHeight="1" x14ac:dyDescent="0.3">
      <c r="B4432" s="89" t="s">
        <v>57</v>
      </c>
      <c r="C4432" s="38" t="s">
        <v>28</v>
      </c>
      <c r="D4432" s="38" t="s">
        <v>29</v>
      </c>
      <c r="E4432" s="43">
        <v>45047</v>
      </c>
      <c r="F4432" s="42" t="s">
        <v>59</v>
      </c>
      <c r="G4432" s="27">
        <v>0.19201011678000002</v>
      </c>
      <c r="H4432" s="27">
        <v>0.14511343358000001</v>
      </c>
      <c r="I4432" s="27">
        <v>0.12145263454999999</v>
      </c>
      <c r="J4432" s="25">
        <v>0</v>
      </c>
      <c r="K4432" s="25">
        <v>0</v>
      </c>
      <c r="L4432" s="25">
        <v>0</v>
      </c>
    </row>
    <row r="4433" spans="2:12" ht="19.5" customHeight="1" x14ac:dyDescent="0.3">
      <c r="B4433" s="89" t="s">
        <v>57</v>
      </c>
      <c r="C4433" s="38" t="s">
        <v>28</v>
      </c>
      <c r="D4433" s="38" t="s">
        <v>29</v>
      </c>
      <c r="E4433" s="43">
        <v>45017</v>
      </c>
      <c r="F4433" s="42" t="s">
        <v>59</v>
      </c>
      <c r="G4433" s="27">
        <v>0.19144438014000001</v>
      </c>
      <c r="H4433" s="27">
        <v>0.14454511454000002</v>
      </c>
      <c r="I4433" s="27">
        <v>0.12087272015</v>
      </c>
      <c r="J4433" s="25">
        <v>0</v>
      </c>
      <c r="K4433" s="25">
        <v>0</v>
      </c>
      <c r="L4433" s="25">
        <v>0</v>
      </c>
    </row>
    <row r="4434" spans="2:12" ht="19.5" customHeight="1" x14ac:dyDescent="0.3">
      <c r="B4434" s="39" t="s">
        <v>57</v>
      </c>
      <c r="C4434" s="38" t="s">
        <v>28</v>
      </c>
      <c r="D4434" s="38" t="s">
        <v>29</v>
      </c>
      <c r="E4434" s="43">
        <v>44986</v>
      </c>
      <c r="F4434" s="42" t="s">
        <v>59</v>
      </c>
      <c r="G4434" s="27">
        <v>0.21016083398000002</v>
      </c>
      <c r="H4434" s="27">
        <v>0.16334700278</v>
      </c>
      <c r="I4434" s="27">
        <v>0.14005822155</v>
      </c>
      <c r="J4434" s="25">
        <v>0</v>
      </c>
      <c r="K4434" s="25">
        <v>0</v>
      </c>
      <c r="L4434" s="25">
        <v>0</v>
      </c>
    </row>
    <row r="4435" spans="2:12" ht="19.5" customHeight="1" x14ac:dyDescent="0.3">
      <c r="B4435" s="39" t="s">
        <v>57</v>
      </c>
      <c r="C4435" s="38" t="s">
        <v>28</v>
      </c>
      <c r="D4435" s="38" t="s">
        <v>29</v>
      </c>
      <c r="E4435" s="43">
        <v>44958</v>
      </c>
      <c r="F4435" s="42" t="s">
        <v>59</v>
      </c>
      <c r="G4435" s="27">
        <v>0.26185501946</v>
      </c>
      <c r="H4435" s="27">
        <v>0.21527715506000003</v>
      </c>
      <c r="I4435" s="27">
        <v>0.19304789985000001</v>
      </c>
      <c r="J4435" s="25">
        <v>0</v>
      </c>
      <c r="K4435" s="25">
        <v>0</v>
      </c>
      <c r="L4435" s="25">
        <v>0</v>
      </c>
    </row>
    <row r="4436" spans="2:12" ht="19.5" customHeight="1" x14ac:dyDescent="0.3">
      <c r="B4436" s="88" t="s">
        <v>57</v>
      </c>
      <c r="C4436" s="38" t="s">
        <v>28</v>
      </c>
      <c r="D4436" s="38" t="s">
        <v>29</v>
      </c>
      <c r="E4436" s="43">
        <v>44927</v>
      </c>
      <c r="F4436" s="42" t="s">
        <v>59</v>
      </c>
      <c r="G4436" s="27">
        <v>0.1865177569</v>
      </c>
      <c r="H4436" s="27">
        <v>0.13959600290000002</v>
      </c>
      <c r="I4436" s="27">
        <v>0.11582263225</v>
      </c>
      <c r="J4436" s="25">
        <v>0</v>
      </c>
      <c r="K4436" s="25">
        <v>0</v>
      </c>
      <c r="L4436" s="25">
        <v>0</v>
      </c>
    </row>
    <row r="4437" spans="2:12" ht="19.5" customHeight="1" x14ac:dyDescent="0.3">
      <c r="B4437" s="89" t="s">
        <v>57</v>
      </c>
      <c r="C4437" s="38" t="s">
        <v>28</v>
      </c>
      <c r="D4437" s="38" t="s">
        <v>29</v>
      </c>
      <c r="E4437" s="43">
        <v>44896</v>
      </c>
      <c r="F4437" s="42" t="s">
        <v>59</v>
      </c>
      <c r="G4437" s="27">
        <v>0.21881189010000002</v>
      </c>
      <c r="H4437" s="27">
        <v>0.17203754810000002</v>
      </c>
      <c r="I4437" s="27">
        <v>0.14892607925000001</v>
      </c>
      <c r="J4437" s="25">
        <v>0</v>
      </c>
      <c r="K4437" s="25">
        <v>0</v>
      </c>
      <c r="L4437" s="25">
        <v>0</v>
      </c>
    </row>
    <row r="4438" spans="2:12" ht="19.5" customHeight="1" x14ac:dyDescent="0.3">
      <c r="B4438" s="88" t="s">
        <v>57</v>
      </c>
      <c r="C4438" s="38" t="s">
        <v>28</v>
      </c>
      <c r="D4438" s="38" t="s">
        <v>29</v>
      </c>
      <c r="E4438" s="43">
        <v>44866</v>
      </c>
      <c r="F4438" s="42" t="s">
        <v>59</v>
      </c>
      <c r="G4438" s="27">
        <v>0.24074597108000001</v>
      </c>
      <c r="H4438" s="27">
        <v>0.19407175088</v>
      </c>
      <c r="I4438" s="27">
        <v>0.17140984380000002</v>
      </c>
      <c r="J4438" s="25">
        <v>0</v>
      </c>
      <c r="K4438" s="25">
        <v>0</v>
      </c>
      <c r="L4438" s="25">
        <v>0</v>
      </c>
    </row>
    <row r="4439" spans="2:12" ht="19.5" customHeight="1" x14ac:dyDescent="0.3">
      <c r="B4439" s="89" t="s">
        <v>57</v>
      </c>
      <c r="C4439" s="38" t="s">
        <v>28</v>
      </c>
      <c r="D4439" s="38" t="s">
        <v>29</v>
      </c>
      <c r="E4439" s="43">
        <v>44835</v>
      </c>
      <c r="F4439" s="42" t="s">
        <v>59</v>
      </c>
      <c r="G4439" s="27">
        <v>0.25447687078000003</v>
      </c>
      <c r="H4439" s="27">
        <v>0.20786532758000001</v>
      </c>
      <c r="I4439" s="27">
        <v>0.18548484955</v>
      </c>
      <c r="J4439" s="25">
        <v>0</v>
      </c>
      <c r="K4439" s="25">
        <v>0</v>
      </c>
      <c r="L4439" s="25">
        <v>0</v>
      </c>
    </row>
    <row r="4440" spans="2:12" ht="19.5" customHeight="1" x14ac:dyDescent="0.3">
      <c r="B4440" s="88" t="s">
        <v>57</v>
      </c>
      <c r="C4440" s="38" t="s">
        <v>28</v>
      </c>
      <c r="D4440" s="38" t="s">
        <v>29</v>
      </c>
      <c r="E4440" s="43">
        <v>44805</v>
      </c>
      <c r="F4440" s="42" t="s">
        <v>59</v>
      </c>
      <c r="G4440" s="27">
        <v>0.26641006925999999</v>
      </c>
      <c r="H4440" s="27">
        <v>0.21987082686000001</v>
      </c>
      <c r="I4440" s="27">
        <v>0.19781499085000001</v>
      </c>
      <c r="J4440" s="25">
        <v>0</v>
      </c>
      <c r="K4440" s="25">
        <v>0</v>
      </c>
      <c r="L4440" s="25">
        <v>0</v>
      </c>
    </row>
    <row r="4441" spans="2:12" ht="19.5" customHeight="1" x14ac:dyDescent="0.3">
      <c r="B4441" s="89" t="s">
        <v>57</v>
      </c>
      <c r="C4441" s="38" t="s">
        <v>28</v>
      </c>
      <c r="D4441" s="38" t="s">
        <v>29</v>
      </c>
      <c r="E4441" s="43">
        <v>44774</v>
      </c>
      <c r="F4441" s="42" t="s">
        <v>59</v>
      </c>
      <c r="G4441" s="27">
        <v>0.28269857001999998</v>
      </c>
      <c r="H4441" s="27">
        <v>0.23623367922000002</v>
      </c>
      <c r="I4441" s="27">
        <v>0.21451169295</v>
      </c>
      <c r="J4441" s="25">
        <v>0</v>
      </c>
      <c r="K4441" s="25">
        <v>0</v>
      </c>
      <c r="L4441" s="25">
        <v>0</v>
      </c>
    </row>
    <row r="4442" spans="2:12" ht="19.5" customHeight="1" x14ac:dyDescent="0.3">
      <c r="B4442" s="88" t="s">
        <v>57</v>
      </c>
      <c r="C4442" s="38" t="s">
        <v>28</v>
      </c>
      <c r="D4442" s="38" t="s">
        <v>29</v>
      </c>
      <c r="E4442" s="43">
        <v>44743</v>
      </c>
      <c r="F4442" s="42" t="s">
        <v>59</v>
      </c>
      <c r="G4442" s="27">
        <v>0.26828407188000003</v>
      </c>
      <c r="H4442" s="27">
        <v>0.22175338368000003</v>
      </c>
      <c r="I4442" s="27">
        <v>0.19973595730000002</v>
      </c>
      <c r="J4442" s="25">
        <v>0</v>
      </c>
      <c r="K4442" s="25">
        <v>0</v>
      </c>
      <c r="L4442" s="25">
        <v>0</v>
      </c>
    </row>
    <row r="4443" spans="2:12" ht="19.5" customHeight="1" x14ac:dyDescent="0.3">
      <c r="B4443" s="39" t="s">
        <v>57</v>
      </c>
      <c r="C4443" s="38" t="s">
        <v>28</v>
      </c>
      <c r="D4443" s="38" t="s">
        <v>29</v>
      </c>
      <c r="E4443" s="43">
        <v>44713</v>
      </c>
      <c r="F4443" s="42" t="s">
        <v>59</v>
      </c>
      <c r="G4443" s="27">
        <v>0.30007139933999999</v>
      </c>
      <c r="H4443" s="27">
        <v>0.25368580974000005</v>
      </c>
      <c r="I4443" s="27">
        <v>0.23231989765000002</v>
      </c>
      <c r="J4443" s="25">
        <v>0</v>
      </c>
      <c r="K4443" s="25">
        <v>0</v>
      </c>
      <c r="L4443" s="25">
        <v>0</v>
      </c>
    </row>
    <row r="4444" spans="2:12" ht="19.5" customHeight="1" x14ac:dyDescent="0.3">
      <c r="B4444" s="39" t="s">
        <v>57</v>
      </c>
      <c r="C4444" s="38" t="s">
        <v>28</v>
      </c>
      <c r="D4444" s="38" t="s">
        <v>29</v>
      </c>
      <c r="E4444" s="43">
        <v>44682</v>
      </c>
      <c r="F4444" s="42" t="s">
        <v>59</v>
      </c>
      <c r="G4444" s="27">
        <v>0.32069721433999998</v>
      </c>
      <c r="H4444" s="27">
        <v>0.27440577474</v>
      </c>
      <c r="I4444" s="27">
        <v>0.25346261014999999</v>
      </c>
      <c r="J4444" s="25">
        <v>0</v>
      </c>
      <c r="K4444" s="25">
        <v>0</v>
      </c>
      <c r="L4444" s="25">
        <v>0</v>
      </c>
    </row>
    <row r="4445" spans="2:12" ht="19.5" customHeight="1" x14ac:dyDescent="0.3">
      <c r="B4445" s="88" t="s">
        <v>57</v>
      </c>
      <c r="C4445" s="38" t="s">
        <v>28</v>
      </c>
      <c r="D4445" s="38" t="s">
        <v>29</v>
      </c>
      <c r="E4445" s="43">
        <v>44652</v>
      </c>
      <c r="F4445" s="42" t="s">
        <v>59</v>
      </c>
      <c r="G4445" s="27">
        <v>0.32587134736000001</v>
      </c>
      <c r="H4445" s="27">
        <v>0.27960352596000004</v>
      </c>
      <c r="I4445" s="27">
        <v>0.25876641060000005</v>
      </c>
      <c r="J4445" s="25">
        <v>0</v>
      </c>
      <c r="K4445" s="25">
        <v>0</v>
      </c>
      <c r="L4445" s="25">
        <v>0</v>
      </c>
    </row>
    <row r="4446" spans="2:12" ht="19.5" customHeight="1" x14ac:dyDescent="0.3">
      <c r="B4446" s="89" t="s">
        <v>57</v>
      </c>
      <c r="C4446" s="38" t="s">
        <v>28</v>
      </c>
      <c r="D4446" s="38" t="s">
        <v>29</v>
      </c>
      <c r="E4446" s="43">
        <v>44621</v>
      </c>
      <c r="F4446" s="42" t="s">
        <v>59</v>
      </c>
      <c r="G4446" s="27">
        <v>0.43404490739999996</v>
      </c>
      <c r="H4446" s="27">
        <v>0.38827086240000003</v>
      </c>
      <c r="I4446" s="27">
        <v>0.36965087650000006</v>
      </c>
      <c r="J4446" s="25">
        <v>0</v>
      </c>
      <c r="K4446" s="25">
        <v>0</v>
      </c>
      <c r="L4446" s="25">
        <v>0</v>
      </c>
    </row>
    <row r="4447" spans="2:12" ht="19.5" customHeight="1" x14ac:dyDescent="0.3">
      <c r="B4447" s="88" t="s">
        <v>57</v>
      </c>
      <c r="C4447" s="38" t="s">
        <v>28</v>
      </c>
      <c r="D4447" s="38" t="s">
        <v>29</v>
      </c>
      <c r="E4447" s="43">
        <v>44593</v>
      </c>
      <c r="F4447" s="42" t="s">
        <v>59</v>
      </c>
      <c r="G4447" s="27">
        <v>0.33612532396</v>
      </c>
      <c r="H4447" s="27">
        <v>0.28990430856000005</v>
      </c>
      <c r="I4447" s="27">
        <v>0.26927735910000006</v>
      </c>
      <c r="J4447" s="25">
        <v>0</v>
      </c>
      <c r="K4447" s="25">
        <v>0</v>
      </c>
      <c r="L4447" s="25">
        <v>0</v>
      </c>
    </row>
    <row r="4448" spans="2:12" ht="19.5" customHeight="1" x14ac:dyDescent="0.3">
      <c r="B4448" s="89" t="s">
        <v>57</v>
      </c>
      <c r="C4448" s="38" t="s">
        <v>28</v>
      </c>
      <c r="D4448" s="38" t="s">
        <v>29</v>
      </c>
      <c r="E4448" s="43">
        <v>44562</v>
      </c>
      <c r="F4448" s="42" t="s">
        <v>59</v>
      </c>
      <c r="G4448" s="27">
        <v>0.33789325096</v>
      </c>
      <c r="H4448" s="27">
        <v>0.29168030556000002</v>
      </c>
      <c r="I4448" s="27">
        <v>0.27108959160000001</v>
      </c>
      <c r="J4448" s="25">
        <v>0</v>
      </c>
      <c r="K4448" s="25">
        <v>0</v>
      </c>
      <c r="L4448" s="25">
        <v>0</v>
      </c>
    </row>
    <row r="4449" spans="2:12" ht="19.5" customHeight="1" x14ac:dyDescent="0.3">
      <c r="B4449" s="90" t="s">
        <v>57</v>
      </c>
      <c r="C4449" s="92" t="s">
        <v>28</v>
      </c>
      <c r="D4449" s="92" t="s">
        <v>29</v>
      </c>
      <c r="E4449" s="95">
        <v>45108</v>
      </c>
      <c r="F4449" s="97" t="s">
        <v>59</v>
      </c>
      <c r="G4449" s="74">
        <v>0.21117445000000001</v>
      </c>
      <c r="H4449" s="74">
        <v>0.16436524</v>
      </c>
      <c r="I4449" s="74">
        <v>0.14109722999999999</v>
      </c>
      <c r="J4449" s="99">
        <v>0</v>
      </c>
      <c r="K4449" s="99">
        <v>0</v>
      </c>
      <c r="L4449" s="99">
        <v>0</v>
      </c>
    </row>
    <row r="4450" spans="2:12" ht="19.5" customHeight="1" x14ac:dyDescent="0.3">
      <c r="B4450" s="89" t="s">
        <v>57</v>
      </c>
      <c r="C4450" s="38" t="s">
        <v>28</v>
      </c>
      <c r="D4450" s="38" t="s">
        <v>43</v>
      </c>
      <c r="E4450" s="43">
        <v>44562</v>
      </c>
      <c r="F4450" s="42">
        <v>3</v>
      </c>
      <c r="G4450" s="27">
        <v>0.387795</v>
      </c>
      <c r="H4450" s="27">
        <v>0.29784100000000002</v>
      </c>
      <c r="I4450" s="27">
        <v>0.25756600000000002</v>
      </c>
      <c r="J4450" s="25">
        <v>0</v>
      </c>
      <c r="K4450" s="25">
        <v>0</v>
      </c>
      <c r="L4450" s="25">
        <v>0</v>
      </c>
    </row>
    <row r="4451" spans="2:12" ht="19.5" customHeight="1" x14ac:dyDescent="0.3">
      <c r="B4451" s="89" t="s">
        <v>57</v>
      </c>
      <c r="C4451" s="38" t="s">
        <v>28</v>
      </c>
      <c r="D4451" s="38" t="s">
        <v>43</v>
      </c>
      <c r="E4451" s="43">
        <v>44593</v>
      </c>
      <c r="F4451" s="42">
        <v>3</v>
      </c>
      <c r="G4451" s="27">
        <v>0.37925199999999998</v>
      </c>
      <c r="H4451" s="27">
        <v>0.28698600000000002</v>
      </c>
      <c r="I4451" s="27">
        <v>0.260154</v>
      </c>
      <c r="J4451" s="25">
        <v>0</v>
      </c>
      <c r="K4451" s="25">
        <v>0</v>
      </c>
      <c r="L4451" s="25">
        <v>0</v>
      </c>
    </row>
    <row r="4452" spans="2:12" ht="19.5" customHeight="1" x14ac:dyDescent="0.3">
      <c r="B4452" s="39" t="s">
        <v>57</v>
      </c>
      <c r="C4452" s="38" t="s">
        <v>28</v>
      </c>
      <c r="D4452" s="38" t="s">
        <v>43</v>
      </c>
      <c r="E4452" s="43">
        <v>44621</v>
      </c>
      <c r="F4452" s="42">
        <v>3</v>
      </c>
      <c r="G4452" s="27">
        <v>0.48375699999999999</v>
      </c>
      <c r="H4452" s="27">
        <v>0.39356200000000002</v>
      </c>
      <c r="I4452" s="27">
        <v>0.35627199999999998</v>
      </c>
      <c r="J4452" s="25">
        <v>0</v>
      </c>
      <c r="K4452" s="25">
        <v>0</v>
      </c>
      <c r="L4452" s="25">
        <v>0</v>
      </c>
    </row>
    <row r="4453" spans="2:12" ht="19.5" customHeight="1" x14ac:dyDescent="0.3">
      <c r="B4453" s="88" t="s">
        <v>57</v>
      </c>
      <c r="C4453" s="38" t="s">
        <v>28</v>
      </c>
      <c r="D4453" s="38" t="s">
        <v>43</v>
      </c>
      <c r="E4453" s="43">
        <v>44652</v>
      </c>
      <c r="F4453" s="42">
        <v>3</v>
      </c>
      <c r="G4453" s="27">
        <v>0.34298699999999999</v>
      </c>
      <c r="H4453" s="27">
        <v>0.28373700000000002</v>
      </c>
      <c r="I4453" s="27">
        <v>0.24223600000000001</v>
      </c>
      <c r="J4453" s="25">
        <v>0</v>
      </c>
      <c r="K4453" s="25">
        <v>0</v>
      </c>
      <c r="L4453" s="25">
        <v>0</v>
      </c>
    </row>
    <row r="4454" spans="2:12" ht="19.5" customHeight="1" x14ac:dyDescent="0.3">
      <c r="B4454" s="89" t="s">
        <v>57</v>
      </c>
      <c r="C4454" s="38" t="s">
        <v>28</v>
      </c>
      <c r="D4454" s="38" t="s">
        <v>43</v>
      </c>
      <c r="E4454" s="43">
        <v>44682</v>
      </c>
      <c r="F4454" s="42">
        <v>3</v>
      </c>
      <c r="G4454" s="27">
        <v>0.32358100000000001</v>
      </c>
      <c r="H4454" s="27">
        <v>0.27466400000000002</v>
      </c>
      <c r="I4454" s="27">
        <v>0.23771700000000001</v>
      </c>
      <c r="J4454" s="25">
        <v>0</v>
      </c>
      <c r="K4454" s="25">
        <v>0</v>
      </c>
      <c r="L4454" s="25">
        <v>0</v>
      </c>
    </row>
    <row r="4455" spans="2:12" ht="19.5" customHeight="1" x14ac:dyDescent="0.3">
      <c r="B4455" s="89" t="s">
        <v>57</v>
      </c>
      <c r="C4455" s="38" t="s">
        <v>28</v>
      </c>
      <c r="D4455" s="38" t="s">
        <v>43</v>
      </c>
      <c r="E4455" s="43">
        <v>44713</v>
      </c>
      <c r="F4455" s="42">
        <v>3</v>
      </c>
      <c r="G4455" s="27">
        <v>0.29594100000000001</v>
      </c>
      <c r="H4455" s="27">
        <v>0.24604300000000001</v>
      </c>
      <c r="I4455" s="27">
        <v>0.21764800000000001</v>
      </c>
      <c r="J4455" s="25">
        <v>0</v>
      </c>
      <c r="K4455" s="25">
        <v>0</v>
      </c>
      <c r="L4455" s="25">
        <v>0</v>
      </c>
    </row>
    <row r="4456" spans="2:12" ht="19.5" customHeight="1" x14ac:dyDescent="0.3">
      <c r="B4456" s="88" t="s">
        <v>57</v>
      </c>
      <c r="C4456" s="38" t="s">
        <v>28</v>
      </c>
      <c r="D4456" s="38" t="s">
        <v>43</v>
      </c>
      <c r="E4456" s="43">
        <v>44743</v>
      </c>
      <c r="F4456" s="42">
        <v>3</v>
      </c>
      <c r="G4456" s="27">
        <v>0.27149099999999998</v>
      </c>
      <c r="H4456" s="27">
        <v>0.21999199999999999</v>
      </c>
      <c r="I4456" s="27">
        <v>0.182896</v>
      </c>
      <c r="J4456" s="25">
        <v>0</v>
      </c>
      <c r="K4456" s="25">
        <v>0</v>
      </c>
      <c r="L4456" s="25">
        <v>0</v>
      </c>
    </row>
    <row r="4457" spans="2:12" ht="19.5" customHeight="1" x14ac:dyDescent="0.3">
      <c r="B4457" s="89" t="s">
        <v>57</v>
      </c>
      <c r="C4457" s="38" t="s">
        <v>28</v>
      </c>
      <c r="D4457" s="38" t="s">
        <v>43</v>
      </c>
      <c r="E4457" s="43">
        <v>44774</v>
      </c>
      <c r="F4457" s="42">
        <v>3</v>
      </c>
      <c r="G4457" s="27">
        <v>0.293375</v>
      </c>
      <c r="H4457" s="27">
        <v>0.24035699999999999</v>
      </c>
      <c r="I4457" s="27">
        <v>0.20982100000000001</v>
      </c>
      <c r="J4457" s="25">
        <v>0</v>
      </c>
      <c r="K4457" s="25">
        <v>0</v>
      </c>
      <c r="L4457" s="25">
        <v>0</v>
      </c>
    </row>
    <row r="4458" spans="2:12" ht="19.5" customHeight="1" x14ac:dyDescent="0.3">
      <c r="B4458" s="89" t="s">
        <v>57</v>
      </c>
      <c r="C4458" s="38" t="s">
        <v>28</v>
      </c>
      <c r="D4458" s="38" t="s">
        <v>43</v>
      </c>
      <c r="E4458" s="43">
        <v>44805</v>
      </c>
      <c r="F4458" s="42">
        <v>3</v>
      </c>
      <c r="G4458" s="27">
        <v>0.29620600000000002</v>
      </c>
      <c r="H4458" s="27">
        <v>0.22516</v>
      </c>
      <c r="I4458" s="27">
        <v>0.183697</v>
      </c>
      <c r="J4458" s="25">
        <v>0</v>
      </c>
      <c r="K4458" s="25">
        <v>0</v>
      </c>
      <c r="L4458" s="25">
        <v>0</v>
      </c>
    </row>
    <row r="4459" spans="2:12" ht="19.5" customHeight="1" x14ac:dyDescent="0.3">
      <c r="B4459" s="89" t="s">
        <v>57</v>
      </c>
      <c r="C4459" s="38" t="s">
        <v>28</v>
      </c>
      <c r="D4459" s="38" t="s">
        <v>43</v>
      </c>
      <c r="E4459" s="43">
        <v>44835</v>
      </c>
      <c r="F4459" s="42">
        <v>3</v>
      </c>
      <c r="G4459" s="27">
        <v>0.28675600000000001</v>
      </c>
      <c r="H4459" s="27">
        <v>0.21906100000000001</v>
      </c>
      <c r="I4459" s="27">
        <v>0.173678</v>
      </c>
      <c r="J4459" s="25">
        <v>0</v>
      </c>
      <c r="K4459" s="25">
        <v>0</v>
      </c>
      <c r="L4459" s="25">
        <v>0</v>
      </c>
    </row>
    <row r="4460" spans="2:12" ht="19.5" customHeight="1" x14ac:dyDescent="0.3">
      <c r="B4460" s="39" t="s">
        <v>57</v>
      </c>
      <c r="C4460" s="38" t="s">
        <v>28</v>
      </c>
      <c r="D4460" s="38" t="s">
        <v>43</v>
      </c>
      <c r="E4460" s="43">
        <v>44866</v>
      </c>
      <c r="F4460" s="42">
        <v>3</v>
      </c>
      <c r="G4460" s="27">
        <v>0.264044</v>
      </c>
      <c r="H4460" s="27">
        <v>0.20166100000000001</v>
      </c>
      <c r="I4460" s="27">
        <v>0.16637299999999999</v>
      </c>
      <c r="J4460" s="25">
        <v>0</v>
      </c>
      <c r="K4460" s="25">
        <v>0</v>
      </c>
      <c r="L4460" s="25">
        <v>0</v>
      </c>
    </row>
    <row r="4461" spans="2:12" ht="19.5" customHeight="1" x14ac:dyDescent="0.3">
      <c r="B4461" s="88" t="s">
        <v>57</v>
      </c>
      <c r="C4461" s="38" t="s">
        <v>28</v>
      </c>
      <c r="D4461" s="38" t="s">
        <v>43</v>
      </c>
      <c r="E4461" s="43">
        <v>44866</v>
      </c>
      <c r="F4461" s="42">
        <v>3</v>
      </c>
      <c r="G4461" s="27">
        <v>0.264044</v>
      </c>
      <c r="H4461" s="27">
        <v>0.20166100000000001</v>
      </c>
      <c r="I4461" s="27">
        <v>0.16637299999999999</v>
      </c>
      <c r="J4461" s="25">
        <v>0</v>
      </c>
      <c r="K4461" s="25">
        <v>0</v>
      </c>
      <c r="L4461" s="25">
        <v>0</v>
      </c>
    </row>
    <row r="4462" spans="2:12" ht="19.5" customHeight="1" x14ac:dyDescent="0.3">
      <c r="B4462" s="39" t="s">
        <v>57</v>
      </c>
      <c r="C4462" s="38" t="s">
        <v>28</v>
      </c>
      <c r="D4462" s="38" t="s">
        <v>43</v>
      </c>
      <c r="E4462" s="43">
        <v>44896</v>
      </c>
      <c r="F4462" s="42">
        <v>3</v>
      </c>
      <c r="G4462" s="27">
        <v>0.247339</v>
      </c>
      <c r="H4462" s="27">
        <v>0.18446299999999999</v>
      </c>
      <c r="I4462" s="27">
        <v>0.16351199999999999</v>
      </c>
      <c r="J4462" s="25">
        <v>0</v>
      </c>
      <c r="K4462" s="25">
        <v>0</v>
      </c>
      <c r="L4462" s="25">
        <v>0</v>
      </c>
    </row>
    <row r="4463" spans="2:12" ht="19.5" customHeight="1" x14ac:dyDescent="0.3">
      <c r="B4463" s="89" t="s">
        <v>57</v>
      </c>
      <c r="C4463" s="38" t="s">
        <v>28</v>
      </c>
      <c r="D4463" s="38" t="s">
        <v>43</v>
      </c>
      <c r="E4463" s="43">
        <v>44896</v>
      </c>
      <c r="F4463" s="42">
        <v>3</v>
      </c>
      <c r="G4463" s="27">
        <v>0.247339</v>
      </c>
      <c r="H4463" s="27">
        <v>0.18446299999999999</v>
      </c>
      <c r="I4463" s="27">
        <v>0.16351199999999999</v>
      </c>
      <c r="J4463" s="25">
        <v>0</v>
      </c>
      <c r="K4463" s="25">
        <v>0</v>
      </c>
      <c r="L4463" s="25">
        <v>0</v>
      </c>
    </row>
    <row r="4464" spans="2:12" ht="19.5" customHeight="1" x14ac:dyDescent="0.3">
      <c r="B4464" s="39" t="s">
        <v>57</v>
      </c>
      <c r="C4464" s="38" t="s">
        <v>28</v>
      </c>
      <c r="D4464" s="38" t="s">
        <v>43</v>
      </c>
      <c r="E4464" s="43">
        <v>44927</v>
      </c>
      <c r="F4464" s="42">
        <v>3</v>
      </c>
      <c r="G4464" s="27">
        <v>0.23594999999999999</v>
      </c>
      <c r="H4464" s="27">
        <v>0.16286700000000001</v>
      </c>
      <c r="I4464" s="27">
        <v>9.8459000000000005E-2</v>
      </c>
      <c r="J4464" s="25">
        <v>0</v>
      </c>
      <c r="K4464" s="25">
        <v>0</v>
      </c>
      <c r="L4464" s="25">
        <v>0</v>
      </c>
    </row>
    <row r="4465" spans="2:12" ht="19.5" customHeight="1" x14ac:dyDescent="0.3">
      <c r="B4465" s="39" t="s">
        <v>57</v>
      </c>
      <c r="C4465" s="38" t="s">
        <v>28</v>
      </c>
      <c r="D4465" s="38" t="s">
        <v>43</v>
      </c>
      <c r="E4465" s="43">
        <v>44958</v>
      </c>
      <c r="F4465" s="42">
        <v>3</v>
      </c>
      <c r="G4465" s="27">
        <v>0.27857799999999999</v>
      </c>
      <c r="H4465" s="27">
        <v>0.220862</v>
      </c>
      <c r="I4465" s="27">
        <v>0.18024000000000001</v>
      </c>
      <c r="J4465" s="25">
        <v>0</v>
      </c>
      <c r="K4465" s="25">
        <v>0</v>
      </c>
      <c r="L4465" s="25">
        <v>0</v>
      </c>
    </row>
    <row r="4466" spans="2:12" ht="19.5" customHeight="1" x14ac:dyDescent="0.3">
      <c r="B4466" s="39" t="s">
        <v>57</v>
      </c>
      <c r="C4466" s="38" t="s">
        <v>28</v>
      </c>
      <c r="D4466" s="38" t="s">
        <v>43</v>
      </c>
      <c r="E4466" s="43">
        <v>44986</v>
      </c>
      <c r="F4466" s="42">
        <v>3</v>
      </c>
      <c r="G4466" s="27">
        <v>0.22239600000000001</v>
      </c>
      <c r="H4466" s="27">
        <v>0.16200899999999999</v>
      </c>
      <c r="I4466" s="27">
        <v>0.14193600000000001</v>
      </c>
      <c r="J4466" s="25">
        <v>0</v>
      </c>
      <c r="K4466" s="25">
        <v>0</v>
      </c>
      <c r="L4466" s="25">
        <v>0</v>
      </c>
    </row>
    <row r="4467" spans="2:12" ht="19.5" customHeight="1" x14ac:dyDescent="0.3">
      <c r="B4467" s="39" t="s">
        <v>57</v>
      </c>
      <c r="C4467" s="38" t="s">
        <v>28</v>
      </c>
      <c r="D4467" s="38" t="s">
        <v>43</v>
      </c>
      <c r="E4467" s="43">
        <v>45017</v>
      </c>
      <c r="F4467" s="42">
        <v>3</v>
      </c>
      <c r="G4467" s="27">
        <v>0.201018</v>
      </c>
      <c r="H4467" s="27">
        <v>0.148284</v>
      </c>
      <c r="I4467" s="27">
        <v>0.114956</v>
      </c>
      <c r="J4467" s="25">
        <v>0</v>
      </c>
      <c r="K4467" s="25">
        <v>0</v>
      </c>
      <c r="L4467" s="25">
        <v>0</v>
      </c>
    </row>
    <row r="4468" spans="2:12" ht="19.5" customHeight="1" x14ac:dyDescent="0.3">
      <c r="B4468" s="39" t="s">
        <v>57</v>
      </c>
      <c r="C4468" s="38" t="s">
        <v>28</v>
      </c>
      <c r="D4468" s="38" t="s">
        <v>43</v>
      </c>
      <c r="E4468" s="43">
        <v>45047</v>
      </c>
      <c r="F4468" s="42">
        <v>3</v>
      </c>
      <c r="G4468" s="27">
        <v>0.19239400000000001</v>
      </c>
      <c r="H4468" s="27">
        <v>0.144262</v>
      </c>
      <c r="I4468" s="27">
        <v>0.11561</v>
      </c>
      <c r="J4468" s="25">
        <v>0</v>
      </c>
      <c r="K4468" s="25">
        <v>0</v>
      </c>
      <c r="L4468" s="25">
        <v>0</v>
      </c>
    </row>
    <row r="4469" spans="2:12" ht="19.5" customHeight="1" x14ac:dyDescent="0.3">
      <c r="B4469" s="39" t="s">
        <v>57</v>
      </c>
      <c r="C4469" s="38" t="s">
        <v>28</v>
      </c>
      <c r="D4469" s="38" t="s">
        <v>43</v>
      </c>
      <c r="E4469" s="43">
        <v>45078</v>
      </c>
      <c r="F4469" s="42">
        <v>3</v>
      </c>
      <c r="G4469" s="27">
        <v>0.21441399999999999</v>
      </c>
      <c r="H4469" s="27">
        <v>0.16564100000000001</v>
      </c>
      <c r="I4469" s="27">
        <v>0.131408</v>
      </c>
      <c r="J4469" s="25">
        <v>0</v>
      </c>
      <c r="K4469" s="25">
        <v>0</v>
      </c>
      <c r="L4469" s="25">
        <v>0</v>
      </c>
    </row>
    <row r="4470" spans="2:12" ht="19.5" customHeight="1" x14ac:dyDescent="0.3">
      <c r="B4470" s="89" t="s">
        <v>57</v>
      </c>
      <c r="C4470" s="38" t="s">
        <v>28</v>
      </c>
      <c r="D4470" s="38" t="s">
        <v>43</v>
      </c>
      <c r="E4470" s="43">
        <v>45108</v>
      </c>
      <c r="F4470" s="42">
        <v>3</v>
      </c>
      <c r="G4470" s="27">
        <v>0.21332999999999999</v>
      </c>
      <c r="H4470" s="27">
        <v>0.16502700000000001</v>
      </c>
      <c r="I4470" s="27">
        <v>0.12482699999999999</v>
      </c>
      <c r="J4470" s="25">
        <v>0</v>
      </c>
      <c r="K4470" s="25">
        <v>0</v>
      </c>
      <c r="L4470" s="25">
        <v>0</v>
      </c>
    </row>
    <row r="4471" spans="2:12" ht="19.5" customHeight="1" x14ac:dyDescent="0.3">
      <c r="B4471" s="89" t="s">
        <v>57</v>
      </c>
      <c r="C4471" s="38" t="s">
        <v>28</v>
      </c>
      <c r="D4471" s="38" t="s">
        <v>43</v>
      </c>
      <c r="E4471" s="43">
        <v>44562</v>
      </c>
      <c r="F4471" s="42">
        <v>6</v>
      </c>
      <c r="G4471" s="27">
        <v>0.390795</v>
      </c>
      <c r="H4471" s="27">
        <v>0.30084100000000003</v>
      </c>
      <c r="I4471" s="27">
        <v>0.26056600000000002</v>
      </c>
      <c r="J4471" s="25">
        <v>0</v>
      </c>
      <c r="K4471" s="25">
        <v>0</v>
      </c>
      <c r="L4471" s="25">
        <v>0</v>
      </c>
    </row>
    <row r="4472" spans="2:12" ht="19.5" customHeight="1" x14ac:dyDescent="0.3">
      <c r="B4472" s="89" t="s">
        <v>57</v>
      </c>
      <c r="C4472" s="38" t="s">
        <v>28</v>
      </c>
      <c r="D4472" s="38" t="s">
        <v>43</v>
      </c>
      <c r="E4472" s="43">
        <v>44593</v>
      </c>
      <c r="F4472" s="42">
        <v>6</v>
      </c>
      <c r="G4472" s="27">
        <v>0.38225199999999998</v>
      </c>
      <c r="H4472" s="27">
        <v>0.28998600000000002</v>
      </c>
      <c r="I4472" s="27">
        <v>0.263154</v>
      </c>
      <c r="J4472" s="25">
        <v>0</v>
      </c>
      <c r="K4472" s="25">
        <v>0</v>
      </c>
      <c r="L4472" s="25">
        <v>0</v>
      </c>
    </row>
    <row r="4473" spans="2:12" ht="19.5" customHeight="1" x14ac:dyDescent="0.3">
      <c r="B4473" s="39" t="s">
        <v>57</v>
      </c>
      <c r="C4473" s="38" t="s">
        <v>28</v>
      </c>
      <c r="D4473" s="38" t="s">
        <v>43</v>
      </c>
      <c r="E4473" s="43">
        <v>44621</v>
      </c>
      <c r="F4473" s="42">
        <v>6</v>
      </c>
      <c r="G4473" s="27">
        <v>0.486757</v>
      </c>
      <c r="H4473" s="27">
        <v>0.39656200000000003</v>
      </c>
      <c r="I4473" s="27">
        <v>0.35927199999999998</v>
      </c>
      <c r="J4473" s="25">
        <v>0</v>
      </c>
      <c r="K4473" s="25">
        <v>0</v>
      </c>
      <c r="L4473" s="25">
        <v>0</v>
      </c>
    </row>
    <row r="4474" spans="2:12" ht="19.5" customHeight="1" x14ac:dyDescent="0.3">
      <c r="B4474" s="88" t="s">
        <v>57</v>
      </c>
      <c r="C4474" s="38" t="s">
        <v>28</v>
      </c>
      <c r="D4474" s="38" t="s">
        <v>43</v>
      </c>
      <c r="E4474" s="43">
        <v>44652</v>
      </c>
      <c r="F4474" s="42">
        <v>6</v>
      </c>
      <c r="G4474" s="27">
        <v>0.34598699999999999</v>
      </c>
      <c r="H4474" s="27">
        <v>0.28673700000000002</v>
      </c>
      <c r="I4474" s="27">
        <v>0.24523600000000001</v>
      </c>
      <c r="J4474" s="25">
        <v>0</v>
      </c>
      <c r="K4474" s="25">
        <v>0</v>
      </c>
      <c r="L4474" s="25">
        <v>0</v>
      </c>
    </row>
    <row r="4475" spans="2:12" ht="19.5" customHeight="1" x14ac:dyDescent="0.3">
      <c r="B4475" s="88" t="s">
        <v>57</v>
      </c>
      <c r="C4475" s="38" t="s">
        <v>28</v>
      </c>
      <c r="D4475" s="38" t="s">
        <v>43</v>
      </c>
      <c r="E4475" s="43">
        <v>44682</v>
      </c>
      <c r="F4475" s="42">
        <v>6</v>
      </c>
      <c r="G4475" s="27">
        <v>0.32658100000000001</v>
      </c>
      <c r="H4475" s="27">
        <v>0.27766400000000002</v>
      </c>
      <c r="I4475" s="27">
        <v>0.24071699999999999</v>
      </c>
      <c r="J4475" s="25">
        <v>0</v>
      </c>
      <c r="K4475" s="25">
        <v>0</v>
      </c>
      <c r="L4475" s="25">
        <v>0</v>
      </c>
    </row>
    <row r="4476" spans="2:12" ht="19.5" customHeight="1" x14ac:dyDescent="0.3">
      <c r="B4476" s="89" t="s">
        <v>57</v>
      </c>
      <c r="C4476" s="38" t="s">
        <v>28</v>
      </c>
      <c r="D4476" s="38" t="s">
        <v>43</v>
      </c>
      <c r="E4476" s="43">
        <v>44713</v>
      </c>
      <c r="F4476" s="42">
        <v>6</v>
      </c>
      <c r="G4476" s="27">
        <v>0.29894100000000001</v>
      </c>
      <c r="H4476" s="27">
        <v>0.24904299999999999</v>
      </c>
      <c r="I4476" s="27">
        <v>0.22064800000000001</v>
      </c>
      <c r="J4476" s="25">
        <v>0</v>
      </c>
      <c r="K4476" s="25">
        <v>0</v>
      </c>
      <c r="L4476" s="25">
        <v>0</v>
      </c>
    </row>
    <row r="4477" spans="2:12" ht="19.5" customHeight="1" x14ac:dyDescent="0.3">
      <c r="B4477" s="88" t="s">
        <v>57</v>
      </c>
      <c r="C4477" s="38" t="s">
        <v>28</v>
      </c>
      <c r="D4477" s="38" t="s">
        <v>43</v>
      </c>
      <c r="E4477" s="43">
        <v>44743</v>
      </c>
      <c r="F4477" s="42">
        <v>6</v>
      </c>
      <c r="G4477" s="27">
        <v>0.27449099999999999</v>
      </c>
      <c r="H4477" s="27">
        <v>0.222992</v>
      </c>
      <c r="I4477" s="27">
        <v>0.18589600000000001</v>
      </c>
      <c r="J4477" s="25">
        <v>0</v>
      </c>
      <c r="K4477" s="25">
        <v>0</v>
      </c>
      <c r="L4477" s="25">
        <v>0</v>
      </c>
    </row>
    <row r="4478" spans="2:12" ht="19.5" customHeight="1" x14ac:dyDescent="0.3">
      <c r="B4478" s="89" t="s">
        <v>57</v>
      </c>
      <c r="C4478" s="38" t="s">
        <v>28</v>
      </c>
      <c r="D4478" s="38" t="s">
        <v>43</v>
      </c>
      <c r="E4478" s="43">
        <v>44774</v>
      </c>
      <c r="F4478" s="42">
        <v>6</v>
      </c>
      <c r="G4478" s="27">
        <v>0.296375</v>
      </c>
      <c r="H4478" s="27">
        <v>0.24335699999999999</v>
      </c>
      <c r="I4478" s="27">
        <v>0.21282100000000001</v>
      </c>
      <c r="J4478" s="25">
        <v>0</v>
      </c>
      <c r="K4478" s="25">
        <v>0</v>
      </c>
      <c r="L4478" s="25">
        <v>0</v>
      </c>
    </row>
    <row r="4479" spans="2:12" ht="19.5" customHeight="1" x14ac:dyDescent="0.3">
      <c r="B4479" s="89" t="s">
        <v>57</v>
      </c>
      <c r="C4479" s="38" t="s">
        <v>28</v>
      </c>
      <c r="D4479" s="38" t="s">
        <v>43</v>
      </c>
      <c r="E4479" s="43">
        <v>44805</v>
      </c>
      <c r="F4479" s="42">
        <v>6</v>
      </c>
      <c r="G4479" s="27">
        <v>0.29920600000000003</v>
      </c>
      <c r="H4479" s="27">
        <v>0.22816</v>
      </c>
      <c r="I4479" s="27">
        <v>0.186697</v>
      </c>
      <c r="J4479" s="25">
        <v>0</v>
      </c>
      <c r="K4479" s="25">
        <v>0</v>
      </c>
      <c r="L4479" s="25">
        <v>0</v>
      </c>
    </row>
    <row r="4480" spans="2:12" ht="19.5" customHeight="1" x14ac:dyDescent="0.3">
      <c r="B4480" s="89" t="s">
        <v>57</v>
      </c>
      <c r="C4480" s="38" t="s">
        <v>28</v>
      </c>
      <c r="D4480" s="38" t="s">
        <v>43</v>
      </c>
      <c r="E4480" s="43">
        <v>44835</v>
      </c>
      <c r="F4480" s="42">
        <v>6</v>
      </c>
      <c r="G4480" s="27">
        <v>0.28975600000000001</v>
      </c>
      <c r="H4480" s="27">
        <v>0.22206100000000001</v>
      </c>
      <c r="I4480" s="27">
        <v>0.176678</v>
      </c>
      <c r="J4480" s="25">
        <v>0</v>
      </c>
      <c r="K4480" s="25">
        <v>0</v>
      </c>
      <c r="L4480" s="25">
        <v>0</v>
      </c>
    </row>
    <row r="4481" spans="2:12" ht="19.5" customHeight="1" x14ac:dyDescent="0.3">
      <c r="B4481" s="88" t="s">
        <v>57</v>
      </c>
      <c r="C4481" s="38" t="s">
        <v>28</v>
      </c>
      <c r="D4481" s="38" t="s">
        <v>43</v>
      </c>
      <c r="E4481" s="43">
        <v>44866</v>
      </c>
      <c r="F4481" s="42">
        <v>6</v>
      </c>
      <c r="G4481" s="27">
        <v>0.267044</v>
      </c>
      <c r="H4481" s="27">
        <v>0.20466100000000001</v>
      </c>
      <c r="I4481" s="27">
        <v>0.169373</v>
      </c>
      <c r="J4481" s="25">
        <v>0</v>
      </c>
      <c r="K4481" s="25">
        <v>0</v>
      </c>
      <c r="L4481" s="25">
        <v>0</v>
      </c>
    </row>
    <row r="4482" spans="2:12" ht="19.5" customHeight="1" x14ac:dyDescent="0.3">
      <c r="B4482" s="88" t="s">
        <v>57</v>
      </c>
      <c r="C4482" s="38" t="s">
        <v>28</v>
      </c>
      <c r="D4482" s="38" t="s">
        <v>43</v>
      </c>
      <c r="E4482" s="43">
        <v>44896</v>
      </c>
      <c r="F4482" s="42">
        <v>6</v>
      </c>
      <c r="G4482" s="27">
        <v>0.25033899999999998</v>
      </c>
      <c r="H4482" s="27">
        <v>0.18746299999999999</v>
      </c>
      <c r="I4482" s="27">
        <v>0.16651199999999999</v>
      </c>
      <c r="J4482" s="25">
        <v>0</v>
      </c>
      <c r="K4482" s="25">
        <v>0</v>
      </c>
      <c r="L4482" s="25">
        <v>0</v>
      </c>
    </row>
    <row r="4483" spans="2:12" ht="19.5" customHeight="1" x14ac:dyDescent="0.3">
      <c r="B4483" s="39" t="s">
        <v>57</v>
      </c>
      <c r="C4483" s="38" t="s">
        <v>28</v>
      </c>
      <c r="D4483" s="38" t="s">
        <v>43</v>
      </c>
      <c r="E4483" s="43">
        <v>44927</v>
      </c>
      <c r="F4483" s="42">
        <v>6</v>
      </c>
      <c r="G4483" s="27">
        <v>0.23895</v>
      </c>
      <c r="H4483" s="27">
        <v>0.16586699999999999</v>
      </c>
      <c r="I4483" s="27">
        <v>0.10145899999999999</v>
      </c>
      <c r="J4483" s="25">
        <v>0</v>
      </c>
      <c r="K4483" s="25">
        <v>0</v>
      </c>
      <c r="L4483" s="25">
        <v>0</v>
      </c>
    </row>
    <row r="4484" spans="2:12" ht="19.5" customHeight="1" x14ac:dyDescent="0.3">
      <c r="B4484" s="39" t="s">
        <v>57</v>
      </c>
      <c r="C4484" s="38" t="s">
        <v>28</v>
      </c>
      <c r="D4484" s="38" t="s">
        <v>43</v>
      </c>
      <c r="E4484" s="43">
        <v>44958</v>
      </c>
      <c r="F4484" s="42">
        <v>6</v>
      </c>
      <c r="G4484" s="27">
        <v>0.28157799999999999</v>
      </c>
      <c r="H4484" s="27">
        <v>0.22386200000000001</v>
      </c>
      <c r="I4484" s="27">
        <v>0.18323999999999999</v>
      </c>
      <c r="J4484" s="25">
        <v>0</v>
      </c>
      <c r="K4484" s="25">
        <v>0</v>
      </c>
      <c r="L4484" s="25">
        <v>0</v>
      </c>
    </row>
    <row r="4485" spans="2:12" ht="19.5" customHeight="1" x14ac:dyDescent="0.3">
      <c r="B4485" s="39" t="s">
        <v>57</v>
      </c>
      <c r="C4485" s="38" t="s">
        <v>28</v>
      </c>
      <c r="D4485" s="38" t="s">
        <v>43</v>
      </c>
      <c r="E4485" s="43">
        <v>44986</v>
      </c>
      <c r="F4485" s="42">
        <v>6</v>
      </c>
      <c r="G4485" s="27">
        <v>0.22539600000000001</v>
      </c>
      <c r="H4485" s="27">
        <v>0.16500899999999999</v>
      </c>
      <c r="I4485" s="27">
        <v>0.14493600000000001</v>
      </c>
      <c r="J4485" s="25">
        <v>0</v>
      </c>
      <c r="K4485" s="25">
        <v>0</v>
      </c>
      <c r="L4485" s="25">
        <v>0</v>
      </c>
    </row>
    <row r="4486" spans="2:12" ht="19.5" customHeight="1" x14ac:dyDescent="0.3">
      <c r="B4486" s="39" t="s">
        <v>57</v>
      </c>
      <c r="C4486" s="38" t="s">
        <v>28</v>
      </c>
      <c r="D4486" s="38" t="s">
        <v>43</v>
      </c>
      <c r="E4486" s="43">
        <v>45017</v>
      </c>
      <c r="F4486" s="42">
        <v>6</v>
      </c>
      <c r="G4486" s="27">
        <v>0.204018</v>
      </c>
      <c r="H4486" s="27">
        <v>0.151284</v>
      </c>
      <c r="I4486" s="27">
        <v>0.11795600000000001</v>
      </c>
      <c r="J4486" s="25">
        <v>0</v>
      </c>
      <c r="K4486" s="25">
        <v>0</v>
      </c>
      <c r="L4486" s="25">
        <v>0</v>
      </c>
    </row>
    <row r="4487" spans="2:12" ht="19.5" customHeight="1" x14ac:dyDescent="0.3">
      <c r="B4487" s="39" t="s">
        <v>57</v>
      </c>
      <c r="C4487" s="38" t="s">
        <v>28</v>
      </c>
      <c r="D4487" s="38" t="s">
        <v>43</v>
      </c>
      <c r="E4487" s="43">
        <v>45047</v>
      </c>
      <c r="F4487" s="42">
        <v>6</v>
      </c>
      <c r="G4487" s="27">
        <v>0.19539400000000001</v>
      </c>
      <c r="H4487" s="27">
        <v>0.147262</v>
      </c>
      <c r="I4487" s="27">
        <v>0.11860999999999999</v>
      </c>
      <c r="J4487" s="25">
        <v>0</v>
      </c>
      <c r="K4487" s="25">
        <v>0</v>
      </c>
      <c r="L4487" s="25">
        <v>0</v>
      </c>
    </row>
    <row r="4488" spans="2:12" ht="19.5" customHeight="1" x14ac:dyDescent="0.3">
      <c r="B4488" s="39" t="s">
        <v>57</v>
      </c>
      <c r="C4488" s="38" t="s">
        <v>28</v>
      </c>
      <c r="D4488" s="38" t="s">
        <v>43</v>
      </c>
      <c r="E4488" s="43">
        <v>45078</v>
      </c>
      <c r="F4488" s="42">
        <v>6</v>
      </c>
      <c r="G4488" s="27">
        <v>0.217414</v>
      </c>
      <c r="H4488" s="27">
        <v>0.16864100000000001</v>
      </c>
      <c r="I4488" s="27">
        <v>0.134408</v>
      </c>
      <c r="J4488" s="25">
        <v>0</v>
      </c>
      <c r="K4488" s="25">
        <v>0</v>
      </c>
      <c r="L4488" s="25">
        <v>0</v>
      </c>
    </row>
    <row r="4489" spans="2:12" ht="19.5" customHeight="1" x14ac:dyDescent="0.3">
      <c r="B4489" s="89" t="s">
        <v>57</v>
      </c>
      <c r="C4489" s="38" t="s">
        <v>28</v>
      </c>
      <c r="D4489" s="38" t="s">
        <v>43</v>
      </c>
      <c r="E4489" s="43">
        <v>45108</v>
      </c>
      <c r="F4489" s="42">
        <v>6</v>
      </c>
      <c r="G4489" s="27">
        <v>0.21632999999999999</v>
      </c>
      <c r="H4489" s="27">
        <v>0.16802700000000001</v>
      </c>
      <c r="I4489" s="27">
        <v>0.127827</v>
      </c>
      <c r="J4489" s="25">
        <v>0</v>
      </c>
      <c r="K4489" s="25">
        <v>0</v>
      </c>
      <c r="L4489" s="25">
        <v>0</v>
      </c>
    </row>
    <row r="4490" spans="2:12" ht="19.5" customHeight="1" x14ac:dyDescent="0.3">
      <c r="B4490" s="89" t="s">
        <v>57</v>
      </c>
      <c r="C4490" s="38" t="s">
        <v>28</v>
      </c>
      <c r="D4490" s="38" t="s">
        <v>43</v>
      </c>
      <c r="E4490" s="43">
        <v>44562</v>
      </c>
      <c r="F4490" s="42">
        <v>8</v>
      </c>
      <c r="G4490" s="27">
        <v>0.39279500000000001</v>
      </c>
      <c r="H4490" s="27">
        <v>0.30284100000000003</v>
      </c>
      <c r="I4490" s="27">
        <v>0.26256600000000002</v>
      </c>
      <c r="J4490" s="25">
        <v>0</v>
      </c>
      <c r="K4490" s="25">
        <v>0</v>
      </c>
      <c r="L4490" s="25">
        <v>0</v>
      </c>
    </row>
    <row r="4491" spans="2:12" ht="19.5" customHeight="1" x14ac:dyDescent="0.3">
      <c r="B4491" s="89" t="s">
        <v>57</v>
      </c>
      <c r="C4491" s="38" t="s">
        <v>28</v>
      </c>
      <c r="D4491" s="38" t="s">
        <v>43</v>
      </c>
      <c r="E4491" s="43">
        <v>44593</v>
      </c>
      <c r="F4491" s="42">
        <v>8</v>
      </c>
      <c r="G4491" s="27">
        <v>0.38425199999999998</v>
      </c>
      <c r="H4491" s="27">
        <v>0.29198600000000002</v>
      </c>
      <c r="I4491" s="27">
        <v>0.265154</v>
      </c>
      <c r="J4491" s="25">
        <v>0</v>
      </c>
      <c r="K4491" s="25">
        <v>0</v>
      </c>
      <c r="L4491" s="25">
        <v>0</v>
      </c>
    </row>
    <row r="4492" spans="2:12" ht="19.5" customHeight="1" x14ac:dyDescent="0.3">
      <c r="B4492" s="39" t="s">
        <v>57</v>
      </c>
      <c r="C4492" s="38" t="s">
        <v>28</v>
      </c>
      <c r="D4492" s="38" t="s">
        <v>43</v>
      </c>
      <c r="E4492" s="43">
        <v>44621</v>
      </c>
      <c r="F4492" s="42">
        <v>8</v>
      </c>
      <c r="G4492" s="27">
        <v>0.488757</v>
      </c>
      <c r="H4492" s="27">
        <v>0.39856200000000003</v>
      </c>
      <c r="I4492" s="27">
        <v>0.36127199999999998</v>
      </c>
      <c r="J4492" s="25">
        <v>0</v>
      </c>
      <c r="K4492" s="25">
        <v>0</v>
      </c>
      <c r="L4492" s="25">
        <v>0</v>
      </c>
    </row>
    <row r="4493" spans="2:12" ht="19.5" customHeight="1" x14ac:dyDescent="0.3">
      <c r="B4493" s="89" t="s">
        <v>57</v>
      </c>
      <c r="C4493" s="38" t="s">
        <v>28</v>
      </c>
      <c r="D4493" s="38" t="s">
        <v>43</v>
      </c>
      <c r="E4493" s="43">
        <v>44652</v>
      </c>
      <c r="F4493" s="42">
        <v>8</v>
      </c>
      <c r="G4493" s="27">
        <v>0.34798699999999999</v>
      </c>
      <c r="H4493" s="27">
        <v>0.28873700000000002</v>
      </c>
      <c r="I4493" s="27">
        <v>0.24723600000000001</v>
      </c>
      <c r="J4493" s="25">
        <v>0</v>
      </c>
      <c r="K4493" s="25">
        <v>0</v>
      </c>
      <c r="L4493" s="25">
        <v>0</v>
      </c>
    </row>
    <row r="4494" spans="2:12" ht="19.5" customHeight="1" x14ac:dyDescent="0.3">
      <c r="B4494" s="88" t="s">
        <v>57</v>
      </c>
      <c r="C4494" s="38" t="s">
        <v>28</v>
      </c>
      <c r="D4494" s="38" t="s">
        <v>43</v>
      </c>
      <c r="E4494" s="43">
        <v>44682</v>
      </c>
      <c r="F4494" s="42">
        <v>8</v>
      </c>
      <c r="G4494" s="27">
        <v>0.32858100000000001</v>
      </c>
      <c r="H4494" s="27">
        <v>0.27966400000000002</v>
      </c>
      <c r="I4494" s="27">
        <v>0.24271699999999999</v>
      </c>
      <c r="J4494" s="25">
        <v>0</v>
      </c>
      <c r="K4494" s="25">
        <v>0</v>
      </c>
      <c r="L4494" s="25">
        <v>0</v>
      </c>
    </row>
    <row r="4495" spans="2:12" ht="19.5" customHeight="1" x14ac:dyDescent="0.3">
      <c r="B4495" s="39" t="s">
        <v>57</v>
      </c>
      <c r="C4495" s="38" t="s">
        <v>28</v>
      </c>
      <c r="D4495" s="38" t="s">
        <v>43</v>
      </c>
      <c r="E4495" s="43">
        <v>44713</v>
      </c>
      <c r="F4495" s="42">
        <v>8</v>
      </c>
      <c r="G4495" s="27">
        <v>0.30094100000000001</v>
      </c>
      <c r="H4495" s="27">
        <v>0.25104300000000002</v>
      </c>
      <c r="I4495" s="27">
        <v>0.22264800000000001</v>
      </c>
      <c r="J4495" s="25">
        <v>0</v>
      </c>
      <c r="K4495" s="25">
        <v>0</v>
      </c>
      <c r="L4495" s="25">
        <v>0</v>
      </c>
    </row>
    <row r="4496" spans="2:12" ht="19.5" customHeight="1" x14ac:dyDescent="0.3">
      <c r="B4496" s="88" t="s">
        <v>57</v>
      </c>
      <c r="C4496" s="38" t="s">
        <v>28</v>
      </c>
      <c r="D4496" s="38" t="s">
        <v>43</v>
      </c>
      <c r="E4496" s="43">
        <v>44743</v>
      </c>
      <c r="F4496" s="42">
        <v>8</v>
      </c>
      <c r="G4496" s="27">
        <v>0.27649099999999999</v>
      </c>
      <c r="H4496" s="27">
        <v>0.224992</v>
      </c>
      <c r="I4496" s="27">
        <v>0.18789600000000001</v>
      </c>
      <c r="J4496" s="25">
        <v>0</v>
      </c>
      <c r="K4496" s="25">
        <v>0</v>
      </c>
      <c r="L4496" s="25">
        <v>0</v>
      </c>
    </row>
    <row r="4497" spans="2:12" ht="19.5" customHeight="1" x14ac:dyDescent="0.3">
      <c r="B4497" s="89" t="s">
        <v>57</v>
      </c>
      <c r="C4497" s="38" t="s">
        <v>28</v>
      </c>
      <c r="D4497" s="38" t="s">
        <v>43</v>
      </c>
      <c r="E4497" s="43">
        <v>44774</v>
      </c>
      <c r="F4497" s="42">
        <v>8</v>
      </c>
      <c r="G4497" s="27">
        <v>0.298375</v>
      </c>
      <c r="H4497" s="27">
        <v>0.24535699999999999</v>
      </c>
      <c r="I4497" s="27">
        <v>0.21482100000000001</v>
      </c>
      <c r="J4497" s="25">
        <v>0</v>
      </c>
      <c r="K4497" s="25">
        <v>0</v>
      </c>
      <c r="L4497" s="25">
        <v>0</v>
      </c>
    </row>
    <row r="4498" spans="2:12" ht="19.5" customHeight="1" x14ac:dyDescent="0.3">
      <c r="B4498" s="39" t="s">
        <v>57</v>
      </c>
      <c r="C4498" s="38" t="s">
        <v>28</v>
      </c>
      <c r="D4498" s="38" t="s">
        <v>43</v>
      </c>
      <c r="E4498" s="43">
        <v>44805</v>
      </c>
      <c r="F4498" s="42">
        <v>8</v>
      </c>
      <c r="G4498" s="27">
        <v>0.30120599999999997</v>
      </c>
      <c r="H4498" s="27">
        <v>0.23016</v>
      </c>
      <c r="I4498" s="27">
        <v>0.188697</v>
      </c>
      <c r="J4498" s="25">
        <v>0</v>
      </c>
      <c r="K4498" s="25">
        <v>0</v>
      </c>
      <c r="L4498" s="25">
        <v>0</v>
      </c>
    </row>
    <row r="4499" spans="2:12" ht="19.5" customHeight="1" x14ac:dyDescent="0.3">
      <c r="B4499" s="89" t="s">
        <v>57</v>
      </c>
      <c r="C4499" s="38" t="s">
        <v>28</v>
      </c>
      <c r="D4499" s="38" t="s">
        <v>43</v>
      </c>
      <c r="E4499" s="43">
        <v>44835</v>
      </c>
      <c r="F4499" s="42">
        <v>8</v>
      </c>
      <c r="G4499" s="27">
        <v>0.29175600000000002</v>
      </c>
      <c r="H4499" s="27">
        <v>0.22406100000000001</v>
      </c>
      <c r="I4499" s="27">
        <v>0.178678</v>
      </c>
      <c r="J4499" s="25">
        <v>0</v>
      </c>
      <c r="K4499" s="25">
        <v>0</v>
      </c>
      <c r="L4499" s="25">
        <v>0</v>
      </c>
    </row>
    <row r="4500" spans="2:12" ht="19.5" customHeight="1" x14ac:dyDescent="0.3">
      <c r="B4500" s="89" t="s">
        <v>57</v>
      </c>
      <c r="C4500" s="38" t="s">
        <v>28</v>
      </c>
      <c r="D4500" s="38" t="s">
        <v>43</v>
      </c>
      <c r="E4500" s="43">
        <v>44866</v>
      </c>
      <c r="F4500" s="42">
        <v>8</v>
      </c>
      <c r="G4500" s="27">
        <v>0.26904400000000001</v>
      </c>
      <c r="H4500" s="27">
        <v>0.20666100000000001</v>
      </c>
      <c r="I4500" s="27">
        <v>0.171373</v>
      </c>
      <c r="J4500" s="25">
        <v>0</v>
      </c>
      <c r="K4500" s="25">
        <v>0</v>
      </c>
      <c r="L4500" s="25">
        <v>0</v>
      </c>
    </row>
    <row r="4501" spans="2:12" ht="19.5" customHeight="1" x14ac:dyDescent="0.3">
      <c r="B4501" s="88" t="s">
        <v>57</v>
      </c>
      <c r="C4501" s="38" t="s">
        <v>28</v>
      </c>
      <c r="D4501" s="38" t="s">
        <v>43</v>
      </c>
      <c r="E4501" s="43">
        <v>44896</v>
      </c>
      <c r="F4501" s="42">
        <v>8</v>
      </c>
      <c r="G4501" s="27">
        <v>0.25233899999999998</v>
      </c>
      <c r="H4501" s="27">
        <v>0.18946299999999999</v>
      </c>
      <c r="I4501" s="27">
        <v>0.168512</v>
      </c>
      <c r="J4501" s="25">
        <v>0</v>
      </c>
      <c r="K4501" s="25">
        <v>0</v>
      </c>
      <c r="L4501" s="25">
        <v>0</v>
      </c>
    </row>
    <row r="4502" spans="2:12" ht="19.5" customHeight="1" x14ac:dyDescent="0.3">
      <c r="B4502" s="39" t="s">
        <v>57</v>
      </c>
      <c r="C4502" s="38" t="s">
        <v>28</v>
      </c>
      <c r="D4502" s="38" t="s">
        <v>43</v>
      </c>
      <c r="E4502" s="43">
        <v>44927</v>
      </c>
      <c r="F4502" s="42">
        <v>8</v>
      </c>
      <c r="G4502" s="27">
        <v>0.24095</v>
      </c>
      <c r="H4502" s="27">
        <v>0.16786699999999999</v>
      </c>
      <c r="I4502" s="27">
        <v>0.103459</v>
      </c>
      <c r="J4502" s="25">
        <v>0</v>
      </c>
      <c r="K4502" s="25">
        <v>0</v>
      </c>
      <c r="L4502" s="25">
        <v>0</v>
      </c>
    </row>
    <row r="4503" spans="2:12" ht="19.5" customHeight="1" x14ac:dyDescent="0.3">
      <c r="B4503" s="39" t="s">
        <v>57</v>
      </c>
      <c r="C4503" s="38" t="s">
        <v>28</v>
      </c>
      <c r="D4503" s="38" t="s">
        <v>43</v>
      </c>
      <c r="E4503" s="43">
        <v>44958</v>
      </c>
      <c r="F4503" s="42">
        <v>8</v>
      </c>
      <c r="G4503" s="27">
        <v>0.283578</v>
      </c>
      <c r="H4503" s="27">
        <v>0.22586200000000001</v>
      </c>
      <c r="I4503" s="27">
        <v>0.18523999999999999</v>
      </c>
      <c r="J4503" s="25">
        <v>0</v>
      </c>
      <c r="K4503" s="25">
        <v>0</v>
      </c>
      <c r="L4503" s="25">
        <v>0</v>
      </c>
    </row>
    <row r="4504" spans="2:12" ht="19.5" customHeight="1" x14ac:dyDescent="0.3">
      <c r="B4504" s="39" t="s">
        <v>57</v>
      </c>
      <c r="C4504" s="38" t="s">
        <v>28</v>
      </c>
      <c r="D4504" s="38" t="s">
        <v>43</v>
      </c>
      <c r="E4504" s="43">
        <v>44986</v>
      </c>
      <c r="F4504" s="42">
        <v>8</v>
      </c>
      <c r="G4504" s="27">
        <v>0.22739599999999999</v>
      </c>
      <c r="H4504" s="27">
        <v>0.16700899999999999</v>
      </c>
      <c r="I4504" s="27">
        <v>0.14693600000000001</v>
      </c>
      <c r="J4504" s="25">
        <v>0</v>
      </c>
      <c r="K4504" s="25">
        <v>0</v>
      </c>
      <c r="L4504" s="25">
        <v>0</v>
      </c>
    </row>
    <row r="4505" spans="2:12" ht="19.5" customHeight="1" x14ac:dyDescent="0.3">
      <c r="B4505" s="39" t="s">
        <v>57</v>
      </c>
      <c r="C4505" s="38" t="s">
        <v>28</v>
      </c>
      <c r="D4505" s="38" t="s">
        <v>43</v>
      </c>
      <c r="E4505" s="43">
        <v>45017</v>
      </c>
      <c r="F4505" s="42">
        <v>8</v>
      </c>
      <c r="G4505" s="27">
        <v>0.20601800000000001</v>
      </c>
      <c r="H4505" s="27">
        <v>0.153284</v>
      </c>
      <c r="I4505" s="27">
        <v>0.11995599999999999</v>
      </c>
      <c r="J4505" s="25">
        <v>0</v>
      </c>
      <c r="K4505" s="25">
        <v>0</v>
      </c>
      <c r="L4505" s="25">
        <v>0</v>
      </c>
    </row>
    <row r="4506" spans="2:12" ht="19.5" customHeight="1" x14ac:dyDescent="0.3">
      <c r="B4506" s="39" t="s">
        <v>57</v>
      </c>
      <c r="C4506" s="38" t="s">
        <v>28</v>
      </c>
      <c r="D4506" s="38" t="s">
        <v>43</v>
      </c>
      <c r="E4506" s="43">
        <v>45047</v>
      </c>
      <c r="F4506" s="42">
        <v>8</v>
      </c>
      <c r="G4506" s="27">
        <v>0.19739399999999999</v>
      </c>
      <c r="H4506" s="27">
        <v>0.14926200000000001</v>
      </c>
      <c r="I4506" s="27">
        <v>0.12060999999999999</v>
      </c>
      <c r="J4506" s="25">
        <v>0</v>
      </c>
      <c r="K4506" s="25">
        <v>0</v>
      </c>
      <c r="L4506" s="25">
        <v>0</v>
      </c>
    </row>
    <row r="4507" spans="2:12" ht="19.5" customHeight="1" x14ac:dyDescent="0.3">
      <c r="B4507" s="39" t="s">
        <v>57</v>
      </c>
      <c r="C4507" s="38" t="s">
        <v>28</v>
      </c>
      <c r="D4507" s="38" t="s">
        <v>43</v>
      </c>
      <c r="E4507" s="43">
        <v>45078</v>
      </c>
      <c r="F4507" s="42">
        <v>8</v>
      </c>
      <c r="G4507" s="27">
        <v>0.219414</v>
      </c>
      <c r="H4507" s="27">
        <v>0.17064099999999999</v>
      </c>
      <c r="I4507" s="27">
        <v>0.136408</v>
      </c>
      <c r="J4507" s="25">
        <v>0</v>
      </c>
      <c r="K4507" s="25">
        <v>0</v>
      </c>
      <c r="L4507" s="25">
        <v>0</v>
      </c>
    </row>
    <row r="4508" spans="2:12" ht="19.5" customHeight="1" x14ac:dyDescent="0.3">
      <c r="B4508" s="88" t="s">
        <v>57</v>
      </c>
      <c r="C4508" s="38" t="s">
        <v>28</v>
      </c>
      <c r="D4508" s="38" t="s">
        <v>43</v>
      </c>
      <c r="E4508" s="43">
        <v>45108</v>
      </c>
      <c r="F4508" s="42">
        <v>8</v>
      </c>
      <c r="G4508" s="27">
        <v>0.21833</v>
      </c>
      <c r="H4508" s="27">
        <v>0.17002700000000001</v>
      </c>
      <c r="I4508" s="27">
        <v>0.129827</v>
      </c>
      <c r="J4508" s="25">
        <v>0</v>
      </c>
      <c r="K4508" s="25">
        <v>0</v>
      </c>
      <c r="L4508" s="25">
        <v>0</v>
      </c>
    </row>
    <row r="4509" spans="2:12" ht="19.5" customHeight="1" x14ac:dyDescent="0.3">
      <c r="B4509" s="89" t="s">
        <v>57</v>
      </c>
      <c r="C4509" s="38" t="s">
        <v>28</v>
      </c>
      <c r="D4509" s="38" t="s">
        <v>43</v>
      </c>
      <c r="E4509" s="43">
        <v>44562</v>
      </c>
      <c r="F4509" s="42">
        <v>10</v>
      </c>
      <c r="G4509" s="27">
        <v>0.39479500000000001</v>
      </c>
      <c r="H4509" s="27">
        <v>0.30484099999999997</v>
      </c>
      <c r="I4509" s="27">
        <v>0.26456600000000002</v>
      </c>
      <c r="J4509" s="25">
        <v>0</v>
      </c>
      <c r="K4509" s="25">
        <v>0</v>
      </c>
      <c r="L4509" s="25">
        <v>0</v>
      </c>
    </row>
    <row r="4510" spans="2:12" ht="19.5" customHeight="1" x14ac:dyDescent="0.3">
      <c r="B4510" s="88" t="s">
        <v>57</v>
      </c>
      <c r="C4510" s="38" t="s">
        <v>28</v>
      </c>
      <c r="D4510" s="38" t="s">
        <v>43</v>
      </c>
      <c r="E4510" s="43">
        <v>44593</v>
      </c>
      <c r="F4510" s="42">
        <v>10</v>
      </c>
      <c r="G4510" s="27">
        <v>0.38625199999999998</v>
      </c>
      <c r="H4510" s="27">
        <v>0.29398600000000003</v>
      </c>
      <c r="I4510" s="27">
        <v>0.267154</v>
      </c>
      <c r="J4510" s="25">
        <v>0</v>
      </c>
      <c r="K4510" s="25">
        <v>0</v>
      </c>
      <c r="L4510" s="25">
        <v>0</v>
      </c>
    </row>
    <row r="4511" spans="2:12" ht="19.5" customHeight="1" x14ac:dyDescent="0.3">
      <c r="B4511" s="39" t="s">
        <v>57</v>
      </c>
      <c r="C4511" s="38" t="s">
        <v>28</v>
      </c>
      <c r="D4511" s="38" t="s">
        <v>43</v>
      </c>
      <c r="E4511" s="43">
        <v>44621</v>
      </c>
      <c r="F4511" s="42">
        <v>10</v>
      </c>
      <c r="G4511" s="27">
        <v>0.490757</v>
      </c>
      <c r="H4511" s="27">
        <v>0.40056199999999997</v>
      </c>
      <c r="I4511" s="27">
        <v>0.36327199999999998</v>
      </c>
      <c r="J4511" s="25">
        <v>0</v>
      </c>
      <c r="K4511" s="25">
        <v>0</v>
      </c>
      <c r="L4511" s="25">
        <v>0</v>
      </c>
    </row>
    <row r="4512" spans="2:12" ht="19.5" customHeight="1" x14ac:dyDescent="0.3">
      <c r="B4512" s="89" t="s">
        <v>57</v>
      </c>
      <c r="C4512" s="38" t="s">
        <v>28</v>
      </c>
      <c r="D4512" s="38" t="s">
        <v>43</v>
      </c>
      <c r="E4512" s="43">
        <v>44652</v>
      </c>
      <c r="F4512" s="42">
        <v>10</v>
      </c>
      <c r="G4512" s="27">
        <v>0.34998699999999999</v>
      </c>
      <c r="H4512" s="27">
        <v>0.29073700000000002</v>
      </c>
      <c r="I4512" s="27">
        <v>0.24923600000000001</v>
      </c>
      <c r="J4512" s="25">
        <v>0</v>
      </c>
      <c r="K4512" s="25">
        <v>0</v>
      </c>
      <c r="L4512" s="25">
        <v>0</v>
      </c>
    </row>
    <row r="4513" spans="2:12" ht="19.5" customHeight="1" x14ac:dyDescent="0.3">
      <c r="B4513" s="89" t="s">
        <v>57</v>
      </c>
      <c r="C4513" s="38" t="s">
        <v>28</v>
      </c>
      <c r="D4513" s="38" t="s">
        <v>43</v>
      </c>
      <c r="E4513" s="43">
        <v>44682</v>
      </c>
      <c r="F4513" s="42">
        <v>10</v>
      </c>
      <c r="G4513" s="27">
        <v>0.33058100000000001</v>
      </c>
      <c r="H4513" s="27">
        <v>0.28166400000000003</v>
      </c>
      <c r="I4513" s="27">
        <v>0.24471699999999999</v>
      </c>
      <c r="J4513" s="25">
        <v>0</v>
      </c>
      <c r="K4513" s="25">
        <v>0</v>
      </c>
      <c r="L4513" s="25">
        <v>0</v>
      </c>
    </row>
    <row r="4514" spans="2:12" ht="19.5" customHeight="1" x14ac:dyDescent="0.3">
      <c r="B4514" s="39" t="s">
        <v>57</v>
      </c>
      <c r="C4514" s="38" t="s">
        <v>28</v>
      </c>
      <c r="D4514" s="38" t="s">
        <v>43</v>
      </c>
      <c r="E4514" s="43">
        <v>44713</v>
      </c>
      <c r="F4514" s="42">
        <v>10</v>
      </c>
      <c r="G4514" s="27">
        <v>0.30294100000000002</v>
      </c>
      <c r="H4514" s="27">
        <v>0.25304300000000002</v>
      </c>
      <c r="I4514" s="27">
        <v>0.22464799999999999</v>
      </c>
      <c r="J4514" s="25">
        <v>0</v>
      </c>
      <c r="K4514" s="25">
        <v>0</v>
      </c>
      <c r="L4514" s="25">
        <v>0</v>
      </c>
    </row>
    <row r="4515" spans="2:12" ht="19.5" customHeight="1" x14ac:dyDescent="0.3">
      <c r="B4515" s="89" t="s">
        <v>57</v>
      </c>
      <c r="C4515" s="38" t="s">
        <v>28</v>
      </c>
      <c r="D4515" s="38" t="s">
        <v>43</v>
      </c>
      <c r="E4515" s="43">
        <v>44743</v>
      </c>
      <c r="F4515" s="42">
        <v>10</v>
      </c>
      <c r="G4515" s="27">
        <v>0.27849099999999999</v>
      </c>
      <c r="H4515" s="27">
        <v>0.226992</v>
      </c>
      <c r="I4515" s="27">
        <v>0.18989600000000001</v>
      </c>
      <c r="J4515" s="25">
        <v>0</v>
      </c>
      <c r="K4515" s="25">
        <v>0</v>
      </c>
      <c r="L4515" s="25">
        <v>0</v>
      </c>
    </row>
    <row r="4516" spans="2:12" ht="19.5" customHeight="1" x14ac:dyDescent="0.3">
      <c r="B4516" s="39" t="s">
        <v>57</v>
      </c>
      <c r="C4516" s="38" t="s">
        <v>28</v>
      </c>
      <c r="D4516" s="38" t="s">
        <v>43</v>
      </c>
      <c r="E4516" s="43">
        <v>44774</v>
      </c>
      <c r="F4516" s="42">
        <v>10</v>
      </c>
      <c r="G4516" s="27">
        <v>0.300375</v>
      </c>
      <c r="H4516" s="27">
        <v>0.24735699999999999</v>
      </c>
      <c r="I4516" s="27">
        <v>0.21682100000000001</v>
      </c>
      <c r="J4516" s="25">
        <v>0</v>
      </c>
      <c r="K4516" s="25">
        <v>0</v>
      </c>
      <c r="L4516" s="25">
        <v>0</v>
      </c>
    </row>
    <row r="4517" spans="2:12" ht="19.5" customHeight="1" x14ac:dyDescent="0.3">
      <c r="B4517" s="39" t="s">
        <v>57</v>
      </c>
      <c r="C4517" s="38" t="s">
        <v>28</v>
      </c>
      <c r="D4517" s="38" t="s">
        <v>43</v>
      </c>
      <c r="E4517" s="43">
        <v>44805</v>
      </c>
      <c r="F4517" s="42">
        <v>10</v>
      </c>
      <c r="G4517" s="27">
        <v>0.30320599999999998</v>
      </c>
      <c r="H4517" s="27">
        <v>0.23216000000000001</v>
      </c>
      <c r="I4517" s="27">
        <v>0.19069700000000001</v>
      </c>
      <c r="J4517" s="25">
        <v>0</v>
      </c>
      <c r="K4517" s="25">
        <v>0</v>
      </c>
      <c r="L4517" s="25">
        <v>0</v>
      </c>
    </row>
    <row r="4518" spans="2:12" ht="19.5" customHeight="1" x14ac:dyDescent="0.3">
      <c r="B4518" s="89" t="s">
        <v>57</v>
      </c>
      <c r="C4518" s="38" t="s">
        <v>28</v>
      </c>
      <c r="D4518" s="38" t="s">
        <v>43</v>
      </c>
      <c r="E4518" s="43">
        <v>44835</v>
      </c>
      <c r="F4518" s="42">
        <v>10</v>
      </c>
      <c r="G4518" s="27">
        <v>0.29375600000000002</v>
      </c>
      <c r="H4518" s="27">
        <v>0.22606100000000001</v>
      </c>
      <c r="I4518" s="27">
        <v>0.18067800000000001</v>
      </c>
      <c r="J4518" s="25">
        <v>0</v>
      </c>
      <c r="K4518" s="25">
        <v>0</v>
      </c>
      <c r="L4518" s="25">
        <v>0</v>
      </c>
    </row>
    <row r="4519" spans="2:12" ht="19.5" customHeight="1" x14ac:dyDescent="0.3">
      <c r="B4519" s="88" t="s">
        <v>57</v>
      </c>
      <c r="C4519" s="38" t="s">
        <v>28</v>
      </c>
      <c r="D4519" s="38" t="s">
        <v>43</v>
      </c>
      <c r="E4519" s="43">
        <v>44866</v>
      </c>
      <c r="F4519" s="42">
        <v>10</v>
      </c>
      <c r="G4519" s="27">
        <v>0.27104400000000001</v>
      </c>
      <c r="H4519" s="27">
        <v>0.20866100000000001</v>
      </c>
      <c r="I4519" s="27">
        <v>0.173373</v>
      </c>
      <c r="J4519" s="25">
        <v>0</v>
      </c>
      <c r="K4519" s="25">
        <v>0</v>
      </c>
      <c r="L4519" s="25">
        <v>0</v>
      </c>
    </row>
    <row r="4520" spans="2:12" ht="19.5" customHeight="1" x14ac:dyDescent="0.3">
      <c r="B4520" s="88" t="s">
        <v>57</v>
      </c>
      <c r="C4520" s="38" t="s">
        <v>28</v>
      </c>
      <c r="D4520" s="38" t="s">
        <v>43</v>
      </c>
      <c r="E4520" s="43">
        <v>44896</v>
      </c>
      <c r="F4520" s="42">
        <v>10</v>
      </c>
      <c r="G4520" s="27">
        <v>0.25433899999999998</v>
      </c>
      <c r="H4520" s="27">
        <v>0.19146299999999999</v>
      </c>
      <c r="I4520" s="27">
        <v>0.170512</v>
      </c>
      <c r="J4520" s="25">
        <v>0</v>
      </c>
      <c r="K4520" s="25">
        <v>0</v>
      </c>
      <c r="L4520" s="25">
        <v>0</v>
      </c>
    </row>
    <row r="4521" spans="2:12" ht="19.5" customHeight="1" x14ac:dyDescent="0.3">
      <c r="B4521" s="39" t="s">
        <v>57</v>
      </c>
      <c r="C4521" s="38" t="s">
        <v>28</v>
      </c>
      <c r="D4521" s="38" t="s">
        <v>43</v>
      </c>
      <c r="E4521" s="43">
        <v>44927</v>
      </c>
      <c r="F4521" s="42">
        <v>10</v>
      </c>
      <c r="G4521" s="27">
        <v>0.24295</v>
      </c>
      <c r="H4521" s="27">
        <v>0.16986699999999999</v>
      </c>
      <c r="I4521" s="27">
        <v>0.105459</v>
      </c>
      <c r="J4521" s="25">
        <v>0</v>
      </c>
      <c r="K4521" s="25">
        <v>0</v>
      </c>
      <c r="L4521" s="25">
        <v>0</v>
      </c>
    </row>
    <row r="4522" spans="2:12" ht="19.5" customHeight="1" x14ac:dyDescent="0.3">
      <c r="B4522" s="39" t="s">
        <v>57</v>
      </c>
      <c r="C4522" s="38" t="s">
        <v>28</v>
      </c>
      <c r="D4522" s="38" t="s">
        <v>43</v>
      </c>
      <c r="E4522" s="43">
        <v>44958</v>
      </c>
      <c r="F4522" s="42">
        <v>10</v>
      </c>
      <c r="G4522" s="27">
        <v>0.285578</v>
      </c>
      <c r="H4522" s="27">
        <v>0.22786200000000001</v>
      </c>
      <c r="I4522" s="27">
        <v>0.18723999999999999</v>
      </c>
      <c r="J4522" s="25">
        <v>0</v>
      </c>
      <c r="K4522" s="25">
        <v>0</v>
      </c>
      <c r="L4522" s="25">
        <v>0</v>
      </c>
    </row>
    <row r="4523" spans="2:12" ht="19.5" customHeight="1" x14ac:dyDescent="0.3">
      <c r="B4523" s="39" t="s">
        <v>57</v>
      </c>
      <c r="C4523" s="38" t="s">
        <v>28</v>
      </c>
      <c r="D4523" s="38" t="s">
        <v>43</v>
      </c>
      <c r="E4523" s="43">
        <v>44986</v>
      </c>
      <c r="F4523" s="42">
        <v>10</v>
      </c>
      <c r="G4523" s="27">
        <v>0.22939599999999999</v>
      </c>
      <c r="H4523" s="27">
        <v>0.16900899999999999</v>
      </c>
      <c r="I4523" s="27">
        <v>0.14893600000000001</v>
      </c>
      <c r="J4523" s="25">
        <v>0</v>
      </c>
      <c r="K4523" s="25">
        <v>0</v>
      </c>
      <c r="L4523" s="25">
        <v>0</v>
      </c>
    </row>
    <row r="4524" spans="2:12" ht="19.5" customHeight="1" x14ac:dyDescent="0.3">
      <c r="B4524" s="39" t="s">
        <v>57</v>
      </c>
      <c r="C4524" s="38" t="s">
        <v>28</v>
      </c>
      <c r="D4524" s="38" t="s">
        <v>43</v>
      </c>
      <c r="E4524" s="43">
        <v>45017</v>
      </c>
      <c r="F4524" s="42">
        <v>10</v>
      </c>
      <c r="G4524" s="27">
        <v>0.20801800000000001</v>
      </c>
      <c r="H4524" s="27">
        <v>0.15528400000000001</v>
      </c>
      <c r="I4524" s="27">
        <v>0.12195599999999999</v>
      </c>
      <c r="J4524" s="25">
        <v>0</v>
      </c>
      <c r="K4524" s="25">
        <v>0</v>
      </c>
      <c r="L4524" s="25">
        <v>0</v>
      </c>
    </row>
    <row r="4525" spans="2:12" ht="19.5" customHeight="1" x14ac:dyDescent="0.3">
      <c r="B4525" s="39" t="s">
        <v>57</v>
      </c>
      <c r="C4525" s="38" t="s">
        <v>28</v>
      </c>
      <c r="D4525" s="38" t="s">
        <v>43</v>
      </c>
      <c r="E4525" s="43">
        <v>45047</v>
      </c>
      <c r="F4525" s="42">
        <v>10</v>
      </c>
      <c r="G4525" s="27">
        <v>0.19939399999999999</v>
      </c>
      <c r="H4525" s="27">
        <v>0.15126200000000001</v>
      </c>
      <c r="I4525" s="27">
        <v>0.12261</v>
      </c>
      <c r="J4525" s="25">
        <v>0</v>
      </c>
      <c r="K4525" s="25">
        <v>0</v>
      </c>
      <c r="L4525" s="25">
        <v>0</v>
      </c>
    </row>
    <row r="4526" spans="2:12" ht="19.5" customHeight="1" x14ac:dyDescent="0.3">
      <c r="B4526" s="39" t="s">
        <v>57</v>
      </c>
      <c r="C4526" s="38" t="s">
        <v>28</v>
      </c>
      <c r="D4526" s="38" t="s">
        <v>43</v>
      </c>
      <c r="E4526" s="43">
        <v>45078</v>
      </c>
      <c r="F4526" s="42">
        <v>10</v>
      </c>
      <c r="G4526" s="27">
        <v>0.221414</v>
      </c>
      <c r="H4526" s="27">
        <v>0.17264099999999999</v>
      </c>
      <c r="I4526" s="27">
        <v>0.138408</v>
      </c>
      <c r="J4526" s="25">
        <v>0</v>
      </c>
      <c r="K4526" s="25">
        <v>0</v>
      </c>
      <c r="L4526" s="25">
        <v>0</v>
      </c>
    </row>
    <row r="4527" spans="2:12" ht="19.5" customHeight="1" x14ac:dyDescent="0.3">
      <c r="B4527" s="89" t="s">
        <v>57</v>
      </c>
      <c r="C4527" s="38" t="s">
        <v>28</v>
      </c>
      <c r="D4527" s="38" t="s">
        <v>43</v>
      </c>
      <c r="E4527" s="43">
        <v>45108</v>
      </c>
      <c r="F4527" s="42">
        <v>10</v>
      </c>
      <c r="G4527" s="27">
        <v>0.22033</v>
      </c>
      <c r="H4527" s="27">
        <v>0.17202700000000001</v>
      </c>
      <c r="I4527" s="27">
        <v>0.131827</v>
      </c>
      <c r="J4527" s="25">
        <v>0</v>
      </c>
      <c r="K4527" s="25">
        <v>0</v>
      </c>
      <c r="L4527" s="25">
        <v>0</v>
      </c>
    </row>
    <row r="4528" spans="2:12" ht="19.5" customHeight="1" x14ac:dyDescent="0.3">
      <c r="B4528" s="88" t="s">
        <v>57</v>
      </c>
      <c r="C4528" s="38" t="s">
        <v>28</v>
      </c>
      <c r="D4528" s="38" t="s">
        <v>43</v>
      </c>
      <c r="E4528" s="43">
        <v>44562</v>
      </c>
      <c r="F4528" s="42">
        <v>15</v>
      </c>
      <c r="G4528" s="27">
        <v>0.39979500000000001</v>
      </c>
      <c r="H4528" s="27">
        <v>0.30984099999999998</v>
      </c>
      <c r="I4528" s="27">
        <v>0.26956599999999997</v>
      </c>
      <c r="J4528" s="25">
        <v>0</v>
      </c>
      <c r="K4528" s="25">
        <v>0</v>
      </c>
      <c r="L4528" s="25">
        <v>0</v>
      </c>
    </row>
    <row r="4529" spans="2:12" ht="19.5" customHeight="1" x14ac:dyDescent="0.3">
      <c r="B4529" s="88" t="s">
        <v>57</v>
      </c>
      <c r="C4529" s="38" t="s">
        <v>28</v>
      </c>
      <c r="D4529" s="38" t="s">
        <v>43</v>
      </c>
      <c r="E4529" s="43">
        <v>44593</v>
      </c>
      <c r="F4529" s="42">
        <v>15</v>
      </c>
      <c r="G4529" s="27">
        <v>0.39125199999999999</v>
      </c>
      <c r="H4529" s="27">
        <v>0.29898599999999997</v>
      </c>
      <c r="I4529" s="27">
        <v>0.27215400000000001</v>
      </c>
      <c r="J4529" s="25">
        <v>0</v>
      </c>
      <c r="K4529" s="25">
        <v>0</v>
      </c>
      <c r="L4529" s="25">
        <v>0</v>
      </c>
    </row>
    <row r="4530" spans="2:12" ht="19.5" customHeight="1" x14ac:dyDescent="0.3">
      <c r="B4530" s="39" t="s">
        <v>57</v>
      </c>
      <c r="C4530" s="38" t="s">
        <v>28</v>
      </c>
      <c r="D4530" s="38" t="s">
        <v>43</v>
      </c>
      <c r="E4530" s="43">
        <v>44621</v>
      </c>
      <c r="F4530" s="42">
        <v>15</v>
      </c>
      <c r="G4530" s="27">
        <v>0.495757</v>
      </c>
      <c r="H4530" s="27">
        <v>0.40556199999999998</v>
      </c>
      <c r="I4530" s="27">
        <v>0.36827199999999999</v>
      </c>
      <c r="J4530" s="25">
        <v>0</v>
      </c>
      <c r="K4530" s="25">
        <v>0</v>
      </c>
      <c r="L4530" s="25">
        <v>0</v>
      </c>
    </row>
    <row r="4531" spans="2:12" ht="19.5" customHeight="1" x14ac:dyDescent="0.3">
      <c r="B4531" s="89" t="s">
        <v>57</v>
      </c>
      <c r="C4531" s="38" t="s">
        <v>28</v>
      </c>
      <c r="D4531" s="38" t="s">
        <v>43</v>
      </c>
      <c r="E4531" s="43">
        <v>44652</v>
      </c>
      <c r="F4531" s="42">
        <v>15</v>
      </c>
      <c r="G4531" s="27">
        <v>0.354987</v>
      </c>
      <c r="H4531" s="27">
        <v>0.29573700000000003</v>
      </c>
      <c r="I4531" s="27">
        <v>0.25423600000000002</v>
      </c>
      <c r="J4531" s="25">
        <v>0</v>
      </c>
      <c r="K4531" s="25">
        <v>0</v>
      </c>
      <c r="L4531" s="25">
        <v>0</v>
      </c>
    </row>
    <row r="4532" spans="2:12" ht="19.5" customHeight="1" x14ac:dyDescent="0.3">
      <c r="B4532" s="88" t="s">
        <v>57</v>
      </c>
      <c r="C4532" s="38" t="s">
        <v>28</v>
      </c>
      <c r="D4532" s="38" t="s">
        <v>43</v>
      </c>
      <c r="E4532" s="43">
        <v>44682</v>
      </c>
      <c r="F4532" s="42">
        <v>15</v>
      </c>
      <c r="G4532" s="27">
        <v>0.33558100000000002</v>
      </c>
      <c r="H4532" s="27">
        <v>0.28666399999999997</v>
      </c>
      <c r="I4532" s="27">
        <v>0.24971699999999999</v>
      </c>
      <c r="J4532" s="25">
        <v>0</v>
      </c>
      <c r="K4532" s="25">
        <v>0</v>
      </c>
      <c r="L4532" s="25">
        <v>0</v>
      </c>
    </row>
    <row r="4533" spans="2:12" ht="19.5" customHeight="1" x14ac:dyDescent="0.3">
      <c r="B4533" s="39" t="s">
        <v>57</v>
      </c>
      <c r="C4533" s="38" t="s">
        <v>28</v>
      </c>
      <c r="D4533" s="38" t="s">
        <v>43</v>
      </c>
      <c r="E4533" s="43">
        <v>44713</v>
      </c>
      <c r="F4533" s="42">
        <v>15</v>
      </c>
      <c r="G4533" s="27">
        <v>0.30794100000000002</v>
      </c>
      <c r="H4533" s="27">
        <v>0.25804300000000002</v>
      </c>
      <c r="I4533" s="27">
        <v>0.22964799999999999</v>
      </c>
      <c r="J4533" s="25">
        <v>0</v>
      </c>
      <c r="K4533" s="25">
        <v>0</v>
      </c>
      <c r="L4533" s="25">
        <v>0</v>
      </c>
    </row>
    <row r="4534" spans="2:12" ht="19.5" customHeight="1" x14ac:dyDescent="0.3">
      <c r="B4534" s="89" t="s">
        <v>57</v>
      </c>
      <c r="C4534" s="38" t="s">
        <v>28</v>
      </c>
      <c r="D4534" s="38" t="s">
        <v>43</v>
      </c>
      <c r="E4534" s="43">
        <v>44743</v>
      </c>
      <c r="F4534" s="42">
        <v>15</v>
      </c>
      <c r="G4534" s="27">
        <v>0.28349099999999999</v>
      </c>
      <c r="H4534" s="27">
        <v>0.231992</v>
      </c>
      <c r="I4534" s="27">
        <v>0.19489600000000001</v>
      </c>
      <c r="J4534" s="25">
        <v>0</v>
      </c>
      <c r="K4534" s="25">
        <v>0</v>
      </c>
      <c r="L4534" s="25">
        <v>0</v>
      </c>
    </row>
    <row r="4535" spans="2:12" ht="19.5" customHeight="1" x14ac:dyDescent="0.3">
      <c r="B4535" s="39" t="s">
        <v>57</v>
      </c>
      <c r="C4535" s="38" t="s">
        <v>28</v>
      </c>
      <c r="D4535" s="38" t="s">
        <v>43</v>
      </c>
      <c r="E4535" s="43">
        <v>44774</v>
      </c>
      <c r="F4535" s="42">
        <v>15</v>
      </c>
      <c r="G4535" s="27">
        <v>0.30537500000000001</v>
      </c>
      <c r="H4535" s="27">
        <v>0.252357</v>
      </c>
      <c r="I4535" s="27">
        <v>0.22182099999999999</v>
      </c>
      <c r="J4535" s="25">
        <v>0</v>
      </c>
      <c r="K4535" s="25">
        <v>0</v>
      </c>
      <c r="L4535" s="25">
        <v>0</v>
      </c>
    </row>
    <row r="4536" spans="2:12" ht="19.5" customHeight="1" x14ac:dyDescent="0.3">
      <c r="B4536" s="39" t="s">
        <v>57</v>
      </c>
      <c r="C4536" s="38" t="s">
        <v>28</v>
      </c>
      <c r="D4536" s="38" t="s">
        <v>43</v>
      </c>
      <c r="E4536" s="43">
        <v>44805</v>
      </c>
      <c r="F4536" s="42">
        <v>15</v>
      </c>
      <c r="G4536" s="27">
        <v>0.30820599999999998</v>
      </c>
      <c r="H4536" s="27">
        <v>0.23716000000000001</v>
      </c>
      <c r="I4536" s="27">
        <v>0.19569700000000001</v>
      </c>
      <c r="J4536" s="25">
        <v>0</v>
      </c>
      <c r="K4536" s="25">
        <v>0</v>
      </c>
      <c r="L4536" s="25">
        <v>0</v>
      </c>
    </row>
    <row r="4537" spans="2:12" ht="19.5" customHeight="1" x14ac:dyDescent="0.3">
      <c r="B4537" s="88" t="s">
        <v>57</v>
      </c>
      <c r="C4537" s="38" t="s">
        <v>28</v>
      </c>
      <c r="D4537" s="38" t="s">
        <v>43</v>
      </c>
      <c r="E4537" s="43">
        <v>44835</v>
      </c>
      <c r="F4537" s="42">
        <v>15</v>
      </c>
      <c r="G4537" s="27">
        <v>0.29875600000000002</v>
      </c>
      <c r="H4537" s="27">
        <v>0.23106099999999999</v>
      </c>
      <c r="I4537" s="27">
        <v>0.18567800000000001</v>
      </c>
      <c r="J4537" s="25">
        <v>0</v>
      </c>
      <c r="K4537" s="25">
        <v>0</v>
      </c>
      <c r="L4537" s="25">
        <v>0</v>
      </c>
    </row>
    <row r="4538" spans="2:12" ht="19.5" customHeight="1" x14ac:dyDescent="0.3">
      <c r="B4538" s="89" t="s">
        <v>57</v>
      </c>
      <c r="C4538" s="38" t="s">
        <v>28</v>
      </c>
      <c r="D4538" s="38" t="s">
        <v>43</v>
      </c>
      <c r="E4538" s="43">
        <v>44866</v>
      </c>
      <c r="F4538" s="42">
        <v>15</v>
      </c>
      <c r="G4538" s="27">
        <v>0.27604400000000001</v>
      </c>
      <c r="H4538" s="27">
        <v>0.21366099999999999</v>
      </c>
      <c r="I4538" s="27">
        <v>0.178373</v>
      </c>
      <c r="J4538" s="25">
        <v>0</v>
      </c>
      <c r="K4538" s="25">
        <v>0</v>
      </c>
      <c r="L4538" s="25">
        <v>0</v>
      </c>
    </row>
    <row r="4539" spans="2:12" ht="19.5" customHeight="1" x14ac:dyDescent="0.3">
      <c r="B4539" s="89" t="s">
        <v>57</v>
      </c>
      <c r="C4539" s="38" t="s">
        <v>28</v>
      </c>
      <c r="D4539" s="38" t="s">
        <v>43</v>
      </c>
      <c r="E4539" s="43">
        <v>44896</v>
      </c>
      <c r="F4539" s="42">
        <v>15</v>
      </c>
      <c r="G4539" s="27">
        <v>0.25933899999999999</v>
      </c>
      <c r="H4539" s="27">
        <v>0.196463</v>
      </c>
      <c r="I4539" s="27">
        <v>0.175512</v>
      </c>
      <c r="J4539" s="25">
        <v>0</v>
      </c>
      <c r="K4539" s="25">
        <v>0</v>
      </c>
      <c r="L4539" s="25">
        <v>0</v>
      </c>
    </row>
    <row r="4540" spans="2:12" ht="19.5" customHeight="1" x14ac:dyDescent="0.3">
      <c r="B4540" s="39" t="s">
        <v>57</v>
      </c>
      <c r="C4540" s="38" t="s">
        <v>28</v>
      </c>
      <c r="D4540" s="38" t="s">
        <v>43</v>
      </c>
      <c r="E4540" s="43">
        <v>44927</v>
      </c>
      <c r="F4540" s="42">
        <v>15</v>
      </c>
      <c r="G4540" s="27">
        <v>0.24795</v>
      </c>
      <c r="H4540" s="27">
        <v>0.17486699999999999</v>
      </c>
      <c r="I4540" s="27">
        <v>0.110459</v>
      </c>
      <c r="J4540" s="25">
        <v>0</v>
      </c>
      <c r="K4540" s="25">
        <v>0</v>
      </c>
      <c r="L4540" s="25">
        <v>0</v>
      </c>
    </row>
    <row r="4541" spans="2:12" ht="19.5" customHeight="1" x14ac:dyDescent="0.3">
      <c r="B4541" s="39" t="s">
        <v>57</v>
      </c>
      <c r="C4541" s="38" t="s">
        <v>28</v>
      </c>
      <c r="D4541" s="38" t="s">
        <v>43</v>
      </c>
      <c r="E4541" s="43">
        <v>44958</v>
      </c>
      <c r="F4541" s="42">
        <v>15</v>
      </c>
      <c r="G4541" s="27">
        <v>0.290578</v>
      </c>
      <c r="H4541" s="27">
        <v>0.23286200000000001</v>
      </c>
      <c r="I4541" s="27">
        <v>0.19223999999999999</v>
      </c>
      <c r="J4541" s="25">
        <v>0</v>
      </c>
      <c r="K4541" s="25">
        <v>0</v>
      </c>
      <c r="L4541" s="25">
        <v>0</v>
      </c>
    </row>
    <row r="4542" spans="2:12" ht="19.5" customHeight="1" x14ac:dyDescent="0.3">
      <c r="B4542" s="39" t="s">
        <v>57</v>
      </c>
      <c r="C4542" s="38" t="s">
        <v>28</v>
      </c>
      <c r="D4542" s="38" t="s">
        <v>43</v>
      </c>
      <c r="E4542" s="43">
        <v>44986</v>
      </c>
      <c r="F4542" s="42">
        <v>15</v>
      </c>
      <c r="G4542" s="27">
        <v>0.23439599999999999</v>
      </c>
      <c r="H4542" s="27">
        <v>0.174009</v>
      </c>
      <c r="I4542" s="27">
        <v>0.15393599999999999</v>
      </c>
      <c r="J4542" s="25">
        <v>0</v>
      </c>
      <c r="K4542" s="25">
        <v>0</v>
      </c>
      <c r="L4542" s="25">
        <v>0</v>
      </c>
    </row>
    <row r="4543" spans="2:12" ht="19.5" customHeight="1" x14ac:dyDescent="0.3">
      <c r="B4543" s="39" t="s">
        <v>57</v>
      </c>
      <c r="C4543" s="38" t="s">
        <v>28</v>
      </c>
      <c r="D4543" s="38" t="s">
        <v>43</v>
      </c>
      <c r="E4543" s="43">
        <v>45017</v>
      </c>
      <c r="F4543" s="42">
        <v>15</v>
      </c>
      <c r="G4543" s="27">
        <v>0.21301800000000001</v>
      </c>
      <c r="H4543" s="27">
        <v>0.16028400000000001</v>
      </c>
      <c r="I4543" s="27">
        <v>0.12695600000000001</v>
      </c>
      <c r="J4543" s="25">
        <v>0</v>
      </c>
      <c r="K4543" s="25">
        <v>0</v>
      </c>
      <c r="L4543" s="25">
        <v>0</v>
      </c>
    </row>
    <row r="4544" spans="2:12" ht="19.5" customHeight="1" x14ac:dyDescent="0.3">
      <c r="B4544" s="39" t="s">
        <v>57</v>
      </c>
      <c r="C4544" s="38" t="s">
        <v>28</v>
      </c>
      <c r="D4544" s="38" t="s">
        <v>43</v>
      </c>
      <c r="E4544" s="43">
        <v>45047</v>
      </c>
      <c r="F4544" s="42">
        <v>15</v>
      </c>
      <c r="G4544" s="27">
        <v>0.20439399999999999</v>
      </c>
      <c r="H4544" s="27">
        <v>0.15626200000000001</v>
      </c>
      <c r="I4544" s="27">
        <v>0.12761</v>
      </c>
      <c r="J4544" s="25">
        <v>0</v>
      </c>
      <c r="K4544" s="25">
        <v>0</v>
      </c>
      <c r="L4544" s="25">
        <v>0</v>
      </c>
    </row>
    <row r="4545" spans="2:12" ht="19.5" customHeight="1" x14ac:dyDescent="0.3">
      <c r="B4545" s="39" t="s">
        <v>57</v>
      </c>
      <c r="C4545" s="38" t="s">
        <v>28</v>
      </c>
      <c r="D4545" s="38" t="s">
        <v>43</v>
      </c>
      <c r="E4545" s="43">
        <v>45078</v>
      </c>
      <c r="F4545" s="42">
        <v>15</v>
      </c>
      <c r="G4545" s="27">
        <v>0.226414</v>
      </c>
      <c r="H4545" s="27">
        <v>0.17764099999999999</v>
      </c>
      <c r="I4545" s="27">
        <v>0.14340800000000001</v>
      </c>
      <c r="J4545" s="25">
        <v>0</v>
      </c>
      <c r="K4545" s="25">
        <v>0</v>
      </c>
      <c r="L4545" s="25">
        <v>0</v>
      </c>
    </row>
    <row r="4546" spans="2:12" ht="19.5" customHeight="1" x14ac:dyDescent="0.3">
      <c r="B4546" s="89" t="s">
        <v>57</v>
      </c>
      <c r="C4546" s="38" t="s">
        <v>28</v>
      </c>
      <c r="D4546" s="38" t="s">
        <v>43</v>
      </c>
      <c r="E4546" s="43">
        <v>45108</v>
      </c>
      <c r="F4546" s="42">
        <v>15</v>
      </c>
      <c r="G4546" s="27">
        <v>0.22533</v>
      </c>
      <c r="H4546" s="27">
        <v>0.17702699999999999</v>
      </c>
      <c r="I4546" s="27">
        <v>0.136827</v>
      </c>
      <c r="J4546" s="25">
        <v>0</v>
      </c>
      <c r="K4546" s="25">
        <v>0</v>
      </c>
      <c r="L4546" s="25">
        <v>0</v>
      </c>
    </row>
    <row r="4547" spans="2:12" ht="19.5" customHeight="1" x14ac:dyDescent="0.3">
      <c r="B4547" s="89" t="s">
        <v>57</v>
      </c>
      <c r="C4547" s="38" t="s">
        <v>28</v>
      </c>
      <c r="D4547" s="38" t="s">
        <v>43</v>
      </c>
      <c r="E4547" s="43">
        <v>44562</v>
      </c>
      <c r="F4547" s="42">
        <v>20</v>
      </c>
      <c r="G4547" s="27">
        <v>0.40479500000000002</v>
      </c>
      <c r="H4547" s="27">
        <v>0.31484099999999998</v>
      </c>
      <c r="I4547" s="27">
        <v>0.27456599999999998</v>
      </c>
      <c r="J4547" s="25">
        <v>0</v>
      </c>
      <c r="K4547" s="25">
        <v>0</v>
      </c>
      <c r="L4547" s="25">
        <v>0</v>
      </c>
    </row>
    <row r="4548" spans="2:12" ht="19.5" customHeight="1" x14ac:dyDescent="0.3">
      <c r="B4548" s="88" t="s">
        <v>57</v>
      </c>
      <c r="C4548" s="38" t="s">
        <v>28</v>
      </c>
      <c r="D4548" s="38" t="s">
        <v>43</v>
      </c>
      <c r="E4548" s="43">
        <v>44593</v>
      </c>
      <c r="F4548" s="42">
        <v>20</v>
      </c>
      <c r="G4548" s="27">
        <v>0.39625199999999999</v>
      </c>
      <c r="H4548" s="27">
        <v>0.30398599999999998</v>
      </c>
      <c r="I4548" s="27">
        <v>0.27715400000000001</v>
      </c>
      <c r="J4548" s="25">
        <v>0</v>
      </c>
      <c r="K4548" s="25">
        <v>0</v>
      </c>
      <c r="L4548" s="25">
        <v>0</v>
      </c>
    </row>
    <row r="4549" spans="2:12" ht="19.5" customHeight="1" x14ac:dyDescent="0.3">
      <c r="B4549" s="39" t="s">
        <v>57</v>
      </c>
      <c r="C4549" s="38" t="s">
        <v>28</v>
      </c>
      <c r="D4549" s="38" t="s">
        <v>43</v>
      </c>
      <c r="E4549" s="43">
        <v>44621</v>
      </c>
      <c r="F4549" s="42">
        <v>20</v>
      </c>
      <c r="G4549" s="27">
        <v>0.50075700000000001</v>
      </c>
      <c r="H4549" s="27">
        <v>0.41056199999999998</v>
      </c>
      <c r="I4549" s="27">
        <v>0.37327199999999999</v>
      </c>
      <c r="J4549" s="25">
        <v>0</v>
      </c>
      <c r="K4549" s="25">
        <v>0</v>
      </c>
      <c r="L4549" s="25">
        <v>0</v>
      </c>
    </row>
    <row r="4550" spans="2:12" ht="19.5" customHeight="1" x14ac:dyDescent="0.3">
      <c r="B4550" s="89" t="s">
        <v>57</v>
      </c>
      <c r="C4550" s="38" t="s">
        <v>28</v>
      </c>
      <c r="D4550" s="38" t="s">
        <v>43</v>
      </c>
      <c r="E4550" s="43">
        <v>44652</v>
      </c>
      <c r="F4550" s="42">
        <v>20</v>
      </c>
      <c r="G4550" s="27">
        <v>0.359987</v>
      </c>
      <c r="H4550" s="27">
        <v>0.30073699999999998</v>
      </c>
      <c r="I4550" s="27">
        <v>0.25923600000000002</v>
      </c>
      <c r="J4550" s="25">
        <v>0</v>
      </c>
      <c r="K4550" s="25">
        <v>0</v>
      </c>
      <c r="L4550" s="25">
        <v>0</v>
      </c>
    </row>
    <row r="4551" spans="2:12" ht="19.5" customHeight="1" x14ac:dyDescent="0.3">
      <c r="B4551" s="89" t="s">
        <v>57</v>
      </c>
      <c r="C4551" s="38" t="s">
        <v>28</v>
      </c>
      <c r="D4551" s="38" t="s">
        <v>43</v>
      </c>
      <c r="E4551" s="43">
        <v>44682</v>
      </c>
      <c r="F4551" s="42">
        <v>20</v>
      </c>
      <c r="G4551" s="27">
        <v>0.34058100000000002</v>
      </c>
      <c r="H4551" s="27">
        <v>0.29166399999999998</v>
      </c>
      <c r="I4551" s="27">
        <v>0.25471700000000003</v>
      </c>
      <c r="J4551" s="25">
        <v>0</v>
      </c>
      <c r="K4551" s="25">
        <v>0</v>
      </c>
      <c r="L4551" s="25">
        <v>0</v>
      </c>
    </row>
    <row r="4552" spans="2:12" ht="19.5" customHeight="1" x14ac:dyDescent="0.3">
      <c r="B4552" s="39" t="s">
        <v>57</v>
      </c>
      <c r="C4552" s="38" t="s">
        <v>28</v>
      </c>
      <c r="D4552" s="38" t="s">
        <v>43</v>
      </c>
      <c r="E4552" s="43">
        <v>44713</v>
      </c>
      <c r="F4552" s="42">
        <v>20</v>
      </c>
      <c r="G4552" s="27">
        <v>0.31294100000000002</v>
      </c>
      <c r="H4552" s="27">
        <v>0.26304300000000003</v>
      </c>
      <c r="I4552" s="27">
        <v>0.234648</v>
      </c>
      <c r="J4552" s="25">
        <v>0</v>
      </c>
      <c r="K4552" s="25">
        <v>0</v>
      </c>
      <c r="L4552" s="25">
        <v>0</v>
      </c>
    </row>
    <row r="4553" spans="2:12" ht="19.5" customHeight="1" x14ac:dyDescent="0.3">
      <c r="B4553" s="88" t="s">
        <v>57</v>
      </c>
      <c r="C4553" s="38" t="s">
        <v>28</v>
      </c>
      <c r="D4553" s="38" t="s">
        <v>43</v>
      </c>
      <c r="E4553" s="43">
        <v>44743</v>
      </c>
      <c r="F4553" s="42">
        <v>20</v>
      </c>
      <c r="G4553" s="27">
        <v>0.288491</v>
      </c>
      <c r="H4553" s="27">
        <v>0.23699200000000001</v>
      </c>
      <c r="I4553" s="27">
        <v>0.19989599999999999</v>
      </c>
      <c r="J4553" s="25">
        <v>0</v>
      </c>
      <c r="K4553" s="25">
        <v>0</v>
      </c>
      <c r="L4553" s="25">
        <v>0</v>
      </c>
    </row>
    <row r="4554" spans="2:12" ht="19.5" customHeight="1" x14ac:dyDescent="0.3">
      <c r="B4554" s="39" t="s">
        <v>57</v>
      </c>
      <c r="C4554" s="38" t="s">
        <v>28</v>
      </c>
      <c r="D4554" s="38" t="s">
        <v>43</v>
      </c>
      <c r="E4554" s="43">
        <v>44774</v>
      </c>
      <c r="F4554" s="42">
        <v>20</v>
      </c>
      <c r="G4554" s="27">
        <v>0.31037500000000001</v>
      </c>
      <c r="H4554" s="27">
        <v>0.257357</v>
      </c>
      <c r="I4554" s="27">
        <v>0.22682099999999999</v>
      </c>
      <c r="J4554" s="25">
        <v>0</v>
      </c>
      <c r="K4554" s="25">
        <v>0</v>
      </c>
      <c r="L4554" s="25">
        <v>0</v>
      </c>
    </row>
    <row r="4555" spans="2:12" ht="19.5" customHeight="1" x14ac:dyDescent="0.3">
      <c r="B4555" s="39" t="s">
        <v>57</v>
      </c>
      <c r="C4555" s="38" t="s">
        <v>28</v>
      </c>
      <c r="D4555" s="38" t="s">
        <v>43</v>
      </c>
      <c r="E4555" s="43">
        <v>44805</v>
      </c>
      <c r="F4555" s="42">
        <v>20</v>
      </c>
      <c r="G4555" s="27">
        <v>0.31320599999999998</v>
      </c>
      <c r="H4555" s="27">
        <v>0.24215999999999999</v>
      </c>
      <c r="I4555" s="27">
        <v>0.20069699999999999</v>
      </c>
      <c r="J4555" s="25">
        <v>0</v>
      </c>
      <c r="K4555" s="25">
        <v>0</v>
      </c>
      <c r="L4555" s="25">
        <v>0</v>
      </c>
    </row>
    <row r="4556" spans="2:12" ht="19.5" customHeight="1" x14ac:dyDescent="0.3">
      <c r="B4556" s="39" t="s">
        <v>57</v>
      </c>
      <c r="C4556" s="38" t="s">
        <v>28</v>
      </c>
      <c r="D4556" s="38" t="s">
        <v>43</v>
      </c>
      <c r="E4556" s="43">
        <v>44835</v>
      </c>
      <c r="F4556" s="42">
        <v>20</v>
      </c>
      <c r="G4556" s="27">
        <v>0.30375600000000003</v>
      </c>
      <c r="H4556" s="27">
        <v>0.23606099999999999</v>
      </c>
      <c r="I4556" s="27">
        <v>0.19067799999999999</v>
      </c>
      <c r="J4556" s="25">
        <v>0</v>
      </c>
      <c r="K4556" s="25">
        <v>0</v>
      </c>
      <c r="L4556" s="25">
        <v>0</v>
      </c>
    </row>
    <row r="4557" spans="2:12" ht="19.5" customHeight="1" x14ac:dyDescent="0.3">
      <c r="B4557" s="88" t="s">
        <v>57</v>
      </c>
      <c r="C4557" s="38" t="s">
        <v>28</v>
      </c>
      <c r="D4557" s="38" t="s">
        <v>43</v>
      </c>
      <c r="E4557" s="43">
        <v>44866</v>
      </c>
      <c r="F4557" s="42">
        <v>20</v>
      </c>
      <c r="G4557" s="27">
        <v>0.28104400000000002</v>
      </c>
      <c r="H4557" s="27">
        <v>0.21866099999999999</v>
      </c>
      <c r="I4557" s="27">
        <v>0.18337300000000001</v>
      </c>
      <c r="J4557" s="25">
        <v>0</v>
      </c>
      <c r="K4557" s="25">
        <v>0</v>
      </c>
      <c r="L4557" s="25">
        <v>0</v>
      </c>
    </row>
    <row r="4558" spans="2:12" ht="19.5" customHeight="1" x14ac:dyDescent="0.3">
      <c r="B4558" s="89" t="s">
        <v>57</v>
      </c>
      <c r="C4558" s="38" t="s">
        <v>28</v>
      </c>
      <c r="D4558" s="38" t="s">
        <v>43</v>
      </c>
      <c r="E4558" s="43">
        <v>44896</v>
      </c>
      <c r="F4558" s="42">
        <v>20</v>
      </c>
      <c r="G4558" s="27">
        <v>0.26433899999999999</v>
      </c>
      <c r="H4558" s="27">
        <v>0.201463</v>
      </c>
      <c r="I4558" s="27">
        <v>0.18051200000000001</v>
      </c>
      <c r="J4558" s="25">
        <v>0</v>
      </c>
      <c r="K4558" s="25">
        <v>0</v>
      </c>
      <c r="L4558" s="25">
        <v>0</v>
      </c>
    </row>
    <row r="4559" spans="2:12" ht="19.5" customHeight="1" x14ac:dyDescent="0.3">
      <c r="B4559" s="39" t="s">
        <v>57</v>
      </c>
      <c r="C4559" s="38" t="s">
        <v>28</v>
      </c>
      <c r="D4559" s="38" t="s">
        <v>43</v>
      </c>
      <c r="E4559" s="43">
        <v>44927</v>
      </c>
      <c r="F4559" s="42">
        <v>20</v>
      </c>
      <c r="G4559" s="27">
        <v>0.25295000000000001</v>
      </c>
      <c r="H4559" s="27">
        <v>0.179867</v>
      </c>
      <c r="I4559" s="27">
        <v>0.11545900000000001</v>
      </c>
      <c r="J4559" s="25">
        <v>0</v>
      </c>
      <c r="K4559" s="25">
        <v>0</v>
      </c>
      <c r="L4559" s="25">
        <v>0</v>
      </c>
    </row>
    <row r="4560" spans="2:12" ht="19.5" customHeight="1" x14ac:dyDescent="0.3">
      <c r="B4560" s="39" t="s">
        <v>57</v>
      </c>
      <c r="C4560" s="38" t="s">
        <v>28</v>
      </c>
      <c r="D4560" s="38" t="s">
        <v>43</v>
      </c>
      <c r="E4560" s="43">
        <v>44958</v>
      </c>
      <c r="F4560" s="42">
        <v>20</v>
      </c>
      <c r="G4560" s="27">
        <v>0.29557800000000001</v>
      </c>
      <c r="H4560" s="27">
        <v>0.23786199999999999</v>
      </c>
      <c r="I4560" s="27">
        <v>0.19724</v>
      </c>
      <c r="J4560" s="25">
        <v>0</v>
      </c>
      <c r="K4560" s="25">
        <v>0</v>
      </c>
      <c r="L4560" s="25">
        <v>0</v>
      </c>
    </row>
    <row r="4561" spans="2:12" ht="19.5" customHeight="1" x14ac:dyDescent="0.3">
      <c r="B4561" s="39" t="s">
        <v>57</v>
      </c>
      <c r="C4561" s="38" t="s">
        <v>28</v>
      </c>
      <c r="D4561" s="38" t="s">
        <v>43</v>
      </c>
      <c r="E4561" s="43">
        <v>44986</v>
      </c>
      <c r="F4561" s="42">
        <v>20</v>
      </c>
      <c r="G4561" s="27">
        <v>0.239396</v>
      </c>
      <c r="H4561" s="27">
        <v>0.179009</v>
      </c>
      <c r="I4561" s="27">
        <v>0.15893599999999999</v>
      </c>
      <c r="J4561" s="25">
        <v>0</v>
      </c>
      <c r="K4561" s="25">
        <v>0</v>
      </c>
      <c r="L4561" s="25">
        <v>0</v>
      </c>
    </row>
    <row r="4562" spans="2:12" ht="19.5" customHeight="1" x14ac:dyDescent="0.3">
      <c r="B4562" s="39" t="s">
        <v>57</v>
      </c>
      <c r="C4562" s="38" t="s">
        <v>28</v>
      </c>
      <c r="D4562" s="38" t="s">
        <v>43</v>
      </c>
      <c r="E4562" s="43">
        <v>45017</v>
      </c>
      <c r="F4562" s="42">
        <v>20</v>
      </c>
      <c r="G4562" s="27">
        <v>0.21801799999999999</v>
      </c>
      <c r="H4562" s="27">
        <v>0.16528399999999999</v>
      </c>
      <c r="I4562" s="27">
        <v>0.13195599999999999</v>
      </c>
      <c r="J4562" s="25">
        <v>0</v>
      </c>
      <c r="K4562" s="25">
        <v>0</v>
      </c>
      <c r="L4562" s="25">
        <v>0</v>
      </c>
    </row>
    <row r="4563" spans="2:12" ht="19.5" customHeight="1" x14ac:dyDescent="0.3">
      <c r="B4563" s="39" t="s">
        <v>57</v>
      </c>
      <c r="C4563" s="38" t="s">
        <v>28</v>
      </c>
      <c r="D4563" s="38" t="s">
        <v>43</v>
      </c>
      <c r="E4563" s="43">
        <v>45047</v>
      </c>
      <c r="F4563" s="42">
        <v>20</v>
      </c>
      <c r="G4563" s="27">
        <v>0.209394</v>
      </c>
      <c r="H4563" s="27">
        <v>0.16126199999999999</v>
      </c>
      <c r="I4563" s="27">
        <v>0.13261000000000001</v>
      </c>
      <c r="J4563" s="25">
        <v>0</v>
      </c>
      <c r="K4563" s="25">
        <v>0</v>
      </c>
      <c r="L4563" s="25">
        <v>0</v>
      </c>
    </row>
    <row r="4564" spans="2:12" ht="19.5" customHeight="1" x14ac:dyDescent="0.3">
      <c r="B4564" s="39" t="s">
        <v>57</v>
      </c>
      <c r="C4564" s="38" t="s">
        <v>28</v>
      </c>
      <c r="D4564" s="38" t="s">
        <v>43</v>
      </c>
      <c r="E4564" s="43">
        <v>45078</v>
      </c>
      <c r="F4564" s="42">
        <v>20</v>
      </c>
      <c r="G4564" s="27">
        <v>0.23141400000000001</v>
      </c>
      <c r="H4564" s="27">
        <v>0.182641</v>
      </c>
      <c r="I4564" s="27">
        <v>0.14840800000000001</v>
      </c>
      <c r="J4564" s="25">
        <v>0</v>
      </c>
      <c r="K4564" s="25">
        <v>0</v>
      </c>
      <c r="L4564" s="25">
        <v>0</v>
      </c>
    </row>
    <row r="4565" spans="2:12" ht="19.5" customHeight="1" x14ac:dyDescent="0.3">
      <c r="B4565" s="88" t="s">
        <v>57</v>
      </c>
      <c r="C4565" s="38" t="s">
        <v>28</v>
      </c>
      <c r="D4565" s="38" t="s">
        <v>43</v>
      </c>
      <c r="E4565" s="43">
        <v>45108</v>
      </c>
      <c r="F4565" s="42">
        <v>20</v>
      </c>
      <c r="G4565" s="27">
        <v>0.23033000000000001</v>
      </c>
      <c r="H4565" s="27">
        <v>0.18202699999999999</v>
      </c>
      <c r="I4565" s="27">
        <v>0.14182700000000001</v>
      </c>
      <c r="J4565" s="25">
        <v>0</v>
      </c>
      <c r="K4565" s="25">
        <v>0</v>
      </c>
      <c r="L4565" s="25">
        <v>0</v>
      </c>
    </row>
    <row r="4566" spans="2:12" ht="19.5" customHeight="1" x14ac:dyDescent="0.3">
      <c r="B4566" s="89" t="s">
        <v>57</v>
      </c>
      <c r="C4566" s="38" t="s">
        <v>28</v>
      </c>
      <c r="D4566" s="38" t="s">
        <v>43</v>
      </c>
      <c r="E4566" s="43">
        <v>44562</v>
      </c>
      <c r="F4566" s="42">
        <v>25</v>
      </c>
      <c r="G4566" s="27">
        <v>0.40979500000000002</v>
      </c>
      <c r="H4566" s="27">
        <v>0.31984099999999999</v>
      </c>
      <c r="I4566" s="27">
        <v>0.27956599999999998</v>
      </c>
      <c r="J4566" s="25">
        <v>0</v>
      </c>
      <c r="K4566" s="25">
        <v>0</v>
      </c>
      <c r="L4566" s="25">
        <v>0</v>
      </c>
    </row>
    <row r="4567" spans="2:12" ht="19.5" customHeight="1" x14ac:dyDescent="0.3">
      <c r="B4567" s="88" t="s">
        <v>57</v>
      </c>
      <c r="C4567" s="38" t="s">
        <v>28</v>
      </c>
      <c r="D4567" s="38" t="s">
        <v>43</v>
      </c>
      <c r="E4567" s="43">
        <v>44593</v>
      </c>
      <c r="F4567" s="42">
        <v>25</v>
      </c>
      <c r="G4567" s="27">
        <v>0.401252</v>
      </c>
      <c r="H4567" s="27">
        <v>0.30898599999999998</v>
      </c>
      <c r="I4567" s="27">
        <v>0.28215400000000002</v>
      </c>
      <c r="J4567" s="25">
        <v>0</v>
      </c>
      <c r="K4567" s="25">
        <v>0</v>
      </c>
      <c r="L4567" s="25">
        <v>0</v>
      </c>
    </row>
    <row r="4568" spans="2:12" ht="19.5" customHeight="1" x14ac:dyDescent="0.3">
      <c r="B4568" s="39" t="s">
        <v>57</v>
      </c>
      <c r="C4568" s="38" t="s">
        <v>28</v>
      </c>
      <c r="D4568" s="38" t="s">
        <v>43</v>
      </c>
      <c r="E4568" s="43">
        <v>44621</v>
      </c>
      <c r="F4568" s="42">
        <v>25</v>
      </c>
      <c r="G4568" s="27">
        <v>0.50575700000000001</v>
      </c>
      <c r="H4568" s="27">
        <v>0.41556199999999999</v>
      </c>
      <c r="I4568" s="27">
        <v>0.378272</v>
      </c>
      <c r="J4568" s="25">
        <v>0</v>
      </c>
      <c r="K4568" s="25">
        <v>0</v>
      </c>
      <c r="L4568" s="25">
        <v>0</v>
      </c>
    </row>
    <row r="4569" spans="2:12" ht="19.5" customHeight="1" x14ac:dyDescent="0.3">
      <c r="B4569" s="88" t="s">
        <v>57</v>
      </c>
      <c r="C4569" s="38" t="s">
        <v>28</v>
      </c>
      <c r="D4569" s="38" t="s">
        <v>43</v>
      </c>
      <c r="E4569" s="43">
        <v>44652</v>
      </c>
      <c r="F4569" s="42">
        <v>25</v>
      </c>
      <c r="G4569" s="27">
        <v>0.36498700000000001</v>
      </c>
      <c r="H4569" s="27">
        <v>0.30573699999999998</v>
      </c>
      <c r="I4569" s="27">
        <v>0.26423600000000003</v>
      </c>
      <c r="J4569" s="25">
        <v>0</v>
      </c>
      <c r="K4569" s="25">
        <v>0</v>
      </c>
      <c r="L4569" s="25">
        <v>0</v>
      </c>
    </row>
    <row r="4570" spans="2:12" ht="19.5" customHeight="1" x14ac:dyDescent="0.3">
      <c r="B4570" s="89" t="s">
        <v>57</v>
      </c>
      <c r="C4570" s="38" t="s">
        <v>28</v>
      </c>
      <c r="D4570" s="38" t="s">
        <v>43</v>
      </c>
      <c r="E4570" s="43">
        <v>44682</v>
      </c>
      <c r="F4570" s="42">
        <v>25</v>
      </c>
      <c r="G4570" s="27">
        <v>0.34558100000000003</v>
      </c>
      <c r="H4570" s="27">
        <v>0.29666399999999998</v>
      </c>
      <c r="I4570" s="27">
        <v>0.25971699999999998</v>
      </c>
      <c r="J4570" s="25">
        <v>0</v>
      </c>
      <c r="K4570" s="25">
        <v>0</v>
      </c>
      <c r="L4570" s="25">
        <v>0</v>
      </c>
    </row>
    <row r="4571" spans="2:12" ht="19.5" customHeight="1" x14ac:dyDescent="0.3">
      <c r="B4571" s="39" t="s">
        <v>57</v>
      </c>
      <c r="C4571" s="38" t="s">
        <v>28</v>
      </c>
      <c r="D4571" s="38" t="s">
        <v>43</v>
      </c>
      <c r="E4571" s="43">
        <v>44713</v>
      </c>
      <c r="F4571" s="42">
        <v>25</v>
      </c>
      <c r="G4571" s="27">
        <v>0.31794099999999997</v>
      </c>
      <c r="H4571" s="27">
        <v>0.26804299999999998</v>
      </c>
      <c r="I4571" s="27">
        <v>0.239648</v>
      </c>
      <c r="J4571" s="25">
        <v>0</v>
      </c>
      <c r="K4571" s="25">
        <v>0</v>
      </c>
      <c r="L4571" s="25">
        <v>0</v>
      </c>
    </row>
    <row r="4572" spans="2:12" ht="19.5" customHeight="1" x14ac:dyDescent="0.3">
      <c r="B4572" s="89" t="s">
        <v>57</v>
      </c>
      <c r="C4572" s="38" t="s">
        <v>28</v>
      </c>
      <c r="D4572" s="38" t="s">
        <v>43</v>
      </c>
      <c r="E4572" s="43">
        <v>44743</v>
      </c>
      <c r="F4572" s="42">
        <v>25</v>
      </c>
      <c r="G4572" s="27">
        <v>0.293491</v>
      </c>
      <c r="H4572" s="27">
        <v>0.24199200000000001</v>
      </c>
      <c r="I4572" s="27">
        <v>0.20489599999999999</v>
      </c>
      <c r="J4572" s="25">
        <v>0</v>
      </c>
      <c r="K4572" s="25">
        <v>0</v>
      </c>
      <c r="L4572" s="25">
        <v>0</v>
      </c>
    </row>
    <row r="4573" spans="2:12" ht="19.5" customHeight="1" x14ac:dyDescent="0.3">
      <c r="B4573" s="39" t="s">
        <v>57</v>
      </c>
      <c r="C4573" s="38" t="s">
        <v>28</v>
      </c>
      <c r="D4573" s="38" t="s">
        <v>43</v>
      </c>
      <c r="E4573" s="43">
        <v>44774</v>
      </c>
      <c r="F4573" s="42">
        <v>25</v>
      </c>
      <c r="G4573" s="27">
        <v>0.31374999999999997</v>
      </c>
      <c r="H4573" s="27">
        <v>0.26235700000000001</v>
      </c>
      <c r="I4573" s="27">
        <v>0.231821</v>
      </c>
      <c r="J4573" s="25">
        <v>0</v>
      </c>
      <c r="K4573" s="25">
        <v>0</v>
      </c>
      <c r="L4573" s="25">
        <v>0</v>
      </c>
    </row>
    <row r="4574" spans="2:12" ht="19.5" customHeight="1" x14ac:dyDescent="0.3">
      <c r="B4574" s="39" t="s">
        <v>57</v>
      </c>
      <c r="C4574" s="38" t="s">
        <v>28</v>
      </c>
      <c r="D4574" s="38" t="s">
        <v>43</v>
      </c>
      <c r="E4574" s="43">
        <v>44805</v>
      </c>
      <c r="F4574" s="42">
        <v>25</v>
      </c>
      <c r="G4574" s="27">
        <v>0.31820599999999999</v>
      </c>
      <c r="H4574" s="27">
        <v>0.24715999999999999</v>
      </c>
      <c r="I4574" s="27">
        <v>0.20569699999999999</v>
      </c>
      <c r="J4574" s="25">
        <v>0</v>
      </c>
      <c r="K4574" s="25">
        <v>0</v>
      </c>
      <c r="L4574" s="25">
        <v>0</v>
      </c>
    </row>
    <row r="4575" spans="2:12" ht="19.5" customHeight="1" x14ac:dyDescent="0.3">
      <c r="B4575" s="39" t="s">
        <v>57</v>
      </c>
      <c r="C4575" s="38" t="s">
        <v>28</v>
      </c>
      <c r="D4575" s="38" t="s">
        <v>43</v>
      </c>
      <c r="E4575" s="43">
        <v>44835</v>
      </c>
      <c r="F4575" s="42">
        <v>25</v>
      </c>
      <c r="G4575" s="27">
        <v>0.30875599999999997</v>
      </c>
      <c r="H4575" s="27">
        <v>0.241061</v>
      </c>
      <c r="I4575" s="27">
        <v>0.19567799999999999</v>
      </c>
      <c r="J4575" s="25">
        <v>0</v>
      </c>
      <c r="K4575" s="25">
        <v>0</v>
      </c>
      <c r="L4575" s="25">
        <v>0.29530299999999998</v>
      </c>
    </row>
    <row r="4576" spans="2:12" ht="19.5" customHeight="1" x14ac:dyDescent="0.3">
      <c r="B4576" s="89" t="s">
        <v>57</v>
      </c>
      <c r="C4576" s="38" t="s">
        <v>28</v>
      </c>
      <c r="D4576" s="38" t="s">
        <v>43</v>
      </c>
      <c r="E4576" s="43">
        <v>44866</v>
      </c>
      <c r="F4576" s="42">
        <v>25</v>
      </c>
      <c r="G4576" s="27">
        <v>0.28604400000000002</v>
      </c>
      <c r="H4576" s="27">
        <v>0.223661</v>
      </c>
      <c r="I4576" s="27">
        <v>0.18837300000000001</v>
      </c>
      <c r="J4576" s="25">
        <v>0</v>
      </c>
      <c r="K4576" s="25">
        <v>0</v>
      </c>
      <c r="L4576" s="25">
        <v>0.29530299999999998</v>
      </c>
    </row>
    <row r="4577" spans="2:12" ht="19.5" customHeight="1" x14ac:dyDescent="0.3">
      <c r="B4577" s="88" t="s">
        <v>57</v>
      </c>
      <c r="C4577" s="38" t="s">
        <v>28</v>
      </c>
      <c r="D4577" s="38" t="s">
        <v>43</v>
      </c>
      <c r="E4577" s="43">
        <v>44896</v>
      </c>
      <c r="F4577" s="42">
        <v>25</v>
      </c>
      <c r="G4577" s="27">
        <v>0.269339</v>
      </c>
      <c r="H4577" s="27">
        <v>0.20646300000000001</v>
      </c>
      <c r="I4577" s="27">
        <v>0.18551200000000001</v>
      </c>
      <c r="J4577" s="25">
        <v>0</v>
      </c>
      <c r="K4577" s="25">
        <v>0</v>
      </c>
      <c r="L4577" s="25">
        <v>0</v>
      </c>
    </row>
    <row r="4578" spans="2:12" ht="19.5" customHeight="1" x14ac:dyDescent="0.3">
      <c r="B4578" s="39" t="s">
        <v>57</v>
      </c>
      <c r="C4578" s="38" t="s">
        <v>28</v>
      </c>
      <c r="D4578" s="38" t="s">
        <v>43</v>
      </c>
      <c r="E4578" s="43">
        <v>44927</v>
      </c>
      <c r="F4578" s="42">
        <v>25</v>
      </c>
      <c r="G4578" s="27">
        <v>0.25795000000000001</v>
      </c>
      <c r="H4578" s="27">
        <v>0.184867</v>
      </c>
      <c r="I4578" s="27">
        <v>0.120459</v>
      </c>
      <c r="J4578" s="25">
        <v>0</v>
      </c>
      <c r="K4578" s="25">
        <v>0</v>
      </c>
      <c r="L4578" s="25">
        <v>0</v>
      </c>
    </row>
    <row r="4579" spans="2:12" ht="19.5" customHeight="1" x14ac:dyDescent="0.3">
      <c r="B4579" s="39" t="s">
        <v>57</v>
      </c>
      <c r="C4579" s="38" t="s">
        <v>28</v>
      </c>
      <c r="D4579" s="38" t="s">
        <v>43</v>
      </c>
      <c r="E4579" s="43">
        <v>44958</v>
      </c>
      <c r="F4579" s="42">
        <v>25</v>
      </c>
      <c r="G4579" s="27">
        <v>0.30057800000000001</v>
      </c>
      <c r="H4579" s="27">
        <v>0.24286199999999999</v>
      </c>
      <c r="I4579" s="27">
        <v>0.20224</v>
      </c>
      <c r="J4579" s="25">
        <v>0</v>
      </c>
      <c r="K4579" s="25">
        <v>0</v>
      </c>
      <c r="L4579" s="25">
        <v>0.29530299999999998</v>
      </c>
    </row>
    <row r="4580" spans="2:12" ht="19.5" customHeight="1" x14ac:dyDescent="0.3">
      <c r="B4580" s="39" t="s">
        <v>57</v>
      </c>
      <c r="C4580" s="38" t="s">
        <v>28</v>
      </c>
      <c r="D4580" s="38" t="s">
        <v>43</v>
      </c>
      <c r="E4580" s="43">
        <v>44986</v>
      </c>
      <c r="F4580" s="42">
        <v>25</v>
      </c>
      <c r="G4580" s="27">
        <v>0.244396</v>
      </c>
      <c r="H4580" s="27">
        <v>0.18400900000000001</v>
      </c>
      <c r="I4580" s="27">
        <v>0.163936</v>
      </c>
      <c r="J4580" s="25">
        <v>0</v>
      </c>
      <c r="K4580" s="25">
        <v>0</v>
      </c>
      <c r="L4580" s="25">
        <v>0</v>
      </c>
    </row>
    <row r="4581" spans="2:12" ht="19.5" customHeight="1" x14ac:dyDescent="0.3">
      <c r="B4581" s="39" t="s">
        <v>57</v>
      </c>
      <c r="C4581" s="38" t="s">
        <v>28</v>
      </c>
      <c r="D4581" s="38" t="s">
        <v>43</v>
      </c>
      <c r="E4581" s="43">
        <v>45017</v>
      </c>
      <c r="F4581" s="42">
        <v>25</v>
      </c>
      <c r="G4581" s="27">
        <v>0.22301799999999999</v>
      </c>
      <c r="H4581" s="27">
        <v>0.17028399999999999</v>
      </c>
      <c r="I4581" s="27">
        <v>0.13695599999999999</v>
      </c>
      <c r="J4581" s="25">
        <v>0</v>
      </c>
      <c r="K4581" s="25">
        <v>0</v>
      </c>
      <c r="L4581" s="25">
        <v>0.29530299999999998</v>
      </c>
    </row>
    <row r="4582" spans="2:12" ht="19.5" customHeight="1" x14ac:dyDescent="0.3">
      <c r="B4582" s="39" t="s">
        <v>57</v>
      </c>
      <c r="C4582" s="38" t="s">
        <v>28</v>
      </c>
      <c r="D4582" s="38" t="s">
        <v>43</v>
      </c>
      <c r="E4582" s="43">
        <v>45047</v>
      </c>
      <c r="F4582" s="42">
        <v>25</v>
      </c>
      <c r="G4582" s="27">
        <v>0.214394</v>
      </c>
      <c r="H4582" s="27">
        <v>0.16626199999999999</v>
      </c>
      <c r="I4582" s="27">
        <v>0.13761000000000001</v>
      </c>
      <c r="J4582" s="25">
        <v>0</v>
      </c>
      <c r="K4582" s="25">
        <v>0</v>
      </c>
      <c r="L4582" s="25">
        <v>0.29530299999999998</v>
      </c>
    </row>
    <row r="4583" spans="2:12" ht="19.5" customHeight="1" x14ac:dyDescent="0.3">
      <c r="B4583" s="39" t="s">
        <v>57</v>
      </c>
      <c r="C4583" s="38" t="s">
        <v>28</v>
      </c>
      <c r="D4583" s="38" t="s">
        <v>43</v>
      </c>
      <c r="E4583" s="43">
        <v>45078</v>
      </c>
      <c r="F4583" s="42">
        <v>25</v>
      </c>
      <c r="G4583" s="27">
        <v>0.23641400000000001</v>
      </c>
      <c r="H4583" s="27">
        <v>0.187641</v>
      </c>
      <c r="I4583" s="27">
        <v>0.15340799999999999</v>
      </c>
      <c r="J4583" s="25">
        <v>0</v>
      </c>
      <c r="K4583" s="25">
        <v>0</v>
      </c>
      <c r="L4583" s="25">
        <v>0</v>
      </c>
    </row>
    <row r="4584" spans="2:12" ht="19.5" customHeight="1" x14ac:dyDescent="0.3">
      <c r="B4584" s="88" t="s">
        <v>57</v>
      </c>
      <c r="C4584" s="38" t="s">
        <v>28</v>
      </c>
      <c r="D4584" s="38" t="s">
        <v>43</v>
      </c>
      <c r="E4584" s="43">
        <v>45108</v>
      </c>
      <c r="F4584" s="42">
        <v>25</v>
      </c>
      <c r="G4584" s="27">
        <v>0.23533000000000001</v>
      </c>
      <c r="H4584" s="27">
        <v>0.187027</v>
      </c>
      <c r="I4584" s="27">
        <v>0.14682700000000001</v>
      </c>
      <c r="J4584" s="25">
        <v>0</v>
      </c>
      <c r="K4584" s="25">
        <v>0</v>
      </c>
      <c r="L4584" s="25">
        <v>0</v>
      </c>
    </row>
    <row r="4585" spans="2:12" ht="19.5" customHeight="1" x14ac:dyDescent="0.3">
      <c r="B4585" s="89" t="s">
        <v>57</v>
      </c>
      <c r="C4585" s="38" t="s">
        <v>28</v>
      </c>
      <c r="D4585" s="38" t="s">
        <v>43</v>
      </c>
      <c r="E4585" s="43">
        <v>44562</v>
      </c>
      <c r="F4585" s="42">
        <v>30</v>
      </c>
      <c r="G4585" s="27">
        <v>0.41479500000000002</v>
      </c>
      <c r="H4585" s="27">
        <v>0.32484099999999999</v>
      </c>
      <c r="I4585" s="27">
        <v>0.28456599999999999</v>
      </c>
      <c r="J4585" s="25">
        <v>0</v>
      </c>
      <c r="K4585" s="25">
        <v>0</v>
      </c>
      <c r="L4585" s="25">
        <v>0</v>
      </c>
    </row>
    <row r="4586" spans="2:12" ht="19.5" customHeight="1" x14ac:dyDescent="0.3">
      <c r="B4586" s="89" t="s">
        <v>57</v>
      </c>
      <c r="C4586" s="38" t="s">
        <v>28</v>
      </c>
      <c r="D4586" s="38" t="s">
        <v>43</v>
      </c>
      <c r="E4586" s="43">
        <v>44593</v>
      </c>
      <c r="F4586" s="42">
        <v>30</v>
      </c>
      <c r="G4586" s="27">
        <v>0.406252</v>
      </c>
      <c r="H4586" s="27">
        <v>0.31398599999999999</v>
      </c>
      <c r="I4586" s="27">
        <v>0.28715400000000002</v>
      </c>
      <c r="J4586" s="25">
        <v>0</v>
      </c>
      <c r="K4586" s="25">
        <v>0</v>
      </c>
      <c r="L4586" s="25">
        <v>0</v>
      </c>
    </row>
    <row r="4587" spans="2:12" ht="19.5" customHeight="1" x14ac:dyDescent="0.3">
      <c r="B4587" s="39" t="s">
        <v>57</v>
      </c>
      <c r="C4587" s="38" t="s">
        <v>28</v>
      </c>
      <c r="D4587" s="38" t="s">
        <v>43</v>
      </c>
      <c r="E4587" s="43">
        <v>44621</v>
      </c>
      <c r="F4587" s="42">
        <v>30</v>
      </c>
      <c r="G4587" s="27">
        <v>0.51075700000000002</v>
      </c>
      <c r="H4587" s="27">
        <v>0.42056199999999999</v>
      </c>
      <c r="I4587" s="27">
        <v>0.383272</v>
      </c>
      <c r="J4587" s="25">
        <v>0</v>
      </c>
      <c r="K4587" s="25">
        <v>0</v>
      </c>
      <c r="L4587" s="25">
        <v>0</v>
      </c>
    </row>
    <row r="4588" spans="2:12" ht="19.5" customHeight="1" x14ac:dyDescent="0.3">
      <c r="B4588" s="89" t="s">
        <v>57</v>
      </c>
      <c r="C4588" s="38" t="s">
        <v>28</v>
      </c>
      <c r="D4588" s="38" t="s">
        <v>43</v>
      </c>
      <c r="E4588" s="43">
        <v>44652</v>
      </c>
      <c r="F4588" s="42">
        <v>30</v>
      </c>
      <c r="G4588" s="27">
        <v>0.36998700000000001</v>
      </c>
      <c r="H4588" s="27">
        <v>0.31073699999999999</v>
      </c>
      <c r="I4588" s="27">
        <v>0.26923599999999998</v>
      </c>
      <c r="J4588" s="25">
        <v>0</v>
      </c>
      <c r="K4588" s="25">
        <v>0</v>
      </c>
      <c r="L4588" s="25">
        <v>0</v>
      </c>
    </row>
    <row r="4589" spans="2:12" ht="19.5" customHeight="1" x14ac:dyDescent="0.3">
      <c r="B4589" s="88" t="s">
        <v>57</v>
      </c>
      <c r="C4589" s="38" t="s">
        <v>28</v>
      </c>
      <c r="D4589" s="38" t="s">
        <v>43</v>
      </c>
      <c r="E4589" s="43">
        <v>44682</v>
      </c>
      <c r="F4589" s="42">
        <v>30</v>
      </c>
      <c r="G4589" s="27">
        <v>0.35058099999999998</v>
      </c>
      <c r="H4589" s="27">
        <v>0.30166399999999999</v>
      </c>
      <c r="I4589" s="27">
        <v>0.26471699999999998</v>
      </c>
      <c r="J4589" s="25">
        <v>0</v>
      </c>
      <c r="K4589" s="25">
        <v>0</v>
      </c>
      <c r="L4589" s="25">
        <v>0</v>
      </c>
    </row>
    <row r="4590" spans="2:12" ht="19.5" customHeight="1" x14ac:dyDescent="0.3">
      <c r="B4590" s="88" t="s">
        <v>57</v>
      </c>
      <c r="C4590" s="38" t="s">
        <v>28</v>
      </c>
      <c r="D4590" s="38" t="s">
        <v>43</v>
      </c>
      <c r="E4590" s="43">
        <v>44713</v>
      </c>
      <c r="F4590" s="42">
        <v>30</v>
      </c>
      <c r="G4590" s="27">
        <v>0.32294099999999998</v>
      </c>
      <c r="H4590" s="27">
        <v>0.27304299999999998</v>
      </c>
      <c r="I4590" s="27">
        <v>0.244648</v>
      </c>
      <c r="J4590" s="25">
        <v>0</v>
      </c>
      <c r="K4590" s="25">
        <v>0</v>
      </c>
      <c r="L4590" s="25">
        <v>0</v>
      </c>
    </row>
    <row r="4591" spans="2:12" ht="19.5" customHeight="1" x14ac:dyDescent="0.3">
      <c r="B4591" s="89" t="s">
        <v>57</v>
      </c>
      <c r="C4591" s="38" t="s">
        <v>28</v>
      </c>
      <c r="D4591" s="38" t="s">
        <v>43</v>
      </c>
      <c r="E4591" s="43">
        <v>44743</v>
      </c>
      <c r="F4591" s="42">
        <v>30</v>
      </c>
      <c r="G4591" s="27">
        <v>0.29849100000000001</v>
      </c>
      <c r="H4591" s="27">
        <v>0.24699199999999999</v>
      </c>
      <c r="I4591" s="27">
        <v>0.209896</v>
      </c>
      <c r="J4591" s="25">
        <v>0</v>
      </c>
      <c r="K4591" s="25">
        <v>0</v>
      </c>
      <c r="L4591" s="25">
        <v>0</v>
      </c>
    </row>
    <row r="4592" spans="2:12" ht="19.5" customHeight="1" x14ac:dyDescent="0.3">
      <c r="B4592" s="39" t="s">
        <v>57</v>
      </c>
      <c r="C4592" s="38" t="s">
        <v>28</v>
      </c>
      <c r="D4592" s="38" t="s">
        <v>43</v>
      </c>
      <c r="E4592" s="43">
        <v>44774</v>
      </c>
      <c r="F4592" s="42">
        <v>30</v>
      </c>
      <c r="G4592" s="27">
        <v>0.32037500000000002</v>
      </c>
      <c r="H4592" s="27">
        <v>0.26735700000000001</v>
      </c>
      <c r="I4592" s="27">
        <v>0.236821</v>
      </c>
      <c r="J4592" s="25">
        <v>0</v>
      </c>
      <c r="K4592" s="25">
        <v>0</v>
      </c>
      <c r="L4592" s="25">
        <v>0</v>
      </c>
    </row>
    <row r="4593" spans="2:12" ht="19.5" customHeight="1" x14ac:dyDescent="0.3">
      <c r="B4593" s="89" t="s">
        <v>57</v>
      </c>
      <c r="C4593" s="38" t="s">
        <v>28</v>
      </c>
      <c r="D4593" s="38" t="s">
        <v>43</v>
      </c>
      <c r="E4593" s="43">
        <v>44805</v>
      </c>
      <c r="F4593" s="42">
        <v>30</v>
      </c>
      <c r="G4593" s="27">
        <v>0.32320599999999999</v>
      </c>
      <c r="H4593" s="27">
        <v>0.25216</v>
      </c>
      <c r="I4593" s="27">
        <v>0.210697</v>
      </c>
      <c r="J4593" s="25">
        <v>0</v>
      </c>
      <c r="K4593" s="25">
        <v>0</v>
      </c>
      <c r="L4593" s="25">
        <v>0</v>
      </c>
    </row>
    <row r="4594" spans="2:12" ht="19.5" customHeight="1" x14ac:dyDescent="0.3">
      <c r="B4594" s="39" t="s">
        <v>57</v>
      </c>
      <c r="C4594" s="38" t="s">
        <v>28</v>
      </c>
      <c r="D4594" s="38" t="s">
        <v>43</v>
      </c>
      <c r="E4594" s="43">
        <v>44835</v>
      </c>
      <c r="F4594" s="42">
        <v>30</v>
      </c>
      <c r="G4594" s="27">
        <v>0.31375599999999998</v>
      </c>
      <c r="H4594" s="27">
        <v>0.246061</v>
      </c>
      <c r="I4594" s="27">
        <v>0.200678</v>
      </c>
      <c r="J4594" s="25">
        <v>0</v>
      </c>
      <c r="K4594" s="25">
        <v>0</v>
      </c>
      <c r="L4594" s="25">
        <v>0.29830299999999998</v>
      </c>
    </row>
    <row r="4595" spans="2:12" ht="19.5" customHeight="1" x14ac:dyDescent="0.3">
      <c r="B4595" s="89" t="s">
        <v>57</v>
      </c>
      <c r="C4595" s="38" t="s">
        <v>28</v>
      </c>
      <c r="D4595" s="38" t="s">
        <v>43</v>
      </c>
      <c r="E4595" s="43">
        <v>44866</v>
      </c>
      <c r="F4595" s="42">
        <v>30</v>
      </c>
      <c r="G4595" s="27">
        <v>0.29104400000000002</v>
      </c>
      <c r="H4595" s="27">
        <v>0.228661</v>
      </c>
      <c r="I4595" s="27">
        <v>0.19337299999999999</v>
      </c>
      <c r="J4595" s="25">
        <v>0</v>
      </c>
      <c r="K4595" s="25">
        <v>0</v>
      </c>
      <c r="L4595" s="25">
        <v>0.29830299999999998</v>
      </c>
    </row>
    <row r="4596" spans="2:12" ht="19.5" customHeight="1" x14ac:dyDescent="0.3">
      <c r="B4596" s="88" t="s">
        <v>57</v>
      </c>
      <c r="C4596" s="38" t="s">
        <v>28</v>
      </c>
      <c r="D4596" s="38" t="s">
        <v>43</v>
      </c>
      <c r="E4596" s="43">
        <v>44896</v>
      </c>
      <c r="F4596" s="42">
        <v>30</v>
      </c>
      <c r="G4596" s="27">
        <v>0.274339</v>
      </c>
      <c r="H4596" s="27">
        <v>0.21146300000000001</v>
      </c>
      <c r="I4596" s="27">
        <v>0.19051199999999999</v>
      </c>
      <c r="J4596" s="25">
        <v>0</v>
      </c>
      <c r="K4596" s="25">
        <v>0</v>
      </c>
      <c r="L4596" s="25">
        <v>0</v>
      </c>
    </row>
    <row r="4597" spans="2:12" ht="19.5" customHeight="1" x14ac:dyDescent="0.3">
      <c r="B4597" s="39" t="s">
        <v>57</v>
      </c>
      <c r="C4597" s="38" t="s">
        <v>28</v>
      </c>
      <c r="D4597" s="38" t="s">
        <v>43</v>
      </c>
      <c r="E4597" s="43">
        <v>44927</v>
      </c>
      <c r="F4597" s="42">
        <v>30</v>
      </c>
      <c r="G4597" s="27">
        <v>0.26295000000000002</v>
      </c>
      <c r="H4597" s="27">
        <v>0.18986700000000001</v>
      </c>
      <c r="I4597" s="27">
        <v>0.12545899999999999</v>
      </c>
      <c r="J4597" s="25">
        <v>0</v>
      </c>
      <c r="K4597" s="25">
        <v>0</v>
      </c>
      <c r="L4597" s="25">
        <v>0</v>
      </c>
    </row>
    <row r="4598" spans="2:12" ht="19.5" customHeight="1" x14ac:dyDescent="0.3">
      <c r="B4598" s="39" t="s">
        <v>57</v>
      </c>
      <c r="C4598" s="38" t="s">
        <v>28</v>
      </c>
      <c r="D4598" s="38" t="s">
        <v>43</v>
      </c>
      <c r="E4598" s="43">
        <v>44958</v>
      </c>
      <c r="F4598" s="42">
        <v>30</v>
      </c>
      <c r="G4598" s="27">
        <v>0.30557800000000002</v>
      </c>
      <c r="H4598" s="27">
        <v>0.247862</v>
      </c>
      <c r="I4598" s="27">
        <v>0.20724000000000001</v>
      </c>
      <c r="J4598" s="25">
        <v>0</v>
      </c>
      <c r="K4598" s="25">
        <v>0</v>
      </c>
      <c r="L4598" s="25">
        <v>0.29830299999999998</v>
      </c>
    </row>
    <row r="4599" spans="2:12" ht="19.5" customHeight="1" x14ac:dyDescent="0.3">
      <c r="B4599" s="39" t="s">
        <v>57</v>
      </c>
      <c r="C4599" s="38" t="s">
        <v>28</v>
      </c>
      <c r="D4599" s="38" t="s">
        <v>43</v>
      </c>
      <c r="E4599" s="43">
        <v>44986</v>
      </c>
      <c r="F4599" s="42">
        <v>30</v>
      </c>
      <c r="G4599" s="27">
        <v>0.24939600000000001</v>
      </c>
      <c r="H4599" s="27">
        <v>0.18900900000000001</v>
      </c>
      <c r="I4599" s="27">
        <v>0.168936</v>
      </c>
      <c r="J4599" s="25">
        <v>0</v>
      </c>
      <c r="K4599" s="25">
        <v>0</v>
      </c>
      <c r="L4599" s="25">
        <v>0</v>
      </c>
    </row>
    <row r="4600" spans="2:12" ht="19.5" customHeight="1" x14ac:dyDescent="0.3">
      <c r="B4600" s="39" t="s">
        <v>57</v>
      </c>
      <c r="C4600" s="38" t="s">
        <v>28</v>
      </c>
      <c r="D4600" s="38" t="s">
        <v>43</v>
      </c>
      <c r="E4600" s="43">
        <v>45017</v>
      </c>
      <c r="F4600" s="42">
        <v>30</v>
      </c>
      <c r="G4600" s="27">
        <v>0.228018</v>
      </c>
      <c r="H4600" s="27">
        <v>0.175284</v>
      </c>
      <c r="I4600" s="27">
        <v>0.141956</v>
      </c>
      <c r="J4600" s="25">
        <v>0</v>
      </c>
      <c r="K4600" s="25">
        <v>0</v>
      </c>
      <c r="L4600" s="25">
        <v>0.29830299999999998</v>
      </c>
    </row>
    <row r="4601" spans="2:12" ht="19.5" customHeight="1" x14ac:dyDescent="0.3">
      <c r="B4601" s="39" t="s">
        <v>57</v>
      </c>
      <c r="C4601" s="38" t="s">
        <v>28</v>
      </c>
      <c r="D4601" s="38" t="s">
        <v>43</v>
      </c>
      <c r="E4601" s="43">
        <v>45047</v>
      </c>
      <c r="F4601" s="42">
        <v>30</v>
      </c>
      <c r="G4601" s="27">
        <v>0.21939400000000001</v>
      </c>
      <c r="H4601" s="27">
        <v>0.171262</v>
      </c>
      <c r="I4601" s="27">
        <v>0.14260999999999999</v>
      </c>
      <c r="J4601" s="25">
        <v>0</v>
      </c>
      <c r="K4601" s="25">
        <v>0</v>
      </c>
      <c r="L4601" s="25">
        <v>0.29830299999999998</v>
      </c>
    </row>
    <row r="4602" spans="2:12" ht="19.5" customHeight="1" x14ac:dyDescent="0.3">
      <c r="B4602" s="39" t="s">
        <v>57</v>
      </c>
      <c r="C4602" s="38" t="s">
        <v>28</v>
      </c>
      <c r="D4602" s="38" t="s">
        <v>43</v>
      </c>
      <c r="E4602" s="43">
        <v>45078</v>
      </c>
      <c r="F4602" s="42">
        <v>30</v>
      </c>
      <c r="G4602" s="27">
        <v>0.24141399999999999</v>
      </c>
      <c r="H4602" s="27">
        <v>0.19264100000000001</v>
      </c>
      <c r="I4602" s="27">
        <v>0.15840799999999999</v>
      </c>
      <c r="J4602" s="25">
        <v>0</v>
      </c>
      <c r="K4602" s="25">
        <v>0</v>
      </c>
      <c r="L4602" s="25">
        <v>0</v>
      </c>
    </row>
    <row r="4603" spans="2:12" ht="19.5" customHeight="1" x14ac:dyDescent="0.3">
      <c r="B4603" s="89" t="s">
        <v>57</v>
      </c>
      <c r="C4603" s="38" t="s">
        <v>28</v>
      </c>
      <c r="D4603" s="38" t="s">
        <v>43</v>
      </c>
      <c r="E4603" s="43">
        <v>45108</v>
      </c>
      <c r="F4603" s="42">
        <v>30</v>
      </c>
      <c r="G4603" s="27">
        <v>0.24032999999999999</v>
      </c>
      <c r="H4603" s="27">
        <v>0.192027</v>
      </c>
      <c r="I4603" s="27">
        <v>0.15182699999999999</v>
      </c>
      <c r="J4603" s="25">
        <v>0</v>
      </c>
      <c r="K4603" s="25">
        <v>0</v>
      </c>
      <c r="L4603" s="25">
        <v>0</v>
      </c>
    </row>
    <row r="4604" spans="2:12" ht="19.5" customHeight="1" x14ac:dyDescent="0.3">
      <c r="B4604" s="90" t="s">
        <v>57</v>
      </c>
      <c r="C4604" s="92" t="s">
        <v>28</v>
      </c>
      <c r="D4604" s="93" t="s">
        <v>60</v>
      </c>
      <c r="E4604" s="95">
        <v>45108</v>
      </c>
      <c r="F4604" s="97" t="s">
        <v>134</v>
      </c>
      <c r="G4604" s="74">
        <v>0.24690428530594538</v>
      </c>
      <c r="H4604" s="74">
        <v>0.19902274381574725</v>
      </c>
      <c r="I4604" s="74">
        <v>0.15948005709900548</v>
      </c>
      <c r="J4604" s="99">
        <v>0</v>
      </c>
      <c r="K4604" s="99">
        <v>0</v>
      </c>
      <c r="L4604" s="98">
        <v>0</v>
      </c>
    </row>
    <row r="4605" spans="2:12" ht="19.5" customHeight="1" x14ac:dyDescent="0.3">
      <c r="B4605" s="39" t="s">
        <v>57</v>
      </c>
      <c r="C4605" s="38" t="s">
        <v>28</v>
      </c>
      <c r="D4605" s="38" t="s">
        <v>60</v>
      </c>
      <c r="E4605" s="94">
        <v>45078</v>
      </c>
      <c r="F4605" s="96" t="s">
        <v>134</v>
      </c>
      <c r="G4605" s="86">
        <v>0.24780995262805877</v>
      </c>
      <c r="H4605" s="86">
        <v>0.20015084909007164</v>
      </c>
      <c r="I4605" s="86">
        <v>0.16592360675621357</v>
      </c>
      <c r="J4605" s="98">
        <v>0</v>
      </c>
      <c r="K4605" s="98">
        <v>0</v>
      </c>
      <c r="L4605" s="98">
        <v>0</v>
      </c>
    </row>
    <row r="4606" spans="2:12" ht="19.5" customHeight="1" x14ac:dyDescent="0.3">
      <c r="B4606" s="39" t="s">
        <v>57</v>
      </c>
      <c r="C4606" s="38" t="s">
        <v>28</v>
      </c>
      <c r="D4606" s="38" t="s">
        <v>60</v>
      </c>
      <c r="E4606" s="94">
        <v>45047</v>
      </c>
      <c r="F4606" s="96" t="s">
        <v>134</v>
      </c>
      <c r="G4606" s="86">
        <v>0.22662004959287696</v>
      </c>
      <c r="H4606" s="86">
        <v>0.17965617649199717</v>
      </c>
      <c r="I4606" s="86">
        <v>0.15268938203688051</v>
      </c>
      <c r="J4606" s="98">
        <v>0</v>
      </c>
      <c r="K4606" s="98">
        <v>0</v>
      </c>
      <c r="L4606" s="98">
        <v>0</v>
      </c>
    </row>
    <row r="4607" spans="2:12" ht="19.5" customHeight="1" x14ac:dyDescent="0.3">
      <c r="B4607" s="39" t="s">
        <v>57</v>
      </c>
      <c r="C4607" s="38" t="s">
        <v>28</v>
      </c>
      <c r="D4607" s="38" t="s">
        <v>60</v>
      </c>
      <c r="E4607" s="94">
        <v>45017</v>
      </c>
      <c r="F4607" s="96" t="s">
        <v>134</v>
      </c>
      <c r="G4607" s="86">
        <v>0.23631266480718549</v>
      </c>
      <c r="H4607" s="86">
        <v>0.18427666366185907</v>
      </c>
      <c r="I4607" s="86">
        <v>0.15398106473956469</v>
      </c>
      <c r="J4607" s="98">
        <v>0</v>
      </c>
      <c r="K4607" s="98">
        <v>0</v>
      </c>
      <c r="L4607" s="98">
        <v>0</v>
      </c>
    </row>
    <row r="4608" spans="2:12" ht="19.5" customHeight="1" x14ac:dyDescent="0.3">
      <c r="B4608" s="39" t="s">
        <v>57</v>
      </c>
      <c r="C4608" s="38" t="s">
        <v>28</v>
      </c>
      <c r="D4608" s="38" t="s">
        <v>60</v>
      </c>
      <c r="E4608" s="94">
        <v>44986</v>
      </c>
      <c r="F4608" s="96" t="s">
        <v>134</v>
      </c>
      <c r="G4608" s="86">
        <v>0.25556716024050274</v>
      </c>
      <c r="H4608" s="86">
        <v>0.19690277140238599</v>
      </c>
      <c r="I4608" s="86">
        <v>0.17827379923571357</v>
      </c>
      <c r="J4608" s="98">
        <v>0</v>
      </c>
      <c r="K4608" s="98">
        <v>0</v>
      </c>
      <c r="L4608" s="98">
        <v>0</v>
      </c>
    </row>
    <row r="4609" spans="2:12" ht="19.5" customHeight="1" x14ac:dyDescent="0.3">
      <c r="B4609" s="39" t="s">
        <v>57</v>
      </c>
      <c r="C4609" s="38" t="s">
        <v>28</v>
      </c>
      <c r="D4609" s="38" t="s">
        <v>60</v>
      </c>
      <c r="E4609" s="94">
        <v>44958</v>
      </c>
      <c r="F4609" s="96" t="s">
        <v>134</v>
      </c>
      <c r="G4609" s="86">
        <v>0.3120322364281522</v>
      </c>
      <c r="H4609" s="86">
        <v>0.25573767348304344</v>
      </c>
      <c r="I4609" s="86">
        <v>0.21212233014089615</v>
      </c>
      <c r="J4609" s="98">
        <v>0</v>
      </c>
      <c r="K4609" s="98">
        <v>0</v>
      </c>
      <c r="L4609" s="98">
        <v>0</v>
      </c>
    </row>
    <row r="4610" spans="2:12" ht="19.5" customHeight="1" x14ac:dyDescent="0.3">
      <c r="B4610" s="39" t="s">
        <v>57</v>
      </c>
      <c r="C4610" s="38" t="s">
        <v>28</v>
      </c>
      <c r="D4610" s="38" t="s">
        <v>60</v>
      </c>
      <c r="E4610" s="94">
        <v>44927</v>
      </c>
      <c r="F4610" s="96" t="s">
        <v>134</v>
      </c>
      <c r="G4610" s="86">
        <v>0.27269382725323621</v>
      </c>
      <c r="H4610" s="86">
        <v>0.20209359180716896</v>
      </c>
      <c r="I4610" s="86">
        <v>0.1348135401434965</v>
      </c>
      <c r="J4610" s="98">
        <v>0</v>
      </c>
      <c r="K4610" s="98">
        <v>0</v>
      </c>
      <c r="L4610" s="98">
        <v>0</v>
      </c>
    </row>
    <row r="4611" spans="2:12" ht="19.5" customHeight="1" x14ac:dyDescent="0.3">
      <c r="B4611" s="39" t="s">
        <v>57</v>
      </c>
      <c r="C4611" s="38" t="s">
        <v>28</v>
      </c>
      <c r="D4611" s="38" t="s">
        <v>60</v>
      </c>
      <c r="E4611" s="94">
        <v>44896</v>
      </c>
      <c r="F4611" s="96" t="s">
        <v>134</v>
      </c>
      <c r="G4611" s="86">
        <v>0.31631853635892732</v>
      </c>
      <c r="H4611" s="86">
        <v>0.25714048678018037</v>
      </c>
      <c r="I4611" s="86">
        <v>0.24715467109565814</v>
      </c>
      <c r="J4611" s="98">
        <v>0</v>
      </c>
      <c r="K4611" s="98">
        <v>0</v>
      </c>
      <c r="L4611" s="98">
        <v>0</v>
      </c>
    </row>
    <row r="4612" spans="2:12" ht="19.5" customHeight="1" x14ac:dyDescent="0.3">
      <c r="B4612" s="39" t="s">
        <v>57</v>
      </c>
      <c r="C4612" s="38" t="s">
        <v>28</v>
      </c>
      <c r="D4612" s="38" t="s">
        <v>60</v>
      </c>
      <c r="E4612" s="94">
        <v>44866</v>
      </c>
      <c r="F4612" s="96" t="s">
        <v>134</v>
      </c>
      <c r="G4612" s="86">
        <v>0.30220533315664116</v>
      </c>
      <c r="H4612" s="86">
        <v>0.24198719778545208</v>
      </c>
      <c r="I4612" s="86">
        <v>0.20908928183701353</v>
      </c>
      <c r="J4612" s="98">
        <v>0</v>
      </c>
      <c r="K4612" s="98">
        <v>0</v>
      </c>
      <c r="L4612" s="98">
        <v>0</v>
      </c>
    </row>
    <row r="4613" spans="2:12" ht="19.5" customHeight="1" x14ac:dyDescent="0.3">
      <c r="B4613" s="39" t="s">
        <v>57</v>
      </c>
      <c r="C4613" s="38" t="s">
        <v>28</v>
      </c>
      <c r="D4613" s="38" t="s">
        <v>60</v>
      </c>
      <c r="E4613" s="94">
        <v>44835</v>
      </c>
      <c r="F4613" s="96" t="s">
        <v>134</v>
      </c>
      <c r="G4613" s="86">
        <v>0.34788011451962697</v>
      </c>
      <c r="H4613" s="86">
        <v>0.28561861366821911</v>
      </c>
      <c r="I4613" s="86">
        <v>0.24666638764063353</v>
      </c>
      <c r="J4613" s="98">
        <v>0</v>
      </c>
      <c r="K4613" s="98">
        <v>0</v>
      </c>
      <c r="L4613" s="98">
        <v>0</v>
      </c>
    </row>
    <row r="4614" spans="2:12" ht="19.5" customHeight="1" x14ac:dyDescent="0.3">
      <c r="B4614" s="39" t="s">
        <v>57</v>
      </c>
      <c r="C4614" s="38" t="s">
        <v>28</v>
      </c>
      <c r="D4614" s="38" t="s">
        <v>60</v>
      </c>
      <c r="E4614" s="94">
        <v>44805</v>
      </c>
      <c r="F4614" s="96" t="s">
        <v>134</v>
      </c>
      <c r="G4614" s="86">
        <v>0.42605494464543142</v>
      </c>
      <c r="H4614" s="86">
        <v>0.36283486490079742</v>
      </c>
      <c r="I4614" s="86">
        <v>0.3414877414741927</v>
      </c>
      <c r="J4614" s="98">
        <v>0</v>
      </c>
      <c r="K4614" s="98">
        <v>0</v>
      </c>
      <c r="L4614" s="98">
        <v>0</v>
      </c>
    </row>
    <row r="4615" spans="2:12" ht="19.5" customHeight="1" x14ac:dyDescent="0.3">
      <c r="B4615" s="39" t="s">
        <v>57</v>
      </c>
      <c r="C4615" s="38" t="s">
        <v>28</v>
      </c>
      <c r="D4615" s="38" t="s">
        <v>60</v>
      </c>
      <c r="E4615" s="94">
        <v>44774</v>
      </c>
      <c r="F4615" s="96" t="s">
        <v>134</v>
      </c>
      <c r="G4615" s="86">
        <v>0.47023877326837532</v>
      </c>
      <c r="H4615" s="86">
        <v>0.42730635965026548</v>
      </c>
      <c r="I4615" s="86">
        <v>0.43768316431367127</v>
      </c>
      <c r="J4615" s="98">
        <v>0</v>
      </c>
      <c r="K4615" s="98">
        <v>0</v>
      </c>
      <c r="L4615" s="98">
        <v>0</v>
      </c>
    </row>
    <row r="4616" spans="2:12" ht="19.5" customHeight="1" x14ac:dyDescent="0.3">
      <c r="B4616" s="39" t="s">
        <v>57</v>
      </c>
      <c r="C4616" s="38" t="s">
        <v>28</v>
      </c>
      <c r="D4616" s="38" t="s">
        <v>60</v>
      </c>
      <c r="E4616" s="94">
        <v>44743</v>
      </c>
      <c r="F4616" s="96" t="s">
        <v>134</v>
      </c>
      <c r="G4616" s="86">
        <v>0.42421058597910266</v>
      </c>
      <c r="H4616" s="86">
        <v>0.37751501889779782</v>
      </c>
      <c r="I4616" s="86">
        <v>0.37080595741340261</v>
      </c>
      <c r="J4616" s="98">
        <v>0</v>
      </c>
      <c r="K4616" s="98">
        <v>0</v>
      </c>
      <c r="L4616" s="98">
        <v>0</v>
      </c>
    </row>
    <row r="4617" spans="2:12" ht="19.5" customHeight="1" x14ac:dyDescent="0.3">
      <c r="B4617" s="39" t="s">
        <v>57</v>
      </c>
      <c r="C4617" s="38" t="s">
        <v>28</v>
      </c>
      <c r="D4617" s="38" t="s">
        <v>60</v>
      </c>
      <c r="E4617" s="94">
        <v>44713</v>
      </c>
      <c r="F4617" s="96" t="s">
        <v>134</v>
      </c>
      <c r="G4617" s="86">
        <v>0.384033396355977</v>
      </c>
      <c r="H4617" s="86">
        <v>0.3382605878124883</v>
      </c>
      <c r="I4617" s="86">
        <v>0.31248571291309346</v>
      </c>
      <c r="J4617" s="98">
        <v>0</v>
      </c>
      <c r="K4617" s="98">
        <v>0</v>
      </c>
      <c r="L4617" s="98">
        <v>0</v>
      </c>
    </row>
    <row r="4618" spans="2:12" ht="19.5" customHeight="1" x14ac:dyDescent="0.3">
      <c r="B4618" s="39" t="s">
        <v>57</v>
      </c>
      <c r="C4618" s="38" t="s">
        <v>28</v>
      </c>
      <c r="D4618" s="38" t="s">
        <v>60</v>
      </c>
      <c r="E4618" s="94">
        <v>44682</v>
      </c>
      <c r="F4618" s="96" t="s">
        <v>134</v>
      </c>
      <c r="G4618" s="86">
        <v>0.35986280795416731</v>
      </c>
      <c r="H4618" s="86">
        <v>0.31194214492735467</v>
      </c>
      <c r="I4618" s="86">
        <v>0.27486045855002694</v>
      </c>
      <c r="J4618" s="98">
        <v>0</v>
      </c>
      <c r="K4618" s="98">
        <v>0</v>
      </c>
      <c r="L4618" s="98">
        <v>0</v>
      </c>
    </row>
    <row r="4619" spans="2:12" ht="19.5" customHeight="1" x14ac:dyDescent="0.3">
      <c r="B4619" s="39" t="s">
        <v>57</v>
      </c>
      <c r="C4619" s="38" t="s">
        <v>28</v>
      </c>
      <c r="D4619" s="38" t="s">
        <v>60</v>
      </c>
      <c r="E4619" s="94">
        <v>44652</v>
      </c>
      <c r="F4619" s="96" t="s">
        <v>134</v>
      </c>
      <c r="G4619" s="86">
        <v>0.38025191750621895</v>
      </c>
      <c r="H4619" s="86">
        <v>0.32187841626045571</v>
      </c>
      <c r="I4619" s="86">
        <v>0.28076983795536947</v>
      </c>
      <c r="J4619" s="98">
        <v>0</v>
      </c>
      <c r="K4619" s="98">
        <v>0</v>
      </c>
      <c r="L4619" s="98">
        <v>0</v>
      </c>
    </row>
    <row r="4620" spans="2:12" ht="19.5" customHeight="1" x14ac:dyDescent="0.3">
      <c r="B4620" s="39" t="s">
        <v>57</v>
      </c>
      <c r="C4620" s="38" t="s">
        <v>28</v>
      </c>
      <c r="D4620" s="38" t="s">
        <v>60</v>
      </c>
      <c r="E4620" s="94">
        <v>44621</v>
      </c>
      <c r="F4620" s="96" t="s">
        <v>134</v>
      </c>
      <c r="G4620" s="86">
        <v>0.52107756041118525</v>
      </c>
      <c r="H4620" s="86">
        <v>0.43140342856589442</v>
      </c>
      <c r="I4620" s="86">
        <v>0.39421450585407375</v>
      </c>
      <c r="J4620" s="98">
        <v>0</v>
      </c>
      <c r="K4620" s="98">
        <v>0</v>
      </c>
      <c r="L4620" s="98">
        <v>0</v>
      </c>
    </row>
    <row r="4621" spans="2:12" ht="19.5" customHeight="1" x14ac:dyDescent="0.3">
      <c r="B4621" s="39" t="s">
        <v>57</v>
      </c>
      <c r="C4621" s="38" t="s">
        <v>28</v>
      </c>
      <c r="D4621" s="38" t="s">
        <v>60</v>
      </c>
      <c r="E4621" s="94">
        <v>44593</v>
      </c>
      <c r="F4621" s="96" t="s">
        <v>134</v>
      </c>
      <c r="G4621" s="86">
        <v>0.41715435800914596</v>
      </c>
      <c r="H4621" s="86">
        <v>0.32590929675142838</v>
      </c>
      <c r="I4621" s="86">
        <v>0.29912651236213589</v>
      </c>
      <c r="J4621" s="98">
        <v>0</v>
      </c>
      <c r="K4621" s="98">
        <v>0</v>
      </c>
      <c r="L4621" s="98">
        <v>0</v>
      </c>
    </row>
    <row r="4622" spans="2:12" ht="19.5" customHeight="1" x14ac:dyDescent="0.3">
      <c r="B4622" s="39" t="s">
        <v>57</v>
      </c>
      <c r="C4622" s="38" t="s">
        <v>28</v>
      </c>
      <c r="D4622" s="38" t="s">
        <v>60</v>
      </c>
      <c r="E4622" s="94">
        <v>44562</v>
      </c>
      <c r="F4622" s="96" t="s">
        <v>134</v>
      </c>
      <c r="G4622" s="86">
        <v>0.4252111729605218</v>
      </c>
      <c r="H4622" s="86">
        <v>0.33655264908145438</v>
      </c>
      <c r="I4622" s="86">
        <v>0.29808525083106796</v>
      </c>
      <c r="J4622" s="98">
        <v>0</v>
      </c>
      <c r="K4622" s="98">
        <v>0</v>
      </c>
      <c r="L4622" s="98">
        <v>0</v>
      </c>
    </row>
    <row r="4623" spans="2:12" ht="19.5" customHeight="1" x14ac:dyDescent="0.3">
      <c r="B4623" s="90" t="s">
        <v>57</v>
      </c>
      <c r="C4623" s="92" t="s">
        <v>28</v>
      </c>
      <c r="D4623" s="93" t="s">
        <v>60</v>
      </c>
      <c r="E4623" s="95">
        <v>45108</v>
      </c>
      <c r="F4623" s="97" t="s">
        <v>135</v>
      </c>
      <c r="G4623" s="74">
        <v>0.24190428530594538</v>
      </c>
      <c r="H4623" s="74">
        <v>0.19402274381574725</v>
      </c>
      <c r="I4623" s="74">
        <v>0.15448005709900547</v>
      </c>
      <c r="J4623" s="99">
        <v>0</v>
      </c>
      <c r="K4623" s="99">
        <v>0</v>
      </c>
      <c r="L4623" s="98">
        <v>0</v>
      </c>
    </row>
    <row r="4624" spans="2:12" ht="19.5" customHeight="1" x14ac:dyDescent="0.3">
      <c r="B4624" s="39" t="s">
        <v>57</v>
      </c>
      <c r="C4624" s="38" t="s">
        <v>28</v>
      </c>
      <c r="D4624" s="38" t="s">
        <v>60</v>
      </c>
      <c r="E4624" s="94">
        <v>45078</v>
      </c>
      <c r="F4624" s="96" t="s">
        <v>135</v>
      </c>
      <c r="G4624" s="86">
        <v>0.24280995262805877</v>
      </c>
      <c r="H4624" s="86">
        <v>0.19515084909007163</v>
      </c>
      <c r="I4624" s="86">
        <v>0.16092360675621356</v>
      </c>
      <c r="J4624" s="98">
        <v>0</v>
      </c>
      <c r="K4624" s="98">
        <v>0</v>
      </c>
      <c r="L4624" s="98">
        <v>0</v>
      </c>
    </row>
    <row r="4625" spans="2:12" ht="19.5" customHeight="1" x14ac:dyDescent="0.3">
      <c r="B4625" s="39" t="s">
        <v>57</v>
      </c>
      <c r="C4625" s="38" t="s">
        <v>28</v>
      </c>
      <c r="D4625" s="38" t="s">
        <v>60</v>
      </c>
      <c r="E4625" s="94">
        <v>45047</v>
      </c>
      <c r="F4625" s="96" t="s">
        <v>135</v>
      </c>
      <c r="G4625" s="86">
        <v>0.22162004959287696</v>
      </c>
      <c r="H4625" s="86">
        <v>0.17465617649199716</v>
      </c>
      <c r="I4625" s="86">
        <v>0.14768938203688051</v>
      </c>
      <c r="J4625" s="98">
        <v>0</v>
      </c>
      <c r="K4625" s="98">
        <v>0</v>
      </c>
      <c r="L4625" s="98">
        <v>0</v>
      </c>
    </row>
    <row r="4626" spans="2:12" ht="19.5" customHeight="1" x14ac:dyDescent="0.3">
      <c r="B4626" s="39" t="s">
        <v>57</v>
      </c>
      <c r="C4626" s="38" t="s">
        <v>28</v>
      </c>
      <c r="D4626" s="38" t="s">
        <v>60</v>
      </c>
      <c r="E4626" s="94">
        <v>45017</v>
      </c>
      <c r="F4626" s="96" t="s">
        <v>135</v>
      </c>
      <c r="G4626" s="86">
        <v>0.23131266480718549</v>
      </c>
      <c r="H4626" s="86">
        <v>0.17927666366185907</v>
      </c>
      <c r="I4626" s="86">
        <v>0.14898106473956468</v>
      </c>
      <c r="J4626" s="98">
        <v>0</v>
      </c>
      <c r="K4626" s="98">
        <v>0</v>
      </c>
      <c r="L4626" s="98">
        <v>0</v>
      </c>
    </row>
    <row r="4627" spans="2:12" ht="19.5" customHeight="1" x14ac:dyDescent="0.3">
      <c r="B4627" s="39" t="s">
        <v>57</v>
      </c>
      <c r="C4627" s="38" t="s">
        <v>28</v>
      </c>
      <c r="D4627" s="38" t="s">
        <v>60</v>
      </c>
      <c r="E4627" s="94">
        <v>44986</v>
      </c>
      <c r="F4627" s="96" t="s">
        <v>135</v>
      </c>
      <c r="G4627" s="86">
        <v>0.25056716024050274</v>
      </c>
      <c r="H4627" s="86">
        <v>0.19190277140238599</v>
      </c>
      <c r="I4627" s="86">
        <v>0.17327379923571357</v>
      </c>
      <c r="J4627" s="98">
        <v>0</v>
      </c>
      <c r="K4627" s="98">
        <v>0</v>
      </c>
      <c r="L4627" s="98">
        <v>0</v>
      </c>
    </row>
    <row r="4628" spans="2:12" ht="19.5" customHeight="1" x14ac:dyDescent="0.3">
      <c r="B4628" s="39" t="s">
        <v>57</v>
      </c>
      <c r="C4628" s="38" t="s">
        <v>28</v>
      </c>
      <c r="D4628" s="38" t="s">
        <v>60</v>
      </c>
      <c r="E4628" s="94">
        <v>44958</v>
      </c>
      <c r="F4628" s="96" t="s">
        <v>135</v>
      </c>
      <c r="G4628" s="86">
        <v>0.30703223642815219</v>
      </c>
      <c r="H4628" s="86">
        <v>0.25073767348304343</v>
      </c>
      <c r="I4628" s="86">
        <v>0.20712233014089615</v>
      </c>
      <c r="J4628" s="98">
        <v>0</v>
      </c>
      <c r="K4628" s="98">
        <v>0</v>
      </c>
      <c r="L4628" s="98">
        <v>0</v>
      </c>
    </row>
    <row r="4629" spans="2:12" ht="19.5" customHeight="1" x14ac:dyDescent="0.3">
      <c r="B4629" s="39" t="s">
        <v>57</v>
      </c>
      <c r="C4629" s="38" t="s">
        <v>28</v>
      </c>
      <c r="D4629" s="38" t="s">
        <v>60</v>
      </c>
      <c r="E4629" s="94">
        <v>44927</v>
      </c>
      <c r="F4629" s="96" t="s">
        <v>135</v>
      </c>
      <c r="G4629" s="86">
        <v>0.26769382725323621</v>
      </c>
      <c r="H4629" s="86">
        <v>0.19709359180716896</v>
      </c>
      <c r="I4629" s="86">
        <v>0.1298135401434965</v>
      </c>
      <c r="J4629" s="98">
        <v>0</v>
      </c>
      <c r="K4629" s="98">
        <v>0</v>
      </c>
      <c r="L4629" s="98">
        <v>0</v>
      </c>
    </row>
    <row r="4630" spans="2:12" ht="19.5" customHeight="1" x14ac:dyDescent="0.3">
      <c r="B4630" s="39" t="s">
        <v>57</v>
      </c>
      <c r="C4630" s="38" t="s">
        <v>28</v>
      </c>
      <c r="D4630" s="38" t="s">
        <v>60</v>
      </c>
      <c r="E4630" s="94">
        <v>44896</v>
      </c>
      <c r="F4630" s="96" t="s">
        <v>135</v>
      </c>
      <c r="G4630" s="86">
        <v>0.31131853635892731</v>
      </c>
      <c r="H4630" s="86">
        <v>0.25214048678018036</v>
      </c>
      <c r="I4630" s="86">
        <v>0.24215467109565814</v>
      </c>
      <c r="J4630" s="98">
        <v>0</v>
      </c>
      <c r="K4630" s="98">
        <v>0</v>
      </c>
      <c r="L4630" s="98">
        <v>0</v>
      </c>
    </row>
    <row r="4631" spans="2:12" ht="19.5" customHeight="1" x14ac:dyDescent="0.3">
      <c r="B4631" s="39" t="s">
        <v>57</v>
      </c>
      <c r="C4631" s="38" t="s">
        <v>28</v>
      </c>
      <c r="D4631" s="38" t="s">
        <v>60</v>
      </c>
      <c r="E4631" s="94">
        <v>44866</v>
      </c>
      <c r="F4631" s="96" t="s">
        <v>135</v>
      </c>
      <c r="G4631" s="86">
        <v>0.29720533315664116</v>
      </c>
      <c r="H4631" s="86">
        <v>0.23698719778545208</v>
      </c>
      <c r="I4631" s="86">
        <v>0.20408928183701353</v>
      </c>
      <c r="J4631" s="98">
        <v>0</v>
      </c>
      <c r="K4631" s="98">
        <v>0</v>
      </c>
      <c r="L4631" s="98">
        <v>0</v>
      </c>
    </row>
    <row r="4632" spans="2:12" ht="19.5" customHeight="1" x14ac:dyDescent="0.3">
      <c r="B4632" s="39" t="s">
        <v>57</v>
      </c>
      <c r="C4632" s="38" t="s">
        <v>28</v>
      </c>
      <c r="D4632" s="38" t="s">
        <v>60</v>
      </c>
      <c r="E4632" s="94">
        <v>44835</v>
      </c>
      <c r="F4632" s="96" t="s">
        <v>135</v>
      </c>
      <c r="G4632" s="86">
        <v>0.34288011451962697</v>
      </c>
      <c r="H4632" s="86">
        <v>0.28061861366821911</v>
      </c>
      <c r="I4632" s="86">
        <v>0.24166638764063353</v>
      </c>
      <c r="J4632" s="98">
        <v>0</v>
      </c>
      <c r="K4632" s="98">
        <v>0</v>
      </c>
      <c r="L4632" s="98">
        <v>0</v>
      </c>
    </row>
    <row r="4633" spans="2:12" ht="19.5" customHeight="1" x14ac:dyDescent="0.3">
      <c r="B4633" s="39" t="s">
        <v>57</v>
      </c>
      <c r="C4633" s="38" t="s">
        <v>28</v>
      </c>
      <c r="D4633" s="38" t="s">
        <v>60</v>
      </c>
      <c r="E4633" s="94">
        <v>44805</v>
      </c>
      <c r="F4633" s="96" t="s">
        <v>135</v>
      </c>
      <c r="G4633" s="86">
        <v>0.42105494464543142</v>
      </c>
      <c r="H4633" s="86">
        <v>0.35783486490079741</v>
      </c>
      <c r="I4633" s="86">
        <v>0.33648774147419269</v>
      </c>
      <c r="J4633" s="98">
        <v>0</v>
      </c>
      <c r="K4633" s="98">
        <v>0</v>
      </c>
      <c r="L4633" s="98">
        <v>0</v>
      </c>
    </row>
    <row r="4634" spans="2:12" ht="19.5" customHeight="1" x14ac:dyDescent="0.3">
      <c r="B4634" s="39" t="s">
        <v>57</v>
      </c>
      <c r="C4634" s="38" t="s">
        <v>28</v>
      </c>
      <c r="D4634" s="38" t="s">
        <v>60</v>
      </c>
      <c r="E4634" s="94">
        <v>44774</v>
      </c>
      <c r="F4634" s="96" t="s">
        <v>135</v>
      </c>
      <c r="G4634" s="86">
        <v>0.46523877326837532</v>
      </c>
      <c r="H4634" s="86">
        <v>0.42230635965026547</v>
      </c>
      <c r="I4634" s="86">
        <v>0.43268316431367126</v>
      </c>
      <c r="J4634" s="98">
        <v>0</v>
      </c>
      <c r="K4634" s="98">
        <v>0</v>
      </c>
      <c r="L4634" s="98">
        <v>0</v>
      </c>
    </row>
    <row r="4635" spans="2:12" ht="19.5" customHeight="1" x14ac:dyDescent="0.3">
      <c r="B4635" s="39" t="s">
        <v>57</v>
      </c>
      <c r="C4635" s="38" t="s">
        <v>28</v>
      </c>
      <c r="D4635" s="38" t="s">
        <v>60</v>
      </c>
      <c r="E4635" s="94">
        <v>44743</v>
      </c>
      <c r="F4635" s="96" t="s">
        <v>135</v>
      </c>
      <c r="G4635" s="86">
        <v>0.41921058597910266</v>
      </c>
      <c r="H4635" s="86">
        <v>0.37251501889779781</v>
      </c>
      <c r="I4635" s="86">
        <v>0.3658059574134026</v>
      </c>
      <c r="J4635" s="98">
        <v>0</v>
      </c>
      <c r="K4635" s="98">
        <v>0</v>
      </c>
      <c r="L4635" s="98">
        <v>0</v>
      </c>
    </row>
    <row r="4636" spans="2:12" ht="19.5" customHeight="1" x14ac:dyDescent="0.3">
      <c r="B4636" s="39" t="s">
        <v>57</v>
      </c>
      <c r="C4636" s="38" t="s">
        <v>28</v>
      </c>
      <c r="D4636" s="38" t="s">
        <v>60</v>
      </c>
      <c r="E4636" s="94">
        <v>44713</v>
      </c>
      <c r="F4636" s="96" t="s">
        <v>135</v>
      </c>
      <c r="G4636" s="86">
        <v>0.37903339635597699</v>
      </c>
      <c r="H4636" s="86">
        <v>0.3332605878124883</v>
      </c>
      <c r="I4636" s="86">
        <v>0.30748571291309346</v>
      </c>
      <c r="J4636" s="98">
        <v>0</v>
      </c>
      <c r="K4636" s="98">
        <v>0</v>
      </c>
      <c r="L4636" s="98">
        <v>0</v>
      </c>
    </row>
    <row r="4637" spans="2:12" ht="19.5" customHeight="1" x14ac:dyDescent="0.3">
      <c r="B4637" s="39" t="s">
        <v>57</v>
      </c>
      <c r="C4637" s="38" t="s">
        <v>28</v>
      </c>
      <c r="D4637" s="38" t="s">
        <v>60</v>
      </c>
      <c r="E4637" s="94">
        <v>44682</v>
      </c>
      <c r="F4637" s="96" t="s">
        <v>135</v>
      </c>
      <c r="G4637" s="86">
        <v>0.3548628079541673</v>
      </c>
      <c r="H4637" s="86">
        <v>0.30694214492735467</v>
      </c>
      <c r="I4637" s="86">
        <v>0.26986045855002694</v>
      </c>
      <c r="J4637" s="98">
        <v>0</v>
      </c>
      <c r="K4637" s="98">
        <v>0</v>
      </c>
      <c r="L4637" s="98">
        <v>0</v>
      </c>
    </row>
    <row r="4638" spans="2:12" ht="19.5" customHeight="1" x14ac:dyDescent="0.3">
      <c r="B4638" s="39" t="s">
        <v>57</v>
      </c>
      <c r="C4638" s="38" t="s">
        <v>28</v>
      </c>
      <c r="D4638" s="38" t="s">
        <v>60</v>
      </c>
      <c r="E4638" s="94">
        <v>44652</v>
      </c>
      <c r="F4638" s="96" t="s">
        <v>135</v>
      </c>
      <c r="G4638" s="86">
        <v>0.37525191750621895</v>
      </c>
      <c r="H4638" s="86">
        <v>0.31687841626045571</v>
      </c>
      <c r="I4638" s="86">
        <v>0.27576983795536947</v>
      </c>
      <c r="J4638" s="98">
        <v>0</v>
      </c>
      <c r="K4638" s="98">
        <v>0</v>
      </c>
      <c r="L4638" s="98">
        <v>0</v>
      </c>
    </row>
    <row r="4639" spans="2:12" ht="19.5" customHeight="1" x14ac:dyDescent="0.3">
      <c r="B4639" s="39" t="s">
        <v>57</v>
      </c>
      <c r="C4639" s="38" t="s">
        <v>28</v>
      </c>
      <c r="D4639" s="38" t="s">
        <v>60</v>
      </c>
      <c r="E4639" s="94">
        <v>44621</v>
      </c>
      <c r="F4639" s="96" t="s">
        <v>135</v>
      </c>
      <c r="G4639" s="86">
        <v>0.51607756041118524</v>
      </c>
      <c r="H4639" s="86">
        <v>0.42640342856589442</v>
      </c>
      <c r="I4639" s="86">
        <v>0.38921450585407374</v>
      </c>
      <c r="J4639" s="98">
        <v>0</v>
      </c>
      <c r="K4639" s="98">
        <v>0</v>
      </c>
      <c r="L4639" s="98">
        <v>0</v>
      </c>
    </row>
    <row r="4640" spans="2:12" ht="19.5" customHeight="1" x14ac:dyDescent="0.3">
      <c r="B4640" s="39" t="s">
        <v>57</v>
      </c>
      <c r="C4640" s="38" t="s">
        <v>28</v>
      </c>
      <c r="D4640" s="38" t="s">
        <v>60</v>
      </c>
      <c r="E4640" s="94">
        <v>44593</v>
      </c>
      <c r="F4640" s="96" t="s">
        <v>135</v>
      </c>
      <c r="G4640" s="86">
        <v>0.41215435800914596</v>
      </c>
      <c r="H4640" s="86">
        <v>0.32090929675142837</v>
      </c>
      <c r="I4640" s="86">
        <v>0.29412651236213588</v>
      </c>
      <c r="J4640" s="98">
        <v>0</v>
      </c>
      <c r="K4640" s="98">
        <v>0</v>
      </c>
      <c r="L4640" s="98">
        <v>0</v>
      </c>
    </row>
    <row r="4641" spans="2:12" ht="19.5" customHeight="1" x14ac:dyDescent="0.3">
      <c r="B4641" s="39" t="s">
        <v>57</v>
      </c>
      <c r="C4641" s="38" t="s">
        <v>28</v>
      </c>
      <c r="D4641" s="38" t="s">
        <v>60</v>
      </c>
      <c r="E4641" s="94">
        <v>44562</v>
      </c>
      <c r="F4641" s="96" t="s">
        <v>135</v>
      </c>
      <c r="G4641" s="86">
        <v>0.42021117296052179</v>
      </c>
      <c r="H4641" s="86">
        <v>0.33155264908145438</v>
      </c>
      <c r="I4641" s="86">
        <v>0.29308525083106796</v>
      </c>
      <c r="J4641" s="98">
        <v>0</v>
      </c>
      <c r="K4641" s="98">
        <v>0</v>
      </c>
      <c r="L4641" s="98">
        <v>0</v>
      </c>
    </row>
    <row r="4642" spans="2:12" ht="19.5" customHeight="1" x14ac:dyDescent="0.3">
      <c r="B4642" s="90" t="s">
        <v>57</v>
      </c>
      <c r="C4642" s="92" t="s">
        <v>28</v>
      </c>
      <c r="D4642" s="93" t="s">
        <v>60</v>
      </c>
      <c r="E4642" s="95">
        <v>45108</v>
      </c>
      <c r="F4642" s="97" t="s">
        <v>136</v>
      </c>
      <c r="G4642" s="74">
        <v>0.2369042853059454</v>
      </c>
      <c r="H4642" s="74">
        <v>0.18902274381574724</v>
      </c>
      <c r="I4642" s="74">
        <v>0.14948005709900547</v>
      </c>
      <c r="J4642" s="99">
        <v>0</v>
      </c>
      <c r="K4642" s="99">
        <v>0</v>
      </c>
      <c r="L4642" s="98">
        <v>0</v>
      </c>
    </row>
    <row r="4643" spans="2:12" ht="19.5" customHeight="1" x14ac:dyDescent="0.3">
      <c r="B4643" s="39" t="s">
        <v>57</v>
      </c>
      <c r="C4643" s="38" t="s">
        <v>28</v>
      </c>
      <c r="D4643" s="38" t="s">
        <v>60</v>
      </c>
      <c r="E4643" s="94">
        <v>45078</v>
      </c>
      <c r="F4643" s="96" t="s">
        <v>136</v>
      </c>
      <c r="G4643" s="86">
        <v>0.23780995262805879</v>
      </c>
      <c r="H4643" s="86">
        <v>0.19015084909007163</v>
      </c>
      <c r="I4643" s="86">
        <v>0.15592360675621356</v>
      </c>
      <c r="J4643" s="98">
        <v>0</v>
      </c>
      <c r="K4643" s="98">
        <v>0</v>
      </c>
      <c r="L4643" s="98">
        <v>0</v>
      </c>
    </row>
    <row r="4644" spans="2:12" ht="19.5" customHeight="1" x14ac:dyDescent="0.3">
      <c r="B4644" s="39" t="s">
        <v>57</v>
      </c>
      <c r="C4644" s="38" t="s">
        <v>28</v>
      </c>
      <c r="D4644" s="38" t="s">
        <v>60</v>
      </c>
      <c r="E4644" s="94">
        <v>45047</v>
      </c>
      <c r="F4644" s="96" t="s">
        <v>136</v>
      </c>
      <c r="G4644" s="86">
        <v>0.21662004959287698</v>
      </c>
      <c r="H4644" s="86">
        <v>0.16965617649199718</v>
      </c>
      <c r="I4644" s="86">
        <v>0.1426893820368805</v>
      </c>
      <c r="J4644" s="98">
        <v>0</v>
      </c>
      <c r="K4644" s="98">
        <v>0</v>
      </c>
      <c r="L4644" s="98">
        <v>0</v>
      </c>
    </row>
    <row r="4645" spans="2:12" ht="19.5" customHeight="1" x14ac:dyDescent="0.3">
      <c r="B4645" s="39" t="s">
        <v>57</v>
      </c>
      <c r="C4645" s="38" t="s">
        <v>28</v>
      </c>
      <c r="D4645" s="38" t="s">
        <v>60</v>
      </c>
      <c r="E4645" s="94">
        <v>45017</v>
      </c>
      <c r="F4645" s="96" t="s">
        <v>136</v>
      </c>
      <c r="G4645" s="86">
        <v>0.22631266480718551</v>
      </c>
      <c r="H4645" s="86">
        <v>0.17427666366185909</v>
      </c>
      <c r="I4645" s="86">
        <v>0.14398106473956471</v>
      </c>
      <c r="J4645" s="98">
        <v>0</v>
      </c>
      <c r="K4645" s="98">
        <v>0</v>
      </c>
      <c r="L4645" s="98">
        <v>0</v>
      </c>
    </row>
    <row r="4646" spans="2:12" ht="19.5" customHeight="1" x14ac:dyDescent="0.3">
      <c r="B4646" s="39" t="s">
        <v>57</v>
      </c>
      <c r="C4646" s="38" t="s">
        <v>28</v>
      </c>
      <c r="D4646" s="38" t="s">
        <v>60</v>
      </c>
      <c r="E4646" s="94">
        <v>44986</v>
      </c>
      <c r="F4646" s="96" t="s">
        <v>136</v>
      </c>
      <c r="G4646" s="86">
        <v>0.24556716024050276</v>
      </c>
      <c r="H4646" s="86">
        <v>0.18690277140238601</v>
      </c>
      <c r="I4646" s="86">
        <v>0.16827379923571356</v>
      </c>
      <c r="J4646" s="98">
        <v>0</v>
      </c>
      <c r="K4646" s="98">
        <v>0</v>
      </c>
      <c r="L4646" s="98">
        <v>0</v>
      </c>
    </row>
    <row r="4647" spans="2:12" ht="19.5" customHeight="1" x14ac:dyDescent="0.3">
      <c r="B4647" s="39" t="s">
        <v>57</v>
      </c>
      <c r="C4647" s="38" t="s">
        <v>28</v>
      </c>
      <c r="D4647" s="38" t="s">
        <v>60</v>
      </c>
      <c r="E4647" s="94">
        <v>44958</v>
      </c>
      <c r="F4647" s="96" t="s">
        <v>136</v>
      </c>
      <c r="G4647" s="86">
        <v>0.30203223642815219</v>
      </c>
      <c r="H4647" s="86">
        <v>0.24573767348304346</v>
      </c>
      <c r="I4647" s="86">
        <v>0.20212233014089614</v>
      </c>
      <c r="J4647" s="98">
        <v>0</v>
      </c>
      <c r="K4647" s="98">
        <v>0</v>
      </c>
      <c r="L4647" s="98">
        <v>0</v>
      </c>
    </row>
    <row r="4648" spans="2:12" ht="19.5" customHeight="1" x14ac:dyDescent="0.3">
      <c r="B4648" s="39" t="s">
        <v>57</v>
      </c>
      <c r="C4648" s="38" t="s">
        <v>28</v>
      </c>
      <c r="D4648" s="38" t="s">
        <v>60</v>
      </c>
      <c r="E4648" s="94">
        <v>44927</v>
      </c>
      <c r="F4648" s="96" t="s">
        <v>136</v>
      </c>
      <c r="G4648" s="86">
        <v>0.2626938272532362</v>
      </c>
      <c r="H4648" s="86">
        <v>0.19209359180716898</v>
      </c>
      <c r="I4648" s="86">
        <v>0.12481354014349649</v>
      </c>
      <c r="J4648" s="98">
        <v>0</v>
      </c>
      <c r="K4648" s="98">
        <v>0</v>
      </c>
      <c r="L4648" s="98">
        <v>0</v>
      </c>
    </row>
    <row r="4649" spans="2:12" ht="19.5" customHeight="1" x14ac:dyDescent="0.3">
      <c r="B4649" s="39" t="s">
        <v>57</v>
      </c>
      <c r="C4649" s="38" t="s">
        <v>28</v>
      </c>
      <c r="D4649" s="38" t="s">
        <v>60</v>
      </c>
      <c r="E4649" s="94">
        <v>44896</v>
      </c>
      <c r="F4649" s="96" t="s">
        <v>136</v>
      </c>
      <c r="G4649" s="86">
        <v>0.30631853635892731</v>
      </c>
      <c r="H4649" s="86">
        <v>0.24714048678018039</v>
      </c>
      <c r="I4649" s="86">
        <v>0.23715467109565816</v>
      </c>
      <c r="J4649" s="98">
        <v>0</v>
      </c>
      <c r="K4649" s="98">
        <v>0</v>
      </c>
      <c r="L4649" s="98">
        <v>0</v>
      </c>
    </row>
    <row r="4650" spans="2:12" ht="19.5" customHeight="1" x14ac:dyDescent="0.3">
      <c r="B4650" s="39" t="s">
        <v>57</v>
      </c>
      <c r="C4650" s="38" t="s">
        <v>28</v>
      </c>
      <c r="D4650" s="38" t="s">
        <v>60</v>
      </c>
      <c r="E4650" s="94">
        <v>44866</v>
      </c>
      <c r="F4650" s="96" t="s">
        <v>136</v>
      </c>
      <c r="G4650" s="86">
        <v>0.29220533315664116</v>
      </c>
      <c r="H4650" s="86">
        <v>0.23198719778545207</v>
      </c>
      <c r="I4650" s="86">
        <v>0.19908928183701352</v>
      </c>
      <c r="J4650" s="98">
        <v>0</v>
      </c>
      <c r="K4650" s="98">
        <v>0</v>
      </c>
      <c r="L4650" s="98">
        <v>0</v>
      </c>
    </row>
    <row r="4651" spans="2:12" ht="19.5" customHeight="1" x14ac:dyDescent="0.3">
      <c r="B4651" s="39" t="s">
        <v>57</v>
      </c>
      <c r="C4651" s="38" t="s">
        <v>28</v>
      </c>
      <c r="D4651" s="38" t="s">
        <v>60</v>
      </c>
      <c r="E4651" s="94">
        <v>44835</v>
      </c>
      <c r="F4651" s="96" t="s">
        <v>136</v>
      </c>
      <c r="G4651" s="86">
        <v>0.33788011451962696</v>
      </c>
      <c r="H4651" s="86">
        <v>0.2756186136682191</v>
      </c>
      <c r="I4651" s="86">
        <v>0.23666638764063352</v>
      </c>
      <c r="J4651" s="98">
        <v>0</v>
      </c>
      <c r="K4651" s="98">
        <v>0</v>
      </c>
      <c r="L4651" s="98">
        <v>0</v>
      </c>
    </row>
    <row r="4652" spans="2:12" ht="19.5" customHeight="1" x14ac:dyDescent="0.3">
      <c r="B4652" s="39" t="s">
        <v>57</v>
      </c>
      <c r="C4652" s="38" t="s">
        <v>28</v>
      </c>
      <c r="D4652" s="38" t="s">
        <v>60</v>
      </c>
      <c r="E4652" s="94">
        <v>44805</v>
      </c>
      <c r="F4652" s="96" t="s">
        <v>136</v>
      </c>
      <c r="G4652" s="86">
        <v>0.41605494464543141</v>
      </c>
      <c r="H4652" s="86">
        <v>0.35283486490079741</v>
      </c>
      <c r="I4652" s="86">
        <v>0.33148774147419269</v>
      </c>
      <c r="J4652" s="98">
        <v>0</v>
      </c>
      <c r="K4652" s="98">
        <v>0</v>
      </c>
      <c r="L4652" s="98">
        <v>0</v>
      </c>
    </row>
    <row r="4653" spans="2:12" ht="19.5" customHeight="1" x14ac:dyDescent="0.3">
      <c r="B4653" s="39" t="s">
        <v>57</v>
      </c>
      <c r="C4653" s="38" t="s">
        <v>28</v>
      </c>
      <c r="D4653" s="38" t="s">
        <v>60</v>
      </c>
      <c r="E4653" s="94">
        <v>44774</v>
      </c>
      <c r="F4653" s="96" t="s">
        <v>136</v>
      </c>
      <c r="G4653" s="86">
        <v>0.46023877326837531</v>
      </c>
      <c r="H4653" s="86">
        <v>0.41730635965026547</v>
      </c>
      <c r="I4653" s="86">
        <v>0.42768316431367126</v>
      </c>
      <c r="J4653" s="98">
        <v>0</v>
      </c>
      <c r="K4653" s="98">
        <v>0</v>
      </c>
      <c r="L4653" s="98">
        <v>0</v>
      </c>
    </row>
    <row r="4654" spans="2:12" ht="19.5" customHeight="1" x14ac:dyDescent="0.3">
      <c r="B4654" s="39" t="s">
        <v>57</v>
      </c>
      <c r="C4654" s="38" t="s">
        <v>28</v>
      </c>
      <c r="D4654" s="38" t="s">
        <v>60</v>
      </c>
      <c r="E4654" s="94">
        <v>44743</v>
      </c>
      <c r="F4654" s="96" t="s">
        <v>136</v>
      </c>
      <c r="G4654" s="86">
        <v>0.41421058597910265</v>
      </c>
      <c r="H4654" s="86">
        <v>0.36751501889779781</v>
      </c>
      <c r="I4654" s="86">
        <v>0.3608059574134026</v>
      </c>
      <c r="J4654" s="98">
        <v>0</v>
      </c>
      <c r="K4654" s="98">
        <v>0</v>
      </c>
      <c r="L4654" s="98">
        <v>0</v>
      </c>
    </row>
    <row r="4655" spans="2:12" ht="19.5" customHeight="1" x14ac:dyDescent="0.3">
      <c r="B4655" s="39" t="s">
        <v>57</v>
      </c>
      <c r="C4655" s="38" t="s">
        <v>28</v>
      </c>
      <c r="D4655" s="38" t="s">
        <v>60</v>
      </c>
      <c r="E4655" s="94">
        <v>44713</v>
      </c>
      <c r="F4655" s="96" t="s">
        <v>136</v>
      </c>
      <c r="G4655" s="86">
        <v>0.37403339635597699</v>
      </c>
      <c r="H4655" s="86">
        <v>0.32826058781248829</v>
      </c>
      <c r="I4655" s="86">
        <v>0.30248571291309345</v>
      </c>
      <c r="J4655" s="98">
        <v>0</v>
      </c>
      <c r="K4655" s="98">
        <v>0</v>
      </c>
      <c r="L4655" s="98">
        <v>0</v>
      </c>
    </row>
    <row r="4656" spans="2:12" ht="19.5" customHeight="1" x14ac:dyDescent="0.3">
      <c r="B4656" s="39" t="s">
        <v>57</v>
      </c>
      <c r="C4656" s="38" t="s">
        <v>28</v>
      </c>
      <c r="D4656" s="38" t="s">
        <v>60</v>
      </c>
      <c r="E4656" s="94">
        <v>44682</v>
      </c>
      <c r="F4656" s="96" t="s">
        <v>136</v>
      </c>
      <c r="G4656" s="86">
        <v>0.3498628079541673</v>
      </c>
      <c r="H4656" s="86">
        <v>0.30194214492735466</v>
      </c>
      <c r="I4656" s="86">
        <v>0.26486045855002693</v>
      </c>
      <c r="J4656" s="98">
        <v>0</v>
      </c>
      <c r="K4656" s="98">
        <v>0</v>
      </c>
      <c r="L4656" s="98">
        <v>0</v>
      </c>
    </row>
    <row r="4657" spans="2:12" ht="19.5" customHeight="1" x14ac:dyDescent="0.3">
      <c r="B4657" s="39" t="s">
        <v>57</v>
      </c>
      <c r="C4657" s="38" t="s">
        <v>28</v>
      </c>
      <c r="D4657" s="38" t="s">
        <v>60</v>
      </c>
      <c r="E4657" s="94">
        <v>44652</v>
      </c>
      <c r="F4657" s="96" t="s">
        <v>136</v>
      </c>
      <c r="G4657" s="86">
        <v>0.37025191750621894</v>
      </c>
      <c r="H4657" s="86">
        <v>0.3118784162604557</v>
      </c>
      <c r="I4657" s="86">
        <v>0.27076983795536946</v>
      </c>
      <c r="J4657" s="98">
        <v>0</v>
      </c>
      <c r="K4657" s="98">
        <v>0</v>
      </c>
      <c r="L4657" s="98">
        <v>0</v>
      </c>
    </row>
    <row r="4658" spans="2:12" ht="19.5" customHeight="1" x14ac:dyDescent="0.3">
      <c r="B4658" s="39" t="s">
        <v>57</v>
      </c>
      <c r="C4658" s="38" t="s">
        <v>28</v>
      </c>
      <c r="D4658" s="38" t="s">
        <v>60</v>
      </c>
      <c r="E4658" s="94">
        <v>44621</v>
      </c>
      <c r="F4658" s="96" t="s">
        <v>136</v>
      </c>
      <c r="G4658" s="86">
        <v>0.51107756041118524</v>
      </c>
      <c r="H4658" s="86">
        <v>0.42140342856589441</v>
      </c>
      <c r="I4658" s="86">
        <v>0.38421450585407374</v>
      </c>
      <c r="J4658" s="98">
        <v>0</v>
      </c>
      <c r="K4658" s="98">
        <v>0</v>
      </c>
      <c r="L4658" s="98">
        <v>0</v>
      </c>
    </row>
    <row r="4659" spans="2:12" ht="19.5" customHeight="1" x14ac:dyDescent="0.3">
      <c r="B4659" s="39" t="s">
        <v>57</v>
      </c>
      <c r="C4659" s="38" t="s">
        <v>28</v>
      </c>
      <c r="D4659" s="38" t="s">
        <v>60</v>
      </c>
      <c r="E4659" s="94">
        <v>44593</v>
      </c>
      <c r="F4659" s="96" t="s">
        <v>136</v>
      </c>
      <c r="G4659" s="86">
        <v>0.40715435800914596</v>
      </c>
      <c r="H4659" s="86">
        <v>0.31590929675142837</v>
      </c>
      <c r="I4659" s="86">
        <v>0.28912651236213588</v>
      </c>
      <c r="J4659" s="98">
        <v>0</v>
      </c>
      <c r="K4659" s="98">
        <v>0</v>
      </c>
      <c r="L4659" s="98">
        <v>0</v>
      </c>
    </row>
    <row r="4660" spans="2:12" ht="19.5" customHeight="1" x14ac:dyDescent="0.3">
      <c r="B4660" s="39" t="s">
        <v>57</v>
      </c>
      <c r="C4660" s="38" t="s">
        <v>28</v>
      </c>
      <c r="D4660" s="38" t="s">
        <v>60</v>
      </c>
      <c r="E4660" s="94">
        <v>44562</v>
      </c>
      <c r="F4660" s="96" t="s">
        <v>136</v>
      </c>
      <c r="G4660" s="86">
        <v>0.41521117296052179</v>
      </c>
      <c r="H4660" s="86">
        <v>0.32655264908145437</v>
      </c>
      <c r="I4660" s="86">
        <v>0.28808525083106795</v>
      </c>
      <c r="J4660" s="98">
        <v>0</v>
      </c>
      <c r="K4660" s="98">
        <v>0</v>
      </c>
      <c r="L4660" s="98">
        <v>0</v>
      </c>
    </row>
    <row r="4661" spans="2:12" ht="19.5" customHeight="1" x14ac:dyDescent="0.3">
      <c r="B4661" s="90" t="s">
        <v>57</v>
      </c>
      <c r="C4661" s="92" t="s">
        <v>28</v>
      </c>
      <c r="D4661" s="93" t="s">
        <v>60</v>
      </c>
      <c r="E4661" s="95">
        <v>45108</v>
      </c>
      <c r="F4661" s="97" t="s">
        <v>137</v>
      </c>
      <c r="G4661" s="74">
        <v>0.2319042853059454</v>
      </c>
      <c r="H4661" s="74">
        <v>0.18402274381574724</v>
      </c>
      <c r="I4661" s="74">
        <v>0.14448005709900547</v>
      </c>
      <c r="J4661" s="99">
        <v>0</v>
      </c>
      <c r="K4661" s="99">
        <v>0</v>
      </c>
      <c r="L4661" s="98">
        <v>0</v>
      </c>
    </row>
    <row r="4662" spans="2:12" ht="19.5" customHeight="1" x14ac:dyDescent="0.3">
      <c r="B4662" s="39" t="s">
        <v>57</v>
      </c>
      <c r="C4662" s="38" t="s">
        <v>28</v>
      </c>
      <c r="D4662" s="38" t="s">
        <v>60</v>
      </c>
      <c r="E4662" s="94">
        <v>45078</v>
      </c>
      <c r="F4662" s="96" t="s">
        <v>137</v>
      </c>
      <c r="G4662" s="86">
        <v>0.23280995262805879</v>
      </c>
      <c r="H4662" s="86">
        <v>0.18515084909007162</v>
      </c>
      <c r="I4662" s="86">
        <v>0.15092360675621358</v>
      </c>
      <c r="J4662" s="98">
        <v>0</v>
      </c>
      <c r="K4662" s="98">
        <v>0</v>
      </c>
      <c r="L4662" s="98">
        <v>0</v>
      </c>
    </row>
    <row r="4663" spans="2:12" ht="19.5" customHeight="1" x14ac:dyDescent="0.3">
      <c r="B4663" s="39" t="s">
        <v>57</v>
      </c>
      <c r="C4663" s="38" t="s">
        <v>28</v>
      </c>
      <c r="D4663" s="38" t="s">
        <v>60</v>
      </c>
      <c r="E4663" s="94">
        <v>45047</v>
      </c>
      <c r="F4663" s="96" t="s">
        <v>137</v>
      </c>
      <c r="G4663" s="86">
        <v>0.21162004959287697</v>
      </c>
      <c r="H4663" s="86">
        <v>0.16465617649199718</v>
      </c>
      <c r="I4663" s="86">
        <v>0.13768938203688053</v>
      </c>
      <c r="J4663" s="98">
        <v>0</v>
      </c>
      <c r="K4663" s="98">
        <v>0</v>
      </c>
      <c r="L4663" s="98">
        <v>0</v>
      </c>
    </row>
    <row r="4664" spans="2:12" ht="19.5" customHeight="1" x14ac:dyDescent="0.3">
      <c r="B4664" s="39" t="s">
        <v>57</v>
      </c>
      <c r="C4664" s="38" t="s">
        <v>28</v>
      </c>
      <c r="D4664" s="38" t="s">
        <v>60</v>
      </c>
      <c r="E4664" s="94">
        <v>45017</v>
      </c>
      <c r="F4664" s="96" t="s">
        <v>137</v>
      </c>
      <c r="G4664" s="86">
        <v>0.22131266480718551</v>
      </c>
      <c r="H4664" s="86">
        <v>0.16927666366185909</v>
      </c>
      <c r="I4664" s="86">
        <v>0.1389810647395647</v>
      </c>
      <c r="J4664" s="98">
        <v>0</v>
      </c>
      <c r="K4664" s="98">
        <v>0</v>
      </c>
      <c r="L4664" s="98">
        <v>0</v>
      </c>
    </row>
    <row r="4665" spans="2:12" ht="19.5" customHeight="1" x14ac:dyDescent="0.3">
      <c r="B4665" s="39" t="s">
        <v>57</v>
      </c>
      <c r="C4665" s="38" t="s">
        <v>28</v>
      </c>
      <c r="D4665" s="38" t="s">
        <v>60</v>
      </c>
      <c r="E4665" s="94">
        <v>44986</v>
      </c>
      <c r="F4665" s="96" t="s">
        <v>137</v>
      </c>
      <c r="G4665" s="86">
        <v>0.24056716024050276</v>
      </c>
      <c r="H4665" s="86">
        <v>0.181902771402386</v>
      </c>
      <c r="I4665" s="86">
        <v>0.16327379923571356</v>
      </c>
      <c r="J4665" s="98">
        <v>0</v>
      </c>
      <c r="K4665" s="98">
        <v>0</v>
      </c>
      <c r="L4665" s="98">
        <v>0</v>
      </c>
    </row>
    <row r="4666" spans="2:12" ht="19.5" customHeight="1" x14ac:dyDescent="0.3">
      <c r="B4666" s="39" t="s">
        <v>57</v>
      </c>
      <c r="C4666" s="38" t="s">
        <v>28</v>
      </c>
      <c r="D4666" s="38" t="s">
        <v>60</v>
      </c>
      <c r="E4666" s="94">
        <v>44958</v>
      </c>
      <c r="F4666" s="96" t="s">
        <v>137</v>
      </c>
      <c r="G4666" s="86">
        <v>0.29703223642815224</v>
      </c>
      <c r="H4666" s="86">
        <v>0.24073767348304345</v>
      </c>
      <c r="I4666" s="86">
        <v>0.19712233014089614</v>
      </c>
      <c r="J4666" s="98">
        <v>0</v>
      </c>
      <c r="K4666" s="98">
        <v>0</v>
      </c>
      <c r="L4666" s="98">
        <v>0</v>
      </c>
    </row>
    <row r="4667" spans="2:12" ht="19.5" customHeight="1" x14ac:dyDescent="0.3">
      <c r="B4667" s="39" t="s">
        <v>57</v>
      </c>
      <c r="C4667" s="38" t="s">
        <v>28</v>
      </c>
      <c r="D4667" s="38" t="s">
        <v>60</v>
      </c>
      <c r="E4667" s="94">
        <v>44927</v>
      </c>
      <c r="F4667" s="96" t="s">
        <v>137</v>
      </c>
      <c r="G4667" s="86">
        <v>0.2576938272532362</v>
      </c>
      <c r="H4667" s="86">
        <v>0.18709359180716897</v>
      </c>
      <c r="I4667" s="86">
        <v>0.11981354014349649</v>
      </c>
      <c r="J4667" s="98">
        <v>0</v>
      </c>
      <c r="K4667" s="98">
        <v>0</v>
      </c>
      <c r="L4667" s="98">
        <v>0</v>
      </c>
    </row>
    <row r="4668" spans="2:12" ht="19.5" customHeight="1" x14ac:dyDescent="0.3">
      <c r="B4668" s="39" t="s">
        <v>57</v>
      </c>
      <c r="C4668" s="38" t="s">
        <v>28</v>
      </c>
      <c r="D4668" s="38" t="s">
        <v>60</v>
      </c>
      <c r="E4668" s="94">
        <v>44896</v>
      </c>
      <c r="F4668" s="96" t="s">
        <v>137</v>
      </c>
      <c r="G4668" s="86">
        <v>0.30131853635892736</v>
      </c>
      <c r="H4668" s="86">
        <v>0.24214048678018038</v>
      </c>
      <c r="I4668" s="86">
        <v>0.23215467109565815</v>
      </c>
      <c r="J4668" s="98">
        <v>0</v>
      </c>
      <c r="K4668" s="98">
        <v>0</v>
      </c>
      <c r="L4668" s="98">
        <v>0</v>
      </c>
    </row>
    <row r="4669" spans="2:12" ht="19.5" customHeight="1" x14ac:dyDescent="0.3">
      <c r="B4669" s="39" t="s">
        <v>57</v>
      </c>
      <c r="C4669" s="38" t="s">
        <v>28</v>
      </c>
      <c r="D4669" s="38" t="s">
        <v>60</v>
      </c>
      <c r="E4669" s="94">
        <v>44866</v>
      </c>
      <c r="F4669" s="96" t="s">
        <v>137</v>
      </c>
      <c r="G4669" s="86">
        <v>0.28720533315664121</v>
      </c>
      <c r="H4669" s="86">
        <v>0.22698719778545207</v>
      </c>
      <c r="I4669" s="86">
        <v>0.19408928183701352</v>
      </c>
      <c r="J4669" s="98">
        <v>0</v>
      </c>
      <c r="K4669" s="98">
        <v>0</v>
      </c>
      <c r="L4669" s="98">
        <v>0</v>
      </c>
    </row>
    <row r="4670" spans="2:12" ht="19.5" customHeight="1" x14ac:dyDescent="0.3">
      <c r="B4670" s="39" t="s">
        <v>57</v>
      </c>
      <c r="C4670" s="38" t="s">
        <v>28</v>
      </c>
      <c r="D4670" s="38" t="s">
        <v>60</v>
      </c>
      <c r="E4670" s="94">
        <v>44835</v>
      </c>
      <c r="F4670" s="96" t="s">
        <v>137</v>
      </c>
      <c r="G4670" s="86">
        <v>0.33288011451962696</v>
      </c>
      <c r="H4670" s="86">
        <v>0.27061861366821915</v>
      </c>
      <c r="I4670" s="86">
        <v>0.23166638764063352</v>
      </c>
      <c r="J4670" s="98">
        <v>0</v>
      </c>
      <c r="K4670" s="98">
        <v>0</v>
      </c>
      <c r="L4670" s="98">
        <v>0</v>
      </c>
    </row>
    <row r="4671" spans="2:12" ht="19.5" customHeight="1" x14ac:dyDescent="0.3">
      <c r="B4671" s="39" t="s">
        <v>57</v>
      </c>
      <c r="C4671" s="38" t="s">
        <v>28</v>
      </c>
      <c r="D4671" s="38" t="s">
        <v>60</v>
      </c>
      <c r="E4671" s="94">
        <v>44805</v>
      </c>
      <c r="F4671" s="96" t="s">
        <v>137</v>
      </c>
      <c r="G4671" s="86">
        <v>0.41105494464543146</v>
      </c>
      <c r="H4671" s="86">
        <v>0.3478348649007974</v>
      </c>
      <c r="I4671" s="86">
        <v>0.32648774147419268</v>
      </c>
      <c r="J4671" s="98">
        <v>0</v>
      </c>
      <c r="K4671" s="98">
        <v>0</v>
      </c>
      <c r="L4671" s="98">
        <v>0</v>
      </c>
    </row>
    <row r="4672" spans="2:12" ht="19.5" customHeight="1" x14ac:dyDescent="0.3">
      <c r="B4672" s="39" t="s">
        <v>57</v>
      </c>
      <c r="C4672" s="38" t="s">
        <v>28</v>
      </c>
      <c r="D4672" s="38" t="s">
        <v>60</v>
      </c>
      <c r="E4672" s="94">
        <v>44774</v>
      </c>
      <c r="F4672" s="96" t="s">
        <v>137</v>
      </c>
      <c r="G4672" s="86">
        <v>0.45523877326837536</v>
      </c>
      <c r="H4672" s="86">
        <v>0.41230635965026552</v>
      </c>
      <c r="I4672" s="86">
        <v>0.42268316431367126</v>
      </c>
      <c r="J4672" s="98">
        <v>0</v>
      </c>
      <c r="K4672" s="98">
        <v>0</v>
      </c>
      <c r="L4672" s="98">
        <v>0</v>
      </c>
    </row>
    <row r="4673" spans="2:12" ht="19.5" customHeight="1" x14ac:dyDescent="0.3">
      <c r="B4673" s="39" t="s">
        <v>57</v>
      </c>
      <c r="C4673" s="38" t="s">
        <v>28</v>
      </c>
      <c r="D4673" s="38" t="s">
        <v>60</v>
      </c>
      <c r="E4673" s="94">
        <v>44743</v>
      </c>
      <c r="F4673" s="96" t="s">
        <v>137</v>
      </c>
      <c r="G4673" s="86">
        <v>0.40921058597910265</v>
      </c>
      <c r="H4673" s="86">
        <v>0.3625150188977978</v>
      </c>
      <c r="I4673" s="86">
        <v>0.3558059574134026</v>
      </c>
      <c r="J4673" s="98">
        <v>0</v>
      </c>
      <c r="K4673" s="98">
        <v>0</v>
      </c>
      <c r="L4673" s="98">
        <v>0</v>
      </c>
    </row>
    <row r="4674" spans="2:12" ht="19.5" customHeight="1" x14ac:dyDescent="0.3">
      <c r="B4674" s="39" t="s">
        <v>57</v>
      </c>
      <c r="C4674" s="38" t="s">
        <v>28</v>
      </c>
      <c r="D4674" s="38" t="s">
        <v>60</v>
      </c>
      <c r="E4674" s="94">
        <v>44713</v>
      </c>
      <c r="F4674" s="96" t="s">
        <v>137</v>
      </c>
      <c r="G4674" s="86">
        <v>0.36903339635597698</v>
      </c>
      <c r="H4674" s="86">
        <v>0.32326058781248834</v>
      </c>
      <c r="I4674" s="86">
        <v>0.29748571291309345</v>
      </c>
      <c r="J4674" s="98">
        <v>0</v>
      </c>
      <c r="K4674" s="98">
        <v>0</v>
      </c>
      <c r="L4674" s="98">
        <v>0</v>
      </c>
    </row>
    <row r="4675" spans="2:12" ht="19.5" customHeight="1" x14ac:dyDescent="0.3">
      <c r="B4675" s="39" t="s">
        <v>57</v>
      </c>
      <c r="C4675" s="38" t="s">
        <v>28</v>
      </c>
      <c r="D4675" s="38" t="s">
        <v>60</v>
      </c>
      <c r="E4675" s="94">
        <v>44682</v>
      </c>
      <c r="F4675" s="96" t="s">
        <v>137</v>
      </c>
      <c r="G4675" s="86">
        <v>0.34486280795416735</v>
      </c>
      <c r="H4675" s="86">
        <v>0.29694214492735471</v>
      </c>
      <c r="I4675" s="86">
        <v>0.25986045855002693</v>
      </c>
      <c r="J4675" s="98">
        <v>0</v>
      </c>
      <c r="K4675" s="98">
        <v>0</v>
      </c>
      <c r="L4675" s="98">
        <v>0</v>
      </c>
    </row>
    <row r="4676" spans="2:12" ht="19.5" customHeight="1" x14ac:dyDescent="0.3">
      <c r="B4676" s="39" t="s">
        <v>57</v>
      </c>
      <c r="C4676" s="38" t="s">
        <v>28</v>
      </c>
      <c r="D4676" s="38" t="s">
        <v>60</v>
      </c>
      <c r="E4676" s="94">
        <v>44652</v>
      </c>
      <c r="F4676" s="96" t="s">
        <v>137</v>
      </c>
      <c r="G4676" s="86">
        <v>0.36525191750621899</v>
      </c>
      <c r="H4676" s="86">
        <v>0.30687841626045576</v>
      </c>
      <c r="I4676" s="86">
        <v>0.26576983795536946</v>
      </c>
      <c r="J4676" s="98">
        <v>0</v>
      </c>
      <c r="K4676" s="98">
        <v>0</v>
      </c>
      <c r="L4676" s="98">
        <v>0</v>
      </c>
    </row>
    <row r="4677" spans="2:12" ht="19.5" customHeight="1" x14ac:dyDescent="0.3">
      <c r="B4677" s="39" t="s">
        <v>57</v>
      </c>
      <c r="C4677" s="38" t="s">
        <v>28</v>
      </c>
      <c r="D4677" s="38" t="s">
        <v>60</v>
      </c>
      <c r="E4677" s="94">
        <v>44621</v>
      </c>
      <c r="F4677" s="96" t="s">
        <v>137</v>
      </c>
      <c r="G4677" s="86">
        <v>0.50607756041118523</v>
      </c>
      <c r="H4677" s="86">
        <v>0.41640342856589441</v>
      </c>
      <c r="I4677" s="86">
        <v>0.37921450585407379</v>
      </c>
      <c r="J4677" s="98">
        <v>0</v>
      </c>
      <c r="K4677" s="98">
        <v>0</v>
      </c>
      <c r="L4677" s="98">
        <v>0</v>
      </c>
    </row>
    <row r="4678" spans="2:12" ht="19.5" customHeight="1" x14ac:dyDescent="0.3">
      <c r="B4678" s="39" t="s">
        <v>57</v>
      </c>
      <c r="C4678" s="38" t="s">
        <v>28</v>
      </c>
      <c r="D4678" s="38" t="s">
        <v>60</v>
      </c>
      <c r="E4678" s="94">
        <v>44593</v>
      </c>
      <c r="F4678" s="96" t="s">
        <v>137</v>
      </c>
      <c r="G4678" s="86">
        <v>0.40215435800914601</v>
      </c>
      <c r="H4678" s="86">
        <v>0.31090929675142842</v>
      </c>
      <c r="I4678" s="86">
        <v>0.28412651236213587</v>
      </c>
      <c r="J4678" s="98">
        <v>0</v>
      </c>
      <c r="K4678" s="98">
        <v>0</v>
      </c>
      <c r="L4678" s="98">
        <v>0</v>
      </c>
    </row>
    <row r="4679" spans="2:12" ht="19.5" customHeight="1" x14ac:dyDescent="0.3">
      <c r="B4679" s="39" t="s">
        <v>57</v>
      </c>
      <c r="C4679" s="38" t="s">
        <v>28</v>
      </c>
      <c r="D4679" s="38" t="s">
        <v>60</v>
      </c>
      <c r="E4679" s="94">
        <v>44562</v>
      </c>
      <c r="F4679" s="96" t="s">
        <v>137</v>
      </c>
      <c r="G4679" s="86">
        <v>0.41021117296052179</v>
      </c>
      <c r="H4679" s="86">
        <v>0.32155264908145442</v>
      </c>
      <c r="I4679" s="86">
        <v>0.28308525083106795</v>
      </c>
      <c r="J4679" s="98">
        <v>0</v>
      </c>
      <c r="K4679" s="98">
        <v>0</v>
      </c>
      <c r="L4679" s="98">
        <v>0</v>
      </c>
    </row>
    <row r="4680" spans="2:12" ht="19.5" customHeight="1" x14ac:dyDescent="0.3">
      <c r="B4680" s="90" t="s">
        <v>57</v>
      </c>
      <c r="C4680" s="92" t="s">
        <v>28</v>
      </c>
      <c r="D4680" s="93" t="s">
        <v>60</v>
      </c>
      <c r="E4680" s="95">
        <v>45108</v>
      </c>
      <c r="F4680" s="97" t="s">
        <v>138</v>
      </c>
      <c r="G4680" s="74">
        <v>0.22990428530594539</v>
      </c>
      <c r="H4680" s="74">
        <v>0.18202274381574723</v>
      </c>
      <c r="I4680" s="74">
        <v>0.14248005709900546</v>
      </c>
      <c r="J4680" s="99">
        <v>0</v>
      </c>
      <c r="K4680" s="99">
        <v>0</v>
      </c>
      <c r="L4680" s="98">
        <v>0</v>
      </c>
    </row>
    <row r="4681" spans="2:12" ht="19.5" customHeight="1" x14ac:dyDescent="0.3">
      <c r="B4681" s="39" t="s">
        <v>57</v>
      </c>
      <c r="C4681" s="38" t="s">
        <v>28</v>
      </c>
      <c r="D4681" s="38" t="s">
        <v>60</v>
      </c>
      <c r="E4681" s="94">
        <v>45078</v>
      </c>
      <c r="F4681" s="96" t="s">
        <v>138</v>
      </c>
      <c r="G4681" s="86">
        <v>0.23080995262805878</v>
      </c>
      <c r="H4681" s="86">
        <v>0.18315084909007162</v>
      </c>
      <c r="I4681" s="86">
        <v>0.14892360675621358</v>
      </c>
      <c r="J4681" s="98">
        <v>0</v>
      </c>
      <c r="K4681" s="98">
        <v>0</v>
      </c>
      <c r="L4681" s="98">
        <v>0</v>
      </c>
    </row>
    <row r="4682" spans="2:12" ht="19.5" customHeight="1" x14ac:dyDescent="0.3">
      <c r="B4682" s="39" t="s">
        <v>57</v>
      </c>
      <c r="C4682" s="38" t="s">
        <v>28</v>
      </c>
      <c r="D4682" s="38" t="s">
        <v>60</v>
      </c>
      <c r="E4682" s="94">
        <v>45047</v>
      </c>
      <c r="F4682" s="96" t="s">
        <v>138</v>
      </c>
      <c r="G4682" s="86">
        <v>0.20962004959287697</v>
      </c>
      <c r="H4682" s="86">
        <v>0.16265617649199718</v>
      </c>
      <c r="I4682" s="86">
        <v>0.13568938203688052</v>
      </c>
      <c r="J4682" s="98">
        <v>0</v>
      </c>
      <c r="K4682" s="98">
        <v>0</v>
      </c>
      <c r="L4682" s="98">
        <v>0</v>
      </c>
    </row>
    <row r="4683" spans="2:12" ht="19.5" customHeight="1" x14ac:dyDescent="0.3">
      <c r="B4683" s="39" t="s">
        <v>57</v>
      </c>
      <c r="C4683" s="38" t="s">
        <v>28</v>
      </c>
      <c r="D4683" s="38" t="s">
        <v>60</v>
      </c>
      <c r="E4683" s="94">
        <v>45017</v>
      </c>
      <c r="F4683" s="96" t="s">
        <v>138</v>
      </c>
      <c r="G4683" s="86">
        <v>0.2193126648071855</v>
      </c>
      <c r="H4683" s="86">
        <v>0.16727666366185909</v>
      </c>
      <c r="I4683" s="86">
        <v>0.1369810647395647</v>
      </c>
      <c r="J4683" s="98">
        <v>0</v>
      </c>
      <c r="K4683" s="98">
        <v>0</v>
      </c>
      <c r="L4683" s="98">
        <v>0</v>
      </c>
    </row>
    <row r="4684" spans="2:12" ht="19.5" customHeight="1" x14ac:dyDescent="0.3">
      <c r="B4684" s="39" t="s">
        <v>57</v>
      </c>
      <c r="C4684" s="38" t="s">
        <v>28</v>
      </c>
      <c r="D4684" s="38" t="s">
        <v>60</v>
      </c>
      <c r="E4684" s="94">
        <v>44986</v>
      </c>
      <c r="F4684" s="96" t="s">
        <v>138</v>
      </c>
      <c r="G4684" s="86">
        <v>0.23856716024050276</v>
      </c>
      <c r="H4684" s="86">
        <v>0.179902771402386</v>
      </c>
      <c r="I4684" s="86">
        <v>0.16127379923571356</v>
      </c>
      <c r="J4684" s="98">
        <v>0</v>
      </c>
      <c r="K4684" s="98">
        <v>0</v>
      </c>
      <c r="L4684" s="98">
        <v>0</v>
      </c>
    </row>
    <row r="4685" spans="2:12" ht="19.5" customHeight="1" x14ac:dyDescent="0.3">
      <c r="B4685" s="39" t="s">
        <v>57</v>
      </c>
      <c r="C4685" s="38" t="s">
        <v>28</v>
      </c>
      <c r="D4685" s="38" t="s">
        <v>60</v>
      </c>
      <c r="E4685" s="94">
        <v>44958</v>
      </c>
      <c r="F4685" s="96" t="s">
        <v>138</v>
      </c>
      <c r="G4685" s="86">
        <v>0.29503223642815224</v>
      </c>
      <c r="H4685" s="86">
        <v>0.23873767348304345</v>
      </c>
      <c r="I4685" s="86">
        <v>0.19512233014089614</v>
      </c>
      <c r="J4685" s="98">
        <v>0</v>
      </c>
      <c r="K4685" s="98">
        <v>0</v>
      </c>
      <c r="L4685" s="98">
        <v>0</v>
      </c>
    </row>
    <row r="4686" spans="2:12" ht="19.5" customHeight="1" x14ac:dyDescent="0.3">
      <c r="B4686" s="39" t="s">
        <v>57</v>
      </c>
      <c r="C4686" s="38" t="s">
        <v>28</v>
      </c>
      <c r="D4686" s="38" t="s">
        <v>60</v>
      </c>
      <c r="E4686" s="94">
        <v>44927</v>
      </c>
      <c r="F4686" s="96" t="s">
        <v>138</v>
      </c>
      <c r="G4686" s="86">
        <v>0.25569382725323619</v>
      </c>
      <c r="H4686" s="86">
        <v>0.18509359180716897</v>
      </c>
      <c r="I4686" s="86">
        <v>0.11781354014349649</v>
      </c>
      <c r="J4686" s="98">
        <v>0</v>
      </c>
      <c r="K4686" s="98">
        <v>0</v>
      </c>
      <c r="L4686" s="98">
        <v>0</v>
      </c>
    </row>
    <row r="4687" spans="2:12" ht="19.5" customHeight="1" x14ac:dyDescent="0.3">
      <c r="B4687" s="39" t="s">
        <v>57</v>
      </c>
      <c r="C4687" s="38" t="s">
        <v>28</v>
      </c>
      <c r="D4687" s="38" t="s">
        <v>60</v>
      </c>
      <c r="E4687" s="94">
        <v>44896</v>
      </c>
      <c r="F4687" s="96" t="s">
        <v>138</v>
      </c>
      <c r="G4687" s="86">
        <v>0.29931853635892736</v>
      </c>
      <c r="H4687" s="86">
        <v>0.24014048678018038</v>
      </c>
      <c r="I4687" s="86">
        <v>0.23015467109565815</v>
      </c>
      <c r="J4687" s="98">
        <v>0</v>
      </c>
      <c r="K4687" s="98">
        <v>0</v>
      </c>
      <c r="L4687" s="98">
        <v>0</v>
      </c>
    </row>
    <row r="4688" spans="2:12" ht="19.5" customHeight="1" x14ac:dyDescent="0.3">
      <c r="B4688" s="39" t="s">
        <v>57</v>
      </c>
      <c r="C4688" s="38" t="s">
        <v>28</v>
      </c>
      <c r="D4688" s="38" t="s">
        <v>60</v>
      </c>
      <c r="E4688" s="94">
        <v>44866</v>
      </c>
      <c r="F4688" s="96" t="s">
        <v>138</v>
      </c>
      <c r="G4688" s="86">
        <v>0.28520533315664121</v>
      </c>
      <c r="H4688" s="86">
        <v>0.22498719778545206</v>
      </c>
      <c r="I4688" s="86">
        <v>0.19208928183701351</v>
      </c>
      <c r="J4688" s="98">
        <v>0</v>
      </c>
      <c r="K4688" s="98">
        <v>0</v>
      </c>
      <c r="L4688" s="98">
        <v>0</v>
      </c>
    </row>
    <row r="4689" spans="2:12" ht="19.5" customHeight="1" x14ac:dyDescent="0.3">
      <c r="B4689" s="39" t="s">
        <v>57</v>
      </c>
      <c r="C4689" s="38" t="s">
        <v>28</v>
      </c>
      <c r="D4689" s="38" t="s">
        <v>60</v>
      </c>
      <c r="E4689" s="94">
        <v>44835</v>
      </c>
      <c r="F4689" s="96" t="s">
        <v>138</v>
      </c>
      <c r="G4689" s="86">
        <v>0.33088011451962696</v>
      </c>
      <c r="H4689" s="86">
        <v>0.26861861366821915</v>
      </c>
      <c r="I4689" s="86">
        <v>0.22966638764063352</v>
      </c>
      <c r="J4689" s="98">
        <v>0</v>
      </c>
      <c r="K4689" s="98">
        <v>0</v>
      </c>
      <c r="L4689" s="98">
        <v>0</v>
      </c>
    </row>
    <row r="4690" spans="2:12" ht="19.5" customHeight="1" x14ac:dyDescent="0.3">
      <c r="B4690" s="39" t="s">
        <v>57</v>
      </c>
      <c r="C4690" s="38" t="s">
        <v>28</v>
      </c>
      <c r="D4690" s="38" t="s">
        <v>60</v>
      </c>
      <c r="E4690" s="94">
        <v>44805</v>
      </c>
      <c r="F4690" s="96" t="s">
        <v>138</v>
      </c>
      <c r="G4690" s="86">
        <v>0.40905494464543146</v>
      </c>
      <c r="H4690" s="86">
        <v>0.3458348649007974</v>
      </c>
      <c r="I4690" s="86">
        <v>0.32448774147419268</v>
      </c>
      <c r="J4690" s="98">
        <v>0</v>
      </c>
      <c r="K4690" s="98">
        <v>0</v>
      </c>
      <c r="L4690" s="98">
        <v>0</v>
      </c>
    </row>
    <row r="4691" spans="2:12" ht="19.5" customHeight="1" x14ac:dyDescent="0.3">
      <c r="B4691" s="39" t="s">
        <v>57</v>
      </c>
      <c r="C4691" s="38" t="s">
        <v>28</v>
      </c>
      <c r="D4691" s="38" t="s">
        <v>60</v>
      </c>
      <c r="E4691" s="94">
        <v>44774</v>
      </c>
      <c r="F4691" s="96" t="s">
        <v>138</v>
      </c>
      <c r="G4691" s="86">
        <v>0.45323877326837536</v>
      </c>
      <c r="H4691" s="86">
        <v>0.41030635965026552</v>
      </c>
      <c r="I4691" s="86">
        <v>0.42068316431367125</v>
      </c>
      <c r="J4691" s="98">
        <v>0</v>
      </c>
      <c r="K4691" s="98">
        <v>0</v>
      </c>
      <c r="L4691" s="98">
        <v>0</v>
      </c>
    </row>
    <row r="4692" spans="2:12" ht="19.5" customHeight="1" x14ac:dyDescent="0.3">
      <c r="B4692" s="39" t="s">
        <v>57</v>
      </c>
      <c r="C4692" s="38" t="s">
        <v>28</v>
      </c>
      <c r="D4692" s="38" t="s">
        <v>60</v>
      </c>
      <c r="E4692" s="94">
        <v>44743</v>
      </c>
      <c r="F4692" s="96" t="s">
        <v>138</v>
      </c>
      <c r="G4692" s="86">
        <v>0.40721058597910265</v>
      </c>
      <c r="H4692" s="86">
        <v>0.3605150188977978</v>
      </c>
      <c r="I4692" s="86">
        <v>0.35380595741340259</v>
      </c>
      <c r="J4692" s="98">
        <v>0</v>
      </c>
      <c r="K4692" s="98">
        <v>0</v>
      </c>
      <c r="L4692" s="98">
        <v>0</v>
      </c>
    </row>
    <row r="4693" spans="2:12" ht="19.5" customHeight="1" x14ac:dyDescent="0.3">
      <c r="B4693" s="39" t="s">
        <v>57</v>
      </c>
      <c r="C4693" s="38" t="s">
        <v>28</v>
      </c>
      <c r="D4693" s="38" t="s">
        <v>60</v>
      </c>
      <c r="E4693" s="94">
        <v>44713</v>
      </c>
      <c r="F4693" s="96" t="s">
        <v>138</v>
      </c>
      <c r="G4693" s="86">
        <v>0.36703339635597698</v>
      </c>
      <c r="H4693" s="86">
        <v>0.32126058781248834</v>
      </c>
      <c r="I4693" s="86">
        <v>0.29548571291309345</v>
      </c>
      <c r="J4693" s="98">
        <v>0</v>
      </c>
      <c r="K4693" s="98">
        <v>0</v>
      </c>
      <c r="L4693" s="98">
        <v>0</v>
      </c>
    </row>
    <row r="4694" spans="2:12" ht="19.5" customHeight="1" x14ac:dyDescent="0.3">
      <c r="B4694" s="39" t="s">
        <v>57</v>
      </c>
      <c r="C4694" s="38" t="s">
        <v>28</v>
      </c>
      <c r="D4694" s="38" t="s">
        <v>60</v>
      </c>
      <c r="E4694" s="94">
        <v>44682</v>
      </c>
      <c r="F4694" s="96" t="s">
        <v>138</v>
      </c>
      <c r="G4694" s="86">
        <v>0.34286280795416735</v>
      </c>
      <c r="H4694" s="86">
        <v>0.29494214492735471</v>
      </c>
      <c r="I4694" s="86">
        <v>0.25786045855002693</v>
      </c>
      <c r="J4694" s="98">
        <v>0</v>
      </c>
      <c r="K4694" s="98">
        <v>0</v>
      </c>
      <c r="L4694" s="98">
        <v>0</v>
      </c>
    </row>
    <row r="4695" spans="2:12" ht="19.5" customHeight="1" x14ac:dyDescent="0.3">
      <c r="B4695" s="39" t="s">
        <v>57</v>
      </c>
      <c r="C4695" s="38" t="s">
        <v>28</v>
      </c>
      <c r="D4695" s="38" t="s">
        <v>60</v>
      </c>
      <c r="E4695" s="94">
        <v>44652</v>
      </c>
      <c r="F4695" s="96" t="s">
        <v>138</v>
      </c>
      <c r="G4695" s="86">
        <v>0.36325191750621899</v>
      </c>
      <c r="H4695" s="86">
        <v>0.30487841626045575</v>
      </c>
      <c r="I4695" s="86">
        <v>0.26376983795536946</v>
      </c>
      <c r="J4695" s="98">
        <v>0</v>
      </c>
      <c r="K4695" s="98">
        <v>0</v>
      </c>
      <c r="L4695" s="98">
        <v>0</v>
      </c>
    </row>
    <row r="4696" spans="2:12" ht="19.5" customHeight="1" x14ac:dyDescent="0.3">
      <c r="B4696" s="39" t="s">
        <v>57</v>
      </c>
      <c r="C4696" s="38" t="s">
        <v>28</v>
      </c>
      <c r="D4696" s="38" t="s">
        <v>60</v>
      </c>
      <c r="E4696" s="94">
        <v>44621</v>
      </c>
      <c r="F4696" s="96" t="s">
        <v>138</v>
      </c>
      <c r="G4696" s="86">
        <v>0.50407756041118523</v>
      </c>
      <c r="H4696" s="86">
        <v>0.41440342856589441</v>
      </c>
      <c r="I4696" s="86">
        <v>0.37721450585407379</v>
      </c>
      <c r="J4696" s="98">
        <v>0</v>
      </c>
      <c r="K4696" s="98">
        <v>0</v>
      </c>
      <c r="L4696" s="98">
        <v>0</v>
      </c>
    </row>
    <row r="4697" spans="2:12" ht="19.5" customHeight="1" x14ac:dyDescent="0.3">
      <c r="B4697" s="39" t="s">
        <v>57</v>
      </c>
      <c r="C4697" s="38" t="s">
        <v>28</v>
      </c>
      <c r="D4697" s="38" t="s">
        <v>60</v>
      </c>
      <c r="E4697" s="94">
        <v>44593</v>
      </c>
      <c r="F4697" s="96" t="s">
        <v>138</v>
      </c>
      <c r="G4697" s="86">
        <v>0.40015435800914601</v>
      </c>
      <c r="H4697" s="86">
        <v>0.30890929675142842</v>
      </c>
      <c r="I4697" s="86">
        <v>0.28212651236213587</v>
      </c>
      <c r="J4697" s="98">
        <v>0</v>
      </c>
      <c r="K4697" s="98">
        <v>0</v>
      </c>
      <c r="L4697" s="98">
        <v>0</v>
      </c>
    </row>
    <row r="4698" spans="2:12" ht="19.5" customHeight="1" x14ac:dyDescent="0.3">
      <c r="B4698" s="39" t="s">
        <v>57</v>
      </c>
      <c r="C4698" s="38" t="s">
        <v>28</v>
      </c>
      <c r="D4698" s="38" t="s">
        <v>60</v>
      </c>
      <c r="E4698" s="94">
        <v>44562</v>
      </c>
      <c r="F4698" s="96" t="s">
        <v>138</v>
      </c>
      <c r="G4698" s="86">
        <v>0.40821117296052178</v>
      </c>
      <c r="H4698" s="86">
        <v>0.31955264908145442</v>
      </c>
      <c r="I4698" s="86">
        <v>0.28108525083106795</v>
      </c>
      <c r="J4698" s="98">
        <v>0</v>
      </c>
      <c r="K4698" s="98">
        <v>0</v>
      </c>
      <c r="L4698" s="98">
        <v>0</v>
      </c>
    </row>
    <row r="4699" spans="2:12" ht="19.5" customHeight="1" x14ac:dyDescent="0.3">
      <c r="B4699" s="90" t="s">
        <v>57</v>
      </c>
      <c r="C4699" s="92" t="s">
        <v>28</v>
      </c>
      <c r="D4699" s="93" t="s">
        <v>60</v>
      </c>
      <c r="E4699" s="95">
        <v>45108</v>
      </c>
      <c r="F4699" s="97" t="s">
        <v>139</v>
      </c>
      <c r="G4699" s="74">
        <v>0.22690428530594539</v>
      </c>
      <c r="H4699" s="74">
        <v>0.17902274381574723</v>
      </c>
      <c r="I4699" s="74">
        <v>0.13948005709900546</v>
      </c>
      <c r="J4699" s="99">
        <v>0</v>
      </c>
      <c r="K4699" s="99">
        <v>0</v>
      </c>
      <c r="L4699" s="98">
        <v>0</v>
      </c>
    </row>
    <row r="4700" spans="2:12" ht="19.5" customHeight="1" x14ac:dyDescent="0.3">
      <c r="B4700" s="39" t="s">
        <v>57</v>
      </c>
      <c r="C4700" s="38" t="s">
        <v>28</v>
      </c>
      <c r="D4700" s="38" t="s">
        <v>60</v>
      </c>
      <c r="E4700" s="94">
        <v>45078</v>
      </c>
      <c r="F4700" s="96" t="s">
        <v>139</v>
      </c>
      <c r="G4700" s="86">
        <v>0.22780995262805878</v>
      </c>
      <c r="H4700" s="86">
        <v>0.18015084909007162</v>
      </c>
      <c r="I4700" s="86">
        <v>0.14592360675621358</v>
      </c>
      <c r="J4700" s="98">
        <v>0</v>
      </c>
      <c r="K4700" s="98">
        <v>0</v>
      </c>
      <c r="L4700" s="98">
        <v>0</v>
      </c>
    </row>
    <row r="4701" spans="2:12" ht="19.5" customHeight="1" x14ac:dyDescent="0.3">
      <c r="B4701" s="39" t="s">
        <v>57</v>
      </c>
      <c r="C4701" s="38" t="s">
        <v>28</v>
      </c>
      <c r="D4701" s="38" t="s">
        <v>60</v>
      </c>
      <c r="E4701" s="94">
        <v>45047</v>
      </c>
      <c r="F4701" s="96" t="s">
        <v>139</v>
      </c>
      <c r="G4701" s="86">
        <v>0.20662004959287697</v>
      </c>
      <c r="H4701" s="86">
        <v>0.15965617649199718</v>
      </c>
      <c r="I4701" s="86">
        <v>0.13268938203688052</v>
      </c>
      <c r="J4701" s="98">
        <v>0</v>
      </c>
      <c r="K4701" s="98">
        <v>0</v>
      </c>
      <c r="L4701" s="98">
        <v>0</v>
      </c>
    </row>
    <row r="4702" spans="2:12" ht="19.5" customHeight="1" x14ac:dyDescent="0.3">
      <c r="B4702" s="39" t="s">
        <v>57</v>
      </c>
      <c r="C4702" s="38" t="s">
        <v>28</v>
      </c>
      <c r="D4702" s="38" t="s">
        <v>60</v>
      </c>
      <c r="E4702" s="94">
        <v>45017</v>
      </c>
      <c r="F4702" s="96" t="s">
        <v>139</v>
      </c>
      <c r="G4702" s="86">
        <v>0.2163126648071855</v>
      </c>
      <c r="H4702" s="86">
        <v>0.16427666366185908</v>
      </c>
      <c r="I4702" s="86">
        <v>0.1339810647395647</v>
      </c>
      <c r="J4702" s="98">
        <v>0</v>
      </c>
      <c r="K4702" s="98">
        <v>0</v>
      </c>
      <c r="L4702" s="98">
        <v>0</v>
      </c>
    </row>
    <row r="4703" spans="2:12" ht="19.5" customHeight="1" x14ac:dyDescent="0.3">
      <c r="B4703" s="39" t="s">
        <v>57</v>
      </c>
      <c r="C4703" s="38" t="s">
        <v>28</v>
      </c>
      <c r="D4703" s="38" t="s">
        <v>60</v>
      </c>
      <c r="E4703" s="94">
        <v>44986</v>
      </c>
      <c r="F4703" s="96" t="s">
        <v>139</v>
      </c>
      <c r="G4703" s="86">
        <v>0.23556716024050275</v>
      </c>
      <c r="H4703" s="86">
        <v>0.176902771402386</v>
      </c>
      <c r="I4703" s="86">
        <v>0.15827379923571355</v>
      </c>
      <c r="J4703" s="98">
        <v>0</v>
      </c>
      <c r="K4703" s="98">
        <v>0</v>
      </c>
      <c r="L4703" s="98">
        <v>0</v>
      </c>
    </row>
    <row r="4704" spans="2:12" ht="19.5" customHeight="1" x14ac:dyDescent="0.3">
      <c r="B4704" s="39" t="s">
        <v>57</v>
      </c>
      <c r="C4704" s="38" t="s">
        <v>28</v>
      </c>
      <c r="D4704" s="38" t="s">
        <v>60</v>
      </c>
      <c r="E4704" s="94">
        <v>44958</v>
      </c>
      <c r="F4704" s="96" t="s">
        <v>139</v>
      </c>
      <c r="G4704" s="86">
        <v>0.29203223642815224</v>
      </c>
      <c r="H4704" s="86">
        <v>0.23573767348304345</v>
      </c>
      <c r="I4704" s="86">
        <v>0.19212233014089614</v>
      </c>
      <c r="J4704" s="98">
        <v>0</v>
      </c>
      <c r="K4704" s="98">
        <v>0</v>
      </c>
      <c r="L4704" s="98">
        <v>0</v>
      </c>
    </row>
    <row r="4705" spans="2:12" ht="19.5" customHeight="1" x14ac:dyDescent="0.3">
      <c r="B4705" s="39" t="s">
        <v>57</v>
      </c>
      <c r="C4705" s="38" t="s">
        <v>28</v>
      </c>
      <c r="D4705" s="38" t="s">
        <v>60</v>
      </c>
      <c r="E4705" s="94">
        <v>44927</v>
      </c>
      <c r="F4705" s="96" t="s">
        <v>139</v>
      </c>
      <c r="G4705" s="86">
        <v>0.25269382725323619</v>
      </c>
      <c r="H4705" s="86">
        <v>0.18209359180716897</v>
      </c>
      <c r="I4705" s="86">
        <v>0.11481354014349648</v>
      </c>
      <c r="J4705" s="98">
        <v>0</v>
      </c>
      <c r="K4705" s="98">
        <v>0</v>
      </c>
      <c r="L4705" s="98">
        <v>0</v>
      </c>
    </row>
    <row r="4706" spans="2:12" ht="19.5" customHeight="1" x14ac:dyDescent="0.3">
      <c r="B4706" s="39" t="s">
        <v>57</v>
      </c>
      <c r="C4706" s="38" t="s">
        <v>28</v>
      </c>
      <c r="D4706" s="38" t="s">
        <v>60</v>
      </c>
      <c r="E4706" s="94">
        <v>44896</v>
      </c>
      <c r="F4706" s="96" t="s">
        <v>139</v>
      </c>
      <c r="G4706" s="86">
        <v>0.29631853635892735</v>
      </c>
      <c r="H4706" s="86">
        <v>0.23714048678018038</v>
      </c>
      <c r="I4706" s="86">
        <v>0.22715467109565815</v>
      </c>
      <c r="J4706" s="98">
        <v>0</v>
      </c>
      <c r="K4706" s="98">
        <v>0</v>
      </c>
      <c r="L4706" s="98">
        <v>0</v>
      </c>
    </row>
    <row r="4707" spans="2:12" ht="19.5" customHeight="1" x14ac:dyDescent="0.3">
      <c r="B4707" s="39" t="s">
        <v>57</v>
      </c>
      <c r="C4707" s="38" t="s">
        <v>28</v>
      </c>
      <c r="D4707" s="38" t="s">
        <v>60</v>
      </c>
      <c r="E4707" s="94">
        <v>44866</v>
      </c>
      <c r="F4707" s="96" t="s">
        <v>139</v>
      </c>
      <c r="G4707" s="86">
        <v>0.2822053331566412</v>
      </c>
      <c r="H4707" s="86">
        <v>0.22198719778545206</v>
      </c>
      <c r="I4707" s="86">
        <v>0.18908928183701351</v>
      </c>
      <c r="J4707" s="98">
        <v>0</v>
      </c>
      <c r="K4707" s="98">
        <v>0</v>
      </c>
      <c r="L4707" s="98">
        <v>0</v>
      </c>
    </row>
    <row r="4708" spans="2:12" ht="19.5" customHeight="1" x14ac:dyDescent="0.3">
      <c r="B4708" s="39" t="s">
        <v>57</v>
      </c>
      <c r="C4708" s="38" t="s">
        <v>28</v>
      </c>
      <c r="D4708" s="38" t="s">
        <v>60</v>
      </c>
      <c r="E4708" s="94">
        <v>44835</v>
      </c>
      <c r="F4708" s="96" t="s">
        <v>139</v>
      </c>
      <c r="G4708" s="86">
        <v>0.32788011451962695</v>
      </c>
      <c r="H4708" s="86">
        <v>0.26561861366821915</v>
      </c>
      <c r="I4708" s="86">
        <v>0.22666638764063352</v>
      </c>
      <c r="J4708" s="98">
        <v>0</v>
      </c>
      <c r="K4708" s="98">
        <v>0</v>
      </c>
      <c r="L4708" s="98">
        <v>0</v>
      </c>
    </row>
    <row r="4709" spans="2:12" ht="19.5" customHeight="1" x14ac:dyDescent="0.3">
      <c r="B4709" s="39" t="s">
        <v>57</v>
      </c>
      <c r="C4709" s="38" t="s">
        <v>28</v>
      </c>
      <c r="D4709" s="38" t="s">
        <v>60</v>
      </c>
      <c r="E4709" s="94">
        <v>44805</v>
      </c>
      <c r="F4709" s="96" t="s">
        <v>139</v>
      </c>
      <c r="G4709" s="86">
        <v>0.40605494464543146</v>
      </c>
      <c r="H4709" s="86">
        <v>0.3428348649007974</v>
      </c>
      <c r="I4709" s="86">
        <v>0.32148774147419268</v>
      </c>
      <c r="J4709" s="98">
        <v>0</v>
      </c>
      <c r="K4709" s="98">
        <v>0</v>
      </c>
      <c r="L4709" s="98">
        <v>0</v>
      </c>
    </row>
    <row r="4710" spans="2:12" ht="19.5" customHeight="1" x14ac:dyDescent="0.3">
      <c r="B4710" s="39" t="s">
        <v>57</v>
      </c>
      <c r="C4710" s="38" t="s">
        <v>28</v>
      </c>
      <c r="D4710" s="38" t="s">
        <v>60</v>
      </c>
      <c r="E4710" s="94">
        <v>44774</v>
      </c>
      <c r="F4710" s="96" t="s">
        <v>139</v>
      </c>
      <c r="G4710" s="86">
        <v>0.45023877326837536</v>
      </c>
      <c r="H4710" s="86">
        <v>0.40730635965026551</v>
      </c>
      <c r="I4710" s="86">
        <v>0.41768316431367125</v>
      </c>
      <c r="J4710" s="98">
        <v>0</v>
      </c>
      <c r="K4710" s="98">
        <v>0</v>
      </c>
      <c r="L4710" s="98">
        <v>0</v>
      </c>
    </row>
    <row r="4711" spans="2:12" ht="19.5" customHeight="1" x14ac:dyDescent="0.3">
      <c r="B4711" s="39" t="s">
        <v>57</v>
      </c>
      <c r="C4711" s="38" t="s">
        <v>28</v>
      </c>
      <c r="D4711" s="38" t="s">
        <v>60</v>
      </c>
      <c r="E4711" s="94">
        <v>44743</v>
      </c>
      <c r="F4711" s="96" t="s">
        <v>139</v>
      </c>
      <c r="G4711" s="86">
        <v>0.40421058597910264</v>
      </c>
      <c r="H4711" s="86">
        <v>0.3575150188977978</v>
      </c>
      <c r="I4711" s="86">
        <v>0.35080595741340259</v>
      </c>
      <c r="J4711" s="98">
        <v>0</v>
      </c>
      <c r="K4711" s="98">
        <v>0</v>
      </c>
      <c r="L4711" s="98">
        <v>0</v>
      </c>
    </row>
    <row r="4712" spans="2:12" ht="19.5" customHeight="1" x14ac:dyDescent="0.3">
      <c r="B4712" s="39" t="s">
        <v>57</v>
      </c>
      <c r="C4712" s="38" t="s">
        <v>28</v>
      </c>
      <c r="D4712" s="38" t="s">
        <v>60</v>
      </c>
      <c r="E4712" s="94">
        <v>44713</v>
      </c>
      <c r="F4712" s="96" t="s">
        <v>139</v>
      </c>
      <c r="G4712" s="86">
        <v>0.36403339635597698</v>
      </c>
      <c r="H4712" s="86">
        <v>0.31826058781248834</v>
      </c>
      <c r="I4712" s="86">
        <v>0.29248571291309344</v>
      </c>
      <c r="J4712" s="98">
        <v>0</v>
      </c>
      <c r="K4712" s="98">
        <v>0</v>
      </c>
      <c r="L4712" s="98">
        <v>0</v>
      </c>
    </row>
    <row r="4713" spans="2:12" ht="19.5" customHeight="1" x14ac:dyDescent="0.3">
      <c r="B4713" s="39" t="s">
        <v>57</v>
      </c>
      <c r="C4713" s="38" t="s">
        <v>28</v>
      </c>
      <c r="D4713" s="38" t="s">
        <v>60</v>
      </c>
      <c r="E4713" s="94">
        <v>44682</v>
      </c>
      <c r="F4713" s="96" t="s">
        <v>139</v>
      </c>
      <c r="G4713" s="86">
        <v>0.33986280795416735</v>
      </c>
      <c r="H4713" s="86">
        <v>0.29194214492735471</v>
      </c>
      <c r="I4713" s="86">
        <v>0.25486045855002692</v>
      </c>
      <c r="J4713" s="98">
        <v>0</v>
      </c>
      <c r="K4713" s="98">
        <v>0</v>
      </c>
      <c r="L4713" s="98">
        <v>0</v>
      </c>
    </row>
    <row r="4714" spans="2:12" ht="19.5" customHeight="1" x14ac:dyDescent="0.3">
      <c r="B4714" s="39" t="s">
        <v>57</v>
      </c>
      <c r="C4714" s="38" t="s">
        <v>28</v>
      </c>
      <c r="D4714" s="38" t="s">
        <v>60</v>
      </c>
      <c r="E4714" s="94">
        <v>44652</v>
      </c>
      <c r="F4714" s="96" t="s">
        <v>139</v>
      </c>
      <c r="G4714" s="86">
        <v>0.36025191750621899</v>
      </c>
      <c r="H4714" s="86">
        <v>0.30187841626045575</v>
      </c>
      <c r="I4714" s="86">
        <v>0.26076983795536945</v>
      </c>
      <c r="J4714" s="98">
        <v>0</v>
      </c>
      <c r="K4714" s="98">
        <v>0</v>
      </c>
      <c r="L4714" s="98">
        <v>0</v>
      </c>
    </row>
    <row r="4715" spans="2:12" ht="19.5" customHeight="1" x14ac:dyDescent="0.3">
      <c r="B4715" s="39" t="s">
        <v>57</v>
      </c>
      <c r="C4715" s="38" t="s">
        <v>28</v>
      </c>
      <c r="D4715" s="38" t="s">
        <v>60</v>
      </c>
      <c r="E4715" s="94">
        <v>44621</v>
      </c>
      <c r="F4715" s="96" t="s">
        <v>139</v>
      </c>
      <c r="G4715" s="86">
        <v>0.50107756041118523</v>
      </c>
      <c r="H4715" s="86">
        <v>0.4114034285658944</v>
      </c>
      <c r="I4715" s="86">
        <v>0.37421450585407379</v>
      </c>
      <c r="J4715" s="98">
        <v>0</v>
      </c>
      <c r="K4715" s="98">
        <v>0</v>
      </c>
      <c r="L4715" s="98">
        <v>0</v>
      </c>
    </row>
    <row r="4716" spans="2:12" ht="19.5" customHeight="1" x14ac:dyDescent="0.3">
      <c r="B4716" s="39" t="s">
        <v>57</v>
      </c>
      <c r="C4716" s="38" t="s">
        <v>28</v>
      </c>
      <c r="D4716" s="38" t="s">
        <v>60</v>
      </c>
      <c r="E4716" s="94">
        <v>44593</v>
      </c>
      <c r="F4716" s="96" t="s">
        <v>139</v>
      </c>
      <c r="G4716" s="86">
        <v>0.397154358009146</v>
      </c>
      <c r="H4716" s="86">
        <v>0.30590929675142842</v>
      </c>
      <c r="I4716" s="86">
        <v>0.27912651236213587</v>
      </c>
      <c r="J4716" s="98">
        <v>0</v>
      </c>
      <c r="K4716" s="98">
        <v>0</v>
      </c>
      <c r="L4716" s="98">
        <v>0</v>
      </c>
    </row>
    <row r="4717" spans="2:12" ht="19.5" customHeight="1" x14ac:dyDescent="0.3">
      <c r="B4717" s="39" t="s">
        <v>57</v>
      </c>
      <c r="C4717" s="38" t="s">
        <v>28</v>
      </c>
      <c r="D4717" s="38" t="s">
        <v>60</v>
      </c>
      <c r="E4717" s="94">
        <v>44562</v>
      </c>
      <c r="F4717" s="96" t="s">
        <v>139</v>
      </c>
      <c r="G4717" s="86">
        <v>0.40521117296052178</v>
      </c>
      <c r="H4717" s="86">
        <v>0.31655264908145442</v>
      </c>
      <c r="I4717" s="86">
        <v>0.27808525083106794</v>
      </c>
      <c r="J4717" s="98">
        <v>0</v>
      </c>
      <c r="K4717" s="98">
        <v>0</v>
      </c>
      <c r="L4717" s="98">
        <v>0</v>
      </c>
    </row>
    <row r="4718" spans="2:12" ht="19.5" customHeight="1" x14ac:dyDescent="0.3">
      <c r="B4718" s="90" t="s">
        <v>57</v>
      </c>
      <c r="C4718" s="92" t="s">
        <v>28</v>
      </c>
      <c r="D4718" s="93" t="s">
        <v>60</v>
      </c>
      <c r="E4718" s="95">
        <v>45108</v>
      </c>
      <c r="F4718" s="97" t="s">
        <v>140</v>
      </c>
      <c r="G4718" s="74">
        <v>0.22390428530594539</v>
      </c>
      <c r="H4718" s="74">
        <v>0.17602274381574723</v>
      </c>
      <c r="I4718" s="74">
        <v>0.13648005709900549</v>
      </c>
      <c r="J4718" s="99">
        <v>0</v>
      </c>
      <c r="K4718" s="99">
        <v>0</v>
      </c>
      <c r="L4718" s="98">
        <v>0</v>
      </c>
    </row>
    <row r="4719" spans="2:12" ht="19.5" customHeight="1" x14ac:dyDescent="0.3">
      <c r="B4719" s="39" t="s">
        <v>57</v>
      </c>
      <c r="C4719" s="38" t="s">
        <v>28</v>
      </c>
      <c r="D4719" s="38" t="s">
        <v>60</v>
      </c>
      <c r="E4719" s="94">
        <v>45078</v>
      </c>
      <c r="F4719" s="96" t="s">
        <v>140</v>
      </c>
      <c r="G4719" s="86">
        <v>0.22480995262805878</v>
      </c>
      <c r="H4719" s="86">
        <v>0.17715084909007162</v>
      </c>
      <c r="I4719" s="86">
        <v>0.14292360675621357</v>
      </c>
      <c r="J4719" s="98">
        <v>0</v>
      </c>
      <c r="K4719" s="98">
        <v>0</v>
      </c>
      <c r="L4719" s="98">
        <v>0</v>
      </c>
    </row>
    <row r="4720" spans="2:12" ht="19.5" customHeight="1" x14ac:dyDescent="0.3">
      <c r="B4720" s="39" t="s">
        <v>57</v>
      </c>
      <c r="C4720" s="38" t="s">
        <v>28</v>
      </c>
      <c r="D4720" s="38" t="s">
        <v>60</v>
      </c>
      <c r="E4720" s="94">
        <v>45047</v>
      </c>
      <c r="F4720" s="96" t="s">
        <v>140</v>
      </c>
      <c r="G4720" s="86">
        <v>0.20362004959287697</v>
      </c>
      <c r="H4720" s="86">
        <v>0.15665617649199717</v>
      </c>
      <c r="I4720" s="86">
        <v>0.12968938203688052</v>
      </c>
      <c r="J4720" s="98">
        <v>0</v>
      </c>
      <c r="K4720" s="98">
        <v>0</v>
      </c>
      <c r="L4720" s="98">
        <v>0</v>
      </c>
    </row>
    <row r="4721" spans="2:12" ht="19.5" customHeight="1" x14ac:dyDescent="0.3">
      <c r="B4721" s="39" t="s">
        <v>57</v>
      </c>
      <c r="C4721" s="38" t="s">
        <v>28</v>
      </c>
      <c r="D4721" s="38" t="s">
        <v>60</v>
      </c>
      <c r="E4721" s="94">
        <v>45017</v>
      </c>
      <c r="F4721" s="96" t="s">
        <v>140</v>
      </c>
      <c r="G4721" s="86">
        <v>0.2133126648071855</v>
      </c>
      <c r="H4721" s="86">
        <v>0.16127666366185908</v>
      </c>
      <c r="I4721" s="86">
        <v>0.1309810647395647</v>
      </c>
      <c r="J4721" s="98">
        <v>0</v>
      </c>
      <c r="K4721" s="98">
        <v>0</v>
      </c>
      <c r="L4721" s="98">
        <v>0</v>
      </c>
    </row>
    <row r="4722" spans="2:12" ht="19.5" customHeight="1" x14ac:dyDescent="0.3">
      <c r="B4722" s="39" t="s">
        <v>57</v>
      </c>
      <c r="C4722" s="38" t="s">
        <v>28</v>
      </c>
      <c r="D4722" s="38" t="s">
        <v>60</v>
      </c>
      <c r="E4722" s="94">
        <v>44986</v>
      </c>
      <c r="F4722" s="96" t="s">
        <v>140</v>
      </c>
      <c r="G4722" s="86">
        <v>0.23256716024050275</v>
      </c>
      <c r="H4722" s="86">
        <v>0.173902771402386</v>
      </c>
      <c r="I4722" s="86">
        <v>0.15527379923571355</v>
      </c>
      <c r="J4722" s="98">
        <v>0</v>
      </c>
      <c r="K4722" s="98">
        <v>0</v>
      </c>
      <c r="L4722" s="98">
        <v>0</v>
      </c>
    </row>
    <row r="4723" spans="2:12" ht="19.5" customHeight="1" x14ac:dyDescent="0.3">
      <c r="B4723" s="39" t="s">
        <v>57</v>
      </c>
      <c r="C4723" s="38" t="s">
        <v>28</v>
      </c>
      <c r="D4723" s="38" t="s">
        <v>60</v>
      </c>
      <c r="E4723" s="94">
        <v>44958</v>
      </c>
      <c r="F4723" s="96" t="s">
        <v>140</v>
      </c>
      <c r="G4723" s="86">
        <v>0.28903223642815223</v>
      </c>
      <c r="H4723" s="86">
        <v>0.23273767348304344</v>
      </c>
      <c r="I4723" s="86">
        <v>0.18912233014089613</v>
      </c>
      <c r="J4723" s="98">
        <v>0</v>
      </c>
      <c r="K4723" s="98">
        <v>0</v>
      </c>
      <c r="L4723" s="98">
        <v>0</v>
      </c>
    </row>
    <row r="4724" spans="2:12" ht="19.5" customHeight="1" x14ac:dyDescent="0.3">
      <c r="B4724" s="39" t="s">
        <v>57</v>
      </c>
      <c r="C4724" s="38" t="s">
        <v>28</v>
      </c>
      <c r="D4724" s="38" t="s">
        <v>60</v>
      </c>
      <c r="E4724" s="94">
        <v>44927</v>
      </c>
      <c r="F4724" s="96" t="s">
        <v>140</v>
      </c>
      <c r="G4724" s="86">
        <v>0.24969382725323622</v>
      </c>
      <c r="H4724" s="86">
        <v>0.17909359180716897</v>
      </c>
      <c r="I4724" s="86">
        <v>0.11181354014349648</v>
      </c>
      <c r="J4724" s="98">
        <v>0</v>
      </c>
      <c r="K4724" s="98">
        <v>0</v>
      </c>
      <c r="L4724" s="98">
        <v>0</v>
      </c>
    </row>
    <row r="4725" spans="2:12" ht="19.5" customHeight="1" x14ac:dyDescent="0.3">
      <c r="B4725" s="39" t="s">
        <v>57</v>
      </c>
      <c r="C4725" s="38" t="s">
        <v>28</v>
      </c>
      <c r="D4725" s="38" t="s">
        <v>60</v>
      </c>
      <c r="E4725" s="94">
        <v>44896</v>
      </c>
      <c r="F4725" s="96" t="s">
        <v>140</v>
      </c>
      <c r="G4725" s="86">
        <v>0.29331853635892735</v>
      </c>
      <c r="H4725" s="86">
        <v>0.23414048678018037</v>
      </c>
      <c r="I4725" s="86">
        <v>0.22415467109565815</v>
      </c>
      <c r="J4725" s="98">
        <v>0</v>
      </c>
      <c r="K4725" s="98">
        <v>0</v>
      </c>
      <c r="L4725" s="98">
        <v>0</v>
      </c>
    </row>
    <row r="4726" spans="2:12" ht="19.5" customHeight="1" x14ac:dyDescent="0.3">
      <c r="B4726" s="39" t="s">
        <v>57</v>
      </c>
      <c r="C4726" s="38" t="s">
        <v>28</v>
      </c>
      <c r="D4726" s="38" t="s">
        <v>60</v>
      </c>
      <c r="E4726" s="94">
        <v>44866</v>
      </c>
      <c r="F4726" s="96" t="s">
        <v>140</v>
      </c>
      <c r="G4726" s="86">
        <v>0.2792053331566412</v>
      </c>
      <c r="H4726" s="86">
        <v>0.21898719778545206</v>
      </c>
      <c r="I4726" s="86">
        <v>0.18608928183701351</v>
      </c>
      <c r="J4726" s="98">
        <v>0</v>
      </c>
      <c r="K4726" s="98">
        <v>0</v>
      </c>
      <c r="L4726" s="98">
        <v>0</v>
      </c>
    </row>
    <row r="4727" spans="2:12" ht="19.5" customHeight="1" x14ac:dyDescent="0.3">
      <c r="B4727" s="39" t="s">
        <v>57</v>
      </c>
      <c r="C4727" s="38" t="s">
        <v>28</v>
      </c>
      <c r="D4727" s="38" t="s">
        <v>60</v>
      </c>
      <c r="E4727" s="94">
        <v>44835</v>
      </c>
      <c r="F4727" s="96" t="s">
        <v>140</v>
      </c>
      <c r="G4727" s="86">
        <v>0.32488011451962701</v>
      </c>
      <c r="H4727" s="86">
        <v>0.26261861366821915</v>
      </c>
      <c r="I4727" s="86">
        <v>0.22366638764063351</v>
      </c>
      <c r="J4727" s="98">
        <v>0</v>
      </c>
      <c r="K4727" s="98">
        <v>0</v>
      </c>
      <c r="L4727" s="98">
        <v>0</v>
      </c>
    </row>
    <row r="4728" spans="2:12" ht="19.5" customHeight="1" x14ac:dyDescent="0.3">
      <c r="B4728" s="39" t="s">
        <v>57</v>
      </c>
      <c r="C4728" s="38" t="s">
        <v>28</v>
      </c>
      <c r="D4728" s="38" t="s">
        <v>60</v>
      </c>
      <c r="E4728" s="94">
        <v>44805</v>
      </c>
      <c r="F4728" s="96" t="s">
        <v>140</v>
      </c>
      <c r="G4728" s="86">
        <v>0.40305494464543146</v>
      </c>
      <c r="H4728" s="86">
        <v>0.33983486490079745</v>
      </c>
      <c r="I4728" s="86">
        <v>0.31848774147419273</v>
      </c>
      <c r="J4728" s="98">
        <v>0</v>
      </c>
      <c r="K4728" s="98">
        <v>0</v>
      </c>
      <c r="L4728" s="98">
        <v>0</v>
      </c>
    </row>
    <row r="4729" spans="2:12" ht="19.5" customHeight="1" x14ac:dyDescent="0.3">
      <c r="B4729" s="39" t="s">
        <v>57</v>
      </c>
      <c r="C4729" s="38" t="s">
        <v>28</v>
      </c>
      <c r="D4729" s="38" t="s">
        <v>60</v>
      </c>
      <c r="E4729" s="94">
        <v>44774</v>
      </c>
      <c r="F4729" s="96" t="s">
        <v>140</v>
      </c>
      <c r="G4729" s="86">
        <v>0.44723877326837536</v>
      </c>
      <c r="H4729" s="86">
        <v>0.40430635965026551</v>
      </c>
      <c r="I4729" s="86">
        <v>0.4146831643136713</v>
      </c>
      <c r="J4729" s="98">
        <v>0</v>
      </c>
      <c r="K4729" s="98">
        <v>0</v>
      </c>
      <c r="L4729" s="98">
        <v>0</v>
      </c>
    </row>
    <row r="4730" spans="2:12" ht="19.5" customHeight="1" x14ac:dyDescent="0.3">
      <c r="B4730" s="39" t="s">
        <v>57</v>
      </c>
      <c r="C4730" s="38" t="s">
        <v>28</v>
      </c>
      <c r="D4730" s="38" t="s">
        <v>60</v>
      </c>
      <c r="E4730" s="94">
        <v>44743</v>
      </c>
      <c r="F4730" s="96" t="s">
        <v>140</v>
      </c>
      <c r="G4730" s="86">
        <v>0.4012105859791027</v>
      </c>
      <c r="H4730" s="86">
        <v>0.35451501889779785</v>
      </c>
      <c r="I4730" s="86">
        <v>0.34780595741340264</v>
      </c>
      <c r="J4730" s="98">
        <v>0</v>
      </c>
      <c r="K4730" s="98">
        <v>0</v>
      </c>
      <c r="L4730" s="98">
        <v>0</v>
      </c>
    </row>
    <row r="4731" spans="2:12" ht="19.5" customHeight="1" x14ac:dyDescent="0.3">
      <c r="B4731" s="39" t="s">
        <v>57</v>
      </c>
      <c r="C4731" s="38" t="s">
        <v>28</v>
      </c>
      <c r="D4731" s="38" t="s">
        <v>60</v>
      </c>
      <c r="E4731" s="94">
        <v>44713</v>
      </c>
      <c r="F4731" s="96" t="s">
        <v>140</v>
      </c>
      <c r="G4731" s="86">
        <v>0.36103339635597703</v>
      </c>
      <c r="H4731" s="86">
        <v>0.31526058781248834</v>
      </c>
      <c r="I4731" s="86">
        <v>0.2894857129130935</v>
      </c>
      <c r="J4731" s="98">
        <v>0</v>
      </c>
      <c r="K4731" s="98">
        <v>0</v>
      </c>
      <c r="L4731" s="98">
        <v>0</v>
      </c>
    </row>
    <row r="4732" spans="2:12" ht="19.5" customHeight="1" x14ac:dyDescent="0.3">
      <c r="B4732" s="39" t="s">
        <v>57</v>
      </c>
      <c r="C4732" s="38" t="s">
        <v>28</v>
      </c>
      <c r="D4732" s="38" t="s">
        <v>60</v>
      </c>
      <c r="E4732" s="94">
        <v>44682</v>
      </c>
      <c r="F4732" s="96" t="s">
        <v>140</v>
      </c>
      <c r="G4732" s="86">
        <v>0.33686280795416734</v>
      </c>
      <c r="H4732" s="86">
        <v>0.2889421449273547</v>
      </c>
      <c r="I4732" s="86">
        <v>0.25186045855002698</v>
      </c>
      <c r="J4732" s="98">
        <v>0</v>
      </c>
      <c r="K4732" s="98">
        <v>0</v>
      </c>
      <c r="L4732" s="98">
        <v>0</v>
      </c>
    </row>
    <row r="4733" spans="2:12" ht="19.5" customHeight="1" x14ac:dyDescent="0.3">
      <c r="B4733" s="39" t="s">
        <v>57</v>
      </c>
      <c r="C4733" s="38" t="s">
        <v>28</v>
      </c>
      <c r="D4733" s="38" t="s">
        <v>60</v>
      </c>
      <c r="E4733" s="94">
        <v>44652</v>
      </c>
      <c r="F4733" s="96" t="s">
        <v>140</v>
      </c>
      <c r="G4733" s="86">
        <v>0.35725191750621899</v>
      </c>
      <c r="H4733" s="86">
        <v>0.29887841626045575</v>
      </c>
      <c r="I4733" s="86">
        <v>0.25776983795536945</v>
      </c>
      <c r="J4733" s="98">
        <v>0</v>
      </c>
      <c r="K4733" s="98">
        <v>0</v>
      </c>
      <c r="L4733" s="98">
        <v>0</v>
      </c>
    </row>
    <row r="4734" spans="2:12" ht="19.5" customHeight="1" x14ac:dyDescent="0.3">
      <c r="B4734" s="39" t="s">
        <v>57</v>
      </c>
      <c r="C4734" s="38" t="s">
        <v>28</v>
      </c>
      <c r="D4734" s="38" t="s">
        <v>60</v>
      </c>
      <c r="E4734" s="94">
        <v>44621</v>
      </c>
      <c r="F4734" s="96" t="s">
        <v>140</v>
      </c>
      <c r="G4734" s="86">
        <v>0.49807756041118528</v>
      </c>
      <c r="H4734" s="86">
        <v>0.40840342856589446</v>
      </c>
      <c r="I4734" s="86">
        <v>0.37121450585407378</v>
      </c>
      <c r="J4734" s="98">
        <v>0</v>
      </c>
      <c r="K4734" s="98">
        <v>0</v>
      </c>
      <c r="L4734" s="98">
        <v>0</v>
      </c>
    </row>
    <row r="4735" spans="2:12" ht="19.5" customHeight="1" x14ac:dyDescent="0.3">
      <c r="B4735" s="39" t="s">
        <v>57</v>
      </c>
      <c r="C4735" s="38" t="s">
        <v>28</v>
      </c>
      <c r="D4735" s="38" t="s">
        <v>60</v>
      </c>
      <c r="E4735" s="94">
        <v>44593</v>
      </c>
      <c r="F4735" s="96" t="s">
        <v>140</v>
      </c>
      <c r="G4735" s="86">
        <v>0.394154358009146</v>
      </c>
      <c r="H4735" s="86">
        <v>0.30290929675142841</v>
      </c>
      <c r="I4735" s="86">
        <v>0.27612651236213587</v>
      </c>
      <c r="J4735" s="98">
        <v>0</v>
      </c>
      <c r="K4735" s="98">
        <v>0</v>
      </c>
      <c r="L4735" s="98">
        <v>0</v>
      </c>
    </row>
    <row r="4736" spans="2:12" ht="19.5" customHeight="1" x14ac:dyDescent="0.3">
      <c r="B4736" s="39" t="s">
        <v>57</v>
      </c>
      <c r="C4736" s="38" t="s">
        <v>28</v>
      </c>
      <c r="D4736" s="38" t="s">
        <v>60</v>
      </c>
      <c r="E4736" s="94">
        <v>44562</v>
      </c>
      <c r="F4736" s="96" t="s">
        <v>140</v>
      </c>
      <c r="G4736" s="86">
        <v>0.40221117296052183</v>
      </c>
      <c r="H4736" s="86">
        <v>0.31355264908145442</v>
      </c>
      <c r="I4736" s="86">
        <v>0.275085250831068</v>
      </c>
      <c r="J4736" s="98">
        <v>0</v>
      </c>
      <c r="K4736" s="98">
        <v>0</v>
      </c>
      <c r="L4736" s="98">
        <v>0</v>
      </c>
    </row>
    <row r="4737" spans="2:12" ht="19.5" customHeight="1" x14ac:dyDescent="0.3">
      <c r="B4737" s="90" t="s">
        <v>57</v>
      </c>
      <c r="C4737" s="92" t="s">
        <v>28</v>
      </c>
      <c r="D4737" s="93" t="s">
        <v>60</v>
      </c>
      <c r="E4737" s="95">
        <v>45108</v>
      </c>
      <c r="F4737" s="97" t="s">
        <v>141</v>
      </c>
      <c r="G4737" s="74">
        <v>0.22190428530594539</v>
      </c>
      <c r="H4737" s="74">
        <v>0.17402274381574723</v>
      </c>
      <c r="I4737" s="74">
        <v>0.13448005709900548</v>
      </c>
      <c r="J4737" s="99">
        <v>0</v>
      </c>
      <c r="K4737" s="99">
        <v>0</v>
      </c>
      <c r="L4737" s="98">
        <v>0</v>
      </c>
    </row>
    <row r="4738" spans="2:12" ht="19.5" customHeight="1" x14ac:dyDescent="0.3">
      <c r="B4738" s="39" t="s">
        <v>57</v>
      </c>
      <c r="C4738" s="38" t="s">
        <v>28</v>
      </c>
      <c r="D4738" s="38" t="s">
        <v>60</v>
      </c>
      <c r="E4738" s="94">
        <v>45078</v>
      </c>
      <c r="F4738" s="96" t="s">
        <v>141</v>
      </c>
      <c r="G4738" s="86">
        <v>0.22280995262805878</v>
      </c>
      <c r="H4738" s="86">
        <v>0.17515084909007161</v>
      </c>
      <c r="I4738" s="86">
        <v>0.14092360675621357</v>
      </c>
      <c r="J4738" s="98">
        <v>0</v>
      </c>
      <c r="K4738" s="98">
        <v>0</v>
      </c>
      <c r="L4738" s="98">
        <v>0</v>
      </c>
    </row>
    <row r="4739" spans="2:12" ht="19.5" customHeight="1" x14ac:dyDescent="0.3">
      <c r="B4739" s="39" t="s">
        <v>57</v>
      </c>
      <c r="C4739" s="38" t="s">
        <v>28</v>
      </c>
      <c r="D4739" s="38" t="s">
        <v>60</v>
      </c>
      <c r="E4739" s="94">
        <v>45047</v>
      </c>
      <c r="F4739" s="96" t="s">
        <v>141</v>
      </c>
      <c r="G4739" s="86">
        <v>0.20162004959287697</v>
      </c>
      <c r="H4739" s="86">
        <v>0.15465617649199717</v>
      </c>
      <c r="I4739" s="86">
        <v>0.12768938203688052</v>
      </c>
      <c r="J4739" s="98">
        <v>0</v>
      </c>
      <c r="K4739" s="98">
        <v>0</v>
      </c>
      <c r="L4739" s="98">
        <v>0</v>
      </c>
    </row>
    <row r="4740" spans="2:12" ht="19.5" customHeight="1" x14ac:dyDescent="0.3">
      <c r="B4740" s="39" t="s">
        <v>57</v>
      </c>
      <c r="C4740" s="38" t="s">
        <v>28</v>
      </c>
      <c r="D4740" s="38" t="s">
        <v>60</v>
      </c>
      <c r="E4740" s="94">
        <v>45017</v>
      </c>
      <c r="F4740" s="96" t="s">
        <v>141</v>
      </c>
      <c r="G4740" s="86">
        <v>0.2113126648071855</v>
      </c>
      <c r="H4740" s="86">
        <v>0.15927666366185908</v>
      </c>
      <c r="I4740" s="86">
        <v>0.12898106473956469</v>
      </c>
      <c r="J4740" s="98">
        <v>0</v>
      </c>
      <c r="K4740" s="98">
        <v>0</v>
      </c>
      <c r="L4740" s="98">
        <v>0</v>
      </c>
    </row>
    <row r="4741" spans="2:12" ht="19.5" customHeight="1" x14ac:dyDescent="0.3">
      <c r="B4741" s="39" t="s">
        <v>57</v>
      </c>
      <c r="C4741" s="38" t="s">
        <v>28</v>
      </c>
      <c r="D4741" s="38" t="s">
        <v>60</v>
      </c>
      <c r="E4741" s="94">
        <v>44986</v>
      </c>
      <c r="F4741" s="96" t="s">
        <v>141</v>
      </c>
      <c r="G4741" s="86">
        <v>0.23056716024050275</v>
      </c>
      <c r="H4741" s="86">
        <v>0.171902771402386</v>
      </c>
      <c r="I4741" s="86">
        <v>0.15327379923571355</v>
      </c>
      <c r="J4741" s="98">
        <v>0</v>
      </c>
      <c r="K4741" s="98">
        <v>0</v>
      </c>
      <c r="L4741" s="98">
        <v>0</v>
      </c>
    </row>
    <row r="4742" spans="2:12" ht="19.5" customHeight="1" x14ac:dyDescent="0.3">
      <c r="B4742" s="39" t="s">
        <v>57</v>
      </c>
      <c r="C4742" s="38" t="s">
        <v>28</v>
      </c>
      <c r="D4742" s="38" t="s">
        <v>60</v>
      </c>
      <c r="E4742" s="94">
        <v>44958</v>
      </c>
      <c r="F4742" s="96" t="s">
        <v>141</v>
      </c>
      <c r="G4742" s="86">
        <v>0.28703223642815223</v>
      </c>
      <c r="H4742" s="86">
        <v>0.23073767348304344</v>
      </c>
      <c r="I4742" s="86">
        <v>0.18712233014089613</v>
      </c>
      <c r="J4742" s="98">
        <v>0</v>
      </c>
      <c r="K4742" s="98">
        <v>0</v>
      </c>
      <c r="L4742" s="98">
        <v>0</v>
      </c>
    </row>
    <row r="4743" spans="2:12" ht="19.5" customHeight="1" x14ac:dyDescent="0.3">
      <c r="B4743" s="39" t="s">
        <v>57</v>
      </c>
      <c r="C4743" s="38" t="s">
        <v>28</v>
      </c>
      <c r="D4743" s="38" t="s">
        <v>60</v>
      </c>
      <c r="E4743" s="94">
        <v>44927</v>
      </c>
      <c r="F4743" s="96" t="s">
        <v>141</v>
      </c>
      <c r="G4743" s="86">
        <v>0.24769382725323622</v>
      </c>
      <c r="H4743" s="86">
        <v>0.17709359180716897</v>
      </c>
      <c r="I4743" s="86">
        <v>0.10981354014349648</v>
      </c>
      <c r="J4743" s="98">
        <v>0</v>
      </c>
      <c r="K4743" s="98">
        <v>0</v>
      </c>
      <c r="L4743" s="98">
        <v>0</v>
      </c>
    </row>
    <row r="4744" spans="2:12" ht="19.5" customHeight="1" x14ac:dyDescent="0.3">
      <c r="B4744" s="39" t="s">
        <v>57</v>
      </c>
      <c r="C4744" s="38" t="s">
        <v>28</v>
      </c>
      <c r="D4744" s="38" t="s">
        <v>60</v>
      </c>
      <c r="E4744" s="94">
        <v>44896</v>
      </c>
      <c r="F4744" s="96" t="s">
        <v>141</v>
      </c>
      <c r="G4744" s="86">
        <v>0.29131853635892735</v>
      </c>
      <c r="H4744" s="86">
        <v>0.23214048678018037</v>
      </c>
      <c r="I4744" s="86">
        <v>0.22215467109565815</v>
      </c>
      <c r="J4744" s="98">
        <v>0</v>
      </c>
      <c r="K4744" s="98">
        <v>0</v>
      </c>
      <c r="L4744" s="98">
        <v>0</v>
      </c>
    </row>
    <row r="4745" spans="2:12" ht="19.5" customHeight="1" x14ac:dyDescent="0.3">
      <c r="B4745" s="39" t="s">
        <v>57</v>
      </c>
      <c r="C4745" s="38" t="s">
        <v>28</v>
      </c>
      <c r="D4745" s="38" t="s">
        <v>60</v>
      </c>
      <c r="E4745" s="94">
        <v>44866</v>
      </c>
      <c r="F4745" s="96" t="s">
        <v>141</v>
      </c>
      <c r="G4745" s="86">
        <v>0.2772053331566412</v>
      </c>
      <c r="H4745" s="86">
        <v>0.21698719778545206</v>
      </c>
      <c r="I4745" s="86">
        <v>0.18408928183701351</v>
      </c>
      <c r="J4745" s="98">
        <v>0</v>
      </c>
      <c r="K4745" s="98">
        <v>0</v>
      </c>
      <c r="L4745" s="98">
        <v>0</v>
      </c>
    </row>
    <row r="4746" spans="2:12" ht="19.5" customHeight="1" x14ac:dyDescent="0.3">
      <c r="B4746" s="39" t="s">
        <v>57</v>
      </c>
      <c r="C4746" s="38" t="s">
        <v>28</v>
      </c>
      <c r="D4746" s="38" t="s">
        <v>60</v>
      </c>
      <c r="E4746" s="94">
        <v>44835</v>
      </c>
      <c r="F4746" s="96" t="s">
        <v>141</v>
      </c>
      <c r="G4746" s="86">
        <v>0.322880114519627</v>
      </c>
      <c r="H4746" s="86">
        <v>0.26061861366821915</v>
      </c>
      <c r="I4746" s="86">
        <v>0.22166638764063351</v>
      </c>
      <c r="J4746" s="98">
        <v>0</v>
      </c>
      <c r="K4746" s="98">
        <v>0</v>
      </c>
      <c r="L4746" s="98">
        <v>0</v>
      </c>
    </row>
    <row r="4747" spans="2:12" ht="19.5" customHeight="1" x14ac:dyDescent="0.3">
      <c r="B4747" s="39" t="s">
        <v>57</v>
      </c>
      <c r="C4747" s="38" t="s">
        <v>28</v>
      </c>
      <c r="D4747" s="38" t="s">
        <v>60</v>
      </c>
      <c r="E4747" s="94">
        <v>44805</v>
      </c>
      <c r="F4747" s="96" t="s">
        <v>141</v>
      </c>
      <c r="G4747" s="86">
        <v>0.40105494464543145</v>
      </c>
      <c r="H4747" s="86">
        <v>0.33783486490079745</v>
      </c>
      <c r="I4747" s="86">
        <v>0.31648774147419273</v>
      </c>
      <c r="J4747" s="98">
        <v>0</v>
      </c>
      <c r="K4747" s="98">
        <v>0</v>
      </c>
      <c r="L4747" s="98">
        <v>0</v>
      </c>
    </row>
    <row r="4748" spans="2:12" ht="19.5" customHeight="1" x14ac:dyDescent="0.3">
      <c r="B4748" s="39" t="s">
        <v>57</v>
      </c>
      <c r="C4748" s="38" t="s">
        <v>28</v>
      </c>
      <c r="D4748" s="38" t="s">
        <v>60</v>
      </c>
      <c r="E4748" s="94">
        <v>44774</v>
      </c>
      <c r="F4748" s="96" t="s">
        <v>141</v>
      </c>
      <c r="G4748" s="86">
        <v>0.44523877326837535</v>
      </c>
      <c r="H4748" s="86">
        <v>0.40230635965026551</v>
      </c>
      <c r="I4748" s="86">
        <v>0.4126831643136713</v>
      </c>
      <c r="J4748" s="98">
        <v>0</v>
      </c>
      <c r="K4748" s="98">
        <v>0</v>
      </c>
      <c r="L4748" s="98">
        <v>0</v>
      </c>
    </row>
    <row r="4749" spans="2:12" ht="19.5" customHeight="1" x14ac:dyDescent="0.3">
      <c r="B4749" s="39" t="s">
        <v>57</v>
      </c>
      <c r="C4749" s="38" t="s">
        <v>28</v>
      </c>
      <c r="D4749" s="38" t="s">
        <v>60</v>
      </c>
      <c r="E4749" s="94">
        <v>44743</v>
      </c>
      <c r="F4749" s="96" t="s">
        <v>141</v>
      </c>
      <c r="G4749" s="86">
        <v>0.39921058597910269</v>
      </c>
      <c r="H4749" s="86">
        <v>0.35251501889779785</v>
      </c>
      <c r="I4749" s="86">
        <v>0.34580595741340264</v>
      </c>
      <c r="J4749" s="98">
        <v>0</v>
      </c>
      <c r="K4749" s="98">
        <v>0</v>
      </c>
      <c r="L4749" s="98">
        <v>0</v>
      </c>
    </row>
    <row r="4750" spans="2:12" ht="19.5" customHeight="1" x14ac:dyDescent="0.3">
      <c r="B4750" s="39" t="s">
        <v>57</v>
      </c>
      <c r="C4750" s="38" t="s">
        <v>28</v>
      </c>
      <c r="D4750" s="38" t="s">
        <v>60</v>
      </c>
      <c r="E4750" s="94">
        <v>44713</v>
      </c>
      <c r="F4750" s="96" t="s">
        <v>141</v>
      </c>
      <c r="G4750" s="86">
        <v>0.35903339635597703</v>
      </c>
      <c r="H4750" s="86">
        <v>0.31326058781248833</v>
      </c>
      <c r="I4750" s="86">
        <v>0.28748571291309349</v>
      </c>
      <c r="J4750" s="98">
        <v>0</v>
      </c>
      <c r="K4750" s="98">
        <v>0</v>
      </c>
      <c r="L4750" s="98">
        <v>0</v>
      </c>
    </row>
    <row r="4751" spans="2:12" ht="19.5" customHeight="1" x14ac:dyDescent="0.3">
      <c r="B4751" s="39" t="s">
        <v>57</v>
      </c>
      <c r="C4751" s="38" t="s">
        <v>28</v>
      </c>
      <c r="D4751" s="38" t="s">
        <v>60</v>
      </c>
      <c r="E4751" s="94">
        <v>44682</v>
      </c>
      <c r="F4751" s="96" t="s">
        <v>141</v>
      </c>
      <c r="G4751" s="86">
        <v>0.33486280795416734</v>
      </c>
      <c r="H4751" s="86">
        <v>0.2869421449273547</v>
      </c>
      <c r="I4751" s="86">
        <v>0.24986045855002695</v>
      </c>
      <c r="J4751" s="98">
        <v>0</v>
      </c>
      <c r="K4751" s="98">
        <v>0</v>
      </c>
      <c r="L4751" s="98">
        <v>0</v>
      </c>
    </row>
    <row r="4752" spans="2:12" ht="19.5" customHeight="1" x14ac:dyDescent="0.3">
      <c r="B4752" s="39" t="s">
        <v>57</v>
      </c>
      <c r="C4752" s="38" t="s">
        <v>28</v>
      </c>
      <c r="D4752" s="38" t="s">
        <v>60</v>
      </c>
      <c r="E4752" s="94">
        <v>44652</v>
      </c>
      <c r="F4752" s="96" t="s">
        <v>141</v>
      </c>
      <c r="G4752" s="86">
        <v>0.35525191750621898</v>
      </c>
      <c r="H4752" s="86">
        <v>0.29687841626045575</v>
      </c>
      <c r="I4752" s="86">
        <v>0.25576983795536945</v>
      </c>
      <c r="J4752" s="98">
        <v>0</v>
      </c>
      <c r="K4752" s="98">
        <v>0</v>
      </c>
      <c r="L4752" s="98">
        <v>0</v>
      </c>
    </row>
    <row r="4753" spans="2:12" ht="19.5" customHeight="1" x14ac:dyDescent="0.3">
      <c r="B4753" s="39" t="s">
        <v>57</v>
      </c>
      <c r="C4753" s="38" t="s">
        <v>28</v>
      </c>
      <c r="D4753" s="38" t="s">
        <v>60</v>
      </c>
      <c r="E4753" s="94">
        <v>44621</v>
      </c>
      <c r="F4753" s="96" t="s">
        <v>141</v>
      </c>
      <c r="G4753" s="86">
        <v>0.49607756041118528</v>
      </c>
      <c r="H4753" s="86">
        <v>0.40640342856589445</v>
      </c>
      <c r="I4753" s="86">
        <v>0.36921450585407378</v>
      </c>
      <c r="J4753" s="98">
        <v>0</v>
      </c>
      <c r="K4753" s="98">
        <v>0</v>
      </c>
      <c r="L4753" s="98">
        <v>0</v>
      </c>
    </row>
    <row r="4754" spans="2:12" ht="19.5" customHeight="1" x14ac:dyDescent="0.3">
      <c r="B4754" s="39" t="s">
        <v>57</v>
      </c>
      <c r="C4754" s="38" t="s">
        <v>28</v>
      </c>
      <c r="D4754" s="38" t="s">
        <v>60</v>
      </c>
      <c r="E4754" s="94">
        <v>44593</v>
      </c>
      <c r="F4754" s="96" t="s">
        <v>141</v>
      </c>
      <c r="G4754" s="86">
        <v>0.392154358009146</v>
      </c>
      <c r="H4754" s="86">
        <v>0.30090929675142841</v>
      </c>
      <c r="I4754" s="86">
        <v>0.27412651236213587</v>
      </c>
      <c r="J4754" s="98">
        <v>0</v>
      </c>
      <c r="K4754" s="98">
        <v>0</v>
      </c>
      <c r="L4754" s="98">
        <v>0</v>
      </c>
    </row>
    <row r="4755" spans="2:12" ht="19.5" customHeight="1" x14ac:dyDescent="0.3">
      <c r="B4755" s="39" t="s">
        <v>57</v>
      </c>
      <c r="C4755" s="38" t="s">
        <v>28</v>
      </c>
      <c r="D4755" s="38" t="s">
        <v>60</v>
      </c>
      <c r="E4755" s="94">
        <v>44562</v>
      </c>
      <c r="F4755" s="96" t="s">
        <v>141</v>
      </c>
      <c r="G4755" s="86">
        <v>0.40021117296052183</v>
      </c>
      <c r="H4755" s="86">
        <v>0.31155264908145441</v>
      </c>
      <c r="I4755" s="86">
        <v>0.27308525083106799</v>
      </c>
      <c r="J4755" s="98">
        <v>0</v>
      </c>
      <c r="K4755" s="98">
        <v>0</v>
      </c>
      <c r="L4755" s="98">
        <v>0</v>
      </c>
    </row>
    <row r="4756" spans="2:12" ht="19.5" customHeight="1" x14ac:dyDescent="0.3">
      <c r="B4756" s="90" t="s">
        <v>57</v>
      </c>
      <c r="C4756" s="92" t="s">
        <v>28</v>
      </c>
      <c r="D4756" s="93" t="s">
        <v>60</v>
      </c>
      <c r="E4756" s="95">
        <v>45108</v>
      </c>
      <c r="F4756" s="97" t="s">
        <v>142</v>
      </c>
      <c r="G4756" s="74">
        <v>0.21990428530594539</v>
      </c>
      <c r="H4756" s="74">
        <v>0.17202274381574723</v>
      </c>
      <c r="I4756" s="74">
        <v>0.13248005709900548</v>
      </c>
      <c r="J4756" s="99">
        <v>0</v>
      </c>
      <c r="K4756" s="99">
        <v>0</v>
      </c>
      <c r="L4756" s="98">
        <v>0</v>
      </c>
    </row>
    <row r="4757" spans="2:12" ht="19.5" customHeight="1" x14ac:dyDescent="0.3">
      <c r="B4757" s="39" t="s">
        <v>57</v>
      </c>
      <c r="C4757" s="38" t="s">
        <v>28</v>
      </c>
      <c r="D4757" s="38" t="s">
        <v>60</v>
      </c>
      <c r="E4757" s="94">
        <v>45078</v>
      </c>
      <c r="F4757" s="96" t="s">
        <v>142</v>
      </c>
      <c r="G4757" s="86">
        <v>0.22080995262805878</v>
      </c>
      <c r="H4757" s="86">
        <v>0.17315084909007161</v>
      </c>
      <c r="I4757" s="86">
        <v>0.13892360675621357</v>
      </c>
      <c r="J4757" s="98">
        <v>0</v>
      </c>
      <c r="K4757" s="98">
        <v>0</v>
      </c>
      <c r="L4757" s="98">
        <v>0</v>
      </c>
    </row>
    <row r="4758" spans="2:12" ht="19.5" customHeight="1" x14ac:dyDescent="0.3">
      <c r="B4758" s="39" t="s">
        <v>57</v>
      </c>
      <c r="C4758" s="38" t="s">
        <v>28</v>
      </c>
      <c r="D4758" s="38" t="s">
        <v>60</v>
      </c>
      <c r="E4758" s="94">
        <v>45047</v>
      </c>
      <c r="F4758" s="96" t="s">
        <v>142</v>
      </c>
      <c r="G4758" s="86">
        <v>0.19962004959287696</v>
      </c>
      <c r="H4758" s="86">
        <v>0.15265617649199717</v>
      </c>
      <c r="I4758" s="86">
        <v>0.12568938203688051</v>
      </c>
      <c r="J4758" s="98">
        <v>0</v>
      </c>
      <c r="K4758" s="98">
        <v>0</v>
      </c>
      <c r="L4758" s="98">
        <v>0</v>
      </c>
    </row>
    <row r="4759" spans="2:12" ht="19.5" customHeight="1" x14ac:dyDescent="0.3">
      <c r="B4759" s="39" t="s">
        <v>57</v>
      </c>
      <c r="C4759" s="38" t="s">
        <v>28</v>
      </c>
      <c r="D4759" s="38" t="s">
        <v>60</v>
      </c>
      <c r="E4759" s="94">
        <v>45017</v>
      </c>
      <c r="F4759" s="96" t="s">
        <v>142</v>
      </c>
      <c r="G4759" s="86">
        <v>0.20931266480718549</v>
      </c>
      <c r="H4759" s="86">
        <v>0.15727666366185908</v>
      </c>
      <c r="I4759" s="86">
        <v>0.12698106473956469</v>
      </c>
      <c r="J4759" s="98">
        <v>0</v>
      </c>
      <c r="K4759" s="98">
        <v>0</v>
      </c>
      <c r="L4759" s="98">
        <v>0</v>
      </c>
    </row>
    <row r="4760" spans="2:12" ht="19.5" customHeight="1" x14ac:dyDescent="0.3">
      <c r="B4760" s="39" t="s">
        <v>57</v>
      </c>
      <c r="C4760" s="38" t="s">
        <v>28</v>
      </c>
      <c r="D4760" s="38" t="s">
        <v>60</v>
      </c>
      <c r="E4760" s="94">
        <v>44986</v>
      </c>
      <c r="F4760" s="96" t="s">
        <v>142</v>
      </c>
      <c r="G4760" s="86">
        <v>0.22856716024050275</v>
      </c>
      <c r="H4760" s="86">
        <v>0.16990277140238599</v>
      </c>
      <c r="I4760" s="86">
        <v>0.15127379923571355</v>
      </c>
      <c r="J4760" s="98">
        <v>0</v>
      </c>
      <c r="K4760" s="98">
        <v>0</v>
      </c>
      <c r="L4760" s="98">
        <v>0</v>
      </c>
    </row>
    <row r="4761" spans="2:12" ht="19.5" customHeight="1" x14ac:dyDescent="0.3">
      <c r="B4761" s="39" t="s">
        <v>57</v>
      </c>
      <c r="C4761" s="38" t="s">
        <v>28</v>
      </c>
      <c r="D4761" s="38" t="s">
        <v>60</v>
      </c>
      <c r="E4761" s="94">
        <v>44958</v>
      </c>
      <c r="F4761" s="96" t="s">
        <v>142</v>
      </c>
      <c r="G4761" s="86">
        <v>0.28503223642815223</v>
      </c>
      <c r="H4761" s="86">
        <v>0.22873767348304344</v>
      </c>
      <c r="I4761" s="86">
        <v>0.18512233014089613</v>
      </c>
      <c r="J4761" s="98">
        <v>0</v>
      </c>
      <c r="K4761" s="98">
        <v>0</v>
      </c>
      <c r="L4761" s="98">
        <v>0</v>
      </c>
    </row>
    <row r="4762" spans="2:12" ht="19.5" customHeight="1" x14ac:dyDescent="0.3">
      <c r="B4762" s="39" t="s">
        <v>57</v>
      </c>
      <c r="C4762" s="38" t="s">
        <v>28</v>
      </c>
      <c r="D4762" s="38" t="s">
        <v>60</v>
      </c>
      <c r="E4762" s="94">
        <v>44927</v>
      </c>
      <c r="F4762" s="96" t="s">
        <v>142</v>
      </c>
      <c r="G4762" s="86">
        <v>0.24569382725323621</v>
      </c>
      <c r="H4762" s="86">
        <v>0.17509359180716896</v>
      </c>
      <c r="I4762" s="86">
        <v>0.10781354014349648</v>
      </c>
      <c r="J4762" s="98">
        <v>0</v>
      </c>
      <c r="K4762" s="98">
        <v>0</v>
      </c>
      <c r="L4762" s="98">
        <v>0</v>
      </c>
    </row>
    <row r="4763" spans="2:12" ht="19.5" customHeight="1" x14ac:dyDescent="0.3">
      <c r="B4763" s="39" t="s">
        <v>57</v>
      </c>
      <c r="C4763" s="38" t="s">
        <v>28</v>
      </c>
      <c r="D4763" s="38" t="s">
        <v>60</v>
      </c>
      <c r="E4763" s="94">
        <v>44896</v>
      </c>
      <c r="F4763" s="96" t="s">
        <v>142</v>
      </c>
      <c r="G4763" s="86">
        <v>0.28931853635892735</v>
      </c>
      <c r="H4763" s="86">
        <v>0.23014048678018037</v>
      </c>
      <c r="I4763" s="86">
        <v>0.22015467109565814</v>
      </c>
      <c r="J4763" s="98">
        <v>0</v>
      </c>
      <c r="K4763" s="98">
        <v>0</v>
      </c>
      <c r="L4763" s="98">
        <v>0</v>
      </c>
    </row>
    <row r="4764" spans="2:12" ht="19.5" customHeight="1" x14ac:dyDescent="0.3">
      <c r="B4764" s="39" t="s">
        <v>57</v>
      </c>
      <c r="C4764" s="38" t="s">
        <v>28</v>
      </c>
      <c r="D4764" s="38" t="s">
        <v>60</v>
      </c>
      <c r="E4764" s="94">
        <v>44866</v>
      </c>
      <c r="F4764" s="96" t="s">
        <v>142</v>
      </c>
      <c r="G4764" s="86">
        <v>0.2752053331566412</v>
      </c>
      <c r="H4764" s="86">
        <v>0.21498719778545206</v>
      </c>
      <c r="I4764" s="86">
        <v>0.18208928183701351</v>
      </c>
      <c r="J4764" s="98">
        <v>0</v>
      </c>
      <c r="K4764" s="98">
        <v>0</v>
      </c>
      <c r="L4764" s="98">
        <v>0</v>
      </c>
    </row>
    <row r="4765" spans="2:12" ht="19.5" customHeight="1" x14ac:dyDescent="0.3">
      <c r="B4765" s="39" t="s">
        <v>57</v>
      </c>
      <c r="C4765" s="38" t="s">
        <v>28</v>
      </c>
      <c r="D4765" s="38" t="s">
        <v>60</v>
      </c>
      <c r="E4765" s="94">
        <v>44835</v>
      </c>
      <c r="F4765" s="96" t="s">
        <v>142</v>
      </c>
      <c r="G4765" s="86">
        <v>0.320880114519627</v>
      </c>
      <c r="H4765" s="86">
        <v>0.25861861366821914</v>
      </c>
      <c r="I4765" s="86">
        <v>0.21966638764063351</v>
      </c>
      <c r="J4765" s="98">
        <v>0</v>
      </c>
      <c r="K4765" s="98">
        <v>0</v>
      </c>
      <c r="L4765" s="98">
        <v>0</v>
      </c>
    </row>
    <row r="4766" spans="2:12" ht="19.5" customHeight="1" x14ac:dyDescent="0.3">
      <c r="B4766" s="39" t="s">
        <v>57</v>
      </c>
      <c r="C4766" s="38" t="s">
        <v>28</v>
      </c>
      <c r="D4766" s="38" t="s">
        <v>60</v>
      </c>
      <c r="E4766" s="94">
        <v>44805</v>
      </c>
      <c r="F4766" s="96" t="s">
        <v>142</v>
      </c>
      <c r="G4766" s="86">
        <v>0.39905494464543145</v>
      </c>
      <c r="H4766" s="86">
        <v>0.33583486490079745</v>
      </c>
      <c r="I4766" s="86">
        <v>0.31448774147419273</v>
      </c>
      <c r="J4766" s="98">
        <v>0</v>
      </c>
      <c r="K4766" s="98">
        <v>0</v>
      </c>
      <c r="L4766" s="98">
        <v>0</v>
      </c>
    </row>
    <row r="4767" spans="2:12" ht="19.5" customHeight="1" x14ac:dyDescent="0.3">
      <c r="B4767" s="39" t="s">
        <v>57</v>
      </c>
      <c r="C4767" s="38" t="s">
        <v>28</v>
      </c>
      <c r="D4767" s="38" t="s">
        <v>60</v>
      </c>
      <c r="E4767" s="94">
        <v>44774</v>
      </c>
      <c r="F4767" s="96" t="s">
        <v>142</v>
      </c>
      <c r="G4767" s="86">
        <v>0.44323877326837535</v>
      </c>
      <c r="H4767" s="86">
        <v>0.40030635965026551</v>
      </c>
      <c r="I4767" s="86">
        <v>0.4106831643136713</v>
      </c>
      <c r="J4767" s="98">
        <v>0</v>
      </c>
      <c r="K4767" s="98">
        <v>0</v>
      </c>
      <c r="L4767" s="98">
        <v>0</v>
      </c>
    </row>
    <row r="4768" spans="2:12" ht="19.5" customHeight="1" x14ac:dyDescent="0.3">
      <c r="B4768" s="39" t="s">
        <v>57</v>
      </c>
      <c r="C4768" s="38" t="s">
        <v>28</v>
      </c>
      <c r="D4768" s="38" t="s">
        <v>60</v>
      </c>
      <c r="E4768" s="94">
        <v>44743</v>
      </c>
      <c r="F4768" s="96" t="s">
        <v>142</v>
      </c>
      <c r="G4768" s="86">
        <v>0.39721058597910269</v>
      </c>
      <c r="H4768" s="86">
        <v>0.35051501889779785</v>
      </c>
      <c r="I4768" s="86">
        <v>0.34380595741340264</v>
      </c>
      <c r="J4768" s="98">
        <v>0</v>
      </c>
      <c r="K4768" s="98">
        <v>0</v>
      </c>
      <c r="L4768" s="98">
        <v>0</v>
      </c>
    </row>
    <row r="4769" spans="2:12" ht="19.5" customHeight="1" x14ac:dyDescent="0.3">
      <c r="B4769" s="39" t="s">
        <v>57</v>
      </c>
      <c r="C4769" s="38" t="s">
        <v>28</v>
      </c>
      <c r="D4769" s="38" t="s">
        <v>60</v>
      </c>
      <c r="E4769" s="94">
        <v>44713</v>
      </c>
      <c r="F4769" s="96" t="s">
        <v>142</v>
      </c>
      <c r="G4769" s="86">
        <v>0.35703339635597703</v>
      </c>
      <c r="H4769" s="86">
        <v>0.31126058781248833</v>
      </c>
      <c r="I4769" s="86">
        <v>0.28548571291309349</v>
      </c>
      <c r="J4769" s="98">
        <v>0</v>
      </c>
      <c r="K4769" s="98">
        <v>0</v>
      </c>
      <c r="L4769" s="98">
        <v>0</v>
      </c>
    </row>
    <row r="4770" spans="2:12" ht="19.5" customHeight="1" x14ac:dyDescent="0.3">
      <c r="B4770" s="39" t="s">
        <v>57</v>
      </c>
      <c r="C4770" s="38" t="s">
        <v>28</v>
      </c>
      <c r="D4770" s="38" t="s">
        <v>60</v>
      </c>
      <c r="E4770" s="94">
        <v>44682</v>
      </c>
      <c r="F4770" s="96" t="s">
        <v>142</v>
      </c>
      <c r="G4770" s="86">
        <v>0.33286280795416734</v>
      </c>
      <c r="H4770" s="86">
        <v>0.2849421449273547</v>
      </c>
      <c r="I4770" s="86">
        <v>0.24786045855002695</v>
      </c>
      <c r="J4770" s="98">
        <v>0</v>
      </c>
      <c r="K4770" s="98">
        <v>0</v>
      </c>
      <c r="L4770" s="98">
        <v>0</v>
      </c>
    </row>
    <row r="4771" spans="2:12" ht="19.5" customHeight="1" x14ac:dyDescent="0.3">
      <c r="B4771" s="39" t="s">
        <v>57</v>
      </c>
      <c r="C4771" s="38" t="s">
        <v>28</v>
      </c>
      <c r="D4771" s="38" t="s">
        <v>60</v>
      </c>
      <c r="E4771" s="94">
        <v>44652</v>
      </c>
      <c r="F4771" s="96" t="s">
        <v>142</v>
      </c>
      <c r="G4771" s="86">
        <v>0.35325191750621898</v>
      </c>
      <c r="H4771" s="86">
        <v>0.29487841626045574</v>
      </c>
      <c r="I4771" s="86">
        <v>0.25376983795536945</v>
      </c>
      <c r="J4771" s="98">
        <v>0</v>
      </c>
      <c r="K4771" s="98">
        <v>0</v>
      </c>
      <c r="L4771" s="98">
        <v>0</v>
      </c>
    </row>
    <row r="4772" spans="2:12" ht="19.5" customHeight="1" x14ac:dyDescent="0.3">
      <c r="B4772" s="39" t="s">
        <v>57</v>
      </c>
      <c r="C4772" s="38" t="s">
        <v>28</v>
      </c>
      <c r="D4772" s="38" t="s">
        <v>60</v>
      </c>
      <c r="E4772" s="94">
        <v>44621</v>
      </c>
      <c r="F4772" s="96" t="s">
        <v>142</v>
      </c>
      <c r="G4772" s="86">
        <v>0.49407756041118528</v>
      </c>
      <c r="H4772" s="86">
        <v>0.40440342856589445</v>
      </c>
      <c r="I4772" s="86">
        <v>0.36721450585407378</v>
      </c>
      <c r="J4772" s="98">
        <v>0</v>
      </c>
      <c r="K4772" s="98">
        <v>0</v>
      </c>
      <c r="L4772" s="98">
        <v>0</v>
      </c>
    </row>
    <row r="4773" spans="2:12" ht="19.5" customHeight="1" x14ac:dyDescent="0.3">
      <c r="B4773" s="39" t="s">
        <v>57</v>
      </c>
      <c r="C4773" s="38" t="s">
        <v>28</v>
      </c>
      <c r="D4773" s="38" t="s">
        <v>60</v>
      </c>
      <c r="E4773" s="94">
        <v>44593</v>
      </c>
      <c r="F4773" s="96" t="s">
        <v>142</v>
      </c>
      <c r="G4773" s="86">
        <v>0.390154358009146</v>
      </c>
      <c r="H4773" s="86">
        <v>0.29890929675142841</v>
      </c>
      <c r="I4773" s="86">
        <v>0.27212651236213586</v>
      </c>
      <c r="J4773" s="98">
        <v>0</v>
      </c>
      <c r="K4773" s="98">
        <v>0</v>
      </c>
      <c r="L4773" s="98">
        <v>0</v>
      </c>
    </row>
    <row r="4774" spans="2:12" ht="19.5" customHeight="1" x14ac:dyDescent="0.3">
      <c r="B4774" s="39" t="s">
        <v>57</v>
      </c>
      <c r="C4774" s="38" t="s">
        <v>28</v>
      </c>
      <c r="D4774" s="38" t="s">
        <v>60</v>
      </c>
      <c r="E4774" s="94">
        <v>44562</v>
      </c>
      <c r="F4774" s="96" t="s">
        <v>142</v>
      </c>
      <c r="G4774" s="86">
        <v>0.39821117296052183</v>
      </c>
      <c r="H4774" s="86">
        <v>0.30955264908145441</v>
      </c>
      <c r="I4774" s="86">
        <v>0.27108525083106799</v>
      </c>
      <c r="J4774" s="98">
        <v>0</v>
      </c>
      <c r="K4774" s="98">
        <v>0</v>
      </c>
      <c r="L4774" s="98">
        <v>0</v>
      </c>
    </row>
    <row r="4775" spans="2:12" ht="19.5" customHeight="1" x14ac:dyDescent="0.3">
      <c r="B4775" s="90" t="s">
        <v>57</v>
      </c>
      <c r="C4775" s="92" t="s">
        <v>28</v>
      </c>
      <c r="D4775" s="93" t="s">
        <v>60</v>
      </c>
      <c r="E4775" s="95">
        <v>45108</v>
      </c>
      <c r="F4775" s="97" t="s">
        <v>143</v>
      </c>
      <c r="G4775" s="74">
        <v>0.21790428530594538</v>
      </c>
      <c r="H4775" s="74">
        <v>0.17002274381574722</v>
      </c>
      <c r="I4775" s="74">
        <v>0.13048005709900548</v>
      </c>
      <c r="J4775" s="99">
        <v>0</v>
      </c>
      <c r="K4775" s="99">
        <v>0</v>
      </c>
      <c r="L4775" s="98">
        <v>0</v>
      </c>
    </row>
    <row r="4776" spans="2:12" ht="19.5" customHeight="1" x14ac:dyDescent="0.3">
      <c r="B4776" s="39" t="s">
        <v>57</v>
      </c>
      <c r="C4776" s="38" t="s">
        <v>28</v>
      </c>
      <c r="D4776" s="38" t="s">
        <v>60</v>
      </c>
      <c r="E4776" s="94">
        <v>45078</v>
      </c>
      <c r="F4776" s="96" t="s">
        <v>143</v>
      </c>
      <c r="G4776" s="86">
        <v>0.21880995262805877</v>
      </c>
      <c r="H4776" s="86">
        <v>0.17115084909007161</v>
      </c>
      <c r="I4776" s="86">
        <v>0.13692360675621357</v>
      </c>
      <c r="J4776" s="98">
        <v>0</v>
      </c>
      <c r="K4776" s="98">
        <v>0</v>
      </c>
      <c r="L4776" s="98">
        <v>0</v>
      </c>
    </row>
    <row r="4777" spans="2:12" ht="19.5" customHeight="1" x14ac:dyDescent="0.3">
      <c r="B4777" s="39" t="s">
        <v>57</v>
      </c>
      <c r="C4777" s="38" t="s">
        <v>28</v>
      </c>
      <c r="D4777" s="38" t="s">
        <v>60</v>
      </c>
      <c r="E4777" s="94">
        <v>45047</v>
      </c>
      <c r="F4777" s="96" t="s">
        <v>143</v>
      </c>
      <c r="G4777" s="86">
        <v>0.19762004959287696</v>
      </c>
      <c r="H4777" s="86">
        <v>0.15065617649199717</v>
      </c>
      <c r="I4777" s="86">
        <v>0.12368938203688051</v>
      </c>
      <c r="J4777" s="98">
        <v>0</v>
      </c>
      <c r="K4777" s="98">
        <v>0</v>
      </c>
      <c r="L4777" s="98">
        <v>0</v>
      </c>
    </row>
    <row r="4778" spans="2:12" ht="19.5" customHeight="1" x14ac:dyDescent="0.3">
      <c r="B4778" s="39" t="s">
        <v>57</v>
      </c>
      <c r="C4778" s="38" t="s">
        <v>28</v>
      </c>
      <c r="D4778" s="38" t="s">
        <v>60</v>
      </c>
      <c r="E4778" s="94">
        <v>45017</v>
      </c>
      <c r="F4778" s="96" t="s">
        <v>143</v>
      </c>
      <c r="G4778" s="86">
        <v>0.20731266480718549</v>
      </c>
      <c r="H4778" s="86">
        <v>0.15527666366185908</v>
      </c>
      <c r="I4778" s="86">
        <v>0.1249810647395647</v>
      </c>
      <c r="J4778" s="98">
        <v>0</v>
      </c>
      <c r="K4778" s="98">
        <v>0</v>
      </c>
      <c r="L4778" s="98">
        <v>0</v>
      </c>
    </row>
    <row r="4779" spans="2:12" ht="19.5" customHeight="1" x14ac:dyDescent="0.3">
      <c r="B4779" s="39" t="s">
        <v>57</v>
      </c>
      <c r="C4779" s="38" t="s">
        <v>28</v>
      </c>
      <c r="D4779" s="38" t="s">
        <v>60</v>
      </c>
      <c r="E4779" s="94">
        <v>44986</v>
      </c>
      <c r="F4779" s="96" t="s">
        <v>143</v>
      </c>
      <c r="G4779" s="86">
        <v>0.22656716024050275</v>
      </c>
      <c r="H4779" s="86">
        <v>0.16790277140238599</v>
      </c>
      <c r="I4779" s="86">
        <v>0.14927379923571354</v>
      </c>
      <c r="J4779" s="98">
        <v>0</v>
      </c>
      <c r="K4779" s="98">
        <v>0</v>
      </c>
      <c r="L4779" s="98">
        <v>0</v>
      </c>
    </row>
    <row r="4780" spans="2:12" ht="19.5" customHeight="1" x14ac:dyDescent="0.3">
      <c r="B4780" s="39" t="s">
        <v>57</v>
      </c>
      <c r="C4780" s="38" t="s">
        <v>28</v>
      </c>
      <c r="D4780" s="38" t="s">
        <v>60</v>
      </c>
      <c r="E4780" s="94">
        <v>44958</v>
      </c>
      <c r="F4780" s="96" t="s">
        <v>143</v>
      </c>
      <c r="G4780" s="86">
        <v>0.28303223642815223</v>
      </c>
      <c r="H4780" s="86">
        <v>0.22673767348304344</v>
      </c>
      <c r="I4780" s="86">
        <v>0.18312233014089613</v>
      </c>
      <c r="J4780" s="98">
        <v>0</v>
      </c>
      <c r="K4780" s="98">
        <v>0</v>
      </c>
      <c r="L4780" s="98">
        <v>0</v>
      </c>
    </row>
    <row r="4781" spans="2:12" ht="19.5" customHeight="1" x14ac:dyDescent="0.3">
      <c r="B4781" s="39" t="s">
        <v>57</v>
      </c>
      <c r="C4781" s="38" t="s">
        <v>28</v>
      </c>
      <c r="D4781" s="38" t="s">
        <v>60</v>
      </c>
      <c r="E4781" s="94">
        <v>44927</v>
      </c>
      <c r="F4781" s="96" t="s">
        <v>143</v>
      </c>
      <c r="G4781" s="86">
        <v>0.24369382725323621</v>
      </c>
      <c r="H4781" s="86">
        <v>0.17309359180716896</v>
      </c>
      <c r="I4781" s="86">
        <v>0.10581354014349649</v>
      </c>
      <c r="J4781" s="98">
        <v>0</v>
      </c>
      <c r="K4781" s="98">
        <v>0</v>
      </c>
      <c r="L4781" s="98">
        <v>0</v>
      </c>
    </row>
    <row r="4782" spans="2:12" ht="19.5" customHeight="1" x14ac:dyDescent="0.3">
      <c r="B4782" s="39" t="s">
        <v>57</v>
      </c>
      <c r="C4782" s="38" t="s">
        <v>28</v>
      </c>
      <c r="D4782" s="38" t="s">
        <v>60</v>
      </c>
      <c r="E4782" s="94">
        <v>44896</v>
      </c>
      <c r="F4782" s="96" t="s">
        <v>143</v>
      </c>
      <c r="G4782" s="86">
        <v>0.28731853635892735</v>
      </c>
      <c r="H4782" s="86">
        <v>0.22814048678018037</v>
      </c>
      <c r="I4782" s="86">
        <v>0.21815467109565814</v>
      </c>
      <c r="J4782" s="98">
        <v>0</v>
      </c>
      <c r="K4782" s="98">
        <v>0</v>
      </c>
      <c r="L4782" s="98">
        <v>0</v>
      </c>
    </row>
    <row r="4783" spans="2:12" ht="19.5" customHeight="1" x14ac:dyDescent="0.3">
      <c r="B4783" s="39" t="s">
        <v>57</v>
      </c>
      <c r="C4783" s="38" t="s">
        <v>28</v>
      </c>
      <c r="D4783" s="38" t="s">
        <v>60</v>
      </c>
      <c r="E4783" s="94">
        <v>44866</v>
      </c>
      <c r="F4783" s="96" t="s">
        <v>143</v>
      </c>
      <c r="G4783" s="86">
        <v>0.27320533315664119</v>
      </c>
      <c r="H4783" s="86">
        <v>0.21298719778545205</v>
      </c>
      <c r="I4783" s="86">
        <v>0.1800892818370135</v>
      </c>
      <c r="J4783" s="98">
        <v>0</v>
      </c>
      <c r="K4783" s="98">
        <v>0</v>
      </c>
      <c r="L4783" s="98">
        <v>0</v>
      </c>
    </row>
    <row r="4784" spans="2:12" ht="19.5" customHeight="1" x14ac:dyDescent="0.3">
      <c r="B4784" s="39" t="s">
        <v>57</v>
      </c>
      <c r="C4784" s="38" t="s">
        <v>28</v>
      </c>
      <c r="D4784" s="38" t="s">
        <v>60</v>
      </c>
      <c r="E4784" s="94">
        <v>44835</v>
      </c>
      <c r="F4784" s="96" t="s">
        <v>143</v>
      </c>
      <c r="G4784" s="86">
        <v>0.318880114519627</v>
      </c>
      <c r="H4784" s="86">
        <v>0.25661861366821914</v>
      </c>
      <c r="I4784" s="86">
        <v>0.21766638764063351</v>
      </c>
      <c r="J4784" s="98">
        <v>0</v>
      </c>
      <c r="K4784" s="98">
        <v>0</v>
      </c>
      <c r="L4784" s="98">
        <v>0</v>
      </c>
    </row>
    <row r="4785" spans="2:12" ht="19.5" customHeight="1" x14ac:dyDescent="0.3">
      <c r="B4785" s="39" t="s">
        <v>57</v>
      </c>
      <c r="C4785" s="38" t="s">
        <v>28</v>
      </c>
      <c r="D4785" s="38" t="s">
        <v>60</v>
      </c>
      <c r="E4785" s="94">
        <v>44805</v>
      </c>
      <c r="F4785" s="96" t="s">
        <v>143</v>
      </c>
      <c r="G4785" s="86">
        <v>0.39705494464543145</v>
      </c>
      <c r="H4785" s="86">
        <v>0.33383486490079745</v>
      </c>
      <c r="I4785" s="86">
        <v>0.31248774147419273</v>
      </c>
      <c r="J4785" s="98">
        <v>0</v>
      </c>
      <c r="K4785" s="98">
        <v>0</v>
      </c>
      <c r="L4785" s="98">
        <v>0</v>
      </c>
    </row>
    <row r="4786" spans="2:12" ht="19.5" customHeight="1" x14ac:dyDescent="0.3">
      <c r="B4786" s="39" t="s">
        <v>57</v>
      </c>
      <c r="C4786" s="38" t="s">
        <v>28</v>
      </c>
      <c r="D4786" s="38" t="s">
        <v>60</v>
      </c>
      <c r="E4786" s="94">
        <v>44774</v>
      </c>
      <c r="F4786" s="96" t="s">
        <v>143</v>
      </c>
      <c r="G4786" s="86">
        <v>0.44123877326837535</v>
      </c>
      <c r="H4786" s="86">
        <v>0.39830635965026551</v>
      </c>
      <c r="I4786" s="86">
        <v>0.4086831643136713</v>
      </c>
      <c r="J4786" s="98">
        <v>0</v>
      </c>
      <c r="K4786" s="98">
        <v>0</v>
      </c>
      <c r="L4786" s="98">
        <v>0</v>
      </c>
    </row>
    <row r="4787" spans="2:12" ht="19.5" customHeight="1" x14ac:dyDescent="0.3">
      <c r="B4787" s="39" t="s">
        <v>57</v>
      </c>
      <c r="C4787" s="38" t="s">
        <v>28</v>
      </c>
      <c r="D4787" s="38" t="s">
        <v>60</v>
      </c>
      <c r="E4787" s="94">
        <v>44743</v>
      </c>
      <c r="F4787" s="96" t="s">
        <v>143</v>
      </c>
      <c r="G4787" s="86">
        <v>0.39521058597910269</v>
      </c>
      <c r="H4787" s="86">
        <v>0.34851501889779785</v>
      </c>
      <c r="I4787" s="86">
        <v>0.34180595741340264</v>
      </c>
      <c r="J4787" s="98">
        <v>0</v>
      </c>
      <c r="K4787" s="98">
        <v>0</v>
      </c>
      <c r="L4787" s="98">
        <v>0</v>
      </c>
    </row>
    <row r="4788" spans="2:12" ht="19.5" customHeight="1" x14ac:dyDescent="0.3">
      <c r="B4788" s="39" t="s">
        <v>57</v>
      </c>
      <c r="C4788" s="38" t="s">
        <v>28</v>
      </c>
      <c r="D4788" s="38" t="s">
        <v>60</v>
      </c>
      <c r="E4788" s="94">
        <v>44713</v>
      </c>
      <c r="F4788" s="96" t="s">
        <v>143</v>
      </c>
      <c r="G4788" s="86">
        <v>0.35503339635597703</v>
      </c>
      <c r="H4788" s="86">
        <v>0.30926058781248833</v>
      </c>
      <c r="I4788" s="86">
        <v>0.28348571291309349</v>
      </c>
      <c r="J4788" s="98">
        <v>0</v>
      </c>
      <c r="K4788" s="98">
        <v>0</v>
      </c>
      <c r="L4788" s="98">
        <v>0</v>
      </c>
    </row>
    <row r="4789" spans="2:12" ht="19.5" customHeight="1" x14ac:dyDescent="0.3">
      <c r="B4789" s="39" t="s">
        <v>57</v>
      </c>
      <c r="C4789" s="38" t="s">
        <v>28</v>
      </c>
      <c r="D4789" s="38" t="s">
        <v>60</v>
      </c>
      <c r="E4789" s="94">
        <v>44682</v>
      </c>
      <c r="F4789" s="96" t="s">
        <v>143</v>
      </c>
      <c r="G4789" s="86">
        <v>0.33086280795416734</v>
      </c>
      <c r="H4789" s="86">
        <v>0.2829421449273547</v>
      </c>
      <c r="I4789" s="86">
        <v>0.24586045855002694</v>
      </c>
      <c r="J4789" s="98">
        <v>0</v>
      </c>
      <c r="K4789" s="98">
        <v>0</v>
      </c>
      <c r="L4789" s="98">
        <v>0</v>
      </c>
    </row>
    <row r="4790" spans="2:12" ht="19.5" customHeight="1" x14ac:dyDescent="0.3">
      <c r="B4790" s="39" t="s">
        <v>57</v>
      </c>
      <c r="C4790" s="38" t="s">
        <v>28</v>
      </c>
      <c r="D4790" s="38" t="s">
        <v>60</v>
      </c>
      <c r="E4790" s="94">
        <v>44652</v>
      </c>
      <c r="F4790" s="96" t="s">
        <v>143</v>
      </c>
      <c r="G4790" s="86">
        <v>0.35125191750621898</v>
      </c>
      <c r="H4790" s="86">
        <v>0.29287841626045574</v>
      </c>
      <c r="I4790" s="86">
        <v>0.25176983795536945</v>
      </c>
      <c r="J4790" s="98">
        <v>0</v>
      </c>
      <c r="K4790" s="98">
        <v>0</v>
      </c>
      <c r="L4790" s="98">
        <v>0</v>
      </c>
    </row>
    <row r="4791" spans="2:12" ht="19.5" customHeight="1" x14ac:dyDescent="0.3">
      <c r="B4791" s="39" t="s">
        <v>57</v>
      </c>
      <c r="C4791" s="38" t="s">
        <v>28</v>
      </c>
      <c r="D4791" s="38" t="s">
        <v>60</v>
      </c>
      <c r="E4791" s="94">
        <v>44621</v>
      </c>
      <c r="F4791" s="96" t="s">
        <v>143</v>
      </c>
      <c r="G4791" s="86">
        <v>0.49207756041118528</v>
      </c>
      <c r="H4791" s="86">
        <v>0.40240342856589445</v>
      </c>
      <c r="I4791" s="86">
        <v>0.36521450585407378</v>
      </c>
      <c r="J4791" s="98">
        <v>0</v>
      </c>
      <c r="K4791" s="98">
        <v>0</v>
      </c>
      <c r="L4791" s="98">
        <v>0</v>
      </c>
    </row>
    <row r="4792" spans="2:12" ht="19.5" customHeight="1" x14ac:dyDescent="0.3">
      <c r="B4792" s="39" t="s">
        <v>57</v>
      </c>
      <c r="C4792" s="38" t="s">
        <v>28</v>
      </c>
      <c r="D4792" s="38" t="s">
        <v>60</v>
      </c>
      <c r="E4792" s="94">
        <v>44593</v>
      </c>
      <c r="F4792" s="96" t="s">
        <v>143</v>
      </c>
      <c r="G4792" s="86">
        <v>0.38815435800914599</v>
      </c>
      <c r="H4792" s="86">
        <v>0.29690929675142841</v>
      </c>
      <c r="I4792" s="86">
        <v>0.27012651236213586</v>
      </c>
      <c r="J4792" s="98">
        <v>0</v>
      </c>
      <c r="K4792" s="98">
        <v>0</v>
      </c>
      <c r="L4792" s="98">
        <v>0</v>
      </c>
    </row>
    <row r="4793" spans="2:12" ht="19.5" customHeight="1" x14ac:dyDescent="0.3">
      <c r="B4793" s="39" t="s">
        <v>57</v>
      </c>
      <c r="C4793" s="38" t="s">
        <v>28</v>
      </c>
      <c r="D4793" s="38" t="s">
        <v>60</v>
      </c>
      <c r="E4793" s="94">
        <v>44562</v>
      </c>
      <c r="F4793" s="96" t="s">
        <v>143</v>
      </c>
      <c r="G4793" s="86">
        <v>0.39621117296052183</v>
      </c>
      <c r="H4793" s="86">
        <v>0.30755264908145441</v>
      </c>
      <c r="I4793" s="86">
        <v>0.26908525083106799</v>
      </c>
      <c r="J4793" s="98">
        <v>0</v>
      </c>
      <c r="K4793" s="98">
        <v>0</v>
      </c>
      <c r="L4793" s="98">
        <v>0</v>
      </c>
    </row>
    <row r="4794" spans="2:12" ht="19.5" customHeight="1" x14ac:dyDescent="0.3">
      <c r="B4794" s="90" t="s">
        <v>57</v>
      </c>
      <c r="C4794" s="92" t="s">
        <v>28</v>
      </c>
      <c r="D4794" s="93" t="s">
        <v>60</v>
      </c>
      <c r="E4794" s="95">
        <v>45108</v>
      </c>
      <c r="F4794" s="97" t="s">
        <v>144</v>
      </c>
      <c r="G4794" s="74">
        <v>0.21490428530594538</v>
      </c>
      <c r="H4794" s="74">
        <v>0.16702274381574722</v>
      </c>
      <c r="I4794" s="74">
        <v>0.12748005709900548</v>
      </c>
      <c r="J4794" s="99">
        <v>0</v>
      </c>
      <c r="K4794" s="99">
        <v>0</v>
      </c>
      <c r="L4794" s="98">
        <v>0</v>
      </c>
    </row>
    <row r="4795" spans="2:12" ht="19.5" customHeight="1" x14ac:dyDescent="0.3">
      <c r="B4795" s="39" t="s">
        <v>57</v>
      </c>
      <c r="C4795" s="38" t="s">
        <v>28</v>
      </c>
      <c r="D4795" s="38" t="s">
        <v>60</v>
      </c>
      <c r="E4795" s="94">
        <v>45078</v>
      </c>
      <c r="F4795" s="96" t="s">
        <v>144</v>
      </c>
      <c r="G4795" s="86">
        <v>0.21580995262805877</v>
      </c>
      <c r="H4795" s="86">
        <v>0.16815084909007161</v>
      </c>
      <c r="I4795" s="86">
        <v>0.13392360675621356</v>
      </c>
      <c r="J4795" s="98">
        <v>0</v>
      </c>
      <c r="K4795" s="98">
        <v>0</v>
      </c>
      <c r="L4795" s="98">
        <v>0</v>
      </c>
    </row>
    <row r="4796" spans="2:12" ht="19.5" customHeight="1" x14ac:dyDescent="0.3">
      <c r="B4796" s="39" t="s">
        <v>57</v>
      </c>
      <c r="C4796" s="38" t="s">
        <v>28</v>
      </c>
      <c r="D4796" s="38" t="s">
        <v>60</v>
      </c>
      <c r="E4796" s="94">
        <v>45047</v>
      </c>
      <c r="F4796" s="96" t="s">
        <v>144</v>
      </c>
      <c r="G4796" s="86">
        <v>0.19462004959287696</v>
      </c>
      <c r="H4796" s="86">
        <v>0.14765617649199717</v>
      </c>
      <c r="I4796" s="86">
        <v>0.12068938203688051</v>
      </c>
      <c r="J4796" s="98">
        <v>0</v>
      </c>
      <c r="K4796" s="98">
        <v>0</v>
      </c>
      <c r="L4796" s="98">
        <v>0</v>
      </c>
    </row>
    <row r="4797" spans="2:12" ht="19.5" customHeight="1" x14ac:dyDescent="0.3">
      <c r="B4797" s="39" t="s">
        <v>57</v>
      </c>
      <c r="C4797" s="38" t="s">
        <v>28</v>
      </c>
      <c r="D4797" s="38" t="s">
        <v>60</v>
      </c>
      <c r="E4797" s="94">
        <v>45017</v>
      </c>
      <c r="F4797" s="96" t="s">
        <v>144</v>
      </c>
      <c r="G4797" s="86">
        <v>0.20431266480718549</v>
      </c>
      <c r="H4797" s="86">
        <v>0.15227666366185907</v>
      </c>
      <c r="I4797" s="86">
        <v>0.1219810647395647</v>
      </c>
      <c r="J4797" s="98">
        <v>0</v>
      </c>
      <c r="K4797" s="98">
        <v>0</v>
      </c>
      <c r="L4797" s="98">
        <v>0</v>
      </c>
    </row>
    <row r="4798" spans="2:12" ht="19.5" customHeight="1" x14ac:dyDescent="0.3">
      <c r="B4798" s="39" t="s">
        <v>57</v>
      </c>
      <c r="C4798" s="38" t="s">
        <v>28</v>
      </c>
      <c r="D4798" s="38" t="s">
        <v>60</v>
      </c>
      <c r="E4798" s="94">
        <v>44986</v>
      </c>
      <c r="F4798" s="96" t="s">
        <v>144</v>
      </c>
      <c r="G4798" s="86">
        <v>0.22356716024050274</v>
      </c>
      <c r="H4798" s="86">
        <v>0.16490277140238599</v>
      </c>
      <c r="I4798" s="86">
        <v>0.14627379923571354</v>
      </c>
      <c r="J4798" s="98">
        <v>0</v>
      </c>
      <c r="K4798" s="98">
        <v>0</v>
      </c>
      <c r="L4798" s="98">
        <v>0</v>
      </c>
    </row>
    <row r="4799" spans="2:12" ht="19.5" customHeight="1" x14ac:dyDescent="0.3">
      <c r="B4799" s="39" t="s">
        <v>57</v>
      </c>
      <c r="C4799" s="38" t="s">
        <v>28</v>
      </c>
      <c r="D4799" s="38" t="s">
        <v>60</v>
      </c>
      <c r="E4799" s="94">
        <v>44958</v>
      </c>
      <c r="F4799" s="96" t="s">
        <v>144</v>
      </c>
      <c r="G4799" s="86">
        <v>0.28003223642815223</v>
      </c>
      <c r="H4799" s="86">
        <v>0.22373767348304344</v>
      </c>
      <c r="I4799" s="86">
        <v>0.18012233014089613</v>
      </c>
      <c r="J4799" s="98">
        <v>0</v>
      </c>
      <c r="K4799" s="98">
        <v>0</v>
      </c>
      <c r="L4799" s="98">
        <v>0</v>
      </c>
    </row>
    <row r="4800" spans="2:12" ht="19.5" customHeight="1" x14ac:dyDescent="0.3">
      <c r="B4800" s="39" t="s">
        <v>57</v>
      </c>
      <c r="C4800" s="38" t="s">
        <v>28</v>
      </c>
      <c r="D4800" s="38" t="s">
        <v>60</v>
      </c>
      <c r="E4800" s="94">
        <v>44927</v>
      </c>
      <c r="F4800" s="96" t="s">
        <v>144</v>
      </c>
      <c r="G4800" s="86">
        <v>0.24069382725323621</v>
      </c>
      <c r="H4800" s="86">
        <v>0.17009359180716896</v>
      </c>
      <c r="I4800" s="86">
        <v>0.10281354014349649</v>
      </c>
      <c r="J4800" s="98">
        <v>0</v>
      </c>
      <c r="K4800" s="98">
        <v>0</v>
      </c>
      <c r="L4800" s="98">
        <v>0</v>
      </c>
    </row>
    <row r="4801" spans="2:12" ht="19.5" customHeight="1" x14ac:dyDescent="0.3">
      <c r="B4801" s="39" t="s">
        <v>57</v>
      </c>
      <c r="C4801" s="38" t="s">
        <v>28</v>
      </c>
      <c r="D4801" s="38" t="s">
        <v>60</v>
      </c>
      <c r="E4801" s="94">
        <v>44896</v>
      </c>
      <c r="F4801" s="96" t="s">
        <v>144</v>
      </c>
      <c r="G4801" s="86">
        <v>0.28431853635892734</v>
      </c>
      <c r="H4801" s="86">
        <v>0.22514048678018037</v>
      </c>
      <c r="I4801" s="86">
        <v>0.21515467109565814</v>
      </c>
      <c r="J4801" s="98">
        <v>0</v>
      </c>
      <c r="K4801" s="98">
        <v>0</v>
      </c>
      <c r="L4801" s="98">
        <v>0</v>
      </c>
    </row>
    <row r="4802" spans="2:12" ht="19.5" customHeight="1" x14ac:dyDescent="0.3">
      <c r="B4802" s="39" t="s">
        <v>57</v>
      </c>
      <c r="C4802" s="38" t="s">
        <v>28</v>
      </c>
      <c r="D4802" s="38" t="s">
        <v>60</v>
      </c>
      <c r="E4802" s="94">
        <v>44866</v>
      </c>
      <c r="F4802" s="96" t="s">
        <v>144</v>
      </c>
      <c r="G4802" s="86">
        <v>0.27020533315664119</v>
      </c>
      <c r="H4802" s="86">
        <v>0.20998719778545205</v>
      </c>
      <c r="I4802" s="86">
        <v>0.1770892818370135</v>
      </c>
      <c r="J4802" s="98">
        <v>0</v>
      </c>
      <c r="K4802" s="98">
        <v>0</v>
      </c>
      <c r="L4802" s="98">
        <v>0</v>
      </c>
    </row>
    <row r="4803" spans="2:12" ht="19.5" customHeight="1" x14ac:dyDescent="0.3">
      <c r="B4803" s="39" t="s">
        <v>57</v>
      </c>
      <c r="C4803" s="38" t="s">
        <v>28</v>
      </c>
      <c r="D4803" s="38" t="s">
        <v>60</v>
      </c>
      <c r="E4803" s="94">
        <v>44835</v>
      </c>
      <c r="F4803" s="96" t="s">
        <v>144</v>
      </c>
      <c r="G4803" s="86">
        <v>0.315880114519627</v>
      </c>
      <c r="H4803" s="86">
        <v>0.25361861366821914</v>
      </c>
      <c r="I4803" s="86">
        <v>0.2146663876406335</v>
      </c>
      <c r="J4803" s="98">
        <v>0</v>
      </c>
      <c r="K4803" s="98">
        <v>0</v>
      </c>
      <c r="L4803" s="98">
        <v>0</v>
      </c>
    </row>
    <row r="4804" spans="2:12" ht="19.5" customHeight="1" x14ac:dyDescent="0.3">
      <c r="B4804" s="39" t="s">
        <v>57</v>
      </c>
      <c r="C4804" s="38" t="s">
        <v>28</v>
      </c>
      <c r="D4804" s="38" t="s">
        <v>60</v>
      </c>
      <c r="E4804" s="94">
        <v>44805</v>
      </c>
      <c r="F4804" s="96" t="s">
        <v>144</v>
      </c>
      <c r="G4804" s="86">
        <v>0.39405494464543145</v>
      </c>
      <c r="H4804" s="86">
        <v>0.33083486490079744</v>
      </c>
      <c r="I4804" s="86">
        <v>0.30948774147419272</v>
      </c>
      <c r="J4804" s="98">
        <v>0</v>
      </c>
      <c r="K4804" s="98">
        <v>0</v>
      </c>
      <c r="L4804" s="98">
        <v>0</v>
      </c>
    </row>
    <row r="4805" spans="2:12" ht="19.5" customHeight="1" x14ac:dyDescent="0.3">
      <c r="B4805" s="39" t="s">
        <v>57</v>
      </c>
      <c r="C4805" s="38" t="s">
        <v>28</v>
      </c>
      <c r="D4805" s="38" t="s">
        <v>60</v>
      </c>
      <c r="E4805" s="94">
        <v>44774</v>
      </c>
      <c r="F4805" s="96" t="s">
        <v>144</v>
      </c>
      <c r="G4805" s="86">
        <v>0.43823877326837535</v>
      </c>
      <c r="H4805" s="86">
        <v>0.3953063596502655</v>
      </c>
      <c r="I4805" s="86">
        <v>0.4056831643136713</v>
      </c>
      <c r="J4805" s="98">
        <v>0</v>
      </c>
      <c r="K4805" s="98">
        <v>0</v>
      </c>
      <c r="L4805" s="98">
        <v>0</v>
      </c>
    </row>
    <row r="4806" spans="2:12" ht="19.5" customHeight="1" x14ac:dyDescent="0.3">
      <c r="B4806" s="39" t="s">
        <v>57</v>
      </c>
      <c r="C4806" s="38" t="s">
        <v>28</v>
      </c>
      <c r="D4806" s="38" t="s">
        <v>60</v>
      </c>
      <c r="E4806" s="94">
        <v>44743</v>
      </c>
      <c r="F4806" s="96" t="s">
        <v>144</v>
      </c>
      <c r="G4806" s="86">
        <v>0.39221058597910269</v>
      </c>
      <c r="H4806" s="86">
        <v>0.34551501889779784</v>
      </c>
      <c r="I4806" s="86">
        <v>0.33880595741340264</v>
      </c>
      <c r="J4806" s="98">
        <v>0</v>
      </c>
      <c r="K4806" s="98">
        <v>0</v>
      </c>
      <c r="L4806" s="98">
        <v>0</v>
      </c>
    </row>
    <row r="4807" spans="2:12" ht="19.5" customHeight="1" x14ac:dyDescent="0.3">
      <c r="B4807" s="39" t="s">
        <v>57</v>
      </c>
      <c r="C4807" s="38" t="s">
        <v>28</v>
      </c>
      <c r="D4807" s="38" t="s">
        <v>60</v>
      </c>
      <c r="E4807" s="94">
        <v>44713</v>
      </c>
      <c r="F4807" s="96" t="s">
        <v>144</v>
      </c>
      <c r="G4807" s="86">
        <v>0.35203339635597702</v>
      </c>
      <c r="H4807" s="86">
        <v>0.30626058781248833</v>
      </c>
      <c r="I4807" s="86">
        <v>0.28048571291309349</v>
      </c>
      <c r="J4807" s="98">
        <v>0</v>
      </c>
      <c r="K4807" s="98">
        <v>0</v>
      </c>
      <c r="L4807" s="98">
        <v>0</v>
      </c>
    </row>
    <row r="4808" spans="2:12" ht="19.5" customHeight="1" x14ac:dyDescent="0.3">
      <c r="B4808" s="39" t="s">
        <v>57</v>
      </c>
      <c r="C4808" s="38" t="s">
        <v>28</v>
      </c>
      <c r="D4808" s="38" t="s">
        <v>60</v>
      </c>
      <c r="E4808" s="94">
        <v>44682</v>
      </c>
      <c r="F4808" s="96" t="s">
        <v>144</v>
      </c>
      <c r="G4808" s="86">
        <v>0.32786280795416733</v>
      </c>
      <c r="H4808" s="86">
        <v>0.2799421449273547</v>
      </c>
      <c r="I4808" s="86">
        <v>0.24286045855002694</v>
      </c>
      <c r="J4808" s="98">
        <v>0</v>
      </c>
      <c r="K4808" s="98">
        <v>0</v>
      </c>
      <c r="L4808" s="98">
        <v>0</v>
      </c>
    </row>
    <row r="4809" spans="2:12" ht="19.5" customHeight="1" x14ac:dyDescent="0.3">
      <c r="B4809" s="39" t="s">
        <v>57</v>
      </c>
      <c r="C4809" s="38" t="s">
        <v>28</v>
      </c>
      <c r="D4809" s="38" t="s">
        <v>60</v>
      </c>
      <c r="E4809" s="94">
        <v>44652</v>
      </c>
      <c r="F4809" s="96" t="s">
        <v>144</v>
      </c>
      <c r="G4809" s="86">
        <v>0.34825191750621898</v>
      </c>
      <c r="H4809" s="86">
        <v>0.28987841626045574</v>
      </c>
      <c r="I4809" s="86">
        <v>0.24876983795536944</v>
      </c>
      <c r="J4809" s="98">
        <v>0</v>
      </c>
      <c r="K4809" s="98">
        <v>0</v>
      </c>
      <c r="L4809" s="98">
        <v>0</v>
      </c>
    </row>
    <row r="4810" spans="2:12" ht="19.5" customHeight="1" x14ac:dyDescent="0.3">
      <c r="B4810" s="39" t="s">
        <v>57</v>
      </c>
      <c r="C4810" s="38" t="s">
        <v>28</v>
      </c>
      <c r="D4810" s="38" t="s">
        <v>60</v>
      </c>
      <c r="E4810" s="94">
        <v>44621</v>
      </c>
      <c r="F4810" s="96" t="s">
        <v>144</v>
      </c>
      <c r="G4810" s="86">
        <v>0.48907756041118527</v>
      </c>
      <c r="H4810" s="86">
        <v>0.39940342856589445</v>
      </c>
      <c r="I4810" s="86">
        <v>0.36221450585407378</v>
      </c>
      <c r="J4810" s="98">
        <v>0</v>
      </c>
      <c r="K4810" s="98">
        <v>0</v>
      </c>
      <c r="L4810" s="98">
        <v>0</v>
      </c>
    </row>
    <row r="4811" spans="2:12" ht="19.5" customHeight="1" x14ac:dyDescent="0.3">
      <c r="B4811" s="39" t="s">
        <v>57</v>
      </c>
      <c r="C4811" s="38" t="s">
        <v>28</v>
      </c>
      <c r="D4811" s="38" t="s">
        <v>60</v>
      </c>
      <c r="E4811" s="94">
        <v>44593</v>
      </c>
      <c r="F4811" s="96" t="s">
        <v>144</v>
      </c>
      <c r="G4811" s="86">
        <v>0.38515435800914599</v>
      </c>
      <c r="H4811" s="86">
        <v>0.29390929675142841</v>
      </c>
      <c r="I4811" s="86">
        <v>0.26712651236213586</v>
      </c>
      <c r="J4811" s="98">
        <v>0</v>
      </c>
      <c r="K4811" s="98">
        <v>0</v>
      </c>
      <c r="L4811" s="98">
        <v>0</v>
      </c>
    </row>
    <row r="4812" spans="2:12" ht="19.5" customHeight="1" x14ac:dyDescent="0.3">
      <c r="B4812" s="39" t="s">
        <v>57</v>
      </c>
      <c r="C4812" s="38" t="s">
        <v>28</v>
      </c>
      <c r="D4812" s="38" t="s">
        <v>60</v>
      </c>
      <c r="E4812" s="94">
        <v>44562</v>
      </c>
      <c r="F4812" s="96" t="s">
        <v>144</v>
      </c>
      <c r="G4812" s="86">
        <v>0.39321117296052183</v>
      </c>
      <c r="H4812" s="86">
        <v>0.30455264908145441</v>
      </c>
      <c r="I4812" s="86">
        <v>0.26608525083106799</v>
      </c>
      <c r="J4812" s="98">
        <v>0</v>
      </c>
      <c r="K4812" s="98">
        <v>0</v>
      </c>
      <c r="L4812" s="98">
        <v>0</v>
      </c>
    </row>
    <row r="4813" spans="2:12" ht="19.5" customHeight="1" x14ac:dyDescent="0.3">
      <c r="B4813" s="39" t="s">
        <v>57</v>
      </c>
      <c r="C4813" s="38" t="s">
        <v>28</v>
      </c>
      <c r="D4813" s="38" t="s">
        <v>145</v>
      </c>
      <c r="E4813" s="43">
        <v>44896</v>
      </c>
      <c r="F4813" s="42" t="s">
        <v>146</v>
      </c>
      <c r="G4813" s="27">
        <v>0.22985560567512692</v>
      </c>
      <c r="H4813" s="27">
        <v>0.18250712867512692</v>
      </c>
      <c r="I4813" s="27">
        <v>0.16168037567512691</v>
      </c>
      <c r="J4813" s="25">
        <v>0</v>
      </c>
      <c r="K4813" s="25">
        <v>0</v>
      </c>
      <c r="L4813" s="25">
        <v>0</v>
      </c>
    </row>
    <row r="4814" spans="2:12" ht="19.5" customHeight="1" x14ac:dyDescent="0.3">
      <c r="B4814" s="39" t="s">
        <v>57</v>
      </c>
      <c r="C4814" s="38" t="s">
        <v>28</v>
      </c>
      <c r="D4814" s="38" t="s">
        <v>145</v>
      </c>
      <c r="E4814" s="43">
        <v>44866</v>
      </c>
      <c r="F4814" s="42" t="s">
        <v>146</v>
      </c>
      <c r="G4814" s="27">
        <v>0.23715609767512694</v>
      </c>
      <c r="H4814" s="27">
        <v>0.18984035667512694</v>
      </c>
      <c r="I4814" s="27">
        <v>0.16915259867512691</v>
      </c>
      <c r="J4814" s="25">
        <v>0</v>
      </c>
      <c r="K4814" s="25">
        <v>0</v>
      </c>
      <c r="L4814" s="25">
        <v>0</v>
      </c>
    </row>
    <row r="4815" spans="2:12" ht="19.5" customHeight="1" x14ac:dyDescent="0.3">
      <c r="B4815" s="39" t="s">
        <v>57</v>
      </c>
      <c r="C4815" s="38" t="s">
        <v>28</v>
      </c>
      <c r="D4815" s="38" t="s">
        <v>145</v>
      </c>
      <c r="E4815" s="43">
        <v>44835</v>
      </c>
      <c r="F4815" s="42" t="s">
        <v>146</v>
      </c>
      <c r="G4815" s="27">
        <v>0.25092599967512697</v>
      </c>
      <c r="H4815" s="27">
        <v>0.20367200467512692</v>
      </c>
      <c r="I4815" s="27">
        <v>0.18324640667512693</v>
      </c>
      <c r="J4815" s="25">
        <v>0</v>
      </c>
      <c r="K4815" s="25">
        <v>0</v>
      </c>
      <c r="L4815" s="25">
        <v>0</v>
      </c>
    </row>
    <row r="4816" spans="2:12" ht="19.5" customHeight="1" x14ac:dyDescent="0.3">
      <c r="B4816" s="39" t="s">
        <v>57</v>
      </c>
      <c r="C4816" s="38" t="s">
        <v>28</v>
      </c>
      <c r="D4816" s="38" t="s">
        <v>145</v>
      </c>
      <c r="E4816" s="43">
        <v>44805</v>
      </c>
      <c r="F4816" s="42" t="s">
        <v>146</v>
      </c>
      <c r="G4816" s="27">
        <v>0.2673003356751269</v>
      </c>
      <c r="H4816" s="27">
        <v>0.22011976667512692</v>
      </c>
      <c r="I4816" s="27">
        <v>0.20000591167512694</v>
      </c>
      <c r="J4816" s="25">
        <v>0</v>
      </c>
      <c r="K4816" s="25">
        <v>0</v>
      </c>
      <c r="L4816" s="25">
        <v>0</v>
      </c>
    </row>
    <row r="4817" spans="2:12" ht="19.5" customHeight="1" x14ac:dyDescent="0.3">
      <c r="B4817" s="39" t="s">
        <v>57</v>
      </c>
      <c r="C4817" s="38" t="s">
        <v>28</v>
      </c>
      <c r="D4817" s="38" t="s">
        <v>145</v>
      </c>
      <c r="E4817" s="43">
        <v>44774</v>
      </c>
      <c r="F4817" s="42" t="s">
        <v>146</v>
      </c>
      <c r="G4817" s="27">
        <v>0.28363443267512689</v>
      </c>
      <c r="H4817" s="27">
        <v>0.23652710767512691</v>
      </c>
      <c r="I4817" s="27">
        <v>0.21672423067512694</v>
      </c>
      <c r="J4817" s="25">
        <v>0</v>
      </c>
      <c r="K4817" s="25">
        <v>0</v>
      </c>
      <c r="L4817" s="25">
        <v>0</v>
      </c>
    </row>
    <row r="4818" spans="2:12" ht="19.5" customHeight="1" x14ac:dyDescent="0.3">
      <c r="B4818" s="39" t="s">
        <v>57</v>
      </c>
      <c r="C4818" s="38" t="s">
        <v>28</v>
      </c>
      <c r="D4818" s="38" t="s">
        <v>145</v>
      </c>
      <c r="E4818" s="43">
        <v>44743</v>
      </c>
      <c r="F4818" s="42" t="s">
        <v>146</v>
      </c>
      <c r="G4818" s="27">
        <v>0.2691783726751269</v>
      </c>
      <c r="H4818" s="27">
        <v>0.22200622467512693</v>
      </c>
      <c r="I4818" s="27">
        <v>0.20192812467512691</v>
      </c>
      <c r="J4818" s="25">
        <v>0</v>
      </c>
      <c r="K4818" s="25">
        <v>0</v>
      </c>
      <c r="L4818" s="25">
        <v>0</v>
      </c>
    </row>
    <row r="4819" spans="2:12" ht="19.5" customHeight="1" x14ac:dyDescent="0.3">
      <c r="B4819" s="39" t="s">
        <v>57</v>
      </c>
      <c r="C4819" s="38" t="s">
        <v>28</v>
      </c>
      <c r="D4819" s="38" t="s">
        <v>145</v>
      </c>
      <c r="E4819" s="43">
        <v>44713</v>
      </c>
      <c r="F4819" s="42" t="s">
        <v>146</v>
      </c>
      <c r="G4819" s="27">
        <v>0.30103918067512686</v>
      </c>
      <c r="H4819" s="27">
        <v>0.25400990067512691</v>
      </c>
      <c r="I4819" s="27">
        <v>0.23453838467512692</v>
      </c>
      <c r="J4819" s="25">
        <v>0</v>
      </c>
      <c r="K4819" s="25">
        <v>0</v>
      </c>
      <c r="L4819" s="25">
        <v>0</v>
      </c>
    </row>
    <row r="4820" spans="2:12" ht="19.5" customHeight="1" x14ac:dyDescent="0.3">
      <c r="B4820" s="39" t="s">
        <v>57</v>
      </c>
      <c r="C4820" s="38" t="s">
        <v>28</v>
      </c>
      <c r="D4820" s="38" t="s">
        <v>145</v>
      </c>
      <c r="E4820" s="43">
        <v>44682</v>
      </c>
      <c r="F4820" s="42" t="s">
        <v>146</v>
      </c>
      <c r="G4820" s="27">
        <v>0.32171574867512692</v>
      </c>
      <c r="H4820" s="27">
        <v>0.27477918567512688</v>
      </c>
      <c r="I4820" s="27">
        <v>0.25570132167512688</v>
      </c>
      <c r="J4820" s="25">
        <v>0</v>
      </c>
      <c r="K4820" s="25">
        <v>0</v>
      </c>
      <c r="L4820" s="25">
        <v>0</v>
      </c>
    </row>
    <row r="4821" spans="2:12" ht="19.5" customHeight="1" x14ac:dyDescent="0.3">
      <c r="B4821" s="39" t="s">
        <v>57</v>
      </c>
      <c r="C4821" s="38" t="s">
        <v>28</v>
      </c>
      <c r="D4821" s="38" t="s">
        <v>145</v>
      </c>
      <c r="E4821" s="43">
        <v>44652</v>
      </c>
      <c r="F4821" s="42" t="s">
        <v>146</v>
      </c>
      <c r="G4821" s="27">
        <v>0.32690316767512689</v>
      </c>
      <c r="H4821" s="27">
        <v>0.2799898656751269</v>
      </c>
      <c r="I4821" s="27">
        <v>0.26101076267512691</v>
      </c>
      <c r="J4821" s="25">
        <v>0</v>
      </c>
      <c r="K4821" s="25">
        <v>0</v>
      </c>
      <c r="L4821" s="25">
        <v>0</v>
      </c>
    </row>
    <row r="4822" spans="2:12" ht="19.5" customHeight="1" x14ac:dyDescent="0.3">
      <c r="B4822" s="39" t="s">
        <v>57</v>
      </c>
      <c r="C4822" s="38" t="s">
        <v>28</v>
      </c>
      <c r="D4822" s="38" t="s">
        <v>145</v>
      </c>
      <c r="E4822" s="43">
        <v>44621</v>
      </c>
      <c r="F4822" s="42" t="s">
        <v>146</v>
      </c>
      <c r="G4822" s="27">
        <v>0.46169624467512688</v>
      </c>
      <c r="H4822" s="27">
        <v>0.3941922296751269</v>
      </c>
      <c r="I4822" s="27">
        <v>0.37332478367512695</v>
      </c>
      <c r="J4822" s="25">
        <v>0</v>
      </c>
      <c r="K4822" s="25">
        <v>0</v>
      </c>
      <c r="L4822" s="25">
        <v>0</v>
      </c>
    </row>
    <row r="4823" spans="2:12" ht="19.5" customHeight="1" x14ac:dyDescent="0.3">
      <c r="B4823" s="39" t="s">
        <v>57</v>
      </c>
      <c r="C4823" s="38" t="s">
        <v>28</v>
      </c>
      <c r="D4823" s="38" t="s">
        <v>145</v>
      </c>
      <c r="E4823" s="43">
        <v>44593</v>
      </c>
      <c r="F4823" s="42" t="s">
        <v>146</v>
      </c>
      <c r="G4823" s="27">
        <v>0.36353238167512686</v>
      </c>
      <c r="H4823" s="27">
        <v>0.29558818667512693</v>
      </c>
      <c r="I4823" s="27">
        <v>0.27285184267512691</v>
      </c>
      <c r="J4823" s="25">
        <v>0</v>
      </c>
      <c r="K4823" s="25">
        <v>0</v>
      </c>
      <c r="L4823" s="25">
        <v>0</v>
      </c>
    </row>
    <row r="4824" spans="2:12" ht="19.5" customHeight="1" x14ac:dyDescent="0.3">
      <c r="B4824" s="39" t="s">
        <v>57</v>
      </c>
      <c r="C4824" s="38" t="s">
        <v>28</v>
      </c>
      <c r="D4824" s="38" t="s">
        <v>145</v>
      </c>
      <c r="E4824" s="43">
        <v>44562</v>
      </c>
      <c r="F4824" s="42" t="s">
        <v>146</v>
      </c>
      <c r="G4824" s="27">
        <v>0.36530269567512691</v>
      </c>
      <c r="H4824" s="27">
        <v>0.29736643867512691</v>
      </c>
      <c r="I4824" s="27">
        <v>0.27466379867512686</v>
      </c>
      <c r="J4824" s="25">
        <v>0</v>
      </c>
      <c r="K4824" s="25">
        <v>0</v>
      </c>
      <c r="L4824" s="25">
        <v>0</v>
      </c>
    </row>
    <row r="4825" spans="2:12" ht="19.5" customHeight="1" x14ac:dyDescent="0.3">
      <c r="B4825" s="39" t="s">
        <v>57</v>
      </c>
      <c r="C4825" s="38" t="s">
        <v>28</v>
      </c>
      <c r="D4825" s="38" t="s">
        <v>145</v>
      </c>
      <c r="E4825" s="43">
        <v>44896</v>
      </c>
      <c r="F4825" s="42" t="s">
        <v>147</v>
      </c>
      <c r="G4825" s="27">
        <v>0.22589621481218272</v>
      </c>
      <c r="H4825" s="27">
        <v>0.17854773781218272</v>
      </c>
      <c r="I4825" s="27">
        <v>0.15772098481218275</v>
      </c>
      <c r="J4825" s="25">
        <v>0</v>
      </c>
      <c r="K4825" s="25">
        <v>0</v>
      </c>
      <c r="L4825" s="25">
        <v>0</v>
      </c>
    </row>
    <row r="4826" spans="2:12" ht="19.5" customHeight="1" x14ac:dyDescent="0.3">
      <c r="B4826" s="39" t="s">
        <v>57</v>
      </c>
      <c r="C4826" s="38" t="s">
        <v>28</v>
      </c>
      <c r="D4826" s="38" t="s">
        <v>145</v>
      </c>
      <c r="E4826" s="43">
        <v>44866</v>
      </c>
      <c r="F4826" s="42" t="s">
        <v>147</v>
      </c>
      <c r="G4826" s="27">
        <v>0.23319670681218274</v>
      </c>
      <c r="H4826" s="27">
        <v>0.18588096581218275</v>
      </c>
      <c r="I4826" s="27">
        <v>0.16519320781218275</v>
      </c>
      <c r="J4826" s="25">
        <v>0</v>
      </c>
      <c r="K4826" s="25">
        <v>0</v>
      </c>
      <c r="L4826" s="25">
        <v>0</v>
      </c>
    </row>
    <row r="4827" spans="2:12" ht="19.5" customHeight="1" x14ac:dyDescent="0.3">
      <c r="B4827" s="39" t="s">
        <v>57</v>
      </c>
      <c r="C4827" s="38" t="s">
        <v>28</v>
      </c>
      <c r="D4827" s="38" t="s">
        <v>145</v>
      </c>
      <c r="E4827" s="43">
        <v>44835</v>
      </c>
      <c r="F4827" s="42" t="s">
        <v>147</v>
      </c>
      <c r="G4827" s="27">
        <v>0.24696660881218274</v>
      </c>
      <c r="H4827" s="27">
        <v>0.19971261381218275</v>
      </c>
      <c r="I4827" s="27">
        <v>0.17928701581218273</v>
      </c>
      <c r="J4827" s="25">
        <v>0</v>
      </c>
      <c r="K4827" s="25">
        <v>0</v>
      </c>
      <c r="L4827" s="25">
        <v>0</v>
      </c>
    </row>
    <row r="4828" spans="2:12" ht="19.5" customHeight="1" x14ac:dyDescent="0.3">
      <c r="B4828" s="39" t="s">
        <v>57</v>
      </c>
      <c r="C4828" s="38" t="s">
        <v>28</v>
      </c>
      <c r="D4828" s="38" t="s">
        <v>145</v>
      </c>
      <c r="E4828" s="43">
        <v>44805</v>
      </c>
      <c r="F4828" s="42" t="s">
        <v>147</v>
      </c>
      <c r="G4828" s="27">
        <v>0.26334094481218279</v>
      </c>
      <c r="H4828" s="27">
        <v>0.21616037581218273</v>
      </c>
      <c r="I4828" s="27">
        <v>0.19604652081218274</v>
      </c>
      <c r="J4828" s="25">
        <v>0</v>
      </c>
      <c r="K4828" s="25">
        <v>0</v>
      </c>
      <c r="L4828" s="25">
        <v>0</v>
      </c>
    </row>
    <row r="4829" spans="2:12" ht="19.5" customHeight="1" x14ac:dyDescent="0.3">
      <c r="B4829" s="39" t="s">
        <v>57</v>
      </c>
      <c r="C4829" s="38" t="s">
        <v>28</v>
      </c>
      <c r="D4829" s="38" t="s">
        <v>145</v>
      </c>
      <c r="E4829" s="43">
        <v>44774</v>
      </c>
      <c r="F4829" s="42" t="s">
        <v>147</v>
      </c>
      <c r="G4829" s="27">
        <v>0.27967504181218278</v>
      </c>
      <c r="H4829" s="27">
        <v>0.23256771681218275</v>
      </c>
      <c r="I4829" s="27">
        <v>0.21276483981218275</v>
      </c>
      <c r="J4829" s="25">
        <v>0</v>
      </c>
      <c r="K4829" s="25">
        <v>0</v>
      </c>
      <c r="L4829" s="25">
        <v>0</v>
      </c>
    </row>
    <row r="4830" spans="2:12" ht="19.5" customHeight="1" x14ac:dyDescent="0.3">
      <c r="B4830" s="39" t="s">
        <v>57</v>
      </c>
      <c r="C4830" s="38" t="s">
        <v>28</v>
      </c>
      <c r="D4830" s="38" t="s">
        <v>145</v>
      </c>
      <c r="E4830" s="43">
        <v>44743</v>
      </c>
      <c r="F4830" s="42" t="s">
        <v>147</v>
      </c>
      <c r="G4830" s="27">
        <v>0.26521898181218273</v>
      </c>
      <c r="H4830" s="27">
        <v>0.21804683381218273</v>
      </c>
      <c r="I4830" s="27">
        <v>0.19796873381218275</v>
      </c>
      <c r="J4830" s="25">
        <v>0</v>
      </c>
      <c r="K4830" s="25">
        <v>0</v>
      </c>
      <c r="L4830" s="25">
        <v>0</v>
      </c>
    </row>
    <row r="4831" spans="2:12" ht="19.5" customHeight="1" x14ac:dyDescent="0.3">
      <c r="B4831" s="39" t="s">
        <v>57</v>
      </c>
      <c r="C4831" s="38" t="s">
        <v>28</v>
      </c>
      <c r="D4831" s="38" t="s">
        <v>145</v>
      </c>
      <c r="E4831" s="43">
        <v>44713</v>
      </c>
      <c r="F4831" s="42" t="s">
        <v>147</v>
      </c>
      <c r="G4831" s="27">
        <v>0.29707978981218275</v>
      </c>
      <c r="H4831" s="27">
        <v>0.25005050981218274</v>
      </c>
      <c r="I4831" s="27">
        <v>0.23057899381218275</v>
      </c>
      <c r="J4831" s="25">
        <v>0</v>
      </c>
      <c r="K4831" s="25">
        <v>0</v>
      </c>
      <c r="L4831" s="25">
        <v>0</v>
      </c>
    </row>
    <row r="4832" spans="2:12" ht="19.5" customHeight="1" x14ac:dyDescent="0.3">
      <c r="B4832" s="39" t="s">
        <v>57</v>
      </c>
      <c r="C4832" s="38" t="s">
        <v>28</v>
      </c>
      <c r="D4832" s="38" t="s">
        <v>145</v>
      </c>
      <c r="E4832" s="43">
        <v>44682</v>
      </c>
      <c r="F4832" s="42" t="s">
        <v>147</v>
      </c>
      <c r="G4832" s="27">
        <v>0.31775635781218281</v>
      </c>
      <c r="H4832" s="27">
        <v>0.27081979481218277</v>
      </c>
      <c r="I4832" s="27">
        <v>0.25174193081218277</v>
      </c>
      <c r="J4832" s="25">
        <v>0</v>
      </c>
      <c r="K4832" s="25">
        <v>0</v>
      </c>
      <c r="L4832" s="25">
        <v>0</v>
      </c>
    </row>
    <row r="4833" spans="2:12" ht="19.5" customHeight="1" x14ac:dyDescent="0.3">
      <c r="B4833" s="39" t="s">
        <v>57</v>
      </c>
      <c r="C4833" s="38" t="s">
        <v>28</v>
      </c>
      <c r="D4833" s="38" t="s">
        <v>145</v>
      </c>
      <c r="E4833" s="43">
        <v>44652</v>
      </c>
      <c r="F4833" s="42" t="s">
        <v>147</v>
      </c>
      <c r="G4833" s="27">
        <v>0.32294377681218278</v>
      </c>
      <c r="H4833" s="27">
        <v>0.27603047481218279</v>
      </c>
      <c r="I4833" s="27">
        <v>0.25705137181218274</v>
      </c>
      <c r="J4833" s="25">
        <v>0</v>
      </c>
      <c r="K4833" s="25">
        <v>0</v>
      </c>
      <c r="L4833" s="25">
        <v>0</v>
      </c>
    </row>
    <row r="4834" spans="2:12" ht="19.5" customHeight="1" x14ac:dyDescent="0.3">
      <c r="B4834" s="39" t="s">
        <v>57</v>
      </c>
      <c r="C4834" s="38" t="s">
        <v>28</v>
      </c>
      <c r="D4834" s="38" t="s">
        <v>145</v>
      </c>
      <c r="E4834" s="43">
        <v>44621</v>
      </c>
      <c r="F4834" s="42" t="s">
        <v>147</v>
      </c>
      <c r="G4834" s="27">
        <v>0.45773685381218276</v>
      </c>
      <c r="H4834" s="27">
        <v>0.39023283881218274</v>
      </c>
      <c r="I4834" s="27">
        <v>0.36936539281218278</v>
      </c>
      <c r="J4834" s="25">
        <v>0</v>
      </c>
      <c r="K4834" s="25">
        <v>0</v>
      </c>
      <c r="L4834" s="25">
        <v>0</v>
      </c>
    </row>
    <row r="4835" spans="2:12" ht="19.5" customHeight="1" x14ac:dyDescent="0.3">
      <c r="B4835" s="39" t="s">
        <v>57</v>
      </c>
      <c r="C4835" s="38" t="s">
        <v>28</v>
      </c>
      <c r="D4835" s="38" t="s">
        <v>145</v>
      </c>
      <c r="E4835" s="43">
        <v>44593</v>
      </c>
      <c r="F4835" s="42" t="s">
        <v>147</v>
      </c>
      <c r="G4835" s="27">
        <v>0.35957299081218275</v>
      </c>
      <c r="H4835" s="27">
        <v>0.29162879581218276</v>
      </c>
      <c r="I4835" s="27">
        <v>0.26889245181218274</v>
      </c>
      <c r="J4835" s="25">
        <v>0</v>
      </c>
      <c r="K4835" s="25">
        <v>0</v>
      </c>
      <c r="L4835" s="25">
        <v>0</v>
      </c>
    </row>
    <row r="4836" spans="2:12" ht="19.5" customHeight="1" x14ac:dyDescent="0.3">
      <c r="B4836" s="39" t="s">
        <v>57</v>
      </c>
      <c r="C4836" s="38" t="s">
        <v>28</v>
      </c>
      <c r="D4836" s="38" t="s">
        <v>145</v>
      </c>
      <c r="E4836" s="43">
        <v>44562</v>
      </c>
      <c r="F4836" s="42" t="s">
        <v>147</v>
      </c>
      <c r="G4836" s="27">
        <v>0.3613433048121828</v>
      </c>
      <c r="H4836" s="27">
        <v>0.2934070478121828</v>
      </c>
      <c r="I4836" s="27">
        <v>0.27070440781218275</v>
      </c>
      <c r="J4836" s="25">
        <v>0</v>
      </c>
      <c r="K4836" s="25">
        <v>0</v>
      </c>
      <c r="L4836" s="25">
        <v>0</v>
      </c>
    </row>
    <row r="4837" spans="2:12" ht="19.5" customHeight="1" x14ac:dyDescent="0.3">
      <c r="B4837" s="39" t="s">
        <v>57</v>
      </c>
      <c r="C4837" s="38" t="s">
        <v>28</v>
      </c>
      <c r="D4837" s="38" t="s">
        <v>145</v>
      </c>
      <c r="E4837" s="43">
        <v>44896</v>
      </c>
      <c r="F4837" s="42" t="s">
        <v>148</v>
      </c>
      <c r="G4837" s="27">
        <v>0.22071854983756345</v>
      </c>
      <c r="H4837" s="27">
        <v>0.17337007283756345</v>
      </c>
      <c r="I4837" s="27">
        <v>0.15254331983756345</v>
      </c>
      <c r="J4837" s="25">
        <v>0</v>
      </c>
      <c r="K4837" s="25">
        <v>0</v>
      </c>
      <c r="L4837" s="25">
        <v>0</v>
      </c>
    </row>
    <row r="4838" spans="2:12" ht="19.5" customHeight="1" x14ac:dyDescent="0.3">
      <c r="B4838" s="39" t="s">
        <v>57</v>
      </c>
      <c r="C4838" s="38" t="s">
        <v>28</v>
      </c>
      <c r="D4838" s="38" t="s">
        <v>145</v>
      </c>
      <c r="E4838" s="43">
        <v>44866</v>
      </c>
      <c r="F4838" s="42" t="s">
        <v>148</v>
      </c>
      <c r="G4838" s="27">
        <v>0.22801904183756347</v>
      </c>
      <c r="H4838" s="27">
        <v>0.18070330083756347</v>
      </c>
      <c r="I4838" s="27">
        <v>0.16001554283756345</v>
      </c>
      <c r="J4838" s="25">
        <v>0</v>
      </c>
      <c r="K4838" s="25">
        <v>0</v>
      </c>
      <c r="L4838" s="25">
        <v>0</v>
      </c>
    </row>
    <row r="4839" spans="2:12" ht="19.5" customHeight="1" x14ac:dyDescent="0.3">
      <c r="B4839" s="39" t="s">
        <v>57</v>
      </c>
      <c r="C4839" s="38" t="s">
        <v>28</v>
      </c>
      <c r="D4839" s="38" t="s">
        <v>145</v>
      </c>
      <c r="E4839" s="43">
        <v>44835</v>
      </c>
      <c r="F4839" s="42" t="s">
        <v>148</v>
      </c>
      <c r="G4839" s="27">
        <v>0.24178894383756347</v>
      </c>
      <c r="H4839" s="27">
        <v>0.19453494883756345</v>
      </c>
      <c r="I4839" s="27">
        <v>0.17410935083756346</v>
      </c>
      <c r="J4839" s="25">
        <v>0</v>
      </c>
      <c r="K4839" s="25">
        <v>0</v>
      </c>
      <c r="L4839" s="25">
        <v>0</v>
      </c>
    </row>
    <row r="4840" spans="2:12" ht="19.5" customHeight="1" x14ac:dyDescent="0.3">
      <c r="B4840" s="39" t="s">
        <v>57</v>
      </c>
      <c r="C4840" s="38" t="s">
        <v>28</v>
      </c>
      <c r="D4840" s="38" t="s">
        <v>145</v>
      </c>
      <c r="E4840" s="43">
        <v>44805</v>
      </c>
      <c r="F4840" s="42" t="s">
        <v>148</v>
      </c>
      <c r="G4840" s="27">
        <v>0.25816327983756349</v>
      </c>
      <c r="H4840" s="27">
        <v>0.21098271083756345</v>
      </c>
      <c r="I4840" s="27">
        <v>0.19086885583756344</v>
      </c>
      <c r="J4840" s="25">
        <v>0</v>
      </c>
      <c r="K4840" s="25">
        <v>0</v>
      </c>
      <c r="L4840" s="25">
        <v>0</v>
      </c>
    </row>
    <row r="4841" spans="2:12" ht="19.5" customHeight="1" x14ac:dyDescent="0.3">
      <c r="B4841" s="39" t="s">
        <v>57</v>
      </c>
      <c r="C4841" s="38" t="s">
        <v>28</v>
      </c>
      <c r="D4841" s="38" t="s">
        <v>145</v>
      </c>
      <c r="E4841" s="43">
        <v>44774</v>
      </c>
      <c r="F4841" s="42" t="s">
        <v>148</v>
      </c>
      <c r="G4841" s="27">
        <v>0.27449737683756348</v>
      </c>
      <c r="H4841" s="27">
        <v>0.22739005183756344</v>
      </c>
      <c r="I4841" s="27">
        <v>0.20758717483756345</v>
      </c>
      <c r="J4841" s="25">
        <v>0</v>
      </c>
      <c r="K4841" s="25">
        <v>0</v>
      </c>
      <c r="L4841" s="25">
        <v>0</v>
      </c>
    </row>
    <row r="4842" spans="2:12" ht="19.5" customHeight="1" x14ac:dyDescent="0.3">
      <c r="B4842" s="39" t="s">
        <v>57</v>
      </c>
      <c r="C4842" s="38" t="s">
        <v>28</v>
      </c>
      <c r="D4842" s="38" t="s">
        <v>145</v>
      </c>
      <c r="E4842" s="43">
        <v>44743</v>
      </c>
      <c r="F4842" s="42" t="s">
        <v>148</v>
      </c>
      <c r="G4842" s="27">
        <v>0.26004131683756343</v>
      </c>
      <c r="H4842" s="27">
        <v>0.21286916883756346</v>
      </c>
      <c r="I4842" s="27">
        <v>0.19279106883756345</v>
      </c>
      <c r="J4842" s="25">
        <v>0</v>
      </c>
      <c r="K4842" s="25">
        <v>0</v>
      </c>
      <c r="L4842" s="25">
        <v>0</v>
      </c>
    </row>
    <row r="4843" spans="2:12" ht="19.5" customHeight="1" x14ac:dyDescent="0.3">
      <c r="B4843" s="39" t="s">
        <v>57</v>
      </c>
      <c r="C4843" s="38" t="s">
        <v>28</v>
      </c>
      <c r="D4843" s="38" t="s">
        <v>145</v>
      </c>
      <c r="E4843" s="43">
        <v>44713</v>
      </c>
      <c r="F4843" s="42" t="s">
        <v>148</v>
      </c>
      <c r="G4843" s="27">
        <v>0.29190212483756345</v>
      </c>
      <c r="H4843" s="27">
        <v>0.24487284483756347</v>
      </c>
      <c r="I4843" s="27">
        <v>0.22540132883756345</v>
      </c>
      <c r="J4843" s="25">
        <v>0</v>
      </c>
      <c r="K4843" s="25">
        <v>0</v>
      </c>
      <c r="L4843" s="25">
        <v>0</v>
      </c>
    </row>
    <row r="4844" spans="2:12" ht="19.5" customHeight="1" x14ac:dyDescent="0.3">
      <c r="B4844" s="39" t="s">
        <v>57</v>
      </c>
      <c r="C4844" s="38" t="s">
        <v>28</v>
      </c>
      <c r="D4844" s="38" t="s">
        <v>145</v>
      </c>
      <c r="E4844" s="43">
        <v>44682</v>
      </c>
      <c r="F4844" s="42" t="s">
        <v>148</v>
      </c>
      <c r="G4844" s="27">
        <v>0.31257869283756351</v>
      </c>
      <c r="H4844" s="27">
        <v>0.26564212983756347</v>
      </c>
      <c r="I4844" s="27">
        <v>0.24656426583756347</v>
      </c>
      <c r="J4844" s="25">
        <v>0</v>
      </c>
      <c r="K4844" s="25">
        <v>0</v>
      </c>
      <c r="L4844" s="25">
        <v>0</v>
      </c>
    </row>
    <row r="4845" spans="2:12" ht="19.5" customHeight="1" x14ac:dyDescent="0.3">
      <c r="B4845" s="39" t="s">
        <v>57</v>
      </c>
      <c r="C4845" s="38" t="s">
        <v>28</v>
      </c>
      <c r="D4845" s="38" t="s">
        <v>145</v>
      </c>
      <c r="E4845" s="43">
        <v>44652</v>
      </c>
      <c r="F4845" s="42" t="s">
        <v>148</v>
      </c>
      <c r="G4845" s="27">
        <v>0.31776611183756348</v>
      </c>
      <c r="H4845" s="27">
        <v>0.27085280983756349</v>
      </c>
      <c r="I4845" s="27">
        <v>0.25187370683756344</v>
      </c>
      <c r="J4845" s="25">
        <v>0</v>
      </c>
      <c r="K4845" s="25">
        <v>0</v>
      </c>
      <c r="L4845" s="25">
        <v>0</v>
      </c>
    </row>
    <row r="4846" spans="2:12" ht="19.5" customHeight="1" x14ac:dyDescent="0.3">
      <c r="B4846" s="39" t="s">
        <v>57</v>
      </c>
      <c r="C4846" s="38" t="s">
        <v>28</v>
      </c>
      <c r="D4846" s="38" t="s">
        <v>145</v>
      </c>
      <c r="E4846" s="43">
        <v>44621</v>
      </c>
      <c r="F4846" s="42" t="s">
        <v>148</v>
      </c>
      <c r="G4846" s="27">
        <v>0.45255918883756346</v>
      </c>
      <c r="H4846" s="27">
        <v>0.38505517383756349</v>
      </c>
      <c r="I4846" s="27">
        <v>0.36418772783756348</v>
      </c>
      <c r="J4846" s="25">
        <v>0</v>
      </c>
      <c r="K4846" s="25">
        <v>0</v>
      </c>
      <c r="L4846" s="25">
        <v>0</v>
      </c>
    </row>
    <row r="4847" spans="2:12" ht="19.5" customHeight="1" x14ac:dyDescent="0.3">
      <c r="B4847" s="39" t="s">
        <v>57</v>
      </c>
      <c r="C4847" s="38" t="s">
        <v>28</v>
      </c>
      <c r="D4847" s="38" t="s">
        <v>145</v>
      </c>
      <c r="E4847" s="43">
        <v>44593</v>
      </c>
      <c r="F4847" s="42" t="s">
        <v>148</v>
      </c>
      <c r="G4847" s="27">
        <v>0.35439532583756345</v>
      </c>
      <c r="H4847" s="27">
        <v>0.28645113083756346</v>
      </c>
      <c r="I4847" s="27">
        <v>0.26371478683756344</v>
      </c>
      <c r="J4847" s="25">
        <v>0</v>
      </c>
      <c r="K4847" s="25">
        <v>0</v>
      </c>
      <c r="L4847" s="25">
        <v>0</v>
      </c>
    </row>
    <row r="4848" spans="2:12" ht="19.5" customHeight="1" x14ac:dyDescent="0.3">
      <c r="B4848" s="39" t="s">
        <v>57</v>
      </c>
      <c r="C4848" s="38" t="s">
        <v>28</v>
      </c>
      <c r="D4848" s="38" t="s">
        <v>145</v>
      </c>
      <c r="E4848" s="43">
        <v>44562</v>
      </c>
      <c r="F4848" s="42" t="s">
        <v>148</v>
      </c>
      <c r="G4848" s="27">
        <v>0.3561656398375635</v>
      </c>
      <c r="H4848" s="27">
        <v>0.2882293828375635</v>
      </c>
      <c r="I4848" s="27">
        <v>0.26552674283756345</v>
      </c>
      <c r="J4848" s="25">
        <v>0</v>
      </c>
      <c r="K4848" s="25">
        <v>0</v>
      </c>
      <c r="L4848" s="25">
        <v>0</v>
      </c>
    </row>
    <row r="4849" spans="2:12" ht="19.5" customHeight="1" x14ac:dyDescent="0.3">
      <c r="B4849" s="39" t="s">
        <v>57</v>
      </c>
      <c r="C4849" s="38" t="s">
        <v>28</v>
      </c>
      <c r="D4849" s="38" t="s">
        <v>145</v>
      </c>
      <c r="E4849" s="43">
        <v>44896</v>
      </c>
      <c r="F4849" s="42" t="s">
        <v>149</v>
      </c>
      <c r="G4849" s="27">
        <v>0.21665763613197969</v>
      </c>
      <c r="H4849" s="27">
        <v>0.16930915913197969</v>
      </c>
      <c r="I4849" s="27">
        <v>0.14848240613197969</v>
      </c>
      <c r="J4849" s="25">
        <v>0</v>
      </c>
      <c r="K4849" s="25">
        <v>0</v>
      </c>
      <c r="L4849" s="25">
        <v>0</v>
      </c>
    </row>
    <row r="4850" spans="2:12" ht="19.5" customHeight="1" x14ac:dyDescent="0.3">
      <c r="B4850" s="39" t="s">
        <v>57</v>
      </c>
      <c r="C4850" s="38" t="s">
        <v>28</v>
      </c>
      <c r="D4850" s="38" t="s">
        <v>145</v>
      </c>
      <c r="E4850" s="43">
        <v>44866</v>
      </c>
      <c r="F4850" s="42" t="s">
        <v>149</v>
      </c>
      <c r="G4850" s="27">
        <v>0.22395812813197971</v>
      </c>
      <c r="H4850" s="27">
        <v>0.17664238713197972</v>
      </c>
      <c r="I4850" s="27">
        <v>0.15595462913197972</v>
      </c>
      <c r="J4850" s="25">
        <v>0</v>
      </c>
      <c r="K4850" s="25">
        <v>0</v>
      </c>
      <c r="L4850" s="25">
        <v>0</v>
      </c>
    </row>
    <row r="4851" spans="2:12" ht="19.5" customHeight="1" x14ac:dyDescent="0.3">
      <c r="B4851" s="39" t="s">
        <v>57</v>
      </c>
      <c r="C4851" s="38" t="s">
        <v>28</v>
      </c>
      <c r="D4851" s="38" t="s">
        <v>145</v>
      </c>
      <c r="E4851" s="43">
        <v>44835</v>
      </c>
      <c r="F4851" s="42" t="s">
        <v>149</v>
      </c>
      <c r="G4851" s="27">
        <v>0.23772803013197971</v>
      </c>
      <c r="H4851" s="27">
        <v>0.19047403513197972</v>
      </c>
      <c r="I4851" s="27">
        <v>0.1700484371319797</v>
      </c>
      <c r="J4851" s="25">
        <v>0</v>
      </c>
      <c r="K4851" s="25">
        <v>0</v>
      </c>
      <c r="L4851" s="25">
        <v>0</v>
      </c>
    </row>
    <row r="4852" spans="2:12" ht="19.5" customHeight="1" x14ac:dyDescent="0.3">
      <c r="B4852" s="39" t="s">
        <v>57</v>
      </c>
      <c r="C4852" s="38" t="s">
        <v>28</v>
      </c>
      <c r="D4852" s="38" t="s">
        <v>145</v>
      </c>
      <c r="E4852" s="43">
        <v>44805</v>
      </c>
      <c r="F4852" s="42" t="s">
        <v>149</v>
      </c>
      <c r="G4852" s="27">
        <v>0.25410236613197973</v>
      </c>
      <c r="H4852" s="27">
        <v>0.2069217971319797</v>
      </c>
      <c r="I4852" s="27">
        <v>0.18680794213197971</v>
      </c>
      <c r="J4852" s="25">
        <v>0</v>
      </c>
      <c r="K4852" s="25">
        <v>0</v>
      </c>
      <c r="L4852" s="25">
        <v>0</v>
      </c>
    </row>
    <row r="4853" spans="2:12" ht="19.5" customHeight="1" x14ac:dyDescent="0.3">
      <c r="B4853" s="39" t="s">
        <v>57</v>
      </c>
      <c r="C4853" s="38" t="s">
        <v>28</v>
      </c>
      <c r="D4853" s="38" t="s">
        <v>145</v>
      </c>
      <c r="E4853" s="43">
        <v>44774</v>
      </c>
      <c r="F4853" s="42" t="s">
        <v>149</v>
      </c>
      <c r="G4853" s="27">
        <v>0.27043646313197967</v>
      </c>
      <c r="H4853" s="27">
        <v>0.22332913813197972</v>
      </c>
      <c r="I4853" s="27">
        <v>0.20352626113197972</v>
      </c>
      <c r="J4853" s="25">
        <v>0</v>
      </c>
      <c r="K4853" s="25">
        <v>0</v>
      </c>
      <c r="L4853" s="25">
        <v>0</v>
      </c>
    </row>
    <row r="4854" spans="2:12" ht="19.5" customHeight="1" x14ac:dyDescent="0.3">
      <c r="B4854" s="39" t="s">
        <v>57</v>
      </c>
      <c r="C4854" s="38" t="s">
        <v>28</v>
      </c>
      <c r="D4854" s="38" t="s">
        <v>145</v>
      </c>
      <c r="E4854" s="43">
        <v>44743</v>
      </c>
      <c r="F4854" s="42" t="s">
        <v>149</v>
      </c>
      <c r="G4854" s="27">
        <v>0.25598040313197967</v>
      </c>
      <c r="H4854" s="27">
        <v>0.2088082551319797</v>
      </c>
      <c r="I4854" s="27">
        <v>0.18873015513197969</v>
      </c>
      <c r="J4854" s="25">
        <v>0</v>
      </c>
      <c r="K4854" s="25">
        <v>0</v>
      </c>
      <c r="L4854" s="25">
        <v>0</v>
      </c>
    </row>
    <row r="4855" spans="2:12" ht="19.5" customHeight="1" x14ac:dyDescent="0.3">
      <c r="B4855" s="39" t="s">
        <v>57</v>
      </c>
      <c r="C4855" s="38" t="s">
        <v>28</v>
      </c>
      <c r="D4855" s="38" t="s">
        <v>145</v>
      </c>
      <c r="E4855" s="43">
        <v>44713</v>
      </c>
      <c r="F4855" s="42" t="s">
        <v>149</v>
      </c>
      <c r="G4855" s="27">
        <v>0.28784121113197964</v>
      </c>
      <c r="H4855" s="27">
        <v>0.24081193113197971</v>
      </c>
      <c r="I4855" s="27">
        <v>0.22134041513197972</v>
      </c>
      <c r="J4855" s="25">
        <v>0</v>
      </c>
      <c r="K4855" s="25">
        <v>0</v>
      </c>
      <c r="L4855" s="25">
        <v>0</v>
      </c>
    </row>
    <row r="4856" spans="2:12" ht="19.5" customHeight="1" x14ac:dyDescent="0.3">
      <c r="B4856" s="39" t="s">
        <v>57</v>
      </c>
      <c r="C4856" s="38" t="s">
        <v>28</v>
      </c>
      <c r="D4856" s="38" t="s">
        <v>145</v>
      </c>
      <c r="E4856" s="43">
        <v>44682</v>
      </c>
      <c r="F4856" s="42" t="s">
        <v>149</v>
      </c>
      <c r="G4856" s="27">
        <v>0.3085177791319797</v>
      </c>
      <c r="H4856" s="27">
        <v>0.26158121613197965</v>
      </c>
      <c r="I4856" s="27">
        <v>0.24250335213197971</v>
      </c>
      <c r="J4856" s="25">
        <v>0</v>
      </c>
      <c r="K4856" s="25">
        <v>0</v>
      </c>
      <c r="L4856" s="25">
        <v>0</v>
      </c>
    </row>
    <row r="4857" spans="2:12" ht="19.5" customHeight="1" x14ac:dyDescent="0.3">
      <c r="B4857" s="39" t="s">
        <v>57</v>
      </c>
      <c r="C4857" s="38" t="s">
        <v>28</v>
      </c>
      <c r="D4857" s="38" t="s">
        <v>145</v>
      </c>
      <c r="E4857" s="43">
        <v>44652</v>
      </c>
      <c r="F4857" s="42" t="s">
        <v>149</v>
      </c>
      <c r="G4857" s="27">
        <v>0.31370519813197967</v>
      </c>
      <c r="H4857" s="27">
        <v>0.26679189613197968</v>
      </c>
      <c r="I4857" s="27">
        <v>0.24781279313197971</v>
      </c>
      <c r="J4857" s="25">
        <v>0</v>
      </c>
      <c r="K4857" s="25">
        <v>0</v>
      </c>
      <c r="L4857" s="25">
        <v>0</v>
      </c>
    </row>
    <row r="4858" spans="2:12" ht="19.5" customHeight="1" x14ac:dyDescent="0.3">
      <c r="B4858" s="39" t="s">
        <v>57</v>
      </c>
      <c r="C4858" s="38" t="s">
        <v>28</v>
      </c>
      <c r="D4858" s="38" t="s">
        <v>145</v>
      </c>
      <c r="E4858" s="43">
        <v>44621</v>
      </c>
      <c r="F4858" s="42" t="s">
        <v>149</v>
      </c>
      <c r="G4858" s="27">
        <v>0.44849827513197965</v>
      </c>
      <c r="H4858" s="27">
        <v>0.38099426013197968</v>
      </c>
      <c r="I4858" s="27">
        <v>0.36012681413197972</v>
      </c>
      <c r="J4858" s="25">
        <v>0</v>
      </c>
      <c r="K4858" s="25">
        <v>0</v>
      </c>
      <c r="L4858" s="25">
        <v>0</v>
      </c>
    </row>
    <row r="4859" spans="2:12" ht="19.5" customHeight="1" x14ac:dyDescent="0.3">
      <c r="B4859" s="39" t="s">
        <v>57</v>
      </c>
      <c r="C4859" s="38" t="s">
        <v>28</v>
      </c>
      <c r="D4859" s="38" t="s">
        <v>145</v>
      </c>
      <c r="E4859" s="43">
        <v>44593</v>
      </c>
      <c r="F4859" s="42" t="s">
        <v>149</v>
      </c>
      <c r="G4859" s="27">
        <v>0.35033441213197969</v>
      </c>
      <c r="H4859" s="27">
        <v>0.2823902171319797</v>
      </c>
      <c r="I4859" s="27">
        <v>0.25965387313197968</v>
      </c>
      <c r="J4859" s="25">
        <v>0</v>
      </c>
      <c r="K4859" s="25">
        <v>0</v>
      </c>
      <c r="L4859" s="25">
        <v>0</v>
      </c>
    </row>
    <row r="4860" spans="2:12" ht="19.5" customHeight="1" x14ac:dyDescent="0.3">
      <c r="B4860" s="39" t="s">
        <v>57</v>
      </c>
      <c r="C4860" s="38" t="s">
        <v>28</v>
      </c>
      <c r="D4860" s="38" t="s">
        <v>145</v>
      </c>
      <c r="E4860" s="43">
        <v>44562</v>
      </c>
      <c r="F4860" s="42" t="s">
        <v>149</v>
      </c>
      <c r="G4860" s="27">
        <v>0.35210472613197968</v>
      </c>
      <c r="H4860" s="27">
        <v>0.28416846913197968</v>
      </c>
      <c r="I4860" s="27">
        <v>0.26146582913197969</v>
      </c>
      <c r="J4860" s="25">
        <v>0</v>
      </c>
      <c r="K4860" s="25">
        <v>0</v>
      </c>
      <c r="L4860" s="25">
        <v>0</v>
      </c>
    </row>
    <row r="4861" spans="2:12" ht="19.5" customHeight="1" x14ac:dyDescent="0.3">
      <c r="B4861" s="39" t="s">
        <v>57</v>
      </c>
      <c r="C4861" s="38" t="s">
        <v>28</v>
      </c>
      <c r="D4861" s="38" t="s">
        <v>145</v>
      </c>
      <c r="E4861" s="43">
        <v>44896</v>
      </c>
      <c r="F4861" s="42" t="s">
        <v>150</v>
      </c>
      <c r="G4861" s="27">
        <v>0.22985560567512692</v>
      </c>
      <c r="H4861" s="27">
        <v>0.18250712867512692</v>
      </c>
      <c r="I4861" s="27">
        <v>0.16168037567512691</v>
      </c>
      <c r="J4861" s="25">
        <v>0</v>
      </c>
      <c r="K4861" s="25">
        <v>0</v>
      </c>
      <c r="L4861" s="25">
        <v>0</v>
      </c>
    </row>
    <row r="4862" spans="2:12" ht="19.5" customHeight="1" x14ac:dyDescent="0.3">
      <c r="B4862" s="39" t="s">
        <v>57</v>
      </c>
      <c r="C4862" s="38" t="s">
        <v>28</v>
      </c>
      <c r="D4862" s="38" t="s">
        <v>145</v>
      </c>
      <c r="E4862" s="43">
        <v>44866</v>
      </c>
      <c r="F4862" s="42" t="s">
        <v>150</v>
      </c>
      <c r="G4862" s="27">
        <v>0.23715609767512694</v>
      </c>
      <c r="H4862" s="27">
        <v>0.18984035667512694</v>
      </c>
      <c r="I4862" s="27">
        <v>0.16915259867512691</v>
      </c>
      <c r="J4862" s="25">
        <v>0</v>
      </c>
      <c r="K4862" s="25">
        <v>0</v>
      </c>
      <c r="L4862" s="25">
        <v>0</v>
      </c>
    </row>
    <row r="4863" spans="2:12" ht="19.5" customHeight="1" x14ac:dyDescent="0.3">
      <c r="B4863" s="39" t="s">
        <v>57</v>
      </c>
      <c r="C4863" s="38" t="s">
        <v>28</v>
      </c>
      <c r="D4863" s="38" t="s">
        <v>145</v>
      </c>
      <c r="E4863" s="43">
        <v>44835</v>
      </c>
      <c r="F4863" s="42" t="s">
        <v>150</v>
      </c>
      <c r="G4863" s="27">
        <v>0.25092599967512697</v>
      </c>
      <c r="H4863" s="27">
        <v>0.20367200467512692</v>
      </c>
      <c r="I4863" s="27">
        <v>0.18324640667512693</v>
      </c>
      <c r="J4863" s="25">
        <v>0</v>
      </c>
      <c r="K4863" s="25">
        <v>0</v>
      </c>
      <c r="L4863" s="25">
        <v>0</v>
      </c>
    </row>
    <row r="4864" spans="2:12" ht="19.5" customHeight="1" x14ac:dyDescent="0.3">
      <c r="B4864" s="39" t="s">
        <v>57</v>
      </c>
      <c r="C4864" s="38" t="s">
        <v>28</v>
      </c>
      <c r="D4864" s="38" t="s">
        <v>145</v>
      </c>
      <c r="E4864" s="43">
        <v>44805</v>
      </c>
      <c r="F4864" s="42" t="s">
        <v>150</v>
      </c>
      <c r="G4864" s="27">
        <v>0.2673003356751269</v>
      </c>
      <c r="H4864" s="27">
        <v>0.22011976667512692</v>
      </c>
      <c r="I4864" s="27">
        <v>0.20000591167512694</v>
      </c>
      <c r="J4864" s="25">
        <v>0</v>
      </c>
      <c r="K4864" s="25">
        <v>0</v>
      </c>
      <c r="L4864" s="25">
        <v>0</v>
      </c>
    </row>
    <row r="4865" spans="2:12" ht="19.5" customHeight="1" x14ac:dyDescent="0.3">
      <c r="B4865" s="39" t="s">
        <v>57</v>
      </c>
      <c r="C4865" s="38" t="s">
        <v>28</v>
      </c>
      <c r="D4865" s="38" t="s">
        <v>145</v>
      </c>
      <c r="E4865" s="43">
        <v>44774</v>
      </c>
      <c r="F4865" s="42" t="s">
        <v>150</v>
      </c>
      <c r="G4865" s="27">
        <v>0.28363443267512689</v>
      </c>
      <c r="H4865" s="27">
        <v>0.23652710767512691</v>
      </c>
      <c r="I4865" s="27">
        <v>0.21672423067512694</v>
      </c>
      <c r="J4865" s="25">
        <v>0</v>
      </c>
      <c r="K4865" s="25">
        <v>0</v>
      </c>
      <c r="L4865" s="25">
        <v>0</v>
      </c>
    </row>
    <row r="4866" spans="2:12" ht="19.5" customHeight="1" x14ac:dyDescent="0.3">
      <c r="B4866" s="39" t="s">
        <v>57</v>
      </c>
      <c r="C4866" s="38" t="s">
        <v>28</v>
      </c>
      <c r="D4866" s="38" t="s">
        <v>145</v>
      </c>
      <c r="E4866" s="43">
        <v>44743</v>
      </c>
      <c r="F4866" s="42" t="s">
        <v>150</v>
      </c>
      <c r="G4866" s="27">
        <v>0.2691783726751269</v>
      </c>
      <c r="H4866" s="27">
        <v>0.22200622467512693</v>
      </c>
      <c r="I4866" s="27">
        <v>0.20192812467512691</v>
      </c>
      <c r="J4866" s="25">
        <v>0</v>
      </c>
      <c r="K4866" s="25">
        <v>0</v>
      </c>
      <c r="L4866" s="25">
        <v>0</v>
      </c>
    </row>
    <row r="4867" spans="2:12" ht="19.5" customHeight="1" x14ac:dyDescent="0.3">
      <c r="B4867" s="39" t="s">
        <v>57</v>
      </c>
      <c r="C4867" s="38" t="s">
        <v>28</v>
      </c>
      <c r="D4867" s="38" t="s">
        <v>145</v>
      </c>
      <c r="E4867" s="43">
        <v>44713</v>
      </c>
      <c r="F4867" s="42" t="s">
        <v>150</v>
      </c>
      <c r="G4867" s="27">
        <v>0.30103918067512686</v>
      </c>
      <c r="H4867" s="27">
        <v>0.25400990067512691</v>
      </c>
      <c r="I4867" s="27">
        <v>0.23453838467512692</v>
      </c>
      <c r="J4867" s="25">
        <v>0</v>
      </c>
      <c r="K4867" s="25">
        <v>0</v>
      </c>
      <c r="L4867" s="25">
        <v>0</v>
      </c>
    </row>
    <row r="4868" spans="2:12" ht="19.5" customHeight="1" x14ac:dyDescent="0.3">
      <c r="B4868" s="39" t="s">
        <v>57</v>
      </c>
      <c r="C4868" s="38" t="s">
        <v>28</v>
      </c>
      <c r="D4868" s="38" t="s">
        <v>145</v>
      </c>
      <c r="E4868" s="43">
        <v>44682</v>
      </c>
      <c r="F4868" s="42" t="s">
        <v>150</v>
      </c>
      <c r="G4868" s="27">
        <v>0.32171574867512692</v>
      </c>
      <c r="H4868" s="27">
        <v>0.27477918567512688</v>
      </c>
      <c r="I4868" s="27">
        <v>0.25570132167512688</v>
      </c>
      <c r="J4868" s="25">
        <v>0</v>
      </c>
      <c r="K4868" s="25">
        <v>0</v>
      </c>
      <c r="L4868" s="25">
        <v>0</v>
      </c>
    </row>
    <row r="4869" spans="2:12" ht="19.5" customHeight="1" x14ac:dyDescent="0.3">
      <c r="B4869" s="39" t="s">
        <v>57</v>
      </c>
      <c r="C4869" s="38" t="s">
        <v>28</v>
      </c>
      <c r="D4869" s="38" t="s">
        <v>145</v>
      </c>
      <c r="E4869" s="43">
        <v>44652</v>
      </c>
      <c r="F4869" s="42" t="s">
        <v>150</v>
      </c>
      <c r="G4869" s="27">
        <v>0.32690316767512689</v>
      </c>
      <c r="H4869" s="27">
        <v>0.2799898656751269</v>
      </c>
      <c r="I4869" s="27">
        <v>0.26101076267512691</v>
      </c>
      <c r="J4869" s="25">
        <v>0</v>
      </c>
      <c r="K4869" s="25">
        <v>0</v>
      </c>
      <c r="L4869" s="25">
        <v>0</v>
      </c>
    </row>
    <row r="4870" spans="2:12" ht="19.5" customHeight="1" x14ac:dyDescent="0.3">
      <c r="B4870" s="39" t="s">
        <v>57</v>
      </c>
      <c r="C4870" s="38" t="s">
        <v>28</v>
      </c>
      <c r="D4870" s="38" t="s">
        <v>145</v>
      </c>
      <c r="E4870" s="43">
        <v>44621</v>
      </c>
      <c r="F4870" s="42" t="s">
        <v>150</v>
      </c>
      <c r="G4870" s="27">
        <v>0.46169624467512688</v>
      </c>
      <c r="H4870" s="27">
        <v>0.3941922296751269</v>
      </c>
      <c r="I4870" s="27">
        <v>0.37332478367512695</v>
      </c>
      <c r="J4870" s="25">
        <v>0</v>
      </c>
      <c r="K4870" s="25">
        <v>0</v>
      </c>
      <c r="L4870" s="25">
        <v>0</v>
      </c>
    </row>
    <row r="4871" spans="2:12" ht="19.5" customHeight="1" x14ac:dyDescent="0.3">
      <c r="B4871" s="39" t="s">
        <v>57</v>
      </c>
      <c r="C4871" s="38" t="s">
        <v>28</v>
      </c>
      <c r="D4871" s="38" t="s">
        <v>145</v>
      </c>
      <c r="E4871" s="43">
        <v>44593</v>
      </c>
      <c r="F4871" s="42" t="s">
        <v>150</v>
      </c>
      <c r="G4871" s="27">
        <v>0.36353238167512686</v>
      </c>
      <c r="H4871" s="27">
        <v>0.29558818667512693</v>
      </c>
      <c r="I4871" s="27">
        <v>0.27285184267512691</v>
      </c>
      <c r="J4871" s="25">
        <v>0</v>
      </c>
      <c r="K4871" s="25">
        <v>0</v>
      </c>
      <c r="L4871" s="25">
        <v>0</v>
      </c>
    </row>
    <row r="4872" spans="2:12" ht="19.5" customHeight="1" x14ac:dyDescent="0.3">
      <c r="B4872" s="39" t="s">
        <v>57</v>
      </c>
      <c r="C4872" s="38" t="s">
        <v>28</v>
      </c>
      <c r="D4872" s="38" t="s">
        <v>145</v>
      </c>
      <c r="E4872" s="43">
        <v>44562</v>
      </c>
      <c r="F4872" s="42" t="s">
        <v>150</v>
      </c>
      <c r="G4872" s="27">
        <v>0.36530269567512691</v>
      </c>
      <c r="H4872" s="27">
        <v>0.29736643867512691</v>
      </c>
      <c r="I4872" s="27">
        <v>0.27466379867512686</v>
      </c>
      <c r="J4872" s="25">
        <v>0</v>
      </c>
      <c r="K4872" s="25">
        <v>0</v>
      </c>
      <c r="L4872" s="25">
        <v>0</v>
      </c>
    </row>
    <row r="4873" spans="2:12" ht="19.5" customHeight="1" x14ac:dyDescent="0.3">
      <c r="B4873" s="39" t="s">
        <v>57</v>
      </c>
      <c r="C4873" s="38" t="s">
        <v>28</v>
      </c>
      <c r="D4873" s="38" t="s">
        <v>145</v>
      </c>
      <c r="E4873" s="43">
        <v>44896</v>
      </c>
      <c r="F4873" s="42" t="s">
        <v>151</v>
      </c>
      <c r="G4873" s="27">
        <v>0.22589621481218272</v>
      </c>
      <c r="H4873" s="27">
        <v>0.17854773781218272</v>
      </c>
      <c r="I4873" s="27">
        <v>0.15772098481218275</v>
      </c>
      <c r="J4873" s="25">
        <v>0</v>
      </c>
      <c r="K4873" s="25">
        <v>0</v>
      </c>
      <c r="L4873" s="25">
        <v>0</v>
      </c>
    </row>
    <row r="4874" spans="2:12" ht="19.5" customHeight="1" x14ac:dyDescent="0.3">
      <c r="B4874" s="39" t="s">
        <v>57</v>
      </c>
      <c r="C4874" s="38" t="s">
        <v>28</v>
      </c>
      <c r="D4874" s="38" t="s">
        <v>145</v>
      </c>
      <c r="E4874" s="43">
        <v>44866</v>
      </c>
      <c r="F4874" s="42" t="s">
        <v>151</v>
      </c>
      <c r="G4874" s="27">
        <v>0.23319670681218274</v>
      </c>
      <c r="H4874" s="27">
        <v>0.18588096581218275</v>
      </c>
      <c r="I4874" s="27">
        <v>0.16519320781218275</v>
      </c>
      <c r="J4874" s="25">
        <v>0</v>
      </c>
      <c r="K4874" s="25">
        <v>0</v>
      </c>
      <c r="L4874" s="25">
        <v>0</v>
      </c>
    </row>
    <row r="4875" spans="2:12" ht="19.5" customHeight="1" x14ac:dyDescent="0.3">
      <c r="B4875" s="39" t="s">
        <v>57</v>
      </c>
      <c r="C4875" s="38" t="s">
        <v>28</v>
      </c>
      <c r="D4875" s="38" t="s">
        <v>145</v>
      </c>
      <c r="E4875" s="43">
        <v>44835</v>
      </c>
      <c r="F4875" s="42" t="s">
        <v>151</v>
      </c>
      <c r="G4875" s="27">
        <v>0.24696660881218274</v>
      </c>
      <c r="H4875" s="27">
        <v>0.19971261381218275</v>
      </c>
      <c r="I4875" s="27">
        <v>0.17928701581218273</v>
      </c>
      <c r="J4875" s="25">
        <v>0</v>
      </c>
      <c r="K4875" s="25">
        <v>0</v>
      </c>
      <c r="L4875" s="25">
        <v>0</v>
      </c>
    </row>
    <row r="4876" spans="2:12" ht="19.5" customHeight="1" x14ac:dyDescent="0.3">
      <c r="B4876" s="39" t="s">
        <v>57</v>
      </c>
      <c r="C4876" s="38" t="s">
        <v>28</v>
      </c>
      <c r="D4876" s="38" t="s">
        <v>145</v>
      </c>
      <c r="E4876" s="43">
        <v>44805</v>
      </c>
      <c r="F4876" s="42" t="s">
        <v>151</v>
      </c>
      <c r="G4876" s="27">
        <v>0.26334094481218279</v>
      </c>
      <c r="H4876" s="27">
        <v>0.21616037581218273</v>
      </c>
      <c r="I4876" s="27">
        <v>0.19604652081218274</v>
      </c>
      <c r="J4876" s="25">
        <v>0</v>
      </c>
      <c r="K4876" s="25">
        <v>0</v>
      </c>
      <c r="L4876" s="25">
        <v>0</v>
      </c>
    </row>
    <row r="4877" spans="2:12" ht="19.5" customHeight="1" x14ac:dyDescent="0.3">
      <c r="B4877" s="39" t="s">
        <v>57</v>
      </c>
      <c r="C4877" s="38" t="s">
        <v>28</v>
      </c>
      <c r="D4877" s="38" t="s">
        <v>145</v>
      </c>
      <c r="E4877" s="43">
        <v>44774</v>
      </c>
      <c r="F4877" s="42" t="s">
        <v>151</v>
      </c>
      <c r="G4877" s="27">
        <v>0.27967504181218278</v>
      </c>
      <c r="H4877" s="27">
        <v>0.23256771681218275</v>
      </c>
      <c r="I4877" s="27">
        <v>0.21276483981218275</v>
      </c>
      <c r="J4877" s="25">
        <v>0</v>
      </c>
      <c r="K4877" s="25">
        <v>0</v>
      </c>
      <c r="L4877" s="25">
        <v>0</v>
      </c>
    </row>
    <row r="4878" spans="2:12" ht="19.5" customHeight="1" x14ac:dyDescent="0.3">
      <c r="B4878" s="39" t="s">
        <v>57</v>
      </c>
      <c r="C4878" s="38" t="s">
        <v>28</v>
      </c>
      <c r="D4878" s="38" t="s">
        <v>145</v>
      </c>
      <c r="E4878" s="43">
        <v>44743</v>
      </c>
      <c r="F4878" s="42" t="s">
        <v>151</v>
      </c>
      <c r="G4878" s="27">
        <v>0.26521898181218273</v>
      </c>
      <c r="H4878" s="27">
        <v>0.21804683381218273</v>
      </c>
      <c r="I4878" s="27">
        <v>0.19796873381218275</v>
      </c>
      <c r="J4878" s="25">
        <v>0</v>
      </c>
      <c r="K4878" s="25">
        <v>0</v>
      </c>
      <c r="L4878" s="25">
        <v>0</v>
      </c>
    </row>
    <row r="4879" spans="2:12" ht="19.5" customHeight="1" x14ac:dyDescent="0.3">
      <c r="B4879" s="39" t="s">
        <v>57</v>
      </c>
      <c r="C4879" s="38" t="s">
        <v>28</v>
      </c>
      <c r="D4879" s="38" t="s">
        <v>145</v>
      </c>
      <c r="E4879" s="43">
        <v>44713</v>
      </c>
      <c r="F4879" s="42" t="s">
        <v>151</v>
      </c>
      <c r="G4879" s="27">
        <v>0.29707978981218275</v>
      </c>
      <c r="H4879" s="27">
        <v>0.25005050981218274</v>
      </c>
      <c r="I4879" s="27">
        <v>0.23057899381218275</v>
      </c>
      <c r="J4879" s="25">
        <v>0</v>
      </c>
      <c r="K4879" s="25">
        <v>0</v>
      </c>
      <c r="L4879" s="25">
        <v>0</v>
      </c>
    </row>
    <row r="4880" spans="2:12" ht="19.5" customHeight="1" x14ac:dyDescent="0.3">
      <c r="B4880" s="39" t="s">
        <v>57</v>
      </c>
      <c r="C4880" s="38" t="s">
        <v>28</v>
      </c>
      <c r="D4880" s="38" t="s">
        <v>145</v>
      </c>
      <c r="E4880" s="43">
        <v>44682</v>
      </c>
      <c r="F4880" s="42" t="s">
        <v>151</v>
      </c>
      <c r="G4880" s="27">
        <v>0.31775635781218281</v>
      </c>
      <c r="H4880" s="27">
        <v>0.27081979481218277</v>
      </c>
      <c r="I4880" s="27">
        <v>0.25174193081218277</v>
      </c>
      <c r="J4880" s="25">
        <v>0</v>
      </c>
      <c r="K4880" s="25">
        <v>0</v>
      </c>
      <c r="L4880" s="25">
        <v>0</v>
      </c>
    </row>
    <row r="4881" spans="2:12" ht="19.5" customHeight="1" x14ac:dyDescent="0.3">
      <c r="B4881" s="39" t="s">
        <v>57</v>
      </c>
      <c r="C4881" s="38" t="s">
        <v>28</v>
      </c>
      <c r="D4881" s="38" t="s">
        <v>145</v>
      </c>
      <c r="E4881" s="43">
        <v>44652</v>
      </c>
      <c r="F4881" s="42" t="s">
        <v>151</v>
      </c>
      <c r="G4881" s="27">
        <v>0.32294377681218278</v>
      </c>
      <c r="H4881" s="27">
        <v>0.27603047481218279</v>
      </c>
      <c r="I4881" s="27">
        <v>0.25705137181218274</v>
      </c>
      <c r="J4881" s="25">
        <v>0</v>
      </c>
      <c r="K4881" s="25">
        <v>0</v>
      </c>
      <c r="L4881" s="25">
        <v>0</v>
      </c>
    </row>
    <row r="4882" spans="2:12" ht="19.5" customHeight="1" x14ac:dyDescent="0.3">
      <c r="B4882" s="39" t="s">
        <v>57</v>
      </c>
      <c r="C4882" s="38" t="s">
        <v>28</v>
      </c>
      <c r="D4882" s="38" t="s">
        <v>145</v>
      </c>
      <c r="E4882" s="43">
        <v>44621</v>
      </c>
      <c r="F4882" s="42" t="s">
        <v>151</v>
      </c>
      <c r="G4882" s="27">
        <v>0.45773685381218276</v>
      </c>
      <c r="H4882" s="27">
        <v>0.39023283881218274</v>
      </c>
      <c r="I4882" s="27">
        <v>0.36936539281218278</v>
      </c>
      <c r="J4882" s="25">
        <v>0</v>
      </c>
      <c r="K4882" s="25">
        <v>0</v>
      </c>
      <c r="L4882" s="25">
        <v>0</v>
      </c>
    </row>
    <row r="4883" spans="2:12" ht="19.5" customHeight="1" x14ac:dyDescent="0.3">
      <c r="B4883" s="39" t="s">
        <v>57</v>
      </c>
      <c r="C4883" s="38" t="s">
        <v>28</v>
      </c>
      <c r="D4883" s="38" t="s">
        <v>145</v>
      </c>
      <c r="E4883" s="43">
        <v>44593</v>
      </c>
      <c r="F4883" s="42" t="s">
        <v>151</v>
      </c>
      <c r="G4883" s="27">
        <v>0.35957299081218275</v>
      </c>
      <c r="H4883" s="27">
        <v>0.29162879581218276</v>
      </c>
      <c r="I4883" s="27">
        <v>0.26889245181218274</v>
      </c>
      <c r="J4883" s="25">
        <v>0</v>
      </c>
      <c r="K4883" s="25">
        <v>0</v>
      </c>
      <c r="L4883" s="25">
        <v>0</v>
      </c>
    </row>
    <row r="4884" spans="2:12" ht="19.5" customHeight="1" x14ac:dyDescent="0.3">
      <c r="B4884" s="39" t="s">
        <v>57</v>
      </c>
      <c r="C4884" s="38" t="s">
        <v>28</v>
      </c>
      <c r="D4884" s="38" t="s">
        <v>145</v>
      </c>
      <c r="E4884" s="43">
        <v>44562</v>
      </c>
      <c r="F4884" s="42" t="s">
        <v>151</v>
      </c>
      <c r="G4884" s="27">
        <v>0.3613433048121828</v>
      </c>
      <c r="H4884" s="27">
        <v>0.2934070478121828</v>
      </c>
      <c r="I4884" s="27">
        <v>0.27070440781218275</v>
      </c>
      <c r="J4884" s="25">
        <v>0</v>
      </c>
      <c r="K4884" s="25">
        <v>0</v>
      </c>
      <c r="L4884" s="25">
        <v>0</v>
      </c>
    </row>
    <row r="4885" spans="2:12" ht="19.5" customHeight="1" x14ac:dyDescent="0.3">
      <c r="B4885" s="39" t="s">
        <v>57</v>
      </c>
      <c r="C4885" s="38" t="s">
        <v>28</v>
      </c>
      <c r="D4885" s="38" t="s">
        <v>145</v>
      </c>
      <c r="E4885" s="43">
        <v>44896</v>
      </c>
      <c r="F4885" s="42" t="s">
        <v>152</v>
      </c>
      <c r="G4885" s="27">
        <v>0.22071854983756345</v>
      </c>
      <c r="H4885" s="27">
        <v>0.17337007283756345</v>
      </c>
      <c r="I4885" s="27">
        <v>0.15254331983756345</v>
      </c>
      <c r="J4885" s="25">
        <v>0</v>
      </c>
      <c r="K4885" s="25">
        <v>0</v>
      </c>
      <c r="L4885" s="25">
        <v>0</v>
      </c>
    </row>
    <row r="4886" spans="2:12" ht="19.5" customHeight="1" x14ac:dyDescent="0.3">
      <c r="B4886" s="39" t="s">
        <v>57</v>
      </c>
      <c r="C4886" s="38" t="s">
        <v>28</v>
      </c>
      <c r="D4886" s="38" t="s">
        <v>145</v>
      </c>
      <c r="E4886" s="43">
        <v>44866</v>
      </c>
      <c r="F4886" s="42" t="s">
        <v>152</v>
      </c>
      <c r="G4886" s="27">
        <v>0.22801904183756347</v>
      </c>
      <c r="H4886" s="27">
        <v>0.18070330083756347</v>
      </c>
      <c r="I4886" s="27">
        <v>0.16001554283756345</v>
      </c>
      <c r="J4886" s="25">
        <v>0</v>
      </c>
      <c r="K4886" s="25">
        <v>0</v>
      </c>
      <c r="L4886" s="25">
        <v>0</v>
      </c>
    </row>
    <row r="4887" spans="2:12" ht="19.5" customHeight="1" x14ac:dyDescent="0.3">
      <c r="B4887" s="39" t="s">
        <v>57</v>
      </c>
      <c r="C4887" s="38" t="s">
        <v>28</v>
      </c>
      <c r="D4887" s="38" t="s">
        <v>145</v>
      </c>
      <c r="E4887" s="43">
        <v>44835</v>
      </c>
      <c r="F4887" s="42" t="s">
        <v>152</v>
      </c>
      <c r="G4887" s="27">
        <v>0.24178894383756347</v>
      </c>
      <c r="H4887" s="27">
        <v>0.19453494883756345</v>
      </c>
      <c r="I4887" s="27">
        <v>0.17410935083756346</v>
      </c>
      <c r="J4887" s="25">
        <v>0</v>
      </c>
      <c r="K4887" s="25">
        <v>0</v>
      </c>
      <c r="L4887" s="25">
        <v>0</v>
      </c>
    </row>
    <row r="4888" spans="2:12" ht="19.5" customHeight="1" x14ac:dyDescent="0.3">
      <c r="B4888" s="39" t="s">
        <v>57</v>
      </c>
      <c r="C4888" s="38" t="s">
        <v>28</v>
      </c>
      <c r="D4888" s="38" t="s">
        <v>145</v>
      </c>
      <c r="E4888" s="43">
        <v>44805</v>
      </c>
      <c r="F4888" s="42" t="s">
        <v>152</v>
      </c>
      <c r="G4888" s="27">
        <v>0.25816327983756349</v>
      </c>
      <c r="H4888" s="27">
        <v>0.21098271083756345</v>
      </c>
      <c r="I4888" s="27">
        <v>0.19086885583756344</v>
      </c>
      <c r="J4888" s="25">
        <v>0</v>
      </c>
      <c r="K4888" s="25">
        <v>0</v>
      </c>
      <c r="L4888" s="25">
        <v>0</v>
      </c>
    </row>
    <row r="4889" spans="2:12" ht="19.5" customHeight="1" x14ac:dyDescent="0.3">
      <c r="B4889" s="39" t="s">
        <v>57</v>
      </c>
      <c r="C4889" s="38" t="s">
        <v>28</v>
      </c>
      <c r="D4889" s="38" t="s">
        <v>145</v>
      </c>
      <c r="E4889" s="43">
        <v>44774</v>
      </c>
      <c r="F4889" s="42" t="s">
        <v>152</v>
      </c>
      <c r="G4889" s="27">
        <v>0.27449737683756348</v>
      </c>
      <c r="H4889" s="27">
        <v>0.22739005183756344</v>
      </c>
      <c r="I4889" s="27">
        <v>0.20758717483756345</v>
      </c>
      <c r="J4889" s="25">
        <v>0</v>
      </c>
      <c r="K4889" s="25">
        <v>0</v>
      </c>
      <c r="L4889" s="25">
        <v>0</v>
      </c>
    </row>
    <row r="4890" spans="2:12" ht="19.5" customHeight="1" x14ac:dyDescent="0.3">
      <c r="B4890" s="39" t="s">
        <v>57</v>
      </c>
      <c r="C4890" s="38" t="s">
        <v>28</v>
      </c>
      <c r="D4890" s="38" t="s">
        <v>145</v>
      </c>
      <c r="E4890" s="43">
        <v>44743</v>
      </c>
      <c r="F4890" s="42" t="s">
        <v>152</v>
      </c>
      <c r="G4890" s="27">
        <v>0.26004131683756343</v>
      </c>
      <c r="H4890" s="27">
        <v>0.21286916883756346</v>
      </c>
      <c r="I4890" s="27">
        <v>0.19279106883756345</v>
      </c>
      <c r="J4890" s="25">
        <v>0</v>
      </c>
      <c r="K4890" s="25">
        <v>0</v>
      </c>
      <c r="L4890" s="25">
        <v>0</v>
      </c>
    </row>
    <row r="4891" spans="2:12" ht="19.5" customHeight="1" x14ac:dyDescent="0.3">
      <c r="B4891" s="39" t="s">
        <v>57</v>
      </c>
      <c r="C4891" s="38" t="s">
        <v>28</v>
      </c>
      <c r="D4891" s="38" t="s">
        <v>145</v>
      </c>
      <c r="E4891" s="43">
        <v>44713</v>
      </c>
      <c r="F4891" s="42" t="s">
        <v>152</v>
      </c>
      <c r="G4891" s="27">
        <v>0.29190212483756345</v>
      </c>
      <c r="H4891" s="27">
        <v>0.24487284483756347</v>
      </c>
      <c r="I4891" s="27">
        <v>0.22540132883756345</v>
      </c>
      <c r="J4891" s="25">
        <v>0</v>
      </c>
      <c r="K4891" s="25">
        <v>0</v>
      </c>
      <c r="L4891" s="25">
        <v>0</v>
      </c>
    </row>
    <row r="4892" spans="2:12" ht="19.5" customHeight="1" x14ac:dyDescent="0.3">
      <c r="B4892" s="39" t="s">
        <v>57</v>
      </c>
      <c r="C4892" s="38" t="s">
        <v>28</v>
      </c>
      <c r="D4892" s="38" t="s">
        <v>145</v>
      </c>
      <c r="E4892" s="43">
        <v>44682</v>
      </c>
      <c r="F4892" s="42" t="s">
        <v>152</v>
      </c>
      <c r="G4892" s="27">
        <v>0.31257869283756351</v>
      </c>
      <c r="H4892" s="27">
        <v>0.26564212983756347</v>
      </c>
      <c r="I4892" s="27">
        <v>0.24656426583756347</v>
      </c>
      <c r="J4892" s="25">
        <v>0</v>
      </c>
      <c r="K4892" s="25">
        <v>0</v>
      </c>
      <c r="L4892" s="25">
        <v>0</v>
      </c>
    </row>
    <row r="4893" spans="2:12" ht="19.5" customHeight="1" x14ac:dyDescent="0.3">
      <c r="B4893" s="39" t="s">
        <v>57</v>
      </c>
      <c r="C4893" s="38" t="s">
        <v>28</v>
      </c>
      <c r="D4893" s="38" t="s">
        <v>145</v>
      </c>
      <c r="E4893" s="43">
        <v>44652</v>
      </c>
      <c r="F4893" s="42" t="s">
        <v>152</v>
      </c>
      <c r="G4893" s="27">
        <v>0.31776611183756348</v>
      </c>
      <c r="H4893" s="27">
        <v>0.27085280983756349</v>
      </c>
      <c r="I4893" s="27">
        <v>0.25187370683756344</v>
      </c>
      <c r="J4893" s="25">
        <v>0</v>
      </c>
      <c r="K4893" s="25">
        <v>0</v>
      </c>
      <c r="L4893" s="25">
        <v>0</v>
      </c>
    </row>
    <row r="4894" spans="2:12" ht="19.5" customHeight="1" x14ac:dyDescent="0.3">
      <c r="B4894" s="39" t="s">
        <v>57</v>
      </c>
      <c r="C4894" s="38" t="s">
        <v>28</v>
      </c>
      <c r="D4894" s="38" t="s">
        <v>145</v>
      </c>
      <c r="E4894" s="43">
        <v>44621</v>
      </c>
      <c r="F4894" s="42" t="s">
        <v>152</v>
      </c>
      <c r="G4894" s="27">
        <v>0.45255918883756346</v>
      </c>
      <c r="H4894" s="27">
        <v>0.38505517383756349</v>
      </c>
      <c r="I4894" s="27">
        <v>0.36418772783756348</v>
      </c>
      <c r="J4894" s="25">
        <v>0</v>
      </c>
      <c r="K4894" s="25">
        <v>0</v>
      </c>
      <c r="L4894" s="25">
        <v>0</v>
      </c>
    </row>
    <row r="4895" spans="2:12" ht="19.5" customHeight="1" x14ac:dyDescent="0.3">
      <c r="B4895" s="39" t="s">
        <v>57</v>
      </c>
      <c r="C4895" s="38" t="s">
        <v>28</v>
      </c>
      <c r="D4895" s="38" t="s">
        <v>145</v>
      </c>
      <c r="E4895" s="43">
        <v>44593</v>
      </c>
      <c r="F4895" s="42" t="s">
        <v>152</v>
      </c>
      <c r="G4895" s="27">
        <v>0.35439532583756345</v>
      </c>
      <c r="H4895" s="27">
        <v>0.28645113083756346</v>
      </c>
      <c r="I4895" s="27">
        <v>0.26371478683756344</v>
      </c>
      <c r="J4895" s="25">
        <v>0</v>
      </c>
      <c r="K4895" s="25">
        <v>0</v>
      </c>
      <c r="L4895" s="25">
        <v>0</v>
      </c>
    </row>
    <row r="4896" spans="2:12" ht="19.5" customHeight="1" x14ac:dyDescent="0.3">
      <c r="B4896" s="39" t="s">
        <v>57</v>
      </c>
      <c r="C4896" s="38" t="s">
        <v>28</v>
      </c>
      <c r="D4896" s="38" t="s">
        <v>145</v>
      </c>
      <c r="E4896" s="43">
        <v>44562</v>
      </c>
      <c r="F4896" s="42" t="s">
        <v>152</v>
      </c>
      <c r="G4896" s="27">
        <v>0.3561656398375635</v>
      </c>
      <c r="H4896" s="27">
        <v>0.2882293828375635</v>
      </c>
      <c r="I4896" s="27">
        <v>0.26552674283756345</v>
      </c>
      <c r="J4896" s="25">
        <v>0</v>
      </c>
      <c r="K4896" s="25">
        <v>0</v>
      </c>
      <c r="L4896" s="25">
        <v>0</v>
      </c>
    </row>
    <row r="4897" spans="2:12" ht="19.5" customHeight="1" x14ac:dyDescent="0.3">
      <c r="B4897" s="39" t="s">
        <v>57</v>
      </c>
      <c r="C4897" s="38" t="s">
        <v>28</v>
      </c>
      <c r="D4897" s="38" t="s">
        <v>145</v>
      </c>
      <c r="E4897" s="43">
        <v>44896</v>
      </c>
      <c r="F4897" s="42" t="s">
        <v>153</v>
      </c>
      <c r="G4897" s="27">
        <v>0.21665763613197969</v>
      </c>
      <c r="H4897" s="27">
        <v>0.16930915913197969</v>
      </c>
      <c r="I4897" s="27">
        <v>0.14848240613197969</v>
      </c>
      <c r="J4897" s="25">
        <v>0</v>
      </c>
      <c r="K4897" s="25">
        <v>0</v>
      </c>
      <c r="L4897" s="25">
        <v>0</v>
      </c>
    </row>
    <row r="4898" spans="2:12" ht="19.5" customHeight="1" x14ac:dyDescent="0.3">
      <c r="B4898" s="39" t="s">
        <v>57</v>
      </c>
      <c r="C4898" s="38" t="s">
        <v>28</v>
      </c>
      <c r="D4898" s="38" t="s">
        <v>145</v>
      </c>
      <c r="E4898" s="43">
        <v>44866</v>
      </c>
      <c r="F4898" s="42" t="s">
        <v>153</v>
      </c>
      <c r="G4898" s="27">
        <v>0.22395812813197971</v>
      </c>
      <c r="H4898" s="27">
        <v>0.17664238713197972</v>
      </c>
      <c r="I4898" s="27">
        <v>0.15595462913197972</v>
      </c>
      <c r="J4898" s="25">
        <v>0</v>
      </c>
      <c r="K4898" s="25">
        <v>0</v>
      </c>
      <c r="L4898" s="25">
        <v>0</v>
      </c>
    </row>
    <row r="4899" spans="2:12" ht="19.5" customHeight="1" x14ac:dyDescent="0.3">
      <c r="B4899" s="39" t="s">
        <v>57</v>
      </c>
      <c r="C4899" s="38" t="s">
        <v>28</v>
      </c>
      <c r="D4899" s="38" t="s">
        <v>145</v>
      </c>
      <c r="E4899" s="43">
        <v>44835</v>
      </c>
      <c r="F4899" s="42" t="s">
        <v>153</v>
      </c>
      <c r="G4899" s="27">
        <v>0.23772803013197971</v>
      </c>
      <c r="H4899" s="27">
        <v>0.19047403513197972</v>
      </c>
      <c r="I4899" s="27">
        <v>0.1700484371319797</v>
      </c>
      <c r="J4899" s="25">
        <v>0</v>
      </c>
      <c r="K4899" s="25">
        <v>0</v>
      </c>
      <c r="L4899" s="25">
        <v>0</v>
      </c>
    </row>
    <row r="4900" spans="2:12" ht="19.5" customHeight="1" x14ac:dyDescent="0.3">
      <c r="B4900" s="39" t="s">
        <v>57</v>
      </c>
      <c r="C4900" s="38" t="s">
        <v>28</v>
      </c>
      <c r="D4900" s="38" t="s">
        <v>145</v>
      </c>
      <c r="E4900" s="43">
        <v>44805</v>
      </c>
      <c r="F4900" s="42" t="s">
        <v>153</v>
      </c>
      <c r="G4900" s="27">
        <v>0.25410236613197973</v>
      </c>
      <c r="H4900" s="27">
        <v>0.2069217971319797</v>
      </c>
      <c r="I4900" s="27">
        <v>0.18680794213197971</v>
      </c>
      <c r="J4900" s="25">
        <v>0</v>
      </c>
      <c r="K4900" s="25">
        <v>0</v>
      </c>
      <c r="L4900" s="25">
        <v>0</v>
      </c>
    </row>
    <row r="4901" spans="2:12" ht="19.5" customHeight="1" x14ac:dyDescent="0.3">
      <c r="B4901" s="39" t="s">
        <v>57</v>
      </c>
      <c r="C4901" s="38" t="s">
        <v>28</v>
      </c>
      <c r="D4901" s="38" t="s">
        <v>145</v>
      </c>
      <c r="E4901" s="43">
        <v>44774</v>
      </c>
      <c r="F4901" s="42" t="s">
        <v>153</v>
      </c>
      <c r="G4901" s="27">
        <v>0.27043646313197967</v>
      </c>
      <c r="H4901" s="27">
        <v>0.22332913813197972</v>
      </c>
      <c r="I4901" s="27">
        <v>0.20352626113197972</v>
      </c>
      <c r="J4901" s="25">
        <v>0</v>
      </c>
      <c r="K4901" s="25">
        <v>0</v>
      </c>
      <c r="L4901" s="25">
        <v>0</v>
      </c>
    </row>
    <row r="4902" spans="2:12" ht="19.5" customHeight="1" x14ac:dyDescent="0.3">
      <c r="B4902" s="39" t="s">
        <v>57</v>
      </c>
      <c r="C4902" s="38" t="s">
        <v>28</v>
      </c>
      <c r="D4902" s="38" t="s">
        <v>145</v>
      </c>
      <c r="E4902" s="43">
        <v>44743</v>
      </c>
      <c r="F4902" s="42" t="s">
        <v>153</v>
      </c>
      <c r="G4902" s="27">
        <v>0.25598040313197967</v>
      </c>
      <c r="H4902" s="27">
        <v>0.2088082551319797</v>
      </c>
      <c r="I4902" s="27">
        <v>0.18873015513197969</v>
      </c>
      <c r="J4902" s="25">
        <v>0</v>
      </c>
      <c r="K4902" s="25">
        <v>0</v>
      </c>
      <c r="L4902" s="25">
        <v>0</v>
      </c>
    </row>
    <row r="4903" spans="2:12" ht="19.5" customHeight="1" x14ac:dyDescent="0.3">
      <c r="B4903" s="39" t="s">
        <v>57</v>
      </c>
      <c r="C4903" s="38" t="s">
        <v>28</v>
      </c>
      <c r="D4903" s="38" t="s">
        <v>145</v>
      </c>
      <c r="E4903" s="43">
        <v>44713</v>
      </c>
      <c r="F4903" s="42" t="s">
        <v>153</v>
      </c>
      <c r="G4903" s="27">
        <v>0.28784121113197964</v>
      </c>
      <c r="H4903" s="27">
        <v>0.24081193113197971</v>
      </c>
      <c r="I4903" s="27">
        <v>0.22134041513197972</v>
      </c>
      <c r="J4903" s="25">
        <v>0</v>
      </c>
      <c r="K4903" s="25">
        <v>0</v>
      </c>
      <c r="L4903" s="25">
        <v>0</v>
      </c>
    </row>
    <row r="4904" spans="2:12" ht="19.5" customHeight="1" x14ac:dyDescent="0.3">
      <c r="B4904" s="39" t="s">
        <v>57</v>
      </c>
      <c r="C4904" s="38" t="s">
        <v>28</v>
      </c>
      <c r="D4904" s="38" t="s">
        <v>145</v>
      </c>
      <c r="E4904" s="43">
        <v>44682</v>
      </c>
      <c r="F4904" s="42" t="s">
        <v>153</v>
      </c>
      <c r="G4904" s="27">
        <v>0.3085177791319797</v>
      </c>
      <c r="H4904" s="27">
        <v>0.26158121613197965</v>
      </c>
      <c r="I4904" s="27">
        <v>0.24250335213197971</v>
      </c>
      <c r="J4904" s="25">
        <v>0</v>
      </c>
      <c r="K4904" s="25">
        <v>0</v>
      </c>
      <c r="L4904" s="25">
        <v>0</v>
      </c>
    </row>
    <row r="4905" spans="2:12" ht="19.5" customHeight="1" x14ac:dyDescent="0.3">
      <c r="B4905" s="39" t="s">
        <v>57</v>
      </c>
      <c r="C4905" s="38" t="s">
        <v>28</v>
      </c>
      <c r="D4905" s="38" t="s">
        <v>145</v>
      </c>
      <c r="E4905" s="43">
        <v>44652</v>
      </c>
      <c r="F4905" s="42" t="s">
        <v>153</v>
      </c>
      <c r="G4905" s="27">
        <v>0.31370519813197967</v>
      </c>
      <c r="H4905" s="27">
        <v>0.26679189613197968</v>
      </c>
      <c r="I4905" s="27">
        <v>0.24781279313197971</v>
      </c>
      <c r="J4905" s="25">
        <v>0</v>
      </c>
      <c r="K4905" s="25">
        <v>0</v>
      </c>
      <c r="L4905" s="25">
        <v>0</v>
      </c>
    </row>
    <row r="4906" spans="2:12" ht="19.5" customHeight="1" x14ac:dyDescent="0.3">
      <c r="B4906" s="39" t="s">
        <v>57</v>
      </c>
      <c r="C4906" s="38" t="s">
        <v>28</v>
      </c>
      <c r="D4906" s="38" t="s">
        <v>145</v>
      </c>
      <c r="E4906" s="43">
        <v>44621</v>
      </c>
      <c r="F4906" s="42" t="s">
        <v>153</v>
      </c>
      <c r="G4906" s="27">
        <v>0.44849827513197965</v>
      </c>
      <c r="H4906" s="27">
        <v>0.38099426013197968</v>
      </c>
      <c r="I4906" s="27">
        <v>0.36012681413197972</v>
      </c>
      <c r="J4906" s="25">
        <v>0</v>
      </c>
      <c r="K4906" s="25">
        <v>0</v>
      </c>
      <c r="L4906" s="25">
        <v>0</v>
      </c>
    </row>
    <row r="4907" spans="2:12" ht="19.5" customHeight="1" x14ac:dyDescent="0.3">
      <c r="B4907" s="39" t="s">
        <v>57</v>
      </c>
      <c r="C4907" s="38" t="s">
        <v>28</v>
      </c>
      <c r="D4907" s="38" t="s">
        <v>145</v>
      </c>
      <c r="E4907" s="43">
        <v>44593</v>
      </c>
      <c r="F4907" s="42" t="s">
        <v>153</v>
      </c>
      <c r="G4907" s="27">
        <v>0.35033441213197969</v>
      </c>
      <c r="H4907" s="27">
        <v>0.2823902171319797</v>
      </c>
      <c r="I4907" s="27">
        <v>0.25965387313197968</v>
      </c>
      <c r="J4907" s="25">
        <v>0</v>
      </c>
      <c r="K4907" s="25">
        <v>0</v>
      </c>
      <c r="L4907" s="25">
        <v>0</v>
      </c>
    </row>
    <row r="4908" spans="2:12" ht="19.5" customHeight="1" x14ac:dyDescent="0.3">
      <c r="B4908" s="39" t="s">
        <v>57</v>
      </c>
      <c r="C4908" s="38" t="s">
        <v>28</v>
      </c>
      <c r="D4908" s="38" t="s">
        <v>145</v>
      </c>
      <c r="E4908" s="43">
        <v>44562</v>
      </c>
      <c r="F4908" s="42" t="s">
        <v>153</v>
      </c>
      <c r="G4908" s="27">
        <v>0.35210472613197968</v>
      </c>
      <c r="H4908" s="27">
        <v>0.28416846913197968</v>
      </c>
      <c r="I4908" s="27">
        <v>0.26146582913197969</v>
      </c>
      <c r="J4908" s="25">
        <v>0</v>
      </c>
      <c r="K4908" s="25">
        <v>0</v>
      </c>
      <c r="L4908" s="25">
        <v>0</v>
      </c>
    </row>
    <row r="4909" spans="2:12" ht="19.5" customHeight="1" x14ac:dyDescent="0.3">
      <c r="B4909" s="39" t="s">
        <v>57</v>
      </c>
      <c r="C4909" s="38" t="s">
        <v>28</v>
      </c>
      <c r="D4909" s="38" t="s">
        <v>100</v>
      </c>
      <c r="E4909" s="43">
        <v>45047</v>
      </c>
      <c r="F4909" s="42">
        <v>11.5</v>
      </c>
      <c r="G4909" s="27">
        <v>0.18881500000000001</v>
      </c>
      <c r="H4909" s="27">
        <v>0.14166800000000002</v>
      </c>
      <c r="I4909" s="27">
        <v>0.11961200000000001</v>
      </c>
      <c r="J4909" s="25">
        <v>0</v>
      </c>
      <c r="K4909" s="25">
        <v>0</v>
      </c>
      <c r="L4909" s="25">
        <v>0</v>
      </c>
    </row>
    <row r="4910" spans="2:12" ht="19.5" customHeight="1" x14ac:dyDescent="0.3">
      <c r="B4910" s="39" t="s">
        <v>57</v>
      </c>
      <c r="C4910" s="38" t="s">
        <v>28</v>
      </c>
      <c r="D4910" s="38" t="s">
        <v>100</v>
      </c>
      <c r="E4910" s="43">
        <v>45017</v>
      </c>
      <c r="F4910" s="42">
        <v>11.5</v>
      </c>
      <c r="G4910" s="27">
        <v>0.19678800000000002</v>
      </c>
      <c r="H4910" s="27">
        <v>0.14555100000000001</v>
      </c>
      <c r="I4910" s="27">
        <v>0.122627</v>
      </c>
      <c r="J4910" s="25">
        <v>0</v>
      </c>
      <c r="K4910" s="25">
        <v>0</v>
      </c>
      <c r="L4910" s="25">
        <v>0</v>
      </c>
    </row>
    <row r="4911" spans="2:12" ht="19.5" customHeight="1" x14ac:dyDescent="0.3">
      <c r="B4911" s="39" t="s">
        <v>57</v>
      </c>
      <c r="C4911" s="38" t="s">
        <v>28</v>
      </c>
      <c r="D4911" s="38" t="s">
        <v>100</v>
      </c>
      <c r="E4911" s="43">
        <v>44986</v>
      </c>
      <c r="F4911" s="42">
        <v>11.5</v>
      </c>
      <c r="G4911" s="27">
        <v>0.215807</v>
      </c>
      <c r="H4911" s="27">
        <v>0.15978200000000001</v>
      </c>
      <c r="I4911" s="27">
        <v>0.142374</v>
      </c>
      <c r="J4911" s="25">
        <v>0</v>
      </c>
      <c r="K4911" s="25">
        <v>0</v>
      </c>
      <c r="L4911" s="25">
        <v>0</v>
      </c>
    </row>
    <row r="4912" spans="2:12" ht="19.5" customHeight="1" x14ac:dyDescent="0.3">
      <c r="B4912" s="39" t="s">
        <v>57</v>
      </c>
      <c r="C4912" s="38" t="s">
        <v>28</v>
      </c>
      <c r="D4912" s="38" t="s">
        <v>100</v>
      </c>
      <c r="E4912" s="43">
        <v>44958</v>
      </c>
      <c r="F4912" s="42">
        <v>11.5</v>
      </c>
      <c r="G4912" s="27">
        <v>0.27336700000000003</v>
      </c>
      <c r="H4912" s="27">
        <v>0.21839700000000001</v>
      </c>
      <c r="I4912" s="27">
        <v>1.7904799999999998E-2</v>
      </c>
      <c r="J4912" s="25">
        <v>0</v>
      </c>
      <c r="K4912" s="25">
        <v>0</v>
      </c>
      <c r="L4912" s="25">
        <v>0</v>
      </c>
    </row>
    <row r="4913" spans="2:12" ht="19.5" customHeight="1" x14ac:dyDescent="0.3">
      <c r="B4913" s="39" t="s">
        <v>57</v>
      </c>
      <c r="C4913" s="38" t="s">
        <v>28</v>
      </c>
      <c r="D4913" s="38" t="s">
        <v>100</v>
      </c>
      <c r="E4913" s="43">
        <v>44927</v>
      </c>
      <c r="F4913" s="42">
        <v>11.5</v>
      </c>
      <c r="G4913" s="27">
        <v>0.22700699999999999</v>
      </c>
      <c r="H4913" s="27">
        <v>0.160272</v>
      </c>
      <c r="I4913" s="27">
        <v>9.5237000000000002E-2</v>
      </c>
      <c r="J4913" s="25">
        <v>0</v>
      </c>
      <c r="K4913" s="25">
        <v>0</v>
      </c>
      <c r="L4913" s="25">
        <v>0</v>
      </c>
    </row>
    <row r="4914" spans="2:12" ht="19.5" customHeight="1" x14ac:dyDescent="0.3">
      <c r="B4914" s="39" t="s">
        <v>57</v>
      </c>
      <c r="C4914" s="38" t="s">
        <v>28</v>
      </c>
      <c r="D4914" s="38" t="s">
        <v>100</v>
      </c>
      <c r="E4914" s="43">
        <v>44896</v>
      </c>
      <c r="F4914" s="42">
        <v>11.5</v>
      </c>
      <c r="G4914" s="27">
        <v>0.236653</v>
      </c>
      <c r="H4914" s="27">
        <v>0.17799799999999999</v>
      </c>
      <c r="I4914" s="27">
        <v>0.14285800000000001</v>
      </c>
      <c r="J4914" s="25">
        <v>0</v>
      </c>
      <c r="K4914" s="25">
        <v>0</v>
      </c>
      <c r="L4914" s="25">
        <v>0</v>
      </c>
    </row>
    <row r="4915" spans="2:12" ht="19.5" customHeight="1" x14ac:dyDescent="0.3">
      <c r="B4915" s="39" t="s">
        <v>57</v>
      </c>
      <c r="C4915" s="38" t="s">
        <v>28</v>
      </c>
      <c r="D4915" s="38" t="s">
        <v>100</v>
      </c>
      <c r="E4915" s="43">
        <v>44866</v>
      </c>
      <c r="F4915" s="42">
        <v>11.5</v>
      </c>
      <c r="G4915" s="27">
        <v>0.25258900000000001</v>
      </c>
      <c r="H4915" s="27">
        <v>0.194632</v>
      </c>
      <c r="I4915" s="27">
        <v>0.15395200000000001</v>
      </c>
      <c r="J4915" s="25">
        <v>0</v>
      </c>
      <c r="K4915" s="25">
        <v>0</v>
      </c>
      <c r="L4915" s="25">
        <v>0</v>
      </c>
    </row>
    <row r="4916" spans="2:12" ht="19.5" customHeight="1" x14ac:dyDescent="0.3">
      <c r="B4916" s="39" t="s">
        <v>57</v>
      </c>
      <c r="C4916" s="38" t="s">
        <v>28</v>
      </c>
      <c r="D4916" s="38" t="s">
        <v>100</v>
      </c>
      <c r="E4916" s="43">
        <v>44835</v>
      </c>
      <c r="F4916" s="42">
        <v>11.5</v>
      </c>
      <c r="G4916" s="27">
        <v>0.27152900000000002</v>
      </c>
      <c r="H4916" s="27">
        <v>0.20918100000000001</v>
      </c>
      <c r="I4916" s="27">
        <v>0.16290099999999999</v>
      </c>
      <c r="J4916" s="25">
        <v>0</v>
      </c>
      <c r="K4916" s="25">
        <v>0</v>
      </c>
      <c r="L4916" s="25">
        <v>0</v>
      </c>
    </row>
    <row r="4917" spans="2:12" ht="19.5" customHeight="1" x14ac:dyDescent="0.3">
      <c r="B4917" s="39" t="s">
        <v>57</v>
      </c>
      <c r="C4917" s="38" t="s">
        <v>28</v>
      </c>
      <c r="D4917" s="38" t="s">
        <v>100</v>
      </c>
      <c r="E4917" s="43">
        <v>44805</v>
      </c>
      <c r="F4917" s="42">
        <v>11.5</v>
      </c>
      <c r="G4917" s="27">
        <v>0.28180899999999998</v>
      </c>
      <c r="H4917" s="27">
        <v>0.21686</v>
      </c>
      <c r="I4917" s="27">
        <v>0.17691499999999999</v>
      </c>
      <c r="J4917" s="25">
        <v>0</v>
      </c>
      <c r="K4917" s="25">
        <v>0</v>
      </c>
      <c r="L4917" s="25">
        <v>0</v>
      </c>
    </row>
    <row r="4918" spans="2:12" ht="19.5" customHeight="1" x14ac:dyDescent="0.3">
      <c r="B4918" s="39" t="s">
        <v>57</v>
      </c>
      <c r="C4918" s="38" t="s">
        <v>28</v>
      </c>
      <c r="D4918" s="38" t="s">
        <v>100</v>
      </c>
      <c r="E4918" s="43">
        <v>44774</v>
      </c>
      <c r="F4918" s="42">
        <v>11.5</v>
      </c>
      <c r="G4918" s="27">
        <v>0.28324300000000002</v>
      </c>
      <c r="H4918" s="27">
        <v>0.23274900000000001</v>
      </c>
      <c r="I4918" s="27">
        <v>0.20278299999999999</v>
      </c>
      <c r="J4918" s="25">
        <v>0</v>
      </c>
      <c r="K4918" s="25">
        <v>0</v>
      </c>
      <c r="L4918" s="25">
        <v>0</v>
      </c>
    </row>
    <row r="4919" spans="2:12" ht="19.5" customHeight="1" x14ac:dyDescent="0.3">
      <c r="B4919" s="39" t="s">
        <v>57</v>
      </c>
      <c r="C4919" s="38" t="s">
        <v>28</v>
      </c>
      <c r="D4919" s="38" t="s">
        <v>100</v>
      </c>
      <c r="E4919" s="43">
        <v>44743</v>
      </c>
      <c r="F4919" s="42">
        <v>11.5</v>
      </c>
      <c r="G4919" s="27">
        <v>0.27306900000000001</v>
      </c>
      <c r="H4919" s="27">
        <v>0.22204599999999999</v>
      </c>
      <c r="I4919" s="27">
        <v>0.18379699999999999</v>
      </c>
      <c r="J4919" s="25">
        <v>0</v>
      </c>
      <c r="K4919" s="25">
        <v>0</v>
      </c>
      <c r="L4919" s="25">
        <v>0</v>
      </c>
    </row>
    <row r="4920" spans="2:12" ht="19.5" customHeight="1" x14ac:dyDescent="0.3">
      <c r="B4920" s="39" t="s">
        <v>57</v>
      </c>
      <c r="C4920" s="38" t="s">
        <v>28</v>
      </c>
      <c r="D4920" s="38" t="s">
        <v>100</v>
      </c>
      <c r="E4920" s="43">
        <v>44713</v>
      </c>
      <c r="F4920" s="42">
        <v>11.5</v>
      </c>
      <c r="G4920" s="27">
        <v>0.29505999999999999</v>
      </c>
      <c r="H4920" s="27">
        <v>0.24566299999999999</v>
      </c>
      <c r="I4920" s="27">
        <v>0.21981800000000001</v>
      </c>
      <c r="J4920" s="25">
        <v>0</v>
      </c>
      <c r="K4920" s="25">
        <v>0</v>
      </c>
      <c r="L4920" s="25">
        <v>0</v>
      </c>
    </row>
    <row r="4921" spans="2:12" ht="19.5" customHeight="1" x14ac:dyDescent="0.3">
      <c r="B4921" s="39" t="s">
        <v>57</v>
      </c>
      <c r="C4921" s="38" t="s">
        <v>28</v>
      </c>
      <c r="D4921" s="38" t="s">
        <v>100</v>
      </c>
      <c r="E4921" s="43">
        <v>44682</v>
      </c>
      <c r="F4921" s="42">
        <v>11.5</v>
      </c>
      <c r="G4921" s="27">
        <v>0.32438299999999998</v>
      </c>
      <c r="H4921" s="27">
        <v>0.27599400000000002</v>
      </c>
      <c r="I4921" s="27">
        <v>0.24149100000000001</v>
      </c>
      <c r="J4921" s="25">
        <v>0</v>
      </c>
      <c r="K4921" s="25">
        <v>0</v>
      </c>
      <c r="L4921" s="25">
        <v>0</v>
      </c>
    </row>
    <row r="4922" spans="2:12" ht="19.5" customHeight="1" x14ac:dyDescent="0.3">
      <c r="B4922" s="39" t="s">
        <v>57</v>
      </c>
      <c r="C4922" s="38" t="s">
        <v>28</v>
      </c>
      <c r="D4922" s="38" t="s">
        <v>100</v>
      </c>
      <c r="E4922" s="43">
        <v>44652</v>
      </c>
      <c r="F4922" s="42">
        <v>11.5</v>
      </c>
      <c r="G4922" s="27">
        <v>0.34291199999999999</v>
      </c>
      <c r="H4922" s="27">
        <v>0.28540700000000002</v>
      </c>
      <c r="I4922" s="27">
        <v>0.24782499999999999</v>
      </c>
      <c r="J4922" s="25">
        <v>0</v>
      </c>
      <c r="K4922" s="25">
        <v>0</v>
      </c>
      <c r="L4922" s="25">
        <v>0</v>
      </c>
    </row>
    <row r="4923" spans="2:12" ht="19.5" customHeight="1" x14ac:dyDescent="0.3">
      <c r="B4923" s="39" t="s">
        <v>57</v>
      </c>
      <c r="C4923" s="38" t="s">
        <v>28</v>
      </c>
      <c r="D4923" s="38" t="s">
        <v>100</v>
      </c>
      <c r="E4923" s="43">
        <v>44621</v>
      </c>
      <c r="F4923" s="42">
        <v>11.5</v>
      </c>
      <c r="G4923" s="27">
        <v>0.45789999999999997</v>
      </c>
      <c r="H4923" s="27">
        <v>0.39105200000000001</v>
      </c>
      <c r="I4923" s="27">
        <v>0.354902</v>
      </c>
      <c r="J4923" s="25">
        <v>0</v>
      </c>
      <c r="K4923" s="25">
        <v>0</v>
      </c>
      <c r="L4923" s="25">
        <v>0</v>
      </c>
    </row>
    <row r="4924" spans="2:12" ht="19.5" customHeight="1" x14ac:dyDescent="0.3">
      <c r="B4924" s="39" t="s">
        <v>57</v>
      </c>
      <c r="C4924" s="38" t="s">
        <v>28</v>
      </c>
      <c r="D4924" s="38" t="s">
        <v>100</v>
      </c>
      <c r="E4924" s="43">
        <v>44593</v>
      </c>
      <c r="F4924" s="42">
        <v>11.5</v>
      </c>
      <c r="G4924" s="27">
        <v>0.353655</v>
      </c>
      <c r="H4924" s="27">
        <v>0.28544999999999998</v>
      </c>
      <c r="I4924" s="27">
        <v>0.25978899999999999</v>
      </c>
      <c r="J4924" s="25">
        <v>0</v>
      </c>
      <c r="K4924" s="25">
        <v>0</v>
      </c>
      <c r="L4924" s="25">
        <v>0</v>
      </c>
    </row>
    <row r="4925" spans="2:12" ht="19.5" customHeight="1" x14ac:dyDescent="0.3">
      <c r="B4925" s="39" t="s">
        <v>57</v>
      </c>
      <c r="C4925" s="38" t="s">
        <v>28</v>
      </c>
      <c r="D4925" s="38" t="s">
        <v>100</v>
      </c>
      <c r="E4925" s="43">
        <v>44562</v>
      </c>
      <c r="F4925" s="42">
        <v>11.5</v>
      </c>
      <c r="G4925" s="27">
        <v>0.363089</v>
      </c>
      <c r="H4925" s="27">
        <v>0.29701</v>
      </c>
      <c r="I4925" s="27">
        <v>0.25800899999999999</v>
      </c>
      <c r="J4925" s="25">
        <v>0</v>
      </c>
      <c r="K4925" s="25">
        <v>0</v>
      </c>
      <c r="L4925" s="25">
        <v>0</v>
      </c>
    </row>
    <row r="4926" spans="2:12" ht="19.5" customHeight="1" x14ac:dyDescent="0.3">
      <c r="B4926" s="88" t="s">
        <v>57</v>
      </c>
      <c r="C4926" s="38" t="s">
        <v>28</v>
      </c>
      <c r="D4926" s="38" t="s">
        <v>100</v>
      </c>
      <c r="E4926" s="43">
        <v>45078</v>
      </c>
      <c r="F4926" s="42">
        <v>11.5</v>
      </c>
      <c r="G4926" s="27">
        <v>0.211396</v>
      </c>
      <c r="H4926" s="27">
        <v>0.16355800000000001</v>
      </c>
      <c r="I4926" s="27">
        <v>0.133295</v>
      </c>
      <c r="J4926" s="25">
        <v>0</v>
      </c>
      <c r="K4926" s="25">
        <v>0</v>
      </c>
      <c r="L4926" s="25">
        <v>0</v>
      </c>
    </row>
    <row r="4927" spans="2:12" ht="19.5" customHeight="1" x14ac:dyDescent="0.3">
      <c r="B4927" s="39" t="s">
        <v>57</v>
      </c>
      <c r="C4927" s="38" t="s">
        <v>28</v>
      </c>
      <c r="D4927" s="38" t="s">
        <v>100</v>
      </c>
      <c r="E4927" s="43">
        <v>45047</v>
      </c>
      <c r="F4927" s="42">
        <v>13.5</v>
      </c>
      <c r="G4927" s="27">
        <v>0.19081500000000001</v>
      </c>
      <c r="H4927" s="27">
        <v>0.14366800000000002</v>
      </c>
      <c r="I4927" s="27">
        <v>0.12161200000000001</v>
      </c>
      <c r="J4927" s="25">
        <v>0</v>
      </c>
      <c r="K4927" s="25">
        <v>0</v>
      </c>
      <c r="L4927" s="25">
        <v>0</v>
      </c>
    </row>
    <row r="4928" spans="2:12" ht="19.5" customHeight="1" x14ac:dyDescent="0.3">
      <c r="B4928" s="39" t="s">
        <v>57</v>
      </c>
      <c r="C4928" s="38" t="s">
        <v>28</v>
      </c>
      <c r="D4928" s="38" t="s">
        <v>100</v>
      </c>
      <c r="E4928" s="43">
        <v>45017</v>
      </c>
      <c r="F4928" s="42">
        <v>13.5</v>
      </c>
      <c r="G4928" s="27">
        <v>0.19878800000000002</v>
      </c>
      <c r="H4928" s="27">
        <v>0.14755100000000002</v>
      </c>
      <c r="I4928" s="27">
        <v>0.124627</v>
      </c>
      <c r="J4928" s="25">
        <v>0</v>
      </c>
      <c r="K4928" s="25">
        <v>0</v>
      </c>
      <c r="L4928" s="25">
        <v>0</v>
      </c>
    </row>
    <row r="4929" spans="2:12" ht="19.5" customHeight="1" x14ac:dyDescent="0.3">
      <c r="B4929" s="39" t="s">
        <v>57</v>
      </c>
      <c r="C4929" s="38" t="s">
        <v>28</v>
      </c>
      <c r="D4929" s="38" t="s">
        <v>100</v>
      </c>
      <c r="E4929" s="43">
        <v>44986</v>
      </c>
      <c r="F4929" s="42">
        <v>13.5</v>
      </c>
      <c r="G4929" s="27">
        <v>0.217807</v>
      </c>
      <c r="H4929" s="27">
        <v>0.16178200000000001</v>
      </c>
      <c r="I4929" s="27">
        <v>0.144374</v>
      </c>
      <c r="J4929" s="25">
        <v>0</v>
      </c>
      <c r="K4929" s="25">
        <v>0</v>
      </c>
      <c r="L4929" s="25">
        <v>0</v>
      </c>
    </row>
    <row r="4930" spans="2:12" ht="19.5" customHeight="1" x14ac:dyDescent="0.3">
      <c r="B4930" s="39" t="s">
        <v>57</v>
      </c>
      <c r="C4930" s="38" t="s">
        <v>28</v>
      </c>
      <c r="D4930" s="38" t="s">
        <v>100</v>
      </c>
      <c r="E4930" s="43">
        <v>44958</v>
      </c>
      <c r="F4930" s="42">
        <v>13.5</v>
      </c>
      <c r="G4930" s="27">
        <v>0.27536699999999997</v>
      </c>
      <c r="H4930" s="27">
        <v>0.22039700000000001</v>
      </c>
      <c r="I4930" s="27">
        <v>0.18104799999999999</v>
      </c>
      <c r="J4930" s="25">
        <v>0</v>
      </c>
      <c r="K4930" s="25">
        <v>0</v>
      </c>
      <c r="L4930" s="25">
        <v>0</v>
      </c>
    </row>
    <row r="4931" spans="2:12" ht="19.5" customHeight="1" x14ac:dyDescent="0.3">
      <c r="B4931" s="39" t="s">
        <v>57</v>
      </c>
      <c r="C4931" s="38" t="s">
        <v>28</v>
      </c>
      <c r="D4931" s="38" t="s">
        <v>100</v>
      </c>
      <c r="E4931" s="43">
        <v>44927</v>
      </c>
      <c r="F4931" s="42">
        <v>13.5</v>
      </c>
      <c r="G4931" s="27">
        <v>0.22900699999999999</v>
      </c>
      <c r="H4931" s="27">
        <v>0.162272</v>
      </c>
      <c r="I4931" s="27">
        <v>9.7237000000000004E-2</v>
      </c>
      <c r="J4931" s="25">
        <v>0</v>
      </c>
      <c r="K4931" s="25">
        <v>0</v>
      </c>
      <c r="L4931" s="25">
        <v>0</v>
      </c>
    </row>
    <row r="4932" spans="2:12" ht="19.5" customHeight="1" x14ac:dyDescent="0.3">
      <c r="B4932" s="39" t="s">
        <v>57</v>
      </c>
      <c r="C4932" s="38" t="s">
        <v>28</v>
      </c>
      <c r="D4932" s="38" t="s">
        <v>100</v>
      </c>
      <c r="E4932" s="43">
        <v>44896</v>
      </c>
      <c r="F4932" s="42">
        <v>13.5</v>
      </c>
      <c r="G4932" s="27">
        <v>0.238653</v>
      </c>
      <c r="H4932" s="27">
        <v>0.17999799999999999</v>
      </c>
      <c r="I4932" s="27">
        <v>0.14485799999999999</v>
      </c>
      <c r="J4932" s="25">
        <v>0</v>
      </c>
      <c r="K4932" s="25">
        <v>0</v>
      </c>
      <c r="L4932" s="25">
        <v>0</v>
      </c>
    </row>
    <row r="4933" spans="2:12" ht="19.5" customHeight="1" x14ac:dyDescent="0.3">
      <c r="B4933" s="39" t="s">
        <v>57</v>
      </c>
      <c r="C4933" s="38" t="s">
        <v>28</v>
      </c>
      <c r="D4933" s="38" t="s">
        <v>100</v>
      </c>
      <c r="E4933" s="43">
        <v>44866</v>
      </c>
      <c r="F4933" s="42">
        <v>13.5</v>
      </c>
      <c r="G4933" s="27">
        <v>0.25458900000000001</v>
      </c>
      <c r="H4933" s="27">
        <v>0.196632</v>
      </c>
      <c r="I4933" s="27">
        <v>0.15595200000000001</v>
      </c>
      <c r="J4933" s="25">
        <v>0</v>
      </c>
      <c r="K4933" s="25">
        <v>0</v>
      </c>
      <c r="L4933" s="25">
        <v>0</v>
      </c>
    </row>
    <row r="4934" spans="2:12" ht="19.5" customHeight="1" x14ac:dyDescent="0.3">
      <c r="B4934" s="39" t="s">
        <v>57</v>
      </c>
      <c r="C4934" s="38" t="s">
        <v>28</v>
      </c>
      <c r="D4934" s="38" t="s">
        <v>100</v>
      </c>
      <c r="E4934" s="43">
        <v>44835</v>
      </c>
      <c r="F4934" s="42">
        <v>13.5</v>
      </c>
      <c r="G4934" s="27">
        <v>0.27352900000000002</v>
      </c>
      <c r="H4934" s="27">
        <v>0.21118100000000001</v>
      </c>
      <c r="I4934" s="27">
        <v>0.16490099999999999</v>
      </c>
      <c r="J4934" s="25">
        <v>0</v>
      </c>
      <c r="K4934" s="25">
        <v>0</v>
      </c>
      <c r="L4934" s="25">
        <v>0</v>
      </c>
    </row>
    <row r="4935" spans="2:12" ht="19.5" customHeight="1" x14ac:dyDescent="0.3">
      <c r="B4935" s="39" t="s">
        <v>57</v>
      </c>
      <c r="C4935" s="38" t="s">
        <v>28</v>
      </c>
      <c r="D4935" s="38" t="s">
        <v>100</v>
      </c>
      <c r="E4935" s="43">
        <v>44805</v>
      </c>
      <c r="F4935" s="42">
        <v>13.5</v>
      </c>
      <c r="G4935" s="27">
        <v>0.28380899999999998</v>
      </c>
      <c r="H4935" s="27">
        <v>0.21886</v>
      </c>
      <c r="I4935" s="27">
        <v>0.17891499999999999</v>
      </c>
      <c r="J4935" s="25">
        <v>0</v>
      </c>
      <c r="K4935" s="25">
        <v>0</v>
      </c>
      <c r="L4935" s="25">
        <v>0</v>
      </c>
    </row>
    <row r="4936" spans="2:12" ht="19.5" customHeight="1" x14ac:dyDescent="0.3">
      <c r="B4936" s="39" t="s">
        <v>57</v>
      </c>
      <c r="C4936" s="38" t="s">
        <v>28</v>
      </c>
      <c r="D4936" s="38" t="s">
        <v>100</v>
      </c>
      <c r="E4936" s="43">
        <v>44774</v>
      </c>
      <c r="F4936" s="42">
        <v>13.5</v>
      </c>
      <c r="G4936" s="27">
        <v>0.28524300000000002</v>
      </c>
      <c r="H4936" s="27">
        <v>0.23474900000000001</v>
      </c>
      <c r="I4936" s="27">
        <v>0.20478299999999999</v>
      </c>
      <c r="J4936" s="25">
        <v>0</v>
      </c>
      <c r="K4936" s="25">
        <v>0</v>
      </c>
      <c r="L4936" s="25">
        <v>0</v>
      </c>
    </row>
    <row r="4937" spans="2:12" ht="19.5" customHeight="1" x14ac:dyDescent="0.3">
      <c r="B4937" s="39" t="s">
        <v>57</v>
      </c>
      <c r="C4937" s="38" t="s">
        <v>28</v>
      </c>
      <c r="D4937" s="38" t="s">
        <v>100</v>
      </c>
      <c r="E4937" s="43">
        <v>44743</v>
      </c>
      <c r="F4937" s="42">
        <v>13.5</v>
      </c>
      <c r="G4937" s="27">
        <v>0.27506900000000001</v>
      </c>
      <c r="H4937" s="27">
        <v>0.224046</v>
      </c>
      <c r="I4937" s="27">
        <v>0.18579699999999999</v>
      </c>
      <c r="J4937" s="25">
        <v>0</v>
      </c>
      <c r="K4937" s="25">
        <v>0</v>
      </c>
      <c r="L4937" s="25">
        <v>0</v>
      </c>
    </row>
    <row r="4938" spans="2:12" ht="19.5" customHeight="1" x14ac:dyDescent="0.3">
      <c r="B4938" s="39" t="s">
        <v>57</v>
      </c>
      <c r="C4938" s="38" t="s">
        <v>28</v>
      </c>
      <c r="D4938" s="38" t="s">
        <v>100</v>
      </c>
      <c r="E4938" s="43">
        <v>44713</v>
      </c>
      <c r="F4938" s="42">
        <v>13.5</v>
      </c>
      <c r="G4938" s="27">
        <v>0.29705999999999999</v>
      </c>
      <c r="H4938" s="27">
        <v>0.24766299999999999</v>
      </c>
      <c r="I4938" s="27">
        <v>0.22181799999999999</v>
      </c>
      <c r="J4938" s="25">
        <v>0</v>
      </c>
      <c r="K4938" s="25">
        <v>0</v>
      </c>
      <c r="L4938" s="25">
        <v>0</v>
      </c>
    </row>
    <row r="4939" spans="2:12" ht="19.5" customHeight="1" x14ac:dyDescent="0.3">
      <c r="B4939" s="39" t="s">
        <v>57</v>
      </c>
      <c r="C4939" s="38" t="s">
        <v>28</v>
      </c>
      <c r="D4939" s="38" t="s">
        <v>100</v>
      </c>
      <c r="E4939" s="43">
        <v>44682</v>
      </c>
      <c r="F4939" s="42">
        <v>13.5</v>
      </c>
      <c r="G4939" s="27">
        <v>0.32638299999999998</v>
      </c>
      <c r="H4939" s="27">
        <v>0.27799400000000002</v>
      </c>
      <c r="I4939" s="27">
        <v>0.24349100000000001</v>
      </c>
      <c r="J4939" s="25">
        <v>0</v>
      </c>
      <c r="K4939" s="25">
        <v>0</v>
      </c>
      <c r="L4939" s="25">
        <v>0</v>
      </c>
    </row>
    <row r="4940" spans="2:12" ht="19.5" customHeight="1" x14ac:dyDescent="0.3">
      <c r="B4940" s="39" t="s">
        <v>57</v>
      </c>
      <c r="C4940" s="38" t="s">
        <v>28</v>
      </c>
      <c r="D4940" s="38" t="s">
        <v>100</v>
      </c>
      <c r="E4940" s="43">
        <v>44652</v>
      </c>
      <c r="F4940" s="42">
        <v>13.5</v>
      </c>
      <c r="G4940" s="27">
        <v>0.344912</v>
      </c>
      <c r="H4940" s="27">
        <v>0.28740700000000002</v>
      </c>
      <c r="I4940" s="27">
        <v>0.24982499999999999</v>
      </c>
      <c r="J4940" s="25">
        <v>0</v>
      </c>
      <c r="K4940" s="25">
        <v>0</v>
      </c>
      <c r="L4940" s="25">
        <v>0</v>
      </c>
    </row>
    <row r="4941" spans="2:12" ht="19.5" customHeight="1" x14ac:dyDescent="0.3">
      <c r="B4941" s="39" t="s">
        <v>57</v>
      </c>
      <c r="C4941" s="38" t="s">
        <v>28</v>
      </c>
      <c r="D4941" s="38" t="s">
        <v>100</v>
      </c>
      <c r="E4941" s="43">
        <v>44621</v>
      </c>
      <c r="F4941" s="42">
        <v>13.5</v>
      </c>
      <c r="G4941" s="27">
        <v>0.45989999999999998</v>
      </c>
      <c r="H4941" s="27">
        <v>0.39305200000000001</v>
      </c>
      <c r="I4941" s="27">
        <v>0.356902</v>
      </c>
      <c r="J4941" s="25">
        <v>0</v>
      </c>
      <c r="K4941" s="25">
        <v>0</v>
      </c>
      <c r="L4941" s="25">
        <v>0</v>
      </c>
    </row>
    <row r="4942" spans="2:12" ht="19.5" customHeight="1" x14ac:dyDescent="0.3">
      <c r="B4942" s="39" t="s">
        <v>57</v>
      </c>
      <c r="C4942" s="38" t="s">
        <v>28</v>
      </c>
      <c r="D4942" s="38" t="s">
        <v>100</v>
      </c>
      <c r="E4942" s="43">
        <v>44593</v>
      </c>
      <c r="F4942" s="42">
        <v>13.5</v>
      </c>
      <c r="G4942" s="27">
        <v>0.355655</v>
      </c>
      <c r="H4942" s="27">
        <v>0.28744999999999998</v>
      </c>
      <c r="I4942" s="27">
        <v>0.26178899999999999</v>
      </c>
      <c r="J4942" s="25">
        <v>0</v>
      </c>
      <c r="K4942" s="25">
        <v>0</v>
      </c>
      <c r="L4942" s="25">
        <v>0</v>
      </c>
    </row>
    <row r="4943" spans="2:12" ht="19.5" customHeight="1" x14ac:dyDescent="0.3">
      <c r="B4943" s="39" t="s">
        <v>57</v>
      </c>
      <c r="C4943" s="38" t="s">
        <v>28</v>
      </c>
      <c r="D4943" s="38" t="s">
        <v>100</v>
      </c>
      <c r="E4943" s="43">
        <v>44562</v>
      </c>
      <c r="F4943" s="42">
        <v>13.5</v>
      </c>
      <c r="G4943" s="27">
        <v>0.365089</v>
      </c>
      <c r="H4943" s="27">
        <v>0.29901</v>
      </c>
      <c r="I4943" s="27">
        <v>0.26000899999999999</v>
      </c>
      <c r="J4943" s="25">
        <v>0</v>
      </c>
      <c r="K4943" s="25">
        <v>0</v>
      </c>
      <c r="L4943" s="25">
        <v>0</v>
      </c>
    </row>
    <row r="4944" spans="2:12" ht="19.5" customHeight="1" x14ac:dyDescent="0.3">
      <c r="B4944" s="89" t="s">
        <v>57</v>
      </c>
      <c r="C4944" s="38" t="s">
        <v>28</v>
      </c>
      <c r="D4944" s="38" t="s">
        <v>100</v>
      </c>
      <c r="E4944" s="43">
        <v>45078</v>
      </c>
      <c r="F4944" s="42">
        <v>13.5</v>
      </c>
      <c r="G4944" s="27">
        <v>0.213396</v>
      </c>
      <c r="H4944" s="27">
        <v>0.16555800000000001</v>
      </c>
      <c r="I4944" s="27">
        <v>0.135295</v>
      </c>
      <c r="J4944" s="25">
        <v>0</v>
      </c>
      <c r="K4944" s="25">
        <v>0</v>
      </c>
      <c r="L4944" s="25">
        <v>0</v>
      </c>
    </row>
    <row r="4945" spans="2:12" ht="19.5" customHeight="1" x14ac:dyDescent="0.3">
      <c r="B4945" s="39" t="s">
        <v>57</v>
      </c>
      <c r="C4945" s="38" t="s">
        <v>28</v>
      </c>
      <c r="D4945" s="38" t="s">
        <v>100</v>
      </c>
      <c r="E4945" s="43">
        <v>45047</v>
      </c>
      <c r="F4945" s="42">
        <v>15.5</v>
      </c>
      <c r="G4945" s="27">
        <v>0.19281500000000001</v>
      </c>
      <c r="H4945" s="27">
        <v>0.14566800000000002</v>
      </c>
      <c r="I4945" s="27">
        <v>0.12361200000000001</v>
      </c>
      <c r="J4945" s="25">
        <v>0</v>
      </c>
      <c r="K4945" s="25">
        <v>0</v>
      </c>
      <c r="L4945" s="25">
        <v>0</v>
      </c>
    </row>
    <row r="4946" spans="2:12" ht="19.5" customHeight="1" x14ac:dyDescent="0.3">
      <c r="B4946" s="39" t="s">
        <v>57</v>
      </c>
      <c r="C4946" s="38" t="s">
        <v>28</v>
      </c>
      <c r="D4946" s="38" t="s">
        <v>100</v>
      </c>
      <c r="E4946" s="43">
        <v>45017</v>
      </c>
      <c r="F4946" s="42">
        <v>15.5</v>
      </c>
      <c r="G4946" s="27">
        <v>0.20078800000000002</v>
      </c>
      <c r="H4946" s="27">
        <v>0.14955100000000002</v>
      </c>
      <c r="I4946" s="27">
        <v>0.12662699999999999</v>
      </c>
      <c r="J4946" s="25">
        <v>0</v>
      </c>
      <c r="K4946" s="25">
        <v>0</v>
      </c>
      <c r="L4946" s="25">
        <v>0</v>
      </c>
    </row>
    <row r="4947" spans="2:12" ht="19.5" customHeight="1" x14ac:dyDescent="0.3">
      <c r="B4947" s="39" t="s">
        <v>57</v>
      </c>
      <c r="C4947" s="38" t="s">
        <v>28</v>
      </c>
      <c r="D4947" s="38" t="s">
        <v>100</v>
      </c>
      <c r="E4947" s="43">
        <v>44986</v>
      </c>
      <c r="F4947" s="42">
        <v>15.5</v>
      </c>
      <c r="G4947" s="27">
        <v>0.219807</v>
      </c>
      <c r="H4947" s="27">
        <v>0.16378200000000001</v>
      </c>
      <c r="I4947" s="27">
        <v>0.146374</v>
      </c>
      <c r="J4947" s="25">
        <v>0</v>
      </c>
      <c r="K4947" s="25">
        <v>0</v>
      </c>
      <c r="L4947" s="25">
        <v>0</v>
      </c>
    </row>
    <row r="4948" spans="2:12" ht="19.5" customHeight="1" x14ac:dyDescent="0.3">
      <c r="B4948" s="39" t="s">
        <v>57</v>
      </c>
      <c r="C4948" s="38" t="s">
        <v>28</v>
      </c>
      <c r="D4948" s="38" t="s">
        <v>100</v>
      </c>
      <c r="E4948" s="43">
        <v>44958</v>
      </c>
      <c r="F4948" s="42">
        <v>15.5</v>
      </c>
      <c r="G4948" s="27">
        <v>0.27736699999999997</v>
      </c>
      <c r="H4948" s="27">
        <v>0.22239700000000001</v>
      </c>
      <c r="I4948" s="27">
        <v>0.18304799999999999</v>
      </c>
      <c r="J4948" s="25">
        <v>0</v>
      </c>
      <c r="K4948" s="25">
        <v>0</v>
      </c>
      <c r="L4948" s="25">
        <v>0</v>
      </c>
    </row>
    <row r="4949" spans="2:12" ht="19.5" customHeight="1" x14ac:dyDescent="0.3">
      <c r="B4949" s="39" t="s">
        <v>57</v>
      </c>
      <c r="C4949" s="38" t="s">
        <v>28</v>
      </c>
      <c r="D4949" s="38" t="s">
        <v>100</v>
      </c>
      <c r="E4949" s="43">
        <v>44927</v>
      </c>
      <c r="F4949" s="42">
        <v>15.5</v>
      </c>
      <c r="G4949" s="27">
        <v>0.23100699999999999</v>
      </c>
      <c r="H4949" s="27">
        <v>0.164272</v>
      </c>
      <c r="I4949" s="27">
        <v>9.9237000000000006E-2</v>
      </c>
      <c r="J4949" s="25">
        <v>0</v>
      </c>
      <c r="K4949" s="25">
        <v>0</v>
      </c>
      <c r="L4949" s="25">
        <v>0</v>
      </c>
    </row>
    <row r="4950" spans="2:12" ht="19.5" customHeight="1" x14ac:dyDescent="0.3">
      <c r="B4950" s="39" t="s">
        <v>57</v>
      </c>
      <c r="C4950" s="38" t="s">
        <v>28</v>
      </c>
      <c r="D4950" s="38" t="s">
        <v>100</v>
      </c>
      <c r="E4950" s="43">
        <v>44896</v>
      </c>
      <c r="F4950" s="42">
        <v>15.5</v>
      </c>
      <c r="G4950" s="27">
        <v>0.24065300000000001</v>
      </c>
      <c r="H4950" s="27">
        <v>0.18199799999999999</v>
      </c>
      <c r="I4950" s="27">
        <v>0.14685799999999999</v>
      </c>
      <c r="J4950" s="25">
        <v>0</v>
      </c>
      <c r="K4950" s="25">
        <v>0</v>
      </c>
      <c r="L4950" s="25">
        <v>0</v>
      </c>
    </row>
    <row r="4951" spans="2:12" ht="19.5" customHeight="1" x14ac:dyDescent="0.3">
      <c r="B4951" s="39" t="s">
        <v>57</v>
      </c>
      <c r="C4951" s="38" t="s">
        <v>28</v>
      </c>
      <c r="D4951" s="38" t="s">
        <v>100</v>
      </c>
      <c r="E4951" s="43">
        <v>44866</v>
      </c>
      <c r="F4951" s="42">
        <v>15.5</v>
      </c>
      <c r="G4951" s="27">
        <v>0.25658900000000001</v>
      </c>
      <c r="H4951" s="27">
        <v>0.198632</v>
      </c>
      <c r="I4951" s="27">
        <v>0.15795200000000001</v>
      </c>
      <c r="J4951" s="25">
        <v>0</v>
      </c>
      <c r="K4951" s="25">
        <v>0</v>
      </c>
      <c r="L4951" s="25">
        <v>0</v>
      </c>
    </row>
    <row r="4952" spans="2:12" ht="19.5" customHeight="1" x14ac:dyDescent="0.3">
      <c r="B4952" s="39" t="s">
        <v>57</v>
      </c>
      <c r="C4952" s="38" t="s">
        <v>28</v>
      </c>
      <c r="D4952" s="38" t="s">
        <v>100</v>
      </c>
      <c r="E4952" s="43">
        <v>44835</v>
      </c>
      <c r="F4952" s="42">
        <v>15.5</v>
      </c>
      <c r="G4952" s="27">
        <v>0.27552900000000002</v>
      </c>
      <c r="H4952" s="27">
        <v>0.21318100000000001</v>
      </c>
      <c r="I4952" s="27">
        <v>0.16690099999999999</v>
      </c>
      <c r="J4952" s="25">
        <v>0</v>
      </c>
      <c r="K4952" s="25">
        <v>0</v>
      </c>
      <c r="L4952" s="25">
        <v>0</v>
      </c>
    </row>
    <row r="4953" spans="2:12" ht="19.5" customHeight="1" x14ac:dyDescent="0.3">
      <c r="B4953" s="39" t="s">
        <v>57</v>
      </c>
      <c r="C4953" s="38" t="s">
        <v>28</v>
      </c>
      <c r="D4953" s="38" t="s">
        <v>100</v>
      </c>
      <c r="E4953" s="43">
        <v>44805</v>
      </c>
      <c r="F4953" s="42">
        <v>15.5</v>
      </c>
      <c r="G4953" s="27">
        <v>0.28580899999999998</v>
      </c>
      <c r="H4953" s="27">
        <v>0.22086</v>
      </c>
      <c r="I4953" s="27">
        <v>0.18091499999999999</v>
      </c>
      <c r="J4953" s="25">
        <v>0</v>
      </c>
      <c r="K4953" s="25">
        <v>0</v>
      </c>
      <c r="L4953" s="25">
        <v>0</v>
      </c>
    </row>
    <row r="4954" spans="2:12" ht="19.5" customHeight="1" x14ac:dyDescent="0.3">
      <c r="B4954" s="39" t="s">
        <v>57</v>
      </c>
      <c r="C4954" s="38" t="s">
        <v>28</v>
      </c>
      <c r="D4954" s="38" t="s">
        <v>100</v>
      </c>
      <c r="E4954" s="43">
        <v>44774</v>
      </c>
      <c r="F4954" s="42">
        <v>15.5</v>
      </c>
      <c r="G4954" s="27">
        <v>0.28724300000000003</v>
      </c>
      <c r="H4954" s="27">
        <v>0.23674899999999999</v>
      </c>
      <c r="I4954" s="27">
        <v>0.20678299999999999</v>
      </c>
      <c r="J4954" s="25">
        <v>0</v>
      </c>
      <c r="K4954" s="25">
        <v>0</v>
      </c>
      <c r="L4954" s="25">
        <v>0</v>
      </c>
    </row>
    <row r="4955" spans="2:12" ht="19.5" customHeight="1" x14ac:dyDescent="0.3">
      <c r="B4955" s="39" t="s">
        <v>57</v>
      </c>
      <c r="C4955" s="38" t="s">
        <v>28</v>
      </c>
      <c r="D4955" s="38" t="s">
        <v>100</v>
      </c>
      <c r="E4955" s="43">
        <v>44743</v>
      </c>
      <c r="F4955" s="42">
        <v>15.5</v>
      </c>
      <c r="G4955" s="27">
        <v>0.27706900000000001</v>
      </c>
      <c r="H4955" s="27">
        <v>0.226046</v>
      </c>
      <c r="I4955" s="27">
        <v>0.18779699999999999</v>
      </c>
      <c r="J4955" s="25">
        <v>0</v>
      </c>
      <c r="K4955" s="25">
        <v>0</v>
      </c>
      <c r="L4955" s="25">
        <v>0</v>
      </c>
    </row>
    <row r="4956" spans="2:12" ht="19.5" customHeight="1" x14ac:dyDescent="0.3">
      <c r="B4956" s="39" t="s">
        <v>57</v>
      </c>
      <c r="C4956" s="38" t="s">
        <v>28</v>
      </c>
      <c r="D4956" s="38" t="s">
        <v>100</v>
      </c>
      <c r="E4956" s="43">
        <v>44713</v>
      </c>
      <c r="F4956" s="42">
        <v>15.5</v>
      </c>
      <c r="G4956" s="27">
        <v>0.29905999999999999</v>
      </c>
      <c r="H4956" s="27">
        <v>0.249663</v>
      </c>
      <c r="I4956" s="27">
        <v>0.22381799999999999</v>
      </c>
      <c r="J4956" s="25">
        <v>0</v>
      </c>
      <c r="K4956" s="25">
        <v>0</v>
      </c>
      <c r="L4956" s="25">
        <v>0</v>
      </c>
    </row>
    <row r="4957" spans="2:12" ht="19.5" customHeight="1" x14ac:dyDescent="0.3">
      <c r="B4957" s="39" t="s">
        <v>57</v>
      </c>
      <c r="C4957" s="38" t="s">
        <v>28</v>
      </c>
      <c r="D4957" s="38" t="s">
        <v>100</v>
      </c>
      <c r="E4957" s="43">
        <v>44682</v>
      </c>
      <c r="F4957" s="42">
        <v>15.5</v>
      </c>
      <c r="G4957" s="27">
        <v>0.32838299999999998</v>
      </c>
      <c r="H4957" s="27">
        <v>0.27999400000000002</v>
      </c>
      <c r="I4957" s="27">
        <v>0.24549099999999999</v>
      </c>
      <c r="J4957" s="25">
        <v>0</v>
      </c>
      <c r="K4957" s="25">
        <v>0</v>
      </c>
      <c r="L4957" s="25">
        <v>0</v>
      </c>
    </row>
    <row r="4958" spans="2:12" ht="19.5" customHeight="1" x14ac:dyDescent="0.3">
      <c r="B4958" s="39" t="s">
        <v>57</v>
      </c>
      <c r="C4958" s="38" t="s">
        <v>28</v>
      </c>
      <c r="D4958" s="38" t="s">
        <v>100</v>
      </c>
      <c r="E4958" s="43">
        <v>44652</v>
      </c>
      <c r="F4958" s="42">
        <v>15.5</v>
      </c>
      <c r="G4958" s="27">
        <v>0.346912</v>
      </c>
      <c r="H4958" s="27">
        <v>0.28940700000000003</v>
      </c>
      <c r="I4958" s="27">
        <v>0.25182500000000002</v>
      </c>
      <c r="J4958" s="25">
        <v>0</v>
      </c>
      <c r="K4958" s="25">
        <v>0</v>
      </c>
      <c r="L4958" s="25">
        <v>0</v>
      </c>
    </row>
    <row r="4959" spans="2:12" ht="19.5" customHeight="1" x14ac:dyDescent="0.3">
      <c r="B4959" s="39" t="s">
        <v>57</v>
      </c>
      <c r="C4959" s="38" t="s">
        <v>28</v>
      </c>
      <c r="D4959" s="38" t="s">
        <v>100</v>
      </c>
      <c r="E4959" s="43">
        <v>44621</v>
      </c>
      <c r="F4959" s="42">
        <v>15.5</v>
      </c>
      <c r="G4959" s="27">
        <v>0.46189999999999998</v>
      </c>
      <c r="H4959" s="27">
        <v>0.39505200000000001</v>
      </c>
      <c r="I4959" s="27">
        <v>0.358902</v>
      </c>
      <c r="J4959" s="25">
        <v>0</v>
      </c>
      <c r="K4959" s="25">
        <v>0</v>
      </c>
      <c r="L4959" s="25">
        <v>0</v>
      </c>
    </row>
    <row r="4960" spans="2:12" ht="19.5" customHeight="1" x14ac:dyDescent="0.3">
      <c r="B4960" s="39" t="s">
        <v>57</v>
      </c>
      <c r="C4960" s="38" t="s">
        <v>28</v>
      </c>
      <c r="D4960" s="38" t="s">
        <v>100</v>
      </c>
      <c r="E4960" s="43">
        <v>44593</v>
      </c>
      <c r="F4960" s="42">
        <v>15.5</v>
      </c>
      <c r="G4960" s="27">
        <v>0.357655</v>
      </c>
      <c r="H4960" s="27">
        <v>0.28944999999999999</v>
      </c>
      <c r="I4960" s="27">
        <v>0.263789</v>
      </c>
      <c r="J4960" s="25">
        <v>0</v>
      </c>
      <c r="K4960" s="25">
        <v>0</v>
      </c>
      <c r="L4960" s="25">
        <v>0</v>
      </c>
    </row>
    <row r="4961" spans="2:12" ht="19.5" customHeight="1" x14ac:dyDescent="0.3">
      <c r="B4961" s="39" t="s">
        <v>57</v>
      </c>
      <c r="C4961" s="38" t="s">
        <v>28</v>
      </c>
      <c r="D4961" s="38" t="s">
        <v>100</v>
      </c>
      <c r="E4961" s="43">
        <v>44562</v>
      </c>
      <c r="F4961" s="42">
        <v>15.5</v>
      </c>
      <c r="G4961" s="27">
        <v>0.367089</v>
      </c>
      <c r="H4961" s="27">
        <v>0.30101</v>
      </c>
      <c r="I4961" s="27">
        <v>0.26200899999999999</v>
      </c>
      <c r="J4961" s="25">
        <v>0</v>
      </c>
      <c r="K4961" s="25">
        <v>0</v>
      </c>
      <c r="L4961" s="25">
        <v>0</v>
      </c>
    </row>
    <row r="4962" spans="2:12" ht="19.5" customHeight="1" x14ac:dyDescent="0.3">
      <c r="B4962" s="89" t="s">
        <v>57</v>
      </c>
      <c r="C4962" s="38" t="s">
        <v>28</v>
      </c>
      <c r="D4962" s="38" t="s">
        <v>100</v>
      </c>
      <c r="E4962" s="43">
        <v>45078</v>
      </c>
      <c r="F4962" s="42">
        <v>15.5</v>
      </c>
      <c r="G4962" s="27">
        <v>0.215396</v>
      </c>
      <c r="H4962" s="27">
        <v>0.16755800000000001</v>
      </c>
      <c r="I4962" s="27">
        <v>0.137295</v>
      </c>
      <c r="J4962" s="25">
        <v>0</v>
      </c>
      <c r="K4962" s="25">
        <v>0</v>
      </c>
      <c r="L4962" s="25">
        <v>0</v>
      </c>
    </row>
    <row r="4963" spans="2:12" ht="19.5" customHeight="1" x14ac:dyDescent="0.3">
      <c r="B4963" s="39" t="s">
        <v>57</v>
      </c>
      <c r="C4963" s="38" t="s">
        <v>28</v>
      </c>
      <c r="D4963" s="38" t="s">
        <v>100</v>
      </c>
      <c r="E4963" s="43">
        <v>45047</v>
      </c>
      <c r="F4963" s="42">
        <v>17.5</v>
      </c>
      <c r="G4963" s="27">
        <v>0.19481500000000002</v>
      </c>
      <c r="H4963" s="27">
        <v>0.14766800000000002</v>
      </c>
      <c r="I4963" s="27">
        <v>0.125612</v>
      </c>
      <c r="J4963" s="25">
        <v>0</v>
      </c>
      <c r="K4963" s="25">
        <v>0</v>
      </c>
      <c r="L4963" s="25">
        <v>0</v>
      </c>
    </row>
    <row r="4964" spans="2:12" ht="19.5" customHeight="1" x14ac:dyDescent="0.3">
      <c r="B4964" s="39" t="s">
        <v>57</v>
      </c>
      <c r="C4964" s="38" t="s">
        <v>28</v>
      </c>
      <c r="D4964" s="38" t="s">
        <v>100</v>
      </c>
      <c r="E4964" s="43">
        <v>45017</v>
      </c>
      <c r="F4964" s="42">
        <v>17.5</v>
      </c>
      <c r="G4964" s="27">
        <v>0.20278800000000002</v>
      </c>
      <c r="H4964" s="27">
        <v>0.15155100000000002</v>
      </c>
      <c r="I4964" s="27">
        <v>0.12862699999999999</v>
      </c>
      <c r="J4964" s="25">
        <v>0</v>
      </c>
      <c r="K4964" s="25">
        <v>0</v>
      </c>
      <c r="L4964" s="25">
        <v>0</v>
      </c>
    </row>
    <row r="4965" spans="2:12" ht="19.5" customHeight="1" x14ac:dyDescent="0.3">
      <c r="B4965" s="39" t="s">
        <v>57</v>
      </c>
      <c r="C4965" s="38" t="s">
        <v>28</v>
      </c>
      <c r="D4965" s="38" t="s">
        <v>100</v>
      </c>
      <c r="E4965" s="43">
        <v>44986</v>
      </c>
      <c r="F4965" s="42">
        <v>17.5</v>
      </c>
      <c r="G4965" s="27">
        <v>0.221807</v>
      </c>
      <c r="H4965" s="27">
        <v>0.16578200000000001</v>
      </c>
      <c r="I4965" s="27">
        <v>0.14837400000000001</v>
      </c>
      <c r="J4965" s="25">
        <v>0</v>
      </c>
      <c r="K4965" s="25">
        <v>0</v>
      </c>
      <c r="L4965" s="25">
        <v>0</v>
      </c>
    </row>
    <row r="4966" spans="2:12" ht="19.5" customHeight="1" x14ac:dyDescent="0.3">
      <c r="B4966" s="39" t="s">
        <v>57</v>
      </c>
      <c r="C4966" s="38" t="s">
        <v>28</v>
      </c>
      <c r="D4966" s="38" t="s">
        <v>100</v>
      </c>
      <c r="E4966" s="43">
        <v>44958</v>
      </c>
      <c r="F4966" s="42">
        <v>17.5</v>
      </c>
      <c r="G4966" s="27">
        <v>0.27936699999999998</v>
      </c>
      <c r="H4966" s="27">
        <v>0.22439700000000001</v>
      </c>
      <c r="I4966" s="27">
        <v>0.18504799999999999</v>
      </c>
      <c r="J4966" s="25">
        <v>0</v>
      </c>
      <c r="K4966" s="25">
        <v>0</v>
      </c>
      <c r="L4966" s="25">
        <v>0</v>
      </c>
    </row>
    <row r="4967" spans="2:12" ht="19.5" customHeight="1" x14ac:dyDescent="0.3">
      <c r="B4967" s="39" t="s">
        <v>57</v>
      </c>
      <c r="C4967" s="38" t="s">
        <v>28</v>
      </c>
      <c r="D4967" s="38" t="s">
        <v>100</v>
      </c>
      <c r="E4967" s="43">
        <v>44927</v>
      </c>
      <c r="F4967" s="42">
        <v>17.5</v>
      </c>
      <c r="G4967" s="27">
        <v>0.23300699999999999</v>
      </c>
      <c r="H4967" s="27">
        <v>0.166272</v>
      </c>
      <c r="I4967" s="27">
        <v>0.10123699999999999</v>
      </c>
      <c r="J4967" s="25">
        <v>0</v>
      </c>
      <c r="K4967" s="25">
        <v>0</v>
      </c>
      <c r="L4967" s="25">
        <v>0</v>
      </c>
    </row>
    <row r="4968" spans="2:12" ht="19.5" customHeight="1" x14ac:dyDescent="0.3">
      <c r="B4968" s="39" t="s">
        <v>57</v>
      </c>
      <c r="C4968" s="38" t="s">
        <v>28</v>
      </c>
      <c r="D4968" s="38" t="s">
        <v>100</v>
      </c>
      <c r="E4968" s="43">
        <v>44896</v>
      </c>
      <c r="F4968" s="42">
        <v>17.5</v>
      </c>
      <c r="G4968" s="27">
        <v>0.24265300000000001</v>
      </c>
      <c r="H4968" s="27">
        <v>0.18399799999999999</v>
      </c>
      <c r="I4968" s="27">
        <v>0.14885799999999999</v>
      </c>
      <c r="J4968" s="25">
        <v>0</v>
      </c>
      <c r="K4968" s="25">
        <v>0</v>
      </c>
      <c r="L4968" s="25">
        <v>0</v>
      </c>
    </row>
    <row r="4969" spans="2:12" ht="19.5" customHeight="1" x14ac:dyDescent="0.3">
      <c r="B4969" s="39" t="s">
        <v>57</v>
      </c>
      <c r="C4969" s="38" t="s">
        <v>28</v>
      </c>
      <c r="D4969" s="38" t="s">
        <v>100</v>
      </c>
      <c r="E4969" s="43">
        <v>44866</v>
      </c>
      <c r="F4969" s="42">
        <v>17.5</v>
      </c>
      <c r="G4969" s="27">
        <v>0.25858900000000001</v>
      </c>
      <c r="H4969" s="27">
        <v>0.200632</v>
      </c>
      <c r="I4969" s="27">
        <v>0.15995200000000001</v>
      </c>
      <c r="J4969" s="25">
        <v>0</v>
      </c>
      <c r="K4969" s="25">
        <v>0</v>
      </c>
      <c r="L4969" s="25">
        <v>0</v>
      </c>
    </row>
    <row r="4970" spans="2:12" ht="19.5" customHeight="1" x14ac:dyDescent="0.3">
      <c r="B4970" s="39" t="s">
        <v>57</v>
      </c>
      <c r="C4970" s="38" t="s">
        <v>28</v>
      </c>
      <c r="D4970" s="38" t="s">
        <v>100</v>
      </c>
      <c r="E4970" s="43">
        <v>44835</v>
      </c>
      <c r="F4970" s="42">
        <v>17.5</v>
      </c>
      <c r="G4970" s="27">
        <v>0.27752900000000003</v>
      </c>
      <c r="H4970" s="27">
        <v>0.21518100000000001</v>
      </c>
      <c r="I4970" s="27">
        <v>0.168901</v>
      </c>
      <c r="J4970" s="25">
        <v>0</v>
      </c>
      <c r="K4970" s="25">
        <v>0</v>
      </c>
      <c r="L4970" s="25">
        <v>0</v>
      </c>
    </row>
    <row r="4971" spans="2:12" ht="19.5" customHeight="1" x14ac:dyDescent="0.3">
      <c r="B4971" s="39" t="s">
        <v>57</v>
      </c>
      <c r="C4971" s="38" t="s">
        <v>28</v>
      </c>
      <c r="D4971" s="38" t="s">
        <v>100</v>
      </c>
      <c r="E4971" s="43">
        <v>44805</v>
      </c>
      <c r="F4971" s="42">
        <v>17.5</v>
      </c>
      <c r="G4971" s="27">
        <v>0.28780899999999998</v>
      </c>
      <c r="H4971" s="27">
        <v>0.22286</v>
      </c>
      <c r="I4971" s="27">
        <v>0.18291499999999999</v>
      </c>
      <c r="J4971" s="25">
        <v>0</v>
      </c>
      <c r="K4971" s="25">
        <v>0</v>
      </c>
      <c r="L4971" s="25">
        <v>0</v>
      </c>
    </row>
    <row r="4972" spans="2:12" ht="19.5" customHeight="1" x14ac:dyDescent="0.3">
      <c r="B4972" s="39" t="s">
        <v>57</v>
      </c>
      <c r="C4972" s="38" t="s">
        <v>28</v>
      </c>
      <c r="D4972" s="38" t="s">
        <v>100</v>
      </c>
      <c r="E4972" s="43">
        <v>44774</v>
      </c>
      <c r="F4972" s="42">
        <v>17.5</v>
      </c>
      <c r="G4972" s="27">
        <v>0.28924299999999997</v>
      </c>
      <c r="H4972" s="27">
        <v>0.23874899999999999</v>
      </c>
      <c r="I4972" s="27">
        <v>0.208783</v>
      </c>
      <c r="J4972" s="25">
        <v>0</v>
      </c>
      <c r="K4972" s="25">
        <v>0</v>
      </c>
      <c r="L4972" s="25">
        <v>0</v>
      </c>
    </row>
    <row r="4973" spans="2:12" ht="19.5" customHeight="1" x14ac:dyDescent="0.3">
      <c r="B4973" s="39" t="s">
        <v>57</v>
      </c>
      <c r="C4973" s="38" t="s">
        <v>28</v>
      </c>
      <c r="D4973" s="38" t="s">
        <v>100</v>
      </c>
      <c r="E4973" s="43">
        <v>44743</v>
      </c>
      <c r="F4973" s="42">
        <v>17.5</v>
      </c>
      <c r="G4973" s="27">
        <v>0.27906900000000001</v>
      </c>
      <c r="H4973" s="27">
        <v>0.228046</v>
      </c>
      <c r="I4973" s="27">
        <v>0.18979699999999999</v>
      </c>
      <c r="J4973" s="25">
        <v>0</v>
      </c>
      <c r="K4973" s="25">
        <v>0</v>
      </c>
      <c r="L4973" s="25">
        <v>0</v>
      </c>
    </row>
    <row r="4974" spans="2:12" ht="19.5" customHeight="1" x14ac:dyDescent="0.3">
      <c r="B4974" s="39" t="s">
        <v>57</v>
      </c>
      <c r="C4974" s="38" t="s">
        <v>28</v>
      </c>
      <c r="D4974" s="38" t="s">
        <v>100</v>
      </c>
      <c r="E4974" s="43">
        <v>44713</v>
      </c>
      <c r="F4974" s="46">
        <v>17.5</v>
      </c>
      <c r="G4974" s="45">
        <v>0.30105999999999999</v>
      </c>
      <c r="H4974" s="45">
        <v>0.25166300000000003</v>
      </c>
      <c r="I4974" s="45">
        <v>0.22581799999999999</v>
      </c>
      <c r="J4974" s="44">
        <v>0</v>
      </c>
      <c r="K4974" s="44">
        <v>0</v>
      </c>
      <c r="L4974" s="44">
        <v>0</v>
      </c>
    </row>
    <row r="4975" spans="2:12" ht="19.5" customHeight="1" x14ac:dyDescent="0.3">
      <c r="B4975" s="39" t="s">
        <v>57</v>
      </c>
      <c r="C4975" s="38" t="s">
        <v>28</v>
      </c>
      <c r="D4975" s="38" t="s">
        <v>100</v>
      </c>
      <c r="E4975" s="43">
        <v>44682</v>
      </c>
      <c r="F4975" s="46">
        <v>17.5</v>
      </c>
      <c r="G4975" s="45">
        <v>0.33038299999999998</v>
      </c>
      <c r="H4975" s="45">
        <v>0.28199400000000002</v>
      </c>
      <c r="I4975" s="45">
        <v>0.24749099999999999</v>
      </c>
      <c r="J4975" s="44">
        <v>0</v>
      </c>
      <c r="K4975" s="44">
        <v>0</v>
      </c>
      <c r="L4975" s="44">
        <v>0</v>
      </c>
    </row>
    <row r="4976" spans="2:12" ht="19.5" customHeight="1" x14ac:dyDescent="0.3">
      <c r="B4976" s="39" t="s">
        <v>57</v>
      </c>
      <c r="C4976" s="38" t="s">
        <v>28</v>
      </c>
      <c r="D4976" s="38" t="s">
        <v>100</v>
      </c>
      <c r="E4976" s="43">
        <v>44652</v>
      </c>
      <c r="F4976" s="46">
        <v>17.5</v>
      </c>
      <c r="G4976" s="45">
        <v>0.348912</v>
      </c>
      <c r="H4976" s="45">
        <v>0.29140700000000003</v>
      </c>
      <c r="I4976" s="45">
        <v>0.25382500000000002</v>
      </c>
      <c r="J4976" s="44">
        <v>0</v>
      </c>
      <c r="K4976" s="44">
        <v>0</v>
      </c>
      <c r="L4976" s="44">
        <v>0</v>
      </c>
    </row>
    <row r="4977" spans="2:12" ht="19.5" customHeight="1" x14ac:dyDescent="0.3">
      <c r="B4977" s="39" t="s">
        <v>57</v>
      </c>
      <c r="C4977" s="38" t="s">
        <v>28</v>
      </c>
      <c r="D4977" s="38" t="s">
        <v>100</v>
      </c>
      <c r="E4977" s="43">
        <v>44621</v>
      </c>
      <c r="F4977" s="42">
        <v>17.5</v>
      </c>
      <c r="G4977" s="27">
        <v>0.46389999999999998</v>
      </c>
      <c r="H4977" s="27">
        <v>0.39705200000000002</v>
      </c>
      <c r="I4977" s="27">
        <v>0.360902</v>
      </c>
      <c r="J4977" s="25">
        <v>0</v>
      </c>
      <c r="K4977" s="25">
        <v>0</v>
      </c>
      <c r="L4977" s="25">
        <v>0</v>
      </c>
    </row>
    <row r="4978" spans="2:12" ht="19.5" customHeight="1" x14ac:dyDescent="0.3">
      <c r="B4978" s="39" t="s">
        <v>57</v>
      </c>
      <c r="C4978" s="38" t="s">
        <v>28</v>
      </c>
      <c r="D4978" s="38" t="s">
        <v>100</v>
      </c>
      <c r="E4978" s="43">
        <v>44593</v>
      </c>
      <c r="F4978" s="42">
        <v>17.5</v>
      </c>
      <c r="G4978" s="27">
        <v>0.359655</v>
      </c>
      <c r="H4978" s="27">
        <v>0.29144999999999999</v>
      </c>
      <c r="I4978" s="27">
        <v>0.265789</v>
      </c>
      <c r="J4978" s="25">
        <v>0</v>
      </c>
      <c r="K4978" s="25">
        <v>0</v>
      </c>
      <c r="L4978" s="25">
        <v>0</v>
      </c>
    </row>
    <row r="4979" spans="2:12" ht="19.5" customHeight="1" x14ac:dyDescent="0.3">
      <c r="B4979" s="39" t="s">
        <v>57</v>
      </c>
      <c r="C4979" s="38" t="s">
        <v>28</v>
      </c>
      <c r="D4979" s="38" t="s">
        <v>100</v>
      </c>
      <c r="E4979" s="43">
        <v>44562</v>
      </c>
      <c r="F4979" s="42">
        <v>17.5</v>
      </c>
      <c r="G4979" s="27">
        <v>0.369089</v>
      </c>
      <c r="H4979" s="27">
        <v>0.30301</v>
      </c>
      <c r="I4979" s="27">
        <v>0.26400899999999999</v>
      </c>
      <c r="J4979" s="25">
        <v>0</v>
      </c>
      <c r="K4979" s="25">
        <v>0</v>
      </c>
      <c r="L4979" s="25">
        <v>0</v>
      </c>
    </row>
    <row r="4980" spans="2:12" ht="19.5" customHeight="1" x14ac:dyDescent="0.3">
      <c r="B4980" s="89" t="s">
        <v>57</v>
      </c>
      <c r="C4980" s="38" t="s">
        <v>28</v>
      </c>
      <c r="D4980" s="38" t="s">
        <v>100</v>
      </c>
      <c r="E4980" s="43">
        <v>45078</v>
      </c>
      <c r="F4980" s="42">
        <v>17.5</v>
      </c>
      <c r="G4980" s="27">
        <v>0.21739600000000001</v>
      </c>
      <c r="H4980" s="27">
        <v>0.16955800000000001</v>
      </c>
      <c r="I4980" s="27">
        <v>0.139295</v>
      </c>
      <c r="J4980" s="25">
        <v>0</v>
      </c>
      <c r="K4980" s="25">
        <v>0</v>
      </c>
      <c r="L4980" s="25">
        <v>0</v>
      </c>
    </row>
    <row r="4981" spans="2:12" ht="19.5" customHeight="1" x14ac:dyDescent="0.3">
      <c r="B4981" s="39" t="s">
        <v>57</v>
      </c>
      <c r="C4981" s="38" t="s">
        <v>28</v>
      </c>
      <c r="D4981" s="38" t="s">
        <v>100</v>
      </c>
      <c r="E4981" s="43">
        <v>45047</v>
      </c>
      <c r="F4981" s="42">
        <v>19.5</v>
      </c>
      <c r="G4981" s="27">
        <v>0.19681500000000002</v>
      </c>
      <c r="H4981" s="27">
        <v>0.14966800000000002</v>
      </c>
      <c r="I4981" s="27">
        <v>0.127612</v>
      </c>
      <c r="J4981" s="25">
        <v>0</v>
      </c>
      <c r="K4981" s="25">
        <v>0</v>
      </c>
      <c r="L4981" s="25">
        <v>0</v>
      </c>
    </row>
    <row r="4982" spans="2:12" ht="19.5" customHeight="1" x14ac:dyDescent="0.3">
      <c r="B4982" s="39" t="s">
        <v>57</v>
      </c>
      <c r="C4982" s="38" t="s">
        <v>28</v>
      </c>
      <c r="D4982" s="38" t="s">
        <v>100</v>
      </c>
      <c r="E4982" s="43">
        <v>45017</v>
      </c>
      <c r="F4982" s="42">
        <v>19.5</v>
      </c>
      <c r="G4982" s="27">
        <v>0.20478800000000003</v>
      </c>
      <c r="H4982" s="27">
        <v>0.15355100000000002</v>
      </c>
      <c r="I4982" s="27">
        <v>0.13062699999999999</v>
      </c>
      <c r="J4982" s="25">
        <v>0</v>
      </c>
      <c r="K4982" s="25">
        <v>0</v>
      </c>
      <c r="L4982" s="25">
        <v>0</v>
      </c>
    </row>
    <row r="4983" spans="2:12" ht="19.5" customHeight="1" x14ac:dyDescent="0.3">
      <c r="B4983" s="39" t="s">
        <v>57</v>
      </c>
      <c r="C4983" s="38" t="s">
        <v>28</v>
      </c>
      <c r="D4983" s="38" t="s">
        <v>100</v>
      </c>
      <c r="E4983" s="43">
        <v>44986</v>
      </c>
      <c r="F4983" s="42">
        <v>19.5</v>
      </c>
      <c r="G4983" s="27">
        <v>0.22380700000000001</v>
      </c>
      <c r="H4983" s="27">
        <v>0.16778200000000001</v>
      </c>
      <c r="I4983" s="27">
        <v>0.15037400000000001</v>
      </c>
      <c r="J4983" s="25">
        <v>0</v>
      </c>
      <c r="K4983" s="25">
        <v>0</v>
      </c>
      <c r="L4983" s="25">
        <v>0</v>
      </c>
    </row>
    <row r="4984" spans="2:12" ht="19.5" customHeight="1" x14ac:dyDescent="0.3">
      <c r="B4984" s="39" t="s">
        <v>57</v>
      </c>
      <c r="C4984" s="38" t="s">
        <v>28</v>
      </c>
      <c r="D4984" s="38" t="s">
        <v>100</v>
      </c>
      <c r="E4984" s="43">
        <v>44958</v>
      </c>
      <c r="F4984" s="42">
        <v>19.5</v>
      </c>
      <c r="G4984" s="27">
        <v>0.28136699999999998</v>
      </c>
      <c r="H4984" s="27">
        <v>0.22639700000000001</v>
      </c>
      <c r="I4984" s="27">
        <v>0.18704799999999999</v>
      </c>
      <c r="J4984" s="25">
        <v>0</v>
      </c>
      <c r="K4984" s="25">
        <v>0</v>
      </c>
      <c r="L4984" s="25">
        <v>0</v>
      </c>
    </row>
    <row r="4985" spans="2:12" ht="19.5" customHeight="1" x14ac:dyDescent="0.3">
      <c r="B4985" s="39" t="s">
        <v>57</v>
      </c>
      <c r="C4985" s="38" t="s">
        <v>28</v>
      </c>
      <c r="D4985" s="38" t="s">
        <v>100</v>
      </c>
      <c r="E4985" s="43">
        <v>44927</v>
      </c>
      <c r="F4985" s="42">
        <v>19.5</v>
      </c>
      <c r="G4985" s="27">
        <v>0.23500699999999999</v>
      </c>
      <c r="H4985" s="27">
        <v>0.168272</v>
      </c>
      <c r="I4985" s="27">
        <v>0.103237</v>
      </c>
      <c r="J4985" s="25">
        <v>0</v>
      </c>
      <c r="K4985" s="25">
        <v>0</v>
      </c>
      <c r="L4985" s="25">
        <v>0</v>
      </c>
    </row>
    <row r="4986" spans="2:12" ht="19.5" customHeight="1" x14ac:dyDescent="0.3">
      <c r="B4986" s="39" t="s">
        <v>57</v>
      </c>
      <c r="C4986" s="38" t="s">
        <v>28</v>
      </c>
      <c r="D4986" s="38" t="s">
        <v>100</v>
      </c>
      <c r="E4986" s="43">
        <v>44896</v>
      </c>
      <c r="F4986" s="42">
        <v>19.5</v>
      </c>
      <c r="G4986" s="27">
        <v>0.24465300000000001</v>
      </c>
      <c r="H4986" s="27">
        <v>0.185998</v>
      </c>
      <c r="I4986" s="27">
        <v>0.15085799999999999</v>
      </c>
      <c r="J4986" s="25">
        <v>0</v>
      </c>
      <c r="K4986" s="25">
        <v>0</v>
      </c>
      <c r="L4986" s="25">
        <v>0</v>
      </c>
    </row>
    <row r="4987" spans="2:12" ht="19.5" customHeight="1" x14ac:dyDescent="0.3">
      <c r="B4987" s="39" t="s">
        <v>57</v>
      </c>
      <c r="C4987" s="38" t="s">
        <v>28</v>
      </c>
      <c r="D4987" s="38" t="s">
        <v>100</v>
      </c>
      <c r="E4987" s="43">
        <v>44866</v>
      </c>
      <c r="F4987" s="42">
        <v>19.5</v>
      </c>
      <c r="G4987" s="27">
        <v>0.26058900000000002</v>
      </c>
      <c r="H4987" s="27">
        <v>0.20263200000000001</v>
      </c>
      <c r="I4987" s="27">
        <v>0.16195200000000001</v>
      </c>
      <c r="J4987" s="25">
        <v>0</v>
      </c>
      <c r="K4987" s="25">
        <v>0</v>
      </c>
      <c r="L4987" s="25">
        <v>0</v>
      </c>
    </row>
    <row r="4988" spans="2:12" ht="19.5" customHeight="1" x14ac:dyDescent="0.3">
      <c r="B4988" s="39" t="s">
        <v>57</v>
      </c>
      <c r="C4988" s="38" t="s">
        <v>28</v>
      </c>
      <c r="D4988" s="38" t="s">
        <v>100</v>
      </c>
      <c r="E4988" s="43">
        <v>44835</v>
      </c>
      <c r="F4988" s="42">
        <v>19.5</v>
      </c>
      <c r="G4988" s="27">
        <v>0.27952900000000003</v>
      </c>
      <c r="H4988" s="27">
        <v>0.21718100000000001</v>
      </c>
      <c r="I4988" s="27">
        <v>0.170901</v>
      </c>
      <c r="J4988" s="25">
        <v>0</v>
      </c>
      <c r="K4988" s="25">
        <v>0</v>
      </c>
      <c r="L4988" s="25">
        <v>0</v>
      </c>
    </row>
    <row r="4989" spans="2:12" ht="19.5" customHeight="1" x14ac:dyDescent="0.3">
      <c r="B4989" s="39" t="s">
        <v>57</v>
      </c>
      <c r="C4989" s="38" t="s">
        <v>28</v>
      </c>
      <c r="D4989" s="38" t="s">
        <v>100</v>
      </c>
      <c r="E4989" s="43">
        <v>44805</v>
      </c>
      <c r="F4989" s="42">
        <v>19.5</v>
      </c>
      <c r="G4989" s="27">
        <v>0.28980899999999998</v>
      </c>
      <c r="H4989" s="27">
        <v>0.22486</v>
      </c>
      <c r="I4989" s="27">
        <v>0.184915</v>
      </c>
      <c r="J4989" s="25">
        <v>0</v>
      </c>
      <c r="K4989" s="25">
        <v>0</v>
      </c>
      <c r="L4989" s="25">
        <v>0</v>
      </c>
    </row>
    <row r="4990" spans="2:12" ht="19.5" customHeight="1" x14ac:dyDescent="0.3">
      <c r="B4990" s="39" t="s">
        <v>57</v>
      </c>
      <c r="C4990" s="38" t="s">
        <v>28</v>
      </c>
      <c r="D4990" s="38" t="s">
        <v>100</v>
      </c>
      <c r="E4990" s="43">
        <v>44774</v>
      </c>
      <c r="F4990" s="42">
        <v>19.5</v>
      </c>
      <c r="G4990" s="27">
        <v>0.29124299999999997</v>
      </c>
      <c r="H4990" s="27">
        <v>0.24074899999999999</v>
      </c>
      <c r="I4990" s="27">
        <v>0.210783</v>
      </c>
      <c r="J4990" s="25">
        <v>0</v>
      </c>
      <c r="K4990" s="25">
        <v>0</v>
      </c>
      <c r="L4990" s="25">
        <v>0</v>
      </c>
    </row>
    <row r="4991" spans="2:12" ht="19.5" customHeight="1" x14ac:dyDescent="0.3">
      <c r="B4991" s="39" t="s">
        <v>57</v>
      </c>
      <c r="C4991" s="38" t="s">
        <v>28</v>
      </c>
      <c r="D4991" s="38" t="s">
        <v>100</v>
      </c>
      <c r="E4991" s="43">
        <v>44743</v>
      </c>
      <c r="F4991" s="42">
        <v>19.5</v>
      </c>
      <c r="G4991" s="27">
        <v>0.28106900000000001</v>
      </c>
      <c r="H4991" s="27">
        <v>0.230046</v>
      </c>
      <c r="I4991" s="27">
        <v>0.191797</v>
      </c>
      <c r="J4991" s="25">
        <v>0</v>
      </c>
      <c r="K4991" s="25">
        <v>0</v>
      </c>
      <c r="L4991" s="25">
        <v>0</v>
      </c>
    </row>
    <row r="4992" spans="2:12" ht="19.5" customHeight="1" x14ac:dyDescent="0.3">
      <c r="B4992" s="39" t="s">
        <v>57</v>
      </c>
      <c r="C4992" s="38" t="s">
        <v>28</v>
      </c>
      <c r="D4992" s="38" t="s">
        <v>100</v>
      </c>
      <c r="E4992" s="43">
        <v>44713</v>
      </c>
      <c r="F4992" s="42">
        <v>19.5</v>
      </c>
      <c r="G4992" s="27">
        <v>0.30306</v>
      </c>
      <c r="H4992" s="27">
        <v>0.25366300000000003</v>
      </c>
      <c r="I4992" s="27">
        <v>0.22781799999999999</v>
      </c>
      <c r="J4992" s="25">
        <v>0</v>
      </c>
      <c r="K4992" s="25">
        <v>0</v>
      </c>
      <c r="L4992" s="25">
        <v>0</v>
      </c>
    </row>
    <row r="4993" spans="2:12" ht="19.5" customHeight="1" x14ac:dyDescent="0.3">
      <c r="B4993" s="39" t="s">
        <v>57</v>
      </c>
      <c r="C4993" s="38" t="s">
        <v>28</v>
      </c>
      <c r="D4993" s="38" t="s">
        <v>100</v>
      </c>
      <c r="E4993" s="43">
        <v>44682</v>
      </c>
      <c r="F4993" s="42">
        <v>19.5</v>
      </c>
      <c r="G4993" s="27">
        <v>0.33238299999999998</v>
      </c>
      <c r="H4993" s="27">
        <v>0.28399400000000002</v>
      </c>
      <c r="I4993" s="27">
        <v>0.24949099999999999</v>
      </c>
      <c r="J4993" s="25">
        <v>0</v>
      </c>
      <c r="K4993" s="25">
        <v>0</v>
      </c>
      <c r="L4993" s="25">
        <v>0</v>
      </c>
    </row>
    <row r="4994" spans="2:12" ht="19.5" customHeight="1" x14ac:dyDescent="0.3">
      <c r="B4994" s="39" t="s">
        <v>57</v>
      </c>
      <c r="C4994" s="38" t="s">
        <v>28</v>
      </c>
      <c r="D4994" s="38" t="s">
        <v>100</v>
      </c>
      <c r="E4994" s="43">
        <v>44652</v>
      </c>
      <c r="F4994" s="42">
        <v>19.5</v>
      </c>
      <c r="G4994" s="27">
        <v>0.350912</v>
      </c>
      <c r="H4994" s="27">
        <v>0.29340700000000003</v>
      </c>
      <c r="I4994" s="27">
        <v>0.25582500000000002</v>
      </c>
      <c r="J4994" s="25">
        <v>0</v>
      </c>
      <c r="K4994" s="25">
        <v>0</v>
      </c>
      <c r="L4994" s="25">
        <v>0</v>
      </c>
    </row>
    <row r="4995" spans="2:12" ht="19.5" customHeight="1" x14ac:dyDescent="0.3">
      <c r="B4995" s="39" t="s">
        <v>57</v>
      </c>
      <c r="C4995" s="38" t="s">
        <v>28</v>
      </c>
      <c r="D4995" s="38" t="s">
        <v>100</v>
      </c>
      <c r="E4995" s="43">
        <v>44621</v>
      </c>
      <c r="F4995" s="42">
        <v>19.5</v>
      </c>
      <c r="G4995" s="27">
        <v>0.46589999999999998</v>
      </c>
      <c r="H4995" s="27">
        <v>0.39905200000000002</v>
      </c>
      <c r="I4995" s="27">
        <v>0.362902</v>
      </c>
      <c r="J4995" s="25">
        <v>0</v>
      </c>
      <c r="K4995" s="25">
        <v>0</v>
      </c>
      <c r="L4995" s="25">
        <v>0</v>
      </c>
    </row>
    <row r="4996" spans="2:12" ht="19.5" customHeight="1" x14ac:dyDescent="0.3">
      <c r="B4996" s="39" t="s">
        <v>57</v>
      </c>
      <c r="C4996" s="38" t="s">
        <v>28</v>
      </c>
      <c r="D4996" s="38" t="s">
        <v>100</v>
      </c>
      <c r="E4996" s="43">
        <v>44593</v>
      </c>
      <c r="F4996" s="42">
        <v>19.5</v>
      </c>
      <c r="G4996" s="27">
        <v>0.361655</v>
      </c>
      <c r="H4996" s="27">
        <v>0.29344999999999999</v>
      </c>
      <c r="I4996" s="27">
        <v>0.267789</v>
      </c>
      <c r="J4996" s="25">
        <v>0</v>
      </c>
      <c r="K4996" s="25">
        <v>0</v>
      </c>
      <c r="L4996" s="25">
        <v>0</v>
      </c>
    </row>
    <row r="4997" spans="2:12" ht="19.5" customHeight="1" x14ac:dyDescent="0.3">
      <c r="B4997" s="39" t="s">
        <v>57</v>
      </c>
      <c r="C4997" s="38" t="s">
        <v>28</v>
      </c>
      <c r="D4997" s="38" t="s">
        <v>100</v>
      </c>
      <c r="E4997" s="43">
        <v>44562</v>
      </c>
      <c r="F4997" s="42">
        <v>19.5</v>
      </c>
      <c r="G4997" s="27">
        <v>0.371089</v>
      </c>
      <c r="H4997" s="27">
        <v>0.30501</v>
      </c>
      <c r="I4997" s="27">
        <v>0.266009</v>
      </c>
      <c r="J4997" s="25">
        <v>0</v>
      </c>
      <c r="K4997" s="25">
        <v>0</v>
      </c>
      <c r="L4997" s="25">
        <v>0</v>
      </c>
    </row>
    <row r="4998" spans="2:12" ht="19.5" customHeight="1" x14ac:dyDescent="0.3">
      <c r="B4998" s="89" t="s">
        <v>57</v>
      </c>
      <c r="C4998" s="38" t="s">
        <v>28</v>
      </c>
      <c r="D4998" s="38" t="s">
        <v>100</v>
      </c>
      <c r="E4998" s="43">
        <v>45078</v>
      </c>
      <c r="F4998" s="42">
        <v>19.5</v>
      </c>
      <c r="G4998" s="27">
        <v>0.21939600000000001</v>
      </c>
      <c r="H4998" s="27">
        <v>0.17155800000000002</v>
      </c>
      <c r="I4998" s="27">
        <v>0.141295</v>
      </c>
      <c r="J4998" s="25">
        <v>0</v>
      </c>
      <c r="K4998" s="25">
        <v>0</v>
      </c>
      <c r="L4998" s="25">
        <v>0</v>
      </c>
    </row>
    <row r="4999" spans="2:12" ht="19.5" customHeight="1" x14ac:dyDescent="0.3">
      <c r="B4999" s="39" t="s">
        <v>57</v>
      </c>
      <c r="C4999" s="38" t="s">
        <v>28</v>
      </c>
      <c r="D4999" s="38" t="s">
        <v>100</v>
      </c>
      <c r="E4999" s="43">
        <v>45047</v>
      </c>
      <c r="F4999" s="42">
        <v>21.5</v>
      </c>
      <c r="G4999" s="27">
        <v>0.19881500000000002</v>
      </c>
      <c r="H4999" s="27">
        <v>0.15166800000000003</v>
      </c>
      <c r="I4999" s="27">
        <v>0.129612</v>
      </c>
      <c r="J4999" s="25">
        <v>0</v>
      </c>
      <c r="K4999" s="25">
        <v>0</v>
      </c>
      <c r="L4999" s="25">
        <v>0</v>
      </c>
    </row>
    <row r="5000" spans="2:12" ht="19.5" customHeight="1" x14ac:dyDescent="0.3">
      <c r="B5000" s="39" t="s">
        <v>57</v>
      </c>
      <c r="C5000" s="38" t="s">
        <v>28</v>
      </c>
      <c r="D5000" s="38" t="s">
        <v>100</v>
      </c>
      <c r="E5000" s="43">
        <v>45017</v>
      </c>
      <c r="F5000" s="42">
        <v>21.5</v>
      </c>
      <c r="G5000" s="27">
        <v>0.20678800000000003</v>
      </c>
      <c r="H5000" s="27">
        <v>0.15555100000000002</v>
      </c>
      <c r="I5000" s="27">
        <v>0.13262699999999999</v>
      </c>
      <c r="J5000" s="25">
        <v>0</v>
      </c>
      <c r="K5000" s="25">
        <v>0</v>
      </c>
      <c r="L5000" s="25">
        <v>0</v>
      </c>
    </row>
    <row r="5001" spans="2:12" ht="19.5" customHeight="1" x14ac:dyDescent="0.3">
      <c r="B5001" s="39" t="s">
        <v>57</v>
      </c>
      <c r="C5001" s="38" t="s">
        <v>28</v>
      </c>
      <c r="D5001" s="38" t="s">
        <v>100</v>
      </c>
      <c r="E5001" s="43">
        <v>44986</v>
      </c>
      <c r="F5001" s="42">
        <v>21.5</v>
      </c>
      <c r="G5001" s="27">
        <v>0.22580700000000001</v>
      </c>
      <c r="H5001" s="27">
        <v>0.16978200000000002</v>
      </c>
      <c r="I5001" s="27">
        <v>0.15237400000000001</v>
      </c>
      <c r="J5001" s="25">
        <v>0</v>
      </c>
      <c r="K5001" s="25">
        <v>0</v>
      </c>
      <c r="L5001" s="25">
        <v>0</v>
      </c>
    </row>
    <row r="5002" spans="2:12" ht="19.5" customHeight="1" x14ac:dyDescent="0.3">
      <c r="B5002" s="39" t="s">
        <v>57</v>
      </c>
      <c r="C5002" s="38" t="s">
        <v>28</v>
      </c>
      <c r="D5002" s="38" t="s">
        <v>100</v>
      </c>
      <c r="E5002" s="43">
        <v>44958</v>
      </c>
      <c r="F5002" s="42">
        <v>21.5</v>
      </c>
      <c r="G5002" s="27">
        <v>0.28336699999999998</v>
      </c>
      <c r="H5002" s="27">
        <v>0.22839699999999999</v>
      </c>
      <c r="I5002" s="27">
        <v>0.18904799999999999</v>
      </c>
      <c r="J5002" s="25">
        <v>0</v>
      </c>
      <c r="K5002" s="25">
        <v>0</v>
      </c>
      <c r="L5002" s="25">
        <v>0</v>
      </c>
    </row>
    <row r="5003" spans="2:12" ht="19.5" customHeight="1" x14ac:dyDescent="0.3">
      <c r="B5003" s="39" t="s">
        <v>57</v>
      </c>
      <c r="C5003" s="38" t="s">
        <v>28</v>
      </c>
      <c r="D5003" s="38" t="s">
        <v>100</v>
      </c>
      <c r="E5003" s="43">
        <v>44927</v>
      </c>
      <c r="F5003" s="42">
        <v>21.5</v>
      </c>
      <c r="G5003" s="27">
        <v>0.237007</v>
      </c>
      <c r="H5003" s="27">
        <v>0.17027200000000001</v>
      </c>
      <c r="I5003" s="27">
        <v>0.105237</v>
      </c>
      <c r="J5003" s="25">
        <v>0</v>
      </c>
      <c r="K5003" s="25">
        <v>0</v>
      </c>
      <c r="L5003" s="25">
        <v>0</v>
      </c>
    </row>
    <row r="5004" spans="2:12" ht="19.5" customHeight="1" x14ac:dyDescent="0.3">
      <c r="B5004" s="39" t="s">
        <v>57</v>
      </c>
      <c r="C5004" s="38" t="s">
        <v>28</v>
      </c>
      <c r="D5004" s="38" t="s">
        <v>100</v>
      </c>
      <c r="E5004" s="43">
        <v>44896</v>
      </c>
      <c r="F5004" s="42">
        <v>21.5</v>
      </c>
      <c r="G5004" s="27">
        <v>0.24665300000000001</v>
      </c>
      <c r="H5004" s="27">
        <v>0.187998</v>
      </c>
      <c r="I5004" s="27">
        <v>0.15285799999999999</v>
      </c>
      <c r="J5004" s="25">
        <v>0</v>
      </c>
      <c r="K5004" s="25">
        <v>0</v>
      </c>
      <c r="L5004" s="25">
        <v>0</v>
      </c>
    </row>
    <row r="5005" spans="2:12" ht="19.5" customHeight="1" x14ac:dyDescent="0.3">
      <c r="B5005" s="39" t="s">
        <v>57</v>
      </c>
      <c r="C5005" s="38" t="s">
        <v>28</v>
      </c>
      <c r="D5005" s="38" t="s">
        <v>100</v>
      </c>
      <c r="E5005" s="43">
        <v>44866</v>
      </c>
      <c r="F5005" s="42">
        <v>21.5</v>
      </c>
      <c r="G5005" s="27">
        <v>0.26258900000000002</v>
      </c>
      <c r="H5005" s="27">
        <v>0.20463200000000001</v>
      </c>
      <c r="I5005" s="27">
        <v>0.16395200000000001</v>
      </c>
      <c r="J5005" s="25">
        <v>0</v>
      </c>
      <c r="K5005" s="25">
        <v>0</v>
      </c>
      <c r="L5005" s="25">
        <v>0</v>
      </c>
    </row>
    <row r="5006" spans="2:12" ht="19.5" customHeight="1" x14ac:dyDescent="0.3">
      <c r="B5006" s="39" t="s">
        <v>57</v>
      </c>
      <c r="C5006" s="38" t="s">
        <v>28</v>
      </c>
      <c r="D5006" s="38" t="s">
        <v>100</v>
      </c>
      <c r="E5006" s="43">
        <v>44835</v>
      </c>
      <c r="F5006" s="42">
        <v>21.5</v>
      </c>
      <c r="G5006" s="27">
        <v>0.28152900000000003</v>
      </c>
      <c r="H5006" s="27">
        <v>0.21918100000000001</v>
      </c>
      <c r="I5006" s="27">
        <v>0.172901</v>
      </c>
      <c r="J5006" s="25">
        <v>0</v>
      </c>
      <c r="K5006" s="25">
        <v>0</v>
      </c>
      <c r="L5006" s="25">
        <v>0</v>
      </c>
    </row>
    <row r="5007" spans="2:12" ht="19.5" customHeight="1" x14ac:dyDescent="0.3">
      <c r="B5007" s="39" t="s">
        <v>57</v>
      </c>
      <c r="C5007" s="38" t="s">
        <v>28</v>
      </c>
      <c r="D5007" s="38" t="s">
        <v>100</v>
      </c>
      <c r="E5007" s="43">
        <v>44805</v>
      </c>
      <c r="F5007" s="42">
        <v>21.5</v>
      </c>
      <c r="G5007" s="27">
        <v>0.29180899999999999</v>
      </c>
      <c r="H5007" s="27">
        <v>0.22686000000000001</v>
      </c>
      <c r="I5007" s="27">
        <v>0.186915</v>
      </c>
      <c r="J5007" s="25">
        <v>0</v>
      </c>
      <c r="K5007" s="25">
        <v>0</v>
      </c>
      <c r="L5007" s="25">
        <v>0</v>
      </c>
    </row>
    <row r="5008" spans="2:12" ht="19.5" customHeight="1" x14ac:dyDescent="0.3">
      <c r="B5008" s="39" t="s">
        <v>57</v>
      </c>
      <c r="C5008" s="38" t="s">
        <v>28</v>
      </c>
      <c r="D5008" s="38" t="s">
        <v>100</v>
      </c>
      <c r="E5008" s="43">
        <v>44774</v>
      </c>
      <c r="F5008" s="42">
        <v>21.5</v>
      </c>
      <c r="G5008" s="27">
        <v>0.29324299999999998</v>
      </c>
      <c r="H5008" s="27">
        <v>0.24274899999999999</v>
      </c>
      <c r="I5008" s="27">
        <v>0.212783</v>
      </c>
      <c r="J5008" s="25">
        <v>0</v>
      </c>
      <c r="K5008" s="25">
        <v>0</v>
      </c>
      <c r="L5008" s="25">
        <v>0</v>
      </c>
    </row>
    <row r="5009" spans="2:12" ht="19.5" customHeight="1" x14ac:dyDescent="0.3">
      <c r="B5009" s="39" t="s">
        <v>57</v>
      </c>
      <c r="C5009" s="38" t="s">
        <v>28</v>
      </c>
      <c r="D5009" s="38" t="s">
        <v>100</v>
      </c>
      <c r="E5009" s="43">
        <v>44743</v>
      </c>
      <c r="F5009" s="42">
        <v>21.5</v>
      </c>
      <c r="G5009" s="27">
        <v>0.28306900000000002</v>
      </c>
      <c r="H5009" s="27">
        <v>0.232046</v>
      </c>
      <c r="I5009" s="27">
        <v>0.17379700000000001</v>
      </c>
      <c r="J5009" s="25">
        <v>0</v>
      </c>
      <c r="K5009" s="25">
        <v>0</v>
      </c>
      <c r="L5009" s="25">
        <v>0</v>
      </c>
    </row>
    <row r="5010" spans="2:12" ht="19.5" customHeight="1" x14ac:dyDescent="0.3">
      <c r="B5010" s="39" t="s">
        <v>57</v>
      </c>
      <c r="C5010" s="38" t="s">
        <v>28</v>
      </c>
      <c r="D5010" s="38" t="s">
        <v>100</v>
      </c>
      <c r="E5010" s="43">
        <v>44713</v>
      </c>
      <c r="F5010" s="42">
        <v>21.5</v>
      </c>
      <c r="G5010" s="27">
        <v>0.30506</v>
      </c>
      <c r="H5010" s="27">
        <v>0.25566300000000003</v>
      </c>
      <c r="I5010" s="27">
        <v>0.22981799999999999</v>
      </c>
      <c r="J5010" s="25">
        <v>0</v>
      </c>
      <c r="K5010" s="25">
        <v>0</v>
      </c>
      <c r="L5010" s="25">
        <v>0</v>
      </c>
    </row>
    <row r="5011" spans="2:12" ht="19.5" customHeight="1" x14ac:dyDescent="0.3">
      <c r="B5011" s="39" t="s">
        <v>57</v>
      </c>
      <c r="C5011" s="38" t="s">
        <v>28</v>
      </c>
      <c r="D5011" s="38" t="s">
        <v>100</v>
      </c>
      <c r="E5011" s="43">
        <v>44682</v>
      </c>
      <c r="F5011" s="42">
        <v>21.5</v>
      </c>
      <c r="G5011" s="27">
        <v>0.33438299999999999</v>
      </c>
      <c r="H5011" s="27">
        <v>0.28599400000000003</v>
      </c>
      <c r="I5011" s="27">
        <v>0.25149099999999996</v>
      </c>
      <c r="J5011" s="25">
        <v>0</v>
      </c>
      <c r="K5011" s="25">
        <v>0</v>
      </c>
      <c r="L5011" s="25">
        <v>0</v>
      </c>
    </row>
    <row r="5012" spans="2:12" ht="19.5" customHeight="1" x14ac:dyDescent="0.3">
      <c r="B5012" s="39" t="s">
        <v>57</v>
      </c>
      <c r="C5012" s="38" t="s">
        <v>28</v>
      </c>
      <c r="D5012" s="38" t="s">
        <v>100</v>
      </c>
      <c r="E5012" s="43">
        <v>44652</v>
      </c>
      <c r="F5012" s="42">
        <v>21.5</v>
      </c>
      <c r="G5012" s="27">
        <v>0.352912</v>
      </c>
      <c r="H5012" s="27">
        <v>0.29540699999999998</v>
      </c>
      <c r="I5012" s="27">
        <v>0.25782500000000003</v>
      </c>
      <c r="J5012" s="25">
        <v>0</v>
      </c>
      <c r="K5012" s="25">
        <v>0</v>
      </c>
      <c r="L5012" s="25">
        <v>0</v>
      </c>
    </row>
    <row r="5013" spans="2:12" ht="19.5" customHeight="1" x14ac:dyDescent="0.3">
      <c r="B5013" s="39" t="s">
        <v>57</v>
      </c>
      <c r="C5013" s="38" t="s">
        <v>28</v>
      </c>
      <c r="D5013" s="38" t="s">
        <v>100</v>
      </c>
      <c r="E5013" s="43">
        <v>44621</v>
      </c>
      <c r="F5013" s="42">
        <v>21.5</v>
      </c>
      <c r="G5013" s="27">
        <v>0.46789999999999998</v>
      </c>
      <c r="H5013" s="27">
        <v>0.40105200000000002</v>
      </c>
      <c r="I5013" s="27">
        <v>0.364902</v>
      </c>
      <c r="J5013" s="25">
        <v>0</v>
      </c>
      <c r="K5013" s="25">
        <v>0</v>
      </c>
      <c r="L5013" s="25">
        <v>0</v>
      </c>
    </row>
    <row r="5014" spans="2:12" ht="19.5" customHeight="1" x14ac:dyDescent="0.3">
      <c r="B5014" s="39" t="s">
        <v>57</v>
      </c>
      <c r="C5014" s="38" t="s">
        <v>28</v>
      </c>
      <c r="D5014" s="38" t="s">
        <v>100</v>
      </c>
      <c r="E5014" s="43">
        <v>44593</v>
      </c>
      <c r="F5014" s="42">
        <v>21.5</v>
      </c>
      <c r="G5014" s="27">
        <v>0.36365500000000001</v>
      </c>
      <c r="H5014" s="27">
        <v>0.29544999999999999</v>
      </c>
      <c r="I5014" s="27">
        <v>0.269789</v>
      </c>
      <c r="J5014" s="25">
        <v>0</v>
      </c>
      <c r="K5014" s="25">
        <v>0</v>
      </c>
      <c r="L5014" s="25">
        <v>0</v>
      </c>
    </row>
    <row r="5015" spans="2:12" ht="19.5" customHeight="1" x14ac:dyDescent="0.3">
      <c r="B5015" s="39" t="s">
        <v>57</v>
      </c>
      <c r="C5015" s="38" t="s">
        <v>28</v>
      </c>
      <c r="D5015" s="38" t="s">
        <v>100</v>
      </c>
      <c r="E5015" s="43">
        <v>44562</v>
      </c>
      <c r="F5015" s="42">
        <v>21.5</v>
      </c>
      <c r="G5015" s="27">
        <v>0.373089</v>
      </c>
      <c r="H5015" s="27">
        <v>0.30701000000000001</v>
      </c>
      <c r="I5015" s="27">
        <v>0.268009</v>
      </c>
      <c r="J5015" s="25">
        <v>0</v>
      </c>
      <c r="K5015" s="25">
        <v>0</v>
      </c>
      <c r="L5015" s="25">
        <v>0</v>
      </c>
    </row>
    <row r="5016" spans="2:12" ht="19.5" customHeight="1" x14ac:dyDescent="0.3">
      <c r="B5016" s="88" t="s">
        <v>57</v>
      </c>
      <c r="C5016" s="38" t="s">
        <v>28</v>
      </c>
      <c r="D5016" s="38" t="s">
        <v>100</v>
      </c>
      <c r="E5016" s="43">
        <v>45078</v>
      </c>
      <c r="F5016" s="42">
        <v>21.5</v>
      </c>
      <c r="G5016" s="27">
        <v>0.22139600000000001</v>
      </c>
      <c r="H5016" s="27">
        <v>0.17355800000000002</v>
      </c>
      <c r="I5016" s="27">
        <v>0.14329500000000001</v>
      </c>
      <c r="J5016" s="25">
        <v>0</v>
      </c>
      <c r="K5016" s="25">
        <v>0</v>
      </c>
      <c r="L5016" s="25">
        <v>0</v>
      </c>
    </row>
    <row r="5017" spans="2:12" ht="19.5" customHeight="1" x14ac:dyDescent="0.3">
      <c r="B5017" s="39" t="s">
        <v>57</v>
      </c>
      <c r="C5017" s="38" t="s">
        <v>28</v>
      </c>
      <c r="D5017" s="38" t="s">
        <v>100</v>
      </c>
      <c r="E5017" s="43">
        <v>45047</v>
      </c>
      <c r="F5017" s="42">
        <v>23.5</v>
      </c>
      <c r="G5017" s="27">
        <v>0.20081500000000002</v>
      </c>
      <c r="H5017" s="27">
        <v>0.15366800000000003</v>
      </c>
      <c r="I5017" s="27">
        <v>0.13161200000000001</v>
      </c>
      <c r="J5017" s="25">
        <v>0</v>
      </c>
      <c r="K5017" s="25">
        <v>0</v>
      </c>
      <c r="L5017" s="25">
        <v>0</v>
      </c>
    </row>
    <row r="5018" spans="2:12" ht="19.5" customHeight="1" x14ac:dyDescent="0.3">
      <c r="B5018" s="39" t="s">
        <v>57</v>
      </c>
      <c r="C5018" s="38" t="s">
        <v>28</v>
      </c>
      <c r="D5018" s="38" t="s">
        <v>100</v>
      </c>
      <c r="E5018" s="43">
        <v>45017</v>
      </c>
      <c r="F5018" s="42">
        <v>23.5</v>
      </c>
      <c r="G5018" s="27">
        <v>0.20878800000000003</v>
      </c>
      <c r="H5018" s="27">
        <v>0.15755100000000002</v>
      </c>
      <c r="I5018" s="27">
        <v>0.134627</v>
      </c>
      <c r="J5018" s="25">
        <v>0</v>
      </c>
      <c r="K5018" s="25">
        <v>0</v>
      </c>
      <c r="L5018" s="25">
        <v>0</v>
      </c>
    </row>
    <row r="5019" spans="2:12" ht="19.5" customHeight="1" x14ac:dyDescent="0.3">
      <c r="B5019" s="39" t="s">
        <v>57</v>
      </c>
      <c r="C5019" s="38" t="s">
        <v>28</v>
      </c>
      <c r="D5019" s="38" t="s">
        <v>100</v>
      </c>
      <c r="E5019" s="43">
        <v>44986</v>
      </c>
      <c r="F5019" s="42">
        <v>23.5</v>
      </c>
      <c r="G5019" s="27">
        <v>0.22780700000000001</v>
      </c>
      <c r="H5019" s="27">
        <v>0.17178200000000002</v>
      </c>
      <c r="I5019" s="27">
        <v>0.15437400000000001</v>
      </c>
      <c r="J5019" s="25">
        <v>0</v>
      </c>
      <c r="K5019" s="25">
        <v>0</v>
      </c>
      <c r="L5019" s="25">
        <v>0</v>
      </c>
    </row>
    <row r="5020" spans="2:12" ht="19.5" customHeight="1" x14ac:dyDescent="0.3">
      <c r="B5020" s="39" t="s">
        <v>57</v>
      </c>
      <c r="C5020" s="38" t="s">
        <v>28</v>
      </c>
      <c r="D5020" s="38" t="s">
        <v>100</v>
      </c>
      <c r="E5020" s="43">
        <v>44958</v>
      </c>
      <c r="F5020" s="42">
        <v>23.5</v>
      </c>
      <c r="G5020" s="27">
        <v>0.28536699999999998</v>
      </c>
      <c r="H5020" s="27">
        <v>0.23039699999999999</v>
      </c>
      <c r="I5020" s="27">
        <v>0.191048</v>
      </c>
      <c r="J5020" s="25">
        <v>0</v>
      </c>
      <c r="K5020" s="25">
        <v>0</v>
      </c>
      <c r="L5020" s="25">
        <v>0</v>
      </c>
    </row>
    <row r="5021" spans="2:12" ht="19.5" customHeight="1" x14ac:dyDescent="0.3">
      <c r="B5021" s="39" t="s">
        <v>57</v>
      </c>
      <c r="C5021" s="38" t="s">
        <v>28</v>
      </c>
      <c r="D5021" s="38" t="s">
        <v>100</v>
      </c>
      <c r="E5021" s="43">
        <v>44927</v>
      </c>
      <c r="F5021" s="42">
        <v>23.5</v>
      </c>
      <c r="G5021" s="27">
        <v>0.239007</v>
      </c>
      <c r="H5021" s="27">
        <v>0.17227200000000001</v>
      </c>
      <c r="I5021" s="27">
        <v>0.107237</v>
      </c>
      <c r="J5021" s="25">
        <v>0</v>
      </c>
      <c r="K5021" s="25">
        <v>0</v>
      </c>
      <c r="L5021" s="25">
        <v>0</v>
      </c>
    </row>
    <row r="5022" spans="2:12" ht="19.5" customHeight="1" x14ac:dyDescent="0.3">
      <c r="B5022" s="39" t="s">
        <v>57</v>
      </c>
      <c r="C5022" s="38" t="s">
        <v>28</v>
      </c>
      <c r="D5022" s="38" t="s">
        <v>100</v>
      </c>
      <c r="E5022" s="43">
        <v>44896</v>
      </c>
      <c r="F5022" s="42">
        <v>23.5</v>
      </c>
      <c r="G5022" s="27">
        <v>0.24865300000000001</v>
      </c>
      <c r="H5022" s="27">
        <v>0.189998</v>
      </c>
      <c r="I5022" s="27">
        <v>0.154858</v>
      </c>
      <c r="J5022" s="25">
        <v>0</v>
      </c>
      <c r="K5022" s="25">
        <v>0</v>
      </c>
      <c r="L5022" s="25">
        <v>0</v>
      </c>
    </row>
    <row r="5023" spans="2:12" ht="19.5" customHeight="1" x14ac:dyDescent="0.3">
      <c r="B5023" s="39" t="s">
        <v>57</v>
      </c>
      <c r="C5023" s="38" t="s">
        <v>28</v>
      </c>
      <c r="D5023" s="38" t="s">
        <v>100</v>
      </c>
      <c r="E5023" s="43">
        <v>44866</v>
      </c>
      <c r="F5023" s="42">
        <v>23.5</v>
      </c>
      <c r="G5023" s="27">
        <v>0.26458900000000002</v>
      </c>
      <c r="H5023" s="27">
        <v>0.20663200000000001</v>
      </c>
      <c r="I5023" s="27">
        <v>0.16595199999999999</v>
      </c>
      <c r="J5023" s="25">
        <v>0</v>
      </c>
      <c r="K5023" s="25">
        <v>0</v>
      </c>
      <c r="L5023" s="25">
        <v>0</v>
      </c>
    </row>
    <row r="5024" spans="2:12" ht="19.5" customHeight="1" x14ac:dyDescent="0.3">
      <c r="B5024" s="39" t="s">
        <v>57</v>
      </c>
      <c r="C5024" s="38" t="s">
        <v>28</v>
      </c>
      <c r="D5024" s="38" t="s">
        <v>100</v>
      </c>
      <c r="E5024" s="43">
        <v>44835</v>
      </c>
      <c r="F5024" s="42">
        <v>23.5</v>
      </c>
      <c r="G5024" s="27">
        <v>0.28352899999999998</v>
      </c>
      <c r="H5024" s="27">
        <v>0.22118099999999999</v>
      </c>
      <c r="I5024" s="27">
        <v>0.174901</v>
      </c>
      <c r="J5024" s="25">
        <v>0</v>
      </c>
      <c r="K5024" s="25">
        <v>0</v>
      </c>
      <c r="L5024" s="25">
        <v>0</v>
      </c>
    </row>
    <row r="5025" spans="2:12" ht="19.5" customHeight="1" x14ac:dyDescent="0.3">
      <c r="B5025" s="39" t="s">
        <v>57</v>
      </c>
      <c r="C5025" s="38" t="s">
        <v>28</v>
      </c>
      <c r="D5025" s="38" t="s">
        <v>100</v>
      </c>
      <c r="E5025" s="43">
        <v>44805</v>
      </c>
      <c r="F5025" s="42">
        <v>23.5</v>
      </c>
      <c r="G5025" s="27">
        <v>0.29380899999999999</v>
      </c>
      <c r="H5025" s="27">
        <v>0.22886000000000001</v>
      </c>
      <c r="I5025" s="27">
        <v>0.188915</v>
      </c>
      <c r="J5025" s="25">
        <v>0</v>
      </c>
      <c r="K5025" s="25">
        <v>0</v>
      </c>
      <c r="L5025" s="25">
        <v>0</v>
      </c>
    </row>
    <row r="5026" spans="2:12" ht="19.5" customHeight="1" x14ac:dyDescent="0.3">
      <c r="B5026" s="39" t="s">
        <v>57</v>
      </c>
      <c r="C5026" s="38" t="s">
        <v>28</v>
      </c>
      <c r="D5026" s="38" t="s">
        <v>100</v>
      </c>
      <c r="E5026" s="43">
        <v>44774</v>
      </c>
      <c r="F5026" s="42">
        <v>23.5</v>
      </c>
      <c r="G5026" s="27">
        <v>0.29524299999999998</v>
      </c>
      <c r="H5026" s="27">
        <v>0.24474899999999999</v>
      </c>
      <c r="I5026" s="27">
        <v>0.214783</v>
      </c>
      <c r="J5026" s="25">
        <v>0</v>
      </c>
      <c r="K5026" s="25">
        <v>0</v>
      </c>
      <c r="L5026" s="25">
        <v>0</v>
      </c>
    </row>
    <row r="5027" spans="2:12" ht="19.5" customHeight="1" x14ac:dyDescent="0.3">
      <c r="B5027" s="39" t="s">
        <v>57</v>
      </c>
      <c r="C5027" s="38" t="s">
        <v>28</v>
      </c>
      <c r="D5027" s="38" t="s">
        <v>100</v>
      </c>
      <c r="E5027" s="43">
        <v>44743</v>
      </c>
      <c r="F5027" s="42">
        <v>23.5</v>
      </c>
      <c r="G5027" s="27">
        <v>0.28506900000000002</v>
      </c>
      <c r="H5027" s="27">
        <v>0.234046</v>
      </c>
      <c r="I5027" s="27">
        <v>0.195797</v>
      </c>
      <c r="J5027" s="25">
        <v>0</v>
      </c>
      <c r="K5027" s="25">
        <v>0</v>
      </c>
      <c r="L5027" s="25">
        <v>0</v>
      </c>
    </row>
    <row r="5028" spans="2:12" ht="19.5" customHeight="1" x14ac:dyDescent="0.3">
      <c r="B5028" s="39" t="s">
        <v>57</v>
      </c>
      <c r="C5028" s="38" t="s">
        <v>28</v>
      </c>
      <c r="D5028" s="38" t="s">
        <v>100</v>
      </c>
      <c r="E5028" s="43">
        <v>44713</v>
      </c>
      <c r="F5028" s="42">
        <v>23.5</v>
      </c>
      <c r="G5028" s="27">
        <v>0.30706</v>
      </c>
      <c r="H5028" s="27">
        <v>0.25766299999999998</v>
      </c>
      <c r="I5028" s="27">
        <v>0.231818</v>
      </c>
      <c r="J5028" s="25">
        <v>0</v>
      </c>
      <c r="K5028" s="25">
        <v>0</v>
      </c>
      <c r="L5028" s="25">
        <v>0</v>
      </c>
    </row>
    <row r="5029" spans="2:12" ht="19.5" customHeight="1" x14ac:dyDescent="0.3">
      <c r="B5029" s="39" t="s">
        <v>57</v>
      </c>
      <c r="C5029" s="38" t="s">
        <v>28</v>
      </c>
      <c r="D5029" s="38" t="s">
        <v>100</v>
      </c>
      <c r="E5029" s="43">
        <v>44682</v>
      </c>
      <c r="F5029" s="42">
        <v>23.5</v>
      </c>
      <c r="G5029" s="27">
        <v>0.33638299999999999</v>
      </c>
      <c r="H5029" s="27">
        <v>0.28799400000000003</v>
      </c>
      <c r="I5029" s="27">
        <v>0.25349100000000002</v>
      </c>
      <c r="J5029" s="25">
        <v>0</v>
      </c>
      <c r="K5029" s="25">
        <v>0</v>
      </c>
      <c r="L5029" s="25">
        <v>0</v>
      </c>
    </row>
    <row r="5030" spans="2:12" ht="19.5" customHeight="1" x14ac:dyDescent="0.3">
      <c r="B5030" s="39" t="s">
        <v>57</v>
      </c>
      <c r="C5030" s="38" t="s">
        <v>28</v>
      </c>
      <c r="D5030" s="38" t="s">
        <v>100</v>
      </c>
      <c r="E5030" s="43">
        <v>44652</v>
      </c>
      <c r="F5030" s="42">
        <v>23.5</v>
      </c>
      <c r="G5030" s="27">
        <v>0.35491200000000001</v>
      </c>
      <c r="H5030" s="27">
        <v>0.29740699999999998</v>
      </c>
      <c r="I5030" s="27">
        <v>0.25982500000000003</v>
      </c>
      <c r="J5030" s="25">
        <v>0</v>
      </c>
      <c r="K5030" s="25">
        <v>0</v>
      </c>
      <c r="L5030" s="25">
        <v>0</v>
      </c>
    </row>
    <row r="5031" spans="2:12" ht="19.5" customHeight="1" x14ac:dyDescent="0.3">
      <c r="B5031" s="39" t="s">
        <v>57</v>
      </c>
      <c r="C5031" s="38" t="s">
        <v>28</v>
      </c>
      <c r="D5031" s="38" t="s">
        <v>100</v>
      </c>
      <c r="E5031" s="43">
        <v>44621</v>
      </c>
      <c r="F5031" s="42">
        <v>23.5</v>
      </c>
      <c r="G5031" s="27">
        <v>0.46989999999999998</v>
      </c>
      <c r="H5031" s="27">
        <v>0.40305200000000002</v>
      </c>
      <c r="I5031" s="27">
        <v>0.36690200000000001</v>
      </c>
      <c r="J5031" s="25">
        <v>0</v>
      </c>
      <c r="K5031" s="25">
        <v>0</v>
      </c>
      <c r="L5031" s="25">
        <v>0</v>
      </c>
    </row>
    <row r="5032" spans="2:12" ht="19.5" customHeight="1" x14ac:dyDescent="0.3">
      <c r="B5032" s="39" t="s">
        <v>57</v>
      </c>
      <c r="C5032" s="38" t="s">
        <v>28</v>
      </c>
      <c r="D5032" s="38" t="s">
        <v>100</v>
      </c>
      <c r="E5032" s="43">
        <v>44593</v>
      </c>
      <c r="F5032" s="42">
        <v>23.5</v>
      </c>
      <c r="G5032" s="27">
        <v>0.36565500000000001</v>
      </c>
      <c r="H5032" s="27">
        <v>0.29744999999999999</v>
      </c>
      <c r="I5032" s="27">
        <v>0.271789</v>
      </c>
      <c r="J5032" s="25">
        <v>0</v>
      </c>
      <c r="K5032" s="25">
        <v>0</v>
      </c>
      <c r="L5032" s="25">
        <v>0</v>
      </c>
    </row>
    <row r="5033" spans="2:12" ht="19.5" customHeight="1" x14ac:dyDescent="0.3">
      <c r="B5033" s="39" t="s">
        <v>57</v>
      </c>
      <c r="C5033" s="38" t="s">
        <v>28</v>
      </c>
      <c r="D5033" s="38" t="s">
        <v>100</v>
      </c>
      <c r="E5033" s="43">
        <v>44562</v>
      </c>
      <c r="F5033" s="42">
        <v>23.5</v>
      </c>
      <c r="G5033" s="27">
        <v>0.37508900000000001</v>
      </c>
      <c r="H5033" s="27">
        <v>0.30901000000000001</v>
      </c>
      <c r="I5033" s="27">
        <v>0.270009</v>
      </c>
      <c r="J5033" s="25">
        <v>0</v>
      </c>
      <c r="K5033" s="25">
        <v>0</v>
      </c>
      <c r="L5033" s="25">
        <v>0</v>
      </c>
    </row>
    <row r="5034" spans="2:12" ht="19.5" customHeight="1" x14ac:dyDescent="0.3">
      <c r="B5034" s="89" t="s">
        <v>57</v>
      </c>
      <c r="C5034" s="38" t="s">
        <v>28</v>
      </c>
      <c r="D5034" s="38" t="s">
        <v>100</v>
      </c>
      <c r="E5034" s="43">
        <v>45078</v>
      </c>
      <c r="F5034" s="42">
        <v>23.5</v>
      </c>
      <c r="G5034" s="27">
        <v>0.22339600000000001</v>
      </c>
      <c r="H5034" s="27">
        <v>0.17555800000000002</v>
      </c>
      <c r="I5034" s="27">
        <v>0.14529500000000001</v>
      </c>
      <c r="J5034" s="25">
        <v>0</v>
      </c>
      <c r="K5034" s="25">
        <v>0</v>
      </c>
      <c r="L5034" s="25">
        <v>0</v>
      </c>
    </row>
    <row r="5035" spans="2:12" ht="19.5" customHeight="1" x14ac:dyDescent="0.3">
      <c r="B5035" s="39" t="s">
        <v>57</v>
      </c>
      <c r="C5035" s="38" t="s">
        <v>28</v>
      </c>
      <c r="D5035" s="38" t="s">
        <v>100</v>
      </c>
      <c r="E5035" s="43">
        <v>45047</v>
      </c>
      <c r="F5035" s="42">
        <v>25.5</v>
      </c>
      <c r="G5035" s="27">
        <v>0.20281500000000002</v>
      </c>
      <c r="H5035" s="27">
        <v>0.15566800000000003</v>
      </c>
      <c r="I5035" s="27">
        <v>0.13361200000000001</v>
      </c>
      <c r="J5035" s="25">
        <v>0</v>
      </c>
      <c r="K5035" s="25">
        <v>0</v>
      </c>
      <c r="L5035" s="25">
        <v>0</v>
      </c>
    </row>
    <row r="5036" spans="2:12" ht="19.5" customHeight="1" x14ac:dyDescent="0.3">
      <c r="B5036" s="39" t="s">
        <v>57</v>
      </c>
      <c r="C5036" s="38" t="s">
        <v>28</v>
      </c>
      <c r="D5036" s="38" t="s">
        <v>100</v>
      </c>
      <c r="E5036" s="43">
        <v>45017</v>
      </c>
      <c r="F5036" s="42">
        <v>25.5</v>
      </c>
      <c r="G5036" s="27">
        <v>0.21078800000000003</v>
      </c>
      <c r="H5036" s="27">
        <v>0.15955100000000003</v>
      </c>
      <c r="I5036" s="27">
        <v>0.136627</v>
      </c>
      <c r="J5036" s="25">
        <v>0</v>
      </c>
      <c r="K5036" s="25">
        <v>0</v>
      </c>
      <c r="L5036" s="25">
        <v>0</v>
      </c>
    </row>
    <row r="5037" spans="2:12" ht="19.5" customHeight="1" x14ac:dyDescent="0.3">
      <c r="B5037" s="39" t="s">
        <v>57</v>
      </c>
      <c r="C5037" s="38" t="s">
        <v>28</v>
      </c>
      <c r="D5037" s="38" t="s">
        <v>100</v>
      </c>
      <c r="E5037" s="43">
        <v>44986</v>
      </c>
      <c r="F5037" s="42">
        <v>25.5</v>
      </c>
      <c r="G5037" s="27">
        <v>0.22980700000000001</v>
      </c>
      <c r="H5037" s="27">
        <v>0.17378200000000002</v>
      </c>
      <c r="I5037" s="27">
        <v>0.15637400000000001</v>
      </c>
      <c r="J5037" s="25">
        <v>0</v>
      </c>
      <c r="K5037" s="25">
        <v>0</v>
      </c>
      <c r="L5037" s="25">
        <v>0</v>
      </c>
    </row>
    <row r="5038" spans="2:12" ht="19.5" customHeight="1" x14ac:dyDescent="0.3">
      <c r="B5038" s="39" t="s">
        <v>57</v>
      </c>
      <c r="C5038" s="38" t="s">
        <v>28</v>
      </c>
      <c r="D5038" s="38" t="s">
        <v>100</v>
      </c>
      <c r="E5038" s="43">
        <v>44958</v>
      </c>
      <c r="F5038" s="42">
        <v>25.5</v>
      </c>
      <c r="G5038" s="27">
        <v>0.28736699999999998</v>
      </c>
      <c r="H5038" s="27">
        <v>0.23239699999999999</v>
      </c>
      <c r="I5038" s="27">
        <v>0.193048</v>
      </c>
      <c r="J5038" s="25">
        <v>0</v>
      </c>
      <c r="K5038" s="25">
        <v>0</v>
      </c>
      <c r="L5038" s="25">
        <v>0</v>
      </c>
    </row>
    <row r="5039" spans="2:12" ht="19.5" customHeight="1" x14ac:dyDescent="0.3">
      <c r="B5039" s="39" t="s">
        <v>57</v>
      </c>
      <c r="C5039" s="38" t="s">
        <v>28</v>
      </c>
      <c r="D5039" s="38" t="s">
        <v>100</v>
      </c>
      <c r="E5039" s="43">
        <v>44927</v>
      </c>
      <c r="F5039" s="42">
        <v>25.5</v>
      </c>
      <c r="G5039" s="27">
        <v>0.241007</v>
      </c>
      <c r="H5039" s="27">
        <v>0.17427200000000001</v>
      </c>
      <c r="I5039" s="27">
        <v>0.109237</v>
      </c>
      <c r="J5039" s="25">
        <v>0</v>
      </c>
      <c r="K5039" s="25">
        <v>0</v>
      </c>
      <c r="L5039" s="25">
        <v>0</v>
      </c>
    </row>
    <row r="5040" spans="2:12" ht="19.5" customHeight="1" x14ac:dyDescent="0.3">
      <c r="B5040" s="39" t="s">
        <v>57</v>
      </c>
      <c r="C5040" s="38" t="s">
        <v>28</v>
      </c>
      <c r="D5040" s="38" t="s">
        <v>100</v>
      </c>
      <c r="E5040" s="43">
        <v>44896</v>
      </c>
      <c r="F5040" s="42">
        <v>25.5</v>
      </c>
      <c r="G5040" s="27">
        <v>0.25065300000000001</v>
      </c>
      <c r="H5040" s="27">
        <v>0.191998</v>
      </c>
      <c r="I5040" s="27">
        <v>0.156858</v>
      </c>
      <c r="J5040" s="25">
        <v>0</v>
      </c>
      <c r="K5040" s="25">
        <v>0</v>
      </c>
      <c r="L5040" s="25">
        <v>0</v>
      </c>
    </row>
    <row r="5041" spans="2:12" ht="19.5" customHeight="1" x14ac:dyDescent="0.3">
      <c r="B5041" s="39" t="s">
        <v>57</v>
      </c>
      <c r="C5041" s="38" t="s">
        <v>28</v>
      </c>
      <c r="D5041" s="38" t="s">
        <v>100</v>
      </c>
      <c r="E5041" s="43">
        <v>44866</v>
      </c>
      <c r="F5041" s="42">
        <v>25.5</v>
      </c>
      <c r="G5041" s="27">
        <v>0.26658900000000002</v>
      </c>
      <c r="H5041" s="27">
        <v>0.20863200000000001</v>
      </c>
      <c r="I5041" s="27">
        <v>0.16795199999999999</v>
      </c>
      <c r="J5041" s="25">
        <v>0</v>
      </c>
      <c r="K5041" s="25">
        <v>0</v>
      </c>
      <c r="L5041" s="25">
        <v>0</v>
      </c>
    </row>
    <row r="5042" spans="2:12" ht="19.5" customHeight="1" x14ac:dyDescent="0.3">
      <c r="B5042" s="39" t="s">
        <v>57</v>
      </c>
      <c r="C5042" s="38" t="s">
        <v>28</v>
      </c>
      <c r="D5042" s="38" t="s">
        <v>100</v>
      </c>
      <c r="E5042" s="43">
        <v>44835</v>
      </c>
      <c r="F5042" s="42">
        <v>25.5</v>
      </c>
      <c r="G5042" s="27">
        <v>0.28552899999999998</v>
      </c>
      <c r="H5042" s="27">
        <v>0.22318099999999999</v>
      </c>
      <c r="I5042" s="27">
        <v>0.176901</v>
      </c>
      <c r="J5042" s="25">
        <v>0</v>
      </c>
      <c r="K5042" s="25">
        <v>0</v>
      </c>
      <c r="L5042" s="25">
        <v>0</v>
      </c>
    </row>
    <row r="5043" spans="2:12" ht="19.5" customHeight="1" x14ac:dyDescent="0.3">
      <c r="B5043" s="39" t="s">
        <v>57</v>
      </c>
      <c r="C5043" s="38" t="s">
        <v>28</v>
      </c>
      <c r="D5043" s="38" t="s">
        <v>100</v>
      </c>
      <c r="E5043" s="43">
        <v>44805</v>
      </c>
      <c r="F5043" s="42">
        <v>25.5</v>
      </c>
      <c r="G5043" s="27">
        <v>0.29580899999999999</v>
      </c>
      <c r="H5043" s="27">
        <v>0.23086000000000001</v>
      </c>
      <c r="I5043" s="27">
        <v>0.190915</v>
      </c>
      <c r="J5043" s="25">
        <v>0</v>
      </c>
      <c r="K5043" s="25">
        <v>0</v>
      </c>
      <c r="L5043" s="25">
        <v>0</v>
      </c>
    </row>
    <row r="5044" spans="2:12" ht="19.5" customHeight="1" x14ac:dyDescent="0.3">
      <c r="B5044" s="39" t="s">
        <v>57</v>
      </c>
      <c r="C5044" s="38" t="s">
        <v>28</v>
      </c>
      <c r="D5044" s="38" t="s">
        <v>100</v>
      </c>
      <c r="E5044" s="43">
        <v>44774</v>
      </c>
      <c r="F5044" s="42">
        <v>25.5</v>
      </c>
      <c r="G5044" s="27">
        <v>0.29724299999999998</v>
      </c>
      <c r="H5044" s="27">
        <v>0.246749</v>
      </c>
      <c r="I5044" s="27">
        <v>0.216783</v>
      </c>
      <c r="J5044" s="25">
        <v>0</v>
      </c>
      <c r="K5044" s="25">
        <v>0</v>
      </c>
      <c r="L5044" s="25">
        <v>0</v>
      </c>
    </row>
    <row r="5045" spans="2:12" ht="19.5" customHeight="1" x14ac:dyDescent="0.3">
      <c r="B5045" s="39" t="s">
        <v>57</v>
      </c>
      <c r="C5045" s="38" t="s">
        <v>28</v>
      </c>
      <c r="D5045" s="38" t="s">
        <v>100</v>
      </c>
      <c r="E5045" s="43">
        <v>44743</v>
      </c>
      <c r="F5045" s="42">
        <v>25.5</v>
      </c>
      <c r="G5045" s="27">
        <v>0.28706900000000002</v>
      </c>
      <c r="H5045" s="27">
        <v>0.23604600000000001</v>
      </c>
      <c r="I5045" s="27">
        <v>0.197797</v>
      </c>
      <c r="J5045" s="25">
        <v>0</v>
      </c>
      <c r="K5045" s="25">
        <v>0</v>
      </c>
      <c r="L5045" s="25">
        <v>0</v>
      </c>
    </row>
    <row r="5046" spans="2:12" ht="19.5" customHeight="1" x14ac:dyDescent="0.3">
      <c r="B5046" s="7" t="s">
        <v>57</v>
      </c>
      <c r="C5046" s="40" t="s">
        <v>28</v>
      </c>
      <c r="D5046" s="40" t="s">
        <v>100</v>
      </c>
      <c r="E5046" s="43">
        <v>44713</v>
      </c>
      <c r="F5046" s="42">
        <v>25.5</v>
      </c>
      <c r="G5046" s="27">
        <v>0.30906</v>
      </c>
      <c r="H5046" s="27">
        <v>0.25966299999999998</v>
      </c>
      <c r="I5046" s="27">
        <v>0.233818</v>
      </c>
      <c r="J5046" s="25">
        <v>0</v>
      </c>
      <c r="K5046" s="25">
        <v>0</v>
      </c>
      <c r="L5046" s="25">
        <v>0</v>
      </c>
    </row>
    <row r="5047" spans="2:12" ht="19.5" customHeight="1" x14ac:dyDescent="0.3">
      <c r="B5047" s="7" t="s">
        <v>57</v>
      </c>
      <c r="C5047" s="40" t="s">
        <v>28</v>
      </c>
      <c r="D5047" s="40" t="s">
        <v>100</v>
      </c>
      <c r="E5047" s="43">
        <v>44682</v>
      </c>
      <c r="F5047" s="42">
        <v>25.5</v>
      </c>
      <c r="G5047" s="27">
        <v>0.33838299999999999</v>
      </c>
      <c r="H5047" s="27">
        <v>0.28999400000000003</v>
      </c>
      <c r="I5047" s="27">
        <v>0.25549100000000002</v>
      </c>
      <c r="J5047" s="25">
        <v>0</v>
      </c>
      <c r="K5047" s="25">
        <v>0</v>
      </c>
      <c r="L5047" s="25">
        <v>0</v>
      </c>
    </row>
    <row r="5048" spans="2:12" ht="19.5" customHeight="1" x14ac:dyDescent="0.3">
      <c r="B5048" s="39" t="s">
        <v>57</v>
      </c>
      <c r="C5048" s="38" t="s">
        <v>28</v>
      </c>
      <c r="D5048" s="38" t="s">
        <v>100</v>
      </c>
      <c r="E5048" s="43">
        <v>44652</v>
      </c>
      <c r="F5048" s="42">
        <v>25.5</v>
      </c>
      <c r="G5048" s="27">
        <v>0.35691200000000001</v>
      </c>
      <c r="H5048" s="27">
        <v>0.29940699999999998</v>
      </c>
      <c r="I5048" s="27">
        <v>0.26182500000000003</v>
      </c>
      <c r="J5048" s="25">
        <v>0</v>
      </c>
      <c r="K5048" s="25">
        <v>0</v>
      </c>
      <c r="L5048" s="25">
        <v>0</v>
      </c>
    </row>
    <row r="5049" spans="2:12" ht="19.5" customHeight="1" x14ac:dyDescent="0.3">
      <c r="B5049" s="39" t="s">
        <v>57</v>
      </c>
      <c r="C5049" s="38" t="s">
        <v>28</v>
      </c>
      <c r="D5049" s="38" t="s">
        <v>100</v>
      </c>
      <c r="E5049" s="43">
        <v>44621</v>
      </c>
      <c r="F5049" s="42">
        <v>25.5</v>
      </c>
      <c r="G5049" s="27">
        <v>0.47189999999999999</v>
      </c>
      <c r="H5049" s="27">
        <v>0.40505200000000002</v>
      </c>
      <c r="I5049" s="27">
        <v>0.36890200000000001</v>
      </c>
      <c r="J5049" s="25">
        <v>0</v>
      </c>
      <c r="K5049" s="25">
        <v>0</v>
      </c>
      <c r="L5049" s="25">
        <v>0</v>
      </c>
    </row>
    <row r="5050" spans="2:12" ht="19.5" customHeight="1" x14ac:dyDescent="0.3">
      <c r="B5050" s="39" t="s">
        <v>57</v>
      </c>
      <c r="C5050" s="38" t="s">
        <v>28</v>
      </c>
      <c r="D5050" s="38" t="s">
        <v>100</v>
      </c>
      <c r="E5050" s="43">
        <v>44593</v>
      </c>
      <c r="F5050" s="42">
        <v>25.5</v>
      </c>
      <c r="G5050" s="27">
        <v>0.36765500000000001</v>
      </c>
      <c r="H5050" s="27">
        <v>0.29944999999999999</v>
      </c>
      <c r="I5050" s="27">
        <v>0.273789</v>
      </c>
      <c r="J5050" s="25">
        <v>0</v>
      </c>
      <c r="K5050" s="25">
        <v>0</v>
      </c>
      <c r="L5050" s="25">
        <v>0</v>
      </c>
    </row>
    <row r="5051" spans="2:12" ht="19.5" customHeight="1" x14ac:dyDescent="0.3">
      <c r="B5051" s="39" t="s">
        <v>57</v>
      </c>
      <c r="C5051" s="38" t="s">
        <v>28</v>
      </c>
      <c r="D5051" s="38" t="s">
        <v>100</v>
      </c>
      <c r="E5051" s="43">
        <v>44562</v>
      </c>
      <c r="F5051" s="42">
        <v>25.5</v>
      </c>
      <c r="G5051" s="27">
        <v>0.37708900000000001</v>
      </c>
      <c r="H5051" s="27">
        <v>0.31101000000000001</v>
      </c>
      <c r="I5051" s="27">
        <v>0.272009</v>
      </c>
      <c r="J5051" s="25">
        <v>0</v>
      </c>
      <c r="K5051" s="25">
        <v>0</v>
      </c>
      <c r="L5051" s="25">
        <v>0</v>
      </c>
    </row>
    <row r="5052" spans="2:12" ht="19.5" customHeight="1" x14ac:dyDescent="0.3">
      <c r="B5052" s="88" t="s">
        <v>57</v>
      </c>
      <c r="C5052" s="38" t="s">
        <v>28</v>
      </c>
      <c r="D5052" s="38" t="s">
        <v>100</v>
      </c>
      <c r="E5052" s="43">
        <v>45078</v>
      </c>
      <c r="F5052" s="42">
        <v>25.5</v>
      </c>
      <c r="G5052" s="27">
        <v>0.22539600000000001</v>
      </c>
      <c r="H5052" s="27">
        <v>0.17755800000000002</v>
      </c>
      <c r="I5052" s="27">
        <v>0.14729500000000001</v>
      </c>
      <c r="J5052" s="25">
        <v>0</v>
      </c>
      <c r="K5052" s="25">
        <v>0</v>
      </c>
      <c r="L5052" s="25">
        <v>0</v>
      </c>
    </row>
    <row r="5053" spans="2:12" ht="19.5" customHeight="1" x14ac:dyDescent="0.3">
      <c r="B5053" s="39" t="s">
        <v>57</v>
      </c>
      <c r="C5053" s="38" t="s">
        <v>28</v>
      </c>
      <c r="D5053" s="38" t="s">
        <v>100</v>
      </c>
      <c r="E5053" s="43">
        <v>45047</v>
      </c>
      <c r="F5053" s="42">
        <v>4</v>
      </c>
      <c r="G5053" s="27">
        <v>0.181315</v>
      </c>
      <c r="H5053" s="27">
        <v>0.13416800000000001</v>
      </c>
      <c r="I5053" s="27">
        <v>0.112112</v>
      </c>
      <c r="J5053" s="25">
        <v>0</v>
      </c>
      <c r="K5053" s="25">
        <v>0</v>
      </c>
      <c r="L5053" s="25">
        <v>0</v>
      </c>
    </row>
    <row r="5054" spans="2:12" ht="19.5" customHeight="1" x14ac:dyDescent="0.3">
      <c r="B5054" s="39" t="s">
        <v>57</v>
      </c>
      <c r="C5054" s="38" t="s">
        <v>28</v>
      </c>
      <c r="D5054" s="38" t="s">
        <v>100</v>
      </c>
      <c r="E5054" s="43">
        <v>45017</v>
      </c>
      <c r="F5054" s="42">
        <v>4</v>
      </c>
      <c r="G5054" s="27">
        <v>0.18928800000000001</v>
      </c>
      <c r="H5054" s="27">
        <v>0.13805100000000001</v>
      </c>
      <c r="I5054" s="27">
        <v>0.11512699999999999</v>
      </c>
      <c r="J5054" s="25">
        <v>0</v>
      </c>
      <c r="K5054" s="25">
        <v>0</v>
      </c>
      <c r="L5054" s="25">
        <v>0</v>
      </c>
    </row>
    <row r="5055" spans="2:12" ht="19.5" customHeight="1" x14ac:dyDescent="0.3">
      <c r="B5055" s="39" t="s">
        <v>57</v>
      </c>
      <c r="C5055" s="38" t="s">
        <v>28</v>
      </c>
      <c r="D5055" s="38" t="s">
        <v>100</v>
      </c>
      <c r="E5055" s="43">
        <v>44986</v>
      </c>
      <c r="F5055" s="42">
        <v>4</v>
      </c>
      <c r="G5055" s="27">
        <v>0.20830699999999999</v>
      </c>
      <c r="H5055" s="27">
        <v>0.152282</v>
      </c>
      <c r="I5055" s="27">
        <v>0.13487399999999999</v>
      </c>
      <c r="J5055" s="25">
        <v>0</v>
      </c>
      <c r="K5055" s="25">
        <v>0</v>
      </c>
      <c r="L5055" s="25">
        <v>0</v>
      </c>
    </row>
    <row r="5056" spans="2:12" ht="19.5" customHeight="1" x14ac:dyDescent="0.3">
      <c r="B5056" s="39" t="s">
        <v>57</v>
      </c>
      <c r="C5056" s="38" t="s">
        <v>28</v>
      </c>
      <c r="D5056" s="38" t="s">
        <v>100</v>
      </c>
      <c r="E5056" s="43">
        <v>44958</v>
      </c>
      <c r="F5056" s="42">
        <v>4</v>
      </c>
      <c r="G5056" s="27">
        <v>0.26586700000000002</v>
      </c>
      <c r="H5056" s="27">
        <v>0.210897</v>
      </c>
      <c r="I5056" s="27">
        <v>0.17154800000000001</v>
      </c>
      <c r="J5056" s="25">
        <v>0</v>
      </c>
      <c r="K5056" s="25">
        <v>0</v>
      </c>
      <c r="L5056" s="25">
        <v>0</v>
      </c>
    </row>
    <row r="5057" spans="2:12" ht="19.5" customHeight="1" x14ac:dyDescent="0.3">
      <c r="B5057" s="39" t="s">
        <v>57</v>
      </c>
      <c r="C5057" s="38" t="s">
        <v>28</v>
      </c>
      <c r="D5057" s="38" t="s">
        <v>100</v>
      </c>
      <c r="E5057" s="43">
        <v>44927</v>
      </c>
      <c r="F5057" s="42">
        <v>4</v>
      </c>
      <c r="G5057" s="27">
        <v>0.21950700000000001</v>
      </c>
      <c r="H5057" s="27">
        <v>0.15277199999999999</v>
      </c>
      <c r="I5057" s="27">
        <v>8.7736999999999996E-2</v>
      </c>
      <c r="J5057" s="25">
        <v>0</v>
      </c>
      <c r="K5057" s="25">
        <v>0</v>
      </c>
      <c r="L5057" s="25">
        <v>0</v>
      </c>
    </row>
    <row r="5058" spans="2:12" ht="19.5" customHeight="1" x14ac:dyDescent="0.3">
      <c r="B5058" s="39" t="s">
        <v>57</v>
      </c>
      <c r="C5058" s="38" t="s">
        <v>28</v>
      </c>
      <c r="D5058" s="38" t="s">
        <v>100</v>
      </c>
      <c r="E5058" s="43">
        <v>44896</v>
      </c>
      <c r="F5058" s="42">
        <v>4</v>
      </c>
      <c r="G5058" s="27">
        <v>0.229153</v>
      </c>
      <c r="H5058" s="27">
        <v>0.17049800000000001</v>
      </c>
      <c r="I5058" s="27">
        <v>0.13535800000000001</v>
      </c>
      <c r="J5058" s="25">
        <v>0</v>
      </c>
      <c r="K5058" s="25">
        <v>0</v>
      </c>
      <c r="L5058" s="25">
        <v>0</v>
      </c>
    </row>
    <row r="5059" spans="2:12" ht="19.5" customHeight="1" x14ac:dyDescent="0.3">
      <c r="B5059" s="39" t="s">
        <v>57</v>
      </c>
      <c r="C5059" s="38" t="s">
        <v>28</v>
      </c>
      <c r="D5059" s="38" t="s">
        <v>100</v>
      </c>
      <c r="E5059" s="43">
        <v>44866</v>
      </c>
      <c r="F5059" s="42">
        <v>4</v>
      </c>
      <c r="G5059" s="27">
        <v>0.245089</v>
      </c>
      <c r="H5059" s="27">
        <v>0.18713199999999999</v>
      </c>
      <c r="I5059" s="27">
        <v>0.146452</v>
      </c>
      <c r="J5059" s="25">
        <v>0</v>
      </c>
      <c r="K5059" s="25">
        <v>0</v>
      </c>
      <c r="L5059" s="25">
        <v>0</v>
      </c>
    </row>
    <row r="5060" spans="2:12" ht="19.5" customHeight="1" x14ac:dyDescent="0.3">
      <c r="B5060" s="39" t="s">
        <v>57</v>
      </c>
      <c r="C5060" s="38" t="s">
        <v>28</v>
      </c>
      <c r="D5060" s="38" t="s">
        <v>100</v>
      </c>
      <c r="E5060" s="43">
        <v>44835</v>
      </c>
      <c r="F5060" s="42">
        <v>4</v>
      </c>
      <c r="G5060" s="27">
        <v>0.26402900000000001</v>
      </c>
      <c r="H5060" s="27">
        <v>0.201681</v>
      </c>
      <c r="I5060" s="27">
        <v>0.15540100000000001</v>
      </c>
      <c r="J5060" s="25">
        <v>0</v>
      </c>
      <c r="K5060" s="25">
        <v>0</v>
      </c>
      <c r="L5060" s="25">
        <v>0</v>
      </c>
    </row>
    <row r="5061" spans="2:12" ht="19.5" customHeight="1" x14ac:dyDescent="0.3">
      <c r="B5061" s="39" t="s">
        <v>57</v>
      </c>
      <c r="C5061" s="38" t="s">
        <v>28</v>
      </c>
      <c r="D5061" s="38" t="s">
        <v>100</v>
      </c>
      <c r="E5061" s="43">
        <v>44805</v>
      </c>
      <c r="F5061" s="42">
        <v>4</v>
      </c>
      <c r="G5061" s="27">
        <v>0.27430900000000003</v>
      </c>
      <c r="H5061" s="27">
        <v>0.20935999999999999</v>
      </c>
      <c r="I5061" s="27">
        <v>0.16941500000000001</v>
      </c>
      <c r="J5061" s="25">
        <v>0</v>
      </c>
      <c r="K5061" s="25">
        <v>0</v>
      </c>
      <c r="L5061" s="25">
        <v>0</v>
      </c>
    </row>
    <row r="5062" spans="2:12" ht="19.5" customHeight="1" x14ac:dyDescent="0.3">
      <c r="B5062" s="39" t="s">
        <v>57</v>
      </c>
      <c r="C5062" s="38" t="s">
        <v>28</v>
      </c>
      <c r="D5062" s="38" t="s">
        <v>100</v>
      </c>
      <c r="E5062" s="43">
        <v>44774</v>
      </c>
      <c r="F5062" s="42">
        <v>4</v>
      </c>
      <c r="G5062" s="27">
        <v>0.27574300000000002</v>
      </c>
      <c r="H5062" s="27">
        <v>0.225249</v>
      </c>
      <c r="I5062" s="27">
        <v>0.19528300000000001</v>
      </c>
      <c r="J5062" s="25">
        <v>0</v>
      </c>
      <c r="K5062" s="25">
        <v>0</v>
      </c>
      <c r="L5062" s="25">
        <v>0</v>
      </c>
    </row>
    <row r="5063" spans="2:12" ht="19.5" customHeight="1" x14ac:dyDescent="0.3">
      <c r="B5063" s="39" t="s">
        <v>57</v>
      </c>
      <c r="C5063" s="38" t="s">
        <v>28</v>
      </c>
      <c r="D5063" s="38" t="s">
        <v>100</v>
      </c>
      <c r="E5063" s="43">
        <v>44743</v>
      </c>
      <c r="F5063" s="42">
        <v>4</v>
      </c>
      <c r="G5063" s="27">
        <v>0.265569</v>
      </c>
      <c r="H5063" s="27">
        <v>0.21454599999999999</v>
      </c>
      <c r="I5063" s="27">
        <v>0.17629700000000001</v>
      </c>
      <c r="J5063" s="25">
        <v>0</v>
      </c>
      <c r="K5063" s="25">
        <v>0</v>
      </c>
      <c r="L5063" s="25">
        <v>0</v>
      </c>
    </row>
    <row r="5064" spans="2:12" ht="19.5" customHeight="1" x14ac:dyDescent="0.3">
      <c r="B5064" s="39" t="s">
        <v>57</v>
      </c>
      <c r="C5064" s="38" t="s">
        <v>28</v>
      </c>
      <c r="D5064" s="38" t="s">
        <v>100</v>
      </c>
      <c r="E5064" s="43">
        <v>44713</v>
      </c>
      <c r="F5064" s="42">
        <v>4</v>
      </c>
      <c r="G5064" s="27">
        <v>0.28755999999999998</v>
      </c>
      <c r="H5064" s="27">
        <v>0.23816300000000001</v>
      </c>
      <c r="I5064" s="27">
        <v>0.21231800000000001</v>
      </c>
      <c r="J5064" s="25">
        <v>0</v>
      </c>
      <c r="K5064" s="25">
        <v>0</v>
      </c>
      <c r="L5064" s="25">
        <v>0</v>
      </c>
    </row>
    <row r="5065" spans="2:12" ht="19.5" customHeight="1" x14ac:dyDescent="0.3">
      <c r="B5065" s="39" t="s">
        <v>57</v>
      </c>
      <c r="C5065" s="38" t="s">
        <v>28</v>
      </c>
      <c r="D5065" s="38" t="s">
        <v>100</v>
      </c>
      <c r="E5065" s="43">
        <v>44682</v>
      </c>
      <c r="F5065" s="42">
        <v>4</v>
      </c>
      <c r="G5065" s="27">
        <v>0.31688300000000003</v>
      </c>
      <c r="H5065" s="27">
        <v>0.26849400000000001</v>
      </c>
      <c r="I5065" s="27">
        <v>0.233991</v>
      </c>
      <c r="J5065" s="25">
        <v>0</v>
      </c>
      <c r="K5065" s="25">
        <v>0</v>
      </c>
      <c r="L5065" s="25">
        <v>0</v>
      </c>
    </row>
    <row r="5066" spans="2:12" ht="19.5" customHeight="1" x14ac:dyDescent="0.3">
      <c r="B5066" s="39" t="s">
        <v>57</v>
      </c>
      <c r="C5066" s="38" t="s">
        <v>28</v>
      </c>
      <c r="D5066" s="38" t="s">
        <v>100</v>
      </c>
      <c r="E5066" s="43">
        <v>44652</v>
      </c>
      <c r="F5066" s="42">
        <v>4</v>
      </c>
      <c r="G5066" s="27">
        <v>0.33541199999999999</v>
      </c>
      <c r="H5066" s="27">
        <v>0.27790700000000002</v>
      </c>
      <c r="I5066" s="27">
        <v>0.24032500000000001</v>
      </c>
      <c r="J5066" s="25">
        <v>0</v>
      </c>
      <c r="K5066" s="25">
        <v>0</v>
      </c>
      <c r="L5066" s="25">
        <v>0</v>
      </c>
    </row>
    <row r="5067" spans="2:12" ht="19.5" customHeight="1" x14ac:dyDescent="0.3">
      <c r="B5067" s="39" t="s">
        <v>57</v>
      </c>
      <c r="C5067" s="38" t="s">
        <v>28</v>
      </c>
      <c r="D5067" s="38" t="s">
        <v>100</v>
      </c>
      <c r="E5067" s="43">
        <v>44621</v>
      </c>
      <c r="F5067" s="42">
        <v>4</v>
      </c>
      <c r="G5067" s="27">
        <v>0.45040000000000002</v>
      </c>
      <c r="H5067" s="27">
        <v>0.383552</v>
      </c>
      <c r="I5067" s="27">
        <v>0.34740199999999999</v>
      </c>
      <c r="J5067" s="25">
        <v>0</v>
      </c>
      <c r="K5067" s="25">
        <v>0</v>
      </c>
      <c r="L5067" s="25">
        <v>0</v>
      </c>
    </row>
    <row r="5068" spans="2:12" ht="19.5" customHeight="1" x14ac:dyDescent="0.3">
      <c r="B5068" s="39" t="s">
        <v>57</v>
      </c>
      <c r="C5068" s="38" t="s">
        <v>28</v>
      </c>
      <c r="D5068" s="38" t="s">
        <v>100</v>
      </c>
      <c r="E5068" s="43">
        <v>44593</v>
      </c>
      <c r="F5068" s="42">
        <v>4</v>
      </c>
      <c r="G5068" s="27">
        <v>0.34615499999999999</v>
      </c>
      <c r="H5068" s="27">
        <v>0.27794999999999997</v>
      </c>
      <c r="I5068" s="27">
        <v>0.25228899999999999</v>
      </c>
      <c r="J5068" s="25">
        <v>0</v>
      </c>
      <c r="K5068" s="25">
        <v>0</v>
      </c>
      <c r="L5068" s="25">
        <v>0</v>
      </c>
    </row>
    <row r="5069" spans="2:12" ht="19.5" customHeight="1" x14ac:dyDescent="0.3">
      <c r="B5069" s="39" t="s">
        <v>57</v>
      </c>
      <c r="C5069" s="38" t="s">
        <v>28</v>
      </c>
      <c r="D5069" s="38" t="s">
        <v>100</v>
      </c>
      <c r="E5069" s="43">
        <v>44562</v>
      </c>
      <c r="F5069" s="42">
        <v>4</v>
      </c>
      <c r="G5069" s="27">
        <v>0.35558899999999999</v>
      </c>
      <c r="H5069" s="27">
        <v>0.28950999999999999</v>
      </c>
      <c r="I5069" s="27">
        <v>0.25050899999999998</v>
      </c>
      <c r="J5069" s="25">
        <v>0</v>
      </c>
      <c r="K5069" s="25">
        <v>0</v>
      </c>
      <c r="L5069" s="25">
        <v>0</v>
      </c>
    </row>
    <row r="5070" spans="2:12" ht="19.5" customHeight="1" x14ac:dyDescent="0.3">
      <c r="B5070" s="89" t="s">
        <v>57</v>
      </c>
      <c r="C5070" s="38" t="s">
        <v>28</v>
      </c>
      <c r="D5070" s="38" t="s">
        <v>100</v>
      </c>
      <c r="E5070" s="43">
        <v>45078</v>
      </c>
      <c r="F5070" s="42">
        <v>4</v>
      </c>
      <c r="G5070" s="27">
        <v>0.20389599999999999</v>
      </c>
      <c r="H5070" s="27">
        <v>0.156058</v>
      </c>
      <c r="I5070" s="27">
        <v>0.12579499999999999</v>
      </c>
      <c r="J5070" s="25">
        <v>0</v>
      </c>
      <c r="K5070" s="25">
        <v>0</v>
      </c>
      <c r="L5070" s="25">
        <v>0</v>
      </c>
    </row>
    <row r="5071" spans="2:12" ht="19.5" customHeight="1" x14ac:dyDescent="0.3">
      <c r="B5071" s="39" t="s">
        <v>57</v>
      </c>
      <c r="C5071" s="38" t="s">
        <v>28</v>
      </c>
      <c r="D5071" s="38" t="s">
        <v>100</v>
      </c>
      <c r="E5071" s="43">
        <v>45047</v>
      </c>
      <c r="F5071" s="42">
        <v>6</v>
      </c>
      <c r="G5071" s="27">
        <v>0.18331500000000001</v>
      </c>
      <c r="H5071" s="27">
        <v>0.13616800000000001</v>
      </c>
      <c r="I5071" s="27">
        <v>0.11411200000000001</v>
      </c>
      <c r="J5071" s="25">
        <v>0</v>
      </c>
      <c r="K5071" s="25">
        <v>0</v>
      </c>
      <c r="L5071" s="25">
        <v>0</v>
      </c>
    </row>
    <row r="5072" spans="2:12" ht="19.5" customHeight="1" x14ac:dyDescent="0.3">
      <c r="B5072" s="39" t="s">
        <v>57</v>
      </c>
      <c r="C5072" s="38" t="s">
        <v>28</v>
      </c>
      <c r="D5072" s="38" t="s">
        <v>100</v>
      </c>
      <c r="E5072" s="43">
        <v>45017</v>
      </c>
      <c r="F5072" s="42">
        <v>6</v>
      </c>
      <c r="G5072" s="27">
        <v>0.19128800000000001</v>
      </c>
      <c r="H5072" s="27">
        <v>0.14005100000000001</v>
      </c>
      <c r="I5072" s="27">
        <v>0.117127</v>
      </c>
      <c r="J5072" s="25">
        <v>0</v>
      </c>
      <c r="K5072" s="25">
        <v>0</v>
      </c>
      <c r="L5072" s="25">
        <v>0</v>
      </c>
    </row>
    <row r="5073" spans="2:12" ht="19.5" customHeight="1" x14ac:dyDescent="0.3">
      <c r="B5073" s="39" t="s">
        <v>57</v>
      </c>
      <c r="C5073" s="38" t="s">
        <v>28</v>
      </c>
      <c r="D5073" s="38" t="s">
        <v>100</v>
      </c>
      <c r="E5073" s="43">
        <v>44986</v>
      </c>
      <c r="F5073" s="42">
        <v>6</v>
      </c>
      <c r="G5073" s="27">
        <v>0.21030699999999999</v>
      </c>
      <c r="H5073" s="27">
        <v>0.154282</v>
      </c>
      <c r="I5073" s="27">
        <v>0.136874</v>
      </c>
      <c r="J5073" s="25">
        <v>0</v>
      </c>
      <c r="K5073" s="25">
        <v>0</v>
      </c>
      <c r="L5073" s="25">
        <v>0</v>
      </c>
    </row>
    <row r="5074" spans="2:12" ht="19.5" customHeight="1" x14ac:dyDescent="0.3">
      <c r="B5074" s="39" t="s">
        <v>57</v>
      </c>
      <c r="C5074" s="38" t="s">
        <v>28</v>
      </c>
      <c r="D5074" s="38" t="s">
        <v>100</v>
      </c>
      <c r="E5074" s="43">
        <v>44958</v>
      </c>
      <c r="F5074" s="42">
        <v>6</v>
      </c>
      <c r="G5074" s="27">
        <v>0.26786700000000002</v>
      </c>
      <c r="H5074" s="27">
        <v>0.212897</v>
      </c>
      <c r="I5074" s="27">
        <v>0.17354800000000001</v>
      </c>
      <c r="J5074" s="25">
        <v>0</v>
      </c>
      <c r="K5074" s="25">
        <v>0</v>
      </c>
      <c r="L5074" s="25">
        <v>0</v>
      </c>
    </row>
    <row r="5075" spans="2:12" ht="19.5" customHeight="1" x14ac:dyDescent="0.3">
      <c r="B5075" s="39" t="s">
        <v>57</v>
      </c>
      <c r="C5075" s="38" t="s">
        <v>28</v>
      </c>
      <c r="D5075" s="38" t="s">
        <v>100</v>
      </c>
      <c r="E5075" s="43">
        <v>44927</v>
      </c>
      <c r="F5075" s="42">
        <v>6</v>
      </c>
      <c r="G5075" s="27">
        <v>0.22150700000000001</v>
      </c>
      <c r="H5075" s="27">
        <v>0.15477199999999999</v>
      </c>
      <c r="I5075" s="27">
        <v>8.9736999999999997E-2</v>
      </c>
      <c r="J5075" s="25">
        <v>0</v>
      </c>
      <c r="K5075" s="25">
        <v>0</v>
      </c>
      <c r="L5075" s="25">
        <v>0</v>
      </c>
    </row>
    <row r="5076" spans="2:12" ht="19.5" customHeight="1" x14ac:dyDescent="0.3">
      <c r="B5076" s="39" t="s">
        <v>57</v>
      </c>
      <c r="C5076" s="38" t="s">
        <v>28</v>
      </c>
      <c r="D5076" s="38" t="s">
        <v>100</v>
      </c>
      <c r="E5076" s="43">
        <v>44896</v>
      </c>
      <c r="F5076" s="42">
        <v>6</v>
      </c>
      <c r="G5076" s="27">
        <v>0.231153</v>
      </c>
      <c r="H5076" s="27">
        <v>0.17249800000000001</v>
      </c>
      <c r="I5076" s="27">
        <v>0.13735800000000001</v>
      </c>
      <c r="J5076" s="25">
        <v>0</v>
      </c>
      <c r="K5076" s="25">
        <v>0</v>
      </c>
      <c r="L5076" s="25">
        <v>0</v>
      </c>
    </row>
    <row r="5077" spans="2:12" ht="19.5" customHeight="1" x14ac:dyDescent="0.3">
      <c r="B5077" s="39" t="s">
        <v>57</v>
      </c>
      <c r="C5077" s="38" t="s">
        <v>28</v>
      </c>
      <c r="D5077" s="38" t="s">
        <v>100</v>
      </c>
      <c r="E5077" s="43">
        <v>44866</v>
      </c>
      <c r="F5077" s="42">
        <v>6</v>
      </c>
      <c r="G5077" s="27">
        <v>0.247089</v>
      </c>
      <c r="H5077" s="27">
        <v>0.18913199999999999</v>
      </c>
      <c r="I5077" s="27">
        <v>0.148452</v>
      </c>
      <c r="J5077" s="25">
        <v>0</v>
      </c>
      <c r="K5077" s="25">
        <v>0</v>
      </c>
      <c r="L5077" s="25">
        <v>0</v>
      </c>
    </row>
    <row r="5078" spans="2:12" ht="19.5" customHeight="1" x14ac:dyDescent="0.3">
      <c r="B5078" s="39" t="s">
        <v>57</v>
      </c>
      <c r="C5078" s="38" t="s">
        <v>28</v>
      </c>
      <c r="D5078" s="38" t="s">
        <v>100</v>
      </c>
      <c r="E5078" s="43">
        <v>44835</v>
      </c>
      <c r="F5078" s="42">
        <v>6</v>
      </c>
      <c r="G5078" s="27">
        <v>0.26602900000000002</v>
      </c>
      <c r="H5078" s="27">
        <v>0.203681</v>
      </c>
      <c r="I5078" s="27">
        <v>0.15740100000000001</v>
      </c>
      <c r="J5078" s="25">
        <v>0</v>
      </c>
      <c r="K5078" s="25">
        <v>0</v>
      </c>
      <c r="L5078" s="25">
        <v>0</v>
      </c>
    </row>
    <row r="5079" spans="2:12" ht="19.5" customHeight="1" x14ac:dyDescent="0.3">
      <c r="B5079" s="39" t="s">
        <v>57</v>
      </c>
      <c r="C5079" s="38" t="s">
        <v>28</v>
      </c>
      <c r="D5079" s="38" t="s">
        <v>100</v>
      </c>
      <c r="E5079" s="43">
        <v>44805</v>
      </c>
      <c r="F5079" s="42">
        <v>6</v>
      </c>
      <c r="G5079" s="27">
        <v>0.27630900000000003</v>
      </c>
      <c r="H5079" s="27">
        <v>0.21135999999999999</v>
      </c>
      <c r="I5079" s="27">
        <v>0.17141500000000001</v>
      </c>
      <c r="J5079" s="25">
        <v>0</v>
      </c>
      <c r="K5079" s="25">
        <v>0</v>
      </c>
      <c r="L5079" s="25">
        <v>0</v>
      </c>
    </row>
    <row r="5080" spans="2:12" ht="19.5" customHeight="1" x14ac:dyDescent="0.3">
      <c r="B5080" s="39" t="s">
        <v>57</v>
      </c>
      <c r="C5080" s="38" t="s">
        <v>28</v>
      </c>
      <c r="D5080" s="38" t="s">
        <v>100</v>
      </c>
      <c r="E5080" s="43">
        <v>44774</v>
      </c>
      <c r="F5080" s="42">
        <v>6</v>
      </c>
      <c r="G5080" s="27">
        <v>0.27774300000000002</v>
      </c>
      <c r="H5080" s="27">
        <v>0.22724900000000001</v>
      </c>
      <c r="I5080" s="27">
        <v>0.19728299999999999</v>
      </c>
      <c r="J5080" s="25">
        <v>0</v>
      </c>
      <c r="K5080" s="25">
        <v>0</v>
      </c>
      <c r="L5080" s="25">
        <v>0</v>
      </c>
    </row>
    <row r="5081" spans="2:12" ht="19.5" customHeight="1" x14ac:dyDescent="0.3">
      <c r="B5081" s="39" t="s">
        <v>57</v>
      </c>
      <c r="C5081" s="38" t="s">
        <v>28</v>
      </c>
      <c r="D5081" s="38" t="s">
        <v>100</v>
      </c>
      <c r="E5081" s="43">
        <v>44743</v>
      </c>
      <c r="F5081" s="42">
        <v>6</v>
      </c>
      <c r="G5081" s="27">
        <v>0.267569</v>
      </c>
      <c r="H5081" s="27">
        <v>0.21654599999999999</v>
      </c>
      <c r="I5081" s="27">
        <v>0.17829700000000001</v>
      </c>
      <c r="J5081" s="25">
        <v>0</v>
      </c>
      <c r="K5081" s="25">
        <v>0</v>
      </c>
      <c r="L5081" s="25">
        <v>0</v>
      </c>
    </row>
    <row r="5082" spans="2:12" ht="19.5" customHeight="1" x14ac:dyDescent="0.3">
      <c r="B5082" s="39" t="s">
        <v>57</v>
      </c>
      <c r="C5082" s="38" t="s">
        <v>28</v>
      </c>
      <c r="D5082" s="38" t="s">
        <v>100</v>
      </c>
      <c r="E5082" s="43">
        <v>44713</v>
      </c>
      <c r="F5082" s="42">
        <v>6</v>
      </c>
      <c r="G5082" s="27">
        <v>0.28955999999999998</v>
      </c>
      <c r="H5082" s="27">
        <v>0.24016299999999999</v>
      </c>
      <c r="I5082" s="27">
        <v>0.21431800000000001</v>
      </c>
      <c r="J5082" s="25">
        <v>0</v>
      </c>
      <c r="K5082" s="25">
        <v>0</v>
      </c>
      <c r="L5082" s="25">
        <v>0</v>
      </c>
    </row>
    <row r="5083" spans="2:12" ht="19.5" customHeight="1" x14ac:dyDescent="0.3">
      <c r="B5083" s="39" t="s">
        <v>57</v>
      </c>
      <c r="C5083" s="38" t="s">
        <v>28</v>
      </c>
      <c r="D5083" s="38" t="s">
        <v>100</v>
      </c>
      <c r="E5083" s="43">
        <v>44682</v>
      </c>
      <c r="F5083" s="42">
        <v>6</v>
      </c>
      <c r="G5083" s="27">
        <v>0.31888300000000003</v>
      </c>
      <c r="H5083" s="27">
        <v>0.27049400000000001</v>
      </c>
      <c r="I5083" s="27">
        <v>0.23599100000000001</v>
      </c>
      <c r="J5083" s="25">
        <v>0</v>
      </c>
      <c r="K5083" s="25">
        <v>0</v>
      </c>
      <c r="L5083" s="25">
        <v>0</v>
      </c>
    </row>
    <row r="5084" spans="2:12" ht="19.5" customHeight="1" x14ac:dyDescent="0.3">
      <c r="B5084" s="39" t="s">
        <v>57</v>
      </c>
      <c r="C5084" s="38" t="s">
        <v>28</v>
      </c>
      <c r="D5084" s="38" t="s">
        <v>100</v>
      </c>
      <c r="E5084" s="43">
        <v>44652</v>
      </c>
      <c r="F5084" s="42">
        <v>6</v>
      </c>
      <c r="G5084" s="27">
        <v>0.33741199999999999</v>
      </c>
      <c r="H5084" s="27">
        <v>0.27990700000000002</v>
      </c>
      <c r="I5084" s="27">
        <v>0.24232500000000001</v>
      </c>
      <c r="J5084" s="25">
        <v>0</v>
      </c>
      <c r="K5084" s="25">
        <v>0</v>
      </c>
      <c r="L5084" s="25">
        <v>0</v>
      </c>
    </row>
    <row r="5085" spans="2:12" ht="19.5" customHeight="1" x14ac:dyDescent="0.3">
      <c r="B5085" s="39" t="s">
        <v>57</v>
      </c>
      <c r="C5085" s="38" t="s">
        <v>28</v>
      </c>
      <c r="D5085" s="38" t="s">
        <v>100</v>
      </c>
      <c r="E5085" s="43">
        <v>44621</v>
      </c>
      <c r="F5085" s="42">
        <v>6</v>
      </c>
      <c r="G5085" s="27">
        <v>0.45240000000000002</v>
      </c>
      <c r="H5085" s="27">
        <v>0.38555200000000001</v>
      </c>
      <c r="I5085" s="27">
        <v>0.34940199999999999</v>
      </c>
      <c r="J5085" s="25">
        <v>0</v>
      </c>
      <c r="K5085" s="25">
        <v>0</v>
      </c>
      <c r="L5085" s="25">
        <v>0</v>
      </c>
    </row>
    <row r="5086" spans="2:12" ht="19.5" customHeight="1" x14ac:dyDescent="0.3">
      <c r="B5086" s="39" t="s">
        <v>57</v>
      </c>
      <c r="C5086" s="38" t="s">
        <v>28</v>
      </c>
      <c r="D5086" s="38" t="s">
        <v>100</v>
      </c>
      <c r="E5086" s="43">
        <v>44593</v>
      </c>
      <c r="F5086" s="42">
        <v>6</v>
      </c>
      <c r="G5086" s="27">
        <v>0.34815499999999999</v>
      </c>
      <c r="H5086" s="27">
        <v>0.27994999999999998</v>
      </c>
      <c r="I5086" s="27">
        <v>0.25428899999999999</v>
      </c>
      <c r="J5086" s="25">
        <v>0</v>
      </c>
      <c r="K5086" s="25">
        <v>0</v>
      </c>
      <c r="L5086" s="25">
        <v>0</v>
      </c>
    </row>
    <row r="5087" spans="2:12" ht="19.5" customHeight="1" x14ac:dyDescent="0.3">
      <c r="B5087" s="39" t="s">
        <v>57</v>
      </c>
      <c r="C5087" s="38" t="s">
        <v>28</v>
      </c>
      <c r="D5087" s="38" t="s">
        <v>100</v>
      </c>
      <c r="E5087" s="43">
        <v>44562</v>
      </c>
      <c r="F5087" s="42">
        <v>6</v>
      </c>
      <c r="G5087" s="27">
        <v>0.35758899999999999</v>
      </c>
      <c r="H5087" s="27">
        <v>0.29150999999999999</v>
      </c>
      <c r="I5087" s="27">
        <v>0.25250899999999998</v>
      </c>
      <c r="J5087" s="25">
        <v>0</v>
      </c>
      <c r="K5087" s="25">
        <v>0</v>
      </c>
      <c r="L5087" s="25">
        <v>0</v>
      </c>
    </row>
    <row r="5088" spans="2:12" ht="19.5" customHeight="1" x14ac:dyDescent="0.3">
      <c r="B5088" s="88" t="s">
        <v>57</v>
      </c>
      <c r="C5088" s="38" t="s">
        <v>28</v>
      </c>
      <c r="D5088" s="38" t="s">
        <v>100</v>
      </c>
      <c r="E5088" s="43">
        <v>45078</v>
      </c>
      <c r="F5088" s="42">
        <v>6</v>
      </c>
      <c r="G5088" s="27">
        <v>0.205896</v>
      </c>
      <c r="H5088" s="27">
        <v>0.158058</v>
      </c>
      <c r="I5088" s="27">
        <v>0.12779499999999999</v>
      </c>
      <c r="J5088" s="25">
        <v>0</v>
      </c>
      <c r="K5088" s="25">
        <v>0</v>
      </c>
      <c r="L5088" s="25">
        <v>0</v>
      </c>
    </row>
    <row r="5089" spans="2:12" ht="19.5" customHeight="1" x14ac:dyDescent="0.3">
      <c r="B5089" s="39" t="s">
        <v>57</v>
      </c>
      <c r="C5089" s="38" t="s">
        <v>28</v>
      </c>
      <c r="D5089" s="38" t="s">
        <v>100</v>
      </c>
      <c r="E5089" s="43">
        <v>45047</v>
      </c>
      <c r="F5089" s="42">
        <v>7.5</v>
      </c>
      <c r="G5089" s="27">
        <v>0.18481500000000001</v>
      </c>
      <c r="H5089" s="27">
        <v>0.13766800000000001</v>
      </c>
      <c r="I5089" s="27">
        <v>0.11561200000000001</v>
      </c>
      <c r="J5089" s="25">
        <v>0</v>
      </c>
      <c r="K5089" s="25">
        <v>0</v>
      </c>
      <c r="L5089" s="25">
        <v>0</v>
      </c>
    </row>
    <row r="5090" spans="2:12" ht="19.5" customHeight="1" x14ac:dyDescent="0.3">
      <c r="B5090" s="39" t="s">
        <v>57</v>
      </c>
      <c r="C5090" s="38" t="s">
        <v>28</v>
      </c>
      <c r="D5090" s="38" t="s">
        <v>100</v>
      </c>
      <c r="E5090" s="43">
        <v>45017</v>
      </c>
      <c r="F5090" s="42">
        <v>7.5</v>
      </c>
      <c r="G5090" s="27">
        <v>0.19278800000000001</v>
      </c>
      <c r="H5090" s="27">
        <v>0.14155100000000001</v>
      </c>
      <c r="I5090" s="27">
        <v>0.118627</v>
      </c>
      <c r="J5090" s="25">
        <v>0</v>
      </c>
      <c r="K5090" s="25">
        <v>0</v>
      </c>
      <c r="L5090" s="25">
        <v>0</v>
      </c>
    </row>
    <row r="5091" spans="2:12" ht="19.5" customHeight="1" x14ac:dyDescent="0.3">
      <c r="B5091" s="39" t="s">
        <v>57</v>
      </c>
      <c r="C5091" s="38" t="s">
        <v>28</v>
      </c>
      <c r="D5091" s="38" t="s">
        <v>100</v>
      </c>
      <c r="E5091" s="43">
        <v>44986</v>
      </c>
      <c r="F5091" s="42">
        <v>7.5</v>
      </c>
      <c r="G5091" s="27">
        <v>0.211807</v>
      </c>
      <c r="H5091" s="27">
        <v>0.155782</v>
      </c>
      <c r="I5091" s="27">
        <v>0.138374</v>
      </c>
      <c r="J5091" s="25">
        <v>0</v>
      </c>
      <c r="K5091" s="25">
        <v>0</v>
      </c>
      <c r="L5091" s="25">
        <v>0</v>
      </c>
    </row>
    <row r="5092" spans="2:12" ht="19.5" customHeight="1" x14ac:dyDescent="0.3">
      <c r="B5092" s="39" t="s">
        <v>57</v>
      </c>
      <c r="C5092" s="38" t="s">
        <v>28</v>
      </c>
      <c r="D5092" s="38" t="s">
        <v>100</v>
      </c>
      <c r="E5092" s="43">
        <v>44958</v>
      </c>
      <c r="F5092" s="42">
        <v>7.5</v>
      </c>
      <c r="G5092" s="27">
        <v>0.26936700000000002</v>
      </c>
      <c r="H5092" s="27">
        <v>0.214397</v>
      </c>
      <c r="I5092" s="27">
        <v>0.17504800000000001</v>
      </c>
      <c r="J5092" s="25">
        <v>0</v>
      </c>
      <c r="K5092" s="25">
        <v>0</v>
      </c>
      <c r="L5092" s="25">
        <v>0</v>
      </c>
    </row>
    <row r="5093" spans="2:12" ht="19.5" customHeight="1" x14ac:dyDescent="0.3">
      <c r="B5093" s="39" t="s">
        <v>57</v>
      </c>
      <c r="C5093" s="38" t="s">
        <v>28</v>
      </c>
      <c r="D5093" s="38" t="s">
        <v>100</v>
      </c>
      <c r="E5093" s="43">
        <v>44927</v>
      </c>
      <c r="F5093" s="42">
        <v>7.5</v>
      </c>
      <c r="G5093" s="27">
        <v>0.22300700000000001</v>
      </c>
      <c r="H5093" s="27">
        <v>0.15627199999999999</v>
      </c>
      <c r="I5093" s="27">
        <v>9.1236999999999999E-2</v>
      </c>
      <c r="J5093" s="25">
        <v>0</v>
      </c>
      <c r="K5093" s="25">
        <v>0</v>
      </c>
      <c r="L5093" s="25">
        <v>0</v>
      </c>
    </row>
    <row r="5094" spans="2:12" ht="19.5" customHeight="1" x14ac:dyDescent="0.3">
      <c r="B5094" s="39" t="s">
        <v>57</v>
      </c>
      <c r="C5094" s="38" t="s">
        <v>28</v>
      </c>
      <c r="D5094" s="38" t="s">
        <v>100</v>
      </c>
      <c r="E5094" s="43">
        <v>44896</v>
      </c>
      <c r="F5094" s="42">
        <v>7.5</v>
      </c>
      <c r="G5094" s="27">
        <v>0.232653</v>
      </c>
      <c r="H5094" s="27">
        <v>0.17399800000000001</v>
      </c>
      <c r="I5094" s="27">
        <v>0.13885800000000001</v>
      </c>
      <c r="J5094" s="25">
        <v>0</v>
      </c>
      <c r="K5094" s="25">
        <v>0</v>
      </c>
      <c r="L5094" s="25">
        <v>0</v>
      </c>
    </row>
    <row r="5095" spans="2:12" ht="19.5" customHeight="1" x14ac:dyDescent="0.3">
      <c r="B5095" s="39" t="s">
        <v>57</v>
      </c>
      <c r="C5095" s="38" t="s">
        <v>28</v>
      </c>
      <c r="D5095" s="38" t="s">
        <v>100</v>
      </c>
      <c r="E5095" s="43">
        <v>44866</v>
      </c>
      <c r="F5095" s="42">
        <v>7.5</v>
      </c>
      <c r="G5095" s="27">
        <v>0.248589</v>
      </c>
      <c r="H5095" s="27">
        <v>0.190632</v>
      </c>
      <c r="I5095" s="27">
        <v>0.149952</v>
      </c>
      <c r="J5095" s="25">
        <v>0</v>
      </c>
      <c r="K5095" s="25">
        <v>0</v>
      </c>
      <c r="L5095" s="25">
        <v>0</v>
      </c>
    </row>
    <row r="5096" spans="2:12" ht="19.5" customHeight="1" x14ac:dyDescent="0.3">
      <c r="B5096" s="39" t="s">
        <v>57</v>
      </c>
      <c r="C5096" s="38" t="s">
        <v>28</v>
      </c>
      <c r="D5096" s="38" t="s">
        <v>100</v>
      </c>
      <c r="E5096" s="43">
        <v>44835</v>
      </c>
      <c r="F5096" s="42">
        <v>7.5</v>
      </c>
      <c r="G5096" s="27">
        <v>0.26752900000000002</v>
      </c>
      <c r="H5096" s="27">
        <v>0.205181</v>
      </c>
      <c r="I5096" s="27">
        <v>0.15890099999999999</v>
      </c>
      <c r="J5096" s="25">
        <v>0</v>
      </c>
      <c r="K5096" s="25">
        <v>0</v>
      </c>
      <c r="L5096" s="25">
        <v>0</v>
      </c>
    </row>
    <row r="5097" spans="2:12" ht="19.5" customHeight="1" x14ac:dyDescent="0.3">
      <c r="B5097" s="39" t="s">
        <v>57</v>
      </c>
      <c r="C5097" s="38" t="s">
        <v>28</v>
      </c>
      <c r="D5097" s="38" t="s">
        <v>100</v>
      </c>
      <c r="E5097" s="43">
        <v>44805</v>
      </c>
      <c r="F5097" s="42">
        <v>7.5</v>
      </c>
      <c r="G5097" s="27">
        <v>0.27780899999999997</v>
      </c>
      <c r="H5097" s="27">
        <v>0.21285999999999999</v>
      </c>
      <c r="I5097" s="27">
        <v>0.17291500000000001</v>
      </c>
      <c r="J5097" s="25">
        <v>0</v>
      </c>
      <c r="K5097" s="25">
        <v>0</v>
      </c>
      <c r="L5097" s="25">
        <v>0</v>
      </c>
    </row>
    <row r="5098" spans="2:12" ht="19.5" customHeight="1" x14ac:dyDescent="0.3">
      <c r="B5098" s="39" t="s">
        <v>57</v>
      </c>
      <c r="C5098" s="38" t="s">
        <v>28</v>
      </c>
      <c r="D5098" s="38" t="s">
        <v>100</v>
      </c>
      <c r="E5098" s="43">
        <v>44774</v>
      </c>
      <c r="F5098" s="42">
        <v>7.5</v>
      </c>
      <c r="G5098" s="27">
        <v>0.27924300000000002</v>
      </c>
      <c r="H5098" s="27">
        <v>0.22874900000000001</v>
      </c>
      <c r="I5098" s="27">
        <v>0.19878299999999999</v>
      </c>
      <c r="J5098" s="25">
        <v>0</v>
      </c>
      <c r="K5098" s="25">
        <v>0</v>
      </c>
      <c r="L5098" s="25">
        <v>0</v>
      </c>
    </row>
    <row r="5099" spans="2:12" ht="19.5" customHeight="1" x14ac:dyDescent="0.3">
      <c r="B5099" s="39" t="s">
        <v>57</v>
      </c>
      <c r="C5099" s="38" t="s">
        <v>28</v>
      </c>
      <c r="D5099" s="38" t="s">
        <v>100</v>
      </c>
      <c r="E5099" s="43">
        <v>44743</v>
      </c>
      <c r="F5099" s="42">
        <v>7.5</v>
      </c>
      <c r="G5099" s="27">
        <v>0.269069</v>
      </c>
      <c r="H5099" s="27">
        <v>0.21804599999999999</v>
      </c>
      <c r="I5099" s="27">
        <v>0.17979700000000001</v>
      </c>
      <c r="J5099" s="25">
        <v>0</v>
      </c>
      <c r="K5099" s="25">
        <v>0</v>
      </c>
      <c r="L5099" s="25">
        <v>0</v>
      </c>
    </row>
    <row r="5100" spans="2:12" ht="19.5" customHeight="1" x14ac:dyDescent="0.3">
      <c r="B5100" s="39" t="s">
        <v>57</v>
      </c>
      <c r="C5100" s="38" t="s">
        <v>28</v>
      </c>
      <c r="D5100" s="38" t="s">
        <v>100</v>
      </c>
      <c r="E5100" s="43">
        <v>44713</v>
      </c>
      <c r="F5100" s="42">
        <v>7.5</v>
      </c>
      <c r="G5100" s="27">
        <v>0.29105999999999999</v>
      </c>
      <c r="H5100" s="27">
        <v>0.24166299999999999</v>
      </c>
      <c r="I5100" s="27">
        <v>0.21581800000000001</v>
      </c>
      <c r="J5100" s="25">
        <v>0</v>
      </c>
      <c r="K5100" s="25">
        <v>0</v>
      </c>
      <c r="L5100" s="25">
        <v>0</v>
      </c>
    </row>
    <row r="5101" spans="2:12" ht="19.5" customHeight="1" x14ac:dyDescent="0.3">
      <c r="B5101" s="39" t="s">
        <v>57</v>
      </c>
      <c r="C5101" s="38" t="s">
        <v>28</v>
      </c>
      <c r="D5101" s="38" t="s">
        <v>100</v>
      </c>
      <c r="E5101" s="43">
        <v>44682</v>
      </c>
      <c r="F5101" s="42">
        <v>7.5</v>
      </c>
      <c r="G5101" s="27">
        <v>0.32038299999999997</v>
      </c>
      <c r="H5101" s="27">
        <v>0.27199400000000001</v>
      </c>
      <c r="I5101" s="27">
        <v>0.23749100000000001</v>
      </c>
      <c r="J5101" s="25">
        <v>0</v>
      </c>
      <c r="K5101" s="25">
        <v>0</v>
      </c>
      <c r="L5101" s="25">
        <v>0</v>
      </c>
    </row>
    <row r="5102" spans="2:12" ht="19.5" customHeight="1" x14ac:dyDescent="0.3">
      <c r="B5102" s="39" t="s">
        <v>57</v>
      </c>
      <c r="C5102" s="38" t="s">
        <v>28</v>
      </c>
      <c r="D5102" s="38" t="s">
        <v>100</v>
      </c>
      <c r="E5102" s="43">
        <v>44652</v>
      </c>
      <c r="F5102" s="42">
        <v>7.5</v>
      </c>
      <c r="G5102" s="27">
        <v>0.33891199999999999</v>
      </c>
      <c r="H5102" s="27">
        <v>0.28140700000000002</v>
      </c>
      <c r="I5102" s="27">
        <v>0.24382499999999999</v>
      </c>
      <c r="J5102" s="25">
        <v>0</v>
      </c>
      <c r="K5102" s="25">
        <v>0</v>
      </c>
      <c r="L5102" s="25">
        <v>0</v>
      </c>
    </row>
    <row r="5103" spans="2:12" ht="19.5" customHeight="1" x14ac:dyDescent="0.3">
      <c r="B5103" s="39" t="s">
        <v>57</v>
      </c>
      <c r="C5103" s="38" t="s">
        <v>28</v>
      </c>
      <c r="D5103" s="38" t="s">
        <v>100</v>
      </c>
      <c r="E5103" s="43">
        <v>44621</v>
      </c>
      <c r="F5103" s="42">
        <v>7.5</v>
      </c>
      <c r="G5103" s="27">
        <v>0.45390000000000003</v>
      </c>
      <c r="H5103" s="27">
        <v>0.38705200000000001</v>
      </c>
      <c r="I5103" s="27">
        <v>0.35090199999999999</v>
      </c>
      <c r="J5103" s="25">
        <v>0</v>
      </c>
      <c r="K5103" s="25">
        <v>0</v>
      </c>
      <c r="L5103" s="25">
        <v>0</v>
      </c>
    </row>
    <row r="5104" spans="2:12" ht="19.5" customHeight="1" x14ac:dyDescent="0.3">
      <c r="B5104" s="39" t="s">
        <v>57</v>
      </c>
      <c r="C5104" s="38" t="s">
        <v>28</v>
      </c>
      <c r="D5104" s="38" t="s">
        <v>100</v>
      </c>
      <c r="E5104" s="43">
        <v>44593</v>
      </c>
      <c r="F5104" s="42">
        <v>7.5</v>
      </c>
      <c r="G5104" s="27">
        <v>0.34965499999999999</v>
      </c>
      <c r="H5104" s="27">
        <v>0.28144999999999998</v>
      </c>
      <c r="I5104" s="27">
        <v>0.25578899999999999</v>
      </c>
      <c r="J5104" s="25">
        <v>0</v>
      </c>
      <c r="K5104" s="25">
        <v>0</v>
      </c>
      <c r="L5104" s="25">
        <v>0</v>
      </c>
    </row>
    <row r="5105" spans="2:12" ht="19.5" customHeight="1" x14ac:dyDescent="0.3">
      <c r="B5105" s="39" t="s">
        <v>57</v>
      </c>
      <c r="C5105" s="38" t="s">
        <v>28</v>
      </c>
      <c r="D5105" s="38" t="s">
        <v>100</v>
      </c>
      <c r="E5105" s="43">
        <v>44562</v>
      </c>
      <c r="F5105" s="42">
        <v>7.5</v>
      </c>
      <c r="G5105" s="27">
        <v>0.35908899999999999</v>
      </c>
      <c r="H5105" s="27">
        <v>0.29300999999999999</v>
      </c>
      <c r="I5105" s="27">
        <v>0.25400899999999998</v>
      </c>
      <c r="J5105" s="25">
        <v>0</v>
      </c>
      <c r="K5105" s="25">
        <v>0</v>
      </c>
      <c r="L5105" s="25">
        <v>0</v>
      </c>
    </row>
    <row r="5106" spans="2:12" ht="19.5" customHeight="1" x14ac:dyDescent="0.3">
      <c r="B5106" s="89" t="s">
        <v>57</v>
      </c>
      <c r="C5106" s="38" t="s">
        <v>28</v>
      </c>
      <c r="D5106" s="38" t="s">
        <v>100</v>
      </c>
      <c r="E5106" s="43">
        <v>45078</v>
      </c>
      <c r="F5106" s="42">
        <v>7.5</v>
      </c>
      <c r="G5106" s="27">
        <v>0.207396</v>
      </c>
      <c r="H5106" s="27">
        <v>0.15955800000000001</v>
      </c>
      <c r="I5106" s="27">
        <v>0.12929499999999999</v>
      </c>
      <c r="J5106" s="25">
        <v>0</v>
      </c>
      <c r="K5106" s="25">
        <v>0</v>
      </c>
      <c r="L5106" s="25">
        <v>0</v>
      </c>
    </row>
    <row r="5107" spans="2:12" ht="19.5" customHeight="1" x14ac:dyDescent="0.3">
      <c r="B5107" s="39" t="s">
        <v>57</v>
      </c>
      <c r="C5107" s="38" t="s">
        <v>28</v>
      </c>
      <c r="D5107" s="38" t="s">
        <v>100</v>
      </c>
      <c r="E5107" s="43">
        <v>45047</v>
      </c>
      <c r="F5107" s="42">
        <v>8.5</v>
      </c>
      <c r="G5107" s="27">
        <v>0.18581500000000001</v>
      </c>
      <c r="H5107" s="27">
        <v>0.13866800000000001</v>
      </c>
      <c r="I5107" s="27">
        <v>0.11661200000000001</v>
      </c>
      <c r="J5107" s="25">
        <v>0</v>
      </c>
      <c r="K5107" s="25">
        <v>0</v>
      </c>
      <c r="L5107" s="25">
        <v>0</v>
      </c>
    </row>
    <row r="5108" spans="2:12" ht="19.5" customHeight="1" x14ac:dyDescent="0.3">
      <c r="B5108" s="39" t="s">
        <v>57</v>
      </c>
      <c r="C5108" s="38" t="s">
        <v>28</v>
      </c>
      <c r="D5108" s="38" t="s">
        <v>100</v>
      </c>
      <c r="E5108" s="43">
        <v>45017</v>
      </c>
      <c r="F5108" s="42">
        <v>8.5</v>
      </c>
      <c r="G5108" s="27">
        <v>0.19378800000000002</v>
      </c>
      <c r="H5108" s="27">
        <v>0.14255100000000001</v>
      </c>
      <c r="I5108" s="27">
        <v>0.119627</v>
      </c>
      <c r="J5108" s="25">
        <v>0</v>
      </c>
      <c r="K5108" s="25">
        <v>0</v>
      </c>
      <c r="L5108" s="25">
        <v>0</v>
      </c>
    </row>
    <row r="5109" spans="2:12" ht="19.5" customHeight="1" x14ac:dyDescent="0.3">
      <c r="B5109" s="39" t="s">
        <v>57</v>
      </c>
      <c r="C5109" s="38" t="s">
        <v>28</v>
      </c>
      <c r="D5109" s="38" t="s">
        <v>100</v>
      </c>
      <c r="E5109" s="43">
        <v>44986</v>
      </c>
      <c r="F5109" s="42">
        <v>8.5</v>
      </c>
      <c r="G5109" s="27">
        <v>0.212807</v>
      </c>
      <c r="H5109" s="27">
        <v>0.156782</v>
      </c>
      <c r="I5109" s="27">
        <v>0.139374</v>
      </c>
      <c r="J5109" s="25">
        <v>0</v>
      </c>
      <c r="K5109" s="25">
        <v>0</v>
      </c>
      <c r="L5109" s="25">
        <v>0</v>
      </c>
    </row>
    <row r="5110" spans="2:12" ht="19.5" customHeight="1" x14ac:dyDescent="0.3">
      <c r="B5110" s="39" t="s">
        <v>57</v>
      </c>
      <c r="C5110" s="38" t="s">
        <v>28</v>
      </c>
      <c r="D5110" s="38" t="s">
        <v>100</v>
      </c>
      <c r="E5110" s="43">
        <v>44958</v>
      </c>
      <c r="F5110" s="42">
        <v>8.5</v>
      </c>
      <c r="G5110" s="27">
        <v>0.27036700000000002</v>
      </c>
      <c r="H5110" s="27">
        <v>0.21539700000000001</v>
      </c>
      <c r="I5110" s="27">
        <v>0.17604800000000001</v>
      </c>
      <c r="J5110" s="25">
        <v>0</v>
      </c>
      <c r="K5110" s="25">
        <v>0</v>
      </c>
      <c r="L5110" s="25">
        <v>0</v>
      </c>
    </row>
    <row r="5111" spans="2:12" ht="19.5" customHeight="1" x14ac:dyDescent="0.3">
      <c r="B5111" s="39" t="s">
        <v>57</v>
      </c>
      <c r="C5111" s="38" t="s">
        <v>28</v>
      </c>
      <c r="D5111" s="38" t="s">
        <v>100</v>
      </c>
      <c r="E5111" s="43">
        <v>44927</v>
      </c>
      <c r="F5111" s="42">
        <v>8.5</v>
      </c>
      <c r="G5111" s="27">
        <v>0.22400700000000001</v>
      </c>
      <c r="H5111" s="27">
        <v>0.157272</v>
      </c>
      <c r="I5111" s="27">
        <v>9.2237E-2</v>
      </c>
      <c r="J5111" s="25">
        <v>0</v>
      </c>
      <c r="K5111" s="25">
        <v>0</v>
      </c>
      <c r="L5111" s="25">
        <v>0</v>
      </c>
    </row>
    <row r="5112" spans="2:12" ht="19.5" customHeight="1" x14ac:dyDescent="0.3">
      <c r="B5112" s="39" t="s">
        <v>57</v>
      </c>
      <c r="C5112" s="38" t="s">
        <v>28</v>
      </c>
      <c r="D5112" s="38" t="s">
        <v>100</v>
      </c>
      <c r="E5112" s="43">
        <v>44896</v>
      </c>
      <c r="F5112" s="42">
        <v>8.5</v>
      </c>
      <c r="G5112" s="27">
        <v>0.233653</v>
      </c>
      <c r="H5112" s="27">
        <v>0.17499799999999999</v>
      </c>
      <c r="I5112" s="27">
        <v>0.13985800000000001</v>
      </c>
      <c r="J5112" s="25">
        <v>0</v>
      </c>
      <c r="K5112" s="25">
        <v>0</v>
      </c>
      <c r="L5112" s="25">
        <v>0</v>
      </c>
    </row>
    <row r="5113" spans="2:12" ht="19.5" customHeight="1" x14ac:dyDescent="0.3">
      <c r="B5113" s="39" t="s">
        <v>57</v>
      </c>
      <c r="C5113" s="38" t="s">
        <v>28</v>
      </c>
      <c r="D5113" s="38" t="s">
        <v>100</v>
      </c>
      <c r="E5113" s="43">
        <v>44866</v>
      </c>
      <c r="F5113" s="42">
        <v>8.5</v>
      </c>
      <c r="G5113" s="27">
        <v>0.24958900000000001</v>
      </c>
      <c r="H5113" s="27">
        <v>0.191632</v>
      </c>
      <c r="I5113" s="27">
        <v>0.150952</v>
      </c>
      <c r="J5113" s="25">
        <v>0</v>
      </c>
      <c r="K5113" s="25">
        <v>0</v>
      </c>
      <c r="L5113" s="25">
        <v>0</v>
      </c>
    </row>
    <row r="5114" spans="2:12" ht="19.5" customHeight="1" x14ac:dyDescent="0.3">
      <c r="B5114" s="39" t="s">
        <v>57</v>
      </c>
      <c r="C5114" s="38" t="s">
        <v>28</v>
      </c>
      <c r="D5114" s="38" t="s">
        <v>100</v>
      </c>
      <c r="E5114" s="43">
        <v>44835</v>
      </c>
      <c r="F5114" s="42">
        <v>8.5</v>
      </c>
      <c r="G5114" s="27">
        <v>0.26852900000000002</v>
      </c>
      <c r="H5114" s="27">
        <v>0.206181</v>
      </c>
      <c r="I5114" s="27">
        <v>0.15990099999999999</v>
      </c>
      <c r="J5114" s="25">
        <v>0</v>
      </c>
      <c r="K5114" s="25">
        <v>0</v>
      </c>
      <c r="L5114" s="25">
        <v>0</v>
      </c>
    </row>
    <row r="5115" spans="2:12" ht="19.5" customHeight="1" x14ac:dyDescent="0.3">
      <c r="B5115" s="39" t="s">
        <v>57</v>
      </c>
      <c r="C5115" s="38" t="s">
        <v>28</v>
      </c>
      <c r="D5115" s="38" t="s">
        <v>100</v>
      </c>
      <c r="E5115" s="43">
        <v>44805</v>
      </c>
      <c r="F5115" s="42">
        <v>8.5</v>
      </c>
      <c r="G5115" s="27">
        <v>0.27880899999999997</v>
      </c>
      <c r="H5115" s="27">
        <v>0.21385999999999999</v>
      </c>
      <c r="I5115" s="27">
        <v>0.17391499999999999</v>
      </c>
      <c r="J5115" s="25">
        <v>0</v>
      </c>
      <c r="K5115" s="25">
        <v>0</v>
      </c>
      <c r="L5115" s="25">
        <v>0</v>
      </c>
    </row>
    <row r="5116" spans="2:12" ht="19.5" customHeight="1" x14ac:dyDescent="0.3">
      <c r="B5116" s="39" t="s">
        <v>57</v>
      </c>
      <c r="C5116" s="38" t="s">
        <v>28</v>
      </c>
      <c r="D5116" s="38" t="s">
        <v>100</v>
      </c>
      <c r="E5116" s="43">
        <v>44774</v>
      </c>
      <c r="F5116" s="42">
        <v>8.5</v>
      </c>
      <c r="G5116" s="27">
        <v>0.28024300000000002</v>
      </c>
      <c r="H5116" s="27">
        <v>0.22974900000000001</v>
      </c>
      <c r="I5116" s="27">
        <v>0.19978299999999999</v>
      </c>
      <c r="J5116" s="25">
        <v>0</v>
      </c>
      <c r="K5116" s="25">
        <v>0</v>
      </c>
      <c r="L5116" s="25">
        <v>0</v>
      </c>
    </row>
    <row r="5117" spans="2:12" ht="19.5" customHeight="1" x14ac:dyDescent="0.3">
      <c r="B5117" s="39" t="s">
        <v>57</v>
      </c>
      <c r="C5117" s="38" t="s">
        <v>28</v>
      </c>
      <c r="D5117" s="38" t="s">
        <v>100</v>
      </c>
      <c r="E5117" s="43">
        <v>44743</v>
      </c>
      <c r="F5117" s="42">
        <v>8.5</v>
      </c>
      <c r="G5117" s="27">
        <v>0.270069</v>
      </c>
      <c r="H5117" s="27">
        <v>0.21904599999999999</v>
      </c>
      <c r="I5117" s="27">
        <v>0.18079700000000001</v>
      </c>
      <c r="J5117" s="25">
        <v>0</v>
      </c>
      <c r="K5117" s="25">
        <v>0</v>
      </c>
      <c r="L5117" s="25">
        <v>0</v>
      </c>
    </row>
    <row r="5118" spans="2:12" ht="19.5" customHeight="1" x14ac:dyDescent="0.3">
      <c r="B5118" s="39" t="s">
        <v>57</v>
      </c>
      <c r="C5118" s="38" t="s">
        <v>28</v>
      </c>
      <c r="D5118" s="38" t="s">
        <v>100</v>
      </c>
      <c r="E5118" s="43">
        <v>44713</v>
      </c>
      <c r="F5118" s="42">
        <v>8.5</v>
      </c>
      <c r="G5118" s="27">
        <v>0.29205999999999999</v>
      </c>
      <c r="H5118" s="27">
        <v>0.24266299999999999</v>
      </c>
      <c r="I5118" s="27">
        <v>0.21681800000000001</v>
      </c>
      <c r="J5118" s="25">
        <v>0</v>
      </c>
      <c r="K5118" s="25">
        <v>0</v>
      </c>
      <c r="L5118" s="25">
        <v>0</v>
      </c>
    </row>
    <row r="5119" spans="2:12" ht="19.5" customHeight="1" x14ac:dyDescent="0.3">
      <c r="B5119" s="39" t="s">
        <v>57</v>
      </c>
      <c r="C5119" s="38" t="s">
        <v>28</v>
      </c>
      <c r="D5119" s="38" t="s">
        <v>100</v>
      </c>
      <c r="E5119" s="43">
        <v>44682</v>
      </c>
      <c r="F5119" s="42">
        <v>8.5</v>
      </c>
      <c r="G5119" s="27">
        <v>0.32138299999999997</v>
      </c>
      <c r="H5119" s="27">
        <v>0.27299400000000001</v>
      </c>
      <c r="I5119" s="27">
        <v>0.23849100000000001</v>
      </c>
      <c r="J5119" s="25">
        <v>0</v>
      </c>
      <c r="K5119" s="25">
        <v>0</v>
      </c>
      <c r="L5119" s="25">
        <v>0</v>
      </c>
    </row>
    <row r="5120" spans="2:12" ht="19.5" customHeight="1" x14ac:dyDescent="0.3">
      <c r="B5120" s="39" t="s">
        <v>57</v>
      </c>
      <c r="C5120" s="38" t="s">
        <v>28</v>
      </c>
      <c r="D5120" s="38" t="s">
        <v>100</v>
      </c>
      <c r="E5120" s="43">
        <v>44652</v>
      </c>
      <c r="F5120" s="42">
        <v>8.5</v>
      </c>
      <c r="G5120" s="27">
        <v>0.33991199999999999</v>
      </c>
      <c r="H5120" s="27">
        <v>0.28240700000000002</v>
      </c>
      <c r="I5120" s="27">
        <v>0.24482499999999999</v>
      </c>
      <c r="J5120" s="25">
        <v>0</v>
      </c>
      <c r="K5120" s="25">
        <v>0</v>
      </c>
      <c r="L5120" s="25">
        <v>0</v>
      </c>
    </row>
    <row r="5121" spans="2:12" ht="19.5" customHeight="1" x14ac:dyDescent="0.3">
      <c r="B5121" s="39" t="s">
        <v>57</v>
      </c>
      <c r="C5121" s="38" t="s">
        <v>28</v>
      </c>
      <c r="D5121" s="38" t="s">
        <v>100</v>
      </c>
      <c r="E5121" s="43">
        <v>44621</v>
      </c>
      <c r="F5121" s="42">
        <v>8.5</v>
      </c>
      <c r="G5121" s="27">
        <v>0.45490000000000003</v>
      </c>
      <c r="H5121" s="27">
        <v>0.38805200000000001</v>
      </c>
      <c r="I5121" s="27">
        <v>0.35190199999999999</v>
      </c>
      <c r="J5121" s="25">
        <v>0</v>
      </c>
      <c r="K5121" s="25">
        <v>0</v>
      </c>
      <c r="L5121" s="25">
        <v>0</v>
      </c>
    </row>
    <row r="5122" spans="2:12" ht="19.5" customHeight="1" x14ac:dyDescent="0.3">
      <c r="B5122" s="39" t="s">
        <v>57</v>
      </c>
      <c r="C5122" s="38" t="s">
        <v>28</v>
      </c>
      <c r="D5122" s="38" t="s">
        <v>100</v>
      </c>
      <c r="E5122" s="43">
        <v>44593</v>
      </c>
      <c r="F5122" s="42">
        <v>8.5</v>
      </c>
      <c r="G5122" s="27">
        <v>0.35065499999999999</v>
      </c>
      <c r="H5122" s="27">
        <v>0.25245000000000001</v>
      </c>
      <c r="I5122" s="27">
        <v>0.25678899999999999</v>
      </c>
      <c r="J5122" s="25">
        <v>0</v>
      </c>
      <c r="K5122" s="25">
        <v>0</v>
      </c>
      <c r="L5122" s="25">
        <v>0</v>
      </c>
    </row>
    <row r="5123" spans="2:12" ht="19.5" customHeight="1" x14ac:dyDescent="0.3">
      <c r="B5123" s="39" t="s">
        <v>57</v>
      </c>
      <c r="C5123" s="38" t="s">
        <v>28</v>
      </c>
      <c r="D5123" s="38" t="s">
        <v>100</v>
      </c>
      <c r="E5123" s="43">
        <v>44562</v>
      </c>
      <c r="F5123" s="42">
        <v>8.5</v>
      </c>
      <c r="G5123" s="27">
        <v>0.36008899999999999</v>
      </c>
      <c r="H5123" s="27">
        <v>0.29400999999999999</v>
      </c>
      <c r="I5123" s="27">
        <v>0.25500899999999999</v>
      </c>
      <c r="J5123" s="25">
        <v>0</v>
      </c>
      <c r="K5123" s="25">
        <v>0</v>
      </c>
      <c r="L5123" s="25">
        <v>0</v>
      </c>
    </row>
    <row r="5124" spans="2:12" ht="19.5" customHeight="1" x14ac:dyDescent="0.3">
      <c r="B5124" s="88" t="s">
        <v>57</v>
      </c>
      <c r="C5124" s="38" t="s">
        <v>28</v>
      </c>
      <c r="D5124" s="38" t="s">
        <v>100</v>
      </c>
      <c r="E5124" s="43">
        <v>45078</v>
      </c>
      <c r="F5124" s="42">
        <v>8.5</v>
      </c>
      <c r="G5124" s="27">
        <v>0.208396</v>
      </c>
      <c r="H5124" s="27">
        <v>0.16055800000000001</v>
      </c>
      <c r="I5124" s="27">
        <v>0.13029499999999999</v>
      </c>
      <c r="J5124" s="25">
        <v>0</v>
      </c>
      <c r="K5124" s="25">
        <v>0</v>
      </c>
      <c r="L5124" s="25">
        <v>0</v>
      </c>
    </row>
    <row r="5125" spans="2:12" ht="19.5" customHeight="1" x14ac:dyDescent="0.3">
      <c r="B5125" s="39" t="s">
        <v>57</v>
      </c>
      <c r="C5125" s="38" t="s">
        <v>28</v>
      </c>
      <c r="D5125" s="38" t="s">
        <v>100</v>
      </c>
      <c r="E5125" s="43">
        <v>45047</v>
      </c>
      <c r="F5125" s="42">
        <v>9.5</v>
      </c>
      <c r="G5125" s="27">
        <v>0.18681500000000001</v>
      </c>
      <c r="H5125" s="27">
        <v>0.13966800000000001</v>
      </c>
      <c r="I5125" s="27">
        <v>0.11761200000000001</v>
      </c>
      <c r="J5125" s="25">
        <v>0</v>
      </c>
      <c r="K5125" s="25">
        <v>0</v>
      </c>
      <c r="L5125" s="25">
        <v>0</v>
      </c>
    </row>
    <row r="5126" spans="2:12" ht="19.5" customHeight="1" x14ac:dyDescent="0.3">
      <c r="B5126" s="39" t="s">
        <v>57</v>
      </c>
      <c r="C5126" s="38" t="s">
        <v>28</v>
      </c>
      <c r="D5126" s="38" t="s">
        <v>100</v>
      </c>
      <c r="E5126" s="43">
        <v>45017</v>
      </c>
      <c r="F5126" s="42">
        <v>9.5</v>
      </c>
      <c r="G5126" s="27">
        <v>0.19478800000000002</v>
      </c>
      <c r="H5126" s="27">
        <v>0.14355100000000001</v>
      </c>
      <c r="I5126" s="27">
        <v>0.120627</v>
      </c>
      <c r="J5126" s="25">
        <v>0</v>
      </c>
      <c r="K5126" s="25">
        <v>0</v>
      </c>
      <c r="L5126" s="25">
        <v>0</v>
      </c>
    </row>
    <row r="5127" spans="2:12" ht="19.5" customHeight="1" x14ac:dyDescent="0.3">
      <c r="B5127" s="39" t="s">
        <v>57</v>
      </c>
      <c r="C5127" s="38" t="s">
        <v>28</v>
      </c>
      <c r="D5127" s="38" t="s">
        <v>100</v>
      </c>
      <c r="E5127" s="43">
        <v>44986</v>
      </c>
      <c r="F5127" s="42">
        <v>9.5</v>
      </c>
      <c r="G5127" s="27">
        <v>0.213807</v>
      </c>
      <c r="H5127" s="27">
        <v>0.15778200000000001</v>
      </c>
      <c r="I5127" s="27">
        <v>0.140374</v>
      </c>
      <c r="J5127" s="25">
        <v>0</v>
      </c>
      <c r="K5127" s="25">
        <v>0</v>
      </c>
      <c r="L5127" s="25">
        <v>0</v>
      </c>
    </row>
    <row r="5128" spans="2:12" ht="19.5" customHeight="1" x14ac:dyDescent="0.3">
      <c r="B5128" s="39" t="s">
        <v>57</v>
      </c>
      <c r="C5128" s="38" t="s">
        <v>28</v>
      </c>
      <c r="D5128" s="38" t="s">
        <v>100</v>
      </c>
      <c r="E5128" s="43">
        <v>44958</v>
      </c>
      <c r="F5128" s="42">
        <v>9.5</v>
      </c>
      <c r="G5128" s="27">
        <v>0.27136700000000002</v>
      </c>
      <c r="H5128" s="27">
        <v>0.21639700000000001</v>
      </c>
      <c r="I5128" s="27">
        <v>0.17704800000000001</v>
      </c>
      <c r="J5128" s="25">
        <v>0</v>
      </c>
      <c r="K5128" s="25">
        <v>0</v>
      </c>
      <c r="L5128" s="25">
        <v>0</v>
      </c>
    </row>
    <row r="5129" spans="2:12" ht="19.5" customHeight="1" x14ac:dyDescent="0.3">
      <c r="B5129" s="39" t="s">
        <v>57</v>
      </c>
      <c r="C5129" s="38" t="s">
        <v>28</v>
      </c>
      <c r="D5129" s="38" t="s">
        <v>100</v>
      </c>
      <c r="E5129" s="43">
        <v>44927</v>
      </c>
      <c r="F5129" s="42">
        <v>9.5</v>
      </c>
      <c r="G5129" s="27">
        <v>0.22500700000000001</v>
      </c>
      <c r="H5129" s="27">
        <v>0.158272</v>
      </c>
      <c r="I5129" s="27">
        <v>9.3237E-2</v>
      </c>
      <c r="J5129" s="25">
        <v>0</v>
      </c>
      <c r="K5129" s="25">
        <v>0</v>
      </c>
      <c r="L5129" s="25">
        <v>0</v>
      </c>
    </row>
    <row r="5130" spans="2:12" ht="19.5" customHeight="1" x14ac:dyDescent="0.3">
      <c r="B5130" s="39" t="s">
        <v>57</v>
      </c>
      <c r="C5130" s="38" t="s">
        <v>28</v>
      </c>
      <c r="D5130" s="38" t="s">
        <v>100</v>
      </c>
      <c r="E5130" s="43">
        <v>44896</v>
      </c>
      <c r="F5130" s="42">
        <v>9.5</v>
      </c>
      <c r="G5130" s="27">
        <v>0.234653</v>
      </c>
      <c r="H5130" s="27">
        <v>0.17599799999999999</v>
      </c>
      <c r="I5130" s="27">
        <v>0.14085800000000001</v>
      </c>
      <c r="J5130" s="25">
        <v>0</v>
      </c>
      <c r="K5130" s="25">
        <v>0</v>
      </c>
      <c r="L5130" s="25">
        <v>0</v>
      </c>
    </row>
    <row r="5131" spans="2:12" ht="19.5" customHeight="1" x14ac:dyDescent="0.3">
      <c r="B5131" s="39" t="s">
        <v>57</v>
      </c>
      <c r="C5131" s="38" t="s">
        <v>28</v>
      </c>
      <c r="D5131" s="38" t="s">
        <v>100</v>
      </c>
      <c r="E5131" s="43">
        <v>44866</v>
      </c>
      <c r="F5131" s="42">
        <v>9.5</v>
      </c>
      <c r="G5131" s="27">
        <v>0.25058900000000001</v>
      </c>
      <c r="H5131" s="27">
        <v>0.192632</v>
      </c>
      <c r="I5131" s="27">
        <v>0.151952</v>
      </c>
      <c r="J5131" s="25">
        <v>0</v>
      </c>
      <c r="K5131" s="25">
        <v>0</v>
      </c>
      <c r="L5131" s="25">
        <v>0</v>
      </c>
    </row>
    <row r="5132" spans="2:12" ht="19.5" customHeight="1" x14ac:dyDescent="0.3">
      <c r="B5132" s="39" t="s">
        <v>57</v>
      </c>
      <c r="C5132" s="38" t="s">
        <v>28</v>
      </c>
      <c r="D5132" s="38" t="s">
        <v>100</v>
      </c>
      <c r="E5132" s="43">
        <v>44835</v>
      </c>
      <c r="F5132" s="42">
        <v>9.5</v>
      </c>
      <c r="G5132" s="27">
        <v>0.26952900000000002</v>
      </c>
      <c r="H5132" s="27">
        <v>0.207181</v>
      </c>
      <c r="I5132" s="27">
        <v>0.16090099999999999</v>
      </c>
      <c r="J5132" s="25">
        <v>0</v>
      </c>
      <c r="K5132" s="25">
        <v>0</v>
      </c>
      <c r="L5132" s="25">
        <v>0</v>
      </c>
    </row>
    <row r="5133" spans="2:12" ht="19.5" customHeight="1" x14ac:dyDescent="0.3">
      <c r="B5133" s="39" t="s">
        <v>57</v>
      </c>
      <c r="C5133" s="38" t="s">
        <v>28</v>
      </c>
      <c r="D5133" s="38" t="s">
        <v>100</v>
      </c>
      <c r="E5133" s="43">
        <v>44805</v>
      </c>
      <c r="F5133" s="42">
        <v>9.5</v>
      </c>
      <c r="G5133" s="27">
        <v>0.27980899999999997</v>
      </c>
      <c r="H5133" s="27">
        <v>0.21486</v>
      </c>
      <c r="I5133" s="27">
        <v>0.17491499999999999</v>
      </c>
      <c r="J5133" s="25">
        <v>0</v>
      </c>
      <c r="K5133" s="25">
        <v>0</v>
      </c>
      <c r="L5133" s="25">
        <v>0</v>
      </c>
    </row>
    <row r="5134" spans="2:12" ht="19.5" customHeight="1" x14ac:dyDescent="0.3">
      <c r="B5134" s="39" t="s">
        <v>57</v>
      </c>
      <c r="C5134" s="38" t="s">
        <v>28</v>
      </c>
      <c r="D5134" s="38" t="s">
        <v>100</v>
      </c>
      <c r="E5134" s="43">
        <v>44774</v>
      </c>
      <c r="F5134" s="42">
        <v>9.5</v>
      </c>
      <c r="G5134" s="27">
        <v>0.28124300000000002</v>
      </c>
      <c r="H5134" s="27">
        <v>0.23074900000000001</v>
      </c>
      <c r="I5134" s="27">
        <v>0.20078299999999999</v>
      </c>
      <c r="J5134" s="25">
        <v>0</v>
      </c>
      <c r="K5134" s="25">
        <v>0</v>
      </c>
      <c r="L5134" s="25">
        <v>0</v>
      </c>
    </row>
    <row r="5135" spans="2:12" ht="19.5" customHeight="1" x14ac:dyDescent="0.3">
      <c r="B5135" s="39" t="s">
        <v>57</v>
      </c>
      <c r="C5135" s="38" t="s">
        <v>28</v>
      </c>
      <c r="D5135" s="38" t="s">
        <v>100</v>
      </c>
      <c r="E5135" s="43">
        <v>44743</v>
      </c>
      <c r="F5135" s="42">
        <v>9.5</v>
      </c>
      <c r="G5135" s="27">
        <v>0.271069</v>
      </c>
      <c r="H5135" s="27">
        <v>0.22004599999999999</v>
      </c>
      <c r="I5135" s="27">
        <v>0.18179699999999999</v>
      </c>
      <c r="J5135" s="25">
        <v>0</v>
      </c>
      <c r="K5135" s="25">
        <v>0</v>
      </c>
      <c r="L5135" s="25">
        <v>0</v>
      </c>
    </row>
    <row r="5136" spans="2:12" ht="19.5" customHeight="1" x14ac:dyDescent="0.3">
      <c r="B5136" s="39" t="s">
        <v>57</v>
      </c>
      <c r="C5136" s="38" t="s">
        <v>28</v>
      </c>
      <c r="D5136" s="38" t="s">
        <v>100</v>
      </c>
      <c r="E5136" s="43">
        <v>44713</v>
      </c>
      <c r="F5136" s="42">
        <v>9.5</v>
      </c>
      <c r="G5136" s="27">
        <v>0.29305999999999999</v>
      </c>
      <c r="H5136" s="27">
        <v>0.24366299999999999</v>
      </c>
      <c r="I5136" s="27">
        <v>0.21781800000000001</v>
      </c>
      <c r="J5136" s="25">
        <v>0</v>
      </c>
      <c r="K5136" s="25">
        <v>0</v>
      </c>
      <c r="L5136" s="25">
        <v>0</v>
      </c>
    </row>
    <row r="5137" spans="2:12" ht="19.5" customHeight="1" x14ac:dyDescent="0.3">
      <c r="B5137" s="39" t="s">
        <v>57</v>
      </c>
      <c r="C5137" s="38" t="s">
        <v>28</v>
      </c>
      <c r="D5137" s="38" t="s">
        <v>100</v>
      </c>
      <c r="E5137" s="43">
        <v>44682</v>
      </c>
      <c r="F5137" s="42">
        <v>9.5</v>
      </c>
      <c r="G5137" s="27">
        <v>0.32238299999999998</v>
      </c>
      <c r="H5137" s="27">
        <v>0.27399400000000002</v>
      </c>
      <c r="I5137" s="27">
        <v>0.23949100000000001</v>
      </c>
      <c r="J5137" s="25">
        <v>0</v>
      </c>
      <c r="K5137" s="25">
        <v>0</v>
      </c>
      <c r="L5137" s="25">
        <v>0</v>
      </c>
    </row>
    <row r="5138" spans="2:12" ht="19.5" customHeight="1" x14ac:dyDescent="0.3">
      <c r="B5138" s="39" t="s">
        <v>57</v>
      </c>
      <c r="C5138" s="38" t="s">
        <v>28</v>
      </c>
      <c r="D5138" s="38" t="s">
        <v>100</v>
      </c>
      <c r="E5138" s="43">
        <v>44652</v>
      </c>
      <c r="F5138" s="42">
        <v>9.5</v>
      </c>
      <c r="G5138" s="27">
        <v>0.34091199999999999</v>
      </c>
      <c r="H5138" s="27">
        <v>0.28340700000000002</v>
      </c>
      <c r="I5138" s="27">
        <v>0.24582499999999999</v>
      </c>
      <c r="J5138" s="25">
        <v>0</v>
      </c>
      <c r="K5138" s="25">
        <v>0</v>
      </c>
      <c r="L5138" s="25">
        <v>0</v>
      </c>
    </row>
    <row r="5139" spans="2:12" ht="19.5" customHeight="1" x14ac:dyDescent="0.3">
      <c r="B5139" s="39" t="s">
        <v>57</v>
      </c>
      <c r="C5139" s="38" t="s">
        <v>28</v>
      </c>
      <c r="D5139" s="38" t="s">
        <v>100</v>
      </c>
      <c r="E5139" s="43">
        <v>44621</v>
      </c>
      <c r="F5139" s="42">
        <v>9.5</v>
      </c>
      <c r="G5139" s="27">
        <v>0.45590000000000003</v>
      </c>
      <c r="H5139" s="27">
        <v>0.38905200000000001</v>
      </c>
      <c r="I5139" s="27">
        <v>0.35290199999999999</v>
      </c>
      <c r="J5139" s="25">
        <v>0</v>
      </c>
      <c r="K5139" s="25">
        <v>0</v>
      </c>
      <c r="L5139" s="25">
        <v>0</v>
      </c>
    </row>
    <row r="5140" spans="2:12" ht="19.5" customHeight="1" x14ac:dyDescent="0.3">
      <c r="B5140" s="39" t="s">
        <v>57</v>
      </c>
      <c r="C5140" s="38" t="s">
        <v>28</v>
      </c>
      <c r="D5140" s="38" t="s">
        <v>100</v>
      </c>
      <c r="E5140" s="43">
        <v>44593</v>
      </c>
      <c r="F5140" s="42">
        <v>9.5</v>
      </c>
      <c r="G5140" s="27">
        <v>0.351655</v>
      </c>
      <c r="H5140" s="27">
        <v>0.28344999999999998</v>
      </c>
      <c r="I5140" s="27">
        <v>0.25778899999999999</v>
      </c>
      <c r="J5140" s="25">
        <v>0</v>
      </c>
      <c r="K5140" s="25">
        <v>0</v>
      </c>
      <c r="L5140" s="25">
        <v>0</v>
      </c>
    </row>
    <row r="5141" spans="2:12" ht="19.5" customHeight="1" x14ac:dyDescent="0.3">
      <c r="B5141" s="39" t="s">
        <v>57</v>
      </c>
      <c r="C5141" s="38" t="s">
        <v>28</v>
      </c>
      <c r="D5141" s="38" t="s">
        <v>100</v>
      </c>
      <c r="E5141" s="43">
        <v>44562</v>
      </c>
      <c r="F5141" s="42">
        <v>9.5</v>
      </c>
      <c r="G5141" s="27">
        <v>0.36108899999999999</v>
      </c>
      <c r="H5141" s="27">
        <v>0.29500999999999999</v>
      </c>
      <c r="I5141" s="27">
        <v>0.25600899999999999</v>
      </c>
      <c r="J5141" s="25">
        <v>0</v>
      </c>
      <c r="K5141" s="25">
        <v>0</v>
      </c>
      <c r="L5141" s="25">
        <v>0</v>
      </c>
    </row>
    <row r="5142" spans="2:12" ht="19.5" customHeight="1" x14ac:dyDescent="0.3">
      <c r="B5142" s="89" t="s">
        <v>57</v>
      </c>
      <c r="C5142" s="38" t="s">
        <v>28</v>
      </c>
      <c r="D5142" s="38" t="s">
        <v>100</v>
      </c>
      <c r="E5142" s="43">
        <v>45078</v>
      </c>
      <c r="F5142" s="42">
        <v>9.5</v>
      </c>
      <c r="G5142" s="27">
        <v>0.209396</v>
      </c>
      <c r="H5142" s="27">
        <v>0.16155800000000001</v>
      </c>
      <c r="I5142" s="27">
        <v>0.131295</v>
      </c>
      <c r="J5142" s="25">
        <v>0</v>
      </c>
      <c r="K5142" s="25">
        <v>0</v>
      </c>
      <c r="L5142" s="25">
        <v>0</v>
      </c>
    </row>
    <row r="5143" spans="2:12" ht="19.5" customHeight="1" x14ac:dyDescent="0.3">
      <c r="B5143" s="39" t="s">
        <v>57</v>
      </c>
      <c r="C5143" s="38" t="s">
        <v>28</v>
      </c>
      <c r="D5143" s="38" t="s">
        <v>79</v>
      </c>
      <c r="E5143" s="43">
        <v>44896</v>
      </c>
      <c r="F5143" s="42" t="s">
        <v>0</v>
      </c>
      <c r="G5143" s="27">
        <v>0.22033900000000001</v>
      </c>
      <c r="H5143" s="27">
        <v>0.15746299999999999</v>
      </c>
      <c r="I5143" s="27">
        <v>0.13651199999999999</v>
      </c>
      <c r="J5143" s="25">
        <v>0</v>
      </c>
      <c r="K5143" s="25">
        <v>0</v>
      </c>
      <c r="L5143" s="25">
        <v>0</v>
      </c>
    </row>
    <row r="5144" spans="2:12" ht="19.5" customHeight="1" x14ac:dyDescent="0.3">
      <c r="B5144" s="39" t="s">
        <v>57</v>
      </c>
      <c r="C5144" s="38" t="s">
        <v>28</v>
      </c>
      <c r="D5144" s="38" t="s">
        <v>79</v>
      </c>
      <c r="E5144" s="43">
        <v>44866</v>
      </c>
      <c r="F5144" s="42" t="s">
        <v>0</v>
      </c>
      <c r="G5144" s="27">
        <v>0.237044</v>
      </c>
      <c r="H5144" s="27">
        <v>0.17466100000000001</v>
      </c>
      <c r="I5144" s="27">
        <v>0.139373</v>
      </c>
      <c r="J5144" s="25">
        <v>0</v>
      </c>
      <c r="K5144" s="25">
        <v>0</v>
      </c>
      <c r="L5144" s="25">
        <v>0</v>
      </c>
    </row>
    <row r="5145" spans="2:12" ht="19.5" customHeight="1" x14ac:dyDescent="0.3">
      <c r="B5145" s="39" t="s">
        <v>57</v>
      </c>
      <c r="C5145" s="38" t="s">
        <v>28</v>
      </c>
      <c r="D5145" s="38" t="s">
        <v>79</v>
      </c>
      <c r="E5145" s="43">
        <v>44835</v>
      </c>
      <c r="F5145" s="42" t="s">
        <v>0</v>
      </c>
      <c r="G5145" s="27">
        <v>0.25975599999999999</v>
      </c>
      <c r="H5145" s="27">
        <v>0.19206100000000001</v>
      </c>
      <c r="I5145" s="27">
        <v>0.146678</v>
      </c>
      <c r="J5145" s="25">
        <v>0</v>
      </c>
      <c r="K5145" s="25">
        <v>0</v>
      </c>
      <c r="L5145" s="25">
        <v>0</v>
      </c>
    </row>
    <row r="5146" spans="2:12" ht="19.5" customHeight="1" x14ac:dyDescent="0.3">
      <c r="B5146" s="39" t="s">
        <v>57</v>
      </c>
      <c r="C5146" s="38" t="s">
        <v>28</v>
      </c>
      <c r="D5146" s="38" t="s">
        <v>79</v>
      </c>
      <c r="E5146" s="43">
        <v>44805</v>
      </c>
      <c r="F5146" s="42" t="s">
        <v>0</v>
      </c>
      <c r="G5146" s="27">
        <v>0.269206</v>
      </c>
      <c r="H5146" s="27">
        <v>0.19816</v>
      </c>
      <c r="I5146" s="27">
        <v>0.156697</v>
      </c>
      <c r="J5146" s="25">
        <v>0</v>
      </c>
      <c r="K5146" s="25">
        <v>0</v>
      </c>
      <c r="L5146" s="25">
        <v>0</v>
      </c>
    </row>
    <row r="5147" spans="2:12" ht="19.5" customHeight="1" x14ac:dyDescent="0.3">
      <c r="B5147" s="39" t="s">
        <v>57</v>
      </c>
      <c r="C5147" s="38" t="s">
        <v>28</v>
      </c>
      <c r="D5147" s="38" t="s">
        <v>79</v>
      </c>
      <c r="E5147" s="43">
        <v>44774</v>
      </c>
      <c r="F5147" s="42" t="s">
        <v>0</v>
      </c>
      <c r="G5147" s="27">
        <v>0.26637499999999997</v>
      </c>
      <c r="H5147" s="27">
        <v>0.21335699999999999</v>
      </c>
      <c r="I5147" s="27">
        <v>0.18282100000000001</v>
      </c>
      <c r="J5147" s="25">
        <v>0</v>
      </c>
      <c r="K5147" s="25">
        <v>0</v>
      </c>
      <c r="L5147" s="25">
        <v>0</v>
      </c>
    </row>
    <row r="5148" spans="2:12" ht="19.5" customHeight="1" x14ac:dyDescent="0.3">
      <c r="B5148" s="39" t="s">
        <v>57</v>
      </c>
      <c r="C5148" s="38" t="s">
        <v>28</v>
      </c>
      <c r="D5148" s="38" t="s">
        <v>79</v>
      </c>
      <c r="E5148" s="43">
        <v>44743</v>
      </c>
      <c r="F5148" s="42" t="s">
        <v>0</v>
      </c>
      <c r="G5148" s="27">
        <v>0.25389299999999998</v>
      </c>
      <c r="H5148" s="27">
        <v>0.20188700000000001</v>
      </c>
      <c r="I5148" s="27">
        <v>0.16377800000000001</v>
      </c>
      <c r="J5148" s="25">
        <v>0</v>
      </c>
      <c r="K5148" s="25">
        <v>0</v>
      </c>
      <c r="L5148" s="25">
        <v>0</v>
      </c>
    </row>
    <row r="5149" spans="2:12" ht="19.5" customHeight="1" x14ac:dyDescent="0.3">
      <c r="B5149" s="39" t="s">
        <v>57</v>
      </c>
      <c r="C5149" s="38" t="s">
        <v>28</v>
      </c>
      <c r="D5149" s="38" t="s">
        <v>79</v>
      </c>
      <c r="E5149" s="43">
        <v>44713</v>
      </c>
      <c r="F5149" s="42" t="s">
        <v>0</v>
      </c>
      <c r="G5149" s="27">
        <v>0.27909199999999995</v>
      </c>
      <c r="H5149" s="27">
        <v>0.22883099999999998</v>
      </c>
      <c r="I5149" s="27">
        <v>0.19949600000000001</v>
      </c>
      <c r="J5149" s="25">
        <v>0</v>
      </c>
      <c r="K5149" s="25">
        <v>0</v>
      </c>
      <c r="L5149" s="25">
        <v>0</v>
      </c>
    </row>
    <row r="5150" spans="2:12" ht="19.5" customHeight="1" x14ac:dyDescent="0.3">
      <c r="B5150" s="39" t="s">
        <v>57</v>
      </c>
      <c r="C5150" s="38" t="s">
        <v>28</v>
      </c>
      <c r="D5150" s="38" t="s">
        <v>79</v>
      </c>
      <c r="E5150" s="43">
        <v>44682</v>
      </c>
      <c r="F5150" s="42" t="s">
        <v>0</v>
      </c>
      <c r="G5150" s="27">
        <v>0.29658099999999998</v>
      </c>
      <c r="H5150" s="27">
        <v>0.24766400000000002</v>
      </c>
      <c r="I5150" s="27">
        <v>0.21071700000000002</v>
      </c>
      <c r="J5150" s="25">
        <v>0</v>
      </c>
      <c r="K5150" s="25">
        <v>0</v>
      </c>
      <c r="L5150" s="25">
        <v>0</v>
      </c>
    </row>
    <row r="5151" spans="2:12" ht="19.5" customHeight="1" x14ac:dyDescent="0.3">
      <c r="B5151" s="39" t="s">
        <v>57</v>
      </c>
      <c r="C5151" s="38" t="s">
        <v>28</v>
      </c>
      <c r="D5151" s="38" t="s">
        <v>79</v>
      </c>
      <c r="E5151" s="43">
        <v>44652</v>
      </c>
      <c r="F5151" s="42" t="s">
        <v>0</v>
      </c>
      <c r="G5151" s="27">
        <v>0.317969</v>
      </c>
      <c r="H5151" s="27">
        <v>0.25844</v>
      </c>
      <c r="I5151" s="27">
        <v>0.21873400000000001</v>
      </c>
      <c r="J5151" s="25">
        <v>0</v>
      </c>
      <c r="K5151" s="25">
        <v>0</v>
      </c>
      <c r="L5151" s="25">
        <v>0</v>
      </c>
    </row>
    <row r="5152" spans="2:12" ht="19.5" customHeight="1" x14ac:dyDescent="0.3">
      <c r="B5152" s="39" t="s">
        <v>57</v>
      </c>
      <c r="C5152" s="38" t="s">
        <v>28</v>
      </c>
      <c r="D5152" s="38" t="s">
        <v>79</v>
      </c>
      <c r="E5152" s="43">
        <v>44621</v>
      </c>
      <c r="F5152" s="42" t="s">
        <v>0</v>
      </c>
      <c r="G5152" s="27">
        <v>0.45675699999999997</v>
      </c>
      <c r="H5152" s="27">
        <v>0.366562</v>
      </c>
      <c r="I5152" s="27">
        <v>0.32927199999999995</v>
      </c>
      <c r="J5152" s="25">
        <v>0</v>
      </c>
      <c r="K5152" s="25">
        <v>0</v>
      </c>
      <c r="L5152" s="25">
        <v>0</v>
      </c>
    </row>
    <row r="5153" spans="2:12" ht="19.5" customHeight="1" x14ac:dyDescent="0.3">
      <c r="B5153" s="39" t="s">
        <v>57</v>
      </c>
      <c r="C5153" s="38" t="s">
        <v>28</v>
      </c>
      <c r="D5153" s="38" t="s">
        <v>79</v>
      </c>
      <c r="E5153" s="43">
        <v>44593</v>
      </c>
      <c r="F5153" s="42" t="s">
        <v>0</v>
      </c>
      <c r="G5153" s="27">
        <v>0.35225199999999995</v>
      </c>
      <c r="H5153" s="27">
        <v>0.25998599999999999</v>
      </c>
      <c r="I5153" s="27">
        <v>0.233154</v>
      </c>
      <c r="J5153" s="25">
        <v>0</v>
      </c>
      <c r="K5153" s="25">
        <v>0</v>
      </c>
      <c r="L5153" s="25">
        <v>0</v>
      </c>
    </row>
    <row r="5154" spans="2:12" ht="19.5" customHeight="1" x14ac:dyDescent="0.3">
      <c r="B5154" s="39" t="s">
        <v>57</v>
      </c>
      <c r="C5154" s="38" t="s">
        <v>28</v>
      </c>
      <c r="D5154" s="38" t="s">
        <v>79</v>
      </c>
      <c r="E5154" s="43">
        <v>44562</v>
      </c>
      <c r="F5154" s="42" t="s">
        <v>0</v>
      </c>
      <c r="G5154" s="27">
        <v>0.36079499999999998</v>
      </c>
      <c r="H5154" s="27">
        <v>0.270841</v>
      </c>
      <c r="I5154" s="27">
        <v>0.23056600000000002</v>
      </c>
      <c r="J5154" s="25">
        <v>0</v>
      </c>
      <c r="K5154" s="25">
        <v>0</v>
      </c>
      <c r="L5154" s="25">
        <v>0</v>
      </c>
    </row>
    <row r="5155" spans="2:12" ht="19.5" customHeight="1" x14ac:dyDescent="0.3">
      <c r="B5155" s="39" t="s">
        <v>57</v>
      </c>
      <c r="C5155" s="38" t="s">
        <v>28</v>
      </c>
      <c r="D5155" s="38" t="s">
        <v>82</v>
      </c>
      <c r="E5155" s="43">
        <v>45047</v>
      </c>
      <c r="F5155" s="42" t="s">
        <v>125</v>
      </c>
      <c r="G5155" s="27">
        <v>0.19411693899999999</v>
      </c>
      <c r="H5155" s="27">
        <v>0.148172357</v>
      </c>
      <c r="I5155" s="27">
        <v>0.12369465999999998</v>
      </c>
      <c r="J5155" s="25">
        <v>0</v>
      </c>
      <c r="K5155" s="25">
        <v>0</v>
      </c>
      <c r="L5155" s="25">
        <v>0</v>
      </c>
    </row>
    <row r="5156" spans="2:12" ht="19.5" customHeight="1" x14ac:dyDescent="0.3">
      <c r="B5156" s="39" t="s">
        <v>57</v>
      </c>
      <c r="C5156" s="38" t="s">
        <v>28</v>
      </c>
      <c r="D5156" s="38" t="s">
        <v>82</v>
      </c>
      <c r="E5156" s="43">
        <v>45017</v>
      </c>
      <c r="F5156" s="42" t="s">
        <v>125</v>
      </c>
      <c r="G5156" s="27">
        <v>0.18692382199999999</v>
      </c>
      <c r="H5156" s="27">
        <v>0.13831990699999999</v>
      </c>
      <c r="I5156" s="27">
        <v>0.121546551</v>
      </c>
      <c r="J5156" s="25">
        <v>0</v>
      </c>
      <c r="K5156" s="25">
        <v>0</v>
      </c>
      <c r="L5156" s="25">
        <v>0</v>
      </c>
    </row>
    <row r="5157" spans="2:12" ht="19.5" customHeight="1" x14ac:dyDescent="0.3">
      <c r="B5157" s="39" t="s">
        <v>57</v>
      </c>
      <c r="C5157" s="38" t="s">
        <v>28</v>
      </c>
      <c r="D5157" s="38" t="s">
        <v>82</v>
      </c>
      <c r="E5157" s="43">
        <v>44986</v>
      </c>
      <c r="F5157" s="42" t="s">
        <v>125</v>
      </c>
      <c r="G5157" s="27">
        <v>0.226499228</v>
      </c>
      <c r="H5157" s="27">
        <v>0.165685892</v>
      </c>
      <c r="I5157" s="27">
        <v>0.147961389</v>
      </c>
      <c r="J5157" s="25">
        <v>0</v>
      </c>
      <c r="K5157" s="25">
        <v>0</v>
      </c>
      <c r="L5157" s="25">
        <v>0</v>
      </c>
    </row>
    <row r="5158" spans="2:12" ht="19.5" customHeight="1" x14ac:dyDescent="0.3">
      <c r="B5158" s="39" t="s">
        <v>57</v>
      </c>
      <c r="C5158" s="38" t="s">
        <v>28</v>
      </c>
      <c r="D5158" s="38" t="s">
        <v>82</v>
      </c>
      <c r="E5158" s="43">
        <v>44958</v>
      </c>
      <c r="F5158" s="42" t="s">
        <v>125</v>
      </c>
      <c r="G5158" s="27">
        <v>0.27368860900000003</v>
      </c>
      <c r="H5158" s="27">
        <v>0.216822389</v>
      </c>
      <c r="I5158" s="27">
        <v>0.17236247499999999</v>
      </c>
      <c r="J5158" s="25">
        <v>0</v>
      </c>
      <c r="K5158" s="25">
        <v>0</v>
      </c>
      <c r="L5158" s="25">
        <v>0</v>
      </c>
    </row>
    <row r="5159" spans="2:12" ht="19.5" customHeight="1" x14ac:dyDescent="0.3">
      <c r="B5159" s="39" t="s">
        <v>57</v>
      </c>
      <c r="C5159" s="38" t="s">
        <v>28</v>
      </c>
      <c r="D5159" s="38" t="s">
        <v>82</v>
      </c>
      <c r="E5159" s="43">
        <v>44927</v>
      </c>
      <c r="F5159" s="42" t="s">
        <v>125</v>
      </c>
      <c r="G5159" s="27">
        <v>0.23946794399999999</v>
      </c>
      <c r="H5159" s="27">
        <v>0.167517582</v>
      </c>
      <c r="I5159" s="27">
        <v>0.10463330999999999</v>
      </c>
      <c r="J5159" s="25">
        <v>0</v>
      </c>
      <c r="K5159" s="25">
        <v>0</v>
      </c>
      <c r="L5159" s="25">
        <v>0</v>
      </c>
    </row>
    <row r="5160" spans="2:12" ht="19.5" customHeight="1" x14ac:dyDescent="0.3">
      <c r="B5160" s="39" t="s">
        <v>57</v>
      </c>
      <c r="C5160" s="38" t="s">
        <v>28</v>
      </c>
      <c r="D5160" s="38" t="s">
        <v>82</v>
      </c>
      <c r="E5160" s="43">
        <v>44896</v>
      </c>
      <c r="F5160" s="42" t="s">
        <v>125</v>
      </c>
      <c r="G5160" s="27">
        <v>0.25233899999999998</v>
      </c>
      <c r="H5160" s="27">
        <v>0.18946299999999999</v>
      </c>
      <c r="I5160" s="27">
        <v>0.168512</v>
      </c>
      <c r="J5160" s="25">
        <v>0</v>
      </c>
      <c r="K5160" s="25">
        <v>0</v>
      </c>
      <c r="L5160" s="25">
        <v>0</v>
      </c>
    </row>
    <row r="5161" spans="2:12" ht="19.5" customHeight="1" x14ac:dyDescent="0.3">
      <c r="B5161" s="39" t="s">
        <v>57</v>
      </c>
      <c r="C5161" s="38" t="s">
        <v>28</v>
      </c>
      <c r="D5161" s="38" t="s">
        <v>82</v>
      </c>
      <c r="E5161" s="43">
        <v>44866</v>
      </c>
      <c r="F5161" s="42" t="s">
        <v>125</v>
      </c>
      <c r="G5161" s="27">
        <v>0.26904400000000001</v>
      </c>
      <c r="H5161" s="27">
        <v>0.20666100000000001</v>
      </c>
      <c r="I5161" s="27">
        <v>0.171373</v>
      </c>
      <c r="J5161" s="25">
        <v>0</v>
      </c>
      <c r="K5161" s="25">
        <v>0</v>
      </c>
      <c r="L5161" s="25">
        <v>0</v>
      </c>
    </row>
    <row r="5162" spans="2:12" ht="19.5" customHeight="1" x14ac:dyDescent="0.3">
      <c r="B5162" s="39" t="s">
        <v>57</v>
      </c>
      <c r="C5162" s="38" t="s">
        <v>28</v>
      </c>
      <c r="D5162" s="38" t="s">
        <v>82</v>
      </c>
      <c r="E5162" s="43">
        <v>44835</v>
      </c>
      <c r="F5162" s="42" t="s">
        <v>125</v>
      </c>
      <c r="G5162" s="27">
        <v>0.29175600000000002</v>
      </c>
      <c r="H5162" s="27">
        <v>0.22406100000000001</v>
      </c>
      <c r="I5162" s="27">
        <v>0.178678</v>
      </c>
      <c r="J5162" s="25">
        <v>0</v>
      </c>
      <c r="K5162" s="25">
        <v>0</v>
      </c>
      <c r="L5162" s="25">
        <v>0</v>
      </c>
    </row>
    <row r="5163" spans="2:12" ht="19.5" customHeight="1" x14ac:dyDescent="0.3">
      <c r="B5163" s="39" t="s">
        <v>57</v>
      </c>
      <c r="C5163" s="38" t="s">
        <v>28</v>
      </c>
      <c r="D5163" s="38" t="s">
        <v>82</v>
      </c>
      <c r="E5163" s="43">
        <v>44805</v>
      </c>
      <c r="F5163" s="42" t="s">
        <v>125</v>
      </c>
      <c r="G5163" s="27">
        <v>0.30120599999999997</v>
      </c>
      <c r="H5163" s="27">
        <v>0.23016</v>
      </c>
      <c r="I5163" s="27">
        <v>0.188697</v>
      </c>
      <c r="J5163" s="25">
        <v>0</v>
      </c>
      <c r="K5163" s="25">
        <v>0</v>
      </c>
      <c r="L5163" s="25">
        <v>0</v>
      </c>
    </row>
    <row r="5164" spans="2:12" ht="19.5" customHeight="1" x14ac:dyDescent="0.3">
      <c r="B5164" s="39" t="s">
        <v>57</v>
      </c>
      <c r="C5164" s="38" t="s">
        <v>28</v>
      </c>
      <c r="D5164" s="38" t="s">
        <v>82</v>
      </c>
      <c r="E5164" s="43">
        <v>44774</v>
      </c>
      <c r="F5164" s="42" t="s">
        <v>125</v>
      </c>
      <c r="G5164" s="27">
        <v>0.298375</v>
      </c>
      <c r="H5164" s="27">
        <v>0.24535699999999999</v>
      </c>
      <c r="I5164" s="27">
        <v>0.21482100000000001</v>
      </c>
      <c r="J5164" s="25">
        <v>0</v>
      </c>
      <c r="K5164" s="25">
        <v>0</v>
      </c>
      <c r="L5164" s="25">
        <v>0</v>
      </c>
    </row>
    <row r="5165" spans="2:12" ht="19.5" customHeight="1" x14ac:dyDescent="0.3">
      <c r="B5165" s="39" t="s">
        <v>57</v>
      </c>
      <c r="C5165" s="38" t="s">
        <v>28</v>
      </c>
      <c r="D5165" s="38" t="s">
        <v>82</v>
      </c>
      <c r="E5165" s="43">
        <v>44743</v>
      </c>
      <c r="F5165" s="42" t="s">
        <v>125</v>
      </c>
      <c r="G5165" s="27">
        <v>0.28589300000000001</v>
      </c>
      <c r="H5165" s="27">
        <v>0.23388700000000001</v>
      </c>
      <c r="I5165" s="27">
        <v>0.19577800000000001</v>
      </c>
      <c r="J5165" s="25">
        <v>0</v>
      </c>
      <c r="K5165" s="25">
        <v>0</v>
      </c>
      <c r="L5165" s="25">
        <v>0</v>
      </c>
    </row>
    <row r="5166" spans="2:12" ht="19.5" customHeight="1" x14ac:dyDescent="0.3">
      <c r="B5166" s="39" t="s">
        <v>57</v>
      </c>
      <c r="C5166" s="38" t="s">
        <v>28</v>
      </c>
      <c r="D5166" s="38" t="s">
        <v>82</v>
      </c>
      <c r="E5166" s="43">
        <v>44713</v>
      </c>
      <c r="F5166" s="42" t="s">
        <v>125</v>
      </c>
      <c r="G5166" s="27">
        <v>0.31109199999999998</v>
      </c>
      <c r="H5166" s="27">
        <v>0.26083099999999998</v>
      </c>
      <c r="I5166" s="27">
        <v>0.23149600000000001</v>
      </c>
      <c r="J5166" s="25">
        <v>0</v>
      </c>
      <c r="K5166" s="25">
        <v>0</v>
      </c>
      <c r="L5166" s="25">
        <v>0</v>
      </c>
    </row>
    <row r="5167" spans="2:12" ht="19.5" customHeight="1" x14ac:dyDescent="0.3">
      <c r="B5167" s="39" t="s">
        <v>57</v>
      </c>
      <c r="C5167" s="38" t="s">
        <v>28</v>
      </c>
      <c r="D5167" s="38" t="s">
        <v>82</v>
      </c>
      <c r="E5167" s="43">
        <v>44682</v>
      </c>
      <c r="F5167" s="42" t="s">
        <v>125</v>
      </c>
      <c r="G5167" s="27">
        <v>0.32858100000000001</v>
      </c>
      <c r="H5167" s="27">
        <v>0.27966400000000002</v>
      </c>
      <c r="I5167" s="27">
        <v>0.24271699999999999</v>
      </c>
      <c r="J5167" s="25">
        <v>0</v>
      </c>
      <c r="K5167" s="25">
        <v>0</v>
      </c>
      <c r="L5167" s="25">
        <v>0</v>
      </c>
    </row>
    <row r="5168" spans="2:12" ht="19.5" customHeight="1" x14ac:dyDescent="0.3">
      <c r="B5168" s="39" t="s">
        <v>57</v>
      </c>
      <c r="C5168" s="38" t="s">
        <v>28</v>
      </c>
      <c r="D5168" s="38" t="s">
        <v>82</v>
      </c>
      <c r="E5168" s="43">
        <v>44652</v>
      </c>
      <c r="F5168" s="42" t="s">
        <v>125</v>
      </c>
      <c r="G5168" s="27">
        <v>0.34996899999999997</v>
      </c>
      <c r="H5168" s="27">
        <v>0.29043999999999998</v>
      </c>
      <c r="I5168" s="27">
        <v>0.25073400000000001</v>
      </c>
      <c r="J5168" s="25">
        <v>0</v>
      </c>
      <c r="K5168" s="25">
        <v>0</v>
      </c>
      <c r="L5168" s="25">
        <v>0</v>
      </c>
    </row>
    <row r="5169" spans="2:12" ht="19.5" customHeight="1" x14ac:dyDescent="0.3">
      <c r="B5169" s="39" t="s">
        <v>57</v>
      </c>
      <c r="C5169" s="38" t="s">
        <v>28</v>
      </c>
      <c r="D5169" s="38" t="s">
        <v>82</v>
      </c>
      <c r="E5169" s="43">
        <v>44621</v>
      </c>
      <c r="F5169" s="42" t="s">
        <v>125</v>
      </c>
      <c r="G5169" s="27">
        <v>0.488757</v>
      </c>
      <c r="H5169" s="27">
        <v>0.39856199999999997</v>
      </c>
      <c r="I5169" s="27">
        <v>0.36127199999999998</v>
      </c>
      <c r="J5169" s="25">
        <v>0</v>
      </c>
      <c r="K5169" s="25">
        <v>0</v>
      </c>
      <c r="L5169" s="25">
        <v>0</v>
      </c>
    </row>
    <row r="5170" spans="2:12" ht="19.5" customHeight="1" x14ac:dyDescent="0.3">
      <c r="B5170" s="39" t="s">
        <v>57</v>
      </c>
      <c r="C5170" s="38" t="s">
        <v>28</v>
      </c>
      <c r="D5170" s="38" t="s">
        <v>82</v>
      </c>
      <c r="E5170" s="43">
        <v>44593</v>
      </c>
      <c r="F5170" s="42" t="s">
        <v>125</v>
      </c>
      <c r="G5170" s="27">
        <v>0.38425199999999998</v>
      </c>
      <c r="H5170" s="27">
        <v>0.29198600000000002</v>
      </c>
      <c r="I5170" s="27">
        <v>0.265154</v>
      </c>
      <c r="J5170" s="25">
        <v>0</v>
      </c>
      <c r="K5170" s="25">
        <v>0</v>
      </c>
      <c r="L5170" s="25">
        <v>0</v>
      </c>
    </row>
    <row r="5171" spans="2:12" ht="19.5" customHeight="1" x14ac:dyDescent="0.3">
      <c r="B5171" s="39" t="s">
        <v>57</v>
      </c>
      <c r="C5171" s="38" t="s">
        <v>28</v>
      </c>
      <c r="D5171" s="38" t="s">
        <v>82</v>
      </c>
      <c r="E5171" s="43">
        <v>44562</v>
      </c>
      <c r="F5171" s="42" t="s">
        <v>125</v>
      </c>
      <c r="G5171" s="27">
        <v>0.39279500000000001</v>
      </c>
      <c r="H5171" s="27">
        <v>0.30284099999999997</v>
      </c>
      <c r="I5171" s="27">
        <v>0.26256600000000002</v>
      </c>
      <c r="J5171" s="25">
        <v>0</v>
      </c>
      <c r="K5171" s="25">
        <v>0</v>
      </c>
      <c r="L5171" s="25">
        <v>0</v>
      </c>
    </row>
    <row r="5172" spans="2:12" ht="19.5" customHeight="1" x14ac:dyDescent="0.3">
      <c r="B5172" s="89" t="s">
        <v>57</v>
      </c>
      <c r="C5172" s="38" t="s">
        <v>28</v>
      </c>
      <c r="D5172" s="38" t="s">
        <v>82</v>
      </c>
      <c r="E5172" s="43">
        <v>45078</v>
      </c>
      <c r="F5172" s="42" t="s">
        <v>125</v>
      </c>
      <c r="G5172" s="27">
        <v>0.21111693890347077</v>
      </c>
      <c r="H5172" s="27">
        <v>0.16217235716332418</v>
      </c>
      <c r="I5172" s="27">
        <v>0.13769466025748126</v>
      </c>
      <c r="J5172" s="25">
        <v>0</v>
      </c>
      <c r="K5172" s="25">
        <v>0</v>
      </c>
      <c r="L5172" s="25">
        <v>0</v>
      </c>
    </row>
    <row r="5173" spans="2:12" ht="19.5" customHeight="1" x14ac:dyDescent="0.3">
      <c r="B5173" s="39" t="s">
        <v>57</v>
      </c>
      <c r="C5173" s="38" t="s">
        <v>28</v>
      </c>
      <c r="D5173" s="38" t="s">
        <v>82</v>
      </c>
      <c r="E5173" s="43">
        <v>45047</v>
      </c>
      <c r="F5173" s="42" t="s">
        <v>126</v>
      </c>
      <c r="G5173" s="27">
        <v>0.19911693899999999</v>
      </c>
      <c r="H5173" s="27">
        <v>0.15317235700000001</v>
      </c>
      <c r="I5173" s="27">
        <v>0.12869465999999999</v>
      </c>
      <c r="J5173" s="25">
        <v>0</v>
      </c>
      <c r="K5173" s="25">
        <v>0</v>
      </c>
      <c r="L5173" s="25">
        <v>0</v>
      </c>
    </row>
    <row r="5174" spans="2:12" ht="19.5" customHeight="1" x14ac:dyDescent="0.3">
      <c r="B5174" s="39" t="s">
        <v>57</v>
      </c>
      <c r="C5174" s="38" t="s">
        <v>28</v>
      </c>
      <c r="D5174" s="38" t="s">
        <v>82</v>
      </c>
      <c r="E5174" s="43">
        <v>45017</v>
      </c>
      <c r="F5174" s="42" t="s">
        <v>126</v>
      </c>
      <c r="G5174" s="27">
        <v>0.19192382199999999</v>
      </c>
      <c r="H5174" s="27">
        <v>0.143319907</v>
      </c>
      <c r="I5174" s="27">
        <v>0.12654655100000001</v>
      </c>
      <c r="J5174" s="25">
        <v>0</v>
      </c>
      <c r="K5174" s="25">
        <v>0</v>
      </c>
      <c r="L5174" s="25">
        <v>0</v>
      </c>
    </row>
    <row r="5175" spans="2:12" ht="19.5" customHeight="1" x14ac:dyDescent="0.3">
      <c r="B5175" s="39" t="s">
        <v>57</v>
      </c>
      <c r="C5175" s="38" t="s">
        <v>28</v>
      </c>
      <c r="D5175" s="38" t="s">
        <v>82</v>
      </c>
      <c r="E5175" s="43">
        <v>44986</v>
      </c>
      <c r="F5175" s="42" t="s">
        <v>126</v>
      </c>
      <c r="G5175" s="27">
        <v>0.23242175300000001</v>
      </c>
      <c r="H5175" s="27">
        <v>0.17158811700000001</v>
      </c>
      <c r="I5175" s="27">
        <v>0.15394988900000001</v>
      </c>
      <c r="J5175" s="25">
        <v>0</v>
      </c>
      <c r="K5175" s="25">
        <v>0</v>
      </c>
      <c r="L5175" s="25">
        <v>0</v>
      </c>
    </row>
    <row r="5176" spans="2:12" ht="19.5" customHeight="1" x14ac:dyDescent="0.3">
      <c r="B5176" s="39" t="s">
        <v>57</v>
      </c>
      <c r="C5176" s="38" t="s">
        <v>28</v>
      </c>
      <c r="D5176" s="38" t="s">
        <v>82</v>
      </c>
      <c r="E5176" s="43">
        <v>44896</v>
      </c>
      <c r="F5176" s="42" t="s">
        <v>126</v>
      </c>
      <c r="G5176" s="27">
        <v>0.25733899999999998</v>
      </c>
      <c r="H5176" s="27">
        <v>0.194463</v>
      </c>
      <c r="I5176" s="27">
        <v>0.173512</v>
      </c>
      <c r="J5176" s="25">
        <v>0</v>
      </c>
      <c r="K5176" s="25">
        <v>0</v>
      </c>
      <c r="L5176" s="25">
        <v>0</v>
      </c>
    </row>
    <row r="5177" spans="2:12" ht="19.5" customHeight="1" x14ac:dyDescent="0.3">
      <c r="B5177" s="39" t="s">
        <v>57</v>
      </c>
      <c r="C5177" s="38" t="s">
        <v>28</v>
      </c>
      <c r="D5177" s="38" t="s">
        <v>82</v>
      </c>
      <c r="E5177" s="43">
        <v>44866</v>
      </c>
      <c r="F5177" s="42" t="s">
        <v>126</v>
      </c>
      <c r="G5177" s="27">
        <v>0.27404400000000001</v>
      </c>
      <c r="H5177" s="27">
        <v>0.21166099999999999</v>
      </c>
      <c r="I5177" s="27">
        <v>0.176373</v>
      </c>
      <c r="J5177" s="25">
        <v>0</v>
      </c>
      <c r="K5177" s="25">
        <v>0</v>
      </c>
      <c r="L5177" s="25">
        <v>0</v>
      </c>
    </row>
    <row r="5178" spans="2:12" ht="19.5" customHeight="1" x14ac:dyDescent="0.3">
      <c r="B5178" s="39" t="s">
        <v>57</v>
      </c>
      <c r="C5178" s="38" t="s">
        <v>28</v>
      </c>
      <c r="D5178" s="38" t="s">
        <v>82</v>
      </c>
      <c r="E5178" s="43">
        <v>44835</v>
      </c>
      <c r="F5178" s="42" t="s">
        <v>126</v>
      </c>
      <c r="G5178" s="27">
        <v>0.29675600000000002</v>
      </c>
      <c r="H5178" s="27">
        <v>0.22906099999999999</v>
      </c>
      <c r="I5178" s="27">
        <v>0.18367800000000001</v>
      </c>
      <c r="J5178" s="25">
        <v>0</v>
      </c>
      <c r="K5178" s="25">
        <v>0</v>
      </c>
      <c r="L5178" s="25">
        <v>0</v>
      </c>
    </row>
    <row r="5179" spans="2:12" ht="19.5" customHeight="1" x14ac:dyDescent="0.3">
      <c r="B5179" s="39" t="s">
        <v>57</v>
      </c>
      <c r="C5179" s="38" t="s">
        <v>28</v>
      </c>
      <c r="D5179" s="38" t="s">
        <v>82</v>
      </c>
      <c r="E5179" s="43">
        <v>44805</v>
      </c>
      <c r="F5179" s="42" t="s">
        <v>126</v>
      </c>
      <c r="G5179" s="27">
        <v>0.30620599999999998</v>
      </c>
      <c r="H5179" s="27">
        <v>0.23516000000000001</v>
      </c>
      <c r="I5179" s="27">
        <v>0.19369700000000001</v>
      </c>
      <c r="J5179" s="25">
        <v>0</v>
      </c>
      <c r="K5179" s="25">
        <v>0</v>
      </c>
      <c r="L5179" s="25">
        <v>0</v>
      </c>
    </row>
    <row r="5180" spans="2:12" ht="19.5" customHeight="1" x14ac:dyDescent="0.3">
      <c r="B5180" s="39" t="s">
        <v>57</v>
      </c>
      <c r="C5180" s="38" t="s">
        <v>28</v>
      </c>
      <c r="D5180" s="38" t="s">
        <v>82</v>
      </c>
      <c r="E5180" s="43">
        <v>44774</v>
      </c>
      <c r="F5180" s="42" t="s">
        <v>126</v>
      </c>
      <c r="G5180" s="27">
        <v>0.30337500000000001</v>
      </c>
      <c r="H5180" s="27">
        <v>0.250357</v>
      </c>
      <c r="I5180" s="27">
        <v>0.21982099999999999</v>
      </c>
      <c r="J5180" s="25">
        <v>0</v>
      </c>
      <c r="K5180" s="25">
        <v>0</v>
      </c>
      <c r="L5180" s="25">
        <v>0</v>
      </c>
    </row>
    <row r="5181" spans="2:12" ht="19.5" customHeight="1" x14ac:dyDescent="0.3">
      <c r="B5181" s="39" t="s">
        <v>57</v>
      </c>
      <c r="C5181" s="38" t="s">
        <v>28</v>
      </c>
      <c r="D5181" s="38" t="s">
        <v>82</v>
      </c>
      <c r="E5181" s="43">
        <v>44743</v>
      </c>
      <c r="F5181" s="42" t="s">
        <v>126</v>
      </c>
      <c r="G5181" s="27">
        <v>0.29089300000000001</v>
      </c>
      <c r="H5181" s="27">
        <v>0.23888699999999999</v>
      </c>
      <c r="I5181" s="27">
        <v>0.20077800000000001</v>
      </c>
      <c r="J5181" s="25">
        <v>0</v>
      </c>
      <c r="K5181" s="25">
        <v>0</v>
      </c>
      <c r="L5181" s="25">
        <v>0</v>
      </c>
    </row>
    <row r="5182" spans="2:12" ht="19.5" customHeight="1" x14ac:dyDescent="0.3">
      <c r="B5182" s="39" t="s">
        <v>57</v>
      </c>
      <c r="C5182" s="38" t="s">
        <v>28</v>
      </c>
      <c r="D5182" s="38" t="s">
        <v>82</v>
      </c>
      <c r="E5182" s="43">
        <v>44713</v>
      </c>
      <c r="F5182" s="42" t="s">
        <v>126</v>
      </c>
      <c r="G5182" s="27">
        <v>0.31609199999999998</v>
      </c>
      <c r="H5182" s="27">
        <v>0.26583099999999998</v>
      </c>
      <c r="I5182" s="27">
        <v>0.23649600000000001</v>
      </c>
      <c r="J5182" s="25">
        <v>0</v>
      </c>
      <c r="K5182" s="25">
        <v>0</v>
      </c>
      <c r="L5182" s="25">
        <v>0</v>
      </c>
    </row>
    <row r="5183" spans="2:12" ht="19.5" customHeight="1" x14ac:dyDescent="0.3">
      <c r="B5183" s="39" t="s">
        <v>57</v>
      </c>
      <c r="C5183" s="38" t="s">
        <v>28</v>
      </c>
      <c r="D5183" s="38" t="s">
        <v>82</v>
      </c>
      <c r="E5183" s="43">
        <v>44682</v>
      </c>
      <c r="F5183" s="42" t="s">
        <v>126</v>
      </c>
      <c r="G5183" s="27">
        <v>0.33358100000000002</v>
      </c>
      <c r="H5183" s="27">
        <v>0.28466399999999997</v>
      </c>
      <c r="I5183" s="27">
        <v>0.24771699999999999</v>
      </c>
      <c r="J5183" s="25">
        <v>0</v>
      </c>
      <c r="K5183" s="25">
        <v>0</v>
      </c>
      <c r="L5183" s="25">
        <v>0</v>
      </c>
    </row>
    <row r="5184" spans="2:12" ht="19.5" customHeight="1" x14ac:dyDescent="0.3">
      <c r="B5184" s="39" t="s">
        <v>57</v>
      </c>
      <c r="C5184" s="38" t="s">
        <v>28</v>
      </c>
      <c r="D5184" s="38" t="s">
        <v>82</v>
      </c>
      <c r="E5184" s="43">
        <v>44652</v>
      </c>
      <c r="F5184" s="42" t="s">
        <v>126</v>
      </c>
      <c r="G5184" s="27">
        <v>0.35496899999999998</v>
      </c>
      <c r="H5184" s="27">
        <v>0.29543999999999998</v>
      </c>
      <c r="I5184" s="27">
        <v>0.25573400000000002</v>
      </c>
      <c r="J5184" s="25">
        <v>0</v>
      </c>
      <c r="K5184" s="25">
        <v>0</v>
      </c>
      <c r="L5184" s="25">
        <v>0</v>
      </c>
    </row>
    <row r="5185" spans="2:12" ht="19.5" customHeight="1" x14ac:dyDescent="0.3">
      <c r="B5185" s="39" t="s">
        <v>57</v>
      </c>
      <c r="C5185" s="38" t="s">
        <v>28</v>
      </c>
      <c r="D5185" s="38" t="s">
        <v>82</v>
      </c>
      <c r="E5185" s="43">
        <v>44621</v>
      </c>
      <c r="F5185" s="42" t="s">
        <v>126</v>
      </c>
      <c r="G5185" s="27">
        <v>0.493757</v>
      </c>
      <c r="H5185" s="27">
        <v>0.40356199999999998</v>
      </c>
      <c r="I5185" s="27">
        <v>0.36627199999999999</v>
      </c>
      <c r="J5185" s="25">
        <v>0</v>
      </c>
      <c r="K5185" s="25">
        <v>0</v>
      </c>
      <c r="L5185" s="25">
        <v>0</v>
      </c>
    </row>
    <row r="5186" spans="2:12" ht="19.5" customHeight="1" x14ac:dyDescent="0.3">
      <c r="B5186" s="39" t="s">
        <v>57</v>
      </c>
      <c r="C5186" s="38" t="s">
        <v>28</v>
      </c>
      <c r="D5186" s="38" t="s">
        <v>82</v>
      </c>
      <c r="E5186" s="43">
        <v>44593</v>
      </c>
      <c r="F5186" s="42" t="s">
        <v>126</v>
      </c>
      <c r="G5186" s="27">
        <v>0.38925199999999999</v>
      </c>
      <c r="H5186" s="27">
        <v>0.29698599999999997</v>
      </c>
      <c r="I5186" s="27">
        <v>0.27015400000000001</v>
      </c>
      <c r="J5186" s="25">
        <v>0</v>
      </c>
      <c r="K5186" s="25">
        <v>0</v>
      </c>
      <c r="L5186" s="25">
        <v>0</v>
      </c>
    </row>
    <row r="5187" spans="2:12" ht="19.5" customHeight="1" x14ac:dyDescent="0.3">
      <c r="B5187" s="39" t="s">
        <v>57</v>
      </c>
      <c r="C5187" s="38" t="s">
        <v>28</v>
      </c>
      <c r="D5187" s="38" t="s">
        <v>82</v>
      </c>
      <c r="E5187" s="43">
        <v>44562</v>
      </c>
      <c r="F5187" s="42" t="s">
        <v>126</v>
      </c>
      <c r="G5187" s="27">
        <v>0.39779500000000001</v>
      </c>
      <c r="H5187" s="27">
        <v>0.30784099999999998</v>
      </c>
      <c r="I5187" s="27">
        <v>0.26756599999999997</v>
      </c>
      <c r="J5187" s="25">
        <v>0</v>
      </c>
      <c r="K5187" s="25">
        <v>0</v>
      </c>
      <c r="L5187" s="25">
        <v>0</v>
      </c>
    </row>
    <row r="5188" spans="2:12" ht="19.5" customHeight="1" x14ac:dyDescent="0.3">
      <c r="B5188" s="89" t="s">
        <v>57</v>
      </c>
      <c r="C5188" s="38" t="s">
        <v>28</v>
      </c>
      <c r="D5188" s="38" t="s">
        <v>82</v>
      </c>
      <c r="E5188" s="43">
        <v>44958</v>
      </c>
      <c r="F5188" s="42" t="s">
        <v>126</v>
      </c>
      <c r="G5188" s="27">
        <v>0.27961113399999998</v>
      </c>
      <c r="H5188" s="27">
        <v>0.22272461399999999</v>
      </c>
      <c r="I5188" s="27">
        <v>0.17835097499999999</v>
      </c>
      <c r="J5188" s="25">
        <v>0</v>
      </c>
      <c r="K5188" s="25">
        <v>0</v>
      </c>
      <c r="L5188" s="25">
        <v>0</v>
      </c>
    </row>
    <row r="5189" spans="2:12" ht="19.5" customHeight="1" x14ac:dyDescent="0.3">
      <c r="B5189" s="89" t="s">
        <v>57</v>
      </c>
      <c r="C5189" s="38" t="s">
        <v>28</v>
      </c>
      <c r="D5189" s="38" t="s">
        <v>82</v>
      </c>
      <c r="E5189" s="43">
        <v>44927</v>
      </c>
      <c r="F5189" s="42" t="s">
        <v>126</v>
      </c>
      <c r="G5189" s="27">
        <v>0.245390469</v>
      </c>
      <c r="H5189" s="27">
        <v>0.17341980700000001</v>
      </c>
      <c r="I5189" s="27">
        <v>0.11062181</v>
      </c>
      <c r="J5189" s="25">
        <v>0</v>
      </c>
      <c r="K5189" s="25">
        <v>0</v>
      </c>
      <c r="L5189" s="25">
        <v>0</v>
      </c>
    </row>
    <row r="5190" spans="2:12" ht="19.5" customHeight="1" x14ac:dyDescent="0.3">
      <c r="B5190" s="88" t="s">
        <v>57</v>
      </c>
      <c r="C5190" s="38" t="s">
        <v>28</v>
      </c>
      <c r="D5190" s="38" t="s">
        <v>82</v>
      </c>
      <c r="E5190" s="43">
        <v>45078</v>
      </c>
      <c r="F5190" s="42" t="s">
        <v>126</v>
      </c>
      <c r="G5190" s="27">
        <v>0.21311693890347078</v>
      </c>
      <c r="H5190" s="27">
        <v>0.17017235716332418</v>
      </c>
      <c r="I5190" s="27">
        <v>0.14469466025748129</v>
      </c>
      <c r="J5190" s="25">
        <v>0</v>
      </c>
      <c r="K5190" s="25">
        <v>0</v>
      </c>
      <c r="L5190" s="25">
        <v>0</v>
      </c>
    </row>
    <row r="5191" spans="2:12" ht="19.5" customHeight="1" x14ac:dyDescent="0.3">
      <c r="B5191" s="39" t="s">
        <v>57</v>
      </c>
      <c r="C5191" s="38" t="s">
        <v>28</v>
      </c>
      <c r="D5191" s="38" t="s">
        <v>82</v>
      </c>
      <c r="E5191" s="43">
        <v>45047</v>
      </c>
      <c r="F5191" s="42" t="s">
        <v>127</v>
      </c>
      <c r="G5191" s="27">
        <v>0.204116939</v>
      </c>
      <c r="H5191" s="27">
        <v>0.15817235699999999</v>
      </c>
      <c r="I5191" s="27">
        <v>0.13369465999999999</v>
      </c>
      <c r="J5191" s="25">
        <v>0</v>
      </c>
      <c r="K5191" s="25">
        <v>0</v>
      </c>
      <c r="L5191" s="25">
        <v>0</v>
      </c>
    </row>
    <row r="5192" spans="2:12" ht="19.5" customHeight="1" x14ac:dyDescent="0.3">
      <c r="B5192" s="39" t="s">
        <v>57</v>
      </c>
      <c r="C5192" s="38" t="s">
        <v>28</v>
      </c>
      <c r="D5192" s="38" t="s">
        <v>82</v>
      </c>
      <c r="E5192" s="43">
        <v>45017</v>
      </c>
      <c r="F5192" s="42" t="s">
        <v>127</v>
      </c>
      <c r="G5192" s="27">
        <v>0.169923822</v>
      </c>
      <c r="H5192" s="27">
        <v>0.121319907</v>
      </c>
      <c r="I5192" s="27">
        <v>0.104546551</v>
      </c>
      <c r="J5192" s="25">
        <v>0</v>
      </c>
      <c r="K5192" s="25">
        <v>0</v>
      </c>
      <c r="L5192" s="25">
        <v>0</v>
      </c>
    </row>
    <row r="5193" spans="2:12" ht="19.5" customHeight="1" x14ac:dyDescent="0.3">
      <c r="B5193" s="39" t="s">
        <v>57</v>
      </c>
      <c r="C5193" s="38" t="s">
        <v>28</v>
      </c>
      <c r="D5193" s="38" t="s">
        <v>82</v>
      </c>
      <c r="E5193" s="43">
        <v>44986</v>
      </c>
      <c r="F5193" s="42" t="s">
        <v>127</v>
      </c>
      <c r="G5193" s="27">
        <v>0.23834427799999999</v>
      </c>
      <c r="H5193" s="27">
        <v>0.177490342</v>
      </c>
      <c r="I5193" s="27">
        <v>0.15993838899999999</v>
      </c>
      <c r="J5193" s="25">
        <v>0</v>
      </c>
      <c r="K5193" s="25">
        <v>0</v>
      </c>
      <c r="L5193" s="25">
        <v>0</v>
      </c>
    </row>
    <row r="5194" spans="2:12" ht="19.5" customHeight="1" x14ac:dyDescent="0.3">
      <c r="B5194" s="39" t="s">
        <v>57</v>
      </c>
      <c r="C5194" s="38" t="s">
        <v>28</v>
      </c>
      <c r="D5194" s="38" t="s">
        <v>82</v>
      </c>
      <c r="E5194" s="43">
        <v>44958</v>
      </c>
      <c r="F5194" s="42" t="s">
        <v>127</v>
      </c>
      <c r="G5194" s="27">
        <v>0.285533659</v>
      </c>
      <c r="H5194" s="27">
        <v>0.228626839</v>
      </c>
      <c r="I5194" s="27">
        <v>0.184339475</v>
      </c>
      <c r="J5194" s="25">
        <v>0</v>
      </c>
      <c r="K5194" s="25">
        <v>0</v>
      </c>
      <c r="L5194" s="25">
        <v>0</v>
      </c>
    </row>
    <row r="5195" spans="2:12" ht="19.5" customHeight="1" x14ac:dyDescent="0.3">
      <c r="B5195" s="39" t="s">
        <v>57</v>
      </c>
      <c r="C5195" s="38" t="s">
        <v>28</v>
      </c>
      <c r="D5195" s="38" t="s">
        <v>82</v>
      </c>
      <c r="E5195" s="43">
        <v>44927</v>
      </c>
      <c r="F5195" s="42" t="s">
        <v>127</v>
      </c>
      <c r="G5195" s="27">
        <v>0.25131299400000001</v>
      </c>
      <c r="H5195" s="27">
        <v>0.17932203199999999</v>
      </c>
      <c r="I5195" s="27">
        <v>0.11661030999999999</v>
      </c>
      <c r="J5195" s="25">
        <v>0</v>
      </c>
      <c r="K5195" s="25">
        <v>0</v>
      </c>
      <c r="L5195" s="25">
        <v>0</v>
      </c>
    </row>
    <row r="5196" spans="2:12" ht="19.5" customHeight="1" x14ac:dyDescent="0.3">
      <c r="B5196" s="39" t="s">
        <v>57</v>
      </c>
      <c r="C5196" s="38" t="s">
        <v>28</v>
      </c>
      <c r="D5196" s="38" t="s">
        <v>82</v>
      </c>
      <c r="E5196" s="43">
        <v>44896</v>
      </c>
      <c r="F5196" s="42" t="s">
        <v>127</v>
      </c>
      <c r="G5196" s="27">
        <v>0.26233899999999999</v>
      </c>
      <c r="H5196" s="27">
        <v>0.199463</v>
      </c>
      <c r="I5196" s="27">
        <v>0.178512</v>
      </c>
      <c r="J5196" s="25">
        <v>0</v>
      </c>
      <c r="K5196" s="25">
        <v>0</v>
      </c>
      <c r="L5196" s="25">
        <v>0</v>
      </c>
    </row>
    <row r="5197" spans="2:12" ht="19.5" customHeight="1" x14ac:dyDescent="0.3">
      <c r="B5197" s="39" t="s">
        <v>57</v>
      </c>
      <c r="C5197" s="38" t="s">
        <v>28</v>
      </c>
      <c r="D5197" s="38" t="s">
        <v>82</v>
      </c>
      <c r="E5197" s="43">
        <v>44866</v>
      </c>
      <c r="F5197" s="42" t="s">
        <v>127</v>
      </c>
      <c r="G5197" s="27">
        <v>0.27904400000000001</v>
      </c>
      <c r="H5197" s="27">
        <v>0.21666099999999999</v>
      </c>
      <c r="I5197" s="27">
        <v>0.18137300000000001</v>
      </c>
      <c r="J5197" s="25">
        <v>0</v>
      </c>
      <c r="K5197" s="25">
        <v>0</v>
      </c>
      <c r="L5197" s="25">
        <v>0</v>
      </c>
    </row>
    <row r="5198" spans="2:12" ht="19.5" customHeight="1" x14ac:dyDescent="0.3">
      <c r="B5198" s="39" t="s">
        <v>57</v>
      </c>
      <c r="C5198" s="38" t="s">
        <v>28</v>
      </c>
      <c r="D5198" s="38" t="s">
        <v>82</v>
      </c>
      <c r="E5198" s="43">
        <v>44835</v>
      </c>
      <c r="F5198" s="42" t="s">
        <v>127</v>
      </c>
      <c r="G5198" s="27">
        <v>0.30175600000000002</v>
      </c>
      <c r="H5198" s="27">
        <v>0.23406099999999999</v>
      </c>
      <c r="I5198" s="27">
        <v>0.18867799999999998</v>
      </c>
      <c r="J5198" s="25">
        <v>0</v>
      </c>
      <c r="K5198" s="25">
        <v>0</v>
      </c>
      <c r="L5198" s="25">
        <v>0</v>
      </c>
    </row>
    <row r="5199" spans="2:12" ht="19.5" customHeight="1" x14ac:dyDescent="0.3">
      <c r="B5199" s="39" t="s">
        <v>57</v>
      </c>
      <c r="C5199" s="38" t="s">
        <v>28</v>
      </c>
      <c r="D5199" s="38" t="s">
        <v>82</v>
      </c>
      <c r="E5199" s="43">
        <v>44805</v>
      </c>
      <c r="F5199" s="42" t="s">
        <v>127</v>
      </c>
      <c r="G5199" s="27">
        <v>0.31120599999999998</v>
      </c>
      <c r="H5199" s="27">
        <v>0.24015999999999998</v>
      </c>
      <c r="I5199" s="27">
        <v>0.19869699999999998</v>
      </c>
      <c r="J5199" s="25">
        <v>0</v>
      </c>
      <c r="K5199" s="25">
        <v>0</v>
      </c>
      <c r="L5199" s="25">
        <v>0</v>
      </c>
    </row>
    <row r="5200" spans="2:12" ht="19.5" customHeight="1" x14ac:dyDescent="0.3">
      <c r="B5200" s="39" t="s">
        <v>57</v>
      </c>
      <c r="C5200" s="38" t="s">
        <v>28</v>
      </c>
      <c r="D5200" s="38" t="s">
        <v>82</v>
      </c>
      <c r="E5200" s="43">
        <v>44774</v>
      </c>
      <c r="F5200" s="42" t="s">
        <v>127</v>
      </c>
      <c r="G5200" s="27">
        <v>0.30837500000000001</v>
      </c>
      <c r="H5200" s="27">
        <v>0.255357</v>
      </c>
      <c r="I5200" s="27">
        <v>0.22482099999999999</v>
      </c>
      <c r="J5200" s="25">
        <v>0</v>
      </c>
      <c r="K5200" s="25">
        <v>0</v>
      </c>
      <c r="L5200" s="25">
        <v>0</v>
      </c>
    </row>
    <row r="5201" spans="2:12" ht="19.5" customHeight="1" x14ac:dyDescent="0.3">
      <c r="B5201" s="39" t="s">
        <v>57</v>
      </c>
      <c r="C5201" s="38" t="s">
        <v>28</v>
      </c>
      <c r="D5201" s="38" t="s">
        <v>82</v>
      </c>
      <c r="E5201" s="43">
        <v>44743</v>
      </c>
      <c r="F5201" s="42" t="s">
        <v>127</v>
      </c>
      <c r="G5201" s="27">
        <v>0.29589300000000002</v>
      </c>
      <c r="H5201" s="27">
        <v>0.24388699999999999</v>
      </c>
      <c r="I5201" s="27">
        <v>0.20577799999999999</v>
      </c>
      <c r="J5201" s="25">
        <v>0</v>
      </c>
      <c r="K5201" s="25">
        <v>0</v>
      </c>
      <c r="L5201" s="25">
        <v>0</v>
      </c>
    </row>
    <row r="5202" spans="2:12" ht="19.5" customHeight="1" x14ac:dyDescent="0.3">
      <c r="B5202" s="39" t="s">
        <v>57</v>
      </c>
      <c r="C5202" s="38" t="s">
        <v>28</v>
      </c>
      <c r="D5202" s="38" t="s">
        <v>82</v>
      </c>
      <c r="E5202" s="43">
        <v>44713</v>
      </c>
      <c r="F5202" s="42" t="s">
        <v>127</v>
      </c>
      <c r="G5202" s="27">
        <v>0.32109199999999999</v>
      </c>
      <c r="H5202" s="27">
        <v>0.27083099999999999</v>
      </c>
      <c r="I5202" s="27">
        <v>0.24149599999999999</v>
      </c>
      <c r="J5202" s="25">
        <v>0</v>
      </c>
      <c r="K5202" s="25">
        <v>0</v>
      </c>
      <c r="L5202" s="25">
        <v>0</v>
      </c>
    </row>
    <row r="5203" spans="2:12" ht="19.5" customHeight="1" x14ac:dyDescent="0.3">
      <c r="B5203" s="39" t="s">
        <v>57</v>
      </c>
      <c r="C5203" s="38" t="s">
        <v>28</v>
      </c>
      <c r="D5203" s="38" t="s">
        <v>82</v>
      </c>
      <c r="E5203" s="43">
        <v>44682</v>
      </c>
      <c r="F5203" s="42" t="s">
        <v>127</v>
      </c>
      <c r="G5203" s="27">
        <v>0.33858100000000002</v>
      </c>
      <c r="H5203" s="27">
        <v>0.28966399999999998</v>
      </c>
      <c r="I5203" s="27">
        <v>0.25271700000000002</v>
      </c>
      <c r="J5203" s="25">
        <v>0</v>
      </c>
      <c r="K5203" s="25">
        <v>0</v>
      </c>
      <c r="L5203" s="25">
        <v>0</v>
      </c>
    </row>
    <row r="5204" spans="2:12" ht="19.5" customHeight="1" x14ac:dyDescent="0.3">
      <c r="B5204" s="39" t="s">
        <v>57</v>
      </c>
      <c r="C5204" s="38" t="s">
        <v>28</v>
      </c>
      <c r="D5204" s="38" t="s">
        <v>82</v>
      </c>
      <c r="E5204" s="43">
        <v>44652</v>
      </c>
      <c r="F5204" s="42" t="s">
        <v>127</v>
      </c>
      <c r="G5204" s="27">
        <v>0.35996899999999998</v>
      </c>
      <c r="H5204" s="27">
        <v>0.30043999999999998</v>
      </c>
      <c r="I5204" s="27">
        <v>0.26073400000000002</v>
      </c>
      <c r="J5204" s="25">
        <v>0</v>
      </c>
      <c r="K5204" s="25">
        <v>0</v>
      </c>
      <c r="L5204" s="25">
        <v>0</v>
      </c>
    </row>
    <row r="5205" spans="2:12" ht="19.5" customHeight="1" x14ac:dyDescent="0.3">
      <c r="B5205" s="39" t="s">
        <v>57</v>
      </c>
      <c r="C5205" s="38" t="s">
        <v>28</v>
      </c>
      <c r="D5205" s="38" t="s">
        <v>82</v>
      </c>
      <c r="E5205" s="43">
        <v>44621</v>
      </c>
      <c r="F5205" s="42" t="s">
        <v>127</v>
      </c>
      <c r="G5205" s="27">
        <v>0.49875700000000001</v>
      </c>
      <c r="H5205" s="27">
        <v>0.40856199999999998</v>
      </c>
      <c r="I5205" s="27">
        <v>0.37127199999999999</v>
      </c>
      <c r="J5205" s="25">
        <v>0</v>
      </c>
      <c r="K5205" s="25">
        <v>0</v>
      </c>
      <c r="L5205" s="25">
        <v>0</v>
      </c>
    </row>
    <row r="5206" spans="2:12" ht="19.5" customHeight="1" x14ac:dyDescent="0.3">
      <c r="B5206" s="39" t="s">
        <v>57</v>
      </c>
      <c r="C5206" s="38" t="s">
        <v>28</v>
      </c>
      <c r="D5206" s="38" t="s">
        <v>82</v>
      </c>
      <c r="E5206" s="43">
        <v>44593</v>
      </c>
      <c r="F5206" s="42" t="s">
        <v>127</v>
      </c>
      <c r="G5206" s="27">
        <v>0.39425199999999999</v>
      </c>
      <c r="H5206" s="27">
        <v>0.30198599999999998</v>
      </c>
      <c r="I5206" s="27">
        <v>0.27515400000000001</v>
      </c>
      <c r="J5206" s="25">
        <v>0</v>
      </c>
      <c r="K5206" s="25">
        <v>0</v>
      </c>
      <c r="L5206" s="25">
        <v>0</v>
      </c>
    </row>
    <row r="5207" spans="2:12" ht="19.5" customHeight="1" x14ac:dyDescent="0.3">
      <c r="B5207" s="39" t="s">
        <v>57</v>
      </c>
      <c r="C5207" s="38" t="s">
        <v>28</v>
      </c>
      <c r="D5207" s="38" t="s">
        <v>82</v>
      </c>
      <c r="E5207" s="43">
        <v>44562</v>
      </c>
      <c r="F5207" s="42" t="s">
        <v>127</v>
      </c>
      <c r="G5207" s="27">
        <v>0.40279500000000001</v>
      </c>
      <c r="H5207" s="27">
        <v>0.31284099999999998</v>
      </c>
      <c r="I5207" s="27">
        <v>0.27256599999999997</v>
      </c>
      <c r="J5207" s="25">
        <v>0</v>
      </c>
      <c r="K5207" s="25">
        <v>0</v>
      </c>
      <c r="L5207" s="25">
        <v>0</v>
      </c>
    </row>
    <row r="5208" spans="2:12" ht="19.5" customHeight="1" x14ac:dyDescent="0.3">
      <c r="B5208" s="88" t="s">
        <v>57</v>
      </c>
      <c r="C5208" s="38" t="s">
        <v>28</v>
      </c>
      <c r="D5208" s="38" t="s">
        <v>82</v>
      </c>
      <c r="E5208" s="43">
        <v>45078</v>
      </c>
      <c r="F5208" s="42" t="s">
        <v>127</v>
      </c>
      <c r="G5208" s="27">
        <v>0.22011693890347073</v>
      </c>
      <c r="H5208" s="27">
        <v>0.17217235716332419</v>
      </c>
      <c r="I5208" s="27">
        <v>0.15069466025748129</v>
      </c>
      <c r="J5208" s="25">
        <v>0</v>
      </c>
      <c r="K5208" s="25">
        <v>0</v>
      </c>
      <c r="L5208" s="25">
        <v>0</v>
      </c>
    </row>
    <row r="5209" spans="2:12" ht="19.5" customHeight="1" x14ac:dyDescent="0.3">
      <c r="B5209" s="39" t="s">
        <v>57</v>
      </c>
      <c r="C5209" s="38" t="s">
        <v>28</v>
      </c>
      <c r="D5209" s="38" t="s">
        <v>82</v>
      </c>
      <c r="E5209" s="43">
        <v>45047</v>
      </c>
      <c r="F5209" s="42" t="s">
        <v>128</v>
      </c>
      <c r="G5209" s="27">
        <v>0.209116939</v>
      </c>
      <c r="H5209" s="27">
        <v>0.16317235699999999</v>
      </c>
      <c r="I5209" s="27">
        <v>0.13869466</v>
      </c>
      <c r="J5209" s="25">
        <v>0</v>
      </c>
      <c r="K5209" s="25">
        <v>0</v>
      </c>
      <c r="L5209" s="25">
        <v>0</v>
      </c>
    </row>
    <row r="5210" spans="2:12" ht="19.5" customHeight="1" x14ac:dyDescent="0.3">
      <c r="B5210" s="39" t="s">
        <v>57</v>
      </c>
      <c r="C5210" s="38" t="s">
        <v>28</v>
      </c>
      <c r="D5210" s="38" t="s">
        <v>82</v>
      </c>
      <c r="E5210" s="43">
        <v>45017</v>
      </c>
      <c r="F5210" s="42" t="s">
        <v>128</v>
      </c>
      <c r="G5210" s="27">
        <v>0.171923822</v>
      </c>
      <c r="H5210" s="27">
        <v>0.12331990700000001</v>
      </c>
      <c r="I5210" s="27">
        <v>0.106546551</v>
      </c>
      <c r="J5210" s="25">
        <v>0</v>
      </c>
      <c r="K5210" s="25">
        <v>0</v>
      </c>
      <c r="L5210" s="25">
        <v>0</v>
      </c>
    </row>
    <row r="5211" spans="2:12" ht="19.5" customHeight="1" x14ac:dyDescent="0.3">
      <c r="B5211" s="39" t="s">
        <v>57</v>
      </c>
      <c r="C5211" s="38" t="s">
        <v>28</v>
      </c>
      <c r="D5211" s="38" t="s">
        <v>82</v>
      </c>
      <c r="E5211" s="43">
        <v>44986</v>
      </c>
      <c r="F5211" s="42" t="s">
        <v>128</v>
      </c>
      <c r="G5211" s="27">
        <v>0.244266803</v>
      </c>
      <c r="H5211" s="27">
        <v>0.18339256700000001</v>
      </c>
      <c r="I5211" s="27">
        <v>0.16592688899999999</v>
      </c>
      <c r="J5211" s="25">
        <v>0</v>
      </c>
      <c r="K5211" s="25">
        <v>0</v>
      </c>
      <c r="L5211" s="25">
        <v>0</v>
      </c>
    </row>
    <row r="5212" spans="2:12" ht="19.5" customHeight="1" x14ac:dyDescent="0.3">
      <c r="B5212" s="39" t="s">
        <v>57</v>
      </c>
      <c r="C5212" s="38" t="s">
        <v>28</v>
      </c>
      <c r="D5212" s="38" t="s">
        <v>82</v>
      </c>
      <c r="E5212" s="43">
        <v>44958</v>
      </c>
      <c r="F5212" s="42" t="s">
        <v>128</v>
      </c>
      <c r="G5212" s="27">
        <v>0.29145618400000001</v>
      </c>
      <c r="H5212" s="27">
        <v>0.23452906400000001</v>
      </c>
      <c r="I5212" s="27">
        <v>0.19032797500000001</v>
      </c>
      <c r="J5212" s="25">
        <v>0</v>
      </c>
      <c r="K5212" s="25">
        <v>0</v>
      </c>
      <c r="L5212" s="25">
        <v>0</v>
      </c>
    </row>
    <row r="5213" spans="2:12" ht="19.5" customHeight="1" x14ac:dyDescent="0.3">
      <c r="B5213" s="39" t="s">
        <v>57</v>
      </c>
      <c r="C5213" s="38" t="s">
        <v>28</v>
      </c>
      <c r="D5213" s="38" t="s">
        <v>82</v>
      </c>
      <c r="E5213" s="43">
        <v>44927</v>
      </c>
      <c r="F5213" s="42" t="s">
        <v>128</v>
      </c>
      <c r="G5213" s="27">
        <v>0.25723551900000002</v>
      </c>
      <c r="H5213" s="27">
        <v>0.185224257</v>
      </c>
      <c r="I5213" s="27">
        <v>0.12259881</v>
      </c>
      <c r="J5213" s="25">
        <v>0</v>
      </c>
      <c r="K5213" s="25">
        <v>0</v>
      </c>
      <c r="L5213" s="25">
        <v>0</v>
      </c>
    </row>
    <row r="5214" spans="2:12" ht="19.5" customHeight="1" x14ac:dyDescent="0.3">
      <c r="B5214" s="39" t="s">
        <v>57</v>
      </c>
      <c r="C5214" s="38" t="s">
        <v>28</v>
      </c>
      <c r="D5214" s="38" t="s">
        <v>82</v>
      </c>
      <c r="E5214" s="43">
        <v>44896</v>
      </c>
      <c r="F5214" s="42" t="s">
        <v>128</v>
      </c>
      <c r="G5214" s="27">
        <v>0.26733899999999999</v>
      </c>
      <c r="H5214" s="27">
        <v>0.20446300000000001</v>
      </c>
      <c r="I5214" s="27">
        <v>0.18351200000000001</v>
      </c>
      <c r="J5214" s="25">
        <v>0</v>
      </c>
      <c r="K5214" s="25">
        <v>0</v>
      </c>
      <c r="L5214" s="25">
        <v>0</v>
      </c>
    </row>
    <row r="5215" spans="2:12" ht="19.5" customHeight="1" x14ac:dyDescent="0.3">
      <c r="B5215" s="39" t="s">
        <v>57</v>
      </c>
      <c r="C5215" s="38" t="s">
        <v>28</v>
      </c>
      <c r="D5215" s="38" t="s">
        <v>82</v>
      </c>
      <c r="E5215" s="43">
        <v>44866</v>
      </c>
      <c r="F5215" s="42" t="s">
        <v>128</v>
      </c>
      <c r="G5215" s="27">
        <v>0.28404400000000002</v>
      </c>
      <c r="H5215" s="27">
        <v>0.221661</v>
      </c>
      <c r="I5215" s="27">
        <v>0.18637300000000001</v>
      </c>
      <c r="J5215" s="25">
        <v>0</v>
      </c>
      <c r="K5215" s="25">
        <v>0</v>
      </c>
      <c r="L5215" s="25">
        <v>0</v>
      </c>
    </row>
    <row r="5216" spans="2:12" ht="19.5" customHeight="1" x14ac:dyDescent="0.3">
      <c r="B5216" s="39" t="s">
        <v>57</v>
      </c>
      <c r="C5216" s="38" t="s">
        <v>28</v>
      </c>
      <c r="D5216" s="38" t="s">
        <v>82</v>
      </c>
      <c r="E5216" s="43">
        <v>44835</v>
      </c>
      <c r="F5216" s="42" t="s">
        <v>128</v>
      </c>
      <c r="G5216" s="27">
        <v>0.30675599999999997</v>
      </c>
      <c r="H5216" s="27">
        <v>0.239061</v>
      </c>
      <c r="I5216" s="27">
        <v>0.19367799999999999</v>
      </c>
      <c r="J5216" s="25">
        <v>0</v>
      </c>
      <c r="K5216" s="25">
        <v>0</v>
      </c>
      <c r="L5216" s="25">
        <v>0</v>
      </c>
    </row>
    <row r="5217" spans="2:12" ht="19.5" customHeight="1" x14ac:dyDescent="0.3">
      <c r="B5217" s="39" t="s">
        <v>57</v>
      </c>
      <c r="C5217" s="38" t="s">
        <v>28</v>
      </c>
      <c r="D5217" s="38" t="s">
        <v>82</v>
      </c>
      <c r="E5217" s="43">
        <v>44805</v>
      </c>
      <c r="F5217" s="42" t="s">
        <v>128</v>
      </c>
      <c r="G5217" s="27">
        <v>0.31620599999999999</v>
      </c>
      <c r="H5217" s="27">
        <v>0.24515999999999999</v>
      </c>
      <c r="I5217" s="27">
        <v>0.20369699999999999</v>
      </c>
      <c r="J5217" s="25">
        <v>0</v>
      </c>
      <c r="K5217" s="25">
        <v>0</v>
      </c>
      <c r="L5217" s="25">
        <v>0</v>
      </c>
    </row>
    <row r="5218" spans="2:12" ht="19.5" customHeight="1" x14ac:dyDescent="0.3">
      <c r="B5218" s="39" t="s">
        <v>57</v>
      </c>
      <c r="C5218" s="38" t="s">
        <v>28</v>
      </c>
      <c r="D5218" s="38" t="s">
        <v>82</v>
      </c>
      <c r="E5218" s="43">
        <v>44774</v>
      </c>
      <c r="F5218" s="42" t="s">
        <v>128</v>
      </c>
      <c r="G5218" s="27">
        <v>0.31337500000000001</v>
      </c>
      <c r="H5218" s="27">
        <v>0.26035700000000001</v>
      </c>
      <c r="I5218" s="27">
        <v>0.229821</v>
      </c>
      <c r="J5218" s="25">
        <v>0</v>
      </c>
      <c r="K5218" s="25">
        <v>0</v>
      </c>
      <c r="L5218" s="25">
        <v>0</v>
      </c>
    </row>
    <row r="5219" spans="2:12" ht="19.5" customHeight="1" x14ac:dyDescent="0.3">
      <c r="B5219" s="39" t="s">
        <v>57</v>
      </c>
      <c r="C5219" s="38" t="s">
        <v>28</v>
      </c>
      <c r="D5219" s="38" t="s">
        <v>82</v>
      </c>
      <c r="E5219" s="43">
        <v>44743</v>
      </c>
      <c r="F5219" s="42" t="s">
        <v>128</v>
      </c>
      <c r="G5219" s="27">
        <v>0.30089300000000002</v>
      </c>
      <c r="H5219" s="27">
        <v>0.24888700000000002</v>
      </c>
      <c r="I5219" s="27">
        <v>0.21077799999999999</v>
      </c>
      <c r="J5219" s="25">
        <v>0</v>
      </c>
      <c r="K5219" s="25">
        <v>0</v>
      </c>
      <c r="L5219" s="25">
        <v>0</v>
      </c>
    </row>
    <row r="5220" spans="2:12" ht="19.5" customHeight="1" x14ac:dyDescent="0.3">
      <c r="B5220" s="39" t="s">
        <v>57</v>
      </c>
      <c r="C5220" s="38" t="s">
        <v>28</v>
      </c>
      <c r="D5220" s="38" t="s">
        <v>82</v>
      </c>
      <c r="E5220" s="43">
        <v>44713</v>
      </c>
      <c r="F5220" s="42" t="s">
        <v>128</v>
      </c>
      <c r="G5220" s="27">
        <v>0.32609199999999999</v>
      </c>
      <c r="H5220" s="27">
        <v>0.27583099999999999</v>
      </c>
      <c r="I5220" s="27">
        <v>0.24649599999999999</v>
      </c>
      <c r="J5220" s="25">
        <v>0</v>
      </c>
      <c r="K5220" s="25">
        <v>0</v>
      </c>
      <c r="L5220" s="25">
        <v>0</v>
      </c>
    </row>
    <row r="5221" spans="2:12" ht="19.5" customHeight="1" x14ac:dyDescent="0.3">
      <c r="B5221" s="39" t="s">
        <v>57</v>
      </c>
      <c r="C5221" s="38" t="s">
        <v>28</v>
      </c>
      <c r="D5221" s="38" t="s">
        <v>82</v>
      </c>
      <c r="E5221" s="43">
        <v>44682</v>
      </c>
      <c r="F5221" s="42" t="s">
        <v>128</v>
      </c>
      <c r="G5221" s="27">
        <v>0.34358100000000003</v>
      </c>
      <c r="H5221" s="27">
        <v>0.29466399999999998</v>
      </c>
      <c r="I5221" s="27">
        <v>0.25771699999999997</v>
      </c>
      <c r="J5221" s="25">
        <v>0</v>
      </c>
      <c r="K5221" s="25">
        <v>0</v>
      </c>
      <c r="L5221" s="25">
        <v>0</v>
      </c>
    </row>
    <row r="5222" spans="2:12" ht="19.5" customHeight="1" x14ac:dyDescent="0.3">
      <c r="B5222" s="39" t="s">
        <v>57</v>
      </c>
      <c r="C5222" s="38" t="s">
        <v>28</v>
      </c>
      <c r="D5222" s="38" t="s">
        <v>82</v>
      </c>
      <c r="E5222" s="43">
        <v>44652</v>
      </c>
      <c r="F5222" s="42" t="s">
        <v>128</v>
      </c>
      <c r="G5222" s="27">
        <v>0.36496899999999999</v>
      </c>
      <c r="H5222" s="27">
        <v>0.30543999999999999</v>
      </c>
      <c r="I5222" s="27">
        <v>0.26573400000000003</v>
      </c>
      <c r="J5222" s="25">
        <v>0</v>
      </c>
      <c r="K5222" s="25">
        <v>0</v>
      </c>
      <c r="L5222" s="25">
        <v>0</v>
      </c>
    </row>
    <row r="5223" spans="2:12" ht="19.5" customHeight="1" x14ac:dyDescent="0.3">
      <c r="B5223" s="39" t="s">
        <v>57</v>
      </c>
      <c r="C5223" s="38" t="s">
        <v>28</v>
      </c>
      <c r="D5223" s="38" t="s">
        <v>82</v>
      </c>
      <c r="E5223" s="43">
        <v>44621</v>
      </c>
      <c r="F5223" s="42" t="s">
        <v>128</v>
      </c>
      <c r="G5223" s="27">
        <v>0.50375700000000012</v>
      </c>
      <c r="H5223" s="27">
        <v>0.41356199999999999</v>
      </c>
      <c r="I5223" s="27">
        <v>0.376272</v>
      </c>
      <c r="J5223" s="25">
        <v>0</v>
      </c>
      <c r="K5223" s="25">
        <v>0</v>
      </c>
      <c r="L5223" s="25">
        <v>0</v>
      </c>
    </row>
    <row r="5224" spans="2:12" ht="19.5" customHeight="1" x14ac:dyDescent="0.3">
      <c r="B5224" s="39" t="s">
        <v>57</v>
      </c>
      <c r="C5224" s="38" t="s">
        <v>28</v>
      </c>
      <c r="D5224" s="38" t="s">
        <v>82</v>
      </c>
      <c r="E5224" s="43">
        <v>44593</v>
      </c>
      <c r="F5224" s="42" t="s">
        <v>128</v>
      </c>
      <c r="G5224" s="27">
        <v>0.399252</v>
      </c>
      <c r="H5224" s="27">
        <v>0.30698599999999998</v>
      </c>
      <c r="I5224" s="27">
        <v>0.28015400000000001</v>
      </c>
      <c r="J5224" s="25">
        <v>0</v>
      </c>
      <c r="K5224" s="25">
        <v>0</v>
      </c>
      <c r="L5224" s="25">
        <v>0</v>
      </c>
    </row>
    <row r="5225" spans="2:12" ht="19.5" customHeight="1" x14ac:dyDescent="0.3">
      <c r="B5225" s="39" t="s">
        <v>57</v>
      </c>
      <c r="C5225" s="38" t="s">
        <v>28</v>
      </c>
      <c r="D5225" s="38" t="s">
        <v>82</v>
      </c>
      <c r="E5225" s="43">
        <v>44562</v>
      </c>
      <c r="F5225" s="42" t="s">
        <v>128</v>
      </c>
      <c r="G5225" s="27">
        <v>0.40779500000000002</v>
      </c>
      <c r="H5225" s="27">
        <v>0.31784099999999998</v>
      </c>
      <c r="I5225" s="27">
        <v>0.27756599999999998</v>
      </c>
      <c r="J5225" s="25">
        <v>0</v>
      </c>
      <c r="K5225" s="25">
        <v>0</v>
      </c>
      <c r="L5225" s="25">
        <v>0</v>
      </c>
    </row>
    <row r="5226" spans="2:12" ht="19.5" customHeight="1" x14ac:dyDescent="0.3">
      <c r="B5226" s="88" t="s">
        <v>57</v>
      </c>
      <c r="C5226" s="38" t="s">
        <v>28</v>
      </c>
      <c r="D5226" s="38" t="s">
        <v>82</v>
      </c>
      <c r="E5226" s="43">
        <v>45078</v>
      </c>
      <c r="F5226" s="42" t="s">
        <v>128</v>
      </c>
      <c r="G5226" s="27">
        <v>0.22511693890347073</v>
      </c>
      <c r="H5226" s="27">
        <v>0.17817235716332419</v>
      </c>
      <c r="I5226" s="27">
        <v>0.1556946602574813</v>
      </c>
      <c r="J5226" s="25">
        <v>0</v>
      </c>
      <c r="K5226" s="25">
        <v>0</v>
      </c>
      <c r="L5226" s="25">
        <v>0</v>
      </c>
    </row>
    <row r="5227" spans="2:12" ht="19.5" customHeight="1" x14ac:dyDescent="0.3">
      <c r="B5227" s="39" t="s">
        <v>57</v>
      </c>
      <c r="C5227" s="38" t="s">
        <v>28</v>
      </c>
      <c r="D5227" s="38" t="s">
        <v>82</v>
      </c>
      <c r="E5227" s="43">
        <v>45047</v>
      </c>
      <c r="F5227" s="42" t="s">
        <v>129</v>
      </c>
      <c r="G5227" s="27">
        <v>0.21411693900000001</v>
      </c>
      <c r="H5227" s="27">
        <v>0.16817235699999999</v>
      </c>
      <c r="I5227" s="27">
        <v>0.14369466</v>
      </c>
      <c r="J5227" s="25">
        <v>0</v>
      </c>
      <c r="K5227" s="25">
        <v>0</v>
      </c>
      <c r="L5227" s="25">
        <v>0</v>
      </c>
    </row>
    <row r="5228" spans="2:12" ht="19.5" customHeight="1" x14ac:dyDescent="0.3">
      <c r="B5228" s="39" t="s">
        <v>57</v>
      </c>
      <c r="C5228" s="38" t="s">
        <v>28</v>
      </c>
      <c r="D5228" s="38" t="s">
        <v>82</v>
      </c>
      <c r="E5228" s="43">
        <v>45017</v>
      </c>
      <c r="F5228" s="42" t="s">
        <v>129</v>
      </c>
      <c r="G5228" s="27">
        <v>0.17692382200000001</v>
      </c>
      <c r="H5228" s="27">
        <v>0.12831990700000001</v>
      </c>
      <c r="I5228" s="27">
        <v>0.11154655099999999</v>
      </c>
      <c r="J5228" s="25">
        <v>0</v>
      </c>
      <c r="K5228" s="25">
        <v>0</v>
      </c>
      <c r="L5228" s="25">
        <v>0</v>
      </c>
    </row>
    <row r="5229" spans="2:12" ht="19.5" customHeight="1" x14ac:dyDescent="0.3">
      <c r="B5229" s="39" t="s">
        <v>57</v>
      </c>
      <c r="C5229" s="38" t="s">
        <v>28</v>
      </c>
      <c r="D5229" s="38" t="s">
        <v>82</v>
      </c>
      <c r="E5229" s="43">
        <v>44986</v>
      </c>
      <c r="F5229" s="42" t="s">
        <v>129</v>
      </c>
      <c r="G5229" s="27">
        <v>0.25189328</v>
      </c>
      <c r="H5229" s="27">
        <v>0.18929479199999999</v>
      </c>
      <c r="I5229" s="27">
        <v>0.171915389</v>
      </c>
      <c r="J5229" s="25">
        <v>0</v>
      </c>
      <c r="K5229" s="25">
        <v>0</v>
      </c>
      <c r="L5229" s="25">
        <v>0</v>
      </c>
    </row>
    <row r="5230" spans="2:12" ht="19.5" customHeight="1" x14ac:dyDescent="0.3">
      <c r="B5230" s="39" t="s">
        <v>57</v>
      </c>
      <c r="C5230" s="38" t="s">
        <v>28</v>
      </c>
      <c r="D5230" s="38" t="s">
        <v>82</v>
      </c>
      <c r="E5230" s="43">
        <v>44927</v>
      </c>
      <c r="F5230" s="42" t="s">
        <v>129</v>
      </c>
      <c r="G5230" s="27">
        <v>0.26315804399999998</v>
      </c>
      <c r="H5230" s="27">
        <v>0.19112648199999999</v>
      </c>
      <c r="I5230" s="27">
        <v>0.12858731000000001</v>
      </c>
      <c r="J5230" s="25">
        <v>0</v>
      </c>
      <c r="K5230" s="25">
        <v>0</v>
      </c>
      <c r="L5230" s="25">
        <v>0</v>
      </c>
    </row>
    <row r="5231" spans="2:12" ht="19.5" customHeight="1" x14ac:dyDescent="0.3">
      <c r="B5231" s="39" t="s">
        <v>57</v>
      </c>
      <c r="C5231" s="38" t="s">
        <v>28</v>
      </c>
      <c r="D5231" s="38" t="s">
        <v>82</v>
      </c>
      <c r="E5231" s="43">
        <v>44896</v>
      </c>
      <c r="F5231" s="42" t="s">
        <v>129</v>
      </c>
      <c r="G5231" s="27">
        <v>0.272339</v>
      </c>
      <c r="H5231" s="27">
        <v>0.20946300000000001</v>
      </c>
      <c r="I5231" s="27">
        <v>0.18851199999999999</v>
      </c>
      <c r="J5231" s="25">
        <v>0</v>
      </c>
      <c r="K5231" s="25">
        <v>0</v>
      </c>
      <c r="L5231" s="25">
        <v>0</v>
      </c>
    </row>
    <row r="5232" spans="2:12" ht="19.5" customHeight="1" x14ac:dyDescent="0.3">
      <c r="B5232" s="39" t="s">
        <v>57</v>
      </c>
      <c r="C5232" s="38" t="s">
        <v>28</v>
      </c>
      <c r="D5232" s="38" t="s">
        <v>82</v>
      </c>
      <c r="E5232" s="43">
        <v>44866</v>
      </c>
      <c r="F5232" s="42" t="s">
        <v>129</v>
      </c>
      <c r="G5232" s="27">
        <v>0.28904400000000002</v>
      </c>
      <c r="H5232" s="27">
        <v>0.226661</v>
      </c>
      <c r="I5232" s="27">
        <v>0.19137299999999999</v>
      </c>
      <c r="J5232" s="25">
        <v>0</v>
      </c>
      <c r="K5232" s="25">
        <v>0</v>
      </c>
      <c r="L5232" s="25">
        <v>0</v>
      </c>
    </row>
    <row r="5233" spans="2:12" ht="19.5" customHeight="1" x14ac:dyDescent="0.3">
      <c r="B5233" s="39" t="s">
        <v>57</v>
      </c>
      <c r="C5233" s="38" t="s">
        <v>28</v>
      </c>
      <c r="D5233" s="38" t="s">
        <v>82</v>
      </c>
      <c r="E5233" s="43">
        <v>44835</v>
      </c>
      <c r="F5233" s="42" t="s">
        <v>129</v>
      </c>
      <c r="G5233" s="27">
        <v>0.31225599999999998</v>
      </c>
      <c r="H5233" s="27">
        <v>0.244561</v>
      </c>
      <c r="I5233" s="27">
        <v>0.19917799999999999</v>
      </c>
      <c r="J5233" s="25">
        <v>0</v>
      </c>
      <c r="K5233" s="25">
        <v>0</v>
      </c>
      <c r="L5233" s="25">
        <v>0</v>
      </c>
    </row>
    <row r="5234" spans="2:12" ht="19.5" customHeight="1" x14ac:dyDescent="0.3">
      <c r="B5234" s="39" t="s">
        <v>57</v>
      </c>
      <c r="C5234" s="38" t="s">
        <v>28</v>
      </c>
      <c r="D5234" s="38" t="s">
        <v>82</v>
      </c>
      <c r="E5234" s="43">
        <v>44805</v>
      </c>
      <c r="F5234" s="42" t="s">
        <v>129</v>
      </c>
      <c r="G5234" s="27">
        <v>0.32170599999999999</v>
      </c>
      <c r="H5234" s="27">
        <v>0.25065999999999999</v>
      </c>
      <c r="I5234" s="27">
        <v>0.20919699999999999</v>
      </c>
      <c r="J5234" s="25">
        <v>0</v>
      </c>
      <c r="K5234" s="25">
        <v>0</v>
      </c>
      <c r="L5234" s="25">
        <v>0</v>
      </c>
    </row>
    <row r="5235" spans="2:12" ht="19.5" customHeight="1" x14ac:dyDescent="0.3">
      <c r="B5235" s="39" t="s">
        <v>57</v>
      </c>
      <c r="C5235" s="38" t="s">
        <v>28</v>
      </c>
      <c r="D5235" s="38" t="s">
        <v>82</v>
      </c>
      <c r="E5235" s="43">
        <v>44774</v>
      </c>
      <c r="F5235" s="42" t="s">
        <v>129</v>
      </c>
      <c r="G5235" s="27">
        <v>0.31887500000000002</v>
      </c>
      <c r="H5235" s="27">
        <v>0.26585700000000001</v>
      </c>
      <c r="I5235" s="27">
        <v>0.235321</v>
      </c>
      <c r="J5235" s="25">
        <v>0</v>
      </c>
      <c r="K5235" s="25">
        <v>0</v>
      </c>
      <c r="L5235" s="25">
        <v>0</v>
      </c>
    </row>
    <row r="5236" spans="2:12" ht="19.5" customHeight="1" x14ac:dyDescent="0.3">
      <c r="B5236" s="39" t="s">
        <v>57</v>
      </c>
      <c r="C5236" s="38" t="s">
        <v>28</v>
      </c>
      <c r="D5236" s="38" t="s">
        <v>82</v>
      </c>
      <c r="E5236" s="43">
        <v>44743</v>
      </c>
      <c r="F5236" s="42" t="s">
        <v>129</v>
      </c>
      <c r="G5236" s="27">
        <v>0.30639299999999997</v>
      </c>
      <c r="H5236" s="27">
        <v>0.25438699999999997</v>
      </c>
      <c r="I5236" s="27">
        <v>0.216278</v>
      </c>
      <c r="J5236" s="25">
        <v>0</v>
      </c>
      <c r="K5236" s="25">
        <v>0</v>
      </c>
      <c r="L5236" s="25">
        <v>0</v>
      </c>
    </row>
    <row r="5237" spans="2:12" ht="19.5" customHeight="1" x14ac:dyDescent="0.3">
      <c r="B5237" s="39" t="s">
        <v>57</v>
      </c>
      <c r="C5237" s="38" t="s">
        <v>28</v>
      </c>
      <c r="D5237" s="38" t="s">
        <v>82</v>
      </c>
      <c r="E5237" s="43">
        <v>44713</v>
      </c>
      <c r="F5237" s="42" t="s">
        <v>129</v>
      </c>
      <c r="G5237" s="27">
        <v>0.331592</v>
      </c>
      <c r="H5237" s="27">
        <v>0.281331</v>
      </c>
      <c r="I5237" s="27">
        <v>0.251996</v>
      </c>
      <c r="J5237" s="25">
        <v>0</v>
      </c>
      <c r="K5237" s="25">
        <v>0</v>
      </c>
      <c r="L5237" s="25">
        <v>0</v>
      </c>
    </row>
    <row r="5238" spans="2:12" ht="19.5" customHeight="1" x14ac:dyDescent="0.3">
      <c r="B5238" s="39" t="s">
        <v>57</v>
      </c>
      <c r="C5238" s="38" t="s">
        <v>28</v>
      </c>
      <c r="D5238" s="38" t="s">
        <v>82</v>
      </c>
      <c r="E5238" s="43">
        <v>44682</v>
      </c>
      <c r="F5238" s="42" t="s">
        <v>129</v>
      </c>
      <c r="G5238" s="27">
        <v>0.34908099999999997</v>
      </c>
      <c r="H5238" s="27">
        <v>0.30016399999999999</v>
      </c>
      <c r="I5238" s="27">
        <v>0.26321699999999998</v>
      </c>
      <c r="J5238" s="25">
        <v>0</v>
      </c>
      <c r="K5238" s="25">
        <v>0</v>
      </c>
      <c r="L5238" s="25">
        <v>0</v>
      </c>
    </row>
    <row r="5239" spans="2:12" ht="19.5" customHeight="1" x14ac:dyDescent="0.3">
      <c r="B5239" s="39" t="s">
        <v>57</v>
      </c>
      <c r="C5239" s="38" t="s">
        <v>28</v>
      </c>
      <c r="D5239" s="38" t="s">
        <v>82</v>
      </c>
      <c r="E5239" s="43">
        <v>44652</v>
      </c>
      <c r="F5239" s="42" t="s">
        <v>129</v>
      </c>
      <c r="G5239" s="27">
        <v>0.37046899999999999</v>
      </c>
      <c r="H5239" s="27">
        <v>0.31093999999999999</v>
      </c>
      <c r="I5239" s="27">
        <v>0.27123399999999998</v>
      </c>
      <c r="J5239" s="25">
        <v>0</v>
      </c>
      <c r="K5239" s="25">
        <v>0</v>
      </c>
      <c r="L5239" s="25">
        <v>0</v>
      </c>
    </row>
    <row r="5240" spans="2:12" ht="19.5" customHeight="1" x14ac:dyDescent="0.3">
      <c r="B5240" s="39" t="s">
        <v>57</v>
      </c>
      <c r="C5240" s="38" t="s">
        <v>28</v>
      </c>
      <c r="D5240" s="38" t="s">
        <v>82</v>
      </c>
      <c r="E5240" s="43">
        <v>44621</v>
      </c>
      <c r="F5240" s="42" t="s">
        <v>129</v>
      </c>
      <c r="G5240" s="27">
        <v>0.50925700000000007</v>
      </c>
      <c r="H5240" s="27">
        <v>0.41906199999999999</v>
      </c>
      <c r="I5240" s="27">
        <v>0.381772</v>
      </c>
      <c r="J5240" s="25">
        <v>0</v>
      </c>
      <c r="K5240" s="25">
        <v>0</v>
      </c>
      <c r="L5240" s="25">
        <v>0</v>
      </c>
    </row>
    <row r="5241" spans="2:12" ht="19.5" customHeight="1" x14ac:dyDescent="0.3">
      <c r="B5241" s="39" t="s">
        <v>57</v>
      </c>
      <c r="C5241" s="38" t="s">
        <v>28</v>
      </c>
      <c r="D5241" s="38" t="s">
        <v>82</v>
      </c>
      <c r="E5241" s="43">
        <v>44593</v>
      </c>
      <c r="F5241" s="42" t="s">
        <v>129</v>
      </c>
      <c r="G5241" s="27">
        <v>0.404752</v>
      </c>
      <c r="H5241" s="27">
        <v>0.31248599999999999</v>
      </c>
      <c r="I5241" s="27">
        <v>0.28565400000000002</v>
      </c>
      <c r="J5241" s="25">
        <v>0</v>
      </c>
      <c r="K5241" s="25">
        <v>0</v>
      </c>
      <c r="L5241" s="25">
        <v>0</v>
      </c>
    </row>
    <row r="5242" spans="2:12" ht="19.5" customHeight="1" x14ac:dyDescent="0.3">
      <c r="B5242" s="39" t="s">
        <v>57</v>
      </c>
      <c r="C5242" s="38" t="s">
        <v>28</v>
      </c>
      <c r="D5242" s="38" t="s">
        <v>82</v>
      </c>
      <c r="E5242" s="43">
        <v>44562</v>
      </c>
      <c r="F5242" s="42" t="s">
        <v>129</v>
      </c>
      <c r="G5242" s="27">
        <v>0.41329500000000002</v>
      </c>
      <c r="H5242" s="27">
        <v>0.32334099999999999</v>
      </c>
      <c r="I5242" s="27">
        <v>0.28306599999999998</v>
      </c>
      <c r="J5242" s="25">
        <v>0</v>
      </c>
      <c r="K5242" s="25">
        <v>0</v>
      </c>
      <c r="L5242" s="25">
        <v>0</v>
      </c>
    </row>
    <row r="5243" spans="2:12" ht="19.5" customHeight="1" x14ac:dyDescent="0.3">
      <c r="B5243" s="39" t="s">
        <v>57</v>
      </c>
      <c r="C5243" s="38" t="s">
        <v>28</v>
      </c>
      <c r="D5243" s="38" t="s">
        <v>82</v>
      </c>
      <c r="E5243" s="43">
        <v>44958</v>
      </c>
      <c r="F5243" s="42" t="s">
        <v>129</v>
      </c>
      <c r="G5243" s="27">
        <v>0.30003300100000002</v>
      </c>
      <c r="H5243" s="27">
        <v>0.24579558700000001</v>
      </c>
      <c r="I5243" s="27">
        <v>0.20566359000000001</v>
      </c>
      <c r="J5243" s="25">
        <v>0</v>
      </c>
      <c r="K5243" s="25">
        <v>0</v>
      </c>
      <c r="L5243" s="25">
        <v>0</v>
      </c>
    </row>
    <row r="5244" spans="2:12" ht="19.5" customHeight="1" x14ac:dyDescent="0.3">
      <c r="B5244" s="89" t="s">
        <v>57</v>
      </c>
      <c r="C5244" s="38" t="s">
        <v>28</v>
      </c>
      <c r="D5244" s="38" t="s">
        <v>82</v>
      </c>
      <c r="E5244" s="43">
        <v>45078</v>
      </c>
      <c r="F5244" s="42" t="s">
        <v>129</v>
      </c>
      <c r="G5244" s="27">
        <v>0.23211693890347074</v>
      </c>
      <c r="H5244" s="27">
        <v>0.18317235716332414</v>
      </c>
      <c r="I5244" s="27">
        <v>0.1586946602574813</v>
      </c>
      <c r="J5244" s="25">
        <v>0</v>
      </c>
      <c r="K5244" s="25">
        <v>0</v>
      </c>
      <c r="L5244" s="25">
        <v>0</v>
      </c>
    </row>
    <row r="5245" spans="2:12" ht="19.5" customHeight="1" x14ac:dyDescent="0.3">
      <c r="B5245" s="39" t="s">
        <v>57</v>
      </c>
      <c r="C5245" s="38" t="s">
        <v>28</v>
      </c>
      <c r="D5245" s="38" t="s">
        <v>82</v>
      </c>
      <c r="E5245" s="43">
        <v>45047</v>
      </c>
      <c r="F5245" s="42" t="s">
        <v>130</v>
      </c>
      <c r="G5245" s="27">
        <v>0.18811693900000001</v>
      </c>
      <c r="H5245" s="27">
        <v>0.142172357</v>
      </c>
      <c r="I5245" s="27">
        <v>0.11769465999999999</v>
      </c>
      <c r="J5245" s="25">
        <v>0</v>
      </c>
      <c r="K5245" s="25">
        <v>0</v>
      </c>
      <c r="L5245" s="25">
        <v>0</v>
      </c>
    </row>
    <row r="5246" spans="2:12" ht="19.5" customHeight="1" x14ac:dyDescent="0.3">
      <c r="B5246" s="39" t="s">
        <v>57</v>
      </c>
      <c r="C5246" s="38" t="s">
        <v>28</v>
      </c>
      <c r="D5246" s="38" t="s">
        <v>82</v>
      </c>
      <c r="E5246" s="43">
        <v>45017</v>
      </c>
      <c r="F5246" s="42" t="s">
        <v>130</v>
      </c>
      <c r="G5246" s="27">
        <v>0.165923822</v>
      </c>
      <c r="H5246" s="27">
        <v>0.117319907</v>
      </c>
      <c r="I5246" s="27">
        <v>0.100546551</v>
      </c>
      <c r="J5246" s="25">
        <v>0</v>
      </c>
      <c r="K5246" s="25">
        <v>0</v>
      </c>
      <c r="L5246" s="25">
        <v>0</v>
      </c>
    </row>
    <row r="5247" spans="2:12" ht="19.5" customHeight="1" x14ac:dyDescent="0.3">
      <c r="B5247" s="39" t="s">
        <v>57</v>
      </c>
      <c r="C5247" s="38" t="s">
        <v>28</v>
      </c>
      <c r="D5247" s="38" t="s">
        <v>82</v>
      </c>
      <c r="E5247" s="43">
        <v>44986</v>
      </c>
      <c r="F5247" s="42" t="s">
        <v>130</v>
      </c>
      <c r="G5247" s="27">
        <v>0.21939219800000001</v>
      </c>
      <c r="H5247" s="27">
        <v>0.15860322199999999</v>
      </c>
      <c r="I5247" s="27">
        <v>0.140775189</v>
      </c>
      <c r="J5247" s="25">
        <v>0</v>
      </c>
      <c r="K5247" s="25">
        <v>0</v>
      </c>
      <c r="L5247" s="25">
        <v>0</v>
      </c>
    </row>
    <row r="5248" spans="2:12" ht="19.5" customHeight="1" x14ac:dyDescent="0.3">
      <c r="B5248" s="39" t="s">
        <v>57</v>
      </c>
      <c r="C5248" s="38" t="s">
        <v>28</v>
      </c>
      <c r="D5248" s="38" t="s">
        <v>82</v>
      </c>
      <c r="E5248" s="43">
        <v>44958</v>
      </c>
      <c r="F5248" s="42" t="s">
        <v>130</v>
      </c>
      <c r="G5248" s="27">
        <v>0.26658157900000001</v>
      </c>
      <c r="H5248" s="27">
        <v>0.20973971899999999</v>
      </c>
      <c r="I5248" s="27">
        <v>0.16517627500000001</v>
      </c>
      <c r="J5248" s="25">
        <v>0</v>
      </c>
      <c r="K5248" s="25">
        <v>0</v>
      </c>
      <c r="L5248" s="25">
        <v>0</v>
      </c>
    </row>
    <row r="5249" spans="2:12" ht="19.5" customHeight="1" x14ac:dyDescent="0.3">
      <c r="B5249" s="39" t="s">
        <v>57</v>
      </c>
      <c r="C5249" s="38" t="s">
        <v>28</v>
      </c>
      <c r="D5249" s="38" t="s">
        <v>82</v>
      </c>
      <c r="E5249" s="43">
        <v>44927</v>
      </c>
      <c r="F5249" s="42" t="s">
        <v>130</v>
      </c>
      <c r="G5249" s="27">
        <v>0.232360914</v>
      </c>
      <c r="H5249" s="27">
        <v>0.16043491200000001</v>
      </c>
      <c r="I5249" s="27">
        <v>9.7447110000000003E-2</v>
      </c>
      <c r="J5249" s="25">
        <v>0</v>
      </c>
      <c r="K5249" s="25">
        <v>0</v>
      </c>
      <c r="L5249" s="25">
        <v>0</v>
      </c>
    </row>
    <row r="5250" spans="2:12" ht="19.5" customHeight="1" x14ac:dyDescent="0.3">
      <c r="B5250" s="39" t="s">
        <v>57</v>
      </c>
      <c r="C5250" s="38" t="s">
        <v>28</v>
      </c>
      <c r="D5250" s="38" t="s">
        <v>82</v>
      </c>
      <c r="E5250" s="43">
        <v>44896</v>
      </c>
      <c r="F5250" s="42" t="s">
        <v>130</v>
      </c>
      <c r="G5250" s="27">
        <v>0.246339</v>
      </c>
      <c r="H5250" s="27">
        <v>0.18346299999999999</v>
      </c>
      <c r="I5250" s="27">
        <v>0.16251199999999999</v>
      </c>
      <c r="J5250" s="25">
        <v>0</v>
      </c>
      <c r="K5250" s="25">
        <v>0</v>
      </c>
      <c r="L5250" s="25">
        <v>0</v>
      </c>
    </row>
    <row r="5251" spans="2:12" ht="19.5" customHeight="1" x14ac:dyDescent="0.3">
      <c r="B5251" s="39" t="s">
        <v>57</v>
      </c>
      <c r="C5251" s="38" t="s">
        <v>28</v>
      </c>
      <c r="D5251" s="38" t="s">
        <v>82</v>
      </c>
      <c r="E5251" s="43">
        <v>44866</v>
      </c>
      <c r="F5251" s="42" t="s">
        <v>130</v>
      </c>
      <c r="G5251" s="27">
        <v>0.263044</v>
      </c>
      <c r="H5251" s="27">
        <v>0.20066100000000001</v>
      </c>
      <c r="I5251" s="27">
        <v>0.16537299999999999</v>
      </c>
      <c r="J5251" s="25">
        <v>0</v>
      </c>
      <c r="K5251" s="25">
        <v>0</v>
      </c>
      <c r="L5251" s="25">
        <v>0</v>
      </c>
    </row>
    <row r="5252" spans="2:12" ht="19.5" customHeight="1" x14ac:dyDescent="0.3">
      <c r="B5252" s="39" t="s">
        <v>57</v>
      </c>
      <c r="C5252" s="38" t="s">
        <v>28</v>
      </c>
      <c r="D5252" s="38" t="s">
        <v>82</v>
      </c>
      <c r="E5252" s="43">
        <v>44835</v>
      </c>
      <c r="F5252" s="42" t="s">
        <v>130</v>
      </c>
      <c r="G5252" s="27">
        <v>0.28575600000000001</v>
      </c>
      <c r="H5252" s="27">
        <v>0.218061</v>
      </c>
      <c r="I5252" s="27">
        <v>0.172678</v>
      </c>
      <c r="J5252" s="25">
        <v>0</v>
      </c>
      <c r="K5252" s="25">
        <v>0</v>
      </c>
      <c r="L5252" s="25">
        <v>0</v>
      </c>
    </row>
    <row r="5253" spans="2:12" ht="19.5" customHeight="1" x14ac:dyDescent="0.3">
      <c r="B5253" s="39" t="s">
        <v>57</v>
      </c>
      <c r="C5253" s="38" t="s">
        <v>28</v>
      </c>
      <c r="D5253" s="38" t="s">
        <v>82</v>
      </c>
      <c r="E5253" s="43">
        <v>44805</v>
      </c>
      <c r="F5253" s="42" t="s">
        <v>130</v>
      </c>
      <c r="G5253" s="27">
        <v>0.29520600000000002</v>
      </c>
      <c r="H5253" s="27">
        <v>0.22416</v>
      </c>
      <c r="I5253" s="27">
        <v>0.182697</v>
      </c>
      <c r="J5253" s="25">
        <v>0</v>
      </c>
      <c r="K5253" s="25">
        <v>0</v>
      </c>
      <c r="L5253" s="25">
        <v>0</v>
      </c>
    </row>
    <row r="5254" spans="2:12" ht="19.5" customHeight="1" x14ac:dyDescent="0.3">
      <c r="B5254" s="39" t="s">
        <v>57</v>
      </c>
      <c r="C5254" s="38" t="s">
        <v>28</v>
      </c>
      <c r="D5254" s="38" t="s">
        <v>82</v>
      </c>
      <c r="E5254" s="43">
        <v>44774</v>
      </c>
      <c r="F5254" s="42" t="s">
        <v>130</v>
      </c>
      <c r="G5254" s="27">
        <v>0.292375</v>
      </c>
      <c r="H5254" s="27">
        <v>0.23935699999999999</v>
      </c>
      <c r="I5254" s="27">
        <v>0.20882100000000001</v>
      </c>
      <c r="J5254" s="25">
        <v>0</v>
      </c>
      <c r="K5254" s="25">
        <v>0</v>
      </c>
      <c r="L5254" s="25">
        <v>0</v>
      </c>
    </row>
    <row r="5255" spans="2:12" ht="19.5" customHeight="1" x14ac:dyDescent="0.3">
      <c r="B5255" s="39" t="s">
        <v>57</v>
      </c>
      <c r="C5255" s="38" t="s">
        <v>28</v>
      </c>
      <c r="D5255" s="38" t="s">
        <v>82</v>
      </c>
      <c r="E5255" s="43">
        <v>44743</v>
      </c>
      <c r="F5255" s="42" t="s">
        <v>130</v>
      </c>
      <c r="G5255" s="27">
        <v>0.279893</v>
      </c>
      <c r="H5255" s="27">
        <v>0.22788700000000001</v>
      </c>
      <c r="I5255" s="27">
        <v>0.189778</v>
      </c>
      <c r="J5255" s="25">
        <v>0</v>
      </c>
      <c r="K5255" s="25">
        <v>0</v>
      </c>
      <c r="L5255" s="25">
        <v>0</v>
      </c>
    </row>
    <row r="5256" spans="2:12" ht="19.5" customHeight="1" x14ac:dyDescent="0.3">
      <c r="B5256" s="39" t="s">
        <v>57</v>
      </c>
      <c r="C5256" s="38" t="s">
        <v>28</v>
      </c>
      <c r="D5256" s="38" t="s">
        <v>82</v>
      </c>
      <c r="E5256" s="43">
        <v>44713</v>
      </c>
      <c r="F5256" s="42" t="s">
        <v>130</v>
      </c>
      <c r="G5256" s="27">
        <v>0.30509199999999997</v>
      </c>
      <c r="H5256" s="27">
        <v>0.25483099999999997</v>
      </c>
      <c r="I5256" s="27">
        <v>0.225496</v>
      </c>
      <c r="J5256" s="25">
        <v>0</v>
      </c>
      <c r="K5256" s="25">
        <v>0</v>
      </c>
      <c r="L5256" s="25">
        <v>0</v>
      </c>
    </row>
    <row r="5257" spans="2:12" ht="19.5" customHeight="1" x14ac:dyDescent="0.3">
      <c r="B5257" s="39" t="s">
        <v>57</v>
      </c>
      <c r="C5257" s="38" t="s">
        <v>28</v>
      </c>
      <c r="D5257" s="38" t="s">
        <v>82</v>
      </c>
      <c r="E5257" s="43">
        <v>44682</v>
      </c>
      <c r="F5257" s="42" t="s">
        <v>130</v>
      </c>
      <c r="G5257" s="27">
        <v>0.32258100000000001</v>
      </c>
      <c r="H5257" s="27">
        <v>0.27366400000000002</v>
      </c>
      <c r="I5257" s="27">
        <v>0.23671700000000001</v>
      </c>
      <c r="J5257" s="25">
        <v>0</v>
      </c>
      <c r="K5257" s="25">
        <v>0</v>
      </c>
      <c r="L5257" s="25">
        <v>0</v>
      </c>
    </row>
    <row r="5258" spans="2:12" ht="19.5" customHeight="1" x14ac:dyDescent="0.3">
      <c r="B5258" s="39" t="s">
        <v>57</v>
      </c>
      <c r="C5258" s="38" t="s">
        <v>28</v>
      </c>
      <c r="D5258" s="38" t="s">
        <v>82</v>
      </c>
      <c r="E5258" s="43">
        <v>44652</v>
      </c>
      <c r="F5258" s="42" t="s">
        <v>130</v>
      </c>
      <c r="G5258" s="27">
        <v>0.34396900000000002</v>
      </c>
      <c r="H5258" s="27">
        <v>0.28443999999999997</v>
      </c>
      <c r="I5258" s="27">
        <v>0.24473400000000001</v>
      </c>
      <c r="J5258" s="25">
        <v>0</v>
      </c>
      <c r="K5258" s="25">
        <v>0</v>
      </c>
      <c r="L5258" s="25">
        <v>0</v>
      </c>
    </row>
    <row r="5259" spans="2:12" ht="19.5" customHeight="1" x14ac:dyDescent="0.3">
      <c r="B5259" s="39" t="s">
        <v>57</v>
      </c>
      <c r="C5259" s="38" t="s">
        <v>28</v>
      </c>
      <c r="D5259" s="38" t="s">
        <v>82</v>
      </c>
      <c r="E5259" s="43">
        <v>44621</v>
      </c>
      <c r="F5259" s="42" t="s">
        <v>130</v>
      </c>
      <c r="G5259" s="27">
        <v>0.48275699999999999</v>
      </c>
      <c r="H5259" s="27">
        <v>0.39256200000000002</v>
      </c>
      <c r="I5259" s="27">
        <v>0.35527199999999998</v>
      </c>
      <c r="J5259" s="25">
        <v>0</v>
      </c>
      <c r="K5259" s="25">
        <v>0</v>
      </c>
      <c r="L5259" s="25">
        <v>0</v>
      </c>
    </row>
    <row r="5260" spans="2:12" ht="19.5" customHeight="1" x14ac:dyDescent="0.3">
      <c r="B5260" s="88" t="s">
        <v>57</v>
      </c>
      <c r="C5260" s="38" t="s">
        <v>28</v>
      </c>
      <c r="D5260" s="38" t="s">
        <v>82</v>
      </c>
      <c r="E5260" s="43">
        <v>44593</v>
      </c>
      <c r="F5260" s="42" t="s">
        <v>130</v>
      </c>
      <c r="G5260" s="27">
        <v>0.37825199999999998</v>
      </c>
      <c r="H5260" s="27">
        <v>0.28598600000000002</v>
      </c>
      <c r="I5260" s="27">
        <v>0.259154</v>
      </c>
      <c r="J5260" s="25">
        <v>0</v>
      </c>
      <c r="K5260" s="25">
        <v>0</v>
      </c>
      <c r="L5260" s="25">
        <v>0</v>
      </c>
    </row>
    <row r="5261" spans="2:12" ht="19.5" customHeight="1" x14ac:dyDescent="0.3">
      <c r="B5261" s="88" t="s">
        <v>57</v>
      </c>
      <c r="C5261" s="38" t="s">
        <v>28</v>
      </c>
      <c r="D5261" s="38" t="s">
        <v>82</v>
      </c>
      <c r="E5261" s="43">
        <v>44562</v>
      </c>
      <c r="F5261" s="42" t="s">
        <v>130</v>
      </c>
      <c r="G5261" s="27">
        <v>0.386795</v>
      </c>
      <c r="H5261" s="27">
        <v>0.29684100000000002</v>
      </c>
      <c r="I5261" s="27">
        <v>0.25656600000000002</v>
      </c>
      <c r="J5261" s="25">
        <v>0</v>
      </c>
      <c r="K5261" s="25">
        <v>0</v>
      </c>
      <c r="L5261" s="25">
        <v>0</v>
      </c>
    </row>
    <row r="5262" spans="2:12" ht="19.5" customHeight="1" x14ac:dyDescent="0.3">
      <c r="B5262" s="89" t="s">
        <v>57</v>
      </c>
      <c r="C5262" s="38" t="s">
        <v>28</v>
      </c>
      <c r="D5262" s="38" t="s">
        <v>82</v>
      </c>
      <c r="E5262" s="43">
        <v>45078</v>
      </c>
      <c r="F5262" s="42" t="s">
        <v>130</v>
      </c>
      <c r="G5262" s="27">
        <v>0.20411693890347077</v>
      </c>
      <c r="H5262" s="27">
        <v>0.15717235716332417</v>
      </c>
      <c r="I5262" s="27">
        <v>0.13569466025748125</v>
      </c>
      <c r="J5262" s="25">
        <v>0</v>
      </c>
      <c r="K5262" s="25">
        <v>0</v>
      </c>
      <c r="L5262" s="25">
        <v>0</v>
      </c>
    </row>
    <row r="5263" spans="2:12" ht="19.5" customHeight="1" x14ac:dyDescent="0.3">
      <c r="B5263" s="88" t="s">
        <v>57</v>
      </c>
      <c r="C5263" s="38" t="s">
        <v>28</v>
      </c>
      <c r="D5263" s="38" t="s">
        <v>82</v>
      </c>
      <c r="E5263" s="43">
        <v>45047</v>
      </c>
      <c r="F5263" s="42" t="s">
        <v>131</v>
      </c>
      <c r="G5263" s="27">
        <v>0.19011693900000001</v>
      </c>
      <c r="H5263" s="27">
        <v>0.144172357</v>
      </c>
      <c r="I5263" s="27">
        <v>0.11969465999999999</v>
      </c>
      <c r="J5263" s="25">
        <v>0</v>
      </c>
      <c r="K5263" s="25">
        <v>0</v>
      </c>
      <c r="L5263" s="25">
        <v>0</v>
      </c>
    </row>
    <row r="5264" spans="2:12" ht="19.5" customHeight="1" x14ac:dyDescent="0.3">
      <c r="B5264" s="89" t="s">
        <v>57</v>
      </c>
      <c r="C5264" s="38" t="s">
        <v>28</v>
      </c>
      <c r="D5264" s="38" t="s">
        <v>82</v>
      </c>
      <c r="E5264" s="43">
        <v>45017</v>
      </c>
      <c r="F5264" s="42" t="s">
        <v>131</v>
      </c>
      <c r="G5264" s="27">
        <v>0.167923822</v>
      </c>
      <c r="H5264" s="27">
        <v>0.119319907</v>
      </c>
      <c r="I5264" s="27">
        <v>0.102546551</v>
      </c>
      <c r="J5264" s="25">
        <v>0</v>
      </c>
      <c r="K5264" s="25">
        <v>0</v>
      </c>
      <c r="L5264" s="25">
        <v>0</v>
      </c>
    </row>
    <row r="5265" spans="2:12" ht="19.5" customHeight="1" x14ac:dyDescent="0.3">
      <c r="B5265" s="39" t="s">
        <v>57</v>
      </c>
      <c r="C5265" s="38" t="s">
        <v>28</v>
      </c>
      <c r="D5265" s="38" t="s">
        <v>82</v>
      </c>
      <c r="E5265" s="43">
        <v>44986</v>
      </c>
      <c r="F5265" s="42" t="s">
        <v>131</v>
      </c>
      <c r="G5265" s="27">
        <v>0.22176120799999999</v>
      </c>
      <c r="H5265" s="27">
        <v>0.16094111999999999</v>
      </c>
      <c r="I5265" s="27">
        <v>0.14317058899999999</v>
      </c>
      <c r="J5265" s="25">
        <v>0</v>
      </c>
      <c r="K5265" s="25">
        <v>0</v>
      </c>
      <c r="L5265" s="25">
        <v>0</v>
      </c>
    </row>
    <row r="5266" spans="2:12" ht="19.5" customHeight="1" x14ac:dyDescent="0.3">
      <c r="B5266" s="88" t="s">
        <v>57</v>
      </c>
      <c r="C5266" s="38" t="s">
        <v>28</v>
      </c>
      <c r="D5266" s="38" t="s">
        <v>82</v>
      </c>
      <c r="E5266" s="43">
        <v>44958</v>
      </c>
      <c r="F5266" s="42" t="s">
        <v>131</v>
      </c>
      <c r="G5266" s="27">
        <v>0.26895058900000002</v>
      </c>
      <c r="H5266" s="27">
        <v>0.212100609</v>
      </c>
      <c r="I5266" s="27">
        <v>0.167571675</v>
      </c>
      <c r="J5266" s="25">
        <v>0</v>
      </c>
      <c r="K5266" s="25">
        <v>0</v>
      </c>
      <c r="L5266" s="25">
        <v>0</v>
      </c>
    </row>
    <row r="5267" spans="2:12" ht="19.5" customHeight="1" x14ac:dyDescent="0.3">
      <c r="B5267" s="89" t="s">
        <v>57</v>
      </c>
      <c r="C5267" s="38" t="s">
        <v>28</v>
      </c>
      <c r="D5267" s="38" t="s">
        <v>82</v>
      </c>
      <c r="E5267" s="43">
        <v>44927</v>
      </c>
      <c r="F5267" s="42" t="s">
        <v>131</v>
      </c>
      <c r="G5267" s="27">
        <v>0.23472992400000001</v>
      </c>
      <c r="H5267" s="27">
        <v>0.16279580199999999</v>
      </c>
      <c r="I5267" s="27">
        <v>9.9842509999999995E-2</v>
      </c>
      <c r="J5267" s="25">
        <v>0</v>
      </c>
      <c r="K5267" s="25">
        <v>0</v>
      </c>
      <c r="L5267" s="25">
        <v>0</v>
      </c>
    </row>
    <row r="5268" spans="2:12" ht="19.5" customHeight="1" x14ac:dyDescent="0.3">
      <c r="B5268" s="88" t="s">
        <v>57</v>
      </c>
      <c r="C5268" s="38" t="s">
        <v>28</v>
      </c>
      <c r="D5268" s="38" t="s">
        <v>82</v>
      </c>
      <c r="E5268" s="43">
        <v>44896</v>
      </c>
      <c r="F5268" s="42" t="s">
        <v>131</v>
      </c>
      <c r="G5268" s="27">
        <v>0.24833899999999998</v>
      </c>
      <c r="H5268" s="27">
        <v>0.18546299999999999</v>
      </c>
      <c r="I5268" s="27">
        <v>0.16451199999999999</v>
      </c>
      <c r="J5268" s="25">
        <v>0</v>
      </c>
      <c r="K5268" s="25">
        <v>0</v>
      </c>
      <c r="L5268" s="25">
        <v>0</v>
      </c>
    </row>
    <row r="5269" spans="2:12" ht="19.5" customHeight="1" x14ac:dyDescent="0.3">
      <c r="B5269" s="89" t="s">
        <v>57</v>
      </c>
      <c r="C5269" s="38" t="s">
        <v>28</v>
      </c>
      <c r="D5269" s="38" t="s">
        <v>82</v>
      </c>
      <c r="E5269" s="43">
        <v>44866</v>
      </c>
      <c r="F5269" s="42" t="s">
        <v>131</v>
      </c>
      <c r="G5269" s="27">
        <v>0.265044</v>
      </c>
      <c r="H5269" s="27">
        <v>0.20266100000000001</v>
      </c>
      <c r="I5269" s="27">
        <v>0.16737299999999999</v>
      </c>
      <c r="J5269" s="25">
        <v>0</v>
      </c>
      <c r="K5269" s="25">
        <v>0</v>
      </c>
      <c r="L5269" s="25">
        <v>0</v>
      </c>
    </row>
    <row r="5270" spans="2:12" ht="19.5" customHeight="1" x14ac:dyDescent="0.3">
      <c r="B5270" s="88" t="s">
        <v>57</v>
      </c>
      <c r="C5270" s="38" t="s">
        <v>28</v>
      </c>
      <c r="D5270" s="38" t="s">
        <v>82</v>
      </c>
      <c r="E5270" s="43">
        <v>44835</v>
      </c>
      <c r="F5270" s="42" t="s">
        <v>131</v>
      </c>
      <c r="G5270" s="27">
        <v>0.28775600000000001</v>
      </c>
      <c r="H5270" s="27">
        <v>0.22006100000000001</v>
      </c>
      <c r="I5270" s="27">
        <v>0.174678</v>
      </c>
      <c r="J5270" s="25">
        <v>0</v>
      </c>
      <c r="K5270" s="25">
        <v>0</v>
      </c>
      <c r="L5270" s="25">
        <v>0</v>
      </c>
    </row>
    <row r="5271" spans="2:12" ht="19.5" customHeight="1" x14ac:dyDescent="0.3">
      <c r="B5271" s="88" t="s">
        <v>57</v>
      </c>
      <c r="C5271" s="38" t="s">
        <v>28</v>
      </c>
      <c r="D5271" s="38" t="s">
        <v>82</v>
      </c>
      <c r="E5271" s="43">
        <v>44805</v>
      </c>
      <c r="F5271" s="42" t="s">
        <v>131</v>
      </c>
      <c r="G5271" s="27">
        <v>0.29720600000000003</v>
      </c>
      <c r="H5271" s="27">
        <v>0.22616</v>
      </c>
      <c r="I5271" s="27">
        <v>0.184697</v>
      </c>
      <c r="J5271" s="25">
        <v>0</v>
      </c>
      <c r="K5271" s="25">
        <v>0</v>
      </c>
      <c r="L5271" s="25">
        <v>0</v>
      </c>
    </row>
    <row r="5272" spans="2:12" ht="19.5" customHeight="1" x14ac:dyDescent="0.3">
      <c r="B5272" s="39" t="s">
        <v>57</v>
      </c>
      <c r="C5272" s="38" t="s">
        <v>28</v>
      </c>
      <c r="D5272" s="38" t="s">
        <v>82</v>
      </c>
      <c r="E5272" s="43">
        <v>44774</v>
      </c>
      <c r="F5272" s="42" t="s">
        <v>131</v>
      </c>
      <c r="G5272" s="27">
        <v>0.294375</v>
      </c>
      <c r="H5272" s="27">
        <v>0.24135699999999999</v>
      </c>
      <c r="I5272" s="27">
        <v>0.21082100000000001</v>
      </c>
      <c r="J5272" s="25">
        <v>0</v>
      </c>
      <c r="K5272" s="25">
        <v>0</v>
      </c>
      <c r="L5272" s="25">
        <v>0</v>
      </c>
    </row>
    <row r="5273" spans="2:12" ht="19.5" customHeight="1" x14ac:dyDescent="0.3">
      <c r="B5273" s="39" t="s">
        <v>57</v>
      </c>
      <c r="C5273" s="38" t="s">
        <v>28</v>
      </c>
      <c r="D5273" s="38" t="s">
        <v>82</v>
      </c>
      <c r="E5273" s="43">
        <v>44743</v>
      </c>
      <c r="F5273" s="42" t="s">
        <v>131</v>
      </c>
      <c r="G5273" s="27">
        <v>0.281893</v>
      </c>
      <c r="H5273" s="27">
        <v>0.22988700000000001</v>
      </c>
      <c r="I5273" s="27">
        <v>0.191778</v>
      </c>
      <c r="J5273" s="25">
        <v>0</v>
      </c>
      <c r="K5273" s="25">
        <v>0</v>
      </c>
      <c r="L5273" s="25">
        <v>0</v>
      </c>
    </row>
    <row r="5274" spans="2:12" ht="19.5" customHeight="1" x14ac:dyDescent="0.3">
      <c r="B5274" s="89" t="s">
        <v>57</v>
      </c>
      <c r="C5274" s="38" t="s">
        <v>28</v>
      </c>
      <c r="D5274" s="38" t="s">
        <v>82</v>
      </c>
      <c r="E5274" s="43">
        <v>44713</v>
      </c>
      <c r="F5274" s="42" t="s">
        <v>131</v>
      </c>
      <c r="G5274" s="27">
        <v>0.30709199999999998</v>
      </c>
      <c r="H5274" s="27">
        <v>0.25683099999999998</v>
      </c>
      <c r="I5274" s="27">
        <v>0.227496</v>
      </c>
      <c r="J5274" s="25">
        <v>0</v>
      </c>
      <c r="K5274" s="25">
        <v>0</v>
      </c>
      <c r="L5274" s="25">
        <v>0</v>
      </c>
    </row>
    <row r="5275" spans="2:12" ht="19.5" customHeight="1" x14ac:dyDescent="0.3">
      <c r="B5275" s="89" t="s">
        <v>57</v>
      </c>
      <c r="C5275" s="38" t="s">
        <v>28</v>
      </c>
      <c r="D5275" s="38" t="s">
        <v>82</v>
      </c>
      <c r="E5275" s="43">
        <v>44682</v>
      </c>
      <c r="F5275" s="42" t="s">
        <v>131</v>
      </c>
      <c r="G5275" s="27">
        <v>0.32458100000000001</v>
      </c>
      <c r="H5275" s="27">
        <v>0.27566400000000002</v>
      </c>
      <c r="I5275" s="27">
        <v>0.23871699999999998</v>
      </c>
      <c r="J5275" s="25">
        <v>0</v>
      </c>
      <c r="K5275" s="25">
        <v>0</v>
      </c>
      <c r="L5275" s="25">
        <v>0</v>
      </c>
    </row>
    <row r="5276" spans="2:12" ht="19.5" customHeight="1" x14ac:dyDescent="0.3">
      <c r="B5276" s="89" t="s">
        <v>57</v>
      </c>
      <c r="C5276" s="38" t="s">
        <v>28</v>
      </c>
      <c r="D5276" s="38" t="s">
        <v>82</v>
      </c>
      <c r="E5276" s="43">
        <v>44652</v>
      </c>
      <c r="F5276" s="42" t="s">
        <v>131</v>
      </c>
      <c r="G5276" s="27">
        <v>0.34596899999999997</v>
      </c>
      <c r="H5276" s="27">
        <v>0.28643999999999997</v>
      </c>
      <c r="I5276" s="27">
        <v>0.24673400000000001</v>
      </c>
      <c r="J5276" s="25">
        <v>0</v>
      </c>
      <c r="K5276" s="25">
        <v>0</v>
      </c>
      <c r="L5276" s="25">
        <v>0</v>
      </c>
    </row>
    <row r="5277" spans="2:12" ht="19.5" customHeight="1" x14ac:dyDescent="0.3">
      <c r="B5277" s="88" t="s">
        <v>57</v>
      </c>
      <c r="C5277" s="38" t="s">
        <v>28</v>
      </c>
      <c r="D5277" s="38" t="s">
        <v>82</v>
      </c>
      <c r="E5277" s="43">
        <v>44621</v>
      </c>
      <c r="F5277" s="42" t="s">
        <v>131</v>
      </c>
      <c r="G5277" s="27">
        <v>0.48475699999999999</v>
      </c>
      <c r="H5277" s="27">
        <v>0.39456200000000002</v>
      </c>
      <c r="I5277" s="27">
        <v>0.35727199999999998</v>
      </c>
      <c r="J5277" s="25">
        <v>0</v>
      </c>
      <c r="K5277" s="25">
        <v>0</v>
      </c>
      <c r="L5277" s="25">
        <v>0</v>
      </c>
    </row>
    <row r="5278" spans="2:12" ht="19.5" customHeight="1" x14ac:dyDescent="0.3">
      <c r="B5278" s="88" t="s">
        <v>57</v>
      </c>
      <c r="C5278" s="38" t="s">
        <v>28</v>
      </c>
      <c r="D5278" s="38" t="s">
        <v>82</v>
      </c>
      <c r="E5278" s="43">
        <v>44593</v>
      </c>
      <c r="F5278" s="42" t="s">
        <v>131</v>
      </c>
      <c r="G5278" s="27">
        <v>0.38025199999999998</v>
      </c>
      <c r="H5278" s="27">
        <v>0.28798600000000002</v>
      </c>
      <c r="I5278" s="27">
        <v>0.261154</v>
      </c>
      <c r="J5278" s="25">
        <v>0</v>
      </c>
      <c r="K5278" s="25">
        <v>0</v>
      </c>
      <c r="L5278" s="25">
        <v>0</v>
      </c>
    </row>
    <row r="5279" spans="2:12" ht="19.5" customHeight="1" x14ac:dyDescent="0.3">
      <c r="B5279" s="89" t="s">
        <v>57</v>
      </c>
      <c r="C5279" s="38" t="s">
        <v>28</v>
      </c>
      <c r="D5279" s="38" t="s">
        <v>82</v>
      </c>
      <c r="E5279" s="43">
        <v>44562</v>
      </c>
      <c r="F5279" s="42" t="s">
        <v>131</v>
      </c>
      <c r="G5279" s="27">
        <v>0.388795</v>
      </c>
      <c r="H5279" s="27">
        <v>0.29884100000000002</v>
      </c>
      <c r="I5279" s="27">
        <v>0.25856600000000002</v>
      </c>
      <c r="J5279" s="25">
        <v>0</v>
      </c>
      <c r="K5279" s="25">
        <v>0</v>
      </c>
      <c r="L5279" s="25">
        <v>0</v>
      </c>
    </row>
    <row r="5280" spans="2:12" ht="19.5" customHeight="1" x14ac:dyDescent="0.3">
      <c r="B5280" s="89" t="s">
        <v>57</v>
      </c>
      <c r="C5280" s="38" t="s">
        <v>28</v>
      </c>
      <c r="D5280" s="38" t="s">
        <v>82</v>
      </c>
      <c r="E5280" s="43">
        <v>45078</v>
      </c>
      <c r="F5280" s="42" t="s">
        <v>131</v>
      </c>
      <c r="G5280" s="27">
        <v>0.20611693890347077</v>
      </c>
      <c r="H5280" s="27">
        <v>0.16117235716332418</v>
      </c>
      <c r="I5280" s="27">
        <v>0.13469466025748128</v>
      </c>
      <c r="J5280" s="25">
        <v>0</v>
      </c>
      <c r="K5280" s="25">
        <v>0</v>
      </c>
      <c r="L5280" s="25">
        <v>0</v>
      </c>
    </row>
    <row r="5281" spans="2:12" ht="19.5" customHeight="1" x14ac:dyDescent="0.3">
      <c r="B5281" s="89" t="s">
        <v>57</v>
      </c>
      <c r="C5281" s="38" t="s">
        <v>28</v>
      </c>
      <c r="D5281" s="38" t="s">
        <v>82</v>
      </c>
      <c r="E5281" s="43">
        <v>45047</v>
      </c>
      <c r="F5281" s="42" t="s">
        <v>132</v>
      </c>
      <c r="G5281" s="27">
        <v>0.19211693899999999</v>
      </c>
      <c r="H5281" s="27">
        <v>0.146172357</v>
      </c>
      <c r="I5281" s="27">
        <v>0.12169465999999998</v>
      </c>
      <c r="J5281" s="25">
        <v>0</v>
      </c>
      <c r="K5281" s="25">
        <v>0</v>
      </c>
      <c r="L5281" s="25">
        <v>0</v>
      </c>
    </row>
    <row r="5282" spans="2:12" ht="19.5" customHeight="1" x14ac:dyDescent="0.3">
      <c r="B5282" s="89" t="s">
        <v>57</v>
      </c>
      <c r="C5282" s="38" t="s">
        <v>28</v>
      </c>
      <c r="D5282" s="38" t="s">
        <v>82</v>
      </c>
      <c r="E5282" s="43">
        <v>45017</v>
      </c>
      <c r="F5282" s="42" t="s">
        <v>132</v>
      </c>
      <c r="G5282" s="27">
        <v>0.18192382200000001</v>
      </c>
      <c r="H5282" s="27">
        <v>0.13331990699999999</v>
      </c>
      <c r="I5282" s="27">
        <v>0.116546551</v>
      </c>
      <c r="J5282" s="25">
        <v>0</v>
      </c>
      <c r="K5282" s="25">
        <v>0</v>
      </c>
      <c r="L5282" s="25">
        <v>0</v>
      </c>
    </row>
    <row r="5283" spans="2:12" ht="19.5" customHeight="1" x14ac:dyDescent="0.3">
      <c r="B5283" s="89" t="s">
        <v>57</v>
      </c>
      <c r="C5283" s="38" t="s">
        <v>28</v>
      </c>
      <c r="D5283" s="38" t="s">
        <v>82</v>
      </c>
      <c r="E5283" s="43">
        <v>44986</v>
      </c>
      <c r="F5283" s="42" t="s">
        <v>132</v>
      </c>
      <c r="G5283" s="27">
        <v>0.22413021799999999</v>
      </c>
      <c r="H5283" s="27">
        <v>0.163325002</v>
      </c>
      <c r="I5283" s="27">
        <v>0.14556598900000001</v>
      </c>
      <c r="J5283" s="25">
        <v>0</v>
      </c>
      <c r="K5283" s="25">
        <v>0</v>
      </c>
      <c r="L5283" s="25">
        <v>0</v>
      </c>
    </row>
    <row r="5284" spans="2:12" ht="19.5" customHeight="1" x14ac:dyDescent="0.3">
      <c r="B5284" s="89" t="s">
        <v>57</v>
      </c>
      <c r="C5284" s="38" t="s">
        <v>28</v>
      </c>
      <c r="D5284" s="38" t="s">
        <v>82</v>
      </c>
      <c r="E5284" s="43">
        <v>44958</v>
      </c>
      <c r="F5284" s="42" t="s">
        <v>132</v>
      </c>
      <c r="G5284" s="27">
        <v>0.27131959900000002</v>
      </c>
      <c r="H5284" s="27">
        <v>0.214461499</v>
      </c>
      <c r="I5284" s="27">
        <v>0.169967075</v>
      </c>
      <c r="J5284" s="25">
        <v>0</v>
      </c>
      <c r="K5284" s="25">
        <v>0</v>
      </c>
      <c r="L5284" s="25">
        <v>0</v>
      </c>
    </row>
    <row r="5285" spans="2:12" ht="19.5" customHeight="1" x14ac:dyDescent="0.3">
      <c r="B5285" s="88" t="s">
        <v>57</v>
      </c>
      <c r="C5285" s="38" t="s">
        <v>28</v>
      </c>
      <c r="D5285" s="38" t="s">
        <v>82</v>
      </c>
      <c r="E5285" s="43">
        <v>44927</v>
      </c>
      <c r="F5285" s="42" t="s">
        <v>132</v>
      </c>
      <c r="G5285" s="27">
        <v>0.23709893400000001</v>
      </c>
      <c r="H5285" s="27">
        <v>0.16515669199999999</v>
      </c>
      <c r="I5285" s="27">
        <v>0.10223791</v>
      </c>
      <c r="J5285" s="25">
        <v>0</v>
      </c>
      <c r="K5285" s="25">
        <v>0</v>
      </c>
      <c r="L5285" s="25">
        <v>0</v>
      </c>
    </row>
    <row r="5286" spans="2:12" ht="19.5" customHeight="1" x14ac:dyDescent="0.3">
      <c r="B5286" s="39" t="s">
        <v>57</v>
      </c>
      <c r="C5286" s="38" t="s">
        <v>28</v>
      </c>
      <c r="D5286" s="38" t="s">
        <v>82</v>
      </c>
      <c r="E5286" s="43">
        <v>44896</v>
      </c>
      <c r="F5286" s="42" t="s">
        <v>132</v>
      </c>
      <c r="G5286" s="27">
        <v>0.25033899999999998</v>
      </c>
      <c r="H5286" s="27">
        <v>0.18746299999999999</v>
      </c>
      <c r="I5286" s="27">
        <v>0.16651199999999999</v>
      </c>
      <c r="J5286" s="25">
        <v>0</v>
      </c>
      <c r="K5286" s="25">
        <v>0</v>
      </c>
      <c r="L5286" s="25">
        <v>0</v>
      </c>
    </row>
    <row r="5287" spans="2:12" ht="19.5" customHeight="1" x14ac:dyDescent="0.3">
      <c r="B5287" s="39" t="s">
        <v>57</v>
      </c>
      <c r="C5287" s="38" t="s">
        <v>28</v>
      </c>
      <c r="D5287" s="38" t="s">
        <v>82</v>
      </c>
      <c r="E5287" s="43">
        <v>44866</v>
      </c>
      <c r="F5287" s="42" t="s">
        <v>132</v>
      </c>
      <c r="G5287" s="27">
        <v>0.267044</v>
      </c>
      <c r="H5287" s="27">
        <v>0.20466100000000001</v>
      </c>
      <c r="I5287" s="27">
        <v>0.169373</v>
      </c>
      <c r="J5287" s="25">
        <v>0</v>
      </c>
      <c r="K5287" s="25">
        <v>0</v>
      </c>
      <c r="L5287" s="25">
        <v>0</v>
      </c>
    </row>
    <row r="5288" spans="2:12" ht="19.5" customHeight="1" x14ac:dyDescent="0.3">
      <c r="B5288" s="88" t="s">
        <v>57</v>
      </c>
      <c r="C5288" s="38" t="s">
        <v>28</v>
      </c>
      <c r="D5288" s="38" t="s">
        <v>82</v>
      </c>
      <c r="E5288" s="43">
        <v>44835</v>
      </c>
      <c r="F5288" s="42" t="s">
        <v>132</v>
      </c>
      <c r="G5288" s="27">
        <v>0.28975600000000001</v>
      </c>
      <c r="H5288" s="27">
        <v>0.22206100000000001</v>
      </c>
      <c r="I5288" s="27">
        <v>0.176678</v>
      </c>
      <c r="J5288" s="25">
        <v>0</v>
      </c>
      <c r="K5288" s="25">
        <v>0</v>
      </c>
      <c r="L5288" s="25">
        <v>0</v>
      </c>
    </row>
    <row r="5289" spans="2:12" ht="19.5" customHeight="1" x14ac:dyDescent="0.3">
      <c r="B5289" s="88" t="s">
        <v>57</v>
      </c>
      <c r="C5289" s="38" t="s">
        <v>28</v>
      </c>
      <c r="D5289" s="38" t="s">
        <v>82</v>
      </c>
      <c r="E5289" s="43">
        <v>44805</v>
      </c>
      <c r="F5289" s="42" t="s">
        <v>132</v>
      </c>
      <c r="G5289" s="27">
        <v>0.29920599999999997</v>
      </c>
      <c r="H5289" s="27">
        <v>0.22816</v>
      </c>
      <c r="I5289" s="27">
        <v>0.186697</v>
      </c>
      <c r="J5289" s="25">
        <v>0</v>
      </c>
      <c r="K5289" s="25">
        <v>0</v>
      </c>
      <c r="L5289" s="25">
        <v>0</v>
      </c>
    </row>
    <row r="5290" spans="2:12" ht="19.5" customHeight="1" x14ac:dyDescent="0.3">
      <c r="B5290" s="88" t="s">
        <v>57</v>
      </c>
      <c r="C5290" s="38" t="s">
        <v>28</v>
      </c>
      <c r="D5290" s="38" t="s">
        <v>82</v>
      </c>
      <c r="E5290" s="43">
        <v>44774</v>
      </c>
      <c r="F5290" s="42" t="s">
        <v>132</v>
      </c>
      <c r="G5290" s="27">
        <v>0.296375</v>
      </c>
      <c r="H5290" s="27">
        <v>0.24335699999999999</v>
      </c>
      <c r="I5290" s="27">
        <v>0.21282100000000001</v>
      </c>
      <c r="J5290" s="25">
        <v>0</v>
      </c>
      <c r="K5290" s="25">
        <v>0</v>
      </c>
      <c r="L5290" s="25">
        <v>0</v>
      </c>
    </row>
    <row r="5291" spans="2:12" ht="19.5" customHeight="1" x14ac:dyDescent="0.3">
      <c r="B5291" s="88" t="s">
        <v>57</v>
      </c>
      <c r="C5291" s="38" t="s">
        <v>28</v>
      </c>
      <c r="D5291" s="38" t="s">
        <v>82</v>
      </c>
      <c r="E5291" s="43">
        <v>44743</v>
      </c>
      <c r="F5291" s="42" t="s">
        <v>132</v>
      </c>
      <c r="G5291" s="27">
        <v>0.28389300000000001</v>
      </c>
      <c r="H5291" s="27">
        <v>0.23188700000000001</v>
      </c>
      <c r="I5291" s="27">
        <v>0.19377800000000001</v>
      </c>
      <c r="J5291" s="25">
        <v>0</v>
      </c>
      <c r="K5291" s="25">
        <v>0</v>
      </c>
      <c r="L5291" s="25">
        <v>0</v>
      </c>
    </row>
    <row r="5292" spans="2:12" ht="19.5" customHeight="1" x14ac:dyDescent="0.3">
      <c r="B5292" s="89" t="s">
        <v>57</v>
      </c>
      <c r="C5292" s="38" t="s">
        <v>28</v>
      </c>
      <c r="D5292" s="38" t="s">
        <v>82</v>
      </c>
      <c r="E5292" s="43">
        <v>44713</v>
      </c>
      <c r="F5292" s="42" t="s">
        <v>132</v>
      </c>
      <c r="G5292" s="27">
        <v>0.30909199999999998</v>
      </c>
      <c r="H5292" s="27">
        <v>0.25883099999999998</v>
      </c>
      <c r="I5292" s="27">
        <v>0.22949600000000001</v>
      </c>
      <c r="J5292" s="25">
        <v>0</v>
      </c>
      <c r="K5292" s="25">
        <v>0</v>
      </c>
      <c r="L5292" s="25">
        <v>0</v>
      </c>
    </row>
    <row r="5293" spans="2:12" ht="19.5" customHeight="1" x14ac:dyDescent="0.3">
      <c r="B5293" s="88" t="s">
        <v>57</v>
      </c>
      <c r="C5293" s="38" t="s">
        <v>28</v>
      </c>
      <c r="D5293" s="38" t="s">
        <v>82</v>
      </c>
      <c r="E5293" s="43">
        <v>44682</v>
      </c>
      <c r="F5293" s="42" t="s">
        <v>132</v>
      </c>
      <c r="G5293" s="27">
        <v>0.32658100000000001</v>
      </c>
      <c r="H5293" s="27">
        <v>0.27766400000000002</v>
      </c>
      <c r="I5293" s="27">
        <v>0.24071699999999999</v>
      </c>
      <c r="J5293" s="25">
        <v>0</v>
      </c>
      <c r="K5293" s="25">
        <v>0</v>
      </c>
      <c r="L5293" s="25">
        <v>0</v>
      </c>
    </row>
    <row r="5294" spans="2:12" ht="19.5" customHeight="1" x14ac:dyDescent="0.3">
      <c r="B5294" s="88" t="s">
        <v>57</v>
      </c>
      <c r="C5294" s="38" t="s">
        <v>28</v>
      </c>
      <c r="D5294" s="38" t="s">
        <v>82</v>
      </c>
      <c r="E5294" s="43">
        <v>44652</v>
      </c>
      <c r="F5294" s="42" t="s">
        <v>132</v>
      </c>
      <c r="G5294" s="27">
        <v>0.34796899999999997</v>
      </c>
      <c r="H5294" s="27">
        <v>0.28843999999999997</v>
      </c>
      <c r="I5294" s="27">
        <v>0.24873400000000001</v>
      </c>
      <c r="J5294" s="25">
        <v>0</v>
      </c>
      <c r="K5294" s="25">
        <v>0</v>
      </c>
      <c r="L5294" s="25">
        <v>0</v>
      </c>
    </row>
    <row r="5295" spans="2:12" ht="19.5" customHeight="1" x14ac:dyDescent="0.3">
      <c r="B5295" s="39" t="s">
        <v>57</v>
      </c>
      <c r="C5295" s="38" t="s">
        <v>28</v>
      </c>
      <c r="D5295" s="38" t="s">
        <v>82</v>
      </c>
      <c r="E5295" s="43">
        <v>44621</v>
      </c>
      <c r="F5295" s="42" t="s">
        <v>132</v>
      </c>
      <c r="G5295" s="27">
        <v>0.486757</v>
      </c>
      <c r="H5295" s="27">
        <v>0.39656200000000003</v>
      </c>
      <c r="I5295" s="27">
        <v>0.35927199999999998</v>
      </c>
      <c r="J5295" s="25">
        <v>0</v>
      </c>
      <c r="K5295" s="25">
        <v>0</v>
      </c>
      <c r="L5295" s="25">
        <v>0</v>
      </c>
    </row>
    <row r="5296" spans="2:12" ht="19.5" customHeight="1" x14ac:dyDescent="0.3">
      <c r="B5296" s="39" t="s">
        <v>57</v>
      </c>
      <c r="C5296" s="38" t="s">
        <v>28</v>
      </c>
      <c r="D5296" s="38" t="s">
        <v>82</v>
      </c>
      <c r="E5296" s="43">
        <v>44593</v>
      </c>
      <c r="F5296" s="42" t="s">
        <v>132</v>
      </c>
      <c r="G5296" s="27">
        <v>0.38225199999999998</v>
      </c>
      <c r="H5296" s="27">
        <v>0.28998600000000002</v>
      </c>
      <c r="I5296" s="27">
        <v>0.263154</v>
      </c>
      <c r="J5296" s="25">
        <v>0</v>
      </c>
      <c r="K5296" s="25">
        <v>0</v>
      </c>
      <c r="L5296" s="25">
        <v>0</v>
      </c>
    </row>
    <row r="5297" spans="2:12" ht="19.5" customHeight="1" x14ac:dyDescent="0.3">
      <c r="B5297" s="88" t="s">
        <v>57</v>
      </c>
      <c r="C5297" s="38" t="s">
        <v>28</v>
      </c>
      <c r="D5297" s="38" t="s">
        <v>82</v>
      </c>
      <c r="E5297" s="43">
        <v>44562</v>
      </c>
      <c r="F5297" s="42" t="s">
        <v>132</v>
      </c>
      <c r="G5297" s="27">
        <v>0.390795</v>
      </c>
      <c r="H5297" s="27">
        <v>0.30084100000000003</v>
      </c>
      <c r="I5297" s="27">
        <v>0.26056600000000002</v>
      </c>
      <c r="J5297" s="25">
        <v>0</v>
      </c>
      <c r="K5297" s="25">
        <v>0</v>
      </c>
      <c r="L5297" s="25">
        <v>0</v>
      </c>
    </row>
    <row r="5298" spans="2:12" ht="19.5" customHeight="1" x14ac:dyDescent="0.3">
      <c r="B5298" s="89" t="s">
        <v>57</v>
      </c>
      <c r="C5298" s="38" t="s">
        <v>28</v>
      </c>
      <c r="D5298" s="38" t="s">
        <v>82</v>
      </c>
      <c r="E5298" s="43">
        <v>45078</v>
      </c>
      <c r="F5298" s="42" t="s">
        <v>132</v>
      </c>
      <c r="G5298" s="27">
        <v>0.20611693890347077</v>
      </c>
      <c r="H5298" s="27">
        <v>0.16317235716332418</v>
      </c>
      <c r="I5298" s="27">
        <v>0.13969466025748126</v>
      </c>
      <c r="J5298" s="25">
        <v>0</v>
      </c>
      <c r="K5298" s="25">
        <v>0</v>
      </c>
      <c r="L5298" s="25">
        <v>0</v>
      </c>
    </row>
    <row r="5299" spans="2:12" ht="19.5" customHeight="1" x14ac:dyDescent="0.3">
      <c r="B5299" s="88" t="s">
        <v>57</v>
      </c>
      <c r="C5299" s="38" t="s">
        <v>28</v>
      </c>
      <c r="D5299" s="38" t="s">
        <v>82</v>
      </c>
      <c r="E5299" s="43">
        <v>45047</v>
      </c>
      <c r="F5299" s="42" t="s">
        <v>133</v>
      </c>
      <c r="G5299" s="27">
        <v>0.18661693900000001</v>
      </c>
      <c r="H5299" s="27">
        <v>0.140672357</v>
      </c>
      <c r="I5299" s="27">
        <v>0.11619465999999999</v>
      </c>
      <c r="J5299" s="25">
        <v>0</v>
      </c>
      <c r="K5299" s="25">
        <v>0</v>
      </c>
      <c r="L5299" s="25">
        <v>0</v>
      </c>
    </row>
    <row r="5300" spans="2:12" ht="19.5" customHeight="1" x14ac:dyDescent="0.3">
      <c r="B5300" s="89" t="s">
        <v>57</v>
      </c>
      <c r="C5300" s="38" t="s">
        <v>28</v>
      </c>
      <c r="D5300" s="38" t="s">
        <v>82</v>
      </c>
      <c r="E5300" s="43">
        <v>45017</v>
      </c>
      <c r="F5300" s="42" t="s">
        <v>133</v>
      </c>
      <c r="G5300" s="27">
        <v>0.164423822</v>
      </c>
      <c r="H5300" s="27">
        <v>0.115819907</v>
      </c>
      <c r="I5300" s="27">
        <v>9.9046550999999997E-2</v>
      </c>
      <c r="J5300" s="25">
        <v>0</v>
      </c>
      <c r="K5300" s="25">
        <v>0</v>
      </c>
      <c r="L5300" s="25">
        <v>0</v>
      </c>
    </row>
    <row r="5301" spans="2:12" ht="19.5" customHeight="1" x14ac:dyDescent="0.3">
      <c r="B5301" s="39" t="s">
        <v>57</v>
      </c>
      <c r="C5301" s="38" t="s">
        <v>28</v>
      </c>
      <c r="D5301" s="38" t="s">
        <v>82</v>
      </c>
      <c r="E5301" s="43">
        <v>44986</v>
      </c>
      <c r="F5301" s="42" t="s">
        <v>133</v>
      </c>
      <c r="G5301" s="27">
        <v>0.21761543999999999</v>
      </c>
      <c r="H5301" s="27">
        <v>0.15683255500000001</v>
      </c>
      <c r="I5301" s="27">
        <v>0.13897863899999999</v>
      </c>
      <c r="J5301" s="25">
        <v>0</v>
      </c>
      <c r="K5301" s="25">
        <v>0</v>
      </c>
      <c r="L5301" s="25">
        <v>0</v>
      </c>
    </row>
    <row r="5302" spans="2:12" ht="19.5" customHeight="1" x14ac:dyDescent="0.3">
      <c r="B5302" s="89" t="s">
        <v>57</v>
      </c>
      <c r="C5302" s="38" t="s">
        <v>28</v>
      </c>
      <c r="D5302" s="38" t="s">
        <v>82</v>
      </c>
      <c r="E5302" s="43">
        <v>44958</v>
      </c>
      <c r="F5302" s="42" t="s">
        <v>133</v>
      </c>
      <c r="G5302" s="27">
        <v>0.264804822</v>
      </c>
      <c r="H5302" s="27">
        <v>0.20796905099999999</v>
      </c>
      <c r="I5302" s="27">
        <v>0.163379725</v>
      </c>
      <c r="J5302" s="25">
        <v>0</v>
      </c>
      <c r="K5302" s="25">
        <v>0</v>
      </c>
      <c r="L5302" s="25">
        <v>0</v>
      </c>
    </row>
    <row r="5303" spans="2:12" ht="19.5" customHeight="1" x14ac:dyDescent="0.3">
      <c r="B5303" s="89" t="s">
        <v>57</v>
      </c>
      <c r="C5303" s="38" t="s">
        <v>28</v>
      </c>
      <c r="D5303" s="38" t="s">
        <v>82</v>
      </c>
      <c r="E5303" s="43">
        <v>44927</v>
      </c>
      <c r="F5303" s="42" t="s">
        <v>133</v>
      </c>
      <c r="G5303" s="27">
        <v>0.23058415700000001</v>
      </c>
      <c r="H5303" s="27">
        <v>0.15866424500000001</v>
      </c>
      <c r="I5303" s="27">
        <v>9.5650559999999996E-2</v>
      </c>
      <c r="J5303" s="25">
        <v>0</v>
      </c>
      <c r="K5303" s="25">
        <v>0</v>
      </c>
      <c r="L5303" s="25">
        <v>0</v>
      </c>
    </row>
    <row r="5304" spans="2:12" ht="19.5" customHeight="1" x14ac:dyDescent="0.3">
      <c r="B5304" s="89" t="s">
        <v>57</v>
      </c>
      <c r="C5304" s="38" t="s">
        <v>28</v>
      </c>
      <c r="D5304" s="38" t="s">
        <v>82</v>
      </c>
      <c r="E5304" s="43">
        <v>44896</v>
      </c>
      <c r="F5304" s="42" t="s">
        <v>133</v>
      </c>
      <c r="G5304" s="27">
        <v>0.245339</v>
      </c>
      <c r="H5304" s="27">
        <v>0.18246299999999999</v>
      </c>
      <c r="I5304" s="27">
        <v>0.16151199999999999</v>
      </c>
      <c r="J5304" s="25">
        <v>0</v>
      </c>
      <c r="K5304" s="25">
        <v>0</v>
      </c>
      <c r="L5304" s="25">
        <v>0</v>
      </c>
    </row>
    <row r="5305" spans="2:12" ht="19.5" customHeight="1" x14ac:dyDescent="0.3">
      <c r="B5305" s="88" t="s">
        <v>57</v>
      </c>
      <c r="C5305" s="38" t="s">
        <v>28</v>
      </c>
      <c r="D5305" s="38" t="s">
        <v>82</v>
      </c>
      <c r="E5305" s="43">
        <v>44866</v>
      </c>
      <c r="F5305" s="42" t="s">
        <v>133</v>
      </c>
      <c r="G5305" s="27">
        <v>0.262044</v>
      </c>
      <c r="H5305" s="27">
        <v>0.19966100000000001</v>
      </c>
      <c r="I5305" s="27">
        <v>0.16437299999999999</v>
      </c>
      <c r="J5305" s="25">
        <v>0</v>
      </c>
      <c r="K5305" s="25">
        <v>0</v>
      </c>
      <c r="L5305" s="25">
        <v>0</v>
      </c>
    </row>
    <row r="5306" spans="2:12" ht="19.5" customHeight="1" x14ac:dyDescent="0.3">
      <c r="B5306" s="89" t="s">
        <v>57</v>
      </c>
      <c r="C5306" s="38" t="s">
        <v>28</v>
      </c>
      <c r="D5306" s="38" t="s">
        <v>82</v>
      </c>
      <c r="E5306" s="43">
        <v>44835</v>
      </c>
      <c r="F5306" s="42" t="s">
        <v>133</v>
      </c>
      <c r="G5306" s="27">
        <v>0.28475600000000001</v>
      </c>
      <c r="H5306" s="27">
        <v>0.217061</v>
      </c>
      <c r="I5306" s="27">
        <v>0.171678</v>
      </c>
      <c r="J5306" s="25">
        <v>0</v>
      </c>
      <c r="K5306" s="25">
        <v>0</v>
      </c>
      <c r="L5306" s="25">
        <v>0</v>
      </c>
    </row>
    <row r="5307" spans="2:12" ht="19.5" customHeight="1" x14ac:dyDescent="0.3">
      <c r="B5307" s="89" t="s">
        <v>57</v>
      </c>
      <c r="C5307" s="38" t="s">
        <v>28</v>
      </c>
      <c r="D5307" s="38" t="s">
        <v>82</v>
      </c>
      <c r="E5307" s="43">
        <v>44805</v>
      </c>
      <c r="F5307" s="42" t="s">
        <v>133</v>
      </c>
      <c r="G5307" s="27">
        <v>0.29420600000000002</v>
      </c>
      <c r="H5307" s="27">
        <v>0.22316</v>
      </c>
      <c r="I5307" s="27">
        <v>0.181697</v>
      </c>
      <c r="J5307" s="25">
        <v>0</v>
      </c>
      <c r="K5307" s="25">
        <v>0</v>
      </c>
      <c r="L5307" s="25">
        <v>0</v>
      </c>
    </row>
    <row r="5308" spans="2:12" ht="19.5" customHeight="1" x14ac:dyDescent="0.3">
      <c r="B5308" s="39" t="s">
        <v>57</v>
      </c>
      <c r="C5308" s="38" t="s">
        <v>28</v>
      </c>
      <c r="D5308" s="38" t="s">
        <v>82</v>
      </c>
      <c r="E5308" s="43">
        <v>44774</v>
      </c>
      <c r="F5308" s="42" t="s">
        <v>133</v>
      </c>
      <c r="G5308" s="27">
        <v>0.291375</v>
      </c>
      <c r="H5308" s="27">
        <v>0.23835699999999999</v>
      </c>
      <c r="I5308" s="27">
        <v>0.20782100000000001</v>
      </c>
      <c r="J5308" s="25">
        <v>0</v>
      </c>
      <c r="K5308" s="25">
        <v>0</v>
      </c>
      <c r="L5308" s="25">
        <v>0</v>
      </c>
    </row>
    <row r="5309" spans="2:12" ht="19.5" customHeight="1" x14ac:dyDescent="0.3">
      <c r="B5309" s="39" t="s">
        <v>57</v>
      </c>
      <c r="C5309" s="38" t="s">
        <v>28</v>
      </c>
      <c r="D5309" s="38" t="s">
        <v>82</v>
      </c>
      <c r="E5309" s="43">
        <v>44743</v>
      </c>
      <c r="F5309" s="42" t="s">
        <v>133</v>
      </c>
      <c r="G5309" s="27">
        <v>0.278893</v>
      </c>
      <c r="H5309" s="27">
        <v>0.22688700000000001</v>
      </c>
      <c r="I5309" s="27">
        <v>0.188778</v>
      </c>
      <c r="J5309" s="25">
        <v>0</v>
      </c>
      <c r="K5309" s="25">
        <v>0</v>
      </c>
      <c r="L5309" s="25">
        <v>0</v>
      </c>
    </row>
    <row r="5310" spans="2:12" ht="19.5" customHeight="1" x14ac:dyDescent="0.3">
      <c r="B5310" s="89" t="s">
        <v>57</v>
      </c>
      <c r="C5310" s="38" t="s">
        <v>28</v>
      </c>
      <c r="D5310" s="38" t="s">
        <v>82</v>
      </c>
      <c r="E5310" s="43">
        <v>44713</v>
      </c>
      <c r="F5310" s="42" t="s">
        <v>133</v>
      </c>
      <c r="G5310" s="27">
        <v>0.30409199999999997</v>
      </c>
      <c r="H5310" s="27">
        <v>0.25383099999999997</v>
      </c>
      <c r="I5310" s="27">
        <v>0.224496</v>
      </c>
      <c r="J5310" s="25">
        <v>0</v>
      </c>
      <c r="K5310" s="25">
        <v>0</v>
      </c>
      <c r="L5310" s="25">
        <v>0</v>
      </c>
    </row>
    <row r="5311" spans="2:12" ht="19.5" customHeight="1" x14ac:dyDescent="0.3">
      <c r="B5311" s="88" t="s">
        <v>57</v>
      </c>
      <c r="C5311" s="38" t="s">
        <v>28</v>
      </c>
      <c r="D5311" s="38" t="s">
        <v>82</v>
      </c>
      <c r="E5311" s="43">
        <v>44682</v>
      </c>
      <c r="F5311" s="42" t="s">
        <v>133</v>
      </c>
      <c r="G5311" s="27">
        <v>0.32158100000000001</v>
      </c>
      <c r="H5311" s="27">
        <v>0.27266400000000002</v>
      </c>
      <c r="I5311" s="27">
        <v>0.23571700000000001</v>
      </c>
      <c r="J5311" s="25">
        <v>0</v>
      </c>
      <c r="K5311" s="25">
        <v>0</v>
      </c>
      <c r="L5311" s="25">
        <v>0</v>
      </c>
    </row>
    <row r="5312" spans="2:12" ht="19.5" customHeight="1" x14ac:dyDescent="0.3">
      <c r="B5312" s="89" t="s">
        <v>57</v>
      </c>
      <c r="C5312" s="38" t="s">
        <v>28</v>
      </c>
      <c r="D5312" s="38" t="s">
        <v>82</v>
      </c>
      <c r="E5312" s="43">
        <v>44652</v>
      </c>
      <c r="F5312" s="42" t="s">
        <v>133</v>
      </c>
      <c r="G5312" s="27">
        <v>0.34296900000000002</v>
      </c>
      <c r="H5312" s="27">
        <v>0.28344000000000003</v>
      </c>
      <c r="I5312" s="27">
        <v>0.24373400000000001</v>
      </c>
      <c r="J5312" s="25">
        <v>0</v>
      </c>
      <c r="K5312" s="25">
        <v>0</v>
      </c>
      <c r="L5312" s="25">
        <v>0</v>
      </c>
    </row>
    <row r="5313" spans="2:12" ht="19.5" customHeight="1" x14ac:dyDescent="0.3">
      <c r="B5313" s="88" t="s">
        <v>57</v>
      </c>
      <c r="C5313" s="38" t="s">
        <v>28</v>
      </c>
      <c r="D5313" s="38" t="s">
        <v>82</v>
      </c>
      <c r="E5313" s="43">
        <v>44621</v>
      </c>
      <c r="F5313" s="42" t="s">
        <v>133</v>
      </c>
      <c r="G5313" s="27">
        <v>0.48175699999999999</v>
      </c>
      <c r="H5313" s="27">
        <v>0.39156200000000002</v>
      </c>
      <c r="I5313" s="27">
        <v>0.35427199999999998</v>
      </c>
      <c r="J5313" s="25">
        <v>0</v>
      </c>
      <c r="K5313" s="25">
        <v>0</v>
      </c>
      <c r="L5313" s="25">
        <v>0</v>
      </c>
    </row>
    <row r="5314" spans="2:12" ht="19.5" customHeight="1" x14ac:dyDescent="0.3">
      <c r="B5314" s="88" t="s">
        <v>57</v>
      </c>
      <c r="C5314" s="38" t="s">
        <v>28</v>
      </c>
      <c r="D5314" s="38" t="s">
        <v>82</v>
      </c>
      <c r="E5314" s="43">
        <v>44593</v>
      </c>
      <c r="F5314" s="42" t="s">
        <v>133</v>
      </c>
      <c r="G5314" s="27">
        <v>0.37725199999999998</v>
      </c>
      <c r="H5314" s="27">
        <v>0.28498600000000002</v>
      </c>
      <c r="I5314" s="27">
        <v>0.25815399999999999</v>
      </c>
      <c r="J5314" s="25">
        <v>0</v>
      </c>
      <c r="K5314" s="25">
        <v>0</v>
      </c>
      <c r="L5314" s="25">
        <v>0</v>
      </c>
    </row>
    <row r="5315" spans="2:12" ht="19.5" customHeight="1" x14ac:dyDescent="0.3">
      <c r="B5315" s="88" t="s">
        <v>57</v>
      </c>
      <c r="C5315" s="38" t="s">
        <v>28</v>
      </c>
      <c r="D5315" s="38" t="s">
        <v>82</v>
      </c>
      <c r="E5315" s="43">
        <v>44562</v>
      </c>
      <c r="F5315" s="42" t="s">
        <v>133</v>
      </c>
      <c r="G5315" s="27">
        <v>0.385795</v>
      </c>
      <c r="H5315" s="27">
        <v>0.29584100000000002</v>
      </c>
      <c r="I5315" s="27">
        <v>0.25556600000000002</v>
      </c>
      <c r="J5315" s="25">
        <v>0</v>
      </c>
      <c r="K5315" s="25">
        <v>0</v>
      </c>
      <c r="L5315" s="25">
        <v>0</v>
      </c>
    </row>
    <row r="5316" spans="2:12" ht="19.5" customHeight="1" x14ac:dyDescent="0.3">
      <c r="B5316" s="88" t="s">
        <v>57</v>
      </c>
      <c r="C5316" s="38" t="s">
        <v>28</v>
      </c>
      <c r="D5316" s="38" t="s">
        <v>82</v>
      </c>
      <c r="E5316" s="43">
        <v>45078</v>
      </c>
      <c r="F5316" s="42" t="s">
        <v>133</v>
      </c>
      <c r="G5316" s="27">
        <v>0.20061693890347077</v>
      </c>
      <c r="H5316" s="27">
        <v>0.15667235716332417</v>
      </c>
      <c r="I5316" s="27">
        <v>0.13419466025748125</v>
      </c>
      <c r="J5316" s="25">
        <v>0</v>
      </c>
      <c r="K5316" s="25">
        <v>0</v>
      </c>
      <c r="L5316" s="25">
        <v>0</v>
      </c>
    </row>
    <row r="5317" spans="2:12" ht="19.5" customHeight="1" x14ac:dyDescent="0.3">
      <c r="B5317" s="39" t="s">
        <v>57</v>
      </c>
      <c r="C5317" s="38" t="s">
        <v>28</v>
      </c>
      <c r="D5317" s="38" t="s">
        <v>75</v>
      </c>
      <c r="E5317" s="94">
        <v>44927</v>
      </c>
      <c r="F5317" s="96">
        <v>10</v>
      </c>
      <c r="G5317" s="86"/>
      <c r="H5317" s="86"/>
      <c r="I5317" s="86"/>
      <c r="J5317" s="98"/>
      <c r="K5317" s="98"/>
      <c r="L5317" s="98"/>
    </row>
    <row r="5318" spans="2:12" ht="19.5" customHeight="1" x14ac:dyDescent="0.3">
      <c r="B5318" s="39" t="s">
        <v>57</v>
      </c>
      <c r="C5318" s="38" t="s">
        <v>28</v>
      </c>
      <c r="D5318" s="38" t="s">
        <v>75</v>
      </c>
      <c r="E5318" s="94">
        <v>44958</v>
      </c>
      <c r="F5318" s="96">
        <v>10</v>
      </c>
      <c r="G5318" s="86"/>
      <c r="H5318" s="86"/>
      <c r="I5318" s="86"/>
      <c r="J5318" s="98"/>
      <c r="K5318" s="98"/>
      <c r="L5318" s="98"/>
    </row>
    <row r="5319" spans="2:12" ht="19.5" customHeight="1" x14ac:dyDescent="0.3">
      <c r="B5319" s="39" t="s">
        <v>57</v>
      </c>
      <c r="C5319" s="38" t="s">
        <v>28</v>
      </c>
      <c r="D5319" s="38" t="s">
        <v>75</v>
      </c>
      <c r="E5319" s="94">
        <v>44986</v>
      </c>
      <c r="F5319" s="96">
        <v>10</v>
      </c>
      <c r="G5319" s="86"/>
      <c r="H5319" s="86"/>
      <c r="I5319" s="86"/>
      <c r="J5319" s="98"/>
      <c r="K5319" s="98"/>
      <c r="L5319" s="98"/>
    </row>
    <row r="5320" spans="2:12" ht="19.5" customHeight="1" x14ac:dyDescent="0.3">
      <c r="B5320" s="39" t="s">
        <v>57</v>
      </c>
      <c r="C5320" s="38" t="s">
        <v>28</v>
      </c>
      <c r="D5320" s="38" t="s">
        <v>75</v>
      </c>
      <c r="E5320" s="94">
        <v>45017</v>
      </c>
      <c r="F5320" s="96">
        <v>10</v>
      </c>
      <c r="G5320" s="86"/>
      <c r="H5320" s="86"/>
      <c r="I5320" s="86"/>
      <c r="J5320" s="98"/>
      <c r="K5320" s="98"/>
      <c r="L5320" s="98"/>
    </row>
    <row r="5321" spans="2:12" ht="19.5" customHeight="1" x14ac:dyDescent="0.3">
      <c r="B5321" s="39" t="s">
        <v>57</v>
      </c>
      <c r="C5321" s="38" t="s">
        <v>28</v>
      </c>
      <c r="D5321" s="38" t="s">
        <v>75</v>
      </c>
      <c r="E5321" s="94">
        <v>45047</v>
      </c>
      <c r="F5321" s="96">
        <v>10</v>
      </c>
      <c r="G5321" s="86"/>
      <c r="H5321" s="86"/>
      <c r="I5321" s="86"/>
      <c r="J5321" s="98"/>
      <c r="K5321" s="98"/>
      <c r="L5321" s="98"/>
    </row>
    <row r="5322" spans="2:12" ht="19.5" customHeight="1" x14ac:dyDescent="0.3">
      <c r="B5322" s="39" t="s">
        <v>57</v>
      </c>
      <c r="C5322" s="38" t="s">
        <v>28</v>
      </c>
      <c r="D5322" s="38" t="s">
        <v>75</v>
      </c>
      <c r="E5322" s="94">
        <v>45078</v>
      </c>
      <c r="F5322" s="96">
        <v>10</v>
      </c>
      <c r="G5322" s="86"/>
      <c r="H5322" s="86"/>
      <c r="I5322" s="86"/>
      <c r="J5322" s="98"/>
      <c r="K5322" s="98"/>
      <c r="L5322" s="98"/>
    </row>
    <row r="5323" spans="2:12" ht="19.5" customHeight="1" x14ac:dyDescent="0.3">
      <c r="B5323" s="39" t="s">
        <v>57</v>
      </c>
      <c r="C5323" s="38" t="s">
        <v>28</v>
      </c>
      <c r="D5323" s="38" t="s">
        <v>75</v>
      </c>
      <c r="E5323" s="94">
        <v>45108</v>
      </c>
      <c r="F5323" s="96">
        <v>10</v>
      </c>
      <c r="G5323" s="86"/>
      <c r="H5323" s="86"/>
      <c r="I5323" s="86"/>
      <c r="J5323" s="98"/>
      <c r="K5323" s="98"/>
      <c r="L5323" s="98"/>
    </row>
    <row r="5324" spans="2:12" ht="19.5" customHeight="1" x14ac:dyDescent="0.3">
      <c r="B5324" s="39" t="s">
        <v>57</v>
      </c>
      <c r="C5324" s="38" t="s">
        <v>28</v>
      </c>
      <c r="D5324" s="38" t="s">
        <v>75</v>
      </c>
      <c r="E5324" s="94">
        <v>44927</v>
      </c>
      <c r="F5324" s="96">
        <v>12</v>
      </c>
      <c r="G5324" s="86"/>
      <c r="H5324" s="86"/>
      <c r="I5324" s="86"/>
      <c r="J5324" s="98"/>
      <c r="K5324" s="98"/>
      <c r="L5324" s="98"/>
    </row>
    <row r="5325" spans="2:12" ht="19.5" customHeight="1" x14ac:dyDescent="0.3">
      <c r="B5325" s="39" t="s">
        <v>57</v>
      </c>
      <c r="C5325" s="38" t="s">
        <v>28</v>
      </c>
      <c r="D5325" s="38" t="s">
        <v>75</v>
      </c>
      <c r="E5325" s="94">
        <v>44958</v>
      </c>
      <c r="F5325" s="96">
        <v>12</v>
      </c>
      <c r="G5325" s="86"/>
      <c r="H5325" s="86"/>
      <c r="I5325" s="86"/>
      <c r="J5325" s="98"/>
      <c r="K5325" s="98"/>
      <c r="L5325" s="98"/>
    </row>
    <row r="5326" spans="2:12" ht="19.5" customHeight="1" x14ac:dyDescent="0.3">
      <c r="B5326" s="39" t="s">
        <v>57</v>
      </c>
      <c r="C5326" s="38" t="s">
        <v>28</v>
      </c>
      <c r="D5326" s="38" t="s">
        <v>75</v>
      </c>
      <c r="E5326" s="94">
        <v>44986</v>
      </c>
      <c r="F5326" s="96">
        <v>12</v>
      </c>
      <c r="G5326" s="86"/>
      <c r="H5326" s="86"/>
      <c r="I5326" s="86"/>
      <c r="J5326" s="98"/>
      <c r="K5326" s="98"/>
      <c r="L5326" s="98"/>
    </row>
    <row r="5327" spans="2:12" ht="19.5" customHeight="1" x14ac:dyDescent="0.3">
      <c r="B5327" s="39" t="s">
        <v>57</v>
      </c>
      <c r="C5327" s="38" t="s">
        <v>28</v>
      </c>
      <c r="D5327" s="38" t="s">
        <v>75</v>
      </c>
      <c r="E5327" s="94">
        <v>45017</v>
      </c>
      <c r="F5327" s="96">
        <v>12</v>
      </c>
      <c r="G5327" s="86"/>
      <c r="H5327" s="86"/>
      <c r="I5327" s="86"/>
      <c r="J5327" s="98"/>
      <c r="K5327" s="98"/>
      <c r="L5327" s="98"/>
    </row>
    <row r="5328" spans="2:12" ht="19.5" customHeight="1" x14ac:dyDescent="0.3">
      <c r="B5328" s="39" t="s">
        <v>57</v>
      </c>
      <c r="C5328" s="38" t="s">
        <v>28</v>
      </c>
      <c r="D5328" s="38" t="s">
        <v>75</v>
      </c>
      <c r="E5328" s="94">
        <v>45047</v>
      </c>
      <c r="F5328" s="96">
        <v>12</v>
      </c>
      <c r="G5328" s="86"/>
      <c r="H5328" s="86"/>
      <c r="I5328" s="86"/>
      <c r="J5328" s="98"/>
      <c r="K5328" s="98"/>
      <c r="L5328" s="98"/>
    </row>
    <row r="5329" spans="2:12" ht="19.5" customHeight="1" x14ac:dyDescent="0.3">
      <c r="B5329" s="39" t="s">
        <v>57</v>
      </c>
      <c r="C5329" s="38" t="s">
        <v>28</v>
      </c>
      <c r="D5329" s="38" t="s">
        <v>75</v>
      </c>
      <c r="E5329" s="94">
        <v>45078</v>
      </c>
      <c r="F5329" s="96">
        <v>12</v>
      </c>
      <c r="G5329" s="86"/>
      <c r="H5329" s="86"/>
      <c r="I5329" s="86"/>
      <c r="J5329" s="98"/>
      <c r="K5329" s="98"/>
      <c r="L5329" s="98"/>
    </row>
    <row r="5330" spans="2:12" ht="19.5" customHeight="1" x14ac:dyDescent="0.3">
      <c r="B5330" s="39" t="s">
        <v>57</v>
      </c>
      <c r="C5330" s="38" t="s">
        <v>28</v>
      </c>
      <c r="D5330" s="38" t="s">
        <v>75</v>
      </c>
      <c r="E5330" s="94">
        <v>45108</v>
      </c>
      <c r="F5330" s="96">
        <v>12</v>
      </c>
      <c r="G5330" s="86"/>
      <c r="H5330" s="86"/>
      <c r="I5330" s="86"/>
      <c r="J5330" s="98"/>
      <c r="K5330" s="98"/>
      <c r="L5330" s="98"/>
    </row>
    <row r="5331" spans="2:12" ht="19.5" customHeight="1" x14ac:dyDescent="0.3">
      <c r="B5331" s="39" t="s">
        <v>57</v>
      </c>
      <c r="C5331" s="38" t="s">
        <v>28</v>
      </c>
      <c r="D5331" s="38" t="s">
        <v>75</v>
      </c>
      <c r="E5331" s="94">
        <v>44927</v>
      </c>
      <c r="F5331" s="96">
        <v>15</v>
      </c>
      <c r="G5331" s="86"/>
      <c r="H5331" s="86"/>
      <c r="I5331" s="86"/>
      <c r="J5331" s="98"/>
      <c r="K5331" s="98"/>
      <c r="L5331" s="98"/>
    </row>
    <row r="5332" spans="2:12" ht="19.5" customHeight="1" x14ac:dyDescent="0.3">
      <c r="B5332" s="39" t="s">
        <v>57</v>
      </c>
      <c r="C5332" s="38" t="s">
        <v>28</v>
      </c>
      <c r="D5332" s="38" t="s">
        <v>75</v>
      </c>
      <c r="E5332" s="94">
        <v>44958</v>
      </c>
      <c r="F5332" s="96">
        <v>15</v>
      </c>
      <c r="G5332" s="86"/>
      <c r="H5332" s="86"/>
      <c r="I5332" s="86"/>
      <c r="J5332" s="98"/>
      <c r="K5332" s="98"/>
      <c r="L5332" s="98"/>
    </row>
    <row r="5333" spans="2:12" ht="19.5" customHeight="1" x14ac:dyDescent="0.3">
      <c r="B5333" s="39" t="s">
        <v>57</v>
      </c>
      <c r="C5333" s="38" t="s">
        <v>28</v>
      </c>
      <c r="D5333" s="38" t="s">
        <v>75</v>
      </c>
      <c r="E5333" s="94">
        <v>44986</v>
      </c>
      <c r="F5333" s="96">
        <v>15</v>
      </c>
      <c r="G5333" s="86"/>
      <c r="H5333" s="86"/>
      <c r="I5333" s="86"/>
      <c r="J5333" s="98"/>
      <c r="K5333" s="98"/>
      <c r="L5333" s="98"/>
    </row>
    <row r="5334" spans="2:12" ht="19.5" customHeight="1" x14ac:dyDescent="0.3">
      <c r="B5334" s="39" t="s">
        <v>57</v>
      </c>
      <c r="C5334" s="38" t="s">
        <v>28</v>
      </c>
      <c r="D5334" s="38" t="s">
        <v>75</v>
      </c>
      <c r="E5334" s="94">
        <v>45017</v>
      </c>
      <c r="F5334" s="96">
        <v>15</v>
      </c>
      <c r="G5334" s="86"/>
      <c r="H5334" s="86"/>
      <c r="I5334" s="86"/>
      <c r="J5334" s="98"/>
      <c r="K5334" s="98"/>
      <c r="L5334" s="98"/>
    </row>
    <row r="5335" spans="2:12" ht="19.5" customHeight="1" x14ac:dyDescent="0.3">
      <c r="B5335" s="39" t="s">
        <v>57</v>
      </c>
      <c r="C5335" s="38" t="s">
        <v>28</v>
      </c>
      <c r="D5335" s="38" t="s">
        <v>75</v>
      </c>
      <c r="E5335" s="94">
        <v>45047</v>
      </c>
      <c r="F5335" s="96">
        <v>15</v>
      </c>
      <c r="G5335" s="86"/>
      <c r="H5335" s="86"/>
      <c r="I5335" s="86"/>
      <c r="J5335" s="98"/>
      <c r="K5335" s="98"/>
      <c r="L5335" s="98"/>
    </row>
    <row r="5336" spans="2:12" ht="19.5" customHeight="1" x14ac:dyDescent="0.3">
      <c r="B5336" s="39" t="s">
        <v>57</v>
      </c>
      <c r="C5336" s="38" t="s">
        <v>28</v>
      </c>
      <c r="D5336" s="38" t="s">
        <v>75</v>
      </c>
      <c r="E5336" s="94">
        <v>45078</v>
      </c>
      <c r="F5336" s="96">
        <v>15</v>
      </c>
      <c r="G5336" s="86"/>
      <c r="H5336" s="86"/>
      <c r="I5336" s="86"/>
      <c r="J5336" s="98"/>
      <c r="K5336" s="98"/>
      <c r="L5336" s="98"/>
    </row>
    <row r="5337" spans="2:12" ht="19.5" customHeight="1" x14ac:dyDescent="0.3">
      <c r="B5337" s="39" t="s">
        <v>57</v>
      </c>
      <c r="C5337" s="38" t="s">
        <v>28</v>
      </c>
      <c r="D5337" s="38" t="s">
        <v>75</v>
      </c>
      <c r="E5337" s="94">
        <v>45108</v>
      </c>
      <c r="F5337" s="96">
        <v>15</v>
      </c>
      <c r="G5337" s="86"/>
      <c r="H5337" s="86"/>
      <c r="I5337" s="86"/>
      <c r="J5337" s="98"/>
      <c r="K5337" s="98"/>
      <c r="L5337" s="98"/>
    </row>
    <row r="5338" spans="2:12" ht="19.5" customHeight="1" x14ac:dyDescent="0.3">
      <c r="B5338" s="39" t="s">
        <v>57</v>
      </c>
      <c r="C5338" s="38" t="s">
        <v>28</v>
      </c>
      <c r="D5338" s="38" t="s">
        <v>75</v>
      </c>
      <c r="E5338" s="94">
        <v>44927</v>
      </c>
      <c r="F5338" s="96">
        <v>18</v>
      </c>
      <c r="G5338" s="86"/>
      <c r="H5338" s="86"/>
      <c r="I5338" s="86"/>
      <c r="J5338" s="98"/>
      <c r="K5338" s="98"/>
      <c r="L5338" s="98"/>
    </row>
    <row r="5339" spans="2:12" ht="19.5" customHeight="1" x14ac:dyDescent="0.3">
      <c r="B5339" s="39" t="s">
        <v>57</v>
      </c>
      <c r="C5339" s="38" t="s">
        <v>28</v>
      </c>
      <c r="D5339" s="38" t="s">
        <v>75</v>
      </c>
      <c r="E5339" s="94">
        <v>44958</v>
      </c>
      <c r="F5339" s="96">
        <v>18</v>
      </c>
      <c r="G5339" s="86"/>
      <c r="H5339" s="86"/>
      <c r="I5339" s="86"/>
      <c r="J5339" s="98"/>
      <c r="K5339" s="98"/>
      <c r="L5339" s="98"/>
    </row>
    <row r="5340" spans="2:12" ht="19.5" customHeight="1" x14ac:dyDescent="0.3">
      <c r="B5340" s="39" t="s">
        <v>57</v>
      </c>
      <c r="C5340" s="38" t="s">
        <v>28</v>
      </c>
      <c r="D5340" s="38" t="s">
        <v>75</v>
      </c>
      <c r="E5340" s="94">
        <v>44986</v>
      </c>
      <c r="F5340" s="96">
        <v>18</v>
      </c>
      <c r="G5340" s="86"/>
      <c r="H5340" s="86"/>
      <c r="I5340" s="86"/>
      <c r="J5340" s="98"/>
      <c r="K5340" s="98"/>
      <c r="L5340" s="98"/>
    </row>
    <row r="5341" spans="2:12" ht="19.5" customHeight="1" x14ac:dyDescent="0.3">
      <c r="B5341" s="39" t="s">
        <v>57</v>
      </c>
      <c r="C5341" s="38" t="s">
        <v>28</v>
      </c>
      <c r="D5341" s="38" t="s">
        <v>75</v>
      </c>
      <c r="E5341" s="94">
        <v>45017</v>
      </c>
      <c r="F5341" s="96">
        <v>18</v>
      </c>
      <c r="G5341" s="86"/>
      <c r="H5341" s="86"/>
      <c r="I5341" s="86"/>
      <c r="J5341" s="98"/>
      <c r="K5341" s="98"/>
      <c r="L5341" s="98"/>
    </row>
    <row r="5342" spans="2:12" ht="19.5" customHeight="1" x14ac:dyDescent="0.3">
      <c r="B5342" s="39" t="s">
        <v>57</v>
      </c>
      <c r="C5342" s="38" t="s">
        <v>28</v>
      </c>
      <c r="D5342" s="38" t="s">
        <v>75</v>
      </c>
      <c r="E5342" s="94">
        <v>45047</v>
      </c>
      <c r="F5342" s="96">
        <v>18</v>
      </c>
      <c r="G5342" s="86"/>
      <c r="H5342" s="86"/>
      <c r="I5342" s="86"/>
      <c r="J5342" s="98"/>
      <c r="K5342" s="98"/>
      <c r="L5342" s="98"/>
    </row>
    <row r="5343" spans="2:12" ht="19.5" customHeight="1" x14ac:dyDescent="0.3">
      <c r="B5343" s="39" t="s">
        <v>57</v>
      </c>
      <c r="C5343" s="38" t="s">
        <v>28</v>
      </c>
      <c r="D5343" s="38" t="s">
        <v>75</v>
      </c>
      <c r="E5343" s="94">
        <v>45078</v>
      </c>
      <c r="F5343" s="96">
        <v>18</v>
      </c>
      <c r="G5343" s="86"/>
      <c r="H5343" s="86"/>
      <c r="I5343" s="86"/>
      <c r="J5343" s="98"/>
      <c r="K5343" s="98"/>
      <c r="L5343" s="98"/>
    </row>
    <row r="5344" spans="2:12" ht="19.5" customHeight="1" x14ac:dyDescent="0.3">
      <c r="B5344" s="39" t="s">
        <v>57</v>
      </c>
      <c r="C5344" s="38" t="s">
        <v>28</v>
      </c>
      <c r="D5344" s="38" t="s">
        <v>75</v>
      </c>
      <c r="E5344" s="94">
        <v>45108</v>
      </c>
      <c r="F5344" s="96">
        <v>18</v>
      </c>
      <c r="G5344" s="86"/>
      <c r="H5344" s="86"/>
      <c r="I5344" s="86"/>
      <c r="J5344" s="98"/>
      <c r="K5344" s="98"/>
      <c r="L5344" s="98"/>
    </row>
    <row r="5345" spans="2:12" ht="19.5" customHeight="1" x14ac:dyDescent="0.3">
      <c r="B5345" s="39" t="s">
        <v>57</v>
      </c>
      <c r="C5345" s="38" t="s">
        <v>28</v>
      </c>
      <c r="D5345" s="38" t="s">
        <v>75</v>
      </c>
      <c r="E5345" s="94">
        <v>44927</v>
      </c>
      <c r="F5345" s="96">
        <v>20</v>
      </c>
      <c r="G5345" s="86"/>
      <c r="H5345" s="86"/>
      <c r="I5345" s="86"/>
      <c r="J5345" s="98"/>
      <c r="K5345" s="98"/>
      <c r="L5345" s="98"/>
    </row>
    <row r="5346" spans="2:12" ht="19.5" customHeight="1" x14ac:dyDescent="0.3">
      <c r="B5346" s="39" t="s">
        <v>57</v>
      </c>
      <c r="C5346" s="38" t="s">
        <v>28</v>
      </c>
      <c r="D5346" s="38" t="s">
        <v>75</v>
      </c>
      <c r="E5346" s="94">
        <v>44958</v>
      </c>
      <c r="F5346" s="96">
        <v>20</v>
      </c>
      <c r="G5346" s="86"/>
      <c r="H5346" s="86"/>
      <c r="I5346" s="86"/>
      <c r="J5346" s="98"/>
      <c r="K5346" s="98"/>
      <c r="L5346" s="98"/>
    </row>
    <row r="5347" spans="2:12" ht="19.5" customHeight="1" x14ac:dyDescent="0.3">
      <c r="B5347" s="39" t="s">
        <v>57</v>
      </c>
      <c r="C5347" s="38" t="s">
        <v>28</v>
      </c>
      <c r="D5347" s="38" t="s">
        <v>75</v>
      </c>
      <c r="E5347" s="94">
        <v>44986</v>
      </c>
      <c r="F5347" s="96">
        <v>20</v>
      </c>
      <c r="G5347" s="86"/>
      <c r="H5347" s="86"/>
      <c r="I5347" s="86"/>
      <c r="J5347" s="98"/>
      <c r="K5347" s="98"/>
      <c r="L5347" s="98"/>
    </row>
    <row r="5348" spans="2:12" ht="19.5" customHeight="1" x14ac:dyDescent="0.3">
      <c r="B5348" s="39" t="s">
        <v>57</v>
      </c>
      <c r="C5348" s="38" t="s">
        <v>28</v>
      </c>
      <c r="D5348" s="38" t="s">
        <v>75</v>
      </c>
      <c r="E5348" s="94">
        <v>45017</v>
      </c>
      <c r="F5348" s="96">
        <v>20</v>
      </c>
      <c r="G5348" s="86"/>
      <c r="H5348" s="86"/>
      <c r="I5348" s="86"/>
      <c r="J5348" s="98"/>
      <c r="K5348" s="98"/>
      <c r="L5348" s="98"/>
    </row>
    <row r="5349" spans="2:12" ht="19.5" customHeight="1" x14ac:dyDescent="0.3">
      <c r="B5349" s="39" t="s">
        <v>57</v>
      </c>
      <c r="C5349" s="38" t="s">
        <v>28</v>
      </c>
      <c r="D5349" s="38" t="s">
        <v>75</v>
      </c>
      <c r="E5349" s="94">
        <v>45047</v>
      </c>
      <c r="F5349" s="96">
        <v>20</v>
      </c>
      <c r="G5349" s="86"/>
      <c r="H5349" s="86"/>
      <c r="I5349" s="86"/>
      <c r="J5349" s="98"/>
      <c r="K5349" s="98"/>
      <c r="L5349" s="98"/>
    </row>
    <row r="5350" spans="2:12" ht="19.5" customHeight="1" x14ac:dyDescent="0.3">
      <c r="B5350" s="39" t="s">
        <v>57</v>
      </c>
      <c r="C5350" s="38" t="s">
        <v>28</v>
      </c>
      <c r="D5350" s="38" t="s">
        <v>75</v>
      </c>
      <c r="E5350" s="94">
        <v>45078</v>
      </c>
      <c r="F5350" s="96">
        <v>20</v>
      </c>
      <c r="G5350" s="86"/>
      <c r="H5350" s="86"/>
      <c r="I5350" s="86"/>
      <c r="J5350" s="98"/>
      <c r="K5350" s="98"/>
      <c r="L5350" s="98"/>
    </row>
    <row r="5351" spans="2:12" ht="19.5" customHeight="1" x14ac:dyDescent="0.3">
      <c r="B5351" s="39" t="s">
        <v>57</v>
      </c>
      <c r="C5351" s="38" t="s">
        <v>28</v>
      </c>
      <c r="D5351" s="38" t="s">
        <v>75</v>
      </c>
      <c r="E5351" s="94">
        <v>45108</v>
      </c>
      <c r="F5351" s="96">
        <v>20</v>
      </c>
      <c r="G5351" s="86"/>
      <c r="H5351" s="86"/>
      <c r="I5351" s="86"/>
      <c r="J5351" s="98"/>
      <c r="K5351" s="98"/>
      <c r="L5351" s="98"/>
    </row>
    <row r="5352" spans="2:12" ht="19.5" customHeight="1" x14ac:dyDescent="0.3">
      <c r="B5352" s="39" t="s">
        <v>57</v>
      </c>
      <c r="C5352" s="38" t="s">
        <v>28</v>
      </c>
      <c r="D5352" s="38" t="s">
        <v>75</v>
      </c>
      <c r="E5352" s="94">
        <v>44927</v>
      </c>
      <c r="F5352" s="96">
        <v>25</v>
      </c>
      <c r="G5352" s="86"/>
      <c r="H5352" s="86"/>
      <c r="I5352" s="86"/>
      <c r="J5352" s="98"/>
      <c r="K5352" s="98"/>
      <c r="L5352" s="98"/>
    </row>
    <row r="5353" spans="2:12" ht="19.5" customHeight="1" x14ac:dyDescent="0.3">
      <c r="B5353" s="39" t="s">
        <v>57</v>
      </c>
      <c r="C5353" s="38" t="s">
        <v>28</v>
      </c>
      <c r="D5353" s="38" t="s">
        <v>75</v>
      </c>
      <c r="E5353" s="94">
        <v>44958</v>
      </c>
      <c r="F5353" s="96">
        <v>25</v>
      </c>
      <c r="G5353" s="86"/>
      <c r="H5353" s="86"/>
      <c r="I5353" s="86"/>
      <c r="J5353" s="98"/>
      <c r="K5353" s="98"/>
      <c r="L5353" s="98"/>
    </row>
    <row r="5354" spans="2:12" ht="19.5" customHeight="1" x14ac:dyDescent="0.3">
      <c r="B5354" s="39" t="s">
        <v>57</v>
      </c>
      <c r="C5354" s="38" t="s">
        <v>28</v>
      </c>
      <c r="D5354" s="38" t="s">
        <v>75</v>
      </c>
      <c r="E5354" s="94">
        <v>44986</v>
      </c>
      <c r="F5354" s="96">
        <v>25</v>
      </c>
      <c r="G5354" s="86"/>
      <c r="H5354" s="86"/>
      <c r="I5354" s="86"/>
      <c r="J5354" s="98"/>
      <c r="K5354" s="98"/>
      <c r="L5354" s="98"/>
    </row>
    <row r="5355" spans="2:12" ht="19.5" customHeight="1" x14ac:dyDescent="0.3">
      <c r="B5355" s="39" t="s">
        <v>57</v>
      </c>
      <c r="C5355" s="38" t="s">
        <v>28</v>
      </c>
      <c r="D5355" s="38" t="s">
        <v>75</v>
      </c>
      <c r="E5355" s="94">
        <v>45017</v>
      </c>
      <c r="F5355" s="96">
        <v>25</v>
      </c>
      <c r="G5355" s="86"/>
      <c r="H5355" s="86"/>
      <c r="I5355" s="86"/>
      <c r="J5355" s="98"/>
      <c r="K5355" s="98"/>
      <c r="L5355" s="98"/>
    </row>
    <row r="5356" spans="2:12" ht="19.5" customHeight="1" x14ac:dyDescent="0.3">
      <c r="B5356" s="39" t="s">
        <v>57</v>
      </c>
      <c r="C5356" s="38" t="s">
        <v>28</v>
      </c>
      <c r="D5356" s="38" t="s">
        <v>75</v>
      </c>
      <c r="E5356" s="94">
        <v>45047</v>
      </c>
      <c r="F5356" s="96">
        <v>25</v>
      </c>
      <c r="G5356" s="86"/>
      <c r="H5356" s="86"/>
      <c r="I5356" s="86"/>
      <c r="J5356" s="98"/>
      <c r="K5356" s="98"/>
      <c r="L5356" s="98"/>
    </row>
    <row r="5357" spans="2:12" ht="19.5" customHeight="1" x14ac:dyDescent="0.3">
      <c r="B5357" s="39" t="s">
        <v>57</v>
      </c>
      <c r="C5357" s="38" t="s">
        <v>28</v>
      </c>
      <c r="D5357" s="38" t="s">
        <v>75</v>
      </c>
      <c r="E5357" s="94">
        <v>45078</v>
      </c>
      <c r="F5357" s="96">
        <v>25</v>
      </c>
      <c r="G5357" s="86"/>
      <c r="H5357" s="86"/>
      <c r="I5357" s="86"/>
      <c r="J5357" s="98"/>
      <c r="K5357" s="98"/>
      <c r="L5357" s="98"/>
    </row>
    <row r="5358" spans="2:12" ht="19.5" customHeight="1" x14ac:dyDescent="0.3">
      <c r="B5358" s="39" t="s">
        <v>57</v>
      </c>
      <c r="C5358" s="38" t="s">
        <v>28</v>
      </c>
      <c r="D5358" s="38" t="s">
        <v>75</v>
      </c>
      <c r="E5358" s="94">
        <v>45108</v>
      </c>
      <c r="F5358" s="96">
        <v>25</v>
      </c>
      <c r="G5358" s="86"/>
      <c r="H5358" s="86"/>
      <c r="I5358" s="86"/>
      <c r="J5358" s="98"/>
      <c r="K5358" s="98"/>
      <c r="L5358" s="98"/>
    </row>
    <row r="5359" spans="2:12" ht="19.5" customHeight="1" x14ac:dyDescent="0.3">
      <c r="B5359" s="39" t="s">
        <v>57</v>
      </c>
      <c r="C5359" s="38" t="s">
        <v>28</v>
      </c>
      <c r="D5359" s="38" t="s">
        <v>75</v>
      </c>
      <c r="E5359" s="94">
        <v>44927</v>
      </c>
      <c r="F5359" s="96">
        <v>3</v>
      </c>
      <c r="G5359" s="86"/>
      <c r="H5359" s="86"/>
      <c r="I5359" s="86"/>
      <c r="J5359" s="98"/>
      <c r="K5359" s="98"/>
      <c r="L5359" s="98"/>
    </row>
    <row r="5360" spans="2:12" ht="19.5" customHeight="1" x14ac:dyDescent="0.3">
      <c r="B5360" s="39" t="s">
        <v>57</v>
      </c>
      <c r="C5360" s="38" t="s">
        <v>28</v>
      </c>
      <c r="D5360" s="38" t="s">
        <v>75</v>
      </c>
      <c r="E5360" s="94">
        <v>44958</v>
      </c>
      <c r="F5360" s="96">
        <v>3</v>
      </c>
      <c r="G5360" s="86"/>
      <c r="H5360" s="86"/>
      <c r="I5360" s="86"/>
      <c r="J5360" s="98"/>
      <c r="K5360" s="98"/>
      <c r="L5360" s="98"/>
    </row>
    <row r="5361" spans="2:12" ht="19.5" customHeight="1" x14ac:dyDescent="0.3">
      <c r="B5361" s="39" t="s">
        <v>57</v>
      </c>
      <c r="C5361" s="38" t="s">
        <v>28</v>
      </c>
      <c r="D5361" s="38" t="s">
        <v>75</v>
      </c>
      <c r="E5361" s="94">
        <v>44986</v>
      </c>
      <c r="F5361" s="96">
        <v>3</v>
      </c>
      <c r="G5361" s="86"/>
      <c r="H5361" s="86"/>
      <c r="I5361" s="86"/>
      <c r="J5361" s="98"/>
      <c r="K5361" s="98"/>
      <c r="L5361" s="98"/>
    </row>
    <row r="5362" spans="2:12" ht="19.5" customHeight="1" x14ac:dyDescent="0.3">
      <c r="B5362" s="39" t="s">
        <v>57</v>
      </c>
      <c r="C5362" s="38" t="s">
        <v>28</v>
      </c>
      <c r="D5362" s="38" t="s">
        <v>75</v>
      </c>
      <c r="E5362" s="94">
        <v>45017</v>
      </c>
      <c r="F5362" s="96">
        <v>3</v>
      </c>
      <c r="G5362" s="86"/>
      <c r="H5362" s="86"/>
      <c r="I5362" s="86"/>
      <c r="J5362" s="98"/>
      <c r="K5362" s="98"/>
      <c r="L5362" s="98"/>
    </row>
    <row r="5363" spans="2:12" ht="19.5" customHeight="1" x14ac:dyDescent="0.3">
      <c r="B5363" s="39" t="s">
        <v>57</v>
      </c>
      <c r="C5363" s="38" t="s">
        <v>28</v>
      </c>
      <c r="D5363" s="38" t="s">
        <v>75</v>
      </c>
      <c r="E5363" s="94">
        <v>45047</v>
      </c>
      <c r="F5363" s="96">
        <v>3</v>
      </c>
      <c r="G5363" s="86"/>
      <c r="H5363" s="86"/>
      <c r="I5363" s="86"/>
      <c r="J5363" s="98"/>
      <c r="K5363" s="98"/>
      <c r="L5363" s="98"/>
    </row>
    <row r="5364" spans="2:12" ht="19.5" customHeight="1" x14ac:dyDescent="0.3">
      <c r="B5364" s="39" t="s">
        <v>57</v>
      </c>
      <c r="C5364" s="38" t="s">
        <v>28</v>
      </c>
      <c r="D5364" s="38" t="s">
        <v>75</v>
      </c>
      <c r="E5364" s="94">
        <v>45078</v>
      </c>
      <c r="F5364" s="96">
        <v>3</v>
      </c>
      <c r="G5364" s="86"/>
      <c r="H5364" s="86"/>
      <c r="I5364" s="86"/>
      <c r="J5364" s="98"/>
      <c r="K5364" s="98"/>
      <c r="L5364" s="98"/>
    </row>
    <row r="5365" spans="2:12" ht="19.5" customHeight="1" x14ac:dyDescent="0.3">
      <c r="B5365" s="39" t="s">
        <v>57</v>
      </c>
      <c r="C5365" s="38" t="s">
        <v>28</v>
      </c>
      <c r="D5365" s="38" t="s">
        <v>75</v>
      </c>
      <c r="E5365" s="94">
        <v>45108</v>
      </c>
      <c r="F5365" s="96">
        <v>3</v>
      </c>
      <c r="G5365" s="86"/>
      <c r="H5365" s="86"/>
      <c r="I5365" s="86"/>
      <c r="J5365" s="98"/>
      <c r="K5365" s="98"/>
      <c r="L5365" s="98"/>
    </row>
    <row r="5366" spans="2:12" ht="19.5" customHeight="1" x14ac:dyDescent="0.3">
      <c r="B5366" s="39" t="s">
        <v>57</v>
      </c>
      <c r="C5366" s="38" t="s">
        <v>28</v>
      </c>
      <c r="D5366" s="38" t="s">
        <v>75</v>
      </c>
      <c r="E5366" s="94">
        <v>44927</v>
      </c>
      <c r="F5366" s="96">
        <v>30</v>
      </c>
      <c r="G5366" s="86"/>
      <c r="H5366" s="86"/>
      <c r="I5366" s="86"/>
      <c r="J5366" s="98"/>
      <c r="K5366" s="98"/>
      <c r="L5366" s="98"/>
    </row>
    <row r="5367" spans="2:12" ht="19.5" customHeight="1" x14ac:dyDescent="0.3">
      <c r="B5367" s="39" t="s">
        <v>57</v>
      </c>
      <c r="C5367" s="38" t="s">
        <v>28</v>
      </c>
      <c r="D5367" s="38" t="s">
        <v>75</v>
      </c>
      <c r="E5367" s="94">
        <v>44958</v>
      </c>
      <c r="F5367" s="96">
        <v>30</v>
      </c>
      <c r="G5367" s="86"/>
      <c r="H5367" s="86"/>
      <c r="I5367" s="86"/>
      <c r="J5367" s="98"/>
      <c r="K5367" s="98"/>
      <c r="L5367" s="98"/>
    </row>
    <row r="5368" spans="2:12" ht="19.5" customHeight="1" x14ac:dyDescent="0.3">
      <c r="B5368" s="39" t="s">
        <v>57</v>
      </c>
      <c r="C5368" s="38" t="s">
        <v>28</v>
      </c>
      <c r="D5368" s="38" t="s">
        <v>75</v>
      </c>
      <c r="E5368" s="94">
        <v>44986</v>
      </c>
      <c r="F5368" s="96">
        <v>30</v>
      </c>
      <c r="G5368" s="86"/>
      <c r="H5368" s="86"/>
      <c r="I5368" s="86"/>
      <c r="J5368" s="98"/>
      <c r="K5368" s="98"/>
      <c r="L5368" s="98"/>
    </row>
    <row r="5369" spans="2:12" ht="19.5" customHeight="1" x14ac:dyDescent="0.3">
      <c r="B5369" s="39" t="s">
        <v>57</v>
      </c>
      <c r="C5369" s="38" t="s">
        <v>28</v>
      </c>
      <c r="D5369" s="38" t="s">
        <v>75</v>
      </c>
      <c r="E5369" s="94">
        <v>45017</v>
      </c>
      <c r="F5369" s="96">
        <v>30</v>
      </c>
      <c r="G5369" s="86"/>
      <c r="H5369" s="86"/>
      <c r="I5369" s="86"/>
      <c r="J5369" s="98"/>
      <c r="K5369" s="98"/>
      <c r="L5369" s="98"/>
    </row>
    <row r="5370" spans="2:12" ht="19.5" customHeight="1" x14ac:dyDescent="0.3">
      <c r="B5370" s="39" t="s">
        <v>57</v>
      </c>
      <c r="C5370" s="38" t="s">
        <v>28</v>
      </c>
      <c r="D5370" s="38" t="s">
        <v>75</v>
      </c>
      <c r="E5370" s="94">
        <v>45047</v>
      </c>
      <c r="F5370" s="96">
        <v>30</v>
      </c>
      <c r="G5370" s="86"/>
      <c r="H5370" s="86"/>
      <c r="I5370" s="86"/>
      <c r="J5370" s="98"/>
      <c r="K5370" s="98"/>
      <c r="L5370" s="98"/>
    </row>
    <row r="5371" spans="2:12" ht="19.5" customHeight="1" x14ac:dyDescent="0.3">
      <c r="B5371" s="39" t="s">
        <v>57</v>
      </c>
      <c r="C5371" s="38" t="s">
        <v>28</v>
      </c>
      <c r="D5371" s="38" t="s">
        <v>75</v>
      </c>
      <c r="E5371" s="94">
        <v>45078</v>
      </c>
      <c r="F5371" s="96">
        <v>30</v>
      </c>
      <c r="G5371" s="86"/>
      <c r="H5371" s="86"/>
      <c r="I5371" s="86"/>
      <c r="J5371" s="98"/>
      <c r="K5371" s="98"/>
      <c r="L5371" s="98"/>
    </row>
    <row r="5372" spans="2:12" ht="19.5" customHeight="1" x14ac:dyDescent="0.3">
      <c r="B5372" s="39" t="s">
        <v>57</v>
      </c>
      <c r="C5372" s="38" t="s">
        <v>28</v>
      </c>
      <c r="D5372" s="38" t="s">
        <v>75</v>
      </c>
      <c r="E5372" s="94">
        <v>45108</v>
      </c>
      <c r="F5372" s="96">
        <v>30</v>
      </c>
      <c r="G5372" s="86"/>
      <c r="H5372" s="86"/>
      <c r="I5372" s="86"/>
      <c r="J5372" s="98"/>
      <c r="K5372" s="98"/>
      <c r="L5372" s="98"/>
    </row>
    <row r="5373" spans="2:12" ht="19.5" customHeight="1" x14ac:dyDescent="0.3">
      <c r="B5373" s="39" t="s">
        <v>57</v>
      </c>
      <c r="C5373" s="38" t="s">
        <v>28</v>
      </c>
      <c r="D5373" s="38" t="s">
        <v>75</v>
      </c>
      <c r="E5373" s="94">
        <v>44927</v>
      </c>
      <c r="F5373" s="96">
        <v>35</v>
      </c>
      <c r="G5373" s="86"/>
      <c r="H5373" s="86"/>
      <c r="I5373" s="86"/>
      <c r="J5373" s="98"/>
      <c r="K5373" s="98"/>
      <c r="L5373" s="98"/>
    </row>
    <row r="5374" spans="2:12" ht="19.5" customHeight="1" x14ac:dyDescent="0.3">
      <c r="B5374" s="39" t="s">
        <v>57</v>
      </c>
      <c r="C5374" s="38" t="s">
        <v>28</v>
      </c>
      <c r="D5374" s="38" t="s">
        <v>75</v>
      </c>
      <c r="E5374" s="94">
        <v>44958</v>
      </c>
      <c r="F5374" s="96">
        <v>35</v>
      </c>
      <c r="G5374" s="86"/>
      <c r="H5374" s="86"/>
      <c r="I5374" s="86"/>
      <c r="J5374" s="98"/>
      <c r="K5374" s="98"/>
      <c r="L5374" s="98"/>
    </row>
    <row r="5375" spans="2:12" ht="19.5" customHeight="1" x14ac:dyDescent="0.3">
      <c r="B5375" s="39" t="s">
        <v>57</v>
      </c>
      <c r="C5375" s="38" t="s">
        <v>28</v>
      </c>
      <c r="D5375" s="38" t="s">
        <v>75</v>
      </c>
      <c r="E5375" s="94">
        <v>44986</v>
      </c>
      <c r="F5375" s="96">
        <v>35</v>
      </c>
      <c r="G5375" s="86"/>
      <c r="H5375" s="86"/>
      <c r="I5375" s="86"/>
      <c r="J5375" s="98"/>
      <c r="K5375" s="98"/>
      <c r="L5375" s="98"/>
    </row>
    <row r="5376" spans="2:12" ht="19.5" customHeight="1" x14ac:dyDescent="0.3">
      <c r="B5376" s="39" t="s">
        <v>57</v>
      </c>
      <c r="C5376" s="38" t="s">
        <v>28</v>
      </c>
      <c r="D5376" s="38" t="s">
        <v>75</v>
      </c>
      <c r="E5376" s="94">
        <v>45017</v>
      </c>
      <c r="F5376" s="96">
        <v>35</v>
      </c>
      <c r="G5376" s="86"/>
      <c r="H5376" s="86"/>
      <c r="I5376" s="86"/>
      <c r="J5376" s="98"/>
      <c r="K5376" s="98"/>
      <c r="L5376" s="98"/>
    </row>
    <row r="5377" spans="2:12" ht="19.5" customHeight="1" x14ac:dyDescent="0.3">
      <c r="B5377" s="39" t="s">
        <v>57</v>
      </c>
      <c r="C5377" s="38" t="s">
        <v>28</v>
      </c>
      <c r="D5377" s="38" t="s">
        <v>75</v>
      </c>
      <c r="E5377" s="94">
        <v>45047</v>
      </c>
      <c r="F5377" s="96">
        <v>35</v>
      </c>
      <c r="G5377" s="86"/>
      <c r="H5377" s="86"/>
      <c r="I5377" s="86"/>
      <c r="J5377" s="98"/>
      <c r="K5377" s="98"/>
      <c r="L5377" s="98"/>
    </row>
    <row r="5378" spans="2:12" ht="19.5" customHeight="1" x14ac:dyDescent="0.3">
      <c r="B5378" s="39" t="s">
        <v>57</v>
      </c>
      <c r="C5378" s="38" t="s">
        <v>28</v>
      </c>
      <c r="D5378" s="38" t="s">
        <v>75</v>
      </c>
      <c r="E5378" s="94">
        <v>45078</v>
      </c>
      <c r="F5378" s="96">
        <v>35</v>
      </c>
      <c r="G5378" s="86"/>
      <c r="H5378" s="86"/>
      <c r="I5378" s="86"/>
      <c r="J5378" s="98"/>
      <c r="K5378" s="98"/>
      <c r="L5378" s="98"/>
    </row>
    <row r="5379" spans="2:12" ht="19.5" customHeight="1" x14ac:dyDescent="0.3">
      <c r="B5379" s="39" t="s">
        <v>57</v>
      </c>
      <c r="C5379" s="38" t="s">
        <v>28</v>
      </c>
      <c r="D5379" s="38" t="s">
        <v>75</v>
      </c>
      <c r="E5379" s="94">
        <v>45108</v>
      </c>
      <c r="F5379" s="96">
        <v>35</v>
      </c>
      <c r="G5379" s="86"/>
      <c r="H5379" s="86"/>
      <c r="I5379" s="86"/>
      <c r="J5379" s="98"/>
      <c r="K5379" s="98"/>
      <c r="L5379" s="98"/>
    </row>
    <row r="5380" spans="2:12" ht="19.5" customHeight="1" x14ac:dyDescent="0.3">
      <c r="B5380" s="39" t="s">
        <v>57</v>
      </c>
      <c r="C5380" s="38" t="s">
        <v>28</v>
      </c>
      <c r="D5380" s="38" t="s">
        <v>75</v>
      </c>
      <c r="E5380" s="94">
        <v>44927</v>
      </c>
      <c r="F5380" s="96">
        <v>40</v>
      </c>
      <c r="G5380" s="86"/>
      <c r="H5380" s="86"/>
      <c r="I5380" s="86"/>
      <c r="J5380" s="98"/>
      <c r="K5380" s="98"/>
      <c r="L5380" s="98"/>
    </row>
    <row r="5381" spans="2:12" ht="19.5" customHeight="1" x14ac:dyDescent="0.3">
      <c r="B5381" s="39" t="s">
        <v>57</v>
      </c>
      <c r="C5381" s="38" t="s">
        <v>28</v>
      </c>
      <c r="D5381" s="38" t="s">
        <v>75</v>
      </c>
      <c r="E5381" s="94">
        <v>44958</v>
      </c>
      <c r="F5381" s="96">
        <v>40</v>
      </c>
      <c r="G5381" s="86"/>
      <c r="H5381" s="86"/>
      <c r="I5381" s="86"/>
      <c r="J5381" s="98"/>
      <c r="K5381" s="98"/>
      <c r="L5381" s="98"/>
    </row>
    <row r="5382" spans="2:12" ht="19.5" customHeight="1" x14ac:dyDescent="0.3">
      <c r="B5382" s="39" t="s">
        <v>57</v>
      </c>
      <c r="C5382" s="38" t="s">
        <v>28</v>
      </c>
      <c r="D5382" s="38" t="s">
        <v>75</v>
      </c>
      <c r="E5382" s="94">
        <v>44986</v>
      </c>
      <c r="F5382" s="96">
        <v>40</v>
      </c>
      <c r="G5382" s="86"/>
      <c r="H5382" s="86"/>
      <c r="I5382" s="86"/>
      <c r="J5382" s="98"/>
      <c r="K5382" s="98"/>
      <c r="L5382" s="98"/>
    </row>
    <row r="5383" spans="2:12" ht="19.5" customHeight="1" x14ac:dyDescent="0.3">
      <c r="B5383" s="39" t="s">
        <v>57</v>
      </c>
      <c r="C5383" s="38" t="s">
        <v>28</v>
      </c>
      <c r="D5383" s="38" t="s">
        <v>75</v>
      </c>
      <c r="E5383" s="94">
        <v>45017</v>
      </c>
      <c r="F5383" s="96">
        <v>40</v>
      </c>
      <c r="G5383" s="86"/>
      <c r="H5383" s="86"/>
      <c r="I5383" s="86"/>
      <c r="J5383" s="98"/>
      <c r="K5383" s="98"/>
      <c r="L5383" s="98"/>
    </row>
    <row r="5384" spans="2:12" ht="19.5" customHeight="1" x14ac:dyDescent="0.3">
      <c r="B5384" s="39" t="s">
        <v>57</v>
      </c>
      <c r="C5384" s="38" t="s">
        <v>28</v>
      </c>
      <c r="D5384" s="38" t="s">
        <v>75</v>
      </c>
      <c r="E5384" s="94">
        <v>45047</v>
      </c>
      <c r="F5384" s="96">
        <v>40</v>
      </c>
      <c r="G5384" s="86"/>
      <c r="H5384" s="86"/>
      <c r="I5384" s="86"/>
      <c r="J5384" s="98"/>
      <c r="K5384" s="98"/>
      <c r="L5384" s="98"/>
    </row>
    <row r="5385" spans="2:12" ht="19.5" customHeight="1" x14ac:dyDescent="0.3">
      <c r="B5385" s="39" t="s">
        <v>57</v>
      </c>
      <c r="C5385" s="38" t="s">
        <v>28</v>
      </c>
      <c r="D5385" s="38" t="s">
        <v>75</v>
      </c>
      <c r="E5385" s="94">
        <v>45078</v>
      </c>
      <c r="F5385" s="96">
        <v>40</v>
      </c>
      <c r="G5385" s="86"/>
      <c r="H5385" s="86"/>
      <c r="I5385" s="86"/>
      <c r="J5385" s="98"/>
      <c r="K5385" s="98"/>
      <c r="L5385" s="98"/>
    </row>
    <row r="5386" spans="2:12" ht="19.5" customHeight="1" x14ac:dyDescent="0.3">
      <c r="B5386" s="39" t="s">
        <v>57</v>
      </c>
      <c r="C5386" s="38" t="s">
        <v>28</v>
      </c>
      <c r="D5386" s="38" t="s">
        <v>75</v>
      </c>
      <c r="E5386" s="94">
        <v>45108</v>
      </c>
      <c r="F5386" s="96">
        <v>40</v>
      </c>
      <c r="G5386" s="86"/>
      <c r="H5386" s="86"/>
      <c r="I5386" s="86"/>
      <c r="J5386" s="98"/>
      <c r="K5386" s="98"/>
      <c r="L5386" s="98"/>
    </row>
    <row r="5387" spans="2:12" ht="19.5" customHeight="1" x14ac:dyDescent="0.3">
      <c r="B5387" s="39" t="s">
        <v>57</v>
      </c>
      <c r="C5387" s="38" t="s">
        <v>28</v>
      </c>
      <c r="D5387" s="38" t="s">
        <v>75</v>
      </c>
      <c r="E5387" s="94">
        <v>44927</v>
      </c>
      <c r="F5387" s="96">
        <v>6</v>
      </c>
      <c r="G5387" s="86"/>
      <c r="H5387" s="86"/>
      <c r="I5387" s="86"/>
      <c r="J5387" s="98"/>
      <c r="K5387" s="98"/>
      <c r="L5387" s="98"/>
    </row>
    <row r="5388" spans="2:12" ht="19.5" customHeight="1" x14ac:dyDescent="0.3">
      <c r="B5388" s="39" t="s">
        <v>57</v>
      </c>
      <c r="C5388" s="38" t="s">
        <v>28</v>
      </c>
      <c r="D5388" s="38" t="s">
        <v>75</v>
      </c>
      <c r="E5388" s="94">
        <v>44958</v>
      </c>
      <c r="F5388" s="96">
        <v>6</v>
      </c>
      <c r="G5388" s="86"/>
      <c r="H5388" s="86"/>
      <c r="I5388" s="86"/>
      <c r="J5388" s="98"/>
      <c r="K5388" s="98"/>
      <c r="L5388" s="98"/>
    </row>
    <row r="5389" spans="2:12" ht="19.5" customHeight="1" x14ac:dyDescent="0.3">
      <c r="B5389" s="39" t="s">
        <v>57</v>
      </c>
      <c r="C5389" s="38" t="s">
        <v>28</v>
      </c>
      <c r="D5389" s="38" t="s">
        <v>75</v>
      </c>
      <c r="E5389" s="94">
        <v>44986</v>
      </c>
      <c r="F5389" s="96">
        <v>6</v>
      </c>
      <c r="G5389" s="86"/>
      <c r="H5389" s="86"/>
      <c r="I5389" s="86"/>
      <c r="J5389" s="98"/>
      <c r="K5389" s="98"/>
      <c r="L5389" s="98"/>
    </row>
    <row r="5390" spans="2:12" ht="19.5" customHeight="1" x14ac:dyDescent="0.3">
      <c r="B5390" s="39" t="s">
        <v>57</v>
      </c>
      <c r="C5390" s="38" t="s">
        <v>28</v>
      </c>
      <c r="D5390" s="38" t="s">
        <v>75</v>
      </c>
      <c r="E5390" s="94">
        <v>45017</v>
      </c>
      <c r="F5390" s="96">
        <v>6</v>
      </c>
      <c r="G5390" s="86"/>
      <c r="H5390" s="86"/>
      <c r="I5390" s="86"/>
      <c r="J5390" s="98"/>
      <c r="K5390" s="98"/>
      <c r="L5390" s="98"/>
    </row>
    <row r="5391" spans="2:12" ht="19.5" customHeight="1" x14ac:dyDescent="0.3">
      <c r="B5391" s="39" t="s">
        <v>57</v>
      </c>
      <c r="C5391" s="38" t="s">
        <v>28</v>
      </c>
      <c r="D5391" s="38" t="s">
        <v>75</v>
      </c>
      <c r="E5391" s="94">
        <v>45047</v>
      </c>
      <c r="F5391" s="96">
        <v>6</v>
      </c>
      <c r="G5391" s="86"/>
      <c r="H5391" s="86"/>
      <c r="I5391" s="86"/>
      <c r="J5391" s="98"/>
      <c r="K5391" s="98"/>
      <c r="L5391" s="98"/>
    </row>
    <row r="5392" spans="2:12" ht="19.5" customHeight="1" x14ac:dyDescent="0.3">
      <c r="B5392" s="39" t="s">
        <v>57</v>
      </c>
      <c r="C5392" s="38" t="s">
        <v>28</v>
      </c>
      <c r="D5392" s="38" t="s">
        <v>75</v>
      </c>
      <c r="E5392" s="94">
        <v>45078</v>
      </c>
      <c r="F5392" s="96">
        <v>6</v>
      </c>
      <c r="G5392" s="86"/>
      <c r="H5392" s="86"/>
      <c r="I5392" s="86"/>
      <c r="J5392" s="98"/>
      <c r="K5392" s="98"/>
      <c r="L5392" s="98"/>
    </row>
    <row r="5393" spans="2:12" ht="19.5" customHeight="1" x14ac:dyDescent="0.3">
      <c r="B5393" s="39" t="s">
        <v>57</v>
      </c>
      <c r="C5393" s="38" t="s">
        <v>28</v>
      </c>
      <c r="D5393" s="38" t="s">
        <v>75</v>
      </c>
      <c r="E5393" s="94">
        <v>45108</v>
      </c>
      <c r="F5393" s="96">
        <v>6</v>
      </c>
      <c r="G5393" s="86"/>
      <c r="H5393" s="86"/>
      <c r="I5393" s="86"/>
      <c r="J5393" s="98"/>
      <c r="K5393" s="98"/>
      <c r="L5393" s="98"/>
    </row>
    <row r="5394" spans="2:12" ht="19.5" customHeight="1" x14ac:dyDescent="0.3">
      <c r="B5394" s="39" t="s">
        <v>57</v>
      </c>
      <c r="C5394" s="38" t="s">
        <v>28</v>
      </c>
      <c r="D5394" s="38" t="s">
        <v>75</v>
      </c>
      <c r="E5394" s="94">
        <v>44927</v>
      </c>
      <c r="F5394" s="96">
        <v>8</v>
      </c>
      <c r="G5394" s="86"/>
      <c r="H5394" s="86"/>
      <c r="I5394" s="86"/>
      <c r="J5394" s="98"/>
      <c r="K5394" s="98"/>
      <c r="L5394" s="98"/>
    </row>
    <row r="5395" spans="2:12" ht="19.5" customHeight="1" x14ac:dyDescent="0.3">
      <c r="B5395" s="39" t="s">
        <v>57</v>
      </c>
      <c r="C5395" s="38" t="s">
        <v>28</v>
      </c>
      <c r="D5395" s="38" t="s">
        <v>75</v>
      </c>
      <c r="E5395" s="94">
        <v>44958</v>
      </c>
      <c r="F5395" s="96">
        <v>8</v>
      </c>
      <c r="G5395" s="86"/>
      <c r="H5395" s="86"/>
      <c r="I5395" s="86"/>
      <c r="J5395" s="98"/>
      <c r="K5395" s="98"/>
      <c r="L5395" s="98"/>
    </row>
    <row r="5396" spans="2:12" ht="19.5" customHeight="1" x14ac:dyDescent="0.3">
      <c r="B5396" s="39" t="s">
        <v>57</v>
      </c>
      <c r="C5396" s="38" t="s">
        <v>28</v>
      </c>
      <c r="D5396" s="38" t="s">
        <v>75</v>
      </c>
      <c r="E5396" s="94">
        <v>44986</v>
      </c>
      <c r="F5396" s="96">
        <v>8</v>
      </c>
      <c r="G5396" s="86"/>
      <c r="H5396" s="86"/>
      <c r="I5396" s="86"/>
      <c r="J5396" s="98"/>
      <c r="K5396" s="98"/>
      <c r="L5396" s="98"/>
    </row>
    <row r="5397" spans="2:12" ht="19.5" customHeight="1" x14ac:dyDescent="0.3">
      <c r="B5397" s="39" t="s">
        <v>57</v>
      </c>
      <c r="C5397" s="38" t="s">
        <v>28</v>
      </c>
      <c r="D5397" s="38" t="s">
        <v>75</v>
      </c>
      <c r="E5397" s="94">
        <v>45017</v>
      </c>
      <c r="F5397" s="96">
        <v>8</v>
      </c>
      <c r="G5397" s="86"/>
      <c r="H5397" s="86"/>
      <c r="I5397" s="86"/>
      <c r="J5397" s="98"/>
      <c r="K5397" s="98"/>
      <c r="L5397" s="98"/>
    </row>
    <row r="5398" spans="2:12" ht="19.5" customHeight="1" x14ac:dyDescent="0.3">
      <c r="B5398" s="39" t="s">
        <v>57</v>
      </c>
      <c r="C5398" s="38" t="s">
        <v>28</v>
      </c>
      <c r="D5398" s="38" t="s">
        <v>75</v>
      </c>
      <c r="E5398" s="94">
        <v>45047</v>
      </c>
      <c r="F5398" s="96">
        <v>8</v>
      </c>
      <c r="G5398" s="86"/>
      <c r="H5398" s="86"/>
      <c r="I5398" s="86"/>
      <c r="J5398" s="98"/>
      <c r="K5398" s="98"/>
      <c r="L5398" s="98"/>
    </row>
    <row r="5399" spans="2:12" ht="19.5" customHeight="1" x14ac:dyDescent="0.3">
      <c r="B5399" s="39" t="s">
        <v>57</v>
      </c>
      <c r="C5399" s="38" t="s">
        <v>28</v>
      </c>
      <c r="D5399" s="38" t="s">
        <v>75</v>
      </c>
      <c r="E5399" s="94">
        <v>45078</v>
      </c>
      <c r="F5399" s="96">
        <v>8</v>
      </c>
      <c r="G5399" s="86"/>
      <c r="H5399" s="86"/>
      <c r="I5399" s="86"/>
      <c r="J5399" s="98"/>
      <c r="K5399" s="98"/>
      <c r="L5399" s="98"/>
    </row>
    <row r="5400" spans="2:12" ht="19.5" customHeight="1" x14ac:dyDescent="0.3">
      <c r="B5400" s="39" t="s">
        <v>57</v>
      </c>
      <c r="C5400" s="38" t="s">
        <v>28</v>
      </c>
      <c r="D5400" s="38" t="s">
        <v>75</v>
      </c>
      <c r="E5400" s="94">
        <v>45108</v>
      </c>
      <c r="F5400" s="96">
        <v>8</v>
      </c>
      <c r="G5400" s="86"/>
      <c r="H5400" s="86"/>
      <c r="I5400" s="86"/>
      <c r="J5400" s="98"/>
      <c r="K5400" s="98"/>
      <c r="L5400" s="98"/>
    </row>
    <row r="5401" spans="2:12" ht="19.5" customHeight="1" x14ac:dyDescent="0.3">
      <c r="B5401" s="39" t="s">
        <v>57</v>
      </c>
      <c r="C5401" s="38" t="s">
        <v>33</v>
      </c>
      <c r="D5401" s="38" t="s">
        <v>29</v>
      </c>
      <c r="E5401" s="43">
        <v>45078</v>
      </c>
      <c r="F5401" s="42" t="s">
        <v>30</v>
      </c>
      <c r="G5401" s="27">
        <v>0</v>
      </c>
      <c r="H5401" s="27">
        <v>0</v>
      </c>
      <c r="I5401" s="27">
        <v>0.15435438825999998</v>
      </c>
      <c r="J5401" s="25">
        <v>0.14629002199999999</v>
      </c>
      <c r="K5401" s="25">
        <v>0</v>
      </c>
      <c r="L5401" s="25">
        <v>0.14151403009999999</v>
      </c>
    </row>
    <row r="5402" spans="2:12" ht="19.5" customHeight="1" x14ac:dyDescent="0.3">
      <c r="B5402" s="39" t="s">
        <v>57</v>
      </c>
      <c r="C5402" s="38" t="s">
        <v>33</v>
      </c>
      <c r="D5402" s="38" t="s">
        <v>29</v>
      </c>
      <c r="E5402" s="43">
        <v>45047</v>
      </c>
      <c r="F5402" s="42" t="s">
        <v>30</v>
      </c>
      <c r="G5402" s="27">
        <v>0</v>
      </c>
      <c r="H5402" s="27">
        <v>0</v>
      </c>
      <c r="I5402" s="27">
        <v>0</v>
      </c>
      <c r="J5402" s="25">
        <v>0.124271036</v>
      </c>
      <c r="K5402" s="25">
        <v>0.11776539448999998</v>
      </c>
      <c r="L5402" s="25">
        <v>0.11878863455000001</v>
      </c>
    </row>
    <row r="5403" spans="2:12" ht="19.5" customHeight="1" x14ac:dyDescent="0.3">
      <c r="B5403" s="39" t="s">
        <v>57</v>
      </c>
      <c r="C5403" s="38" t="s">
        <v>33</v>
      </c>
      <c r="D5403" s="38" t="s">
        <v>29</v>
      </c>
      <c r="E5403" s="43">
        <v>45017</v>
      </c>
      <c r="F5403" s="42" t="s">
        <v>30</v>
      </c>
      <c r="G5403" s="27">
        <v>0</v>
      </c>
      <c r="H5403" s="27">
        <v>0</v>
      </c>
      <c r="I5403" s="27">
        <v>0</v>
      </c>
      <c r="J5403" s="25">
        <v>0.12370914800000002</v>
      </c>
      <c r="K5403" s="25">
        <v>0.11720126537</v>
      </c>
      <c r="L5403" s="25">
        <v>0.11820872015000002</v>
      </c>
    </row>
    <row r="5404" spans="2:12" ht="19.5" customHeight="1" x14ac:dyDescent="0.3">
      <c r="B5404" s="39" t="s">
        <v>57</v>
      </c>
      <c r="C5404" s="38" t="s">
        <v>33</v>
      </c>
      <c r="D5404" s="38" t="s">
        <v>29</v>
      </c>
      <c r="E5404" s="43">
        <v>44986</v>
      </c>
      <c r="F5404" s="42" t="s">
        <v>30</v>
      </c>
      <c r="G5404" s="27">
        <v>0</v>
      </c>
      <c r="H5404" s="27">
        <v>0.1687606129</v>
      </c>
      <c r="I5404" s="27">
        <v>0.15035952892999999</v>
      </c>
      <c r="J5404" s="25">
        <v>0</v>
      </c>
      <c r="K5404" s="25">
        <v>0</v>
      </c>
      <c r="L5404" s="25">
        <v>0.13739422155</v>
      </c>
    </row>
    <row r="5405" spans="2:12" ht="19.5" customHeight="1" x14ac:dyDescent="0.3">
      <c r="B5405" s="39" t="s">
        <v>57</v>
      </c>
      <c r="C5405" s="38" t="s">
        <v>33</v>
      </c>
      <c r="D5405" s="38" t="s">
        <v>29</v>
      </c>
      <c r="E5405" s="43">
        <v>44958</v>
      </c>
      <c r="F5405" s="42" t="s">
        <v>30</v>
      </c>
      <c r="G5405" s="27">
        <v>0.23108032243999999</v>
      </c>
      <c r="H5405" s="27">
        <v>0.2212605943</v>
      </c>
      <c r="I5405" s="27">
        <v>0</v>
      </c>
      <c r="J5405" s="25">
        <v>0</v>
      </c>
      <c r="K5405" s="25">
        <v>0</v>
      </c>
      <c r="L5405" s="25">
        <v>0.19038389985000001</v>
      </c>
    </row>
    <row r="5406" spans="2:12" ht="19.5" customHeight="1" x14ac:dyDescent="0.3">
      <c r="B5406" s="39" t="s">
        <v>57</v>
      </c>
      <c r="C5406" s="38" t="s">
        <v>33</v>
      </c>
      <c r="D5406" s="38" t="s">
        <v>29</v>
      </c>
      <c r="E5406" s="43">
        <v>44927</v>
      </c>
      <c r="F5406" s="42" t="s">
        <v>30</v>
      </c>
      <c r="G5406" s="27">
        <v>0.15516560660000001</v>
      </c>
      <c r="H5406" s="27">
        <v>0.14474899350000001</v>
      </c>
      <c r="I5406" s="27">
        <v>0</v>
      </c>
      <c r="J5406" s="25">
        <v>0</v>
      </c>
      <c r="K5406" s="25">
        <v>0</v>
      </c>
      <c r="L5406" s="25">
        <v>0.11315863225000002</v>
      </c>
    </row>
    <row r="5407" spans="2:12" ht="19.5" customHeight="1" x14ac:dyDescent="0.3">
      <c r="B5407" s="39" t="s">
        <v>57</v>
      </c>
      <c r="C5407" s="38" t="s">
        <v>33</v>
      </c>
      <c r="D5407" s="38" t="s">
        <v>29</v>
      </c>
      <c r="E5407" s="43">
        <v>44896</v>
      </c>
      <c r="F5407" s="42" t="s">
        <v>30</v>
      </c>
      <c r="G5407" s="27">
        <v>0.18770727139999999</v>
      </c>
      <c r="H5407" s="27">
        <v>0.1775465195</v>
      </c>
      <c r="I5407" s="27">
        <v>0</v>
      </c>
      <c r="J5407" s="25">
        <v>0</v>
      </c>
      <c r="K5407" s="25">
        <v>0</v>
      </c>
      <c r="L5407" s="25">
        <v>0.14626207925000001</v>
      </c>
    </row>
    <row r="5408" spans="2:12" ht="19.5" customHeight="1" x14ac:dyDescent="0.3">
      <c r="B5408" s="39" t="s">
        <v>57</v>
      </c>
      <c r="C5408" s="38" t="s">
        <v>33</v>
      </c>
      <c r="D5408" s="38" t="s">
        <v>29</v>
      </c>
      <c r="E5408" s="43">
        <v>44866</v>
      </c>
      <c r="F5408" s="42" t="s">
        <v>30</v>
      </c>
      <c r="G5408" s="27">
        <v>0</v>
      </c>
      <c r="H5408" s="27">
        <v>0.19982250340000002</v>
      </c>
      <c r="I5408" s="27">
        <v>0.18076029127999999</v>
      </c>
      <c r="J5408" s="25">
        <v>0</v>
      </c>
      <c r="K5408" s="25">
        <v>0</v>
      </c>
      <c r="L5408" s="25">
        <v>0.16874584380000002</v>
      </c>
    </row>
    <row r="5409" spans="2:12" ht="19.5" customHeight="1" x14ac:dyDescent="0.3">
      <c r="B5409" s="39" t="s">
        <v>57</v>
      </c>
      <c r="C5409" s="38" t="s">
        <v>33</v>
      </c>
      <c r="D5409" s="38" t="s">
        <v>29</v>
      </c>
      <c r="E5409" s="43">
        <v>44835</v>
      </c>
      <c r="F5409" s="42" t="s">
        <v>30</v>
      </c>
      <c r="G5409" s="27">
        <v>0</v>
      </c>
      <c r="H5409" s="27">
        <v>0</v>
      </c>
      <c r="I5409" s="27">
        <v>0</v>
      </c>
      <c r="J5409" s="25">
        <v>0.18631283600000001</v>
      </c>
      <c r="K5409" s="25">
        <v>0.18005465148999997</v>
      </c>
      <c r="L5409" s="25">
        <v>0.18282084955</v>
      </c>
    </row>
    <row r="5410" spans="2:12" ht="19.5" customHeight="1" x14ac:dyDescent="0.3">
      <c r="B5410" s="39" t="s">
        <v>57</v>
      </c>
      <c r="C5410" s="38" t="s">
        <v>33</v>
      </c>
      <c r="D5410" s="38" t="s">
        <v>29</v>
      </c>
      <c r="E5410" s="43">
        <v>44805</v>
      </c>
      <c r="F5410" s="42" t="s">
        <v>30</v>
      </c>
      <c r="G5410" s="27">
        <v>0</v>
      </c>
      <c r="H5410" s="27">
        <v>0</v>
      </c>
      <c r="I5410" s="27">
        <v>0.20624613290999999</v>
      </c>
      <c r="J5410" s="25">
        <v>0.19813828300000003</v>
      </c>
      <c r="K5410" s="25">
        <v>0</v>
      </c>
      <c r="L5410" s="25">
        <v>0.19515099085000001</v>
      </c>
    </row>
    <row r="5411" spans="2:12" ht="19.5" customHeight="1" x14ac:dyDescent="0.3">
      <c r="B5411" s="39" t="s">
        <v>57</v>
      </c>
      <c r="C5411" s="38" t="s">
        <v>33</v>
      </c>
      <c r="D5411" s="38" t="s">
        <v>29</v>
      </c>
      <c r="E5411" s="43">
        <v>44774</v>
      </c>
      <c r="F5411" s="42" t="s">
        <v>30</v>
      </c>
      <c r="G5411" s="27">
        <v>0</v>
      </c>
      <c r="H5411" s="27">
        <v>0</v>
      </c>
      <c r="I5411" s="27">
        <v>0.22243644257</v>
      </c>
      <c r="J5411" s="25">
        <v>0.21431597500000002</v>
      </c>
      <c r="K5411" s="25">
        <v>0</v>
      </c>
      <c r="L5411" s="25">
        <v>0.21184769295</v>
      </c>
    </row>
    <row r="5412" spans="2:12" ht="19.5" customHeight="1" x14ac:dyDescent="0.3">
      <c r="B5412" s="39" t="s">
        <v>57</v>
      </c>
      <c r="C5412" s="38" t="s">
        <v>33</v>
      </c>
      <c r="D5412" s="38" t="s">
        <v>29</v>
      </c>
      <c r="E5412" s="43">
        <v>44743</v>
      </c>
      <c r="F5412" s="42" t="s">
        <v>30</v>
      </c>
      <c r="G5412" s="27">
        <v>0.23758859231999999</v>
      </c>
      <c r="H5412" s="27">
        <v>0.22785074740000003</v>
      </c>
      <c r="I5412" s="27">
        <v>0</v>
      </c>
      <c r="J5412" s="25">
        <v>0</v>
      </c>
      <c r="K5412" s="25">
        <v>0</v>
      </c>
      <c r="L5412" s="25">
        <v>0.19707195730000002</v>
      </c>
    </row>
    <row r="5413" spans="2:12" ht="19.5" customHeight="1" x14ac:dyDescent="0.3">
      <c r="B5413" s="39" t="s">
        <v>57</v>
      </c>
      <c r="C5413" s="38" t="s">
        <v>33</v>
      </c>
      <c r="D5413" s="38" t="s">
        <v>29</v>
      </c>
      <c r="E5413" s="43">
        <v>44713</v>
      </c>
      <c r="F5413" s="42" t="s">
        <v>30</v>
      </c>
      <c r="G5413" s="27">
        <v>0</v>
      </c>
      <c r="H5413" s="27">
        <v>0</v>
      </c>
      <c r="I5413" s="27">
        <v>0.23970454419000004</v>
      </c>
      <c r="J5413" s="25">
        <v>0.23157061900000001</v>
      </c>
      <c r="K5413" s="25">
        <v>0</v>
      </c>
      <c r="L5413" s="25">
        <v>0.22965589765000002</v>
      </c>
    </row>
    <row r="5414" spans="2:12" ht="19.5" customHeight="1" x14ac:dyDescent="0.3">
      <c r="B5414" s="39" t="s">
        <v>57</v>
      </c>
      <c r="C5414" s="38" t="s">
        <v>33</v>
      </c>
      <c r="D5414" s="38" t="s">
        <v>29</v>
      </c>
      <c r="E5414" s="43">
        <v>44682</v>
      </c>
      <c r="F5414" s="42" t="s">
        <v>30</v>
      </c>
      <c r="G5414" s="27">
        <v>0</v>
      </c>
      <c r="H5414" s="27">
        <v>0</v>
      </c>
      <c r="I5414" s="27">
        <v>0</v>
      </c>
      <c r="J5414" s="25">
        <v>0.25205611900000002</v>
      </c>
      <c r="K5414" s="25">
        <v>0.24607573296999996</v>
      </c>
      <c r="L5414" s="25">
        <v>0.25079861014999999</v>
      </c>
    </row>
    <row r="5415" spans="2:12" ht="19.5" customHeight="1" x14ac:dyDescent="0.3">
      <c r="B5415" s="39" t="s">
        <v>57</v>
      </c>
      <c r="C5415" s="38" t="s">
        <v>33</v>
      </c>
      <c r="D5415" s="38" t="s">
        <v>29</v>
      </c>
      <c r="E5415" s="43">
        <v>44652</v>
      </c>
      <c r="F5415" s="42" t="s">
        <v>30</v>
      </c>
      <c r="G5415" s="27">
        <v>0</v>
      </c>
      <c r="H5415" s="27">
        <v>0</v>
      </c>
      <c r="I5415" s="27">
        <v>0</v>
      </c>
      <c r="J5415" s="25">
        <v>0.25719505300000001</v>
      </c>
      <c r="K5415" s="25">
        <v>0.25123516388</v>
      </c>
      <c r="L5415" s="25">
        <v>0.25610241060000005</v>
      </c>
    </row>
    <row r="5416" spans="2:12" ht="19.5" customHeight="1" x14ac:dyDescent="0.3">
      <c r="B5416" s="39" t="s">
        <v>57</v>
      </c>
      <c r="C5416" s="38" t="s">
        <v>33</v>
      </c>
      <c r="D5416" s="38" t="s">
        <v>29</v>
      </c>
      <c r="E5416" s="43">
        <v>44621</v>
      </c>
      <c r="F5416" s="42" t="s">
        <v>30</v>
      </c>
      <c r="G5416" s="27">
        <v>0</v>
      </c>
      <c r="H5416" s="27">
        <v>0.39619542099999999</v>
      </c>
      <c r="I5416" s="27">
        <v>0.3728704269</v>
      </c>
      <c r="J5416" s="25">
        <v>0</v>
      </c>
      <c r="K5416" s="25">
        <v>0</v>
      </c>
      <c r="L5416" s="25">
        <v>0.36698687650000006</v>
      </c>
    </row>
    <row r="5417" spans="2:12" ht="19.5" customHeight="1" x14ac:dyDescent="0.3">
      <c r="B5417" s="39" t="s">
        <v>57</v>
      </c>
      <c r="C5417" s="38" t="s">
        <v>33</v>
      </c>
      <c r="D5417" s="38" t="s">
        <v>29</v>
      </c>
      <c r="E5417" s="43">
        <v>44593</v>
      </c>
      <c r="F5417" s="42" t="s">
        <v>30</v>
      </c>
      <c r="G5417" s="27">
        <v>0.30594984143999998</v>
      </c>
      <c r="H5417" s="27">
        <v>0.29674949179999999</v>
      </c>
      <c r="I5417" s="27">
        <v>0</v>
      </c>
      <c r="J5417" s="25">
        <v>0</v>
      </c>
      <c r="K5417" s="25">
        <v>0</v>
      </c>
      <c r="L5417" s="25">
        <v>0.26661335910000006</v>
      </c>
    </row>
    <row r="5418" spans="2:12" ht="19.5" customHeight="1" x14ac:dyDescent="0.3">
      <c r="B5418" s="39" t="s">
        <v>57</v>
      </c>
      <c r="C5418" s="38" t="s">
        <v>33</v>
      </c>
      <c r="D5418" s="38" t="s">
        <v>29</v>
      </c>
      <c r="E5418" s="43">
        <v>44562</v>
      </c>
      <c r="F5418" s="42" t="s">
        <v>30</v>
      </c>
      <c r="G5418" s="27">
        <v>0.30773131943999998</v>
      </c>
      <c r="H5418" s="27">
        <v>0.29854497680000003</v>
      </c>
      <c r="I5418" s="27">
        <v>0</v>
      </c>
      <c r="J5418" s="25">
        <v>0</v>
      </c>
      <c r="K5418" s="25">
        <v>0</v>
      </c>
      <c r="L5418" s="25">
        <v>0.26842559160000001</v>
      </c>
    </row>
    <row r="5419" spans="2:12" ht="19.5" customHeight="1" x14ac:dyDescent="0.3">
      <c r="B5419" s="90" t="s">
        <v>57</v>
      </c>
      <c r="C5419" s="92" t="s">
        <v>33</v>
      </c>
      <c r="D5419" s="92" t="s">
        <v>29</v>
      </c>
      <c r="E5419" s="95">
        <v>45108</v>
      </c>
      <c r="F5419" s="97" t="s">
        <v>30</v>
      </c>
      <c r="G5419" s="74">
        <v>0.18001128999999999</v>
      </c>
      <c r="H5419" s="74">
        <v>0.16979002000000001</v>
      </c>
      <c r="I5419" s="74">
        <v>0</v>
      </c>
      <c r="J5419" s="99">
        <v>0</v>
      </c>
      <c r="K5419" s="99">
        <v>0</v>
      </c>
      <c r="L5419" s="99">
        <v>0.13843322999999999</v>
      </c>
    </row>
    <row r="5420" spans="2:12" ht="19.5" customHeight="1" x14ac:dyDescent="0.3">
      <c r="B5420" s="39" t="s">
        <v>57</v>
      </c>
      <c r="C5420" s="38" t="s">
        <v>33</v>
      </c>
      <c r="D5420" s="38" t="s">
        <v>29</v>
      </c>
      <c r="E5420" s="43">
        <v>45078</v>
      </c>
      <c r="F5420" s="42" t="s">
        <v>40</v>
      </c>
      <c r="G5420" s="27">
        <v>0</v>
      </c>
      <c r="H5420" s="27">
        <v>0</v>
      </c>
      <c r="I5420" s="27">
        <v>0.17363938825999997</v>
      </c>
      <c r="J5420" s="25">
        <v>0.16557502199999999</v>
      </c>
      <c r="K5420" s="25">
        <v>0</v>
      </c>
      <c r="L5420" s="25">
        <v>0.16079903009999999</v>
      </c>
    </row>
    <row r="5421" spans="2:12" ht="19.5" customHeight="1" x14ac:dyDescent="0.3">
      <c r="B5421" s="39" t="s">
        <v>57</v>
      </c>
      <c r="C5421" s="38" t="s">
        <v>33</v>
      </c>
      <c r="D5421" s="38" t="s">
        <v>29</v>
      </c>
      <c r="E5421" s="43">
        <v>45047</v>
      </c>
      <c r="F5421" s="42" t="s">
        <v>40</v>
      </c>
      <c r="G5421" s="27">
        <v>0</v>
      </c>
      <c r="H5421" s="27">
        <v>0</v>
      </c>
      <c r="I5421" s="27">
        <v>0</v>
      </c>
      <c r="J5421" s="25">
        <v>0.143556036</v>
      </c>
      <c r="K5421" s="25">
        <v>0.13705039448999998</v>
      </c>
      <c r="L5421" s="25">
        <v>0.13807363454999999</v>
      </c>
    </row>
    <row r="5422" spans="2:12" ht="19.5" customHeight="1" x14ac:dyDescent="0.3">
      <c r="B5422" s="39" t="s">
        <v>57</v>
      </c>
      <c r="C5422" s="38" t="s">
        <v>33</v>
      </c>
      <c r="D5422" s="38" t="s">
        <v>29</v>
      </c>
      <c r="E5422" s="43">
        <v>45017</v>
      </c>
      <c r="F5422" s="42" t="s">
        <v>40</v>
      </c>
      <c r="G5422" s="27">
        <v>0</v>
      </c>
      <c r="H5422" s="27">
        <v>0</v>
      </c>
      <c r="I5422" s="27">
        <v>0</v>
      </c>
      <c r="J5422" s="25">
        <v>0.14299414800000002</v>
      </c>
      <c r="K5422" s="25">
        <v>0.13648626537</v>
      </c>
      <c r="L5422" s="25">
        <v>0.13749372015</v>
      </c>
    </row>
    <row r="5423" spans="2:12" ht="19.5" customHeight="1" x14ac:dyDescent="0.3">
      <c r="B5423" s="39" t="s">
        <v>57</v>
      </c>
      <c r="C5423" s="38" t="s">
        <v>33</v>
      </c>
      <c r="D5423" s="38" t="s">
        <v>29</v>
      </c>
      <c r="E5423" s="43">
        <v>44986</v>
      </c>
      <c r="F5423" s="42" t="s">
        <v>40</v>
      </c>
      <c r="G5423" s="27">
        <v>0</v>
      </c>
      <c r="H5423" s="27">
        <v>0.18804561289999999</v>
      </c>
      <c r="I5423" s="27">
        <v>0.16964452892999998</v>
      </c>
      <c r="J5423" s="25">
        <v>0</v>
      </c>
      <c r="K5423" s="25">
        <v>0</v>
      </c>
      <c r="L5423" s="25">
        <v>0.15667922155</v>
      </c>
    </row>
    <row r="5424" spans="2:12" ht="19.5" customHeight="1" x14ac:dyDescent="0.3">
      <c r="B5424" s="39" t="s">
        <v>57</v>
      </c>
      <c r="C5424" s="38" t="s">
        <v>33</v>
      </c>
      <c r="D5424" s="38" t="s">
        <v>29</v>
      </c>
      <c r="E5424" s="43">
        <v>44958</v>
      </c>
      <c r="F5424" s="42" t="s">
        <v>40</v>
      </c>
      <c r="G5424" s="27">
        <v>0.25036532243999998</v>
      </c>
      <c r="H5424" s="27">
        <v>0.2405455943</v>
      </c>
      <c r="I5424" s="27">
        <v>0</v>
      </c>
      <c r="J5424" s="25">
        <v>0</v>
      </c>
      <c r="K5424" s="25">
        <v>0</v>
      </c>
      <c r="L5424" s="25">
        <v>0.20966889985000001</v>
      </c>
    </row>
    <row r="5425" spans="2:12" ht="19.5" customHeight="1" x14ac:dyDescent="0.3">
      <c r="B5425" s="39" t="s">
        <v>57</v>
      </c>
      <c r="C5425" s="38" t="s">
        <v>33</v>
      </c>
      <c r="D5425" s="38" t="s">
        <v>29</v>
      </c>
      <c r="E5425" s="43">
        <v>44927</v>
      </c>
      <c r="F5425" s="42" t="s">
        <v>40</v>
      </c>
      <c r="G5425" s="27">
        <v>0.1744506066</v>
      </c>
      <c r="H5425" s="27">
        <v>0.1640339935</v>
      </c>
      <c r="I5425" s="27">
        <v>0</v>
      </c>
      <c r="J5425" s="25">
        <v>0</v>
      </c>
      <c r="K5425" s="25">
        <v>0</v>
      </c>
      <c r="L5425" s="25">
        <v>0.13244363225</v>
      </c>
    </row>
    <row r="5426" spans="2:12" ht="19.5" customHeight="1" x14ac:dyDescent="0.3">
      <c r="B5426" s="39" t="s">
        <v>57</v>
      </c>
      <c r="C5426" s="38" t="s">
        <v>33</v>
      </c>
      <c r="D5426" s="38" t="s">
        <v>29</v>
      </c>
      <c r="E5426" s="43">
        <v>44896</v>
      </c>
      <c r="F5426" s="42" t="s">
        <v>40</v>
      </c>
      <c r="G5426" s="27">
        <v>0.20699227140000001</v>
      </c>
      <c r="H5426" s="27">
        <v>0.1968315195</v>
      </c>
      <c r="I5426" s="27">
        <v>0</v>
      </c>
      <c r="J5426" s="25">
        <v>0</v>
      </c>
      <c r="K5426" s="25">
        <v>0</v>
      </c>
      <c r="L5426" s="25">
        <v>0.16554707925000001</v>
      </c>
    </row>
    <row r="5427" spans="2:12" ht="19.5" customHeight="1" x14ac:dyDescent="0.3">
      <c r="B5427" s="39" t="s">
        <v>57</v>
      </c>
      <c r="C5427" s="38" t="s">
        <v>33</v>
      </c>
      <c r="D5427" s="38" t="s">
        <v>29</v>
      </c>
      <c r="E5427" s="43">
        <v>44866</v>
      </c>
      <c r="F5427" s="42" t="s">
        <v>40</v>
      </c>
      <c r="G5427" s="27">
        <v>0</v>
      </c>
      <c r="H5427" s="27">
        <v>0.21910750340000001</v>
      </c>
      <c r="I5427" s="27">
        <v>0.20004529127999998</v>
      </c>
      <c r="J5427" s="25">
        <v>0</v>
      </c>
      <c r="K5427" s="25">
        <v>0</v>
      </c>
      <c r="L5427" s="25">
        <v>0.18803084380000001</v>
      </c>
    </row>
    <row r="5428" spans="2:12" ht="19.5" customHeight="1" x14ac:dyDescent="0.3">
      <c r="B5428" s="39" t="s">
        <v>57</v>
      </c>
      <c r="C5428" s="38" t="s">
        <v>33</v>
      </c>
      <c r="D5428" s="38" t="s">
        <v>29</v>
      </c>
      <c r="E5428" s="43">
        <v>44835</v>
      </c>
      <c r="F5428" s="42" t="s">
        <v>40</v>
      </c>
      <c r="G5428" s="27">
        <v>0</v>
      </c>
      <c r="H5428" s="27">
        <v>0</v>
      </c>
      <c r="I5428" s="27">
        <v>0</v>
      </c>
      <c r="J5428" s="25">
        <v>0.20559783600000001</v>
      </c>
      <c r="K5428" s="25">
        <v>0.19933965148999996</v>
      </c>
      <c r="L5428" s="25">
        <v>0.20210584954999999</v>
      </c>
    </row>
    <row r="5429" spans="2:12" ht="19.5" customHeight="1" x14ac:dyDescent="0.3">
      <c r="B5429" s="39" t="s">
        <v>57</v>
      </c>
      <c r="C5429" s="38" t="s">
        <v>33</v>
      </c>
      <c r="D5429" s="38" t="s">
        <v>29</v>
      </c>
      <c r="E5429" s="43">
        <v>44805</v>
      </c>
      <c r="F5429" s="42" t="s">
        <v>40</v>
      </c>
      <c r="G5429" s="27">
        <v>0</v>
      </c>
      <c r="H5429" s="27">
        <v>0</v>
      </c>
      <c r="I5429" s="27">
        <v>0.22553113290999999</v>
      </c>
      <c r="J5429" s="25">
        <v>0.21742328300000002</v>
      </c>
      <c r="K5429" s="25">
        <v>0</v>
      </c>
      <c r="L5429" s="25">
        <v>0.21443599085000001</v>
      </c>
    </row>
    <row r="5430" spans="2:12" ht="19.5" customHeight="1" x14ac:dyDescent="0.3">
      <c r="B5430" s="39" t="s">
        <v>57</v>
      </c>
      <c r="C5430" s="38" t="s">
        <v>33</v>
      </c>
      <c r="D5430" s="38" t="s">
        <v>29</v>
      </c>
      <c r="E5430" s="43">
        <v>44774</v>
      </c>
      <c r="F5430" s="42" t="s">
        <v>40</v>
      </c>
      <c r="G5430" s="27">
        <v>0</v>
      </c>
      <c r="H5430" s="27">
        <v>0</v>
      </c>
      <c r="I5430" s="27">
        <v>0.24172144257</v>
      </c>
      <c r="J5430" s="25">
        <v>0.23360097500000002</v>
      </c>
      <c r="K5430" s="25">
        <v>0</v>
      </c>
      <c r="L5430" s="25">
        <v>0.23113269295</v>
      </c>
    </row>
    <row r="5431" spans="2:12" ht="19.5" customHeight="1" x14ac:dyDescent="0.3">
      <c r="B5431" s="39" t="s">
        <v>57</v>
      </c>
      <c r="C5431" s="38" t="s">
        <v>33</v>
      </c>
      <c r="D5431" s="38" t="s">
        <v>29</v>
      </c>
      <c r="E5431" s="43">
        <v>44743</v>
      </c>
      <c r="F5431" s="42" t="s">
        <v>40</v>
      </c>
      <c r="G5431" s="27">
        <v>0.25687359231999995</v>
      </c>
      <c r="H5431" s="27">
        <v>0.24713574740000002</v>
      </c>
      <c r="I5431" s="27">
        <v>0</v>
      </c>
      <c r="J5431" s="25">
        <v>0</v>
      </c>
      <c r="K5431" s="25">
        <v>0</v>
      </c>
      <c r="L5431" s="25">
        <v>0.21635695730000001</v>
      </c>
    </row>
    <row r="5432" spans="2:12" ht="19.5" customHeight="1" x14ac:dyDescent="0.3">
      <c r="B5432" s="39" t="s">
        <v>57</v>
      </c>
      <c r="C5432" s="38" t="s">
        <v>33</v>
      </c>
      <c r="D5432" s="38" t="s">
        <v>29</v>
      </c>
      <c r="E5432" s="43">
        <v>44713</v>
      </c>
      <c r="F5432" s="42" t="s">
        <v>40</v>
      </c>
      <c r="G5432" s="27">
        <v>0</v>
      </c>
      <c r="H5432" s="27">
        <v>0</v>
      </c>
      <c r="I5432" s="27">
        <v>0.25898954419000003</v>
      </c>
      <c r="J5432" s="25">
        <v>0.25085561899999997</v>
      </c>
      <c r="K5432" s="25">
        <v>0</v>
      </c>
      <c r="L5432" s="25">
        <v>0.24894089765000002</v>
      </c>
    </row>
    <row r="5433" spans="2:12" ht="19.5" customHeight="1" x14ac:dyDescent="0.3">
      <c r="B5433" s="39" t="s">
        <v>57</v>
      </c>
      <c r="C5433" s="38" t="s">
        <v>33</v>
      </c>
      <c r="D5433" s="38" t="s">
        <v>29</v>
      </c>
      <c r="E5433" s="43">
        <v>44682</v>
      </c>
      <c r="F5433" s="42" t="s">
        <v>40</v>
      </c>
      <c r="G5433" s="27">
        <v>0</v>
      </c>
      <c r="H5433" s="27">
        <v>0</v>
      </c>
      <c r="I5433" s="27">
        <v>0</v>
      </c>
      <c r="J5433" s="25">
        <v>0.27134111900000002</v>
      </c>
      <c r="K5433" s="25">
        <v>0.26536073296999996</v>
      </c>
      <c r="L5433" s="25">
        <v>0.27008361014999999</v>
      </c>
    </row>
    <row r="5434" spans="2:12" ht="19.5" customHeight="1" x14ac:dyDescent="0.3">
      <c r="B5434" s="39" t="s">
        <v>57</v>
      </c>
      <c r="C5434" s="38" t="s">
        <v>33</v>
      </c>
      <c r="D5434" s="38" t="s">
        <v>29</v>
      </c>
      <c r="E5434" s="43">
        <v>44652</v>
      </c>
      <c r="F5434" s="42" t="s">
        <v>40</v>
      </c>
      <c r="G5434" s="27">
        <v>0</v>
      </c>
      <c r="H5434" s="27">
        <v>0</v>
      </c>
      <c r="I5434" s="27">
        <v>0</v>
      </c>
      <c r="J5434" s="25">
        <v>0.276480053</v>
      </c>
      <c r="K5434" s="25">
        <v>0.27052016388</v>
      </c>
      <c r="L5434" s="25">
        <v>0.27538741060000005</v>
      </c>
    </row>
    <row r="5435" spans="2:12" ht="19.5" customHeight="1" x14ac:dyDescent="0.3">
      <c r="B5435" s="39" t="s">
        <v>57</v>
      </c>
      <c r="C5435" s="38" t="s">
        <v>33</v>
      </c>
      <c r="D5435" s="38" t="s">
        <v>29</v>
      </c>
      <c r="E5435" s="43">
        <v>44621</v>
      </c>
      <c r="F5435" s="42" t="s">
        <v>40</v>
      </c>
      <c r="G5435" s="27">
        <v>0</v>
      </c>
      <c r="H5435" s="27">
        <v>0.41548042099999999</v>
      </c>
      <c r="I5435" s="27">
        <v>0.39215542689999999</v>
      </c>
      <c r="J5435" s="25">
        <v>0</v>
      </c>
      <c r="K5435" s="25">
        <v>0</v>
      </c>
      <c r="L5435" s="25">
        <v>0.38627187650000006</v>
      </c>
    </row>
    <row r="5436" spans="2:12" ht="19.5" customHeight="1" x14ac:dyDescent="0.3">
      <c r="B5436" s="39" t="s">
        <v>57</v>
      </c>
      <c r="C5436" s="38" t="s">
        <v>33</v>
      </c>
      <c r="D5436" s="38" t="s">
        <v>29</v>
      </c>
      <c r="E5436" s="43">
        <v>44593</v>
      </c>
      <c r="F5436" s="42" t="s">
        <v>40</v>
      </c>
      <c r="G5436" s="27">
        <v>0.32523484143999998</v>
      </c>
      <c r="H5436" s="27">
        <v>0.31603449179999998</v>
      </c>
      <c r="I5436" s="27">
        <v>0</v>
      </c>
      <c r="J5436" s="25">
        <v>0</v>
      </c>
      <c r="K5436" s="25">
        <v>0</v>
      </c>
      <c r="L5436" s="25">
        <v>0.28589835910000005</v>
      </c>
    </row>
    <row r="5437" spans="2:12" ht="19.5" customHeight="1" x14ac:dyDescent="0.3">
      <c r="B5437" s="39" t="s">
        <v>57</v>
      </c>
      <c r="C5437" s="38" t="s">
        <v>33</v>
      </c>
      <c r="D5437" s="38" t="s">
        <v>29</v>
      </c>
      <c r="E5437" s="43">
        <v>44562</v>
      </c>
      <c r="F5437" s="42" t="s">
        <v>40</v>
      </c>
      <c r="G5437" s="27">
        <v>0.32701631943999998</v>
      </c>
      <c r="H5437" s="27">
        <v>0.31782997680000002</v>
      </c>
      <c r="I5437" s="27">
        <v>0</v>
      </c>
      <c r="J5437" s="25">
        <v>0</v>
      </c>
      <c r="K5437" s="25">
        <v>0</v>
      </c>
      <c r="L5437" s="25">
        <v>0.28771059160000001</v>
      </c>
    </row>
    <row r="5438" spans="2:12" ht="19.5" customHeight="1" x14ac:dyDescent="0.3">
      <c r="B5438" s="90" t="s">
        <v>57</v>
      </c>
      <c r="C5438" s="92" t="s">
        <v>33</v>
      </c>
      <c r="D5438" s="92" t="s">
        <v>29</v>
      </c>
      <c r="E5438" s="95">
        <v>45108</v>
      </c>
      <c r="F5438" s="97" t="s">
        <v>40</v>
      </c>
      <c r="G5438" s="74">
        <v>0.19929628999999999</v>
      </c>
      <c r="H5438" s="74">
        <v>0.18907502000000001</v>
      </c>
      <c r="I5438" s="74">
        <v>0</v>
      </c>
      <c r="J5438" s="99">
        <v>0</v>
      </c>
      <c r="K5438" s="99">
        <v>0</v>
      </c>
      <c r="L5438" s="99">
        <v>0.15771822999999999</v>
      </c>
    </row>
    <row r="5439" spans="2:12" ht="19.5" customHeight="1" x14ac:dyDescent="0.3">
      <c r="B5439" s="39" t="s">
        <v>57</v>
      </c>
      <c r="C5439" s="38" t="s">
        <v>33</v>
      </c>
      <c r="D5439" s="38" t="s">
        <v>29</v>
      </c>
      <c r="E5439" s="43">
        <v>45078</v>
      </c>
      <c r="F5439" s="42" t="s">
        <v>47</v>
      </c>
      <c r="G5439" s="27">
        <v>0</v>
      </c>
      <c r="H5439" s="27">
        <v>0</v>
      </c>
      <c r="I5439" s="27">
        <v>0.17363938825999997</v>
      </c>
      <c r="J5439" s="25">
        <v>0.16557502199999999</v>
      </c>
      <c r="K5439" s="25">
        <v>0</v>
      </c>
      <c r="L5439" s="25">
        <v>0.16079903009999999</v>
      </c>
    </row>
    <row r="5440" spans="2:12" ht="19.5" customHeight="1" x14ac:dyDescent="0.3">
      <c r="B5440" s="39" t="s">
        <v>57</v>
      </c>
      <c r="C5440" s="38" t="s">
        <v>33</v>
      </c>
      <c r="D5440" s="38" t="s">
        <v>29</v>
      </c>
      <c r="E5440" s="43">
        <v>45047</v>
      </c>
      <c r="F5440" s="42" t="s">
        <v>47</v>
      </c>
      <c r="G5440" s="27">
        <v>0</v>
      </c>
      <c r="H5440" s="27">
        <v>0</v>
      </c>
      <c r="I5440" s="27">
        <v>0</v>
      </c>
      <c r="J5440" s="25">
        <v>0.143556036</v>
      </c>
      <c r="K5440" s="25">
        <v>0.13705039448999998</v>
      </c>
      <c r="L5440" s="25">
        <v>0.13807363454999999</v>
      </c>
    </row>
    <row r="5441" spans="2:12" ht="19.5" customHeight="1" x14ac:dyDescent="0.3">
      <c r="B5441" s="39" t="s">
        <v>57</v>
      </c>
      <c r="C5441" s="38" t="s">
        <v>33</v>
      </c>
      <c r="D5441" s="38" t="s">
        <v>29</v>
      </c>
      <c r="E5441" s="43">
        <v>45017</v>
      </c>
      <c r="F5441" s="42" t="s">
        <v>47</v>
      </c>
      <c r="G5441" s="27">
        <v>0</v>
      </c>
      <c r="H5441" s="27">
        <v>0</v>
      </c>
      <c r="I5441" s="27">
        <v>0</v>
      </c>
      <c r="J5441" s="25">
        <v>0.14299414800000002</v>
      </c>
      <c r="K5441" s="25">
        <v>0.13648626537</v>
      </c>
      <c r="L5441" s="25">
        <v>0.13749372015</v>
      </c>
    </row>
    <row r="5442" spans="2:12" ht="19.5" customHeight="1" x14ac:dyDescent="0.3">
      <c r="B5442" s="39" t="s">
        <v>57</v>
      </c>
      <c r="C5442" s="38" t="s">
        <v>33</v>
      </c>
      <c r="D5442" s="38" t="s">
        <v>29</v>
      </c>
      <c r="E5442" s="43">
        <v>44986</v>
      </c>
      <c r="F5442" s="42" t="s">
        <v>47</v>
      </c>
      <c r="G5442" s="27">
        <v>0</v>
      </c>
      <c r="H5442" s="27">
        <v>0.18804561289999999</v>
      </c>
      <c r="I5442" s="27">
        <v>0.16964452892999998</v>
      </c>
      <c r="J5442" s="25">
        <v>0</v>
      </c>
      <c r="K5442" s="25">
        <v>0</v>
      </c>
      <c r="L5442" s="25">
        <v>0.15667922155</v>
      </c>
    </row>
    <row r="5443" spans="2:12" ht="19.5" customHeight="1" x14ac:dyDescent="0.3">
      <c r="B5443" s="39" t="s">
        <v>57</v>
      </c>
      <c r="C5443" s="38" t="s">
        <v>33</v>
      </c>
      <c r="D5443" s="38" t="s">
        <v>29</v>
      </c>
      <c r="E5443" s="43">
        <v>44958</v>
      </c>
      <c r="F5443" s="42" t="s">
        <v>47</v>
      </c>
      <c r="G5443" s="27">
        <v>0.25036532243999998</v>
      </c>
      <c r="H5443" s="27">
        <v>0.2405455943</v>
      </c>
      <c r="I5443" s="27">
        <v>0</v>
      </c>
      <c r="J5443" s="25">
        <v>0</v>
      </c>
      <c r="K5443" s="25">
        <v>0</v>
      </c>
      <c r="L5443" s="25">
        <v>0.20966889985000001</v>
      </c>
    </row>
    <row r="5444" spans="2:12" ht="19.5" customHeight="1" x14ac:dyDescent="0.3">
      <c r="B5444" s="39" t="s">
        <v>57</v>
      </c>
      <c r="C5444" s="38" t="s">
        <v>33</v>
      </c>
      <c r="D5444" s="38" t="s">
        <v>29</v>
      </c>
      <c r="E5444" s="43">
        <v>44927</v>
      </c>
      <c r="F5444" s="42" t="s">
        <v>47</v>
      </c>
      <c r="G5444" s="27">
        <v>0.1744506066</v>
      </c>
      <c r="H5444" s="27">
        <v>0.1640339935</v>
      </c>
      <c r="I5444" s="27">
        <v>0</v>
      </c>
      <c r="J5444" s="25">
        <v>0</v>
      </c>
      <c r="K5444" s="25">
        <v>0</v>
      </c>
      <c r="L5444" s="25">
        <v>0.13244363225</v>
      </c>
    </row>
    <row r="5445" spans="2:12" ht="19.5" customHeight="1" x14ac:dyDescent="0.3">
      <c r="B5445" s="39" t="s">
        <v>57</v>
      </c>
      <c r="C5445" s="38" t="s">
        <v>33</v>
      </c>
      <c r="D5445" s="38" t="s">
        <v>29</v>
      </c>
      <c r="E5445" s="43">
        <v>44896</v>
      </c>
      <c r="F5445" s="42" t="s">
        <v>47</v>
      </c>
      <c r="G5445" s="27">
        <v>0.20699227140000001</v>
      </c>
      <c r="H5445" s="27">
        <v>0.1968315195</v>
      </c>
      <c r="I5445" s="27">
        <v>0</v>
      </c>
      <c r="J5445" s="25">
        <v>0</v>
      </c>
      <c r="K5445" s="25">
        <v>0</v>
      </c>
      <c r="L5445" s="25">
        <v>0.16554707925000001</v>
      </c>
    </row>
    <row r="5446" spans="2:12" ht="19.5" customHeight="1" x14ac:dyDescent="0.3">
      <c r="B5446" s="39" t="s">
        <v>57</v>
      </c>
      <c r="C5446" s="38" t="s">
        <v>33</v>
      </c>
      <c r="D5446" s="38" t="s">
        <v>29</v>
      </c>
      <c r="E5446" s="43">
        <v>44866</v>
      </c>
      <c r="F5446" s="42" t="s">
        <v>47</v>
      </c>
      <c r="G5446" s="27">
        <v>0</v>
      </c>
      <c r="H5446" s="27">
        <v>0.21910750340000001</v>
      </c>
      <c r="I5446" s="27">
        <v>0.20004529127999998</v>
      </c>
      <c r="J5446" s="25">
        <v>0</v>
      </c>
      <c r="K5446" s="25">
        <v>0</v>
      </c>
      <c r="L5446" s="25">
        <v>0.18803084380000001</v>
      </c>
    </row>
    <row r="5447" spans="2:12" ht="19.5" customHeight="1" x14ac:dyDescent="0.3">
      <c r="B5447" s="39" t="s">
        <v>57</v>
      </c>
      <c r="C5447" s="38" t="s">
        <v>33</v>
      </c>
      <c r="D5447" s="38" t="s">
        <v>29</v>
      </c>
      <c r="E5447" s="43">
        <v>44835</v>
      </c>
      <c r="F5447" s="42" t="s">
        <v>47</v>
      </c>
      <c r="G5447" s="27">
        <v>0</v>
      </c>
      <c r="H5447" s="27">
        <v>0</v>
      </c>
      <c r="I5447" s="27">
        <v>0</v>
      </c>
      <c r="J5447" s="25">
        <v>0.20559783600000001</v>
      </c>
      <c r="K5447" s="25">
        <v>0.19933965148999996</v>
      </c>
      <c r="L5447" s="25">
        <v>0.20210584954999999</v>
      </c>
    </row>
    <row r="5448" spans="2:12" ht="19.5" customHeight="1" x14ac:dyDescent="0.3">
      <c r="B5448" s="39" t="s">
        <v>57</v>
      </c>
      <c r="C5448" s="38" t="s">
        <v>33</v>
      </c>
      <c r="D5448" s="38" t="s">
        <v>29</v>
      </c>
      <c r="E5448" s="43">
        <v>44805</v>
      </c>
      <c r="F5448" s="42" t="s">
        <v>47</v>
      </c>
      <c r="G5448" s="27">
        <v>0</v>
      </c>
      <c r="H5448" s="27">
        <v>0</v>
      </c>
      <c r="I5448" s="27">
        <v>0.22553113290999999</v>
      </c>
      <c r="J5448" s="25">
        <v>0.21742328300000002</v>
      </c>
      <c r="K5448" s="25">
        <v>0</v>
      </c>
      <c r="L5448" s="25">
        <v>0.21443599085000001</v>
      </c>
    </row>
    <row r="5449" spans="2:12" ht="19.5" customHeight="1" x14ac:dyDescent="0.3">
      <c r="B5449" s="39" t="s">
        <v>57</v>
      </c>
      <c r="C5449" s="38" t="s">
        <v>33</v>
      </c>
      <c r="D5449" s="38" t="s">
        <v>29</v>
      </c>
      <c r="E5449" s="43">
        <v>44774</v>
      </c>
      <c r="F5449" s="42" t="s">
        <v>47</v>
      </c>
      <c r="G5449" s="27">
        <v>0</v>
      </c>
      <c r="H5449" s="27">
        <v>0</v>
      </c>
      <c r="I5449" s="27">
        <v>0.24172144257</v>
      </c>
      <c r="J5449" s="25">
        <v>0.23360097500000002</v>
      </c>
      <c r="K5449" s="25">
        <v>0</v>
      </c>
      <c r="L5449" s="25">
        <v>0.23113269295</v>
      </c>
    </row>
    <row r="5450" spans="2:12" ht="19.5" customHeight="1" x14ac:dyDescent="0.3">
      <c r="B5450" s="39" t="s">
        <v>57</v>
      </c>
      <c r="C5450" s="38" t="s">
        <v>33</v>
      </c>
      <c r="D5450" s="38" t="s">
        <v>29</v>
      </c>
      <c r="E5450" s="43">
        <v>44743</v>
      </c>
      <c r="F5450" s="42" t="s">
        <v>47</v>
      </c>
      <c r="G5450" s="27">
        <v>0.25687359231999995</v>
      </c>
      <c r="H5450" s="27">
        <v>0.24713574740000002</v>
      </c>
      <c r="I5450" s="27">
        <v>0</v>
      </c>
      <c r="J5450" s="25">
        <v>0</v>
      </c>
      <c r="K5450" s="25">
        <v>0</v>
      </c>
      <c r="L5450" s="25">
        <v>0.21635695730000001</v>
      </c>
    </row>
    <row r="5451" spans="2:12" ht="19.5" customHeight="1" x14ac:dyDescent="0.3">
      <c r="B5451" s="39" t="s">
        <v>57</v>
      </c>
      <c r="C5451" s="38" t="s">
        <v>33</v>
      </c>
      <c r="D5451" s="38" t="s">
        <v>29</v>
      </c>
      <c r="E5451" s="43">
        <v>44713</v>
      </c>
      <c r="F5451" s="42" t="s">
        <v>47</v>
      </c>
      <c r="G5451" s="27">
        <v>0</v>
      </c>
      <c r="H5451" s="27">
        <v>0</v>
      </c>
      <c r="I5451" s="27">
        <v>0.25898954419000003</v>
      </c>
      <c r="J5451" s="25">
        <v>0.25085561899999997</v>
      </c>
      <c r="K5451" s="25">
        <v>0</v>
      </c>
      <c r="L5451" s="25">
        <v>0.24894089765000002</v>
      </c>
    </row>
    <row r="5452" spans="2:12" ht="19.5" customHeight="1" x14ac:dyDescent="0.3">
      <c r="B5452" s="39" t="s">
        <v>57</v>
      </c>
      <c r="C5452" s="38" t="s">
        <v>33</v>
      </c>
      <c r="D5452" s="38" t="s">
        <v>29</v>
      </c>
      <c r="E5452" s="43">
        <v>44682</v>
      </c>
      <c r="F5452" s="42" t="s">
        <v>47</v>
      </c>
      <c r="G5452" s="27">
        <v>0</v>
      </c>
      <c r="H5452" s="27">
        <v>0</v>
      </c>
      <c r="I5452" s="27">
        <v>0</v>
      </c>
      <c r="J5452" s="25">
        <v>0.27134111900000002</v>
      </c>
      <c r="K5452" s="25">
        <v>0.26536073296999996</v>
      </c>
      <c r="L5452" s="25">
        <v>0.27008361014999999</v>
      </c>
    </row>
    <row r="5453" spans="2:12" ht="19.5" customHeight="1" x14ac:dyDescent="0.3">
      <c r="B5453" s="39" t="s">
        <v>57</v>
      </c>
      <c r="C5453" s="38" t="s">
        <v>33</v>
      </c>
      <c r="D5453" s="38" t="s">
        <v>29</v>
      </c>
      <c r="E5453" s="43">
        <v>44652</v>
      </c>
      <c r="F5453" s="42" t="s">
        <v>47</v>
      </c>
      <c r="G5453" s="27">
        <v>0</v>
      </c>
      <c r="H5453" s="27">
        <v>0</v>
      </c>
      <c r="I5453" s="27">
        <v>0</v>
      </c>
      <c r="J5453" s="25">
        <v>0.276480053</v>
      </c>
      <c r="K5453" s="25">
        <v>0.27052016388</v>
      </c>
      <c r="L5453" s="25">
        <v>0.27538741060000005</v>
      </c>
    </row>
    <row r="5454" spans="2:12" ht="19.5" customHeight="1" x14ac:dyDescent="0.3">
      <c r="B5454" s="39" t="s">
        <v>57</v>
      </c>
      <c r="C5454" s="38" t="s">
        <v>33</v>
      </c>
      <c r="D5454" s="38" t="s">
        <v>29</v>
      </c>
      <c r="E5454" s="43">
        <v>44621</v>
      </c>
      <c r="F5454" s="42" t="s">
        <v>47</v>
      </c>
      <c r="G5454" s="27">
        <v>0</v>
      </c>
      <c r="H5454" s="27">
        <v>0.41548042099999999</v>
      </c>
      <c r="I5454" s="27">
        <v>0.39215542689999999</v>
      </c>
      <c r="J5454" s="25">
        <v>0</v>
      </c>
      <c r="K5454" s="25">
        <v>0</v>
      </c>
      <c r="L5454" s="25">
        <v>0.38627187650000006</v>
      </c>
    </row>
    <row r="5455" spans="2:12" ht="19.5" customHeight="1" x14ac:dyDescent="0.3">
      <c r="B5455" s="39" t="s">
        <v>57</v>
      </c>
      <c r="C5455" s="38" t="s">
        <v>33</v>
      </c>
      <c r="D5455" s="38" t="s">
        <v>29</v>
      </c>
      <c r="E5455" s="43">
        <v>44593</v>
      </c>
      <c r="F5455" s="42" t="s">
        <v>47</v>
      </c>
      <c r="G5455" s="27">
        <v>0.32523484143999998</v>
      </c>
      <c r="H5455" s="27">
        <v>0.31603449179999998</v>
      </c>
      <c r="I5455" s="27">
        <v>0</v>
      </c>
      <c r="J5455" s="25">
        <v>0</v>
      </c>
      <c r="K5455" s="25">
        <v>0</v>
      </c>
      <c r="L5455" s="25">
        <v>0.28589835910000005</v>
      </c>
    </row>
    <row r="5456" spans="2:12" ht="19.5" customHeight="1" x14ac:dyDescent="0.3">
      <c r="B5456" s="39" t="s">
        <v>57</v>
      </c>
      <c r="C5456" s="38" t="s">
        <v>33</v>
      </c>
      <c r="D5456" s="38" t="s">
        <v>29</v>
      </c>
      <c r="E5456" s="43">
        <v>44562</v>
      </c>
      <c r="F5456" s="42" t="s">
        <v>47</v>
      </c>
      <c r="G5456" s="27">
        <v>0.32701631943999998</v>
      </c>
      <c r="H5456" s="27">
        <v>0.31782997680000002</v>
      </c>
      <c r="I5456" s="27">
        <v>0</v>
      </c>
      <c r="J5456" s="25">
        <v>0</v>
      </c>
      <c r="K5456" s="25">
        <v>0</v>
      </c>
      <c r="L5456" s="25">
        <v>0.28771059160000001</v>
      </c>
    </row>
    <row r="5457" spans="2:12" ht="19.5" customHeight="1" x14ac:dyDescent="0.3">
      <c r="B5457" s="90" t="s">
        <v>57</v>
      </c>
      <c r="C5457" s="92" t="s">
        <v>33</v>
      </c>
      <c r="D5457" s="92" t="s">
        <v>29</v>
      </c>
      <c r="E5457" s="95">
        <v>45108</v>
      </c>
      <c r="F5457" s="97" t="s">
        <v>47</v>
      </c>
      <c r="G5457" s="74">
        <v>0.19929628999999999</v>
      </c>
      <c r="H5457" s="74">
        <v>0.18907502000000001</v>
      </c>
      <c r="I5457" s="74">
        <v>0</v>
      </c>
      <c r="J5457" s="99">
        <v>0</v>
      </c>
      <c r="K5457" s="99">
        <v>0</v>
      </c>
      <c r="L5457" s="99">
        <v>0.15771822999999999</v>
      </c>
    </row>
    <row r="5458" spans="2:12" ht="19.5" customHeight="1" x14ac:dyDescent="0.3">
      <c r="B5458" s="39" t="s">
        <v>57</v>
      </c>
      <c r="C5458" s="38" t="s">
        <v>33</v>
      </c>
      <c r="D5458" s="38" t="s">
        <v>29</v>
      </c>
      <c r="E5458" s="43">
        <v>45078</v>
      </c>
      <c r="F5458" s="42" t="s">
        <v>55</v>
      </c>
      <c r="G5458" s="27">
        <v>0</v>
      </c>
      <c r="H5458" s="27">
        <v>0</v>
      </c>
      <c r="I5458" s="27">
        <v>0.16348938825999998</v>
      </c>
      <c r="J5458" s="25">
        <v>0.155425022</v>
      </c>
      <c r="K5458" s="25">
        <v>0</v>
      </c>
      <c r="L5458" s="25">
        <v>0.1506490301</v>
      </c>
    </row>
    <row r="5459" spans="2:12" ht="19.5" customHeight="1" x14ac:dyDescent="0.3">
      <c r="B5459" s="39" t="s">
        <v>57</v>
      </c>
      <c r="C5459" s="38" t="s">
        <v>33</v>
      </c>
      <c r="D5459" s="38" t="s">
        <v>29</v>
      </c>
      <c r="E5459" s="43">
        <v>45047</v>
      </c>
      <c r="F5459" s="42" t="s">
        <v>55</v>
      </c>
      <c r="G5459" s="27">
        <v>0</v>
      </c>
      <c r="H5459" s="27">
        <v>0</v>
      </c>
      <c r="I5459" s="27">
        <v>0</v>
      </c>
      <c r="J5459" s="25">
        <v>0.13340603600000001</v>
      </c>
      <c r="K5459" s="25">
        <v>0.12690039448999998</v>
      </c>
      <c r="L5459" s="25">
        <v>0.12792363455</v>
      </c>
    </row>
    <row r="5460" spans="2:12" ht="19.5" customHeight="1" x14ac:dyDescent="0.3">
      <c r="B5460" s="39" t="s">
        <v>57</v>
      </c>
      <c r="C5460" s="38" t="s">
        <v>33</v>
      </c>
      <c r="D5460" s="38" t="s">
        <v>29</v>
      </c>
      <c r="E5460" s="43">
        <v>45017</v>
      </c>
      <c r="F5460" s="42" t="s">
        <v>55</v>
      </c>
      <c r="G5460" s="27">
        <v>0</v>
      </c>
      <c r="H5460" s="27">
        <v>0</v>
      </c>
      <c r="I5460" s="27">
        <v>0</v>
      </c>
      <c r="J5460" s="25">
        <v>0.132844148</v>
      </c>
      <c r="K5460" s="25">
        <v>0.12633626536999998</v>
      </c>
      <c r="L5460" s="25">
        <v>0.12734372015000001</v>
      </c>
    </row>
    <row r="5461" spans="2:12" ht="19.5" customHeight="1" x14ac:dyDescent="0.3">
      <c r="B5461" s="39" t="s">
        <v>57</v>
      </c>
      <c r="C5461" s="38" t="s">
        <v>33</v>
      </c>
      <c r="D5461" s="38" t="s">
        <v>29</v>
      </c>
      <c r="E5461" s="43">
        <v>44986</v>
      </c>
      <c r="F5461" s="42" t="s">
        <v>55</v>
      </c>
      <c r="G5461" s="27">
        <v>0</v>
      </c>
      <c r="H5461" s="27">
        <v>0.1778956129</v>
      </c>
      <c r="I5461" s="27">
        <v>0.15949452892999999</v>
      </c>
      <c r="J5461" s="25">
        <v>0</v>
      </c>
      <c r="K5461" s="25">
        <v>0</v>
      </c>
      <c r="L5461" s="25">
        <v>0.14652922155000001</v>
      </c>
    </row>
    <row r="5462" spans="2:12" ht="19.5" customHeight="1" x14ac:dyDescent="0.3">
      <c r="B5462" s="39" t="s">
        <v>57</v>
      </c>
      <c r="C5462" s="38" t="s">
        <v>33</v>
      </c>
      <c r="D5462" s="38" t="s">
        <v>29</v>
      </c>
      <c r="E5462" s="43">
        <v>44958</v>
      </c>
      <c r="F5462" s="42" t="s">
        <v>55</v>
      </c>
      <c r="G5462" s="27">
        <v>0.24021532243999999</v>
      </c>
      <c r="H5462" s="27">
        <v>0.23039559430000001</v>
      </c>
      <c r="I5462" s="27">
        <v>0</v>
      </c>
      <c r="J5462" s="25">
        <v>0</v>
      </c>
      <c r="K5462" s="25">
        <v>0</v>
      </c>
      <c r="L5462" s="25">
        <v>0.19951889985000001</v>
      </c>
    </row>
    <row r="5463" spans="2:12" ht="19.5" customHeight="1" x14ac:dyDescent="0.3">
      <c r="B5463" s="39" t="s">
        <v>57</v>
      </c>
      <c r="C5463" s="38" t="s">
        <v>33</v>
      </c>
      <c r="D5463" s="38" t="s">
        <v>29</v>
      </c>
      <c r="E5463" s="43">
        <v>44927</v>
      </c>
      <c r="F5463" s="42" t="s">
        <v>55</v>
      </c>
      <c r="G5463" s="27">
        <v>0.16430060660000001</v>
      </c>
      <c r="H5463" s="27">
        <v>0.15388399350000001</v>
      </c>
      <c r="I5463" s="27">
        <v>0</v>
      </c>
      <c r="J5463" s="25">
        <v>0</v>
      </c>
      <c r="K5463" s="25">
        <v>0</v>
      </c>
      <c r="L5463" s="25">
        <v>0.12229363225000001</v>
      </c>
    </row>
    <row r="5464" spans="2:12" ht="19.5" customHeight="1" x14ac:dyDescent="0.3">
      <c r="B5464" s="39" t="s">
        <v>57</v>
      </c>
      <c r="C5464" s="38" t="s">
        <v>33</v>
      </c>
      <c r="D5464" s="38" t="s">
        <v>29</v>
      </c>
      <c r="E5464" s="43">
        <v>44896</v>
      </c>
      <c r="F5464" s="42" t="s">
        <v>55</v>
      </c>
      <c r="G5464" s="27">
        <v>0.19684227139999999</v>
      </c>
      <c r="H5464" s="27">
        <v>0.1866815195</v>
      </c>
      <c r="I5464" s="27">
        <v>0</v>
      </c>
      <c r="J5464" s="25">
        <v>0</v>
      </c>
      <c r="K5464" s="25">
        <v>0</v>
      </c>
      <c r="L5464" s="25">
        <v>0.15539707925000001</v>
      </c>
    </row>
    <row r="5465" spans="2:12" ht="19.5" customHeight="1" x14ac:dyDescent="0.3">
      <c r="B5465" s="39" t="s">
        <v>57</v>
      </c>
      <c r="C5465" s="38" t="s">
        <v>33</v>
      </c>
      <c r="D5465" s="38" t="s">
        <v>29</v>
      </c>
      <c r="E5465" s="43">
        <v>44866</v>
      </c>
      <c r="F5465" s="42" t="s">
        <v>55</v>
      </c>
      <c r="G5465" s="27">
        <v>0</v>
      </c>
      <c r="H5465" s="27">
        <v>0.20895750340000002</v>
      </c>
      <c r="I5465" s="27">
        <v>0.18989529127999999</v>
      </c>
      <c r="J5465" s="25">
        <v>0</v>
      </c>
      <c r="K5465" s="25">
        <v>0</v>
      </c>
      <c r="L5465" s="25">
        <v>0.17788084380000002</v>
      </c>
    </row>
    <row r="5466" spans="2:12" ht="19.5" customHeight="1" x14ac:dyDescent="0.3">
      <c r="B5466" s="39" t="s">
        <v>57</v>
      </c>
      <c r="C5466" s="38" t="s">
        <v>33</v>
      </c>
      <c r="D5466" s="38" t="s">
        <v>29</v>
      </c>
      <c r="E5466" s="43">
        <v>44835</v>
      </c>
      <c r="F5466" s="42" t="s">
        <v>55</v>
      </c>
      <c r="G5466" s="27">
        <v>0</v>
      </c>
      <c r="H5466" s="27">
        <v>0</v>
      </c>
      <c r="I5466" s="27">
        <v>0</v>
      </c>
      <c r="J5466" s="25">
        <v>0.19544783599999999</v>
      </c>
      <c r="K5466" s="25">
        <v>0.18918965148999997</v>
      </c>
      <c r="L5466" s="25">
        <v>0.19195584955</v>
      </c>
    </row>
    <row r="5467" spans="2:12" ht="19.5" customHeight="1" x14ac:dyDescent="0.3">
      <c r="B5467" s="39" t="s">
        <v>57</v>
      </c>
      <c r="C5467" s="38" t="s">
        <v>33</v>
      </c>
      <c r="D5467" s="38" t="s">
        <v>29</v>
      </c>
      <c r="E5467" s="43">
        <v>44805</v>
      </c>
      <c r="F5467" s="42" t="s">
        <v>55</v>
      </c>
      <c r="G5467" s="27">
        <v>0</v>
      </c>
      <c r="H5467" s="27">
        <v>0</v>
      </c>
      <c r="I5467" s="27">
        <v>0.21538113290999999</v>
      </c>
      <c r="J5467" s="25">
        <v>0.20727328300000003</v>
      </c>
      <c r="K5467" s="25">
        <v>0</v>
      </c>
      <c r="L5467" s="25">
        <v>0.20428599085000002</v>
      </c>
    </row>
    <row r="5468" spans="2:12" ht="19.5" customHeight="1" x14ac:dyDescent="0.3">
      <c r="B5468" s="39" t="s">
        <v>57</v>
      </c>
      <c r="C5468" s="38" t="s">
        <v>33</v>
      </c>
      <c r="D5468" s="38" t="s">
        <v>29</v>
      </c>
      <c r="E5468" s="43">
        <v>44774</v>
      </c>
      <c r="F5468" s="42" t="s">
        <v>55</v>
      </c>
      <c r="G5468" s="27">
        <v>0</v>
      </c>
      <c r="H5468" s="27">
        <v>0</v>
      </c>
      <c r="I5468" s="27">
        <v>0.23157144257000001</v>
      </c>
      <c r="J5468" s="25">
        <v>0.22345097500000002</v>
      </c>
      <c r="K5468" s="25">
        <v>0</v>
      </c>
      <c r="L5468" s="25">
        <v>0.22098269295</v>
      </c>
    </row>
    <row r="5469" spans="2:12" ht="19.5" customHeight="1" x14ac:dyDescent="0.3">
      <c r="B5469" s="39" t="s">
        <v>57</v>
      </c>
      <c r="C5469" s="38" t="s">
        <v>33</v>
      </c>
      <c r="D5469" s="38" t="s">
        <v>29</v>
      </c>
      <c r="E5469" s="43">
        <v>44743</v>
      </c>
      <c r="F5469" s="42" t="s">
        <v>55</v>
      </c>
      <c r="G5469" s="27">
        <v>0.24672359231999999</v>
      </c>
      <c r="H5469" s="27">
        <v>0.2369857474</v>
      </c>
      <c r="I5469" s="27">
        <v>0</v>
      </c>
      <c r="J5469" s="25">
        <v>0</v>
      </c>
      <c r="K5469" s="25">
        <v>0</v>
      </c>
      <c r="L5469" s="25">
        <v>0.20620695730000002</v>
      </c>
    </row>
    <row r="5470" spans="2:12" ht="19.5" customHeight="1" x14ac:dyDescent="0.3">
      <c r="B5470" s="39" t="s">
        <v>57</v>
      </c>
      <c r="C5470" s="38" t="s">
        <v>33</v>
      </c>
      <c r="D5470" s="38" t="s">
        <v>29</v>
      </c>
      <c r="E5470" s="43">
        <v>44713</v>
      </c>
      <c r="F5470" s="42" t="s">
        <v>55</v>
      </c>
      <c r="G5470" s="27">
        <v>0</v>
      </c>
      <c r="H5470" s="27">
        <v>0</v>
      </c>
      <c r="I5470" s="27">
        <v>0.24883954419000001</v>
      </c>
      <c r="J5470" s="25">
        <v>0.24070561900000001</v>
      </c>
      <c r="K5470" s="25">
        <v>0</v>
      </c>
      <c r="L5470" s="25">
        <v>0.23879089765000003</v>
      </c>
    </row>
    <row r="5471" spans="2:12" ht="19.5" customHeight="1" x14ac:dyDescent="0.3">
      <c r="B5471" s="39" t="s">
        <v>57</v>
      </c>
      <c r="C5471" s="38" t="s">
        <v>33</v>
      </c>
      <c r="D5471" s="38" t="s">
        <v>29</v>
      </c>
      <c r="E5471" s="43">
        <v>44682</v>
      </c>
      <c r="F5471" s="42" t="s">
        <v>55</v>
      </c>
      <c r="G5471" s="27">
        <v>0</v>
      </c>
      <c r="H5471" s="27">
        <v>0</v>
      </c>
      <c r="I5471" s="27">
        <v>0</v>
      </c>
      <c r="J5471" s="25">
        <v>0.26119111899999997</v>
      </c>
      <c r="K5471" s="25">
        <v>0.25521073296999996</v>
      </c>
      <c r="L5471" s="25">
        <v>0.25993361014999999</v>
      </c>
    </row>
    <row r="5472" spans="2:12" ht="19.5" customHeight="1" x14ac:dyDescent="0.3">
      <c r="B5472" s="39" t="s">
        <v>57</v>
      </c>
      <c r="C5472" s="38" t="s">
        <v>33</v>
      </c>
      <c r="D5472" s="38" t="s">
        <v>29</v>
      </c>
      <c r="E5472" s="43">
        <v>44652</v>
      </c>
      <c r="F5472" s="42" t="s">
        <v>55</v>
      </c>
      <c r="G5472" s="27">
        <v>0</v>
      </c>
      <c r="H5472" s="27">
        <v>0</v>
      </c>
      <c r="I5472" s="27">
        <v>0</v>
      </c>
      <c r="J5472" s="25">
        <v>0.26633005300000001</v>
      </c>
      <c r="K5472" s="25">
        <v>0.26037016388000001</v>
      </c>
      <c r="L5472" s="25">
        <v>0.26523741060000006</v>
      </c>
    </row>
    <row r="5473" spans="2:12" ht="19.5" customHeight="1" x14ac:dyDescent="0.3">
      <c r="B5473" s="39" t="s">
        <v>57</v>
      </c>
      <c r="C5473" s="38" t="s">
        <v>33</v>
      </c>
      <c r="D5473" s="38" t="s">
        <v>29</v>
      </c>
      <c r="E5473" s="43">
        <v>44621</v>
      </c>
      <c r="F5473" s="42" t="s">
        <v>55</v>
      </c>
      <c r="G5473" s="27">
        <v>0</v>
      </c>
      <c r="H5473" s="27">
        <v>0.405330421</v>
      </c>
      <c r="I5473" s="27">
        <v>0.3820054269</v>
      </c>
      <c r="J5473" s="25">
        <v>0</v>
      </c>
      <c r="K5473" s="25">
        <v>0</v>
      </c>
      <c r="L5473" s="25">
        <v>0.37612187650000006</v>
      </c>
    </row>
    <row r="5474" spans="2:12" ht="19.5" customHeight="1" x14ac:dyDescent="0.3">
      <c r="B5474" s="39" t="s">
        <v>57</v>
      </c>
      <c r="C5474" s="38" t="s">
        <v>33</v>
      </c>
      <c r="D5474" s="38" t="s">
        <v>29</v>
      </c>
      <c r="E5474" s="43">
        <v>44593</v>
      </c>
      <c r="F5474" s="42" t="s">
        <v>55</v>
      </c>
      <c r="G5474" s="27">
        <v>0.31508484143999999</v>
      </c>
      <c r="H5474" s="27">
        <v>0.30588449179999999</v>
      </c>
      <c r="I5474" s="27">
        <v>0</v>
      </c>
      <c r="J5474" s="25">
        <v>0</v>
      </c>
      <c r="K5474" s="25">
        <v>0</v>
      </c>
      <c r="L5474" s="25">
        <v>0.27574835910000006</v>
      </c>
    </row>
    <row r="5475" spans="2:12" ht="19.5" customHeight="1" x14ac:dyDescent="0.3">
      <c r="B5475" s="39" t="s">
        <v>57</v>
      </c>
      <c r="C5475" s="38" t="s">
        <v>33</v>
      </c>
      <c r="D5475" s="38" t="s">
        <v>29</v>
      </c>
      <c r="E5475" s="43">
        <v>44562</v>
      </c>
      <c r="F5475" s="42" t="s">
        <v>55</v>
      </c>
      <c r="G5475" s="27">
        <v>0.31686631943999999</v>
      </c>
      <c r="H5475" s="27">
        <v>0.30767997679999998</v>
      </c>
      <c r="I5475" s="27">
        <v>0</v>
      </c>
      <c r="J5475" s="25">
        <v>0</v>
      </c>
      <c r="K5475" s="25">
        <v>0</v>
      </c>
      <c r="L5475" s="25">
        <v>0.27756059160000002</v>
      </c>
    </row>
    <row r="5476" spans="2:12" ht="19.5" customHeight="1" x14ac:dyDescent="0.3">
      <c r="B5476" s="90" t="s">
        <v>57</v>
      </c>
      <c r="C5476" s="92" t="s">
        <v>33</v>
      </c>
      <c r="D5476" s="92" t="s">
        <v>29</v>
      </c>
      <c r="E5476" s="95">
        <v>45108</v>
      </c>
      <c r="F5476" s="97" t="s">
        <v>55</v>
      </c>
      <c r="G5476" s="74">
        <v>0.18914628999999999</v>
      </c>
      <c r="H5476" s="74">
        <v>0.17892501999999999</v>
      </c>
      <c r="I5476" s="74">
        <v>0</v>
      </c>
      <c r="J5476" s="99">
        <v>0</v>
      </c>
      <c r="K5476" s="99">
        <v>0</v>
      </c>
      <c r="L5476" s="99">
        <v>0.14756822999999999</v>
      </c>
    </row>
    <row r="5477" spans="2:12" ht="19.5" customHeight="1" x14ac:dyDescent="0.3">
      <c r="B5477" s="39" t="s">
        <v>57</v>
      </c>
      <c r="C5477" s="38" t="s">
        <v>33</v>
      </c>
      <c r="D5477" s="38" t="s">
        <v>29</v>
      </c>
      <c r="E5477" s="43">
        <v>45078</v>
      </c>
      <c r="F5477" s="42" t="s">
        <v>56</v>
      </c>
      <c r="G5477" s="27">
        <v>0</v>
      </c>
      <c r="H5477" s="27">
        <v>0</v>
      </c>
      <c r="I5477" s="27">
        <v>0.16348938825999998</v>
      </c>
      <c r="J5477" s="25">
        <v>0.155425022</v>
      </c>
      <c r="K5477" s="25">
        <v>0</v>
      </c>
      <c r="L5477" s="25">
        <v>0.1506490301</v>
      </c>
    </row>
    <row r="5478" spans="2:12" ht="19.5" customHeight="1" x14ac:dyDescent="0.3">
      <c r="B5478" s="39" t="s">
        <v>57</v>
      </c>
      <c r="C5478" s="38" t="s">
        <v>33</v>
      </c>
      <c r="D5478" s="38" t="s">
        <v>29</v>
      </c>
      <c r="E5478" s="43">
        <v>45047</v>
      </c>
      <c r="F5478" s="42" t="s">
        <v>56</v>
      </c>
      <c r="G5478" s="27">
        <v>0</v>
      </c>
      <c r="H5478" s="27">
        <v>0</v>
      </c>
      <c r="I5478" s="27">
        <v>0</v>
      </c>
      <c r="J5478" s="25">
        <v>0.13340603600000001</v>
      </c>
      <c r="K5478" s="25">
        <v>0.12690039448999998</v>
      </c>
      <c r="L5478" s="25">
        <v>0.12792363455</v>
      </c>
    </row>
    <row r="5479" spans="2:12" ht="19.5" customHeight="1" x14ac:dyDescent="0.3">
      <c r="B5479" s="39" t="s">
        <v>57</v>
      </c>
      <c r="C5479" s="38" t="s">
        <v>33</v>
      </c>
      <c r="D5479" s="38" t="s">
        <v>29</v>
      </c>
      <c r="E5479" s="43">
        <v>45017</v>
      </c>
      <c r="F5479" s="42" t="s">
        <v>56</v>
      </c>
      <c r="G5479" s="27">
        <v>0</v>
      </c>
      <c r="H5479" s="27">
        <v>0</v>
      </c>
      <c r="I5479" s="27">
        <v>0</v>
      </c>
      <c r="J5479" s="25">
        <v>0.132844148</v>
      </c>
      <c r="K5479" s="25">
        <v>0.12633626536999998</v>
      </c>
      <c r="L5479" s="25">
        <v>0.12734372015000001</v>
      </c>
    </row>
    <row r="5480" spans="2:12" ht="19.5" customHeight="1" x14ac:dyDescent="0.3">
      <c r="B5480" s="39" t="s">
        <v>57</v>
      </c>
      <c r="C5480" s="38" t="s">
        <v>33</v>
      </c>
      <c r="D5480" s="38" t="s">
        <v>29</v>
      </c>
      <c r="E5480" s="43">
        <v>44986</v>
      </c>
      <c r="F5480" s="42" t="s">
        <v>56</v>
      </c>
      <c r="G5480" s="27">
        <v>0</v>
      </c>
      <c r="H5480" s="27">
        <v>0.1778956129</v>
      </c>
      <c r="I5480" s="27">
        <v>0.15949452892999999</v>
      </c>
      <c r="J5480" s="25">
        <v>0</v>
      </c>
      <c r="K5480" s="25">
        <v>0</v>
      </c>
      <c r="L5480" s="25">
        <v>0.14652922155000001</v>
      </c>
    </row>
    <row r="5481" spans="2:12" ht="19.5" customHeight="1" x14ac:dyDescent="0.3">
      <c r="B5481" s="39" t="s">
        <v>57</v>
      </c>
      <c r="C5481" s="38" t="s">
        <v>33</v>
      </c>
      <c r="D5481" s="38" t="s">
        <v>29</v>
      </c>
      <c r="E5481" s="43">
        <v>44958</v>
      </c>
      <c r="F5481" s="42" t="s">
        <v>56</v>
      </c>
      <c r="G5481" s="27">
        <v>0.24021532243999999</v>
      </c>
      <c r="H5481" s="27">
        <v>0.23039559430000001</v>
      </c>
      <c r="I5481" s="27">
        <v>0</v>
      </c>
      <c r="J5481" s="25">
        <v>0</v>
      </c>
      <c r="K5481" s="25">
        <v>0</v>
      </c>
      <c r="L5481" s="25">
        <v>0.19951889985000001</v>
      </c>
    </row>
    <row r="5482" spans="2:12" ht="19.5" customHeight="1" x14ac:dyDescent="0.3">
      <c r="B5482" s="39" t="s">
        <v>57</v>
      </c>
      <c r="C5482" s="38" t="s">
        <v>33</v>
      </c>
      <c r="D5482" s="38" t="s">
        <v>29</v>
      </c>
      <c r="E5482" s="43">
        <v>44927</v>
      </c>
      <c r="F5482" s="42" t="s">
        <v>56</v>
      </c>
      <c r="G5482" s="27">
        <v>0.16430060660000001</v>
      </c>
      <c r="H5482" s="27">
        <v>0.15388399350000001</v>
      </c>
      <c r="I5482" s="27">
        <v>0</v>
      </c>
      <c r="J5482" s="25">
        <v>0</v>
      </c>
      <c r="K5482" s="25">
        <v>0</v>
      </c>
      <c r="L5482" s="25">
        <v>0.12229363225000001</v>
      </c>
    </row>
    <row r="5483" spans="2:12" ht="19.5" customHeight="1" x14ac:dyDescent="0.3">
      <c r="B5483" s="39" t="s">
        <v>57</v>
      </c>
      <c r="C5483" s="38" t="s">
        <v>33</v>
      </c>
      <c r="D5483" s="38" t="s">
        <v>29</v>
      </c>
      <c r="E5483" s="43">
        <v>44896</v>
      </c>
      <c r="F5483" s="42" t="s">
        <v>56</v>
      </c>
      <c r="G5483" s="27">
        <v>0.19684227139999999</v>
      </c>
      <c r="H5483" s="27">
        <v>0.1866815195</v>
      </c>
      <c r="I5483" s="27">
        <v>0</v>
      </c>
      <c r="J5483" s="25">
        <v>0</v>
      </c>
      <c r="K5483" s="25">
        <v>0</v>
      </c>
      <c r="L5483" s="25">
        <v>0.15539707925000001</v>
      </c>
    </row>
    <row r="5484" spans="2:12" ht="19.5" customHeight="1" x14ac:dyDescent="0.3">
      <c r="B5484" s="39" t="s">
        <v>57</v>
      </c>
      <c r="C5484" s="38" t="s">
        <v>33</v>
      </c>
      <c r="D5484" s="38" t="s">
        <v>29</v>
      </c>
      <c r="E5484" s="43">
        <v>44866</v>
      </c>
      <c r="F5484" s="42" t="s">
        <v>56</v>
      </c>
      <c r="G5484" s="27">
        <v>0</v>
      </c>
      <c r="H5484" s="27">
        <v>0.20895750340000002</v>
      </c>
      <c r="I5484" s="27">
        <v>0.18989529127999999</v>
      </c>
      <c r="J5484" s="25">
        <v>0</v>
      </c>
      <c r="K5484" s="25">
        <v>0</v>
      </c>
      <c r="L5484" s="25">
        <v>0.17788084380000002</v>
      </c>
    </row>
    <row r="5485" spans="2:12" ht="19.5" customHeight="1" x14ac:dyDescent="0.3">
      <c r="B5485" s="39" t="s">
        <v>57</v>
      </c>
      <c r="C5485" s="38" t="s">
        <v>33</v>
      </c>
      <c r="D5485" s="38" t="s">
        <v>29</v>
      </c>
      <c r="E5485" s="43">
        <v>44835</v>
      </c>
      <c r="F5485" s="42" t="s">
        <v>56</v>
      </c>
      <c r="G5485" s="27">
        <v>0</v>
      </c>
      <c r="H5485" s="27">
        <v>0</v>
      </c>
      <c r="I5485" s="27">
        <v>0</v>
      </c>
      <c r="J5485" s="25">
        <v>0.19544783599999999</v>
      </c>
      <c r="K5485" s="25">
        <v>0.18918965148999997</v>
      </c>
      <c r="L5485" s="25">
        <v>0.19195584955</v>
      </c>
    </row>
    <row r="5486" spans="2:12" ht="19.5" customHeight="1" x14ac:dyDescent="0.3">
      <c r="B5486" s="39" t="s">
        <v>57</v>
      </c>
      <c r="C5486" s="38" t="s">
        <v>33</v>
      </c>
      <c r="D5486" s="38" t="s">
        <v>29</v>
      </c>
      <c r="E5486" s="43">
        <v>44805</v>
      </c>
      <c r="F5486" s="42" t="s">
        <v>56</v>
      </c>
      <c r="G5486" s="27">
        <v>0</v>
      </c>
      <c r="H5486" s="27">
        <v>0</v>
      </c>
      <c r="I5486" s="27">
        <v>0.21538113290999999</v>
      </c>
      <c r="J5486" s="25">
        <v>0.20727328300000003</v>
      </c>
      <c r="K5486" s="25">
        <v>0</v>
      </c>
      <c r="L5486" s="25">
        <v>0.20428599085000002</v>
      </c>
    </row>
    <row r="5487" spans="2:12" ht="19.5" customHeight="1" x14ac:dyDescent="0.3">
      <c r="B5487" s="39" t="s">
        <v>57</v>
      </c>
      <c r="C5487" s="38" t="s">
        <v>33</v>
      </c>
      <c r="D5487" s="38" t="s">
        <v>29</v>
      </c>
      <c r="E5487" s="43">
        <v>44774</v>
      </c>
      <c r="F5487" s="42" t="s">
        <v>56</v>
      </c>
      <c r="G5487" s="27">
        <v>0</v>
      </c>
      <c r="H5487" s="27">
        <v>0</v>
      </c>
      <c r="I5487" s="27">
        <v>0.23157144257000001</v>
      </c>
      <c r="J5487" s="25">
        <v>0.22345097500000002</v>
      </c>
      <c r="K5487" s="25">
        <v>0</v>
      </c>
      <c r="L5487" s="25">
        <v>0.22098269295</v>
      </c>
    </row>
    <row r="5488" spans="2:12" ht="19.5" customHeight="1" x14ac:dyDescent="0.3">
      <c r="B5488" s="39" t="s">
        <v>57</v>
      </c>
      <c r="C5488" s="38" t="s">
        <v>33</v>
      </c>
      <c r="D5488" s="38" t="s">
        <v>29</v>
      </c>
      <c r="E5488" s="43">
        <v>44743</v>
      </c>
      <c r="F5488" s="42" t="s">
        <v>56</v>
      </c>
      <c r="G5488" s="27">
        <v>0.24672359231999999</v>
      </c>
      <c r="H5488" s="27">
        <v>0.2369857474</v>
      </c>
      <c r="I5488" s="27">
        <v>0</v>
      </c>
      <c r="J5488" s="25">
        <v>0</v>
      </c>
      <c r="K5488" s="25">
        <v>0</v>
      </c>
      <c r="L5488" s="25">
        <v>0.20620695730000002</v>
      </c>
    </row>
    <row r="5489" spans="2:12" ht="19.5" customHeight="1" x14ac:dyDescent="0.3">
      <c r="B5489" s="39" t="s">
        <v>57</v>
      </c>
      <c r="C5489" s="38" t="s">
        <v>33</v>
      </c>
      <c r="D5489" s="38" t="s">
        <v>29</v>
      </c>
      <c r="E5489" s="43">
        <v>44713</v>
      </c>
      <c r="F5489" s="42" t="s">
        <v>56</v>
      </c>
      <c r="G5489" s="27">
        <v>0</v>
      </c>
      <c r="H5489" s="27">
        <v>0</v>
      </c>
      <c r="I5489" s="27">
        <v>0.24883954419000001</v>
      </c>
      <c r="J5489" s="25">
        <v>0.24070561900000001</v>
      </c>
      <c r="K5489" s="25">
        <v>0</v>
      </c>
      <c r="L5489" s="25">
        <v>0.23879089765000003</v>
      </c>
    </row>
    <row r="5490" spans="2:12" ht="19.5" customHeight="1" x14ac:dyDescent="0.3">
      <c r="B5490" s="39" t="s">
        <v>57</v>
      </c>
      <c r="C5490" s="38" t="s">
        <v>33</v>
      </c>
      <c r="D5490" s="38" t="s">
        <v>29</v>
      </c>
      <c r="E5490" s="43">
        <v>44682</v>
      </c>
      <c r="F5490" s="42" t="s">
        <v>56</v>
      </c>
      <c r="G5490" s="27">
        <v>0</v>
      </c>
      <c r="H5490" s="27">
        <v>0</v>
      </c>
      <c r="I5490" s="27">
        <v>0</v>
      </c>
      <c r="J5490" s="25">
        <v>0.26119111899999997</v>
      </c>
      <c r="K5490" s="25">
        <v>0.25521073296999996</v>
      </c>
      <c r="L5490" s="25">
        <v>0.25993361014999999</v>
      </c>
    </row>
    <row r="5491" spans="2:12" ht="19.5" customHeight="1" x14ac:dyDescent="0.3">
      <c r="B5491" s="39" t="s">
        <v>57</v>
      </c>
      <c r="C5491" s="38" t="s">
        <v>33</v>
      </c>
      <c r="D5491" s="38" t="s">
        <v>29</v>
      </c>
      <c r="E5491" s="43">
        <v>44652</v>
      </c>
      <c r="F5491" s="42" t="s">
        <v>56</v>
      </c>
      <c r="G5491" s="27">
        <v>0</v>
      </c>
      <c r="H5491" s="27">
        <v>0</v>
      </c>
      <c r="I5491" s="27">
        <v>0</v>
      </c>
      <c r="J5491" s="25">
        <v>0.26633005300000001</v>
      </c>
      <c r="K5491" s="25">
        <v>0.26037016388000001</v>
      </c>
      <c r="L5491" s="25">
        <v>0.26523741060000006</v>
      </c>
    </row>
    <row r="5492" spans="2:12" ht="19.5" customHeight="1" x14ac:dyDescent="0.3">
      <c r="B5492" s="39" t="s">
        <v>57</v>
      </c>
      <c r="C5492" s="38" t="s">
        <v>33</v>
      </c>
      <c r="D5492" s="38" t="s">
        <v>29</v>
      </c>
      <c r="E5492" s="43">
        <v>44621</v>
      </c>
      <c r="F5492" s="42" t="s">
        <v>56</v>
      </c>
      <c r="G5492" s="27">
        <v>0</v>
      </c>
      <c r="H5492" s="27">
        <v>0.405330421</v>
      </c>
      <c r="I5492" s="27">
        <v>0.3820054269</v>
      </c>
      <c r="J5492" s="25">
        <v>0</v>
      </c>
      <c r="K5492" s="25">
        <v>0</v>
      </c>
      <c r="L5492" s="25">
        <v>0.37612187650000006</v>
      </c>
    </row>
    <row r="5493" spans="2:12" ht="19.5" customHeight="1" x14ac:dyDescent="0.3">
      <c r="B5493" s="39" t="s">
        <v>57</v>
      </c>
      <c r="C5493" s="38" t="s">
        <v>33</v>
      </c>
      <c r="D5493" s="38" t="s">
        <v>29</v>
      </c>
      <c r="E5493" s="43">
        <v>44593</v>
      </c>
      <c r="F5493" s="42" t="s">
        <v>56</v>
      </c>
      <c r="G5493" s="27">
        <v>0.31508484143999999</v>
      </c>
      <c r="H5493" s="27">
        <v>0.30588449179999999</v>
      </c>
      <c r="I5493" s="27">
        <v>0</v>
      </c>
      <c r="J5493" s="25">
        <v>0</v>
      </c>
      <c r="K5493" s="25">
        <v>0</v>
      </c>
      <c r="L5493" s="25">
        <v>0.27574835910000006</v>
      </c>
    </row>
    <row r="5494" spans="2:12" ht="19.5" customHeight="1" x14ac:dyDescent="0.3">
      <c r="B5494" s="39" t="s">
        <v>57</v>
      </c>
      <c r="C5494" s="38" t="s">
        <v>33</v>
      </c>
      <c r="D5494" s="38" t="s">
        <v>29</v>
      </c>
      <c r="E5494" s="43">
        <v>44562</v>
      </c>
      <c r="F5494" s="42" t="s">
        <v>56</v>
      </c>
      <c r="G5494" s="27">
        <v>0.31686631943999999</v>
      </c>
      <c r="H5494" s="27">
        <v>0.30767997679999998</v>
      </c>
      <c r="I5494" s="27">
        <v>0</v>
      </c>
      <c r="J5494" s="25">
        <v>0</v>
      </c>
      <c r="K5494" s="25">
        <v>0</v>
      </c>
      <c r="L5494" s="25">
        <v>0.27756059160000002</v>
      </c>
    </row>
    <row r="5495" spans="2:12" ht="19.5" customHeight="1" x14ac:dyDescent="0.3">
      <c r="B5495" s="90" t="s">
        <v>57</v>
      </c>
      <c r="C5495" s="92" t="s">
        <v>33</v>
      </c>
      <c r="D5495" s="92" t="s">
        <v>29</v>
      </c>
      <c r="E5495" s="95">
        <v>45108</v>
      </c>
      <c r="F5495" s="97" t="s">
        <v>56</v>
      </c>
      <c r="G5495" s="74">
        <v>0.18914628999999999</v>
      </c>
      <c r="H5495" s="74">
        <v>0.17892501999999999</v>
      </c>
      <c r="I5495" s="74">
        <v>0</v>
      </c>
      <c r="J5495" s="99">
        <v>0</v>
      </c>
      <c r="K5495" s="99">
        <v>0</v>
      </c>
      <c r="L5495" s="99">
        <v>0.14756822999999999</v>
      </c>
    </row>
    <row r="5496" spans="2:12" ht="19.5" customHeight="1" x14ac:dyDescent="0.3">
      <c r="B5496" s="39" t="s">
        <v>57</v>
      </c>
      <c r="C5496" s="38" t="s">
        <v>33</v>
      </c>
      <c r="D5496" s="38" t="s">
        <v>29</v>
      </c>
      <c r="E5496" s="43">
        <v>45078</v>
      </c>
      <c r="F5496" s="42" t="s">
        <v>58</v>
      </c>
      <c r="G5496" s="27">
        <v>0</v>
      </c>
      <c r="H5496" s="27">
        <v>0</v>
      </c>
      <c r="I5496" s="27">
        <v>0.15638438826000001</v>
      </c>
      <c r="J5496" s="25">
        <v>0.148320022</v>
      </c>
      <c r="K5496" s="25">
        <v>0</v>
      </c>
      <c r="L5496" s="25">
        <v>0.1435440301</v>
      </c>
    </row>
    <row r="5497" spans="2:12" ht="19.5" customHeight="1" x14ac:dyDescent="0.3">
      <c r="B5497" s="39" t="s">
        <v>57</v>
      </c>
      <c r="C5497" s="38" t="s">
        <v>33</v>
      </c>
      <c r="D5497" s="38" t="s">
        <v>29</v>
      </c>
      <c r="E5497" s="43">
        <v>45047</v>
      </c>
      <c r="F5497" s="42" t="s">
        <v>58</v>
      </c>
      <c r="G5497" s="27">
        <v>0</v>
      </c>
      <c r="H5497" s="27">
        <v>0</v>
      </c>
      <c r="I5497" s="27">
        <v>0</v>
      </c>
      <c r="J5497" s="25">
        <v>0.12630103600000001</v>
      </c>
      <c r="K5497" s="25">
        <v>0.11979539448999998</v>
      </c>
      <c r="L5497" s="25">
        <v>0.12081863455</v>
      </c>
    </row>
    <row r="5498" spans="2:12" ht="19.5" customHeight="1" x14ac:dyDescent="0.3">
      <c r="B5498" s="39" t="s">
        <v>57</v>
      </c>
      <c r="C5498" s="38" t="s">
        <v>33</v>
      </c>
      <c r="D5498" s="38" t="s">
        <v>29</v>
      </c>
      <c r="E5498" s="43">
        <v>45017</v>
      </c>
      <c r="F5498" s="42" t="s">
        <v>58</v>
      </c>
      <c r="G5498" s="27">
        <v>0</v>
      </c>
      <c r="H5498" s="27">
        <v>0</v>
      </c>
      <c r="I5498" s="27">
        <v>0</v>
      </c>
      <c r="J5498" s="25">
        <v>0.12573914800000002</v>
      </c>
      <c r="K5498" s="25">
        <v>0.11923126536999999</v>
      </c>
      <c r="L5498" s="25">
        <v>0.12023872015000001</v>
      </c>
    </row>
    <row r="5499" spans="2:12" ht="19.5" customHeight="1" x14ac:dyDescent="0.3">
      <c r="B5499" s="39" t="s">
        <v>57</v>
      </c>
      <c r="C5499" s="38" t="s">
        <v>33</v>
      </c>
      <c r="D5499" s="38" t="s">
        <v>29</v>
      </c>
      <c r="E5499" s="43">
        <v>44986</v>
      </c>
      <c r="F5499" s="42" t="s">
        <v>58</v>
      </c>
      <c r="G5499" s="27">
        <v>0</v>
      </c>
      <c r="H5499" s="27">
        <v>0.1707906129</v>
      </c>
      <c r="I5499" s="27">
        <v>0.15238952893000002</v>
      </c>
      <c r="J5499" s="25">
        <v>0</v>
      </c>
      <c r="K5499" s="25">
        <v>0</v>
      </c>
      <c r="L5499" s="25">
        <v>0.13942422155</v>
      </c>
    </row>
    <row r="5500" spans="2:12" ht="19.5" customHeight="1" x14ac:dyDescent="0.3">
      <c r="B5500" s="39" t="s">
        <v>57</v>
      </c>
      <c r="C5500" s="38" t="s">
        <v>33</v>
      </c>
      <c r="D5500" s="38" t="s">
        <v>29</v>
      </c>
      <c r="E5500" s="43">
        <v>44958</v>
      </c>
      <c r="F5500" s="42" t="s">
        <v>58</v>
      </c>
      <c r="G5500" s="27">
        <v>0.23311032243999999</v>
      </c>
      <c r="H5500" s="27">
        <v>0.22329059430000003</v>
      </c>
      <c r="I5500" s="27">
        <v>0</v>
      </c>
      <c r="J5500" s="25">
        <v>0</v>
      </c>
      <c r="K5500" s="25">
        <v>0</v>
      </c>
      <c r="L5500" s="25">
        <v>0.19241389985000001</v>
      </c>
    </row>
    <row r="5501" spans="2:12" ht="19.5" customHeight="1" x14ac:dyDescent="0.3">
      <c r="B5501" s="39" t="s">
        <v>57</v>
      </c>
      <c r="C5501" s="38" t="s">
        <v>33</v>
      </c>
      <c r="D5501" s="38" t="s">
        <v>29</v>
      </c>
      <c r="E5501" s="43">
        <v>44927</v>
      </c>
      <c r="F5501" s="42" t="s">
        <v>58</v>
      </c>
      <c r="G5501" s="27">
        <v>0.15719560659999998</v>
      </c>
      <c r="H5501" s="27">
        <v>0.14677899350000001</v>
      </c>
      <c r="I5501" s="27">
        <v>0</v>
      </c>
      <c r="J5501" s="25">
        <v>0</v>
      </c>
      <c r="K5501" s="25">
        <v>0</v>
      </c>
      <c r="L5501" s="25">
        <v>0.11518863225000001</v>
      </c>
    </row>
    <row r="5502" spans="2:12" ht="19.5" customHeight="1" x14ac:dyDescent="0.3">
      <c r="B5502" s="39" t="s">
        <v>57</v>
      </c>
      <c r="C5502" s="38" t="s">
        <v>33</v>
      </c>
      <c r="D5502" s="38" t="s">
        <v>29</v>
      </c>
      <c r="E5502" s="43">
        <v>44896</v>
      </c>
      <c r="F5502" s="42" t="s">
        <v>58</v>
      </c>
      <c r="G5502" s="27">
        <v>0.18973727140000002</v>
      </c>
      <c r="H5502" s="27">
        <v>0.17957651950000003</v>
      </c>
      <c r="I5502" s="27">
        <v>0</v>
      </c>
      <c r="J5502" s="25">
        <v>0</v>
      </c>
      <c r="K5502" s="25">
        <v>0</v>
      </c>
      <c r="L5502" s="25">
        <v>0.14829207925000001</v>
      </c>
    </row>
    <row r="5503" spans="2:12" ht="19.5" customHeight="1" x14ac:dyDescent="0.3">
      <c r="B5503" s="39" t="s">
        <v>57</v>
      </c>
      <c r="C5503" s="38" t="s">
        <v>33</v>
      </c>
      <c r="D5503" s="38" t="s">
        <v>29</v>
      </c>
      <c r="E5503" s="43">
        <v>44866</v>
      </c>
      <c r="F5503" s="42" t="s">
        <v>58</v>
      </c>
      <c r="G5503" s="27">
        <v>0</v>
      </c>
      <c r="H5503" s="27">
        <v>0.20185250339999999</v>
      </c>
      <c r="I5503" s="27">
        <v>0.18279029128000002</v>
      </c>
      <c r="J5503" s="25">
        <v>0</v>
      </c>
      <c r="K5503" s="25">
        <v>0</v>
      </c>
      <c r="L5503" s="25">
        <v>0.17077584380000002</v>
      </c>
    </row>
    <row r="5504" spans="2:12" ht="19.5" customHeight="1" x14ac:dyDescent="0.3">
      <c r="B5504" s="39" t="s">
        <v>57</v>
      </c>
      <c r="C5504" s="38" t="s">
        <v>33</v>
      </c>
      <c r="D5504" s="38" t="s">
        <v>29</v>
      </c>
      <c r="E5504" s="43">
        <v>44835</v>
      </c>
      <c r="F5504" s="42" t="s">
        <v>58</v>
      </c>
      <c r="G5504" s="27">
        <v>0</v>
      </c>
      <c r="H5504" s="27">
        <v>0</v>
      </c>
      <c r="I5504" s="27">
        <v>0</v>
      </c>
      <c r="J5504" s="25">
        <v>0.18834283600000001</v>
      </c>
      <c r="K5504" s="25">
        <v>0.18208465148999997</v>
      </c>
      <c r="L5504" s="25">
        <v>0.18485084955</v>
      </c>
    </row>
    <row r="5505" spans="2:12" ht="19.5" customHeight="1" x14ac:dyDescent="0.3">
      <c r="B5505" s="39" t="s">
        <v>57</v>
      </c>
      <c r="C5505" s="38" t="s">
        <v>33</v>
      </c>
      <c r="D5505" s="38" t="s">
        <v>29</v>
      </c>
      <c r="E5505" s="43">
        <v>44805</v>
      </c>
      <c r="F5505" s="42" t="s">
        <v>58</v>
      </c>
      <c r="G5505" s="27">
        <v>0</v>
      </c>
      <c r="H5505" s="27">
        <v>0</v>
      </c>
      <c r="I5505" s="27">
        <v>0.20827613291000002</v>
      </c>
      <c r="J5505" s="25">
        <v>0.20016828300000003</v>
      </c>
      <c r="K5505" s="25">
        <v>0</v>
      </c>
      <c r="L5505" s="25">
        <v>0.19718099085000002</v>
      </c>
    </row>
    <row r="5506" spans="2:12" ht="19.5" customHeight="1" x14ac:dyDescent="0.3">
      <c r="B5506" s="39" t="s">
        <v>57</v>
      </c>
      <c r="C5506" s="38" t="s">
        <v>33</v>
      </c>
      <c r="D5506" s="38" t="s">
        <v>29</v>
      </c>
      <c r="E5506" s="43">
        <v>44774</v>
      </c>
      <c r="F5506" s="42" t="s">
        <v>58</v>
      </c>
      <c r="G5506" s="27">
        <v>0</v>
      </c>
      <c r="H5506" s="27">
        <v>0</v>
      </c>
      <c r="I5506" s="27">
        <v>0.22446644257000004</v>
      </c>
      <c r="J5506" s="25">
        <v>0.21634597500000002</v>
      </c>
      <c r="K5506" s="25">
        <v>0</v>
      </c>
      <c r="L5506" s="25">
        <v>0.21387769295</v>
      </c>
    </row>
    <row r="5507" spans="2:12" ht="19.5" customHeight="1" x14ac:dyDescent="0.3">
      <c r="B5507" s="39" t="s">
        <v>57</v>
      </c>
      <c r="C5507" s="38" t="s">
        <v>33</v>
      </c>
      <c r="D5507" s="38" t="s">
        <v>29</v>
      </c>
      <c r="E5507" s="43">
        <v>44743</v>
      </c>
      <c r="F5507" s="42" t="s">
        <v>58</v>
      </c>
      <c r="G5507" s="27">
        <v>0.23961859231999999</v>
      </c>
      <c r="H5507" s="27">
        <v>0.22988074740000003</v>
      </c>
      <c r="I5507" s="27">
        <v>0</v>
      </c>
      <c r="J5507" s="25">
        <v>0</v>
      </c>
      <c r="K5507" s="25">
        <v>0</v>
      </c>
      <c r="L5507" s="25">
        <v>0.19910195730000002</v>
      </c>
    </row>
    <row r="5508" spans="2:12" ht="19.5" customHeight="1" x14ac:dyDescent="0.3">
      <c r="B5508" s="39" t="s">
        <v>57</v>
      </c>
      <c r="C5508" s="38" t="s">
        <v>33</v>
      </c>
      <c r="D5508" s="38" t="s">
        <v>29</v>
      </c>
      <c r="E5508" s="43">
        <v>44713</v>
      </c>
      <c r="F5508" s="42" t="s">
        <v>58</v>
      </c>
      <c r="G5508" s="27">
        <v>0</v>
      </c>
      <c r="H5508" s="27">
        <v>0</v>
      </c>
      <c r="I5508" s="27">
        <v>0.24173454419000001</v>
      </c>
      <c r="J5508" s="25">
        <v>0.23360061900000001</v>
      </c>
      <c r="K5508" s="25">
        <v>0</v>
      </c>
      <c r="L5508" s="25">
        <v>0.23168589765000003</v>
      </c>
    </row>
    <row r="5509" spans="2:12" ht="19.5" customHeight="1" x14ac:dyDescent="0.3">
      <c r="B5509" s="39" t="s">
        <v>57</v>
      </c>
      <c r="C5509" s="38" t="s">
        <v>33</v>
      </c>
      <c r="D5509" s="38" t="s">
        <v>29</v>
      </c>
      <c r="E5509" s="43">
        <v>44682</v>
      </c>
      <c r="F5509" s="42" t="s">
        <v>58</v>
      </c>
      <c r="G5509" s="27">
        <v>0</v>
      </c>
      <c r="H5509" s="27">
        <v>0</v>
      </c>
      <c r="I5509" s="27">
        <v>0</v>
      </c>
      <c r="J5509" s="25">
        <v>0.254086119</v>
      </c>
      <c r="K5509" s="25">
        <v>0.24810573296999996</v>
      </c>
      <c r="L5509" s="25">
        <v>0.25282861014999997</v>
      </c>
    </row>
    <row r="5510" spans="2:12" ht="19.5" customHeight="1" x14ac:dyDescent="0.3">
      <c r="B5510" s="39" t="s">
        <v>57</v>
      </c>
      <c r="C5510" s="38" t="s">
        <v>33</v>
      </c>
      <c r="D5510" s="38" t="s">
        <v>29</v>
      </c>
      <c r="E5510" s="43">
        <v>44652</v>
      </c>
      <c r="F5510" s="42" t="s">
        <v>58</v>
      </c>
      <c r="G5510" s="27">
        <v>0</v>
      </c>
      <c r="H5510" s="27">
        <v>0</v>
      </c>
      <c r="I5510" s="27">
        <v>0</v>
      </c>
      <c r="J5510" s="25">
        <v>0.25922505300000004</v>
      </c>
      <c r="K5510" s="25">
        <v>0.25326516387999998</v>
      </c>
      <c r="L5510" s="25">
        <v>0.25813241060000003</v>
      </c>
    </row>
    <row r="5511" spans="2:12" ht="19.5" customHeight="1" x14ac:dyDescent="0.3">
      <c r="B5511" s="39" t="s">
        <v>57</v>
      </c>
      <c r="C5511" s="38" t="s">
        <v>33</v>
      </c>
      <c r="D5511" s="38" t="s">
        <v>29</v>
      </c>
      <c r="E5511" s="43">
        <v>44621</v>
      </c>
      <c r="F5511" s="42" t="s">
        <v>58</v>
      </c>
      <c r="G5511" s="27">
        <v>0</v>
      </c>
      <c r="H5511" s="27">
        <v>0.39822542100000002</v>
      </c>
      <c r="I5511" s="27">
        <v>0.37490042690000003</v>
      </c>
      <c r="J5511" s="25">
        <v>0</v>
      </c>
      <c r="K5511" s="25">
        <v>0</v>
      </c>
      <c r="L5511" s="25">
        <v>0.36901687650000004</v>
      </c>
    </row>
    <row r="5512" spans="2:12" ht="19.5" customHeight="1" x14ac:dyDescent="0.3">
      <c r="B5512" s="39" t="s">
        <v>57</v>
      </c>
      <c r="C5512" s="38" t="s">
        <v>33</v>
      </c>
      <c r="D5512" s="38" t="s">
        <v>29</v>
      </c>
      <c r="E5512" s="43">
        <v>44593</v>
      </c>
      <c r="F5512" s="42" t="s">
        <v>58</v>
      </c>
      <c r="G5512" s="27">
        <v>0.30797984144000001</v>
      </c>
      <c r="H5512" s="27">
        <v>0.29877949180000002</v>
      </c>
      <c r="I5512" s="27">
        <v>0</v>
      </c>
      <c r="J5512" s="25">
        <v>0</v>
      </c>
      <c r="K5512" s="25">
        <v>0</v>
      </c>
      <c r="L5512" s="25">
        <v>0.26864335910000003</v>
      </c>
    </row>
    <row r="5513" spans="2:12" ht="19.5" customHeight="1" x14ac:dyDescent="0.3">
      <c r="B5513" s="39" t="s">
        <v>57</v>
      </c>
      <c r="C5513" s="38" t="s">
        <v>33</v>
      </c>
      <c r="D5513" s="38" t="s">
        <v>29</v>
      </c>
      <c r="E5513" s="43">
        <v>44562</v>
      </c>
      <c r="F5513" s="42" t="s">
        <v>58</v>
      </c>
      <c r="G5513" s="27">
        <v>0.30976131943999996</v>
      </c>
      <c r="H5513" s="27">
        <v>0.3005749768</v>
      </c>
      <c r="I5513" s="27">
        <v>0</v>
      </c>
      <c r="J5513" s="25">
        <v>0</v>
      </c>
      <c r="K5513" s="25">
        <v>0</v>
      </c>
      <c r="L5513" s="25">
        <v>0.27045559159999999</v>
      </c>
    </row>
    <row r="5514" spans="2:12" ht="19.5" customHeight="1" x14ac:dyDescent="0.3">
      <c r="B5514" s="88" t="s">
        <v>57</v>
      </c>
      <c r="C5514" s="38" t="s">
        <v>33</v>
      </c>
      <c r="D5514" s="38" t="s">
        <v>29</v>
      </c>
      <c r="E5514" s="43">
        <v>44774</v>
      </c>
      <c r="F5514" s="42" t="s">
        <v>58</v>
      </c>
      <c r="G5514" s="27">
        <v>0</v>
      </c>
      <c r="H5514" s="27">
        <v>0</v>
      </c>
      <c r="I5514" s="27">
        <v>0.22446644257000004</v>
      </c>
      <c r="J5514" s="25">
        <v>0.21634597500000002</v>
      </c>
      <c r="K5514" s="25">
        <v>0</v>
      </c>
      <c r="L5514" s="25">
        <v>0.21387769295</v>
      </c>
    </row>
    <row r="5515" spans="2:12" ht="19.5" customHeight="1" x14ac:dyDescent="0.3">
      <c r="B5515" s="88" t="s">
        <v>57</v>
      </c>
      <c r="C5515" s="38" t="s">
        <v>33</v>
      </c>
      <c r="D5515" s="38" t="s">
        <v>29</v>
      </c>
      <c r="E5515" s="43">
        <v>44743</v>
      </c>
      <c r="F5515" s="42" t="s">
        <v>58</v>
      </c>
      <c r="G5515" s="27">
        <v>0.23961859231999999</v>
      </c>
      <c r="H5515" s="27">
        <v>0.22988074740000003</v>
      </c>
      <c r="I5515" s="27">
        <v>0</v>
      </c>
      <c r="J5515" s="25">
        <v>0</v>
      </c>
      <c r="K5515" s="25">
        <v>0</v>
      </c>
      <c r="L5515" s="25">
        <v>0.19910195730000002</v>
      </c>
    </row>
    <row r="5516" spans="2:12" ht="19.5" customHeight="1" x14ac:dyDescent="0.3">
      <c r="B5516" s="39" t="s">
        <v>57</v>
      </c>
      <c r="C5516" s="38" t="s">
        <v>33</v>
      </c>
      <c r="D5516" s="38" t="s">
        <v>29</v>
      </c>
      <c r="E5516" s="43">
        <v>44713</v>
      </c>
      <c r="F5516" s="42" t="s">
        <v>58</v>
      </c>
      <c r="G5516" s="27">
        <v>0</v>
      </c>
      <c r="H5516" s="27">
        <v>0</v>
      </c>
      <c r="I5516" s="27">
        <v>0.24173454419000001</v>
      </c>
      <c r="J5516" s="25">
        <v>0.23360061900000001</v>
      </c>
      <c r="K5516" s="25">
        <v>0</v>
      </c>
      <c r="L5516" s="25">
        <v>0.23168589765000003</v>
      </c>
    </row>
    <row r="5517" spans="2:12" ht="19.5" customHeight="1" x14ac:dyDescent="0.3">
      <c r="B5517" s="39" t="s">
        <v>57</v>
      </c>
      <c r="C5517" s="38" t="s">
        <v>33</v>
      </c>
      <c r="D5517" s="38" t="s">
        <v>29</v>
      </c>
      <c r="E5517" s="43">
        <v>44682</v>
      </c>
      <c r="F5517" s="42" t="s">
        <v>58</v>
      </c>
      <c r="G5517" s="27">
        <v>0</v>
      </c>
      <c r="H5517" s="27">
        <v>0</v>
      </c>
      <c r="I5517" s="27">
        <v>0</v>
      </c>
      <c r="J5517" s="25">
        <v>0.254086119</v>
      </c>
      <c r="K5517" s="25">
        <v>0.24810573296999996</v>
      </c>
      <c r="L5517" s="25">
        <v>0.25282861014999997</v>
      </c>
    </row>
    <row r="5518" spans="2:12" ht="19.5" customHeight="1" x14ac:dyDescent="0.3">
      <c r="B5518" s="89" t="s">
        <v>57</v>
      </c>
      <c r="C5518" s="38" t="s">
        <v>33</v>
      </c>
      <c r="D5518" s="38" t="s">
        <v>29</v>
      </c>
      <c r="E5518" s="43">
        <v>44652</v>
      </c>
      <c r="F5518" s="42" t="s">
        <v>58</v>
      </c>
      <c r="G5518" s="27">
        <v>0</v>
      </c>
      <c r="H5518" s="27">
        <v>0</v>
      </c>
      <c r="I5518" s="27">
        <v>0</v>
      </c>
      <c r="J5518" s="25">
        <v>0.25922505300000004</v>
      </c>
      <c r="K5518" s="25">
        <v>0.25326516387999998</v>
      </c>
      <c r="L5518" s="25">
        <v>0.25813241060000003</v>
      </c>
    </row>
    <row r="5519" spans="2:12" ht="19.5" customHeight="1" x14ac:dyDescent="0.3">
      <c r="B5519" s="89" t="s">
        <v>57</v>
      </c>
      <c r="C5519" s="38" t="s">
        <v>33</v>
      </c>
      <c r="D5519" s="38" t="s">
        <v>29</v>
      </c>
      <c r="E5519" s="43">
        <v>44621</v>
      </c>
      <c r="F5519" s="42" t="s">
        <v>58</v>
      </c>
      <c r="G5519" s="27">
        <v>0</v>
      </c>
      <c r="H5519" s="27">
        <v>0.39822542100000002</v>
      </c>
      <c r="I5519" s="27">
        <v>0.37490042690000003</v>
      </c>
      <c r="J5519" s="25">
        <v>0</v>
      </c>
      <c r="K5519" s="25">
        <v>0</v>
      </c>
      <c r="L5519" s="25">
        <v>0.36901687650000004</v>
      </c>
    </row>
    <row r="5520" spans="2:12" ht="19.5" customHeight="1" x14ac:dyDescent="0.3">
      <c r="B5520" s="88" t="s">
        <v>57</v>
      </c>
      <c r="C5520" s="38" t="s">
        <v>33</v>
      </c>
      <c r="D5520" s="38" t="s">
        <v>29</v>
      </c>
      <c r="E5520" s="43">
        <v>44593</v>
      </c>
      <c r="F5520" s="42" t="s">
        <v>58</v>
      </c>
      <c r="G5520" s="27">
        <v>0.30797984144000001</v>
      </c>
      <c r="H5520" s="27">
        <v>0.29877949180000002</v>
      </c>
      <c r="I5520" s="27">
        <v>0</v>
      </c>
      <c r="J5520" s="25">
        <v>0</v>
      </c>
      <c r="K5520" s="25">
        <v>0</v>
      </c>
      <c r="L5520" s="25">
        <v>0.26864335910000003</v>
      </c>
    </row>
    <row r="5521" spans="2:12" ht="19.5" customHeight="1" x14ac:dyDescent="0.3">
      <c r="B5521" s="89" t="s">
        <v>57</v>
      </c>
      <c r="C5521" s="38" t="s">
        <v>33</v>
      </c>
      <c r="D5521" s="38" t="s">
        <v>29</v>
      </c>
      <c r="E5521" s="43">
        <v>44562</v>
      </c>
      <c r="F5521" s="42" t="s">
        <v>58</v>
      </c>
      <c r="G5521" s="27">
        <v>0.30976131943999996</v>
      </c>
      <c r="H5521" s="27">
        <v>0.3005749768</v>
      </c>
      <c r="I5521" s="27">
        <v>0</v>
      </c>
      <c r="J5521" s="25">
        <v>0</v>
      </c>
      <c r="K5521" s="25">
        <v>0</v>
      </c>
      <c r="L5521" s="25">
        <v>0.27045559159999999</v>
      </c>
    </row>
    <row r="5522" spans="2:12" ht="19.5" customHeight="1" x14ac:dyDescent="0.3">
      <c r="B5522" s="90" t="s">
        <v>57</v>
      </c>
      <c r="C5522" s="92" t="s">
        <v>33</v>
      </c>
      <c r="D5522" s="92" t="s">
        <v>29</v>
      </c>
      <c r="E5522" s="95">
        <v>45108</v>
      </c>
      <c r="F5522" s="97" t="s">
        <v>58</v>
      </c>
      <c r="G5522" s="74">
        <v>0.18204128999999999</v>
      </c>
      <c r="H5522" s="74">
        <v>0.17182001999999999</v>
      </c>
      <c r="I5522" s="74">
        <v>0</v>
      </c>
      <c r="J5522" s="99">
        <v>0</v>
      </c>
      <c r="K5522" s="99">
        <v>0</v>
      </c>
      <c r="L5522" s="99">
        <v>0.14046322999999999</v>
      </c>
    </row>
    <row r="5523" spans="2:12" ht="19.5" customHeight="1" x14ac:dyDescent="0.3">
      <c r="B5523" s="39" t="s">
        <v>57</v>
      </c>
      <c r="C5523" s="38" t="s">
        <v>33</v>
      </c>
      <c r="D5523" s="38" t="s">
        <v>29</v>
      </c>
      <c r="E5523" s="43">
        <v>45078</v>
      </c>
      <c r="F5523" s="42" t="s">
        <v>59</v>
      </c>
      <c r="G5523" s="27">
        <v>0</v>
      </c>
      <c r="H5523" s="27">
        <v>0</v>
      </c>
      <c r="I5523" s="27">
        <v>0.15638438826000001</v>
      </c>
      <c r="J5523" s="25">
        <v>0.148320022</v>
      </c>
      <c r="K5523" s="25">
        <v>0</v>
      </c>
      <c r="L5523" s="25">
        <v>0.1435440301</v>
      </c>
    </row>
    <row r="5524" spans="2:12" ht="19.5" customHeight="1" x14ac:dyDescent="0.3">
      <c r="B5524" s="39" t="s">
        <v>57</v>
      </c>
      <c r="C5524" s="38" t="s">
        <v>33</v>
      </c>
      <c r="D5524" s="38" t="s">
        <v>29</v>
      </c>
      <c r="E5524" s="43">
        <v>45047</v>
      </c>
      <c r="F5524" s="42" t="s">
        <v>59</v>
      </c>
      <c r="G5524" s="27">
        <v>0</v>
      </c>
      <c r="H5524" s="27">
        <v>0</v>
      </c>
      <c r="I5524" s="27">
        <v>0</v>
      </c>
      <c r="J5524" s="25">
        <v>0.12630103600000001</v>
      </c>
      <c r="K5524" s="25">
        <v>0.11979539448999998</v>
      </c>
      <c r="L5524" s="25">
        <v>0.12081863455</v>
      </c>
    </row>
    <row r="5525" spans="2:12" ht="19.5" customHeight="1" x14ac:dyDescent="0.3">
      <c r="B5525" s="39" t="s">
        <v>57</v>
      </c>
      <c r="C5525" s="38" t="s">
        <v>33</v>
      </c>
      <c r="D5525" s="38" t="s">
        <v>29</v>
      </c>
      <c r="E5525" s="43">
        <v>45017</v>
      </c>
      <c r="F5525" s="42" t="s">
        <v>59</v>
      </c>
      <c r="G5525" s="27">
        <v>0</v>
      </c>
      <c r="H5525" s="27">
        <v>0</v>
      </c>
      <c r="I5525" s="27">
        <v>0</v>
      </c>
      <c r="J5525" s="25">
        <v>0.12573914800000002</v>
      </c>
      <c r="K5525" s="25">
        <v>0.11923126536999999</v>
      </c>
      <c r="L5525" s="25">
        <v>0.12023872015000001</v>
      </c>
    </row>
    <row r="5526" spans="2:12" ht="19.5" customHeight="1" x14ac:dyDescent="0.3">
      <c r="B5526" s="39" t="s">
        <v>57</v>
      </c>
      <c r="C5526" s="38" t="s">
        <v>33</v>
      </c>
      <c r="D5526" s="38" t="s">
        <v>29</v>
      </c>
      <c r="E5526" s="43">
        <v>44986</v>
      </c>
      <c r="F5526" s="42" t="s">
        <v>59</v>
      </c>
      <c r="G5526" s="27">
        <v>0</v>
      </c>
      <c r="H5526" s="27">
        <v>0.1707906129</v>
      </c>
      <c r="I5526" s="27">
        <v>0.15238952893000002</v>
      </c>
      <c r="J5526" s="25">
        <v>0</v>
      </c>
      <c r="K5526" s="25">
        <v>0</v>
      </c>
      <c r="L5526" s="25">
        <v>0.13942422155</v>
      </c>
    </row>
    <row r="5527" spans="2:12" ht="19.5" customHeight="1" x14ac:dyDescent="0.3">
      <c r="B5527" s="39" t="s">
        <v>57</v>
      </c>
      <c r="C5527" s="38" t="s">
        <v>33</v>
      </c>
      <c r="D5527" s="38" t="s">
        <v>29</v>
      </c>
      <c r="E5527" s="43">
        <v>44958</v>
      </c>
      <c r="F5527" s="42" t="s">
        <v>59</v>
      </c>
      <c r="G5527" s="27">
        <v>0.23311032243999999</v>
      </c>
      <c r="H5527" s="27">
        <v>0.22329059430000003</v>
      </c>
      <c r="I5527" s="27">
        <v>0</v>
      </c>
      <c r="J5527" s="25">
        <v>0</v>
      </c>
      <c r="K5527" s="25">
        <v>0</v>
      </c>
      <c r="L5527" s="25">
        <v>0.19241389985000001</v>
      </c>
    </row>
    <row r="5528" spans="2:12" ht="19.5" customHeight="1" x14ac:dyDescent="0.3">
      <c r="B5528" s="39" t="s">
        <v>57</v>
      </c>
      <c r="C5528" s="38" t="s">
        <v>33</v>
      </c>
      <c r="D5528" s="38" t="s">
        <v>29</v>
      </c>
      <c r="E5528" s="43">
        <v>44927</v>
      </c>
      <c r="F5528" s="42" t="s">
        <v>59</v>
      </c>
      <c r="G5528" s="27">
        <v>0.15719560659999998</v>
      </c>
      <c r="H5528" s="27">
        <v>0.14677899350000001</v>
      </c>
      <c r="I5528" s="27">
        <v>0</v>
      </c>
      <c r="J5528" s="25">
        <v>0</v>
      </c>
      <c r="K5528" s="25">
        <v>0</v>
      </c>
      <c r="L5528" s="25">
        <v>0.11518863225000001</v>
      </c>
    </row>
    <row r="5529" spans="2:12" ht="19.5" customHeight="1" x14ac:dyDescent="0.3">
      <c r="B5529" s="39" t="s">
        <v>57</v>
      </c>
      <c r="C5529" s="38" t="s">
        <v>33</v>
      </c>
      <c r="D5529" s="38" t="s">
        <v>29</v>
      </c>
      <c r="E5529" s="43">
        <v>44896</v>
      </c>
      <c r="F5529" s="42" t="s">
        <v>59</v>
      </c>
      <c r="G5529" s="27">
        <v>0.18973727140000002</v>
      </c>
      <c r="H5529" s="27">
        <v>0.17957651950000003</v>
      </c>
      <c r="I5529" s="27">
        <v>0</v>
      </c>
      <c r="J5529" s="25">
        <v>0</v>
      </c>
      <c r="K5529" s="25">
        <v>0</v>
      </c>
      <c r="L5529" s="25">
        <v>0.14829207925000001</v>
      </c>
    </row>
    <row r="5530" spans="2:12" ht="19.5" customHeight="1" x14ac:dyDescent="0.3">
      <c r="B5530" s="39" t="s">
        <v>57</v>
      </c>
      <c r="C5530" s="38" t="s">
        <v>33</v>
      </c>
      <c r="D5530" s="38" t="s">
        <v>29</v>
      </c>
      <c r="E5530" s="43">
        <v>44866</v>
      </c>
      <c r="F5530" s="42" t="s">
        <v>59</v>
      </c>
      <c r="G5530" s="27">
        <v>0</v>
      </c>
      <c r="H5530" s="27">
        <v>0.20185250339999999</v>
      </c>
      <c r="I5530" s="27">
        <v>0.18279029128000002</v>
      </c>
      <c r="J5530" s="25">
        <v>0</v>
      </c>
      <c r="K5530" s="25">
        <v>0</v>
      </c>
      <c r="L5530" s="25">
        <v>0.17077584380000002</v>
      </c>
    </row>
    <row r="5531" spans="2:12" ht="19.5" customHeight="1" x14ac:dyDescent="0.3">
      <c r="B5531" s="39" t="s">
        <v>57</v>
      </c>
      <c r="C5531" s="38" t="s">
        <v>33</v>
      </c>
      <c r="D5531" s="38" t="s">
        <v>29</v>
      </c>
      <c r="E5531" s="43">
        <v>44835</v>
      </c>
      <c r="F5531" s="42" t="s">
        <v>59</v>
      </c>
      <c r="G5531" s="27">
        <v>0</v>
      </c>
      <c r="H5531" s="27">
        <v>0</v>
      </c>
      <c r="I5531" s="27">
        <v>0</v>
      </c>
      <c r="J5531" s="25">
        <v>0.18834283600000001</v>
      </c>
      <c r="K5531" s="25">
        <v>0.18208465148999997</v>
      </c>
      <c r="L5531" s="25">
        <v>0.18485084955</v>
      </c>
    </row>
    <row r="5532" spans="2:12" ht="19.5" customHeight="1" x14ac:dyDescent="0.3">
      <c r="B5532" s="39" t="s">
        <v>57</v>
      </c>
      <c r="C5532" s="38" t="s">
        <v>33</v>
      </c>
      <c r="D5532" s="38" t="s">
        <v>29</v>
      </c>
      <c r="E5532" s="43">
        <v>44805</v>
      </c>
      <c r="F5532" s="42" t="s">
        <v>59</v>
      </c>
      <c r="G5532" s="27">
        <v>0</v>
      </c>
      <c r="H5532" s="27">
        <v>0</v>
      </c>
      <c r="I5532" s="27">
        <v>0.20827613291000002</v>
      </c>
      <c r="J5532" s="25">
        <v>0.20016828300000003</v>
      </c>
      <c r="K5532" s="25">
        <v>0</v>
      </c>
      <c r="L5532" s="25">
        <v>0.19718099085000002</v>
      </c>
    </row>
    <row r="5533" spans="2:12" ht="19.5" customHeight="1" x14ac:dyDescent="0.3">
      <c r="B5533" s="39" t="s">
        <v>57</v>
      </c>
      <c r="C5533" s="38" t="s">
        <v>33</v>
      </c>
      <c r="D5533" s="38" t="s">
        <v>29</v>
      </c>
      <c r="E5533" s="43">
        <v>44774</v>
      </c>
      <c r="F5533" s="42" t="s">
        <v>59</v>
      </c>
      <c r="G5533" s="27">
        <v>0</v>
      </c>
      <c r="H5533" s="27">
        <v>0</v>
      </c>
      <c r="I5533" s="27">
        <v>0.22446644257000004</v>
      </c>
      <c r="J5533" s="25">
        <v>0.21634597500000002</v>
      </c>
      <c r="K5533" s="25">
        <v>0</v>
      </c>
      <c r="L5533" s="25">
        <v>0.21387769295</v>
      </c>
    </row>
    <row r="5534" spans="2:12" ht="19.5" customHeight="1" x14ac:dyDescent="0.3">
      <c r="B5534" s="39" t="s">
        <v>57</v>
      </c>
      <c r="C5534" s="38" t="s">
        <v>33</v>
      </c>
      <c r="D5534" s="38" t="s">
        <v>29</v>
      </c>
      <c r="E5534" s="43">
        <v>44743</v>
      </c>
      <c r="F5534" s="42" t="s">
        <v>59</v>
      </c>
      <c r="G5534" s="27">
        <v>0.23961859231999999</v>
      </c>
      <c r="H5534" s="27">
        <v>0.22988074740000003</v>
      </c>
      <c r="I5534" s="27">
        <v>0</v>
      </c>
      <c r="J5534" s="25">
        <v>0</v>
      </c>
      <c r="K5534" s="25">
        <v>0</v>
      </c>
      <c r="L5534" s="25">
        <v>0.19910195730000002</v>
      </c>
    </row>
    <row r="5535" spans="2:12" ht="19.5" customHeight="1" x14ac:dyDescent="0.3">
      <c r="B5535" s="39" t="s">
        <v>57</v>
      </c>
      <c r="C5535" s="38" t="s">
        <v>33</v>
      </c>
      <c r="D5535" s="38" t="s">
        <v>29</v>
      </c>
      <c r="E5535" s="43">
        <v>44713</v>
      </c>
      <c r="F5535" s="42" t="s">
        <v>59</v>
      </c>
      <c r="G5535" s="27">
        <v>0</v>
      </c>
      <c r="H5535" s="27">
        <v>0</v>
      </c>
      <c r="I5535" s="27">
        <v>0.24173454419000001</v>
      </c>
      <c r="J5535" s="25">
        <v>0.23360061900000001</v>
      </c>
      <c r="K5535" s="25">
        <v>0</v>
      </c>
      <c r="L5535" s="25">
        <v>0.23168589765000003</v>
      </c>
    </row>
    <row r="5536" spans="2:12" ht="19.5" customHeight="1" x14ac:dyDescent="0.3">
      <c r="B5536" s="39" t="s">
        <v>57</v>
      </c>
      <c r="C5536" s="38" t="s">
        <v>33</v>
      </c>
      <c r="D5536" s="38" t="s">
        <v>29</v>
      </c>
      <c r="E5536" s="43">
        <v>44682</v>
      </c>
      <c r="F5536" s="42" t="s">
        <v>59</v>
      </c>
      <c r="G5536" s="27">
        <v>0</v>
      </c>
      <c r="H5536" s="27">
        <v>0</v>
      </c>
      <c r="I5536" s="27">
        <v>0</v>
      </c>
      <c r="J5536" s="25">
        <v>0.254086119</v>
      </c>
      <c r="K5536" s="25">
        <v>0.24810573296999996</v>
      </c>
      <c r="L5536" s="25">
        <v>0.25282861014999997</v>
      </c>
    </row>
    <row r="5537" spans="2:12" ht="19.5" customHeight="1" x14ac:dyDescent="0.3">
      <c r="B5537" s="39" t="s">
        <v>57</v>
      </c>
      <c r="C5537" s="38" t="s">
        <v>33</v>
      </c>
      <c r="D5537" s="38" t="s">
        <v>29</v>
      </c>
      <c r="E5537" s="43">
        <v>44652</v>
      </c>
      <c r="F5537" s="42" t="s">
        <v>59</v>
      </c>
      <c r="G5537" s="27">
        <v>0</v>
      </c>
      <c r="H5537" s="27">
        <v>0</v>
      </c>
      <c r="I5537" s="27">
        <v>0</v>
      </c>
      <c r="J5537" s="25">
        <v>0.25922505300000004</v>
      </c>
      <c r="K5537" s="25">
        <v>0.25326516387999998</v>
      </c>
      <c r="L5537" s="25">
        <v>0.25813241060000003</v>
      </c>
    </row>
    <row r="5538" spans="2:12" ht="19.5" customHeight="1" x14ac:dyDescent="0.3">
      <c r="B5538" s="39" t="s">
        <v>57</v>
      </c>
      <c r="C5538" s="38" t="s">
        <v>33</v>
      </c>
      <c r="D5538" s="38" t="s">
        <v>29</v>
      </c>
      <c r="E5538" s="43">
        <v>44621</v>
      </c>
      <c r="F5538" s="42" t="s">
        <v>59</v>
      </c>
      <c r="G5538" s="27">
        <v>0</v>
      </c>
      <c r="H5538" s="27">
        <v>0.39822542100000002</v>
      </c>
      <c r="I5538" s="27">
        <v>0.37490042690000003</v>
      </c>
      <c r="J5538" s="25">
        <v>0</v>
      </c>
      <c r="K5538" s="25">
        <v>0</v>
      </c>
      <c r="L5538" s="25">
        <v>0.36901687650000004</v>
      </c>
    </row>
    <row r="5539" spans="2:12" ht="19.5" customHeight="1" x14ac:dyDescent="0.3">
      <c r="B5539" s="39" t="s">
        <v>57</v>
      </c>
      <c r="C5539" s="38" t="s">
        <v>33</v>
      </c>
      <c r="D5539" s="38" t="s">
        <v>29</v>
      </c>
      <c r="E5539" s="43">
        <v>44593</v>
      </c>
      <c r="F5539" s="42" t="s">
        <v>59</v>
      </c>
      <c r="G5539" s="27">
        <v>0.30797984144000001</v>
      </c>
      <c r="H5539" s="27">
        <v>0.29877949180000002</v>
      </c>
      <c r="I5539" s="27">
        <v>0</v>
      </c>
      <c r="J5539" s="25">
        <v>0</v>
      </c>
      <c r="K5539" s="25">
        <v>0</v>
      </c>
      <c r="L5539" s="25">
        <v>0.26864335910000003</v>
      </c>
    </row>
    <row r="5540" spans="2:12" ht="19.5" customHeight="1" x14ac:dyDescent="0.3">
      <c r="B5540" s="39" t="s">
        <v>57</v>
      </c>
      <c r="C5540" s="38" t="s">
        <v>33</v>
      </c>
      <c r="D5540" s="38" t="s">
        <v>29</v>
      </c>
      <c r="E5540" s="43">
        <v>44562</v>
      </c>
      <c r="F5540" s="42" t="s">
        <v>59</v>
      </c>
      <c r="G5540" s="27">
        <v>0.30976131943999996</v>
      </c>
      <c r="H5540" s="27">
        <v>0.3005749768</v>
      </c>
      <c r="I5540" s="27">
        <v>0</v>
      </c>
      <c r="J5540" s="25">
        <v>0</v>
      </c>
      <c r="K5540" s="25">
        <v>0</v>
      </c>
      <c r="L5540" s="25">
        <v>0.27045559159999999</v>
      </c>
    </row>
    <row r="5541" spans="2:12" ht="19.5" customHeight="1" x14ac:dyDescent="0.3">
      <c r="B5541" s="89" t="s">
        <v>57</v>
      </c>
      <c r="C5541" s="38" t="s">
        <v>33</v>
      </c>
      <c r="D5541" s="38" t="s">
        <v>29</v>
      </c>
      <c r="E5541" s="43">
        <v>45078</v>
      </c>
      <c r="F5541" s="42" t="s">
        <v>59</v>
      </c>
      <c r="G5541" s="27">
        <v>0</v>
      </c>
      <c r="H5541" s="27">
        <v>0</v>
      </c>
      <c r="I5541" s="27">
        <v>0.15638438826000001</v>
      </c>
      <c r="J5541" s="25">
        <v>0.148320022</v>
      </c>
      <c r="K5541" s="25">
        <v>0</v>
      </c>
      <c r="L5541" s="25">
        <v>0.1435440301</v>
      </c>
    </row>
    <row r="5542" spans="2:12" ht="19.5" customHeight="1" x14ac:dyDescent="0.3">
      <c r="B5542" s="89" t="s">
        <v>57</v>
      </c>
      <c r="C5542" s="38" t="s">
        <v>33</v>
      </c>
      <c r="D5542" s="38" t="s">
        <v>29</v>
      </c>
      <c r="E5542" s="43">
        <v>45047</v>
      </c>
      <c r="F5542" s="42" t="s">
        <v>59</v>
      </c>
      <c r="G5542" s="27">
        <v>0</v>
      </c>
      <c r="H5542" s="27">
        <v>0</v>
      </c>
      <c r="I5542" s="27">
        <v>0</v>
      </c>
      <c r="J5542" s="25">
        <v>0.12630103600000001</v>
      </c>
      <c r="K5542" s="25">
        <v>0.11979539448999998</v>
      </c>
      <c r="L5542" s="25">
        <v>0.12081863455</v>
      </c>
    </row>
    <row r="5543" spans="2:12" ht="19.5" customHeight="1" x14ac:dyDescent="0.3">
      <c r="B5543" s="89" t="s">
        <v>57</v>
      </c>
      <c r="C5543" s="38" t="s">
        <v>33</v>
      </c>
      <c r="D5543" s="38" t="s">
        <v>29</v>
      </c>
      <c r="E5543" s="43">
        <v>45017</v>
      </c>
      <c r="F5543" s="42" t="s">
        <v>59</v>
      </c>
      <c r="G5543" s="27">
        <v>0</v>
      </c>
      <c r="H5543" s="27">
        <v>0</v>
      </c>
      <c r="I5543" s="27">
        <v>0</v>
      </c>
      <c r="J5543" s="25">
        <v>0.12573914800000002</v>
      </c>
      <c r="K5543" s="25">
        <v>0.11923126536999999</v>
      </c>
      <c r="L5543" s="25">
        <v>0.12023872015000001</v>
      </c>
    </row>
    <row r="5544" spans="2:12" ht="19.5" customHeight="1" x14ac:dyDescent="0.3">
      <c r="B5544" s="39" t="s">
        <v>57</v>
      </c>
      <c r="C5544" s="38" t="s">
        <v>33</v>
      </c>
      <c r="D5544" s="38" t="s">
        <v>29</v>
      </c>
      <c r="E5544" s="43">
        <v>44986</v>
      </c>
      <c r="F5544" s="42" t="s">
        <v>59</v>
      </c>
      <c r="G5544" s="27">
        <v>0</v>
      </c>
      <c r="H5544" s="27">
        <v>0.1707906129</v>
      </c>
      <c r="I5544" s="27">
        <v>0.15238952893000002</v>
      </c>
      <c r="J5544" s="25">
        <v>0</v>
      </c>
      <c r="K5544" s="25">
        <v>0</v>
      </c>
      <c r="L5544" s="25">
        <v>0.13942422155</v>
      </c>
    </row>
    <row r="5545" spans="2:12" ht="19.5" customHeight="1" x14ac:dyDescent="0.3">
      <c r="B5545" s="39" t="s">
        <v>57</v>
      </c>
      <c r="C5545" s="38" t="s">
        <v>33</v>
      </c>
      <c r="D5545" s="38" t="s">
        <v>29</v>
      </c>
      <c r="E5545" s="43">
        <v>44958</v>
      </c>
      <c r="F5545" s="42" t="s">
        <v>59</v>
      </c>
      <c r="G5545" s="27">
        <v>0.23311032243999999</v>
      </c>
      <c r="H5545" s="27">
        <v>0.22329059430000003</v>
      </c>
      <c r="I5545" s="27">
        <v>0</v>
      </c>
      <c r="J5545" s="25">
        <v>0</v>
      </c>
      <c r="K5545" s="25">
        <v>0</v>
      </c>
      <c r="L5545" s="25">
        <v>0.19241389985000001</v>
      </c>
    </row>
    <row r="5546" spans="2:12" ht="19.5" customHeight="1" x14ac:dyDescent="0.3">
      <c r="B5546" s="89" t="s">
        <v>57</v>
      </c>
      <c r="C5546" s="38" t="s">
        <v>33</v>
      </c>
      <c r="D5546" s="38" t="s">
        <v>29</v>
      </c>
      <c r="E5546" s="43">
        <v>44927</v>
      </c>
      <c r="F5546" s="42" t="s">
        <v>59</v>
      </c>
      <c r="G5546" s="27">
        <v>0.15719560659999998</v>
      </c>
      <c r="H5546" s="27">
        <v>0.14677899350000001</v>
      </c>
      <c r="I5546" s="27">
        <v>0</v>
      </c>
      <c r="J5546" s="25">
        <v>0</v>
      </c>
      <c r="K5546" s="25">
        <v>0</v>
      </c>
      <c r="L5546" s="25">
        <v>0.11518863225000001</v>
      </c>
    </row>
    <row r="5547" spans="2:12" ht="19.5" customHeight="1" x14ac:dyDescent="0.3">
      <c r="B5547" s="89" t="s">
        <v>57</v>
      </c>
      <c r="C5547" s="38" t="s">
        <v>33</v>
      </c>
      <c r="D5547" s="38" t="s">
        <v>29</v>
      </c>
      <c r="E5547" s="43">
        <v>44896</v>
      </c>
      <c r="F5547" s="42" t="s">
        <v>59</v>
      </c>
      <c r="G5547" s="27">
        <v>0.18973727140000002</v>
      </c>
      <c r="H5547" s="27">
        <v>0.17957651950000003</v>
      </c>
      <c r="I5547" s="27">
        <v>0</v>
      </c>
      <c r="J5547" s="25">
        <v>0</v>
      </c>
      <c r="K5547" s="25">
        <v>0</v>
      </c>
      <c r="L5547" s="25">
        <v>0.14829207925000001</v>
      </c>
    </row>
    <row r="5548" spans="2:12" ht="19.5" customHeight="1" x14ac:dyDescent="0.3">
      <c r="B5548" s="89" t="s">
        <v>57</v>
      </c>
      <c r="C5548" s="38" t="s">
        <v>33</v>
      </c>
      <c r="D5548" s="38" t="s">
        <v>29</v>
      </c>
      <c r="E5548" s="43">
        <v>44866</v>
      </c>
      <c r="F5548" s="42" t="s">
        <v>59</v>
      </c>
      <c r="G5548" s="27">
        <v>0</v>
      </c>
      <c r="H5548" s="27">
        <v>0.20185250339999999</v>
      </c>
      <c r="I5548" s="27">
        <v>0.18279029128000002</v>
      </c>
      <c r="J5548" s="25">
        <v>0</v>
      </c>
      <c r="K5548" s="25">
        <v>0</v>
      </c>
      <c r="L5548" s="25">
        <v>0.17077584380000002</v>
      </c>
    </row>
    <row r="5549" spans="2:12" ht="19.5" customHeight="1" x14ac:dyDescent="0.3">
      <c r="B5549" s="89" t="s">
        <v>57</v>
      </c>
      <c r="C5549" s="38" t="s">
        <v>33</v>
      </c>
      <c r="D5549" s="38" t="s">
        <v>29</v>
      </c>
      <c r="E5549" s="43">
        <v>44835</v>
      </c>
      <c r="F5549" s="42" t="s">
        <v>59</v>
      </c>
      <c r="G5549" s="27">
        <v>0</v>
      </c>
      <c r="H5549" s="27">
        <v>0</v>
      </c>
      <c r="I5549" s="27">
        <v>0</v>
      </c>
      <c r="J5549" s="25">
        <v>0.18834283600000001</v>
      </c>
      <c r="K5549" s="25">
        <v>0.18208465148999997</v>
      </c>
      <c r="L5549" s="25">
        <v>0.18485084955</v>
      </c>
    </row>
    <row r="5550" spans="2:12" ht="19.5" customHeight="1" x14ac:dyDescent="0.3">
      <c r="B5550" s="89" t="s">
        <v>57</v>
      </c>
      <c r="C5550" s="38" t="s">
        <v>33</v>
      </c>
      <c r="D5550" s="38" t="s">
        <v>29</v>
      </c>
      <c r="E5550" s="43">
        <v>44805</v>
      </c>
      <c r="F5550" s="42" t="s">
        <v>59</v>
      </c>
      <c r="G5550" s="27">
        <v>0</v>
      </c>
      <c r="H5550" s="27">
        <v>0</v>
      </c>
      <c r="I5550" s="27">
        <v>0.20827613291000002</v>
      </c>
      <c r="J5550" s="25">
        <v>0.20016828300000003</v>
      </c>
      <c r="K5550" s="25">
        <v>0</v>
      </c>
      <c r="L5550" s="25">
        <v>0.19718099085000002</v>
      </c>
    </row>
    <row r="5551" spans="2:12" ht="19.5" customHeight="1" x14ac:dyDescent="0.3">
      <c r="B5551" s="89" t="s">
        <v>57</v>
      </c>
      <c r="C5551" s="38" t="s">
        <v>33</v>
      </c>
      <c r="D5551" s="38" t="s">
        <v>29</v>
      </c>
      <c r="E5551" s="43">
        <v>44774</v>
      </c>
      <c r="F5551" s="42" t="s">
        <v>59</v>
      </c>
      <c r="G5551" s="27">
        <v>0</v>
      </c>
      <c r="H5551" s="27">
        <v>0</v>
      </c>
      <c r="I5551" s="27">
        <v>0.22446644257000004</v>
      </c>
      <c r="J5551" s="25">
        <v>0.21634597500000002</v>
      </c>
      <c r="K5551" s="25">
        <v>0</v>
      </c>
      <c r="L5551" s="25">
        <v>0.21387769295</v>
      </c>
    </row>
    <row r="5552" spans="2:12" ht="19.5" customHeight="1" x14ac:dyDescent="0.3">
      <c r="B5552" s="88" t="s">
        <v>57</v>
      </c>
      <c r="C5552" s="38" t="s">
        <v>33</v>
      </c>
      <c r="D5552" s="38" t="s">
        <v>29</v>
      </c>
      <c r="E5552" s="43">
        <v>44743</v>
      </c>
      <c r="F5552" s="42" t="s">
        <v>59</v>
      </c>
      <c r="G5552" s="27">
        <v>0.23961859231999999</v>
      </c>
      <c r="H5552" s="27">
        <v>0.22988074740000003</v>
      </c>
      <c r="I5552" s="27">
        <v>0</v>
      </c>
      <c r="J5552" s="25">
        <v>0</v>
      </c>
      <c r="K5552" s="25">
        <v>0</v>
      </c>
      <c r="L5552" s="25">
        <v>0.19910195730000002</v>
      </c>
    </row>
    <row r="5553" spans="2:12" ht="19.5" customHeight="1" x14ac:dyDescent="0.3">
      <c r="B5553" s="39" t="s">
        <v>57</v>
      </c>
      <c r="C5553" s="38" t="s">
        <v>33</v>
      </c>
      <c r="D5553" s="38" t="s">
        <v>29</v>
      </c>
      <c r="E5553" s="43">
        <v>44713</v>
      </c>
      <c r="F5553" s="42" t="s">
        <v>59</v>
      </c>
      <c r="G5553" s="27">
        <v>0</v>
      </c>
      <c r="H5553" s="27">
        <v>0</v>
      </c>
      <c r="I5553" s="27">
        <v>0.24173454419000001</v>
      </c>
      <c r="J5553" s="25">
        <v>0.23360061900000001</v>
      </c>
      <c r="K5553" s="25">
        <v>0</v>
      </c>
      <c r="L5553" s="25">
        <v>0.23168589765000003</v>
      </c>
    </row>
    <row r="5554" spans="2:12" ht="19.5" customHeight="1" x14ac:dyDescent="0.3">
      <c r="B5554" s="39" t="s">
        <v>57</v>
      </c>
      <c r="C5554" s="38" t="s">
        <v>33</v>
      </c>
      <c r="D5554" s="38" t="s">
        <v>29</v>
      </c>
      <c r="E5554" s="43">
        <v>44682</v>
      </c>
      <c r="F5554" s="42" t="s">
        <v>59</v>
      </c>
      <c r="G5554" s="27">
        <v>0</v>
      </c>
      <c r="H5554" s="27">
        <v>0</v>
      </c>
      <c r="I5554" s="27">
        <v>0</v>
      </c>
      <c r="J5554" s="25">
        <v>0.254086119</v>
      </c>
      <c r="K5554" s="25">
        <v>0.24810573296999996</v>
      </c>
      <c r="L5554" s="25">
        <v>0.25282861014999997</v>
      </c>
    </row>
    <row r="5555" spans="2:12" ht="19.5" customHeight="1" x14ac:dyDescent="0.3">
      <c r="B5555" s="89" t="s">
        <v>57</v>
      </c>
      <c r="C5555" s="38" t="s">
        <v>33</v>
      </c>
      <c r="D5555" s="38" t="s">
        <v>29</v>
      </c>
      <c r="E5555" s="43">
        <v>44652</v>
      </c>
      <c r="F5555" s="42" t="s">
        <v>59</v>
      </c>
      <c r="G5555" s="27">
        <v>0</v>
      </c>
      <c r="H5555" s="27">
        <v>0</v>
      </c>
      <c r="I5555" s="27">
        <v>0</v>
      </c>
      <c r="J5555" s="25">
        <v>0.25922505300000004</v>
      </c>
      <c r="K5555" s="25">
        <v>0.25326516387999998</v>
      </c>
      <c r="L5555" s="25">
        <v>0.25813241060000003</v>
      </c>
    </row>
    <row r="5556" spans="2:12" ht="19.5" customHeight="1" x14ac:dyDescent="0.3">
      <c r="B5556" s="88" t="s">
        <v>57</v>
      </c>
      <c r="C5556" s="38" t="s">
        <v>33</v>
      </c>
      <c r="D5556" s="38" t="s">
        <v>29</v>
      </c>
      <c r="E5556" s="43">
        <v>44621</v>
      </c>
      <c r="F5556" s="42" t="s">
        <v>59</v>
      </c>
      <c r="G5556" s="27">
        <v>0</v>
      </c>
      <c r="H5556" s="27">
        <v>0.39822542100000002</v>
      </c>
      <c r="I5556" s="27">
        <v>0.37490042690000003</v>
      </c>
      <c r="J5556" s="25">
        <v>0</v>
      </c>
      <c r="K5556" s="25">
        <v>0</v>
      </c>
      <c r="L5556" s="25">
        <v>0.36901687650000004</v>
      </c>
    </row>
    <row r="5557" spans="2:12" ht="19.5" customHeight="1" x14ac:dyDescent="0.3">
      <c r="B5557" s="88" t="s">
        <v>57</v>
      </c>
      <c r="C5557" s="38" t="s">
        <v>33</v>
      </c>
      <c r="D5557" s="38" t="s">
        <v>29</v>
      </c>
      <c r="E5557" s="43">
        <v>44593</v>
      </c>
      <c r="F5557" s="42" t="s">
        <v>59</v>
      </c>
      <c r="G5557" s="27">
        <v>0.30797984144000001</v>
      </c>
      <c r="H5557" s="27">
        <v>0.29877949180000002</v>
      </c>
      <c r="I5557" s="27">
        <v>0</v>
      </c>
      <c r="J5557" s="25">
        <v>0</v>
      </c>
      <c r="K5557" s="25">
        <v>0</v>
      </c>
      <c r="L5557" s="25">
        <v>0.26864335910000003</v>
      </c>
    </row>
    <row r="5558" spans="2:12" ht="19.5" customHeight="1" x14ac:dyDescent="0.3">
      <c r="B5558" s="89" t="s">
        <v>57</v>
      </c>
      <c r="C5558" s="38" t="s">
        <v>33</v>
      </c>
      <c r="D5558" s="38" t="s">
        <v>29</v>
      </c>
      <c r="E5558" s="43">
        <v>44562</v>
      </c>
      <c r="F5558" s="42" t="s">
        <v>59</v>
      </c>
      <c r="G5558" s="27">
        <v>0.30976131943999996</v>
      </c>
      <c r="H5558" s="27">
        <v>0.3005749768</v>
      </c>
      <c r="I5558" s="27">
        <v>0</v>
      </c>
      <c r="J5558" s="25">
        <v>0</v>
      </c>
      <c r="K5558" s="25">
        <v>0</v>
      </c>
      <c r="L5558" s="25">
        <v>0.27045559159999999</v>
      </c>
    </row>
    <row r="5559" spans="2:12" ht="19.5" customHeight="1" x14ac:dyDescent="0.3">
      <c r="B5559" s="90" t="s">
        <v>57</v>
      </c>
      <c r="C5559" s="92" t="s">
        <v>33</v>
      </c>
      <c r="D5559" s="92" t="s">
        <v>29</v>
      </c>
      <c r="E5559" s="95">
        <v>45108</v>
      </c>
      <c r="F5559" s="97" t="s">
        <v>59</v>
      </c>
      <c r="G5559" s="74">
        <v>0.18204128999999999</v>
      </c>
      <c r="H5559" s="74">
        <v>0.17182001999999999</v>
      </c>
      <c r="I5559" s="74">
        <v>0</v>
      </c>
      <c r="J5559" s="99">
        <v>0</v>
      </c>
      <c r="K5559" s="99">
        <v>0</v>
      </c>
      <c r="L5559" s="99">
        <v>0.14046322999999999</v>
      </c>
    </row>
    <row r="5560" spans="2:12" ht="19.5" customHeight="1" x14ac:dyDescent="0.3">
      <c r="B5560" s="39" t="s">
        <v>57</v>
      </c>
      <c r="C5560" s="38" t="s">
        <v>33</v>
      </c>
      <c r="D5560" s="38" t="s">
        <v>43</v>
      </c>
      <c r="E5560" s="43">
        <v>44562</v>
      </c>
      <c r="F5560" s="42">
        <v>3</v>
      </c>
      <c r="G5560" s="27">
        <v>0.34059400000000001</v>
      </c>
      <c r="H5560" s="27">
        <v>0.309803</v>
      </c>
      <c r="I5560" s="27">
        <v>0</v>
      </c>
      <c r="J5560" s="25">
        <v>0</v>
      </c>
      <c r="K5560" s="25">
        <v>0</v>
      </c>
      <c r="L5560" s="25">
        <v>0.25521300000000002</v>
      </c>
    </row>
    <row r="5561" spans="2:12" ht="19.5" customHeight="1" x14ac:dyDescent="0.3">
      <c r="B5561" s="39" t="s">
        <v>57</v>
      </c>
      <c r="C5561" s="38" t="s">
        <v>33</v>
      </c>
      <c r="D5561" s="38" t="s">
        <v>43</v>
      </c>
      <c r="E5561" s="43">
        <v>44593</v>
      </c>
      <c r="F5561" s="42">
        <v>3</v>
      </c>
      <c r="G5561" s="27">
        <v>0.331619</v>
      </c>
      <c r="H5561" s="27">
        <v>0.29550300000000002</v>
      </c>
      <c r="I5561" s="27">
        <v>0</v>
      </c>
      <c r="J5561" s="25">
        <v>0</v>
      </c>
      <c r="K5561" s="25">
        <v>0</v>
      </c>
      <c r="L5561" s="25">
        <v>0.25718600000000003</v>
      </c>
    </row>
    <row r="5562" spans="2:12" ht="19.5" customHeight="1" x14ac:dyDescent="0.3">
      <c r="B5562" s="39" t="s">
        <v>57</v>
      </c>
      <c r="C5562" s="38" t="s">
        <v>33</v>
      </c>
      <c r="D5562" s="38" t="s">
        <v>43</v>
      </c>
      <c r="E5562" s="43">
        <v>44621</v>
      </c>
      <c r="F5562" s="42">
        <v>3</v>
      </c>
      <c r="G5562" s="27">
        <v>0</v>
      </c>
      <c r="H5562" s="27">
        <v>0.42389700000000002</v>
      </c>
      <c r="I5562" s="27">
        <v>0.379492</v>
      </c>
      <c r="J5562" s="25">
        <v>0</v>
      </c>
      <c r="K5562" s="25">
        <v>0</v>
      </c>
      <c r="L5562" s="25">
        <v>0.35403699999999999</v>
      </c>
    </row>
    <row r="5563" spans="2:12" ht="19.5" customHeight="1" x14ac:dyDescent="0.3">
      <c r="B5563" s="39" t="s">
        <v>57</v>
      </c>
      <c r="C5563" s="38" t="s">
        <v>33</v>
      </c>
      <c r="D5563" s="38" t="s">
        <v>43</v>
      </c>
      <c r="E5563" s="43">
        <v>44652</v>
      </c>
      <c r="F5563" s="42">
        <v>3</v>
      </c>
      <c r="G5563" s="27">
        <v>0</v>
      </c>
      <c r="H5563" s="27">
        <v>0</v>
      </c>
      <c r="I5563" s="27">
        <v>0</v>
      </c>
      <c r="J5563" s="25">
        <v>0.27692699999999998</v>
      </c>
      <c r="K5563" s="25">
        <v>0.24579899999999999</v>
      </c>
      <c r="L5563" s="25">
        <v>0.24793299999999999</v>
      </c>
    </row>
    <row r="5564" spans="2:12" ht="19.5" customHeight="1" x14ac:dyDescent="0.3">
      <c r="B5564" s="39" t="s">
        <v>57</v>
      </c>
      <c r="C5564" s="38" t="s">
        <v>33</v>
      </c>
      <c r="D5564" s="38" t="s">
        <v>43</v>
      </c>
      <c r="E5564" s="43">
        <v>44682</v>
      </c>
      <c r="F5564" s="42">
        <v>3</v>
      </c>
      <c r="G5564" s="27">
        <v>0</v>
      </c>
      <c r="H5564" s="27">
        <v>0</v>
      </c>
      <c r="I5564" s="27">
        <v>0</v>
      </c>
      <c r="J5564" s="25">
        <v>0.25541799999999998</v>
      </c>
      <c r="K5564" s="25">
        <v>0.238763</v>
      </c>
      <c r="L5564" s="25">
        <v>0.238732</v>
      </c>
    </row>
    <row r="5565" spans="2:12" ht="19.5" customHeight="1" x14ac:dyDescent="0.3">
      <c r="B5565" s="39" t="s">
        <v>57</v>
      </c>
      <c r="C5565" s="38" t="s">
        <v>33</v>
      </c>
      <c r="D5565" s="38" t="s">
        <v>43</v>
      </c>
      <c r="E5565" s="43">
        <v>44713</v>
      </c>
      <c r="F5565" s="42">
        <v>3</v>
      </c>
      <c r="G5565" s="27">
        <v>0</v>
      </c>
      <c r="H5565" s="27">
        <v>0</v>
      </c>
      <c r="I5565" s="27">
        <v>0.239867</v>
      </c>
      <c r="J5565" s="25">
        <v>0.22873399999999999</v>
      </c>
      <c r="K5565" s="25">
        <v>0</v>
      </c>
      <c r="L5565" s="25">
        <v>0.22120100000000001</v>
      </c>
    </row>
    <row r="5566" spans="2:12" ht="19.5" customHeight="1" x14ac:dyDescent="0.3">
      <c r="B5566" s="39" t="s">
        <v>57</v>
      </c>
      <c r="C5566" s="38" t="s">
        <v>33</v>
      </c>
      <c r="D5566" s="38" t="s">
        <v>43</v>
      </c>
      <c r="E5566" s="43">
        <v>44743</v>
      </c>
      <c r="F5566" s="42">
        <v>3</v>
      </c>
      <c r="G5566" s="27">
        <v>0.242454</v>
      </c>
      <c r="H5566" s="27">
        <v>0.22955900000000001</v>
      </c>
      <c r="I5566" s="27">
        <v>0</v>
      </c>
      <c r="J5566" s="25">
        <v>0</v>
      </c>
      <c r="K5566" s="25">
        <v>0</v>
      </c>
      <c r="L5566" s="25">
        <v>0.18463599999999999</v>
      </c>
    </row>
    <row r="5567" spans="2:12" ht="19.5" customHeight="1" x14ac:dyDescent="0.3">
      <c r="B5567" s="39" t="s">
        <v>57</v>
      </c>
      <c r="C5567" s="38" t="s">
        <v>33</v>
      </c>
      <c r="D5567" s="38" t="s">
        <v>43</v>
      </c>
      <c r="E5567" s="43">
        <v>44774</v>
      </c>
      <c r="F5567" s="42">
        <v>3</v>
      </c>
      <c r="G5567" s="27">
        <v>0</v>
      </c>
      <c r="H5567" s="27">
        <v>0</v>
      </c>
      <c r="I5567" s="27">
        <v>0.22531399999999999</v>
      </c>
      <c r="J5567" s="25">
        <v>0.21440799999999999</v>
      </c>
      <c r="K5567" s="25">
        <v>0</v>
      </c>
      <c r="L5567" s="25">
        <v>0.204264</v>
      </c>
    </row>
    <row r="5568" spans="2:12" ht="19.5" customHeight="1" x14ac:dyDescent="0.3">
      <c r="B5568" s="39" t="s">
        <v>57</v>
      </c>
      <c r="C5568" s="38" t="s">
        <v>33</v>
      </c>
      <c r="D5568" s="38" t="s">
        <v>43</v>
      </c>
      <c r="E5568" s="43">
        <v>44805</v>
      </c>
      <c r="F5568" s="42">
        <v>3</v>
      </c>
      <c r="G5568" s="27">
        <v>0</v>
      </c>
      <c r="H5568" s="27">
        <v>0</v>
      </c>
      <c r="I5568" s="27">
        <v>0.22624900000000001</v>
      </c>
      <c r="J5568" s="25">
        <v>0.19322600000000001</v>
      </c>
      <c r="K5568" s="25">
        <v>0</v>
      </c>
      <c r="L5568" s="25">
        <v>0.17832400000000001</v>
      </c>
    </row>
    <row r="5569" spans="2:12" ht="19.5" customHeight="1" x14ac:dyDescent="0.3">
      <c r="B5569" s="39" t="s">
        <v>57</v>
      </c>
      <c r="C5569" s="38" t="s">
        <v>33</v>
      </c>
      <c r="D5569" s="38" t="s">
        <v>43</v>
      </c>
      <c r="E5569" s="43">
        <v>44835</v>
      </c>
      <c r="F5569" s="42">
        <v>3</v>
      </c>
      <c r="G5569" s="27">
        <v>0</v>
      </c>
      <c r="H5569" s="27">
        <v>0</v>
      </c>
      <c r="I5569" s="27">
        <v>0</v>
      </c>
      <c r="J5569" s="25">
        <v>0.20924799999999999</v>
      </c>
      <c r="K5569" s="25">
        <v>0.17776400000000001</v>
      </c>
      <c r="L5569" s="25">
        <v>0.16645399999999999</v>
      </c>
    </row>
    <row r="5570" spans="2:12" ht="19.5" customHeight="1" x14ac:dyDescent="0.3">
      <c r="B5570" s="39" t="s">
        <v>57</v>
      </c>
      <c r="C5570" s="38" t="s">
        <v>33</v>
      </c>
      <c r="D5570" s="38" t="s">
        <v>43</v>
      </c>
      <c r="E5570" s="43">
        <v>44866</v>
      </c>
      <c r="F5570" s="42">
        <v>3</v>
      </c>
      <c r="G5570" s="27">
        <v>0</v>
      </c>
      <c r="H5570" s="27">
        <v>0.210844</v>
      </c>
      <c r="I5570" s="27">
        <v>0.18542600000000001</v>
      </c>
      <c r="J5570" s="25">
        <v>0</v>
      </c>
      <c r="K5570" s="25">
        <v>0</v>
      </c>
      <c r="L5570" s="25">
        <v>0.15770700000000001</v>
      </c>
    </row>
    <row r="5571" spans="2:12" ht="19.5" customHeight="1" x14ac:dyDescent="0.3">
      <c r="B5571" s="39" t="s">
        <v>57</v>
      </c>
      <c r="C5571" s="38" t="s">
        <v>33</v>
      </c>
      <c r="D5571" s="38" t="s">
        <v>43</v>
      </c>
      <c r="E5571" s="43">
        <v>44896</v>
      </c>
      <c r="F5571" s="42">
        <v>3</v>
      </c>
      <c r="G5571" s="27">
        <v>0.20475099999999999</v>
      </c>
      <c r="H5571" s="27">
        <v>0.18527199999999999</v>
      </c>
      <c r="I5571" s="27">
        <v>0</v>
      </c>
      <c r="J5571" s="25">
        <v>0</v>
      </c>
      <c r="K5571" s="25">
        <v>0</v>
      </c>
      <c r="L5571" s="25">
        <v>0.15225</v>
      </c>
    </row>
    <row r="5572" spans="2:12" ht="19.5" customHeight="1" x14ac:dyDescent="0.3">
      <c r="B5572" s="39" t="s">
        <v>57</v>
      </c>
      <c r="C5572" s="38" t="s">
        <v>33</v>
      </c>
      <c r="D5572" s="38" t="s">
        <v>43</v>
      </c>
      <c r="E5572" s="43">
        <v>44927</v>
      </c>
      <c r="F5572" s="42">
        <v>3</v>
      </c>
      <c r="G5572" s="27">
        <v>0.19170400000000001</v>
      </c>
      <c r="H5572" s="27">
        <v>0.16093199999999999</v>
      </c>
      <c r="I5572" s="27">
        <v>0</v>
      </c>
      <c r="J5572" s="25">
        <v>0</v>
      </c>
      <c r="K5572" s="25">
        <v>0</v>
      </c>
      <c r="L5572" s="25">
        <v>9.2283000000000004E-2</v>
      </c>
    </row>
    <row r="5573" spans="2:12" ht="19.5" customHeight="1" x14ac:dyDescent="0.3">
      <c r="B5573" s="39" t="s">
        <v>57</v>
      </c>
      <c r="C5573" s="38" t="s">
        <v>33</v>
      </c>
      <c r="D5573" s="38" t="s">
        <v>43</v>
      </c>
      <c r="E5573" s="43">
        <v>44958</v>
      </c>
      <c r="F5573" s="42">
        <v>3</v>
      </c>
      <c r="G5573" s="27">
        <v>0.23877100000000001</v>
      </c>
      <c r="H5573" s="27">
        <v>0.21870899999999999</v>
      </c>
      <c r="I5573" s="27">
        <v>0</v>
      </c>
      <c r="J5573" s="25">
        <v>0</v>
      </c>
      <c r="K5573" s="25">
        <v>0</v>
      </c>
      <c r="L5573" s="25">
        <v>0.175092</v>
      </c>
    </row>
    <row r="5574" spans="2:12" ht="19.5" customHeight="1" x14ac:dyDescent="0.3">
      <c r="B5574" s="39" t="s">
        <v>57</v>
      </c>
      <c r="C5574" s="38" t="s">
        <v>33</v>
      </c>
      <c r="D5574" s="38" t="s">
        <v>43</v>
      </c>
      <c r="E5574" s="43">
        <v>44986</v>
      </c>
      <c r="F5574" s="42">
        <v>3</v>
      </c>
      <c r="G5574" s="27">
        <v>0</v>
      </c>
      <c r="H5574" s="27">
        <v>0.170538</v>
      </c>
      <c r="I5574" s="27">
        <v>0.13818900000000001</v>
      </c>
      <c r="J5574" s="25">
        <v>0</v>
      </c>
      <c r="K5574" s="25">
        <v>0</v>
      </c>
      <c r="L5574" s="25">
        <v>0.13556599999999999</v>
      </c>
    </row>
    <row r="5575" spans="2:12" ht="19.5" customHeight="1" x14ac:dyDescent="0.3">
      <c r="B5575" s="39" t="s">
        <v>57</v>
      </c>
      <c r="C5575" s="38" t="s">
        <v>33</v>
      </c>
      <c r="D5575" s="38" t="s">
        <v>43</v>
      </c>
      <c r="E5575" s="43">
        <v>45017</v>
      </c>
      <c r="F5575" s="42">
        <v>3</v>
      </c>
      <c r="G5575" s="27">
        <v>0</v>
      </c>
      <c r="H5575" s="27">
        <v>0</v>
      </c>
      <c r="I5575" s="27">
        <v>0</v>
      </c>
      <c r="J5575" s="25">
        <v>0.12604199999999999</v>
      </c>
      <c r="K5575" s="25">
        <v>0.107004</v>
      </c>
      <c r="L5575" s="25">
        <v>0.112414</v>
      </c>
    </row>
    <row r="5576" spans="2:12" ht="19.5" customHeight="1" x14ac:dyDescent="0.3">
      <c r="B5576" s="39" t="s">
        <v>57</v>
      </c>
      <c r="C5576" s="38" t="s">
        <v>33</v>
      </c>
      <c r="D5576" s="38" t="s">
        <v>43</v>
      </c>
      <c r="E5576" s="43">
        <v>45047</v>
      </c>
      <c r="F5576" s="42">
        <v>3</v>
      </c>
      <c r="G5576" s="27">
        <v>0</v>
      </c>
      <c r="H5576" s="27">
        <v>0</v>
      </c>
      <c r="I5576" s="27">
        <v>0</v>
      </c>
      <c r="J5576" s="25">
        <v>0.118394</v>
      </c>
      <c r="K5576" s="25">
        <v>0.10541399999999999</v>
      </c>
      <c r="L5576" s="25">
        <v>0.111251</v>
      </c>
    </row>
    <row r="5577" spans="2:12" ht="19.5" customHeight="1" x14ac:dyDescent="0.3">
      <c r="B5577" s="39" t="s">
        <v>57</v>
      </c>
      <c r="C5577" s="38" t="s">
        <v>33</v>
      </c>
      <c r="D5577" s="38" t="s">
        <v>43</v>
      </c>
      <c r="E5577" s="43">
        <v>45078</v>
      </c>
      <c r="F5577" s="42">
        <v>3</v>
      </c>
      <c r="G5577" s="27">
        <v>0</v>
      </c>
      <c r="H5577" s="27">
        <v>0</v>
      </c>
      <c r="I5577" s="27">
        <v>0.14762700000000001</v>
      </c>
      <c r="J5577" s="25">
        <v>0.138047</v>
      </c>
      <c r="K5577" s="25">
        <v>0</v>
      </c>
      <c r="L5577" s="25">
        <v>0.12626899999999999</v>
      </c>
    </row>
    <row r="5578" spans="2:12" ht="19.5" customHeight="1" x14ac:dyDescent="0.3">
      <c r="B5578" s="88" t="s">
        <v>57</v>
      </c>
      <c r="C5578" s="38" t="s">
        <v>33</v>
      </c>
      <c r="D5578" s="38" t="s">
        <v>43</v>
      </c>
      <c r="E5578" s="43">
        <v>45108</v>
      </c>
      <c r="F5578" s="42">
        <v>3</v>
      </c>
      <c r="G5578" s="27">
        <v>0.17666599999999999</v>
      </c>
      <c r="H5578" s="27">
        <v>0.163637</v>
      </c>
      <c r="I5578" s="27">
        <v>0</v>
      </c>
      <c r="J5578" s="25">
        <v>0</v>
      </c>
      <c r="K5578" s="25">
        <v>0</v>
      </c>
      <c r="L5578" s="25">
        <v>0.119847</v>
      </c>
    </row>
    <row r="5579" spans="2:12" ht="19.5" customHeight="1" x14ac:dyDescent="0.3">
      <c r="B5579" s="39" t="s">
        <v>57</v>
      </c>
      <c r="C5579" s="38" t="s">
        <v>33</v>
      </c>
      <c r="D5579" s="38" t="s">
        <v>43</v>
      </c>
      <c r="E5579" s="43">
        <v>44562</v>
      </c>
      <c r="F5579" s="42">
        <v>6</v>
      </c>
      <c r="G5579" s="27">
        <v>0.34359400000000001</v>
      </c>
      <c r="H5579" s="27">
        <v>0.312803</v>
      </c>
      <c r="I5579" s="27">
        <v>0</v>
      </c>
      <c r="J5579" s="25">
        <v>0</v>
      </c>
      <c r="K5579" s="25">
        <v>0</v>
      </c>
      <c r="L5579" s="25">
        <v>0.25821300000000003</v>
      </c>
    </row>
    <row r="5580" spans="2:12" ht="19.5" customHeight="1" x14ac:dyDescent="0.3">
      <c r="B5580" s="39" t="s">
        <v>57</v>
      </c>
      <c r="C5580" s="38" t="s">
        <v>33</v>
      </c>
      <c r="D5580" s="38" t="s">
        <v>43</v>
      </c>
      <c r="E5580" s="43">
        <v>44593</v>
      </c>
      <c r="F5580" s="42">
        <v>6</v>
      </c>
      <c r="G5580" s="27">
        <v>0.334619</v>
      </c>
      <c r="H5580" s="27">
        <v>0.29850300000000002</v>
      </c>
      <c r="I5580" s="27">
        <v>0</v>
      </c>
      <c r="J5580" s="25">
        <v>0</v>
      </c>
      <c r="K5580" s="25">
        <v>0</v>
      </c>
      <c r="L5580" s="25">
        <v>0.26018599999999997</v>
      </c>
    </row>
    <row r="5581" spans="2:12" ht="19.5" customHeight="1" x14ac:dyDescent="0.3">
      <c r="B5581" s="39" t="s">
        <v>57</v>
      </c>
      <c r="C5581" s="38" t="s">
        <v>33</v>
      </c>
      <c r="D5581" s="38" t="s">
        <v>43</v>
      </c>
      <c r="E5581" s="43">
        <v>44621</v>
      </c>
      <c r="F5581" s="42">
        <v>6</v>
      </c>
      <c r="G5581" s="27">
        <v>0</v>
      </c>
      <c r="H5581" s="27">
        <v>0.42689700000000003</v>
      </c>
      <c r="I5581" s="27">
        <v>0.382492</v>
      </c>
      <c r="J5581" s="25">
        <v>0</v>
      </c>
      <c r="K5581" s="25">
        <v>0</v>
      </c>
      <c r="L5581" s="25">
        <v>0.35703699999999999</v>
      </c>
    </row>
    <row r="5582" spans="2:12" ht="19.5" customHeight="1" x14ac:dyDescent="0.3">
      <c r="B5582" s="39" t="s">
        <v>57</v>
      </c>
      <c r="C5582" s="38" t="s">
        <v>33</v>
      </c>
      <c r="D5582" s="38" t="s">
        <v>43</v>
      </c>
      <c r="E5582" s="43">
        <v>44652</v>
      </c>
      <c r="F5582" s="42">
        <v>6</v>
      </c>
      <c r="G5582" s="27">
        <v>0</v>
      </c>
      <c r="H5582" s="27">
        <v>0</v>
      </c>
      <c r="I5582" s="27">
        <v>0</v>
      </c>
      <c r="J5582" s="25">
        <v>0.27992699999999998</v>
      </c>
      <c r="K5582" s="25">
        <v>0.24879899999999999</v>
      </c>
      <c r="L5582" s="25">
        <v>0.25093300000000002</v>
      </c>
    </row>
    <row r="5583" spans="2:12" ht="19.5" customHeight="1" x14ac:dyDescent="0.3">
      <c r="B5583" s="39" t="s">
        <v>57</v>
      </c>
      <c r="C5583" s="38" t="s">
        <v>33</v>
      </c>
      <c r="D5583" s="38" t="s">
        <v>43</v>
      </c>
      <c r="E5583" s="43">
        <v>44682</v>
      </c>
      <c r="F5583" s="42">
        <v>6</v>
      </c>
      <c r="G5583" s="27">
        <v>0</v>
      </c>
      <c r="H5583" s="27">
        <v>0</v>
      </c>
      <c r="I5583" s="27">
        <v>0</v>
      </c>
      <c r="J5583" s="25">
        <v>0.25841799999999998</v>
      </c>
      <c r="K5583" s="25">
        <v>0.24176300000000001</v>
      </c>
      <c r="L5583" s="25">
        <v>0.241732</v>
      </c>
    </row>
    <row r="5584" spans="2:12" ht="19.5" customHeight="1" x14ac:dyDescent="0.3">
      <c r="B5584" s="39" t="s">
        <v>57</v>
      </c>
      <c r="C5584" s="38" t="s">
        <v>33</v>
      </c>
      <c r="D5584" s="38" t="s">
        <v>43</v>
      </c>
      <c r="E5584" s="43">
        <v>44713</v>
      </c>
      <c r="F5584" s="42">
        <v>6</v>
      </c>
      <c r="G5584" s="27">
        <v>0</v>
      </c>
      <c r="H5584" s="27">
        <v>0</v>
      </c>
      <c r="I5584" s="27">
        <v>0.242867</v>
      </c>
      <c r="J5584" s="25">
        <v>0.231734</v>
      </c>
      <c r="K5584" s="25">
        <v>0</v>
      </c>
      <c r="L5584" s="25">
        <v>0.22420100000000001</v>
      </c>
    </row>
    <row r="5585" spans="2:12" ht="19.5" customHeight="1" x14ac:dyDescent="0.3">
      <c r="B5585" s="39" t="s">
        <v>57</v>
      </c>
      <c r="C5585" s="38" t="s">
        <v>33</v>
      </c>
      <c r="D5585" s="38" t="s">
        <v>43</v>
      </c>
      <c r="E5585" s="43">
        <v>44743</v>
      </c>
      <c r="F5585" s="42">
        <v>6</v>
      </c>
      <c r="G5585" s="27">
        <v>0.24545400000000001</v>
      </c>
      <c r="H5585" s="27">
        <v>0.23255899999999999</v>
      </c>
      <c r="I5585" s="27">
        <v>0</v>
      </c>
      <c r="J5585" s="25">
        <v>0</v>
      </c>
      <c r="K5585" s="25">
        <v>0</v>
      </c>
      <c r="L5585" s="25">
        <v>0.187636</v>
      </c>
    </row>
    <row r="5586" spans="2:12" ht="19.5" customHeight="1" x14ac:dyDescent="0.3">
      <c r="B5586" s="39" t="s">
        <v>57</v>
      </c>
      <c r="C5586" s="38" t="s">
        <v>33</v>
      </c>
      <c r="D5586" s="38" t="s">
        <v>43</v>
      </c>
      <c r="E5586" s="43">
        <v>44774</v>
      </c>
      <c r="F5586" s="42">
        <v>6</v>
      </c>
      <c r="G5586" s="27">
        <v>0</v>
      </c>
      <c r="H5586" s="27">
        <v>0</v>
      </c>
      <c r="I5586" s="27">
        <v>0.22831399999999999</v>
      </c>
      <c r="J5586" s="25">
        <v>0.21740799999999999</v>
      </c>
      <c r="K5586" s="25">
        <v>0</v>
      </c>
      <c r="L5586" s="25">
        <v>0.207264</v>
      </c>
    </row>
    <row r="5587" spans="2:12" ht="19.5" customHeight="1" x14ac:dyDescent="0.3">
      <c r="B5587" s="39" t="s">
        <v>57</v>
      </c>
      <c r="C5587" s="38" t="s">
        <v>33</v>
      </c>
      <c r="D5587" s="38" t="s">
        <v>43</v>
      </c>
      <c r="E5587" s="43">
        <v>44805</v>
      </c>
      <c r="F5587" s="42">
        <v>6</v>
      </c>
      <c r="G5587" s="27">
        <v>0</v>
      </c>
      <c r="H5587" s="27">
        <v>0</v>
      </c>
      <c r="I5587" s="27">
        <v>0.22924900000000001</v>
      </c>
      <c r="J5587" s="25">
        <v>0.19622600000000001</v>
      </c>
      <c r="K5587" s="25">
        <v>0</v>
      </c>
      <c r="L5587" s="25">
        <v>0.18132400000000001</v>
      </c>
    </row>
    <row r="5588" spans="2:12" ht="19.5" customHeight="1" x14ac:dyDescent="0.3">
      <c r="B5588" s="39" t="s">
        <v>57</v>
      </c>
      <c r="C5588" s="38" t="s">
        <v>33</v>
      </c>
      <c r="D5588" s="38" t="s">
        <v>43</v>
      </c>
      <c r="E5588" s="43">
        <v>44835</v>
      </c>
      <c r="F5588" s="42">
        <v>6</v>
      </c>
      <c r="G5588" s="27">
        <v>0</v>
      </c>
      <c r="H5588" s="27">
        <v>0</v>
      </c>
      <c r="I5588" s="27">
        <v>0</v>
      </c>
      <c r="J5588" s="25">
        <v>0.21224799999999999</v>
      </c>
      <c r="K5588" s="25">
        <v>0.18076400000000001</v>
      </c>
      <c r="L5588" s="25">
        <v>0.16945399999999999</v>
      </c>
    </row>
    <row r="5589" spans="2:12" ht="19.5" customHeight="1" x14ac:dyDescent="0.3">
      <c r="B5589" s="39" t="s">
        <v>57</v>
      </c>
      <c r="C5589" s="38" t="s">
        <v>33</v>
      </c>
      <c r="D5589" s="38" t="s">
        <v>43</v>
      </c>
      <c r="E5589" s="43">
        <v>44866</v>
      </c>
      <c r="F5589" s="42">
        <v>6</v>
      </c>
      <c r="G5589" s="27">
        <v>0</v>
      </c>
      <c r="H5589" s="27">
        <v>0.21384400000000001</v>
      </c>
      <c r="I5589" s="27">
        <v>0.18842600000000001</v>
      </c>
      <c r="J5589" s="25">
        <v>0</v>
      </c>
      <c r="K5589" s="25">
        <v>0</v>
      </c>
      <c r="L5589" s="25">
        <v>0.16070699999999999</v>
      </c>
    </row>
    <row r="5590" spans="2:12" ht="19.5" customHeight="1" x14ac:dyDescent="0.3">
      <c r="B5590" s="39" t="s">
        <v>57</v>
      </c>
      <c r="C5590" s="38" t="s">
        <v>33</v>
      </c>
      <c r="D5590" s="38" t="s">
        <v>43</v>
      </c>
      <c r="E5590" s="43">
        <v>44896</v>
      </c>
      <c r="F5590" s="42">
        <v>6</v>
      </c>
      <c r="G5590" s="27">
        <v>0.20775099999999999</v>
      </c>
      <c r="H5590" s="27">
        <v>0.18827199999999999</v>
      </c>
      <c r="I5590" s="27">
        <v>0</v>
      </c>
      <c r="J5590" s="25">
        <v>0</v>
      </c>
      <c r="K5590" s="25">
        <v>0</v>
      </c>
      <c r="L5590" s="25">
        <v>0.15525</v>
      </c>
    </row>
    <row r="5591" spans="2:12" ht="19.5" customHeight="1" x14ac:dyDescent="0.3">
      <c r="B5591" s="39" t="s">
        <v>57</v>
      </c>
      <c r="C5591" s="38" t="s">
        <v>33</v>
      </c>
      <c r="D5591" s="38" t="s">
        <v>43</v>
      </c>
      <c r="E5591" s="43">
        <v>44927</v>
      </c>
      <c r="F5591" s="42">
        <v>6</v>
      </c>
      <c r="G5591" s="27">
        <v>0.19470399999999999</v>
      </c>
      <c r="H5591" s="27">
        <v>0.16393199999999999</v>
      </c>
      <c r="I5591" s="27">
        <v>0</v>
      </c>
      <c r="J5591" s="25">
        <v>0</v>
      </c>
      <c r="K5591" s="25">
        <v>0</v>
      </c>
      <c r="L5591" s="25">
        <v>9.5283000000000007E-2</v>
      </c>
    </row>
    <row r="5592" spans="2:12" ht="19.5" customHeight="1" x14ac:dyDescent="0.3">
      <c r="B5592" s="39" t="s">
        <v>57</v>
      </c>
      <c r="C5592" s="38" t="s">
        <v>33</v>
      </c>
      <c r="D5592" s="38" t="s">
        <v>43</v>
      </c>
      <c r="E5592" s="43">
        <v>44958</v>
      </c>
      <c r="F5592" s="42">
        <v>6</v>
      </c>
      <c r="G5592" s="27">
        <v>0.24177100000000001</v>
      </c>
      <c r="H5592" s="27">
        <v>0.22170899999999999</v>
      </c>
      <c r="I5592" s="27">
        <v>0</v>
      </c>
      <c r="J5592" s="25">
        <v>0</v>
      </c>
      <c r="K5592" s="25">
        <v>0</v>
      </c>
      <c r="L5592" s="25">
        <v>0.178092</v>
      </c>
    </row>
    <row r="5593" spans="2:12" ht="19.5" customHeight="1" x14ac:dyDescent="0.3">
      <c r="B5593" s="39" t="s">
        <v>57</v>
      </c>
      <c r="C5593" s="38" t="s">
        <v>33</v>
      </c>
      <c r="D5593" s="38" t="s">
        <v>43</v>
      </c>
      <c r="E5593" s="43">
        <v>44986</v>
      </c>
      <c r="F5593" s="42">
        <v>6</v>
      </c>
      <c r="G5593" s="27">
        <v>0</v>
      </c>
      <c r="H5593" s="27">
        <v>0.173538</v>
      </c>
      <c r="I5593" s="27">
        <v>0.14118900000000001</v>
      </c>
      <c r="J5593" s="25">
        <v>0</v>
      </c>
      <c r="K5593" s="25">
        <v>0</v>
      </c>
      <c r="L5593" s="25">
        <v>0.13856599999999999</v>
      </c>
    </row>
    <row r="5594" spans="2:12" ht="19.5" customHeight="1" x14ac:dyDescent="0.3">
      <c r="B5594" s="39" t="s">
        <v>57</v>
      </c>
      <c r="C5594" s="38" t="s">
        <v>33</v>
      </c>
      <c r="D5594" s="38" t="s">
        <v>43</v>
      </c>
      <c r="E5594" s="43">
        <v>45017</v>
      </c>
      <c r="F5594" s="42">
        <v>6</v>
      </c>
      <c r="G5594" s="27">
        <v>0</v>
      </c>
      <c r="H5594" s="27">
        <v>0</v>
      </c>
      <c r="I5594" s="27">
        <v>0</v>
      </c>
      <c r="J5594" s="25">
        <v>0.12904199999999999</v>
      </c>
      <c r="K5594" s="25">
        <v>0.110004</v>
      </c>
      <c r="L5594" s="25">
        <v>0.115414</v>
      </c>
    </row>
    <row r="5595" spans="2:12" ht="19.5" customHeight="1" x14ac:dyDescent="0.3">
      <c r="B5595" s="39" t="s">
        <v>57</v>
      </c>
      <c r="C5595" s="38" t="s">
        <v>33</v>
      </c>
      <c r="D5595" s="38" t="s">
        <v>43</v>
      </c>
      <c r="E5595" s="43">
        <v>45047</v>
      </c>
      <c r="F5595" s="42">
        <v>6</v>
      </c>
      <c r="G5595" s="27">
        <v>0</v>
      </c>
      <c r="H5595" s="27">
        <v>0</v>
      </c>
      <c r="I5595" s="27">
        <v>0</v>
      </c>
      <c r="J5595" s="25">
        <v>0.121394</v>
      </c>
      <c r="K5595" s="25">
        <v>0.108414</v>
      </c>
      <c r="L5595" s="25">
        <v>0.11425100000000001</v>
      </c>
    </row>
    <row r="5596" spans="2:12" ht="19.5" customHeight="1" x14ac:dyDescent="0.3">
      <c r="B5596" s="39" t="s">
        <v>57</v>
      </c>
      <c r="C5596" s="38" t="s">
        <v>33</v>
      </c>
      <c r="D5596" s="38" t="s">
        <v>43</v>
      </c>
      <c r="E5596" s="43">
        <v>45078</v>
      </c>
      <c r="F5596" s="42">
        <v>6</v>
      </c>
      <c r="G5596" s="27">
        <v>0</v>
      </c>
      <c r="H5596" s="27">
        <v>0</v>
      </c>
      <c r="I5596" s="27">
        <v>0.15062700000000001</v>
      </c>
      <c r="J5596" s="25">
        <v>0.14104700000000001</v>
      </c>
      <c r="K5596" s="25">
        <v>0</v>
      </c>
      <c r="L5596" s="25">
        <v>0.129269</v>
      </c>
    </row>
    <row r="5597" spans="2:12" ht="19.5" customHeight="1" x14ac:dyDescent="0.3">
      <c r="B5597" s="89" t="s">
        <v>57</v>
      </c>
      <c r="C5597" s="38" t="s">
        <v>33</v>
      </c>
      <c r="D5597" s="38" t="s">
        <v>43</v>
      </c>
      <c r="E5597" s="43">
        <v>45108</v>
      </c>
      <c r="F5597" s="42">
        <v>6</v>
      </c>
      <c r="G5597" s="27">
        <v>0.17966599999999999</v>
      </c>
      <c r="H5597" s="27">
        <v>0.16663700000000001</v>
      </c>
      <c r="I5597" s="27">
        <v>0</v>
      </c>
      <c r="J5597" s="25">
        <v>0</v>
      </c>
      <c r="K5597" s="25">
        <v>0</v>
      </c>
      <c r="L5597" s="25">
        <v>0.122847</v>
      </c>
    </row>
    <row r="5598" spans="2:12" ht="19.5" customHeight="1" x14ac:dyDescent="0.3">
      <c r="B5598" s="39" t="s">
        <v>57</v>
      </c>
      <c r="C5598" s="38" t="s">
        <v>33</v>
      </c>
      <c r="D5598" s="38" t="s">
        <v>43</v>
      </c>
      <c r="E5598" s="43">
        <v>44562</v>
      </c>
      <c r="F5598" s="42">
        <v>8</v>
      </c>
      <c r="G5598" s="27">
        <v>0.34559400000000001</v>
      </c>
      <c r="H5598" s="27">
        <v>0.314803</v>
      </c>
      <c r="I5598" s="27">
        <v>0</v>
      </c>
      <c r="J5598" s="25">
        <v>0</v>
      </c>
      <c r="K5598" s="25">
        <v>0</v>
      </c>
      <c r="L5598" s="25">
        <v>0.26021300000000003</v>
      </c>
    </row>
    <row r="5599" spans="2:12" ht="19.5" customHeight="1" x14ac:dyDescent="0.3">
      <c r="B5599" s="39" t="s">
        <v>57</v>
      </c>
      <c r="C5599" s="38" t="s">
        <v>33</v>
      </c>
      <c r="D5599" s="38" t="s">
        <v>43</v>
      </c>
      <c r="E5599" s="43">
        <v>44593</v>
      </c>
      <c r="F5599" s="42">
        <v>8</v>
      </c>
      <c r="G5599" s="27">
        <v>0.336619</v>
      </c>
      <c r="H5599" s="27">
        <v>0.30050300000000002</v>
      </c>
      <c r="I5599" s="27">
        <v>0</v>
      </c>
      <c r="J5599" s="25">
        <v>0</v>
      </c>
      <c r="K5599" s="25">
        <v>0</v>
      </c>
      <c r="L5599" s="25">
        <v>0.26218599999999997</v>
      </c>
    </row>
    <row r="5600" spans="2:12" ht="19.5" customHeight="1" x14ac:dyDescent="0.3">
      <c r="B5600" s="39" t="s">
        <v>57</v>
      </c>
      <c r="C5600" s="38" t="s">
        <v>33</v>
      </c>
      <c r="D5600" s="38" t="s">
        <v>43</v>
      </c>
      <c r="E5600" s="43">
        <v>44621</v>
      </c>
      <c r="F5600" s="42">
        <v>8</v>
      </c>
      <c r="G5600" s="27">
        <v>0</v>
      </c>
      <c r="H5600" s="27">
        <v>0.42889699999999997</v>
      </c>
      <c r="I5600" s="27">
        <v>0.384492</v>
      </c>
      <c r="J5600" s="25">
        <v>0</v>
      </c>
      <c r="K5600" s="25">
        <v>0</v>
      </c>
      <c r="L5600" s="25">
        <v>0.359037</v>
      </c>
    </row>
    <row r="5601" spans="2:12" ht="19.5" customHeight="1" x14ac:dyDescent="0.3">
      <c r="B5601" s="39" t="s">
        <v>57</v>
      </c>
      <c r="C5601" s="38" t="s">
        <v>33</v>
      </c>
      <c r="D5601" s="38" t="s">
        <v>43</v>
      </c>
      <c r="E5601" s="43">
        <v>44652</v>
      </c>
      <c r="F5601" s="42">
        <v>8</v>
      </c>
      <c r="G5601" s="27">
        <v>0</v>
      </c>
      <c r="H5601" s="27">
        <v>0</v>
      </c>
      <c r="I5601" s="27">
        <v>0</v>
      </c>
      <c r="J5601" s="25">
        <v>0.28192699999999998</v>
      </c>
      <c r="K5601" s="25">
        <v>0.25079899999999999</v>
      </c>
      <c r="L5601" s="25">
        <v>0.25293300000000002</v>
      </c>
    </row>
    <row r="5602" spans="2:12" ht="19.5" customHeight="1" x14ac:dyDescent="0.3">
      <c r="B5602" s="39" t="s">
        <v>57</v>
      </c>
      <c r="C5602" s="38" t="s">
        <v>33</v>
      </c>
      <c r="D5602" s="38" t="s">
        <v>43</v>
      </c>
      <c r="E5602" s="43">
        <v>44682</v>
      </c>
      <c r="F5602" s="42">
        <v>8</v>
      </c>
      <c r="G5602" s="27">
        <v>0</v>
      </c>
      <c r="H5602" s="27">
        <v>0</v>
      </c>
      <c r="I5602" s="27">
        <v>0</v>
      </c>
      <c r="J5602" s="25">
        <v>0.26041799999999998</v>
      </c>
      <c r="K5602" s="25">
        <v>0.24376300000000001</v>
      </c>
      <c r="L5602" s="25">
        <v>0.243732</v>
      </c>
    </row>
    <row r="5603" spans="2:12" ht="19.5" customHeight="1" x14ac:dyDescent="0.3">
      <c r="B5603" s="39" t="s">
        <v>57</v>
      </c>
      <c r="C5603" s="38" t="s">
        <v>33</v>
      </c>
      <c r="D5603" s="38" t="s">
        <v>43</v>
      </c>
      <c r="E5603" s="43">
        <v>44713</v>
      </c>
      <c r="F5603" s="42">
        <v>8</v>
      </c>
      <c r="G5603" s="27">
        <v>0</v>
      </c>
      <c r="H5603" s="27">
        <v>0</v>
      </c>
      <c r="I5603" s="27">
        <v>0.244867</v>
      </c>
      <c r="J5603" s="25">
        <v>0.233734</v>
      </c>
      <c r="K5603" s="25">
        <v>0</v>
      </c>
      <c r="L5603" s="25">
        <v>0.22620100000000001</v>
      </c>
    </row>
    <row r="5604" spans="2:12" ht="19.5" customHeight="1" x14ac:dyDescent="0.3">
      <c r="B5604" s="39" t="s">
        <v>57</v>
      </c>
      <c r="C5604" s="38" t="s">
        <v>33</v>
      </c>
      <c r="D5604" s="38" t="s">
        <v>43</v>
      </c>
      <c r="E5604" s="43">
        <v>44743</v>
      </c>
      <c r="F5604" s="42">
        <v>8</v>
      </c>
      <c r="G5604" s="27">
        <v>0.24745400000000001</v>
      </c>
      <c r="H5604" s="27">
        <v>0.23455899999999999</v>
      </c>
      <c r="I5604" s="27">
        <v>0</v>
      </c>
      <c r="J5604" s="25">
        <v>0</v>
      </c>
      <c r="K5604" s="25">
        <v>0</v>
      </c>
      <c r="L5604" s="25">
        <v>0.189636</v>
      </c>
    </row>
    <row r="5605" spans="2:12" ht="19.5" customHeight="1" x14ac:dyDescent="0.3">
      <c r="B5605" s="39" t="s">
        <v>57</v>
      </c>
      <c r="C5605" s="38" t="s">
        <v>33</v>
      </c>
      <c r="D5605" s="38" t="s">
        <v>43</v>
      </c>
      <c r="E5605" s="43">
        <v>44774</v>
      </c>
      <c r="F5605" s="42">
        <v>8</v>
      </c>
      <c r="G5605" s="27">
        <v>0</v>
      </c>
      <c r="H5605" s="27">
        <v>0</v>
      </c>
      <c r="I5605" s="27">
        <v>0.23031399999999999</v>
      </c>
      <c r="J5605" s="25">
        <v>0.21940799999999999</v>
      </c>
      <c r="K5605" s="25">
        <v>0</v>
      </c>
      <c r="L5605" s="25">
        <v>0.20926400000000001</v>
      </c>
    </row>
    <row r="5606" spans="2:12" ht="19.5" customHeight="1" x14ac:dyDescent="0.3">
      <c r="B5606" s="39" t="s">
        <v>57</v>
      </c>
      <c r="C5606" s="38" t="s">
        <v>33</v>
      </c>
      <c r="D5606" s="38" t="s">
        <v>43</v>
      </c>
      <c r="E5606" s="43">
        <v>44805</v>
      </c>
      <c r="F5606" s="42">
        <v>8</v>
      </c>
      <c r="G5606" s="27">
        <v>0</v>
      </c>
      <c r="H5606" s="27">
        <v>0</v>
      </c>
      <c r="I5606" s="27">
        <v>0.23124900000000001</v>
      </c>
      <c r="J5606" s="25">
        <v>0.19822600000000001</v>
      </c>
      <c r="K5606" s="25">
        <v>0</v>
      </c>
      <c r="L5606" s="25">
        <v>0.18332399999999999</v>
      </c>
    </row>
    <row r="5607" spans="2:12" ht="19.5" customHeight="1" x14ac:dyDescent="0.3">
      <c r="B5607" s="39" t="s">
        <v>57</v>
      </c>
      <c r="C5607" s="38" t="s">
        <v>33</v>
      </c>
      <c r="D5607" s="38" t="s">
        <v>43</v>
      </c>
      <c r="E5607" s="43">
        <v>44835</v>
      </c>
      <c r="F5607" s="42">
        <v>8</v>
      </c>
      <c r="G5607" s="27">
        <v>0</v>
      </c>
      <c r="H5607" s="27">
        <v>0</v>
      </c>
      <c r="I5607" s="27">
        <v>0</v>
      </c>
      <c r="J5607" s="25">
        <v>0.21424799999999999</v>
      </c>
      <c r="K5607" s="25">
        <v>0.18276400000000001</v>
      </c>
      <c r="L5607" s="25">
        <v>0.171454</v>
      </c>
    </row>
    <row r="5608" spans="2:12" ht="19.5" customHeight="1" x14ac:dyDescent="0.3">
      <c r="B5608" s="39" t="s">
        <v>57</v>
      </c>
      <c r="C5608" s="38" t="s">
        <v>33</v>
      </c>
      <c r="D5608" s="38" t="s">
        <v>43</v>
      </c>
      <c r="E5608" s="43">
        <v>44866</v>
      </c>
      <c r="F5608" s="42">
        <v>8</v>
      </c>
      <c r="G5608" s="27">
        <v>0</v>
      </c>
      <c r="H5608" s="27">
        <v>0.21584400000000001</v>
      </c>
      <c r="I5608" s="27">
        <v>0.19042600000000001</v>
      </c>
      <c r="J5608" s="25">
        <v>0</v>
      </c>
      <c r="K5608" s="25">
        <v>0</v>
      </c>
      <c r="L5608" s="25">
        <v>0.16270699999999999</v>
      </c>
    </row>
    <row r="5609" spans="2:12" ht="19.5" customHeight="1" x14ac:dyDescent="0.3">
      <c r="B5609" s="39" t="s">
        <v>57</v>
      </c>
      <c r="C5609" s="38" t="s">
        <v>33</v>
      </c>
      <c r="D5609" s="38" t="s">
        <v>43</v>
      </c>
      <c r="E5609" s="43">
        <v>44896</v>
      </c>
      <c r="F5609" s="42">
        <v>8</v>
      </c>
      <c r="G5609" s="27">
        <v>0.20975099999999999</v>
      </c>
      <c r="H5609" s="27">
        <v>0.190272</v>
      </c>
      <c r="I5609" s="27">
        <v>0</v>
      </c>
      <c r="J5609" s="25">
        <v>0</v>
      </c>
      <c r="K5609" s="25">
        <v>0</v>
      </c>
      <c r="L5609" s="25">
        <v>0.15725</v>
      </c>
    </row>
    <row r="5610" spans="2:12" ht="19.5" customHeight="1" x14ac:dyDescent="0.3">
      <c r="B5610" s="39" t="s">
        <v>57</v>
      </c>
      <c r="C5610" s="38" t="s">
        <v>33</v>
      </c>
      <c r="D5610" s="38" t="s">
        <v>43</v>
      </c>
      <c r="E5610" s="43">
        <v>44927</v>
      </c>
      <c r="F5610" s="42">
        <v>8</v>
      </c>
      <c r="G5610" s="27">
        <v>0.19670399999999999</v>
      </c>
      <c r="H5610" s="27">
        <v>0.165932</v>
      </c>
      <c r="I5610" s="27">
        <v>0</v>
      </c>
      <c r="J5610" s="25">
        <v>0</v>
      </c>
      <c r="K5610" s="25">
        <v>0</v>
      </c>
      <c r="L5610" s="25">
        <v>9.7282999999999994E-2</v>
      </c>
    </row>
    <row r="5611" spans="2:12" ht="19.5" customHeight="1" x14ac:dyDescent="0.3">
      <c r="B5611" s="39" t="s">
        <v>57</v>
      </c>
      <c r="C5611" s="38" t="s">
        <v>33</v>
      </c>
      <c r="D5611" s="38" t="s">
        <v>43</v>
      </c>
      <c r="E5611" s="43">
        <v>44958</v>
      </c>
      <c r="F5611" s="42">
        <v>8</v>
      </c>
      <c r="G5611" s="27">
        <v>0.24377099999999999</v>
      </c>
      <c r="H5611" s="27">
        <v>0.22370899999999999</v>
      </c>
      <c r="I5611" s="27">
        <v>0</v>
      </c>
      <c r="J5611" s="25">
        <v>0</v>
      </c>
      <c r="K5611" s="25">
        <v>0</v>
      </c>
      <c r="L5611" s="25">
        <v>0.180092</v>
      </c>
    </row>
    <row r="5612" spans="2:12" ht="19.5" customHeight="1" x14ac:dyDescent="0.3">
      <c r="B5612" s="39" t="s">
        <v>57</v>
      </c>
      <c r="C5612" s="38" t="s">
        <v>33</v>
      </c>
      <c r="D5612" s="38" t="s">
        <v>43</v>
      </c>
      <c r="E5612" s="43">
        <v>44986</v>
      </c>
      <c r="F5612" s="42">
        <v>8</v>
      </c>
      <c r="G5612" s="27">
        <v>0</v>
      </c>
      <c r="H5612" s="27">
        <v>0.175538</v>
      </c>
      <c r="I5612" s="27">
        <v>0.14318900000000001</v>
      </c>
      <c r="J5612" s="25">
        <v>0</v>
      </c>
      <c r="K5612" s="25">
        <v>0</v>
      </c>
      <c r="L5612" s="25">
        <v>0.140566</v>
      </c>
    </row>
    <row r="5613" spans="2:12" ht="19.5" customHeight="1" x14ac:dyDescent="0.3">
      <c r="B5613" s="39" t="s">
        <v>57</v>
      </c>
      <c r="C5613" s="38" t="s">
        <v>33</v>
      </c>
      <c r="D5613" s="38" t="s">
        <v>43</v>
      </c>
      <c r="E5613" s="43">
        <v>45017</v>
      </c>
      <c r="F5613" s="42">
        <v>8</v>
      </c>
      <c r="G5613" s="27">
        <v>0</v>
      </c>
      <c r="H5613" s="27">
        <v>0</v>
      </c>
      <c r="I5613" s="27">
        <v>0</v>
      </c>
      <c r="J5613" s="25">
        <v>0.13104199999999999</v>
      </c>
      <c r="K5613" s="25">
        <v>0.11200400000000001</v>
      </c>
      <c r="L5613" s="25">
        <v>0.117414</v>
      </c>
    </row>
    <row r="5614" spans="2:12" ht="19.5" customHeight="1" x14ac:dyDescent="0.3">
      <c r="B5614" s="39" t="s">
        <v>57</v>
      </c>
      <c r="C5614" s="38" t="s">
        <v>33</v>
      </c>
      <c r="D5614" s="38" t="s">
        <v>43</v>
      </c>
      <c r="E5614" s="43">
        <v>45047</v>
      </c>
      <c r="F5614" s="42">
        <v>8</v>
      </c>
      <c r="G5614" s="27">
        <v>0</v>
      </c>
      <c r="H5614" s="27">
        <v>0</v>
      </c>
      <c r="I5614" s="27">
        <v>0</v>
      </c>
      <c r="J5614" s="25">
        <v>0.123394</v>
      </c>
      <c r="K5614" s="25">
        <v>0.110414</v>
      </c>
      <c r="L5614" s="25">
        <v>0.11625099999999999</v>
      </c>
    </row>
    <row r="5615" spans="2:12" ht="19.5" customHeight="1" x14ac:dyDescent="0.3">
      <c r="B5615" s="39" t="s">
        <v>57</v>
      </c>
      <c r="C5615" s="38" t="s">
        <v>33</v>
      </c>
      <c r="D5615" s="38" t="s">
        <v>43</v>
      </c>
      <c r="E5615" s="43">
        <v>45078</v>
      </c>
      <c r="F5615" s="42">
        <v>8</v>
      </c>
      <c r="G5615" s="27">
        <v>0</v>
      </c>
      <c r="H5615" s="27">
        <v>0</v>
      </c>
      <c r="I5615" s="27">
        <v>0.15262700000000001</v>
      </c>
      <c r="J5615" s="25">
        <v>0.14304700000000001</v>
      </c>
      <c r="K5615" s="25">
        <v>0</v>
      </c>
      <c r="L5615" s="25">
        <v>0.131269</v>
      </c>
    </row>
    <row r="5616" spans="2:12" ht="19.5" customHeight="1" x14ac:dyDescent="0.3">
      <c r="B5616" s="88" t="s">
        <v>57</v>
      </c>
      <c r="C5616" s="38" t="s">
        <v>33</v>
      </c>
      <c r="D5616" s="38" t="s">
        <v>43</v>
      </c>
      <c r="E5616" s="43">
        <v>45108</v>
      </c>
      <c r="F5616" s="42">
        <v>8</v>
      </c>
      <c r="G5616" s="27">
        <v>0.18166599999999999</v>
      </c>
      <c r="H5616" s="27">
        <v>0.16863700000000001</v>
      </c>
      <c r="I5616" s="27">
        <v>0</v>
      </c>
      <c r="J5616" s="25">
        <v>0</v>
      </c>
      <c r="K5616" s="25">
        <v>0</v>
      </c>
      <c r="L5616" s="25">
        <v>0.124847</v>
      </c>
    </row>
    <row r="5617" spans="2:12" ht="19.5" customHeight="1" x14ac:dyDescent="0.3">
      <c r="B5617" s="39" t="s">
        <v>57</v>
      </c>
      <c r="C5617" s="38" t="s">
        <v>33</v>
      </c>
      <c r="D5617" s="38" t="s">
        <v>43</v>
      </c>
      <c r="E5617" s="43">
        <v>44562</v>
      </c>
      <c r="F5617" s="42">
        <v>10</v>
      </c>
      <c r="G5617" s="27">
        <v>0.34759400000000001</v>
      </c>
      <c r="H5617" s="27">
        <v>0.316803</v>
      </c>
      <c r="I5617" s="27">
        <v>0</v>
      </c>
      <c r="J5617" s="25">
        <v>0</v>
      </c>
      <c r="K5617" s="25">
        <v>0</v>
      </c>
      <c r="L5617" s="25">
        <v>0.26221299999999997</v>
      </c>
    </row>
    <row r="5618" spans="2:12" ht="19.5" customHeight="1" x14ac:dyDescent="0.3">
      <c r="B5618" s="39" t="s">
        <v>57</v>
      </c>
      <c r="C5618" s="38" t="s">
        <v>33</v>
      </c>
      <c r="D5618" s="38" t="s">
        <v>43</v>
      </c>
      <c r="E5618" s="43">
        <v>44593</v>
      </c>
      <c r="F5618" s="42">
        <v>10</v>
      </c>
      <c r="G5618" s="27">
        <v>0.338619</v>
      </c>
      <c r="H5618" s="27">
        <v>0.30250300000000002</v>
      </c>
      <c r="I5618" s="27">
        <v>0</v>
      </c>
      <c r="J5618" s="25">
        <v>0</v>
      </c>
      <c r="K5618" s="25">
        <v>0</v>
      </c>
      <c r="L5618" s="25">
        <v>0.26418599999999998</v>
      </c>
    </row>
    <row r="5619" spans="2:12" ht="19.5" customHeight="1" x14ac:dyDescent="0.3">
      <c r="B5619" s="39" t="s">
        <v>57</v>
      </c>
      <c r="C5619" s="38" t="s">
        <v>33</v>
      </c>
      <c r="D5619" s="38" t="s">
        <v>43</v>
      </c>
      <c r="E5619" s="43">
        <v>44621</v>
      </c>
      <c r="F5619" s="42">
        <v>10</v>
      </c>
      <c r="G5619" s="27">
        <v>0</v>
      </c>
      <c r="H5619" s="27">
        <v>0.43089699999999997</v>
      </c>
      <c r="I5619" s="27">
        <v>0.386492</v>
      </c>
      <c r="J5619" s="25">
        <v>0</v>
      </c>
      <c r="K5619" s="25">
        <v>0</v>
      </c>
      <c r="L5619" s="25">
        <v>0.361037</v>
      </c>
    </row>
    <row r="5620" spans="2:12" ht="19.5" customHeight="1" x14ac:dyDescent="0.3">
      <c r="B5620" s="39" t="s">
        <v>57</v>
      </c>
      <c r="C5620" s="38" t="s">
        <v>33</v>
      </c>
      <c r="D5620" s="38" t="s">
        <v>43</v>
      </c>
      <c r="E5620" s="43">
        <v>44652</v>
      </c>
      <c r="F5620" s="42">
        <v>10</v>
      </c>
      <c r="G5620" s="27">
        <v>0</v>
      </c>
      <c r="H5620" s="27">
        <v>0</v>
      </c>
      <c r="I5620" s="27">
        <v>0</v>
      </c>
      <c r="J5620" s="25">
        <v>0.28392699999999998</v>
      </c>
      <c r="K5620" s="25">
        <v>0.252799</v>
      </c>
      <c r="L5620" s="25">
        <v>0.25493300000000002</v>
      </c>
    </row>
    <row r="5621" spans="2:12" ht="19.5" customHeight="1" x14ac:dyDescent="0.3">
      <c r="B5621" s="39" t="s">
        <v>57</v>
      </c>
      <c r="C5621" s="38" t="s">
        <v>33</v>
      </c>
      <c r="D5621" s="38" t="s">
        <v>43</v>
      </c>
      <c r="E5621" s="43">
        <v>44682</v>
      </c>
      <c r="F5621" s="42">
        <v>10</v>
      </c>
      <c r="G5621" s="27">
        <v>0</v>
      </c>
      <c r="H5621" s="27">
        <v>0</v>
      </c>
      <c r="I5621" s="27">
        <v>0</v>
      </c>
      <c r="J5621" s="25">
        <v>0.26241799999999998</v>
      </c>
      <c r="K5621" s="25">
        <v>0.24576300000000001</v>
      </c>
      <c r="L5621" s="25">
        <v>0.24573200000000001</v>
      </c>
    </row>
    <row r="5622" spans="2:12" ht="19.5" customHeight="1" x14ac:dyDescent="0.3">
      <c r="B5622" s="39" t="s">
        <v>57</v>
      </c>
      <c r="C5622" s="38" t="s">
        <v>33</v>
      </c>
      <c r="D5622" s="38" t="s">
        <v>43</v>
      </c>
      <c r="E5622" s="43">
        <v>44713</v>
      </c>
      <c r="F5622" s="42">
        <v>10</v>
      </c>
      <c r="G5622" s="27">
        <v>0</v>
      </c>
      <c r="H5622" s="27">
        <v>0</v>
      </c>
      <c r="I5622" s="27">
        <v>0.246867</v>
      </c>
      <c r="J5622" s="25">
        <v>0.235734</v>
      </c>
      <c r="K5622" s="25">
        <v>0</v>
      </c>
      <c r="L5622" s="25">
        <v>0.22820099999999999</v>
      </c>
    </row>
    <row r="5623" spans="2:12" ht="19.5" customHeight="1" x14ac:dyDescent="0.3">
      <c r="B5623" s="39" t="s">
        <v>57</v>
      </c>
      <c r="C5623" s="38" t="s">
        <v>33</v>
      </c>
      <c r="D5623" s="38" t="s">
        <v>43</v>
      </c>
      <c r="E5623" s="43">
        <v>44743</v>
      </c>
      <c r="F5623" s="42">
        <v>10</v>
      </c>
      <c r="G5623" s="27">
        <v>0.24945400000000001</v>
      </c>
      <c r="H5623" s="27">
        <v>0.23655899999999999</v>
      </c>
      <c r="I5623" s="27">
        <v>0</v>
      </c>
      <c r="J5623" s="25">
        <v>0</v>
      </c>
      <c r="K5623" s="25">
        <v>0</v>
      </c>
      <c r="L5623" s="25">
        <v>0.191636</v>
      </c>
    </row>
    <row r="5624" spans="2:12" ht="19.5" customHeight="1" x14ac:dyDescent="0.3">
      <c r="B5624" s="39" t="s">
        <v>57</v>
      </c>
      <c r="C5624" s="38" t="s">
        <v>33</v>
      </c>
      <c r="D5624" s="38" t="s">
        <v>43</v>
      </c>
      <c r="E5624" s="43">
        <v>44774</v>
      </c>
      <c r="F5624" s="42">
        <v>10</v>
      </c>
      <c r="G5624" s="27">
        <v>0</v>
      </c>
      <c r="H5624" s="27">
        <v>0</v>
      </c>
      <c r="I5624" s="27">
        <v>0.23231399999999999</v>
      </c>
      <c r="J5624" s="25">
        <v>0.22140799999999999</v>
      </c>
      <c r="K5624" s="25">
        <v>0</v>
      </c>
      <c r="L5624" s="25">
        <v>0.21126400000000001</v>
      </c>
    </row>
    <row r="5625" spans="2:12" ht="19.5" customHeight="1" x14ac:dyDescent="0.3">
      <c r="B5625" s="39" t="s">
        <v>57</v>
      </c>
      <c r="C5625" s="38" t="s">
        <v>33</v>
      </c>
      <c r="D5625" s="38" t="s">
        <v>43</v>
      </c>
      <c r="E5625" s="43">
        <v>44805</v>
      </c>
      <c r="F5625" s="42">
        <v>10</v>
      </c>
      <c r="G5625" s="27">
        <v>0</v>
      </c>
      <c r="H5625" s="27">
        <v>0</v>
      </c>
      <c r="I5625" s="27">
        <v>0.23324900000000001</v>
      </c>
      <c r="J5625" s="25">
        <v>0.20022599999999999</v>
      </c>
      <c r="K5625" s="25">
        <v>0</v>
      </c>
      <c r="L5625" s="25">
        <v>0.18532399999999999</v>
      </c>
    </row>
    <row r="5626" spans="2:12" ht="19.5" customHeight="1" x14ac:dyDescent="0.3">
      <c r="B5626" s="39" t="s">
        <v>57</v>
      </c>
      <c r="C5626" s="38" t="s">
        <v>33</v>
      </c>
      <c r="D5626" s="38" t="s">
        <v>43</v>
      </c>
      <c r="E5626" s="43">
        <v>44835</v>
      </c>
      <c r="F5626" s="42">
        <v>10</v>
      </c>
      <c r="G5626" s="27">
        <v>0</v>
      </c>
      <c r="H5626" s="27">
        <v>0</v>
      </c>
      <c r="I5626" s="27">
        <v>0</v>
      </c>
      <c r="J5626" s="25">
        <v>0.216248</v>
      </c>
      <c r="K5626" s="25">
        <v>0.18476400000000001</v>
      </c>
      <c r="L5626" s="25">
        <v>0.173454</v>
      </c>
    </row>
    <row r="5627" spans="2:12" ht="19.5" customHeight="1" x14ac:dyDescent="0.3">
      <c r="B5627" s="39" t="s">
        <v>57</v>
      </c>
      <c r="C5627" s="38" t="s">
        <v>33</v>
      </c>
      <c r="D5627" s="38" t="s">
        <v>43</v>
      </c>
      <c r="E5627" s="43">
        <v>44866</v>
      </c>
      <c r="F5627" s="42">
        <v>10</v>
      </c>
      <c r="G5627" s="27">
        <v>0</v>
      </c>
      <c r="H5627" s="27">
        <v>0.21784400000000001</v>
      </c>
      <c r="I5627" s="27">
        <v>0.19242600000000001</v>
      </c>
      <c r="J5627" s="25">
        <v>0</v>
      </c>
      <c r="K5627" s="25">
        <v>0</v>
      </c>
      <c r="L5627" s="25">
        <v>0.16470699999999999</v>
      </c>
    </row>
    <row r="5628" spans="2:12" ht="19.5" customHeight="1" x14ac:dyDescent="0.3">
      <c r="B5628" s="39" t="s">
        <v>57</v>
      </c>
      <c r="C5628" s="38" t="s">
        <v>33</v>
      </c>
      <c r="D5628" s="38" t="s">
        <v>43</v>
      </c>
      <c r="E5628" s="43">
        <v>44896</v>
      </c>
      <c r="F5628" s="42">
        <v>10</v>
      </c>
      <c r="G5628" s="27">
        <v>0.21175099999999999</v>
      </c>
      <c r="H5628" s="27">
        <v>0.192272</v>
      </c>
      <c r="I5628" s="27">
        <v>0</v>
      </c>
      <c r="J5628" s="25">
        <v>0</v>
      </c>
      <c r="K5628" s="25">
        <v>0</v>
      </c>
      <c r="L5628" s="25">
        <v>0.15925</v>
      </c>
    </row>
    <row r="5629" spans="2:12" ht="19.5" customHeight="1" x14ac:dyDescent="0.3">
      <c r="B5629" s="39" t="s">
        <v>57</v>
      </c>
      <c r="C5629" s="38" t="s">
        <v>33</v>
      </c>
      <c r="D5629" s="38" t="s">
        <v>43</v>
      </c>
      <c r="E5629" s="43">
        <v>44927</v>
      </c>
      <c r="F5629" s="42">
        <v>10</v>
      </c>
      <c r="G5629" s="27">
        <v>0.19870399999999999</v>
      </c>
      <c r="H5629" s="27">
        <v>0.167932</v>
      </c>
      <c r="I5629" s="27">
        <v>0</v>
      </c>
      <c r="J5629" s="25">
        <v>0</v>
      </c>
      <c r="K5629" s="25">
        <v>0</v>
      </c>
      <c r="L5629" s="25">
        <v>9.9282999999999996E-2</v>
      </c>
    </row>
    <row r="5630" spans="2:12" ht="19.5" customHeight="1" x14ac:dyDescent="0.3">
      <c r="B5630" s="39" t="s">
        <v>57</v>
      </c>
      <c r="C5630" s="38" t="s">
        <v>33</v>
      </c>
      <c r="D5630" s="38" t="s">
        <v>43</v>
      </c>
      <c r="E5630" s="43">
        <v>44958</v>
      </c>
      <c r="F5630" s="42">
        <v>10</v>
      </c>
      <c r="G5630" s="27">
        <v>0.24577099999999999</v>
      </c>
      <c r="H5630" s="27">
        <v>0.22570899999999999</v>
      </c>
      <c r="I5630" s="27">
        <v>0</v>
      </c>
      <c r="J5630" s="25">
        <v>0</v>
      </c>
      <c r="K5630" s="25">
        <v>0</v>
      </c>
      <c r="L5630" s="25">
        <v>0.182092</v>
      </c>
    </row>
    <row r="5631" spans="2:12" ht="19.5" customHeight="1" x14ac:dyDescent="0.3">
      <c r="B5631" s="39" t="s">
        <v>57</v>
      </c>
      <c r="C5631" s="38" t="s">
        <v>33</v>
      </c>
      <c r="D5631" s="38" t="s">
        <v>43</v>
      </c>
      <c r="E5631" s="43">
        <v>44986</v>
      </c>
      <c r="F5631" s="42">
        <v>10</v>
      </c>
      <c r="G5631" s="27">
        <v>0</v>
      </c>
      <c r="H5631" s="27">
        <v>0.177538</v>
      </c>
      <c r="I5631" s="27">
        <v>0.14518900000000001</v>
      </c>
      <c r="J5631" s="25">
        <v>0</v>
      </c>
      <c r="K5631" s="25">
        <v>0</v>
      </c>
      <c r="L5631" s="25">
        <v>0.142566</v>
      </c>
    </row>
    <row r="5632" spans="2:12" ht="19.5" customHeight="1" x14ac:dyDescent="0.3">
      <c r="B5632" s="39" t="s">
        <v>57</v>
      </c>
      <c r="C5632" s="38" t="s">
        <v>33</v>
      </c>
      <c r="D5632" s="38" t="s">
        <v>43</v>
      </c>
      <c r="E5632" s="43">
        <v>45017</v>
      </c>
      <c r="F5632" s="42">
        <v>10</v>
      </c>
      <c r="G5632" s="27">
        <v>0</v>
      </c>
      <c r="H5632" s="27">
        <v>0</v>
      </c>
      <c r="I5632" s="27">
        <v>0</v>
      </c>
      <c r="J5632" s="25">
        <v>0.13304199999999999</v>
      </c>
      <c r="K5632" s="25">
        <v>0.11400399999999999</v>
      </c>
      <c r="L5632" s="25">
        <v>0.11941400000000001</v>
      </c>
    </row>
    <row r="5633" spans="2:12" ht="19.5" customHeight="1" x14ac:dyDescent="0.3">
      <c r="B5633" s="39" t="s">
        <v>57</v>
      </c>
      <c r="C5633" s="38" t="s">
        <v>33</v>
      </c>
      <c r="D5633" s="38" t="s">
        <v>43</v>
      </c>
      <c r="E5633" s="43">
        <v>45047</v>
      </c>
      <c r="F5633" s="42">
        <v>10</v>
      </c>
      <c r="G5633" s="27">
        <v>0</v>
      </c>
      <c r="H5633" s="27">
        <v>0</v>
      </c>
      <c r="I5633" s="27">
        <v>0</v>
      </c>
      <c r="J5633" s="25">
        <v>0.12539400000000001</v>
      </c>
      <c r="K5633" s="25">
        <v>0.112414</v>
      </c>
      <c r="L5633" s="25">
        <v>0.118251</v>
      </c>
    </row>
    <row r="5634" spans="2:12" ht="19.5" customHeight="1" x14ac:dyDescent="0.3">
      <c r="B5634" s="39" t="s">
        <v>57</v>
      </c>
      <c r="C5634" s="38" t="s">
        <v>33</v>
      </c>
      <c r="D5634" s="38" t="s">
        <v>43</v>
      </c>
      <c r="E5634" s="43">
        <v>45078</v>
      </c>
      <c r="F5634" s="42">
        <v>10</v>
      </c>
      <c r="G5634" s="27">
        <v>0</v>
      </c>
      <c r="H5634" s="27">
        <v>0</v>
      </c>
      <c r="I5634" s="27">
        <v>0.15462699999999999</v>
      </c>
      <c r="J5634" s="25">
        <v>0.14504700000000001</v>
      </c>
      <c r="K5634" s="25">
        <v>0</v>
      </c>
      <c r="L5634" s="25">
        <v>0.133269</v>
      </c>
    </row>
    <row r="5635" spans="2:12" ht="19.5" customHeight="1" x14ac:dyDescent="0.3">
      <c r="B5635" s="88" t="s">
        <v>57</v>
      </c>
      <c r="C5635" s="38" t="s">
        <v>33</v>
      </c>
      <c r="D5635" s="38" t="s">
        <v>43</v>
      </c>
      <c r="E5635" s="43">
        <v>45108</v>
      </c>
      <c r="F5635" s="42">
        <v>10</v>
      </c>
      <c r="G5635" s="27">
        <v>0.183666</v>
      </c>
      <c r="H5635" s="27">
        <v>0.17063700000000001</v>
      </c>
      <c r="I5635" s="27">
        <v>0</v>
      </c>
      <c r="J5635" s="25">
        <v>0</v>
      </c>
      <c r="K5635" s="25">
        <v>0</v>
      </c>
      <c r="L5635" s="25">
        <v>0.12684699999999999</v>
      </c>
    </row>
    <row r="5636" spans="2:12" ht="19.5" customHeight="1" x14ac:dyDescent="0.3">
      <c r="B5636" s="39" t="s">
        <v>57</v>
      </c>
      <c r="C5636" s="38" t="s">
        <v>33</v>
      </c>
      <c r="D5636" s="38" t="s">
        <v>43</v>
      </c>
      <c r="E5636" s="43">
        <v>44562</v>
      </c>
      <c r="F5636" s="42">
        <v>15</v>
      </c>
      <c r="G5636" s="27">
        <v>0.35259400000000002</v>
      </c>
      <c r="H5636" s="27">
        <v>0.32180300000000001</v>
      </c>
      <c r="I5636" s="27">
        <v>0</v>
      </c>
      <c r="J5636" s="25">
        <v>0</v>
      </c>
      <c r="K5636" s="25">
        <v>0</v>
      </c>
      <c r="L5636" s="25">
        <v>0.26721299999999998</v>
      </c>
    </row>
    <row r="5637" spans="2:12" ht="19.5" customHeight="1" x14ac:dyDescent="0.3">
      <c r="B5637" s="39" t="s">
        <v>57</v>
      </c>
      <c r="C5637" s="38" t="s">
        <v>33</v>
      </c>
      <c r="D5637" s="38" t="s">
        <v>43</v>
      </c>
      <c r="E5637" s="43">
        <v>44593</v>
      </c>
      <c r="F5637" s="42">
        <v>15</v>
      </c>
      <c r="G5637" s="27">
        <v>0.34361900000000001</v>
      </c>
      <c r="H5637" s="27">
        <v>0.30750300000000003</v>
      </c>
      <c r="I5637" s="27">
        <v>0</v>
      </c>
      <c r="J5637" s="25">
        <v>0</v>
      </c>
      <c r="K5637" s="25">
        <v>0</v>
      </c>
      <c r="L5637" s="25">
        <v>0.26918599999999998</v>
      </c>
    </row>
    <row r="5638" spans="2:12" ht="19.5" customHeight="1" x14ac:dyDescent="0.3">
      <c r="B5638" s="39" t="s">
        <v>57</v>
      </c>
      <c r="C5638" s="38" t="s">
        <v>33</v>
      </c>
      <c r="D5638" s="38" t="s">
        <v>43</v>
      </c>
      <c r="E5638" s="43">
        <v>44621</v>
      </c>
      <c r="F5638" s="42">
        <v>15</v>
      </c>
      <c r="G5638" s="27">
        <v>0</v>
      </c>
      <c r="H5638" s="27">
        <v>0.43589699999999998</v>
      </c>
      <c r="I5638" s="27">
        <v>0.39149200000000001</v>
      </c>
      <c r="J5638" s="25">
        <v>0</v>
      </c>
      <c r="K5638" s="25">
        <v>0</v>
      </c>
      <c r="L5638" s="25">
        <v>0.366037</v>
      </c>
    </row>
    <row r="5639" spans="2:12" ht="19.5" customHeight="1" x14ac:dyDescent="0.3">
      <c r="B5639" s="39" t="s">
        <v>57</v>
      </c>
      <c r="C5639" s="38" t="s">
        <v>33</v>
      </c>
      <c r="D5639" s="38" t="s">
        <v>43</v>
      </c>
      <c r="E5639" s="43">
        <v>44652</v>
      </c>
      <c r="F5639" s="42">
        <v>15</v>
      </c>
      <c r="G5639" s="27">
        <v>0</v>
      </c>
      <c r="H5639" s="27">
        <v>0</v>
      </c>
      <c r="I5639" s="27">
        <v>0</v>
      </c>
      <c r="J5639" s="25">
        <v>0.28892699999999999</v>
      </c>
      <c r="K5639" s="25">
        <v>0.257799</v>
      </c>
      <c r="L5639" s="25">
        <v>0.25993300000000003</v>
      </c>
    </row>
    <row r="5640" spans="2:12" ht="19.5" customHeight="1" x14ac:dyDescent="0.3">
      <c r="B5640" s="39" t="s">
        <v>57</v>
      </c>
      <c r="C5640" s="38" t="s">
        <v>33</v>
      </c>
      <c r="D5640" s="38" t="s">
        <v>43</v>
      </c>
      <c r="E5640" s="43">
        <v>44682</v>
      </c>
      <c r="F5640" s="42">
        <v>15</v>
      </c>
      <c r="G5640" s="27">
        <v>0</v>
      </c>
      <c r="H5640" s="27">
        <v>0</v>
      </c>
      <c r="I5640" s="27">
        <v>0</v>
      </c>
      <c r="J5640" s="25">
        <v>0.26741799999999999</v>
      </c>
      <c r="K5640" s="25">
        <v>0.25076300000000001</v>
      </c>
      <c r="L5640" s="25">
        <v>0.25073200000000001</v>
      </c>
    </row>
    <row r="5641" spans="2:12" ht="19.5" customHeight="1" x14ac:dyDescent="0.3">
      <c r="B5641" s="39" t="s">
        <v>57</v>
      </c>
      <c r="C5641" s="38" t="s">
        <v>33</v>
      </c>
      <c r="D5641" s="38" t="s">
        <v>43</v>
      </c>
      <c r="E5641" s="43">
        <v>44713</v>
      </c>
      <c r="F5641" s="42">
        <v>15</v>
      </c>
      <c r="G5641" s="27">
        <v>0</v>
      </c>
      <c r="H5641" s="27">
        <v>0</v>
      </c>
      <c r="I5641" s="27">
        <v>0.25186700000000001</v>
      </c>
      <c r="J5641" s="25">
        <v>0.240734</v>
      </c>
      <c r="K5641" s="25">
        <v>0</v>
      </c>
      <c r="L5641" s="25">
        <v>0.23320099999999999</v>
      </c>
    </row>
    <row r="5642" spans="2:12" ht="19.5" customHeight="1" x14ac:dyDescent="0.3">
      <c r="B5642" s="39" t="s">
        <v>57</v>
      </c>
      <c r="C5642" s="38" t="s">
        <v>33</v>
      </c>
      <c r="D5642" s="38" t="s">
        <v>43</v>
      </c>
      <c r="E5642" s="43">
        <v>44743</v>
      </c>
      <c r="F5642" s="42">
        <v>15</v>
      </c>
      <c r="G5642" s="27">
        <v>0.25445400000000001</v>
      </c>
      <c r="H5642" s="27">
        <v>0.241559</v>
      </c>
      <c r="I5642" s="27">
        <v>0</v>
      </c>
      <c r="J5642" s="25">
        <v>0</v>
      </c>
      <c r="K5642" s="25">
        <v>0</v>
      </c>
      <c r="L5642" s="25">
        <v>0.19663600000000001</v>
      </c>
    </row>
    <row r="5643" spans="2:12" ht="19.5" customHeight="1" x14ac:dyDescent="0.3">
      <c r="B5643" s="39" t="s">
        <v>57</v>
      </c>
      <c r="C5643" s="38" t="s">
        <v>33</v>
      </c>
      <c r="D5643" s="38" t="s">
        <v>43</v>
      </c>
      <c r="E5643" s="43">
        <v>44774</v>
      </c>
      <c r="F5643" s="42">
        <v>15</v>
      </c>
      <c r="G5643" s="27">
        <v>0</v>
      </c>
      <c r="H5643" s="27">
        <v>0</v>
      </c>
      <c r="I5643" s="27">
        <v>0.237314</v>
      </c>
      <c r="J5643" s="25">
        <v>0.226408</v>
      </c>
      <c r="K5643" s="25">
        <v>0</v>
      </c>
      <c r="L5643" s="25">
        <v>0.21626400000000001</v>
      </c>
    </row>
    <row r="5644" spans="2:12" ht="19.5" customHeight="1" x14ac:dyDescent="0.3">
      <c r="B5644" s="39" t="s">
        <v>57</v>
      </c>
      <c r="C5644" s="38" t="s">
        <v>33</v>
      </c>
      <c r="D5644" s="38" t="s">
        <v>43</v>
      </c>
      <c r="E5644" s="43">
        <v>44805</v>
      </c>
      <c r="F5644" s="42">
        <v>15</v>
      </c>
      <c r="G5644" s="27">
        <v>0</v>
      </c>
      <c r="H5644" s="27">
        <v>0</v>
      </c>
      <c r="I5644" s="27">
        <v>0.23824899999999999</v>
      </c>
      <c r="J5644" s="25">
        <v>0.20522599999999999</v>
      </c>
      <c r="K5644" s="25">
        <v>0</v>
      </c>
      <c r="L5644" s="25">
        <v>0.19032399999999999</v>
      </c>
    </row>
    <row r="5645" spans="2:12" ht="19.5" customHeight="1" x14ac:dyDescent="0.3">
      <c r="B5645" s="39" t="s">
        <v>57</v>
      </c>
      <c r="C5645" s="38" t="s">
        <v>33</v>
      </c>
      <c r="D5645" s="38" t="s">
        <v>43</v>
      </c>
      <c r="E5645" s="43">
        <v>44835</v>
      </c>
      <c r="F5645" s="42">
        <v>15</v>
      </c>
      <c r="G5645" s="27">
        <v>0</v>
      </c>
      <c r="H5645" s="27">
        <v>0</v>
      </c>
      <c r="I5645" s="27">
        <v>0</v>
      </c>
      <c r="J5645" s="25">
        <v>0.221248</v>
      </c>
      <c r="K5645" s="25">
        <v>0.18976399999999999</v>
      </c>
      <c r="L5645" s="25">
        <v>0.178454</v>
      </c>
    </row>
    <row r="5646" spans="2:12" ht="19.5" customHeight="1" x14ac:dyDescent="0.3">
      <c r="B5646" s="39" t="s">
        <v>57</v>
      </c>
      <c r="C5646" s="38" t="s">
        <v>33</v>
      </c>
      <c r="D5646" s="38" t="s">
        <v>43</v>
      </c>
      <c r="E5646" s="43">
        <v>44866</v>
      </c>
      <c r="F5646" s="42">
        <v>15</v>
      </c>
      <c r="G5646" s="27">
        <v>0</v>
      </c>
      <c r="H5646" s="27">
        <v>0.22284399999999999</v>
      </c>
      <c r="I5646" s="27">
        <v>0.19742599999999999</v>
      </c>
      <c r="J5646" s="25">
        <v>0</v>
      </c>
      <c r="K5646" s="25">
        <v>0</v>
      </c>
      <c r="L5646" s="25">
        <v>0.169707</v>
      </c>
    </row>
    <row r="5647" spans="2:12" ht="19.5" customHeight="1" x14ac:dyDescent="0.3">
      <c r="B5647" s="39" t="s">
        <v>57</v>
      </c>
      <c r="C5647" s="38" t="s">
        <v>33</v>
      </c>
      <c r="D5647" s="38" t="s">
        <v>43</v>
      </c>
      <c r="E5647" s="43">
        <v>44896</v>
      </c>
      <c r="F5647" s="42">
        <v>15</v>
      </c>
      <c r="G5647" s="27">
        <v>0.216751</v>
      </c>
      <c r="H5647" s="27">
        <v>0.197272</v>
      </c>
      <c r="I5647" s="27">
        <v>0</v>
      </c>
      <c r="J5647" s="25">
        <v>0</v>
      </c>
      <c r="K5647" s="25">
        <v>0</v>
      </c>
      <c r="L5647" s="25">
        <v>0.16425000000000001</v>
      </c>
    </row>
    <row r="5648" spans="2:12" ht="19.5" customHeight="1" x14ac:dyDescent="0.3">
      <c r="B5648" s="39" t="s">
        <v>57</v>
      </c>
      <c r="C5648" s="38" t="s">
        <v>33</v>
      </c>
      <c r="D5648" s="38" t="s">
        <v>43</v>
      </c>
      <c r="E5648" s="43">
        <v>44927</v>
      </c>
      <c r="F5648" s="42">
        <v>15</v>
      </c>
      <c r="G5648" s="27">
        <v>0.203704</v>
      </c>
      <c r="H5648" s="27">
        <v>0.172932</v>
      </c>
      <c r="I5648" s="27">
        <v>0</v>
      </c>
      <c r="J5648" s="25">
        <v>0</v>
      </c>
      <c r="K5648" s="25">
        <v>0</v>
      </c>
      <c r="L5648" s="25">
        <v>0.104283</v>
      </c>
    </row>
    <row r="5649" spans="2:12" ht="19.5" customHeight="1" x14ac:dyDescent="0.3">
      <c r="B5649" s="39" t="s">
        <v>57</v>
      </c>
      <c r="C5649" s="38" t="s">
        <v>33</v>
      </c>
      <c r="D5649" s="38" t="s">
        <v>43</v>
      </c>
      <c r="E5649" s="43">
        <v>44958</v>
      </c>
      <c r="F5649" s="42">
        <v>15</v>
      </c>
      <c r="G5649" s="27">
        <v>0.25077100000000002</v>
      </c>
      <c r="H5649" s="27">
        <v>0.230709</v>
      </c>
      <c r="I5649" s="27">
        <v>0</v>
      </c>
      <c r="J5649" s="25">
        <v>0</v>
      </c>
      <c r="K5649" s="25">
        <v>0</v>
      </c>
      <c r="L5649" s="25">
        <v>0.18709200000000001</v>
      </c>
    </row>
    <row r="5650" spans="2:12" ht="19.5" customHeight="1" x14ac:dyDescent="0.3">
      <c r="B5650" s="39" t="s">
        <v>57</v>
      </c>
      <c r="C5650" s="38" t="s">
        <v>33</v>
      </c>
      <c r="D5650" s="38" t="s">
        <v>43</v>
      </c>
      <c r="E5650" s="43">
        <v>44986</v>
      </c>
      <c r="F5650" s="42">
        <v>15</v>
      </c>
      <c r="G5650" s="27">
        <v>0</v>
      </c>
      <c r="H5650" s="27">
        <v>0.18253800000000001</v>
      </c>
      <c r="I5650" s="27">
        <v>0.15018899999999999</v>
      </c>
      <c r="J5650" s="25">
        <v>0</v>
      </c>
      <c r="K5650" s="25">
        <v>0</v>
      </c>
      <c r="L5650" s="25">
        <v>0.147566</v>
      </c>
    </row>
    <row r="5651" spans="2:12" ht="19.5" customHeight="1" x14ac:dyDescent="0.3">
      <c r="B5651" s="39" t="s">
        <v>57</v>
      </c>
      <c r="C5651" s="38" t="s">
        <v>33</v>
      </c>
      <c r="D5651" s="38" t="s">
        <v>43</v>
      </c>
      <c r="E5651" s="43">
        <v>45017</v>
      </c>
      <c r="F5651" s="42">
        <v>15</v>
      </c>
      <c r="G5651" s="27">
        <v>0</v>
      </c>
      <c r="H5651" s="27">
        <v>0</v>
      </c>
      <c r="I5651" s="27">
        <v>0</v>
      </c>
      <c r="J5651" s="25">
        <v>0.138042</v>
      </c>
      <c r="K5651" s="25">
        <v>0.119004</v>
      </c>
      <c r="L5651" s="25">
        <v>0.124414</v>
      </c>
    </row>
    <row r="5652" spans="2:12" ht="19.5" customHeight="1" x14ac:dyDescent="0.3">
      <c r="B5652" s="39" t="s">
        <v>57</v>
      </c>
      <c r="C5652" s="38" t="s">
        <v>33</v>
      </c>
      <c r="D5652" s="38" t="s">
        <v>43</v>
      </c>
      <c r="E5652" s="43">
        <v>45047</v>
      </c>
      <c r="F5652" s="42">
        <v>15</v>
      </c>
      <c r="G5652" s="27">
        <v>0</v>
      </c>
      <c r="H5652" s="27">
        <v>0</v>
      </c>
      <c r="I5652" s="27">
        <v>0</v>
      </c>
      <c r="J5652" s="25">
        <v>0.13039400000000001</v>
      </c>
      <c r="K5652" s="25">
        <v>0.117414</v>
      </c>
      <c r="L5652" s="25">
        <v>0.123251</v>
      </c>
    </row>
    <row r="5653" spans="2:12" ht="19.5" customHeight="1" x14ac:dyDescent="0.3">
      <c r="B5653" s="39" t="s">
        <v>57</v>
      </c>
      <c r="C5653" s="38" t="s">
        <v>33</v>
      </c>
      <c r="D5653" s="38" t="s">
        <v>43</v>
      </c>
      <c r="E5653" s="43">
        <v>45078</v>
      </c>
      <c r="F5653" s="42">
        <v>15</v>
      </c>
      <c r="G5653" s="27">
        <v>0</v>
      </c>
      <c r="H5653" s="27">
        <v>0</v>
      </c>
      <c r="I5653" s="27">
        <v>0.15962699999999999</v>
      </c>
      <c r="J5653" s="25">
        <v>0.15004700000000001</v>
      </c>
      <c r="K5653" s="25">
        <v>0</v>
      </c>
      <c r="L5653" s="25">
        <v>0.138269</v>
      </c>
    </row>
    <row r="5654" spans="2:12" ht="19.5" customHeight="1" x14ac:dyDescent="0.3">
      <c r="B5654" s="89" t="s">
        <v>57</v>
      </c>
      <c r="C5654" s="38" t="s">
        <v>33</v>
      </c>
      <c r="D5654" s="38" t="s">
        <v>43</v>
      </c>
      <c r="E5654" s="43">
        <v>45108</v>
      </c>
      <c r="F5654" s="42">
        <v>15</v>
      </c>
      <c r="G5654" s="27">
        <v>0.188666</v>
      </c>
      <c r="H5654" s="27">
        <v>0.17563699999999999</v>
      </c>
      <c r="I5654" s="27">
        <v>0</v>
      </c>
      <c r="J5654" s="25">
        <v>0</v>
      </c>
      <c r="K5654" s="25">
        <v>0</v>
      </c>
      <c r="L5654" s="25">
        <v>0.13184699999999999</v>
      </c>
    </row>
    <row r="5655" spans="2:12" ht="19.5" customHeight="1" x14ac:dyDescent="0.3">
      <c r="B5655" s="39" t="s">
        <v>57</v>
      </c>
      <c r="C5655" s="38" t="s">
        <v>33</v>
      </c>
      <c r="D5655" s="38" t="s">
        <v>43</v>
      </c>
      <c r="E5655" s="43">
        <v>44562</v>
      </c>
      <c r="F5655" s="42">
        <v>20</v>
      </c>
      <c r="G5655" s="27">
        <v>0.35759400000000002</v>
      </c>
      <c r="H5655" s="27">
        <v>0.32680300000000001</v>
      </c>
      <c r="I5655" s="27">
        <v>0</v>
      </c>
      <c r="J5655" s="25">
        <v>0</v>
      </c>
      <c r="K5655" s="25">
        <v>0</v>
      </c>
      <c r="L5655" s="25">
        <v>0.27221299999999998</v>
      </c>
    </row>
    <row r="5656" spans="2:12" ht="19.5" customHeight="1" x14ac:dyDescent="0.3">
      <c r="B5656" s="39" t="s">
        <v>57</v>
      </c>
      <c r="C5656" s="38" t="s">
        <v>33</v>
      </c>
      <c r="D5656" s="38" t="s">
        <v>43</v>
      </c>
      <c r="E5656" s="43">
        <v>44593</v>
      </c>
      <c r="F5656" s="42">
        <v>20</v>
      </c>
      <c r="G5656" s="27">
        <v>0.34861900000000001</v>
      </c>
      <c r="H5656" s="27">
        <v>0.31250299999999998</v>
      </c>
      <c r="I5656" s="27">
        <v>0</v>
      </c>
      <c r="J5656" s="25">
        <v>0</v>
      </c>
      <c r="K5656" s="25">
        <v>0</v>
      </c>
      <c r="L5656" s="25">
        <v>0.27418599999999999</v>
      </c>
    </row>
    <row r="5657" spans="2:12" ht="19.5" customHeight="1" x14ac:dyDescent="0.3">
      <c r="B5657" s="39" t="s">
        <v>57</v>
      </c>
      <c r="C5657" s="38" t="s">
        <v>33</v>
      </c>
      <c r="D5657" s="38" t="s">
        <v>43</v>
      </c>
      <c r="E5657" s="43">
        <v>44621</v>
      </c>
      <c r="F5657" s="42">
        <v>20</v>
      </c>
      <c r="G5657" s="27">
        <v>0</v>
      </c>
      <c r="H5657" s="27">
        <v>0.44089699999999998</v>
      </c>
      <c r="I5657" s="27">
        <v>0.39649200000000001</v>
      </c>
      <c r="J5657" s="25">
        <v>0</v>
      </c>
      <c r="K5657" s="25">
        <v>0</v>
      </c>
      <c r="L5657" s="25">
        <v>0.37103700000000001</v>
      </c>
    </row>
    <row r="5658" spans="2:12" ht="19.5" customHeight="1" x14ac:dyDescent="0.3">
      <c r="B5658" s="39" t="s">
        <v>57</v>
      </c>
      <c r="C5658" s="38" t="s">
        <v>33</v>
      </c>
      <c r="D5658" s="38" t="s">
        <v>43</v>
      </c>
      <c r="E5658" s="43">
        <v>44652</v>
      </c>
      <c r="F5658" s="42">
        <v>20</v>
      </c>
      <c r="G5658" s="27">
        <v>0</v>
      </c>
      <c r="H5658" s="27">
        <v>0</v>
      </c>
      <c r="I5658" s="27">
        <v>0</v>
      </c>
      <c r="J5658" s="25">
        <v>0.29392699999999999</v>
      </c>
      <c r="K5658" s="25">
        <v>0.262799</v>
      </c>
      <c r="L5658" s="25">
        <v>0.26493299999999997</v>
      </c>
    </row>
    <row r="5659" spans="2:12" ht="19.5" customHeight="1" x14ac:dyDescent="0.3">
      <c r="B5659" s="39" t="s">
        <v>57</v>
      </c>
      <c r="C5659" s="38" t="s">
        <v>33</v>
      </c>
      <c r="D5659" s="38" t="s">
        <v>43</v>
      </c>
      <c r="E5659" s="43">
        <v>44682</v>
      </c>
      <c r="F5659" s="42">
        <v>20</v>
      </c>
      <c r="G5659" s="27">
        <v>0</v>
      </c>
      <c r="H5659" s="27">
        <v>0</v>
      </c>
      <c r="I5659" s="27">
        <v>0</v>
      </c>
      <c r="J5659" s="25">
        <v>0.27241799999999999</v>
      </c>
      <c r="K5659" s="25">
        <v>0.25576300000000002</v>
      </c>
      <c r="L5659" s="25">
        <v>0.25573200000000001</v>
      </c>
    </row>
    <row r="5660" spans="2:12" ht="19.5" customHeight="1" x14ac:dyDescent="0.3">
      <c r="B5660" s="39" t="s">
        <v>57</v>
      </c>
      <c r="C5660" s="38" t="s">
        <v>33</v>
      </c>
      <c r="D5660" s="38" t="s">
        <v>43</v>
      </c>
      <c r="E5660" s="43">
        <v>44713</v>
      </c>
      <c r="F5660" s="42">
        <v>20</v>
      </c>
      <c r="G5660" s="27">
        <v>0</v>
      </c>
      <c r="H5660" s="27">
        <v>0</v>
      </c>
      <c r="I5660" s="27">
        <v>0.25686700000000001</v>
      </c>
      <c r="J5660" s="25">
        <v>0.24573400000000001</v>
      </c>
      <c r="K5660" s="25">
        <v>0</v>
      </c>
      <c r="L5660" s="25">
        <v>0.238201</v>
      </c>
    </row>
    <row r="5661" spans="2:12" ht="19.5" customHeight="1" x14ac:dyDescent="0.3">
      <c r="B5661" s="39" t="s">
        <v>57</v>
      </c>
      <c r="C5661" s="38" t="s">
        <v>33</v>
      </c>
      <c r="D5661" s="38" t="s">
        <v>43</v>
      </c>
      <c r="E5661" s="43">
        <v>44743</v>
      </c>
      <c r="F5661" s="42">
        <v>20</v>
      </c>
      <c r="G5661" s="27">
        <v>0.25945400000000002</v>
      </c>
      <c r="H5661" s="27">
        <v>0.246559</v>
      </c>
      <c r="I5661" s="27">
        <v>0</v>
      </c>
      <c r="J5661" s="25">
        <v>0</v>
      </c>
      <c r="K5661" s="25">
        <v>0</v>
      </c>
      <c r="L5661" s="25">
        <v>0.20163600000000001</v>
      </c>
    </row>
    <row r="5662" spans="2:12" ht="19.5" customHeight="1" x14ac:dyDescent="0.3">
      <c r="B5662" s="39" t="s">
        <v>57</v>
      </c>
      <c r="C5662" s="38" t="s">
        <v>33</v>
      </c>
      <c r="D5662" s="38" t="s">
        <v>43</v>
      </c>
      <c r="E5662" s="43">
        <v>44774</v>
      </c>
      <c r="F5662" s="42">
        <v>20</v>
      </c>
      <c r="G5662" s="27">
        <v>0</v>
      </c>
      <c r="H5662" s="27">
        <v>0</v>
      </c>
      <c r="I5662" s="27">
        <v>0.242314</v>
      </c>
      <c r="J5662" s="25">
        <v>0.231408</v>
      </c>
      <c r="K5662" s="25">
        <v>0</v>
      </c>
      <c r="L5662" s="25">
        <v>0.22126399999999999</v>
      </c>
    </row>
    <row r="5663" spans="2:12" ht="19.5" customHeight="1" x14ac:dyDescent="0.3">
      <c r="B5663" s="39" t="s">
        <v>57</v>
      </c>
      <c r="C5663" s="38" t="s">
        <v>33</v>
      </c>
      <c r="D5663" s="38" t="s">
        <v>43</v>
      </c>
      <c r="E5663" s="43">
        <v>44805</v>
      </c>
      <c r="F5663" s="42">
        <v>20</v>
      </c>
      <c r="G5663" s="27">
        <v>0</v>
      </c>
      <c r="H5663" s="27">
        <v>0</v>
      </c>
      <c r="I5663" s="27">
        <v>0.24324899999999999</v>
      </c>
      <c r="J5663" s="25">
        <v>0.210226</v>
      </c>
      <c r="K5663" s="25">
        <v>0</v>
      </c>
      <c r="L5663" s="25">
        <v>0.195324</v>
      </c>
    </row>
    <row r="5664" spans="2:12" ht="19.5" customHeight="1" x14ac:dyDescent="0.3">
      <c r="B5664" s="39" t="s">
        <v>57</v>
      </c>
      <c r="C5664" s="38" t="s">
        <v>33</v>
      </c>
      <c r="D5664" s="38" t="s">
        <v>43</v>
      </c>
      <c r="E5664" s="43">
        <v>44835</v>
      </c>
      <c r="F5664" s="42">
        <v>20</v>
      </c>
      <c r="G5664" s="27">
        <v>0</v>
      </c>
      <c r="H5664" s="27">
        <v>0</v>
      </c>
      <c r="I5664" s="27">
        <v>0</v>
      </c>
      <c r="J5664" s="25">
        <v>0.226248</v>
      </c>
      <c r="K5664" s="25">
        <v>0.19476399999999999</v>
      </c>
      <c r="L5664" s="25">
        <v>0.18345400000000001</v>
      </c>
    </row>
    <row r="5665" spans="2:12" ht="19.5" customHeight="1" x14ac:dyDescent="0.3">
      <c r="B5665" s="39" t="s">
        <v>57</v>
      </c>
      <c r="C5665" s="38" t="s">
        <v>33</v>
      </c>
      <c r="D5665" s="38" t="s">
        <v>43</v>
      </c>
      <c r="E5665" s="43">
        <v>44866</v>
      </c>
      <c r="F5665" s="42">
        <v>20</v>
      </c>
      <c r="G5665" s="27">
        <v>0</v>
      </c>
      <c r="H5665" s="27">
        <v>0.22784399999999999</v>
      </c>
      <c r="I5665" s="27">
        <v>0.20242599999999999</v>
      </c>
      <c r="J5665" s="25">
        <v>0</v>
      </c>
      <c r="K5665" s="25">
        <v>0</v>
      </c>
      <c r="L5665" s="25">
        <v>0.174707</v>
      </c>
    </row>
    <row r="5666" spans="2:12" ht="19.5" customHeight="1" x14ac:dyDescent="0.3">
      <c r="B5666" s="39" t="s">
        <v>57</v>
      </c>
      <c r="C5666" s="38" t="s">
        <v>33</v>
      </c>
      <c r="D5666" s="38" t="s">
        <v>43</v>
      </c>
      <c r="E5666" s="43">
        <v>44896</v>
      </c>
      <c r="F5666" s="42">
        <v>20</v>
      </c>
      <c r="G5666" s="27">
        <v>0.221751</v>
      </c>
      <c r="H5666" s="27">
        <v>0.20227200000000001</v>
      </c>
      <c r="I5666" s="27">
        <v>0</v>
      </c>
      <c r="J5666" s="25">
        <v>0</v>
      </c>
      <c r="K5666" s="25">
        <v>0</v>
      </c>
      <c r="L5666" s="25">
        <v>0.16925000000000001</v>
      </c>
    </row>
    <row r="5667" spans="2:12" ht="19.5" customHeight="1" x14ac:dyDescent="0.3">
      <c r="B5667" s="39" t="s">
        <v>57</v>
      </c>
      <c r="C5667" s="38" t="s">
        <v>33</v>
      </c>
      <c r="D5667" s="38" t="s">
        <v>43</v>
      </c>
      <c r="E5667" s="43">
        <v>44927</v>
      </c>
      <c r="F5667" s="42">
        <v>20</v>
      </c>
      <c r="G5667" s="27">
        <v>0.208704</v>
      </c>
      <c r="H5667" s="27">
        <v>0.17793200000000001</v>
      </c>
      <c r="I5667" s="27">
        <v>0</v>
      </c>
      <c r="J5667" s="25">
        <v>0</v>
      </c>
      <c r="K5667" s="25">
        <v>0</v>
      </c>
      <c r="L5667" s="25">
        <v>0.10928300000000001</v>
      </c>
    </row>
    <row r="5668" spans="2:12" ht="19.5" customHeight="1" x14ac:dyDescent="0.3">
      <c r="B5668" s="39" t="s">
        <v>57</v>
      </c>
      <c r="C5668" s="38" t="s">
        <v>33</v>
      </c>
      <c r="D5668" s="38" t="s">
        <v>43</v>
      </c>
      <c r="E5668" s="43">
        <v>44958</v>
      </c>
      <c r="F5668" s="42">
        <v>20</v>
      </c>
      <c r="G5668" s="27">
        <v>0.25577100000000003</v>
      </c>
      <c r="H5668" s="27">
        <v>0.235709</v>
      </c>
      <c r="I5668" s="27">
        <v>0</v>
      </c>
      <c r="J5668" s="25">
        <v>0</v>
      </c>
      <c r="K5668" s="25">
        <v>0</v>
      </c>
      <c r="L5668" s="25">
        <v>0.19209200000000001</v>
      </c>
    </row>
    <row r="5669" spans="2:12" ht="19.5" customHeight="1" x14ac:dyDescent="0.3">
      <c r="B5669" s="39" t="s">
        <v>57</v>
      </c>
      <c r="C5669" s="38" t="s">
        <v>33</v>
      </c>
      <c r="D5669" s="38" t="s">
        <v>43</v>
      </c>
      <c r="E5669" s="43">
        <v>44986</v>
      </c>
      <c r="F5669" s="42">
        <v>20</v>
      </c>
      <c r="G5669" s="27">
        <v>0</v>
      </c>
      <c r="H5669" s="27">
        <v>0.18753800000000001</v>
      </c>
      <c r="I5669" s="27">
        <v>0.15518899999999999</v>
      </c>
      <c r="J5669" s="25">
        <v>0</v>
      </c>
      <c r="K5669" s="25">
        <v>0</v>
      </c>
      <c r="L5669" s="25">
        <v>0.15256600000000001</v>
      </c>
    </row>
    <row r="5670" spans="2:12" ht="19.5" customHeight="1" x14ac:dyDescent="0.3">
      <c r="B5670" s="39" t="s">
        <v>57</v>
      </c>
      <c r="C5670" s="38" t="s">
        <v>33</v>
      </c>
      <c r="D5670" s="38" t="s">
        <v>43</v>
      </c>
      <c r="E5670" s="43">
        <v>45017</v>
      </c>
      <c r="F5670" s="42">
        <v>20</v>
      </c>
      <c r="G5670" s="27">
        <v>0</v>
      </c>
      <c r="H5670" s="27">
        <v>0</v>
      </c>
      <c r="I5670" s="27">
        <v>0</v>
      </c>
      <c r="J5670" s="25">
        <v>0.143042</v>
      </c>
      <c r="K5670" s="25">
        <v>0.124004</v>
      </c>
      <c r="L5670" s="25">
        <v>0.129414</v>
      </c>
    </row>
    <row r="5671" spans="2:12" ht="19.5" customHeight="1" x14ac:dyDescent="0.3">
      <c r="B5671" s="39" t="s">
        <v>57</v>
      </c>
      <c r="C5671" s="38" t="s">
        <v>33</v>
      </c>
      <c r="D5671" s="38" t="s">
        <v>43</v>
      </c>
      <c r="E5671" s="43">
        <v>45047</v>
      </c>
      <c r="F5671" s="42">
        <v>20</v>
      </c>
      <c r="G5671" s="27">
        <v>0</v>
      </c>
      <c r="H5671" s="27">
        <v>0</v>
      </c>
      <c r="I5671" s="27">
        <v>0</v>
      </c>
      <c r="J5671" s="25">
        <v>0.13539399999999999</v>
      </c>
      <c r="K5671" s="25">
        <v>0.122414</v>
      </c>
      <c r="L5671" s="25">
        <v>0.128251</v>
      </c>
    </row>
    <row r="5672" spans="2:12" ht="19.5" customHeight="1" x14ac:dyDescent="0.3">
      <c r="B5672" s="39" t="s">
        <v>57</v>
      </c>
      <c r="C5672" s="38" t="s">
        <v>33</v>
      </c>
      <c r="D5672" s="38" t="s">
        <v>43</v>
      </c>
      <c r="E5672" s="43">
        <v>45078</v>
      </c>
      <c r="F5672" s="42">
        <v>20</v>
      </c>
      <c r="G5672" s="27">
        <v>0</v>
      </c>
      <c r="H5672" s="27">
        <v>0</v>
      </c>
      <c r="I5672" s="27">
        <v>0.164627</v>
      </c>
      <c r="J5672" s="25">
        <v>0.15504699999999999</v>
      </c>
      <c r="K5672" s="25">
        <v>0</v>
      </c>
      <c r="L5672" s="25">
        <v>0.14326900000000001</v>
      </c>
    </row>
    <row r="5673" spans="2:12" ht="19.5" customHeight="1" x14ac:dyDescent="0.3">
      <c r="B5673" s="89" t="s">
        <v>57</v>
      </c>
      <c r="C5673" s="38" t="s">
        <v>33</v>
      </c>
      <c r="D5673" s="38" t="s">
        <v>43</v>
      </c>
      <c r="E5673" s="43">
        <v>45108</v>
      </c>
      <c r="F5673" s="42">
        <v>20</v>
      </c>
      <c r="G5673" s="27">
        <v>0.193666</v>
      </c>
      <c r="H5673" s="27">
        <v>0.18063699999999999</v>
      </c>
      <c r="I5673" s="27">
        <v>0</v>
      </c>
      <c r="J5673" s="25">
        <v>0</v>
      </c>
      <c r="K5673" s="25">
        <v>0</v>
      </c>
      <c r="L5673" s="25">
        <v>0.136847</v>
      </c>
    </row>
    <row r="5674" spans="2:12" ht="19.5" customHeight="1" x14ac:dyDescent="0.3">
      <c r="B5674" s="39" t="s">
        <v>57</v>
      </c>
      <c r="C5674" s="38" t="s">
        <v>33</v>
      </c>
      <c r="D5674" s="38" t="s">
        <v>43</v>
      </c>
      <c r="E5674" s="43">
        <v>44562</v>
      </c>
      <c r="F5674" s="42">
        <v>25</v>
      </c>
      <c r="G5674" s="27">
        <v>0.36259400000000003</v>
      </c>
      <c r="H5674" s="27">
        <v>0.33180300000000001</v>
      </c>
      <c r="I5674" s="27">
        <v>0</v>
      </c>
      <c r="J5674" s="25">
        <v>0</v>
      </c>
      <c r="K5674" s="25">
        <v>0</v>
      </c>
      <c r="L5674" s="25">
        <v>0.27721299999999999</v>
      </c>
    </row>
    <row r="5675" spans="2:12" ht="19.5" customHeight="1" x14ac:dyDescent="0.3">
      <c r="B5675" s="39" t="s">
        <v>57</v>
      </c>
      <c r="C5675" s="38" t="s">
        <v>33</v>
      </c>
      <c r="D5675" s="38" t="s">
        <v>43</v>
      </c>
      <c r="E5675" s="43">
        <v>44593</v>
      </c>
      <c r="F5675" s="42">
        <v>25</v>
      </c>
      <c r="G5675" s="27">
        <v>0.35361900000000002</v>
      </c>
      <c r="H5675" s="27">
        <v>0.31750299999999998</v>
      </c>
      <c r="I5675" s="27">
        <v>0</v>
      </c>
      <c r="J5675" s="25">
        <v>0</v>
      </c>
      <c r="K5675" s="25">
        <v>0</v>
      </c>
      <c r="L5675" s="25">
        <v>0.27918599999999999</v>
      </c>
    </row>
    <row r="5676" spans="2:12" ht="19.5" customHeight="1" x14ac:dyDescent="0.3">
      <c r="B5676" s="39" t="s">
        <v>57</v>
      </c>
      <c r="C5676" s="38" t="s">
        <v>33</v>
      </c>
      <c r="D5676" s="38" t="s">
        <v>43</v>
      </c>
      <c r="E5676" s="43">
        <v>44621</v>
      </c>
      <c r="F5676" s="42">
        <v>25</v>
      </c>
      <c r="G5676" s="27">
        <v>0</v>
      </c>
      <c r="H5676" s="27">
        <v>0.44589699999999999</v>
      </c>
      <c r="I5676" s="27">
        <v>0.40149200000000002</v>
      </c>
      <c r="J5676" s="25">
        <v>0</v>
      </c>
      <c r="K5676" s="25">
        <v>0</v>
      </c>
      <c r="L5676" s="25">
        <v>0.37603700000000001</v>
      </c>
    </row>
    <row r="5677" spans="2:12" ht="19.5" customHeight="1" x14ac:dyDescent="0.3">
      <c r="B5677" s="39" t="s">
        <v>57</v>
      </c>
      <c r="C5677" s="38" t="s">
        <v>33</v>
      </c>
      <c r="D5677" s="38" t="s">
        <v>43</v>
      </c>
      <c r="E5677" s="43">
        <v>44652</v>
      </c>
      <c r="F5677" s="42">
        <v>25</v>
      </c>
      <c r="G5677" s="27">
        <v>0</v>
      </c>
      <c r="H5677" s="27">
        <v>0</v>
      </c>
      <c r="I5677" s="27">
        <v>0</v>
      </c>
      <c r="J5677" s="25">
        <v>0.298927</v>
      </c>
      <c r="K5677" s="25">
        <v>0.26779900000000001</v>
      </c>
      <c r="L5677" s="25">
        <v>0.26993299999999998</v>
      </c>
    </row>
    <row r="5678" spans="2:12" ht="19.5" customHeight="1" x14ac:dyDescent="0.3">
      <c r="B5678" s="39" t="s">
        <v>57</v>
      </c>
      <c r="C5678" s="38" t="s">
        <v>33</v>
      </c>
      <c r="D5678" s="38" t="s">
        <v>43</v>
      </c>
      <c r="E5678" s="43">
        <v>44682</v>
      </c>
      <c r="F5678" s="42">
        <v>25</v>
      </c>
      <c r="G5678" s="27">
        <v>0</v>
      </c>
      <c r="H5678" s="27">
        <v>0</v>
      </c>
      <c r="I5678" s="27">
        <v>0</v>
      </c>
      <c r="J5678" s="25">
        <v>0.277418</v>
      </c>
      <c r="K5678" s="25">
        <v>0.26076300000000002</v>
      </c>
      <c r="L5678" s="25">
        <v>0.26073200000000002</v>
      </c>
    </row>
    <row r="5679" spans="2:12" ht="19.5" customHeight="1" x14ac:dyDescent="0.3">
      <c r="B5679" s="39" t="s">
        <v>57</v>
      </c>
      <c r="C5679" s="38" t="s">
        <v>33</v>
      </c>
      <c r="D5679" s="38" t="s">
        <v>43</v>
      </c>
      <c r="E5679" s="43">
        <v>44713</v>
      </c>
      <c r="F5679" s="42">
        <v>25</v>
      </c>
      <c r="G5679" s="27">
        <v>0</v>
      </c>
      <c r="H5679" s="27">
        <v>0</v>
      </c>
      <c r="I5679" s="27">
        <v>0.26186700000000002</v>
      </c>
      <c r="J5679" s="25">
        <v>0.25073400000000001</v>
      </c>
      <c r="K5679" s="25">
        <v>0</v>
      </c>
      <c r="L5679" s="25">
        <v>0.243201</v>
      </c>
    </row>
    <row r="5680" spans="2:12" ht="19.5" customHeight="1" x14ac:dyDescent="0.3">
      <c r="B5680" s="39" t="s">
        <v>57</v>
      </c>
      <c r="C5680" s="38" t="s">
        <v>33</v>
      </c>
      <c r="D5680" s="38" t="s">
        <v>43</v>
      </c>
      <c r="E5680" s="43">
        <v>44743</v>
      </c>
      <c r="F5680" s="42">
        <v>25</v>
      </c>
      <c r="G5680" s="27">
        <v>0.26445400000000002</v>
      </c>
      <c r="H5680" s="27">
        <v>0.25155899999999998</v>
      </c>
      <c r="I5680" s="27">
        <v>0</v>
      </c>
      <c r="J5680" s="25">
        <v>0</v>
      </c>
      <c r="K5680" s="25">
        <v>0</v>
      </c>
      <c r="L5680" s="25">
        <v>0.20663599999999999</v>
      </c>
    </row>
    <row r="5681" spans="2:12" ht="19.5" customHeight="1" x14ac:dyDescent="0.3">
      <c r="B5681" s="39" t="s">
        <v>57</v>
      </c>
      <c r="C5681" s="38" t="s">
        <v>33</v>
      </c>
      <c r="D5681" s="38" t="s">
        <v>43</v>
      </c>
      <c r="E5681" s="43">
        <v>44774</v>
      </c>
      <c r="F5681" s="42">
        <v>25</v>
      </c>
      <c r="G5681" s="27">
        <v>0</v>
      </c>
      <c r="H5681" s="27">
        <v>0</v>
      </c>
      <c r="I5681" s="27">
        <v>0.24731400000000001</v>
      </c>
      <c r="J5681" s="25">
        <v>0.23640800000000001</v>
      </c>
      <c r="K5681" s="25">
        <v>0</v>
      </c>
      <c r="L5681" s="25">
        <v>0.22626399999999999</v>
      </c>
    </row>
    <row r="5682" spans="2:12" ht="19.5" customHeight="1" x14ac:dyDescent="0.3">
      <c r="B5682" s="39" t="s">
        <v>57</v>
      </c>
      <c r="C5682" s="38" t="s">
        <v>33</v>
      </c>
      <c r="D5682" s="38" t="s">
        <v>43</v>
      </c>
      <c r="E5682" s="43">
        <v>44805</v>
      </c>
      <c r="F5682" s="42">
        <v>25</v>
      </c>
      <c r="G5682" s="27">
        <v>0</v>
      </c>
      <c r="H5682" s="27">
        <v>0</v>
      </c>
      <c r="I5682" s="27">
        <v>0.248249</v>
      </c>
      <c r="J5682" s="25">
        <v>0.215226</v>
      </c>
      <c r="K5682" s="25">
        <v>0</v>
      </c>
      <c r="L5682" s="25">
        <v>0.200324</v>
      </c>
    </row>
    <row r="5683" spans="2:12" ht="19.5" customHeight="1" x14ac:dyDescent="0.3">
      <c r="B5683" s="39" t="s">
        <v>57</v>
      </c>
      <c r="C5683" s="38" t="s">
        <v>33</v>
      </c>
      <c r="D5683" s="38" t="s">
        <v>43</v>
      </c>
      <c r="E5683" s="43">
        <v>44835</v>
      </c>
      <c r="F5683" s="42">
        <v>25</v>
      </c>
      <c r="G5683" s="27">
        <v>0</v>
      </c>
      <c r="H5683" s="27">
        <v>0</v>
      </c>
      <c r="I5683" s="27">
        <v>0</v>
      </c>
      <c r="J5683" s="25">
        <v>0.23124800000000001</v>
      </c>
      <c r="K5683" s="25">
        <v>0.199764</v>
      </c>
      <c r="L5683" s="25">
        <v>0.18845400000000001</v>
      </c>
    </row>
    <row r="5684" spans="2:12" ht="19.5" customHeight="1" x14ac:dyDescent="0.3">
      <c r="B5684" s="39" t="s">
        <v>57</v>
      </c>
      <c r="C5684" s="38" t="s">
        <v>33</v>
      </c>
      <c r="D5684" s="38" t="s">
        <v>43</v>
      </c>
      <c r="E5684" s="43">
        <v>44866</v>
      </c>
      <c r="F5684" s="42">
        <v>25</v>
      </c>
      <c r="G5684" s="27">
        <v>0</v>
      </c>
      <c r="H5684" s="27">
        <v>0.232844</v>
      </c>
      <c r="I5684" s="27">
        <v>0.207426</v>
      </c>
      <c r="J5684" s="25">
        <v>0</v>
      </c>
      <c r="K5684" s="25">
        <v>0</v>
      </c>
      <c r="L5684" s="25">
        <v>0.17970700000000001</v>
      </c>
    </row>
    <row r="5685" spans="2:12" ht="19.5" customHeight="1" x14ac:dyDescent="0.3">
      <c r="B5685" s="39" t="s">
        <v>57</v>
      </c>
      <c r="C5685" s="38" t="s">
        <v>33</v>
      </c>
      <c r="D5685" s="38" t="s">
        <v>43</v>
      </c>
      <c r="E5685" s="43">
        <v>44896</v>
      </c>
      <c r="F5685" s="42">
        <v>25</v>
      </c>
      <c r="G5685" s="27">
        <v>0.22675100000000001</v>
      </c>
      <c r="H5685" s="27">
        <v>0.20727200000000001</v>
      </c>
      <c r="I5685" s="27">
        <v>0</v>
      </c>
      <c r="J5685" s="25">
        <v>0</v>
      </c>
      <c r="K5685" s="25">
        <v>0</v>
      </c>
      <c r="L5685" s="25">
        <v>0.17424999999999999</v>
      </c>
    </row>
    <row r="5686" spans="2:12" ht="19.5" customHeight="1" x14ac:dyDescent="0.3">
      <c r="B5686" s="39" t="s">
        <v>57</v>
      </c>
      <c r="C5686" s="38" t="s">
        <v>33</v>
      </c>
      <c r="D5686" s="38" t="s">
        <v>43</v>
      </c>
      <c r="E5686" s="43">
        <v>44927</v>
      </c>
      <c r="F5686" s="42">
        <v>25</v>
      </c>
      <c r="G5686" s="27">
        <v>0.21370400000000001</v>
      </c>
      <c r="H5686" s="27">
        <v>0.18293200000000001</v>
      </c>
      <c r="I5686" s="27">
        <v>0</v>
      </c>
      <c r="J5686" s="25">
        <v>0</v>
      </c>
      <c r="K5686" s="25">
        <v>0</v>
      </c>
      <c r="L5686" s="25">
        <v>0.114283</v>
      </c>
    </row>
    <row r="5687" spans="2:12" ht="19.5" customHeight="1" x14ac:dyDescent="0.3">
      <c r="B5687" s="39" t="s">
        <v>57</v>
      </c>
      <c r="C5687" s="38" t="s">
        <v>33</v>
      </c>
      <c r="D5687" s="38" t="s">
        <v>43</v>
      </c>
      <c r="E5687" s="43">
        <v>44958</v>
      </c>
      <c r="F5687" s="42">
        <v>25</v>
      </c>
      <c r="G5687" s="27">
        <v>0.26077099999999998</v>
      </c>
      <c r="H5687" s="27">
        <v>0.24070900000000001</v>
      </c>
      <c r="I5687" s="27">
        <v>0</v>
      </c>
      <c r="J5687" s="25">
        <v>0</v>
      </c>
      <c r="K5687" s="25">
        <v>0</v>
      </c>
      <c r="L5687" s="25">
        <v>0.19709199999999999</v>
      </c>
    </row>
    <row r="5688" spans="2:12" ht="19.5" customHeight="1" x14ac:dyDescent="0.3">
      <c r="B5688" s="39" t="s">
        <v>57</v>
      </c>
      <c r="C5688" s="38" t="s">
        <v>33</v>
      </c>
      <c r="D5688" s="38" t="s">
        <v>43</v>
      </c>
      <c r="E5688" s="43">
        <v>44986</v>
      </c>
      <c r="F5688" s="42">
        <v>25</v>
      </c>
      <c r="G5688" s="27">
        <v>0</v>
      </c>
      <c r="H5688" s="27">
        <v>0.19253799999999999</v>
      </c>
      <c r="I5688" s="27">
        <v>0.160189</v>
      </c>
      <c r="J5688" s="25">
        <v>0</v>
      </c>
      <c r="K5688" s="25">
        <v>0</v>
      </c>
      <c r="L5688" s="25">
        <v>0.15756600000000001</v>
      </c>
    </row>
    <row r="5689" spans="2:12" ht="19.5" customHeight="1" x14ac:dyDescent="0.3">
      <c r="B5689" s="39" t="s">
        <v>57</v>
      </c>
      <c r="C5689" s="38" t="s">
        <v>33</v>
      </c>
      <c r="D5689" s="38" t="s">
        <v>43</v>
      </c>
      <c r="E5689" s="43">
        <v>45017</v>
      </c>
      <c r="F5689" s="42">
        <v>25</v>
      </c>
      <c r="G5689" s="27">
        <v>0</v>
      </c>
      <c r="H5689" s="27">
        <v>0</v>
      </c>
      <c r="I5689" s="27">
        <v>0</v>
      </c>
      <c r="J5689" s="25">
        <v>0.14804200000000001</v>
      </c>
      <c r="K5689" s="25">
        <v>0.12900400000000001</v>
      </c>
      <c r="L5689" s="25">
        <v>0.13441400000000001</v>
      </c>
    </row>
    <row r="5690" spans="2:12" ht="19.5" customHeight="1" x14ac:dyDescent="0.3">
      <c r="B5690" s="39" t="s">
        <v>57</v>
      </c>
      <c r="C5690" s="38" t="s">
        <v>33</v>
      </c>
      <c r="D5690" s="38" t="s">
        <v>43</v>
      </c>
      <c r="E5690" s="43">
        <v>45047</v>
      </c>
      <c r="F5690" s="42">
        <v>25</v>
      </c>
      <c r="G5690" s="27">
        <v>0</v>
      </c>
      <c r="H5690" s="27">
        <v>0</v>
      </c>
      <c r="I5690" s="27">
        <v>0</v>
      </c>
      <c r="J5690" s="25">
        <v>0.14039399999999999</v>
      </c>
      <c r="K5690" s="25">
        <v>0.127414</v>
      </c>
      <c r="L5690" s="25">
        <v>0.13325100000000001</v>
      </c>
    </row>
    <row r="5691" spans="2:12" ht="19.5" customHeight="1" x14ac:dyDescent="0.3">
      <c r="B5691" s="39" t="s">
        <v>57</v>
      </c>
      <c r="C5691" s="38" t="s">
        <v>33</v>
      </c>
      <c r="D5691" s="38" t="s">
        <v>43</v>
      </c>
      <c r="E5691" s="43">
        <v>45078</v>
      </c>
      <c r="F5691" s="42">
        <v>25</v>
      </c>
      <c r="G5691" s="27">
        <v>0</v>
      </c>
      <c r="H5691" s="27">
        <v>0</v>
      </c>
      <c r="I5691" s="27">
        <v>0.169627</v>
      </c>
      <c r="J5691" s="25">
        <v>0.16004699999999999</v>
      </c>
      <c r="K5691" s="25">
        <v>0</v>
      </c>
      <c r="L5691" s="25">
        <v>0.14826900000000001</v>
      </c>
    </row>
    <row r="5692" spans="2:12" ht="19.5" customHeight="1" x14ac:dyDescent="0.3">
      <c r="B5692" s="39" t="s">
        <v>57</v>
      </c>
      <c r="C5692" s="38" t="s">
        <v>33</v>
      </c>
      <c r="D5692" s="38" t="s">
        <v>43</v>
      </c>
      <c r="E5692" s="43">
        <v>45108</v>
      </c>
      <c r="F5692" s="42">
        <v>25</v>
      </c>
      <c r="G5692" s="27">
        <v>0.19866600000000001</v>
      </c>
      <c r="H5692" s="27">
        <v>0.185637</v>
      </c>
      <c r="I5692" s="27">
        <v>0</v>
      </c>
      <c r="J5692" s="25">
        <v>0</v>
      </c>
      <c r="K5692" s="25">
        <v>0</v>
      </c>
      <c r="L5692" s="25">
        <v>0.141847</v>
      </c>
    </row>
    <row r="5693" spans="2:12" ht="19.5" customHeight="1" x14ac:dyDescent="0.3">
      <c r="B5693" s="39" t="s">
        <v>57</v>
      </c>
      <c r="C5693" s="38" t="s">
        <v>33</v>
      </c>
      <c r="D5693" s="38" t="s">
        <v>43</v>
      </c>
      <c r="E5693" s="43">
        <v>44562</v>
      </c>
      <c r="F5693" s="42">
        <v>30</v>
      </c>
      <c r="G5693" s="27">
        <v>0.36759399999999998</v>
      </c>
      <c r="H5693" s="27">
        <v>0.33680300000000002</v>
      </c>
      <c r="I5693" s="27">
        <v>0</v>
      </c>
      <c r="J5693" s="25">
        <v>0</v>
      </c>
      <c r="K5693" s="25">
        <v>0</v>
      </c>
      <c r="L5693" s="25">
        <v>0.28221299999999999</v>
      </c>
    </row>
    <row r="5694" spans="2:12" ht="19.5" customHeight="1" x14ac:dyDescent="0.3">
      <c r="B5694" s="39" t="s">
        <v>57</v>
      </c>
      <c r="C5694" s="38" t="s">
        <v>33</v>
      </c>
      <c r="D5694" s="38" t="s">
        <v>43</v>
      </c>
      <c r="E5694" s="43">
        <v>44593</v>
      </c>
      <c r="F5694" s="42">
        <v>30</v>
      </c>
      <c r="G5694" s="27">
        <v>0.35861900000000002</v>
      </c>
      <c r="H5694" s="27">
        <v>0.32250299999999998</v>
      </c>
      <c r="I5694" s="27">
        <v>0</v>
      </c>
      <c r="J5694" s="25">
        <v>0</v>
      </c>
      <c r="K5694" s="25">
        <v>0</v>
      </c>
      <c r="L5694" s="25">
        <v>0.28418599999999999</v>
      </c>
    </row>
    <row r="5695" spans="2:12" ht="19.5" customHeight="1" x14ac:dyDescent="0.3">
      <c r="B5695" s="39" t="s">
        <v>57</v>
      </c>
      <c r="C5695" s="38" t="s">
        <v>33</v>
      </c>
      <c r="D5695" s="38" t="s">
        <v>43</v>
      </c>
      <c r="E5695" s="43">
        <v>44621</v>
      </c>
      <c r="F5695" s="42">
        <v>30</v>
      </c>
      <c r="G5695" s="27">
        <v>0</v>
      </c>
      <c r="H5695" s="27">
        <v>0.45089699999999999</v>
      </c>
      <c r="I5695" s="27">
        <v>0.40649200000000002</v>
      </c>
      <c r="J5695" s="25">
        <v>0</v>
      </c>
      <c r="K5695" s="25">
        <v>0</v>
      </c>
      <c r="L5695" s="25">
        <v>0.38103700000000001</v>
      </c>
    </row>
    <row r="5696" spans="2:12" ht="19.5" customHeight="1" x14ac:dyDescent="0.3">
      <c r="B5696" s="39" t="s">
        <v>57</v>
      </c>
      <c r="C5696" s="38" t="s">
        <v>33</v>
      </c>
      <c r="D5696" s="38" t="s">
        <v>43</v>
      </c>
      <c r="E5696" s="43">
        <v>44652</v>
      </c>
      <c r="F5696" s="42">
        <v>30</v>
      </c>
      <c r="G5696" s="27">
        <v>0</v>
      </c>
      <c r="H5696" s="27">
        <v>0</v>
      </c>
      <c r="I5696" s="27">
        <v>0</v>
      </c>
      <c r="J5696" s="25">
        <v>0.303927</v>
      </c>
      <c r="K5696" s="25">
        <v>0.27279900000000001</v>
      </c>
      <c r="L5696" s="25">
        <v>0.27493299999999998</v>
      </c>
    </row>
    <row r="5697" spans="2:12" ht="19.5" customHeight="1" x14ac:dyDescent="0.3">
      <c r="B5697" s="39" t="s">
        <v>57</v>
      </c>
      <c r="C5697" s="38" t="s">
        <v>33</v>
      </c>
      <c r="D5697" s="38" t="s">
        <v>43</v>
      </c>
      <c r="E5697" s="43">
        <v>44682</v>
      </c>
      <c r="F5697" s="42">
        <v>30</v>
      </c>
      <c r="G5697" s="27">
        <v>0</v>
      </c>
      <c r="H5697" s="27">
        <v>0</v>
      </c>
      <c r="I5697" s="27">
        <v>0</v>
      </c>
      <c r="J5697" s="25">
        <v>0.282418</v>
      </c>
      <c r="K5697" s="25">
        <v>0.26576300000000003</v>
      </c>
      <c r="L5697" s="25">
        <v>0.26573200000000002</v>
      </c>
    </row>
    <row r="5698" spans="2:12" ht="19.5" customHeight="1" x14ac:dyDescent="0.3">
      <c r="B5698" s="39" t="s">
        <v>57</v>
      </c>
      <c r="C5698" s="38" t="s">
        <v>33</v>
      </c>
      <c r="D5698" s="38" t="s">
        <v>43</v>
      </c>
      <c r="E5698" s="43">
        <v>44713</v>
      </c>
      <c r="F5698" s="42">
        <v>30</v>
      </c>
      <c r="G5698" s="27">
        <v>0</v>
      </c>
      <c r="H5698" s="27">
        <v>0</v>
      </c>
      <c r="I5698" s="27">
        <v>0.26686700000000002</v>
      </c>
      <c r="J5698" s="25">
        <v>0.25573400000000002</v>
      </c>
      <c r="K5698" s="25">
        <v>0</v>
      </c>
      <c r="L5698" s="25">
        <v>0.248201</v>
      </c>
    </row>
    <row r="5699" spans="2:12" ht="19.5" customHeight="1" x14ac:dyDescent="0.3">
      <c r="B5699" s="39" t="s">
        <v>57</v>
      </c>
      <c r="C5699" s="38" t="s">
        <v>33</v>
      </c>
      <c r="D5699" s="38" t="s">
        <v>43</v>
      </c>
      <c r="E5699" s="43">
        <v>44743</v>
      </c>
      <c r="F5699" s="42">
        <v>30</v>
      </c>
      <c r="G5699" s="27">
        <v>0.26945400000000003</v>
      </c>
      <c r="H5699" s="27">
        <v>0.25655899999999998</v>
      </c>
      <c r="I5699" s="27">
        <v>0</v>
      </c>
      <c r="J5699" s="25">
        <v>0</v>
      </c>
      <c r="K5699" s="25">
        <v>0</v>
      </c>
      <c r="L5699" s="25">
        <v>0.21163599999999999</v>
      </c>
    </row>
    <row r="5700" spans="2:12" ht="19.5" customHeight="1" x14ac:dyDescent="0.3">
      <c r="B5700" s="39" t="s">
        <v>57</v>
      </c>
      <c r="C5700" s="38" t="s">
        <v>33</v>
      </c>
      <c r="D5700" s="38" t="s">
        <v>43</v>
      </c>
      <c r="E5700" s="43">
        <v>44774</v>
      </c>
      <c r="F5700" s="42">
        <v>30</v>
      </c>
      <c r="G5700" s="27">
        <v>0</v>
      </c>
      <c r="H5700" s="27">
        <v>0</v>
      </c>
      <c r="I5700" s="27">
        <v>0.25231399999999998</v>
      </c>
      <c r="J5700" s="25">
        <v>0.24140800000000001</v>
      </c>
      <c r="K5700" s="25">
        <v>0</v>
      </c>
      <c r="L5700" s="25">
        <v>0.231264</v>
      </c>
    </row>
    <row r="5701" spans="2:12" ht="19.5" customHeight="1" x14ac:dyDescent="0.3">
      <c r="B5701" s="39" t="s">
        <v>57</v>
      </c>
      <c r="C5701" s="38" t="s">
        <v>33</v>
      </c>
      <c r="D5701" s="38" t="s">
        <v>43</v>
      </c>
      <c r="E5701" s="43">
        <v>44805</v>
      </c>
      <c r="F5701" s="42">
        <v>30</v>
      </c>
      <c r="G5701" s="27">
        <v>0</v>
      </c>
      <c r="H5701" s="27">
        <v>0</v>
      </c>
      <c r="I5701" s="27">
        <v>0.253249</v>
      </c>
      <c r="J5701" s="25">
        <v>0.22022600000000001</v>
      </c>
      <c r="K5701" s="25">
        <v>0</v>
      </c>
      <c r="L5701" s="25">
        <v>0.20532400000000001</v>
      </c>
    </row>
    <row r="5702" spans="2:12" ht="19.5" customHeight="1" x14ac:dyDescent="0.3">
      <c r="B5702" s="39" t="s">
        <v>57</v>
      </c>
      <c r="C5702" s="38" t="s">
        <v>33</v>
      </c>
      <c r="D5702" s="38" t="s">
        <v>43</v>
      </c>
      <c r="E5702" s="43">
        <v>44835</v>
      </c>
      <c r="F5702" s="42">
        <v>30</v>
      </c>
      <c r="G5702" s="27">
        <v>0</v>
      </c>
      <c r="H5702" s="27">
        <v>0</v>
      </c>
      <c r="I5702" s="27">
        <v>0</v>
      </c>
      <c r="J5702" s="25">
        <v>0.23624800000000001</v>
      </c>
      <c r="K5702" s="25">
        <v>0.204764</v>
      </c>
      <c r="L5702" s="25">
        <v>0.19345399999999999</v>
      </c>
    </row>
    <row r="5703" spans="2:12" ht="19.5" customHeight="1" x14ac:dyDescent="0.3">
      <c r="B5703" s="39" t="s">
        <v>57</v>
      </c>
      <c r="C5703" s="38" t="s">
        <v>33</v>
      </c>
      <c r="D5703" s="38" t="s">
        <v>43</v>
      </c>
      <c r="E5703" s="43">
        <v>44866</v>
      </c>
      <c r="F5703" s="42">
        <v>30</v>
      </c>
      <c r="G5703" s="27">
        <v>0</v>
      </c>
      <c r="H5703" s="27">
        <v>0.237844</v>
      </c>
      <c r="I5703" s="27">
        <v>0.212426</v>
      </c>
      <c r="J5703" s="25">
        <v>0</v>
      </c>
      <c r="K5703" s="25">
        <v>0</v>
      </c>
      <c r="L5703" s="25">
        <v>0.18470700000000001</v>
      </c>
    </row>
    <row r="5704" spans="2:12" ht="19.5" customHeight="1" x14ac:dyDescent="0.3">
      <c r="B5704" s="39" t="s">
        <v>57</v>
      </c>
      <c r="C5704" s="38" t="s">
        <v>33</v>
      </c>
      <c r="D5704" s="38" t="s">
        <v>43</v>
      </c>
      <c r="E5704" s="43">
        <v>44896</v>
      </c>
      <c r="F5704" s="42">
        <v>30</v>
      </c>
      <c r="G5704" s="27">
        <v>0.23175100000000001</v>
      </c>
      <c r="H5704" s="27">
        <v>0.21227199999999999</v>
      </c>
      <c r="I5704" s="27">
        <v>0</v>
      </c>
      <c r="J5704" s="25">
        <v>0</v>
      </c>
      <c r="K5704" s="25">
        <v>0</v>
      </c>
      <c r="L5704" s="25">
        <v>0.17924999999999999</v>
      </c>
    </row>
    <row r="5705" spans="2:12" ht="19.5" customHeight="1" x14ac:dyDescent="0.3">
      <c r="B5705" s="39" t="s">
        <v>57</v>
      </c>
      <c r="C5705" s="38" t="s">
        <v>33</v>
      </c>
      <c r="D5705" s="38" t="s">
        <v>43</v>
      </c>
      <c r="E5705" s="43">
        <v>44927</v>
      </c>
      <c r="F5705" s="42">
        <v>30</v>
      </c>
      <c r="G5705" s="27">
        <v>0.21870400000000001</v>
      </c>
      <c r="H5705" s="27">
        <v>0.18793199999999999</v>
      </c>
      <c r="I5705" s="27">
        <v>0</v>
      </c>
      <c r="J5705" s="25">
        <v>0</v>
      </c>
      <c r="K5705" s="25">
        <v>0</v>
      </c>
      <c r="L5705" s="25">
        <v>0.119283</v>
      </c>
    </row>
    <row r="5706" spans="2:12" ht="19.5" customHeight="1" x14ac:dyDescent="0.3">
      <c r="B5706" s="39" t="s">
        <v>57</v>
      </c>
      <c r="C5706" s="38" t="s">
        <v>33</v>
      </c>
      <c r="D5706" s="38" t="s">
        <v>43</v>
      </c>
      <c r="E5706" s="43">
        <v>44958</v>
      </c>
      <c r="F5706" s="42">
        <v>30</v>
      </c>
      <c r="G5706" s="27">
        <v>0.26577099999999998</v>
      </c>
      <c r="H5706" s="27">
        <v>0.24570900000000001</v>
      </c>
      <c r="I5706" s="27">
        <v>0</v>
      </c>
      <c r="J5706" s="25">
        <v>0</v>
      </c>
      <c r="K5706" s="25">
        <v>0</v>
      </c>
      <c r="L5706" s="25">
        <v>0.20209199999999999</v>
      </c>
    </row>
    <row r="5707" spans="2:12" ht="19.5" customHeight="1" x14ac:dyDescent="0.3">
      <c r="B5707" s="39" t="s">
        <v>57</v>
      </c>
      <c r="C5707" s="38" t="s">
        <v>33</v>
      </c>
      <c r="D5707" s="38" t="s">
        <v>43</v>
      </c>
      <c r="E5707" s="43">
        <v>44986</v>
      </c>
      <c r="F5707" s="42">
        <v>30</v>
      </c>
      <c r="G5707" s="27">
        <v>0</v>
      </c>
      <c r="H5707" s="27">
        <v>0.19753799999999999</v>
      </c>
      <c r="I5707" s="27">
        <v>0.165189</v>
      </c>
      <c r="J5707" s="25">
        <v>0</v>
      </c>
      <c r="K5707" s="25">
        <v>0</v>
      </c>
      <c r="L5707" s="25">
        <v>0.16256599999999999</v>
      </c>
    </row>
    <row r="5708" spans="2:12" ht="19.5" customHeight="1" x14ac:dyDescent="0.3">
      <c r="B5708" s="39" t="s">
        <v>57</v>
      </c>
      <c r="C5708" s="38" t="s">
        <v>33</v>
      </c>
      <c r="D5708" s="38" t="s">
        <v>43</v>
      </c>
      <c r="E5708" s="43">
        <v>45017</v>
      </c>
      <c r="F5708" s="42">
        <v>30</v>
      </c>
      <c r="G5708" s="27">
        <v>0</v>
      </c>
      <c r="H5708" s="27">
        <v>0</v>
      </c>
      <c r="I5708" s="27">
        <v>0</v>
      </c>
      <c r="J5708" s="25">
        <v>0.15304200000000001</v>
      </c>
      <c r="K5708" s="25">
        <v>0.13400400000000001</v>
      </c>
      <c r="L5708" s="25">
        <v>0.13941400000000001</v>
      </c>
    </row>
    <row r="5709" spans="2:12" ht="19.5" customHeight="1" x14ac:dyDescent="0.3">
      <c r="B5709" s="39" t="s">
        <v>57</v>
      </c>
      <c r="C5709" s="38" t="s">
        <v>33</v>
      </c>
      <c r="D5709" s="38" t="s">
        <v>43</v>
      </c>
      <c r="E5709" s="43">
        <v>45047</v>
      </c>
      <c r="F5709" s="42">
        <v>30</v>
      </c>
      <c r="G5709" s="27">
        <v>0</v>
      </c>
      <c r="H5709" s="27">
        <v>0</v>
      </c>
      <c r="I5709" s="27">
        <v>0</v>
      </c>
      <c r="J5709" s="25">
        <v>0.145394</v>
      </c>
      <c r="K5709" s="25">
        <v>0.132414</v>
      </c>
      <c r="L5709" s="25">
        <v>0.13825100000000001</v>
      </c>
    </row>
    <row r="5710" spans="2:12" ht="19.5" customHeight="1" x14ac:dyDescent="0.3">
      <c r="B5710" s="39" t="s">
        <v>57</v>
      </c>
      <c r="C5710" s="38" t="s">
        <v>33</v>
      </c>
      <c r="D5710" s="38" t="s">
        <v>43</v>
      </c>
      <c r="E5710" s="43">
        <v>45078</v>
      </c>
      <c r="F5710" s="42">
        <v>30</v>
      </c>
      <c r="G5710" s="27">
        <v>0</v>
      </c>
      <c r="H5710" s="27">
        <v>0</v>
      </c>
      <c r="I5710" s="27">
        <v>0.174627</v>
      </c>
      <c r="J5710" s="25">
        <v>0.165047</v>
      </c>
      <c r="K5710" s="25">
        <v>0</v>
      </c>
      <c r="L5710" s="25">
        <v>0.15326899999999999</v>
      </c>
    </row>
    <row r="5711" spans="2:12" ht="19.5" customHeight="1" x14ac:dyDescent="0.3">
      <c r="B5711" s="88" t="s">
        <v>57</v>
      </c>
      <c r="C5711" s="38" t="s">
        <v>33</v>
      </c>
      <c r="D5711" s="38" t="s">
        <v>43</v>
      </c>
      <c r="E5711" s="43">
        <v>45108</v>
      </c>
      <c r="F5711" s="42">
        <v>30</v>
      </c>
      <c r="G5711" s="27">
        <v>0.20366600000000001</v>
      </c>
      <c r="H5711" s="27">
        <v>0.190637</v>
      </c>
      <c r="I5711" s="27">
        <v>0</v>
      </c>
      <c r="J5711" s="25">
        <v>0</v>
      </c>
      <c r="K5711" s="25">
        <v>0</v>
      </c>
      <c r="L5711" s="25">
        <v>0.14684700000000001</v>
      </c>
    </row>
    <row r="5712" spans="2:12" ht="19.5" customHeight="1" x14ac:dyDescent="0.3">
      <c r="B5712" s="39" t="s">
        <v>57</v>
      </c>
      <c r="C5712" s="38" t="s">
        <v>33</v>
      </c>
      <c r="D5712" s="38" t="s">
        <v>60</v>
      </c>
      <c r="E5712" s="94">
        <v>45108</v>
      </c>
      <c r="F5712" s="96" t="s">
        <v>134</v>
      </c>
      <c r="G5712" s="86">
        <v>0.21187718602467598</v>
      </c>
      <c r="H5712" s="86">
        <v>0.19771460127825574</v>
      </c>
      <c r="I5712" s="86">
        <v>0</v>
      </c>
      <c r="J5712" s="98">
        <v>0</v>
      </c>
      <c r="K5712" s="98">
        <v>0</v>
      </c>
      <c r="L5712" s="98">
        <v>0.15637632167203264</v>
      </c>
    </row>
    <row r="5713" spans="2:12" ht="19.5" customHeight="1" x14ac:dyDescent="0.3">
      <c r="B5713" s="39" t="s">
        <v>57</v>
      </c>
      <c r="C5713" s="38" t="s">
        <v>33</v>
      </c>
      <c r="D5713" s="38" t="s">
        <v>60</v>
      </c>
      <c r="E5713" s="94">
        <v>45078</v>
      </c>
      <c r="F5713" s="96" t="s">
        <v>134</v>
      </c>
      <c r="G5713" s="86">
        <v>0</v>
      </c>
      <c r="H5713" s="86">
        <v>0</v>
      </c>
      <c r="I5713" s="86">
        <v>0.18430784580775095</v>
      </c>
      <c r="J5713" s="98">
        <v>0.17433762033025468</v>
      </c>
      <c r="K5713" s="98">
        <v>0</v>
      </c>
      <c r="L5713" s="98">
        <v>0.16265888686314933</v>
      </c>
    </row>
    <row r="5714" spans="2:12" ht="19.5" customHeight="1" x14ac:dyDescent="0.3">
      <c r="B5714" s="39" t="s">
        <v>57</v>
      </c>
      <c r="C5714" s="38" t="s">
        <v>33</v>
      </c>
      <c r="D5714" s="38" t="s">
        <v>60</v>
      </c>
      <c r="E5714" s="94">
        <v>45047</v>
      </c>
      <c r="F5714" s="96" t="s">
        <v>134</v>
      </c>
      <c r="G5714" s="86">
        <v>0</v>
      </c>
      <c r="H5714" s="86">
        <v>0</v>
      </c>
      <c r="I5714" s="86">
        <v>0</v>
      </c>
      <c r="J5714" s="98">
        <v>0.15605607762576187</v>
      </c>
      <c r="K5714" s="98">
        <v>0.14525767341038215</v>
      </c>
      <c r="L5714" s="98">
        <v>0.15017660878154987</v>
      </c>
    </row>
    <row r="5715" spans="2:12" ht="19.5" customHeight="1" x14ac:dyDescent="0.3">
      <c r="B5715" s="39" t="s">
        <v>57</v>
      </c>
      <c r="C5715" s="38" t="s">
        <v>33</v>
      </c>
      <c r="D5715" s="38" t="s">
        <v>60</v>
      </c>
      <c r="E5715" s="94">
        <v>45017</v>
      </c>
      <c r="F5715" s="96" t="s">
        <v>134</v>
      </c>
      <c r="G5715" s="86">
        <v>0</v>
      </c>
      <c r="H5715" s="86">
        <v>0</v>
      </c>
      <c r="I5715" s="86">
        <v>0</v>
      </c>
      <c r="J5715" s="98">
        <v>0.16468890891103177</v>
      </c>
      <c r="K5715" s="98">
        <v>0.14766945897978595</v>
      </c>
      <c r="L5715" s="98">
        <v>0.15313558089377566</v>
      </c>
    </row>
    <row r="5716" spans="2:12" ht="19.5" customHeight="1" x14ac:dyDescent="0.3">
      <c r="B5716" s="39" t="s">
        <v>57</v>
      </c>
      <c r="C5716" s="38" t="s">
        <v>33</v>
      </c>
      <c r="D5716" s="38" t="s">
        <v>60</v>
      </c>
      <c r="E5716" s="94">
        <v>44986</v>
      </c>
      <c r="F5716" s="96" t="s">
        <v>134</v>
      </c>
      <c r="G5716" s="86">
        <v>0</v>
      </c>
      <c r="H5716" s="86">
        <v>0.20545970179114087</v>
      </c>
      <c r="I5716" s="86">
        <v>0.17469002271696898</v>
      </c>
      <c r="J5716" s="98">
        <v>0</v>
      </c>
      <c r="K5716" s="98">
        <v>0</v>
      </c>
      <c r="L5716" s="98">
        <v>0.17387866850830952</v>
      </c>
    </row>
    <row r="5717" spans="2:12" ht="19.5" customHeight="1" x14ac:dyDescent="0.3">
      <c r="B5717" s="39" t="s">
        <v>57</v>
      </c>
      <c r="C5717" s="38" t="s">
        <v>33</v>
      </c>
      <c r="D5717" s="38" t="s">
        <v>60</v>
      </c>
      <c r="E5717" s="94">
        <v>44958</v>
      </c>
      <c r="F5717" s="96" t="s">
        <v>134</v>
      </c>
      <c r="G5717" s="86">
        <v>0.27465609858057233</v>
      </c>
      <c r="H5717" s="86">
        <v>0.25286179772754402</v>
      </c>
      <c r="I5717" s="86">
        <v>0</v>
      </c>
      <c r="J5717" s="98">
        <v>0</v>
      </c>
      <c r="K5717" s="98">
        <v>0</v>
      </c>
      <c r="L5717" s="98">
        <v>0.20869847661041563</v>
      </c>
    </row>
    <row r="5718" spans="2:12" ht="19.5" customHeight="1" x14ac:dyDescent="0.3">
      <c r="B5718" s="39" t="s">
        <v>57</v>
      </c>
      <c r="C5718" s="38" t="s">
        <v>33</v>
      </c>
      <c r="D5718" s="38" t="s">
        <v>60</v>
      </c>
      <c r="E5718" s="94">
        <v>44927</v>
      </c>
      <c r="F5718" s="96" t="s">
        <v>134</v>
      </c>
      <c r="G5718" s="86">
        <v>0.23049074876891112</v>
      </c>
      <c r="H5718" s="86">
        <v>0.20002090238652831</v>
      </c>
      <c r="I5718" s="86">
        <v>0</v>
      </c>
      <c r="J5718" s="98">
        <v>0</v>
      </c>
      <c r="K5718" s="98">
        <v>0</v>
      </c>
      <c r="L5718" s="98">
        <v>0.13072047321996078</v>
      </c>
    </row>
    <row r="5719" spans="2:12" ht="19.5" customHeight="1" x14ac:dyDescent="0.3">
      <c r="B5719" s="39" t="s">
        <v>57</v>
      </c>
      <c r="C5719" s="38" t="s">
        <v>33</v>
      </c>
      <c r="D5719" s="38" t="s">
        <v>60</v>
      </c>
      <c r="E5719" s="94">
        <v>44896</v>
      </c>
      <c r="F5719" s="96" t="s">
        <v>134</v>
      </c>
      <c r="G5719" s="86">
        <v>0.27713693681823082</v>
      </c>
      <c r="H5719" s="86">
        <v>0.25805778280925062</v>
      </c>
      <c r="I5719" s="86">
        <v>0</v>
      </c>
      <c r="J5719" s="98">
        <v>0</v>
      </c>
      <c r="K5719" s="98">
        <v>0</v>
      </c>
      <c r="L5719" s="98">
        <v>0.24229826128587229</v>
      </c>
    </row>
    <row r="5720" spans="2:12" ht="19.5" customHeight="1" x14ac:dyDescent="0.3">
      <c r="B5720" s="39" t="s">
        <v>57</v>
      </c>
      <c r="C5720" s="38" t="s">
        <v>33</v>
      </c>
      <c r="D5720" s="38" t="s">
        <v>60</v>
      </c>
      <c r="E5720" s="94">
        <v>44866</v>
      </c>
      <c r="F5720" s="96" t="s">
        <v>134</v>
      </c>
      <c r="G5720" s="86">
        <v>0</v>
      </c>
      <c r="H5720" s="86">
        <v>0.25073214559484119</v>
      </c>
      <c r="I5720" s="86">
        <v>0.22665904746872456</v>
      </c>
      <c r="J5720" s="98">
        <v>0</v>
      </c>
      <c r="K5720" s="98">
        <v>0</v>
      </c>
      <c r="L5720" s="98">
        <v>0.20206991631673443</v>
      </c>
    </row>
    <row r="5721" spans="2:12" ht="19.5" customHeight="1" x14ac:dyDescent="0.3">
      <c r="B5721" s="39" t="s">
        <v>57</v>
      </c>
      <c r="C5721" s="38" t="s">
        <v>33</v>
      </c>
      <c r="D5721" s="38" t="s">
        <v>60</v>
      </c>
      <c r="E5721" s="94">
        <v>44835</v>
      </c>
      <c r="F5721" s="96" t="s">
        <v>134</v>
      </c>
      <c r="G5721" s="86">
        <v>0</v>
      </c>
      <c r="H5721" s="86">
        <v>0</v>
      </c>
      <c r="I5721" s="86">
        <v>0</v>
      </c>
      <c r="J5721" s="98">
        <v>0.27599675183542494</v>
      </c>
      <c r="K5721" s="98">
        <v>0.25097844983948103</v>
      </c>
      <c r="L5721" s="98">
        <v>0.23943821481283656</v>
      </c>
    </row>
    <row r="5722" spans="2:12" ht="19.5" customHeight="1" x14ac:dyDescent="0.3">
      <c r="B5722" s="39" t="s">
        <v>57</v>
      </c>
      <c r="C5722" s="38" t="s">
        <v>33</v>
      </c>
      <c r="D5722" s="38" t="s">
        <v>60</v>
      </c>
      <c r="E5722" s="94">
        <v>44805</v>
      </c>
      <c r="F5722" s="96" t="s">
        <v>134</v>
      </c>
      <c r="G5722" s="86">
        <v>0</v>
      </c>
      <c r="H5722" s="86">
        <v>0</v>
      </c>
      <c r="I5722" s="86">
        <v>0.36168538187341276</v>
      </c>
      <c r="J5722" s="98">
        <v>0.33188359032306769</v>
      </c>
      <c r="K5722" s="98">
        <v>0</v>
      </c>
      <c r="L5722" s="98">
        <v>0.33521471013679788</v>
      </c>
    </row>
    <row r="5723" spans="2:12" ht="19.5" customHeight="1" x14ac:dyDescent="0.3">
      <c r="B5723" s="39" t="s">
        <v>57</v>
      </c>
      <c r="C5723" s="38" t="s">
        <v>33</v>
      </c>
      <c r="D5723" s="38" t="s">
        <v>60</v>
      </c>
      <c r="E5723" s="94">
        <v>44774</v>
      </c>
      <c r="F5723" s="96" t="s">
        <v>134</v>
      </c>
      <c r="G5723" s="86">
        <v>0</v>
      </c>
      <c r="H5723" s="86">
        <v>0</v>
      </c>
      <c r="I5723" s="86">
        <v>0.40859139054645949</v>
      </c>
      <c r="J5723" s="98">
        <v>0.40280404225228966</v>
      </c>
      <c r="K5723" s="98">
        <v>0</v>
      </c>
      <c r="L5723" s="98">
        <v>0.43482404294748511</v>
      </c>
    </row>
    <row r="5724" spans="2:12" ht="19.5" customHeight="1" x14ac:dyDescent="0.3">
      <c r="B5724" s="39" t="s">
        <v>57</v>
      </c>
      <c r="C5724" s="38" t="s">
        <v>33</v>
      </c>
      <c r="D5724" s="38" t="s">
        <v>60</v>
      </c>
      <c r="E5724" s="94">
        <v>44743</v>
      </c>
      <c r="F5724" s="96" t="s">
        <v>134</v>
      </c>
      <c r="G5724" s="86">
        <v>0.38797502208733448</v>
      </c>
      <c r="H5724" s="86">
        <v>0.37647542564715247</v>
      </c>
      <c r="I5724" s="86">
        <v>0</v>
      </c>
      <c r="J5724" s="98">
        <v>0</v>
      </c>
      <c r="K5724" s="98">
        <v>0</v>
      </c>
      <c r="L5724" s="98">
        <v>0.36498367345218236</v>
      </c>
    </row>
    <row r="5725" spans="2:12" ht="19.5" customHeight="1" x14ac:dyDescent="0.3">
      <c r="B5725" s="39" t="s">
        <v>57</v>
      </c>
      <c r="C5725" s="38" t="s">
        <v>33</v>
      </c>
      <c r="D5725" s="38" t="s">
        <v>60</v>
      </c>
      <c r="E5725" s="94">
        <v>44713</v>
      </c>
      <c r="F5725" s="96" t="s">
        <v>134</v>
      </c>
      <c r="G5725" s="86">
        <v>0</v>
      </c>
      <c r="H5725" s="86">
        <v>0</v>
      </c>
      <c r="I5725" s="86">
        <v>0.32208711256021388</v>
      </c>
      <c r="J5725" s="98">
        <v>0.31251865838016407</v>
      </c>
      <c r="K5725" s="98">
        <v>0</v>
      </c>
      <c r="L5725" s="98">
        <v>0.30732082360669472</v>
      </c>
    </row>
    <row r="5726" spans="2:12" ht="19.5" customHeight="1" x14ac:dyDescent="0.3">
      <c r="B5726" s="39" t="s">
        <v>57</v>
      </c>
      <c r="C5726" s="38" t="s">
        <v>33</v>
      </c>
      <c r="D5726" s="38" t="s">
        <v>60</v>
      </c>
      <c r="E5726" s="94">
        <v>44682</v>
      </c>
      <c r="F5726" s="96" t="s">
        <v>134</v>
      </c>
      <c r="G5726" s="86">
        <v>0</v>
      </c>
      <c r="H5726" s="86">
        <v>0</v>
      </c>
      <c r="I5726" s="86">
        <v>0</v>
      </c>
      <c r="J5726" s="98">
        <v>0.29034350127644953</v>
      </c>
      <c r="K5726" s="98">
        <v>0.27883464887679177</v>
      </c>
      <c r="L5726" s="98">
        <v>0.26896981594301034</v>
      </c>
    </row>
    <row r="5727" spans="2:12" ht="19.5" customHeight="1" x14ac:dyDescent="0.3">
      <c r="B5727" s="39" t="s">
        <v>57</v>
      </c>
      <c r="C5727" s="38" t="s">
        <v>33</v>
      </c>
      <c r="D5727" s="38" t="s">
        <v>60</v>
      </c>
      <c r="E5727" s="94">
        <v>44652</v>
      </c>
      <c r="F5727" s="96" t="s">
        <v>134</v>
      </c>
      <c r="G5727" s="86">
        <v>0</v>
      </c>
      <c r="H5727" s="86">
        <v>0</v>
      </c>
      <c r="I5727" s="86">
        <v>0</v>
      </c>
      <c r="J5727" s="98">
        <v>0.31096601758912057</v>
      </c>
      <c r="K5727" s="98">
        <v>0.28583520504433435</v>
      </c>
      <c r="L5727" s="98">
        <v>0.27531344463936008</v>
      </c>
    </row>
    <row r="5728" spans="2:12" ht="19.5" customHeight="1" x14ac:dyDescent="0.3">
      <c r="B5728" s="39" t="s">
        <v>57</v>
      </c>
      <c r="C5728" s="38" t="s">
        <v>33</v>
      </c>
      <c r="D5728" s="38" t="s">
        <v>60</v>
      </c>
      <c r="E5728" s="94">
        <v>44621</v>
      </c>
      <c r="F5728" s="96" t="s">
        <v>134</v>
      </c>
      <c r="G5728" s="86">
        <v>0</v>
      </c>
      <c r="H5728" s="86">
        <v>0.45621557438107413</v>
      </c>
      <c r="I5728" s="86">
        <v>0.41335117194099819</v>
      </c>
      <c r="J5728" s="98">
        <v>0</v>
      </c>
      <c r="K5728" s="98">
        <v>0</v>
      </c>
      <c r="L5728" s="98">
        <v>0.38687285726195503</v>
      </c>
    </row>
    <row r="5729" spans="2:12" ht="19.5" customHeight="1" x14ac:dyDescent="0.3">
      <c r="B5729" s="39" t="s">
        <v>57</v>
      </c>
      <c r="C5729" s="38" t="s">
        <v>33</v>
      </c>
      <c r="D5729" s="38" t="s">
        <v>60</v>
      </c>
      <c r="E5729" s="94">
        <v>44593</v>
      </c>
      <c r="F5729" s="96" t="s">
        <v>134</v>
      </c>
      <c r="G5729" s="86">
        <v>0.36624954746384347</v>
      </c>
      <c r="H5729" s="86">
        <v>0.32769218274737866</v>
      </c>
      <c r="I5729" s="86">
        <v>0</v>
      </c>
      <c r="J5729" s="98">
        <v>0</v>
      </c>
      <c r="K5729" s="98">
        <v>0</v>
      </c>
      <c r="L5729" s="98">
        <v>0.29108876786386473</v>
      </c>
    </row>
    <row r="5730" spans="2:12" ht="19.5" customHeight="1" x14ac:dyDescent="0.3">
      <c r="B5730" s="39" t="s">
        <v>57</v>
      </c>
      <c r="C5730" s="38" t="s">
        <v>33</v>
      </c>
      <c r="D5730" s="38" t="s">
        <v>60</v>
      </c>
      <c r="E5730" s="94">
        <v>44562</v>
      </c>
      <c r="F5730" s="96" t="s">
        <v>134</v>
      </c>
      <c r="G5730" s="86">
        <v>0.37562974571600621</v>
      </c>
      <c r="H5730" s="86">
        <v>0.34175448252389773</v>
      </c>
      <c r="I5730" s="86">
        <v>0</v>
      </c>
      <c r="J5730" s="98">
        <v>0</v>
      </c>
      <c r="K5730" s="98">
        <v>0</v>
      </c>
      <c r="L5730" s="98">
        <v>0.28938521507906378</v>
      </c>
    </row>
    <row r="5731" spans="2:12" ht="19.5" customHeight="1" x14ac:dyDescent="0.3">
      <c r="B5731" s="39" t="s">
        <v>57</v>
      </c>
      <c r="C5731" s="38" t="s">
        <v>33</v>
      </c>
      <c r="D5731" s="38" t="s">
        <v>60</v>
      </c>
      <c r="E5731" s="94">
        <v>45108</v>
      </c>
      <c r="F5731" s="96" t="s">
        <v>135</v>
      </c>
      <c r="G5731" s="86">
        <v>0.206877186024676</v>
      </c>
      <c r="H5731" s="86">
        <v>0.19271460127825576</v>
      </c>
      <c r="I5731" s="86">
        <v>0</v>
      </c>
      <c r="J5731" s="98">
        <v>0</v>
      </c>
      <c r="K5731" s="98">
        <v>0</v>
      </c>
      <c r="L5731" s="98">
        <v>0.15137632167203263</v>
      </c>
    </row>
    <row r="5732" spans="2:12" ht="19.5" customHeight="1" x14ac:dyDescent="0.3">
      <c r="B5732" s="39" t="s">
        <v>57</v>
      </c>
      <c r="C5732" s="38" t="s">
        <v>33</v>
      </c>
      <c r="D5732" s="38" t="s">
        <v>60</v>
      </c>
      <c r="E5732" s="94">
        <v>45078</v>
      </c>
      <c r="F5732" s="96" t="s">
        <v>135</v>
      </c>
      <c r="G5732" s="86">
        <v>0</v>
      </c>
      <c r="H5732" s="86">
        <v>0</v>
      </c>
      <c r="I5732" s="86">
        <v>0.17930784580775097</v>
      </c>
      <c r="J5732" s="98">
        <v>0.16933762033025468</v>
      </c>
      <c r="K5732" s="98">
        <v>0</v>
      </c>
      <c r="L5732" s="98">
        <v>0.15765888686314936</v>
      </c>
    </row>
    <row r="5733" spans="2:12" ht="19.5" customHeight="1" x14ac:dyDescent="0.3">
      <c r="B5733" s="39" t="s">
        <v>57</v>
      </c>
      <c r="C5733" s="38" t="s">
        <v>33</v>
      </c>
      <c r="D5733" s="38" t="s">
        <v>60</v>
      </c>
      <c r="E5733" s="94">
        <v>45047</v>
      </c>
      <c r="F5733" s="96" t="s">
        <v>135</v>
      </c>
      <c r="G5733" s="86">
        <v>0</v>
      </c>
      <c r="H5733" s="86">
        <v>0</v>
      </c>
      <c r="I5733" s="86">
        <v>0</v>
      </c>
      <c r="J5733" s="98">
        <v>0.15105607762576187</v>
      </c>
      <c r="K5733" s="98">
        <v>0.14025767341038217</v>
      </c>
      <c r="L5733" s="98">
        <v>0.14517660878154989</v>
      </c>
    </row>
    <row r="5734" spans="2:12" ht="19.5" customHeight="1" x14ac:dyDescent="0.3">
      <c r="B5734" s="39" t="s">
        <v>57</v>
      </c>
      <c r="C5734" s="38" t="s">
        <v>33</v>
      </c>
      <c r="D5734" s="38" t="s">
        <v>60</v>
      </c>
      <c r="E5734" s="94">
        <v>45017</v>
      </c>
      <c r="F5734" s="96" t="s">
        <v>135</v>
      </c>
      <c r="G5734" s="86">
        <v>0</v>
      </c>
      <c r="H5734" s="86">
        <v>0</v>
      </c>
      <c r="I5734" s="86">
        <v>0</v>
      </c>
      <c r="J5734" s="98">
        <v>0.1596889089110318</v>
      </c>
      <c r="K5734" s="98">
        <v>0.14266945897978595</v>
      </c>
      <c r="L5734" s="98">
        <v>0.14813558089377565</v>
      </c>
    </row>
    <row r="5735" spans="2:12" ht="19.5" customHeight="1" x14ac:dyDescent="0.3">
      <c r="B5735" s="39" t="s">
        <v>57</v>
      </c>
      <c r="C5735" s="38" t="s">
        <v>33</v>
      </c>
      <c r="D5735" s="38" t="s">
        <v>60</v>
      </c>
      <c r="E5735" s="94">
        <v>44986</v>
      </c>
      <c r="F5735" s="96" t="s">
        <v>135</v>
      </c>
      <c r="G5735" s="86">
        <v>0</v>
      </c>
      <c r="H5735" s="86">
        <v>0.20045970179114089</v>
      </c>
      <c r="I5735" s="86">
        <v>0.16969002271696901</v>
      </c>
      <c r="J5735" s="98">
        <v>0</v>
      </c>
      <c r="K5735" s="98">
        <v>0</v>
      </c>
      <c r="L5735" s="98">
        <v>0.16887866850830954</v>
      </c>
    </row>
    <row r="5736" spans="2:12" ht="19.5" customHeight="1" x14ac:dyDescent="0.3">
      <c r="B5736" s="39" t="s">
        <v>57</v>
      </c>
      <c r="C5736" s="38" t="s">
        <v>33</v>
      </c>
      <c r="D5736" s="38" t="s">
        <v>60</v>
      </c>
      <c r="E5736" s="94">
        <v>44958</v>
      </c>
      <c r="F5736" s="96" t="s">
        <v>135</v>
      </c>
      <c r="G5736" s="86">
        <v>0.26965609858057232</v>
      </c>
      <c r="H5736" s="86">
        <v>0.24786179772754402</v>
      </c>
      <c r="I5736" s="86">
        <v>0</v>
      </c>
      <c r="J5736" s="98">
        <v>0</v>
      </c>
      <c r="K5736" s="98">
        <v>0</v>
      </c>
      <c r="L5736" s="98">
        <v>0.20369847661041565</v>
      </c>
    </row>
    <row r="5737" spans="2:12" ht="19.5" customHeight="1" x14ac:dyDescent="0.3">
      <c r="B5737" s="39" t="s">
        <v>57</v>
      </c>
      <c r="C5737" s="38" t="s">
        <v>33</v>
      </c>
      <c r="D5737" s="38" t="s">
        <v>60</v>
      </c>
      <c r="E5737" s="94">
        <v>44927</v>
      </c>
      <c r="F5737" s="96" t="s">
        <v>135</v>
      </c>
      <c r="G5737" s="86">
        <v>0.22549074876891115</v>
      </c>
      <c r="H5737" s="86">
        <v>0.19502090238652833</v>
      </c>
      <c r="I5737" s="86">
        <v>0</v>
      </c>
      <c r="J5737" s="98">
        <v>0</v>
      </c>
      <c r="K5737" s="98">
        <v>0</v>
      </c>
      <c r="L5737" s="98">
        <v>0.12572047321996077</v>
      </c>
    </row>
    <row r="5738" spans="2:12" ht="19.5" customHeight="1" x14ac:dyDescent="0.3">
      <c r="B5738" s="39" t="s">
        <v>57</v>
      </c>
      <c r="C5738" s="38" t="s">
        <v>33</v>
      </c>
      <c r="D5738" s="38" t="s">
        <v>60</v>
      </c>
      <c r="E5738" s="94">
        <v>44896</v>
      </c>
      <c r="F5738" s="96" t="s">
        <v>135</v>
      </c>
      <c r="G5738" s="86">
        <v>0.27213693681823081</v>
      </c>
      <c r="H5738" s="86">
        <v>0.25305778280925062</v>
      </c>
      <c r="I5738" s="86">
        <v>0</v>
      </c>
      <c r="J5738" s="98">
        <v>0</v>
      </c>
      <c r="K5738" s="98">
        <v>0</v>
      </c>
      <c r="L5738" s="98">
        <v>0.23729826128587228</v>
      </c>
    </row>
    <row r="5739" spans="2:12" ht="19.5" customHeight="1" x14ac:dyDescent="0.3">
      <c r="B5739" s="39" t="s">
        <v>57</v>
      </c>
      <c r="C5739" s="38" t="s">
        <v>33</v>
      </c>
      <c r="D5739" s="38" t="s">
        <v>60</v>
      </c>
      <c r="E5739" s="94">
        <v>44866</v>
      </c>
      <c r="F5739" s="96" t="s">
        <v>135</v>
      </c>
      <c r="G5739" s="86">
        <v>0</v>
      </c>
      <c r="H5739" s="86">
        <v>0.24573214559484119</v>
      </c>
      <c r="I5739" s="86">
        <v>0.22165904746872458</v>
      </c>
      <c r="J5739" s="98">
        <v>0</v>
      </c>
      <c r="K5739" s="98">
        <v>0</v>
      </c>
      <c r="L5739" s="98">
        <v>0.19706991631673446</v>
      </c>
    </row>
    <row r="5740" spans="2:12" ht="19.5" customHeight="1" x14ac:dyDescent="0.3">
      <c r="B5740" s="39" t="s">
        <v>57</v>
      </c>
      <c r="C5740" s="38" t="s">
        <v>33</v>
      </c>
      <c r="D5740" s="38" t="s">
        <v>60</v>
      </c>
      <c r="E5740" s="94">
        <v>44835</v>
      </c>
      <c r="F5740" s="96" t="s">
        <v>135</v>
      </c>
      <c r="G5740" s="86">
        <v>0</v>
      </c>
      <c r="H5740" s="86">
        <v>0</v>
      </c>
      <c r="I5740" s="86">
        <v>0</v>
      </c>
      <c r="J5740" s="98">
        <v>0.27099675183542493</v>
      </c>
      <c r="K5740" s="98">
        <v>0.24597844983948106</v>
      </c>
      <c r="L5740" s="98">
        <v>0.23443821481283658</v>
      </c>
    </row>
    <row r="5741" spans="2:12" ht="19.5" customHeight="1" x14ac:dyDescent="0.3">
      <c r="B5741" s="39" t="s">
        <v>57</v>
      </c>
      <c r="C5741" s="38" t="s">
        <v>33</v>
      </c>
      <c r="D5741" s="38" t="s">
        <v>60</v>
      </c>
      <c r="E5741" s="94">
        <v>44805</v>
      </c>
      <c r="F5741" s="96" t="s">
        <v>135</v>
      </c>
      <c r="G5741" s="86">
        <v>0</v>
      </c>
      <c r="H5741" s="86">
        <v>0</v>
      </c>
      <c r="I5741" s="86">
        <v>0.35668538187341275</v>
      </c>
      <c r="J5741" s="98">
        <v>0.32688359032306769</v>
      </c>
      <c r="K5741" s="98">
        <v>0</v>
      </c>
      <c r="L5741" s="98">
        <v>0.33021471013679787</v>
      </c>
    </row>
    <row r="5742" spans="2:12" ht="19.5" customHeight="1" x14ac:dyDescent="0.3">
      <c r="B5742" s="39" t="s">
        <v>57</v>
      </c>
      <c r="C5742" s="38" t="s">
        <v>33</v>
      </c>
      <c r="D5742" s="38" t="s">
        <v>60</v>
      </c>
      <c r="E5742" s="94">
        <v>44774</v>
      </c>
      <c r="F5742" s="96" t="s">
        <v>135</v>
      </c>
      <c r="G5742" s="86">
        <v>0</v>
      </c>
      <c r="H5742" s="86">
        <v>0</v>
      </c>
      <c r="I5742" s="86">
        <v>0.40359139054645948</v>
      </c>
      <c r="J5742" s="98">
        <v>0.39780404225228966</v>
      </c>
      <c r="K5742" s="98">
        <v>0</v>
      </c>
      <c r="L5742" s="98">
        <v>0.42982404294748511</v>
      </c>
    </row>
    <row r="5743" spans="2:12" ht="19.5" customHeight="1" x14ac:dyDescent="0.3">
      <c r="B5743" s="39" t="s">
        <v>57</v>
      </c>
      <c r="C5743" s="38" t="s">
        <v>33</v>
      </c>
      <c r="D5743" s="38" t="s">
        <v>60</v>
      </c>
      <c r="E5743" s="94">
        <v>44743</v>
      </c>
      <c r="F5743" s="96" t="s">
        <v>135</v>
      </c>
      <c r="G5743" s="86">
        <v>0.38297502208733447</v>
      </c>
      <c r="H5743" s="86">
        <v>0.37147542564715247</v>
      </c>
      <c r="I5743" s="86">
        <v>0</v>
      </c>
      <c r="J5743" s="98">
        <v>0</v>
      </c>
      <c r="K5743" s="98">
        <v>0</v>
      </c>
      <c r="L5743" s="98">
        <v>0.35998367345218235</v>
      </c>
    </row>
    <row r="5744" spans="2:12" ht="19.5" customHeight="1" x14ac:dyDescent="0.3">
      <c r="B5744" s="39" t="s">
        <v>57</v>
      </c>
      <c r="C5744" s="38" t="s">
        <v>33</v>
      </c>
      <c r="D5744" s="38" t="s">
        <v>60</v>
      </c>
      <c r="E5744" s="94">
        <v>44713</v>
      </c>
      <c r="F5744" s="96" t="s">
        <v>135</v>
      </c>
      <c r="G5744" s="86">
        <v>0</v>
      </c>
      <c r="H5744" s="86">
        <v>0</v>
      </c>
      <c r="I5744" s="86">
        <v>0.31708711256021388</v>
      </c>
      <c r="J5744" s="98">
        <v>0.30751865838016407</v>
      </c>
      <c r="K5744" s="98">
        <v>0</v>
      </c>
      <c r="L5744" s="98">
        <v>0.30232082360669471</v>
      </c>
    </row>
    <row r="5745" spans="2:12" ht="19.5" customHeight="1" x14ac:dyDescent="0.3">
      <c r="B5745" s="39" t="s">
        <v>57</v>
      </c>
      <c r="C5745" s="38" t="s">
        <v>33</v>
      </c>
      <c r="D5745" s="38" t="s">
        <v>60</v>
      </c>
      <c r="E5745" s="94">
        <v>44682</v>
      </c>
      <c r="F5745" s="96" t="s">
        <v>135</v>
      </c>
      <c r="G5745" s="86">
        <v>0</v>
      </c>
      <c r="H5745" s="86">
        <v>0</v>
      </c>
      <c r="I5745" s="86">
        <v>0</v>
      </c>
      <c r="J5745" s="98">
        <v>0.28534350127644953</v>
      </c>
      <c r="K5745" s="98">
        <v>0.27383464887679176</v>
      </c>
      <c r="L5745" s="98">
        <v>0.26396981594301033</v>
      </c>
    </row>
    <row r="5746" spans="2:12" ht="19.5" customHeight="1" x14ac:dyDescent="0.3">
      <c r="B5746" s="39" t="s">
        <v>57</v>
      </c>
      <c r="C5746" s="38" t="s">
        <v>33</v>
      </c>
      <c r="D5746" s="38" t="s">
        <v>60</v>
      </c>
      <c r="E5746" s="94">
        <v>44652</v>
      </c>
      <c r="F5746" s="96" t="s">
        <v>135</v>
      </c>
      <c r="G5746" s="86">
        <v>0</v>
      </c>
      <c r="H5746" s="86">
        <v>0</v>
      </c>
      <c r="I5746" s="86">
        <v>0</v>
      </c>
      <c r="J5746" s="98">
        <v>0.30596601758912056</v>
      </c>
      <c r="K5746" s="98">
        <v>0.28083520504433435</v>
      </c>
      <c r="L5746" s="98">
        <v>0.27031344463936008</v>
      </c>
    </row>
    <row r="5747" spans="2:12" ht="19.5" customHeight="1" x14ac:dyDescent="0.3">
      <c r="B5747" s="39" t="s">
        <v>57</v>
      </c>
      <c r="C5747" s="38" t="s">
        <v>33</v>
      </c>
      <c r="D5747" s="38" t="s">
        <v>60</v>
      </c>
      <c r="E5747" s="94">
        <v>44621</v>
      </c>
      <c r="F5747" s="96" t="s">
        <v>135</v>
      </c>
      <c r="G5747" s="86">
        <v>0</v>
      </c>
      <c r="H5747" s="86">
        <v>0.45121557438107412</v>
      </c>
      <c r="I5747" s="86">
        <v>0.40835117194099818</v>
      </c>
      <c r="J5747" s="98">
        <v>0</v>
      </c>
      <c r="K5747" s="98">
        <v>0</v>
      </c>
      <c r="L5747" s="98">
        <v>0.38187285726195502</v>
      </c>
    </row>
    <row r="5748" spans="2:12" ht="19.5" customHeight="1" x14ac:dyDescent="0.3">
      <c r="B5748" s="39" t="s">
        <v>57</v>
      </c>
      <c r="C5748" s="38" t="s">
        <v>33</v>
      </c>
      <c r="D5748" s="38" t="s">
        <v>60</v>
      </c>
      <c r="E5748" s="94">
        <v>44593</v>
      </c>
      <c r="F5748" s="96" t="s">
        <v>135</v>
      </c>
      <c r="G5748" s="86">
        <v>0.36124954746384347</v>
      </c>
      <c r="H5748" s="86">
        <v>0.32269218274737865</v>
      </c>
      <c r="I5748" s="86">
        <v>0</v>
      </c>
      <c r="J5748" s="98">
        <v>0</v>
      </c>
      <c r="K5748" s="98">
        <v>0</v>
      </c>
      <c r="L5748" s="98">
        <v>0.28608876786386472</v>
      </c>
    </row>
    <row r="5749" spans="2:12" ht="19.5" customHeight="1" x14ac:dyDescent="0.3">
      <c r="B5749" s="39" t="s">
        <v>57</v>
      </c>
      <c r="C5749" s="38" t="s">
        <v>33</v>
      </c>
      <c r="D5749" s="38" t="s">
        <v>60</v>
      </c>
      <c r="E5749" s="94">
        <v>44562</v>
      </c>
      <c r="F5749" s="96" t="s">
        <v>135</v>
      </c>
      <c r="G5749" s="86">
        <v>0.37062974571600621</v>
      </c>
      <c r="H5749" s="86">
        <v>0.33675448252389772</v>
      </c>
      <c r="I5749" s="86">
        <v>0</v>
      </c>
      <c r="J5749" s="98">
        <v>0</v>
      </c>
      <c r="K5749" s="98">
        <v>0</v>
      </c>
      <c r="L5749" s="98">
        <v>0.28438521507906378</v>
      </c>
    </row>
    <row r="5750" spans="2:12" ht="19.5" customHeight="1" x14ac:dyDescent="0.3">
      <c r="B5750" s="39" t="s">
        <v>57</v>
      </c>
      <c r="C5750" s="38" t="s">
        <v>33</v>
      </c>
      <c r="D5750" s="38" t="s">
        <v>60</v>
      </c>
      <c r="E5750" s="94">
        <v>45108</v>
      </c>
      <c r="F5750" s="96" t="s">
        <v>136</v>
      </c>
      <c r="G5750" s="86">
        <v>0.201877186024676</v>
      </c>
      <c r="H5750" s="86">
        <v>0.18771460127825576</v>
      </c>
      <c r="I5750" s="86">
        <v>0</v>
      </c>
      <c r="J5750" s="98">
        <v>0</v>
      </c>
      <c r="K5750" s="98">
        <v>0</v>
      </c>
      <c r="L5750" s="98">
        <v>0.14637632167203263</v>
      </c>
    </row>
    <row r="5751" spans="2:12" ht="19.5" customHeight="1" x14ac:dyDescent="0.3">
      <c r="B5751" s="39" t="s">
        <v>57</v>
      </c>
      <c r="C5751" s="38" t="s">
        <v>33</v>
      </c>
      <c r="D5751" s="38" t="s">
        <v>60</v>
      </c>
      <c r="E5751" s="94">
        <v>45078</v>
      </c>
      <c r="F5751" s="96" t="s">
        <v>136</v>
      </c>
      <c r="G5751" s="86">
        <v>0</v>
      </c>
      <c r="H5751" s="86">
        <v>0</v>
      </c>
      <c r="I5751" s="86">
        <v>0.17430784580775097</v>
      </c>
      <c r="J5751" s="98">
        <v>0.16433762033025467</v>
      </c>
      <c r="K5751" s="98">
        <v>0</v>
      </c>
      <c r="L5751" s="98">
        <v>0.15265888686314935</v>
      </c>
    </row>
    <row r="5752" spans="2:12" ht="19.5" customHeight="1" x14ac:dyDescent="0.3">
      <c r="B5752" s="39" t="s">
        <v>57</v>
      </c>
      <c r="C5752" s="38" t="s">
        <v>33</v>
      </c>
      <c r="D5752" s="38" t="s">
        <v>60</v>
      </c>
      <c r="E5752" s="94">
        <v>45047</v>
      </c>
      <c r="F5752" s="96" t="s">
        <v>136</v>
      </c>
      <c r="G5752" s="86">
        <v>0</v>
      </c>
      <c r="H5752" s="86">
        <v>0</v>
      </c>
      <c r="I5752" s="86">
        <v>0</v>
      </c>
      <c r="J5752" s="98">
        <v>0.14605607762576187</v>
      </c>
      <c r="K5752" s="98">
        <v>0.13525767341038217</v>
      </c>
      <c r="L5752" s="98">
        <v>0.14017660878154989</v>
      </c>
    </row>
    <row r="5753" spans="2:12" ht="19.5" customHeight="1" x14ac:dyDescent="0.3">
      <c r="B5753" s="39" t="s">
        <v>57</v>
      </c>
      <c r="C5753" s="38" t="s">
        <v>33</v>
      </c>
      <c r="D5753" s="38" t="s">
        <v>60</v>
      </c>
      <c r="E5753" s="94">
        <v>45017</v>
      </c>
      <c r="F5753" s="96" t="s">
        <v>136</v>
      </c>
      <c r="G5753" s="86">
        <v>0</v>
      </c>
      <c r="H5753" s="86">
        <v>0</v>
      </c>
      <c r="I5753" s="86">
        <v>0</v>
      </c>
      <c r="J5753" s="98">
        <v>0.15468890891103179</v>
      </c>
      <c r="K5753" s="98">
        <v>0.13766945897978594</v>
      </c>
      <c r="L5753" s="98">
        <v>0.14313558089377565</v>
      </c>
    </row>
    <row r="5754" spans="2:12" ht="19.5" customHeight="1" x14ac:dyDescent="0.3">
      <c r="B5754" s="39" t="s">
        <v>57</v>
      </c>
      <c r="C5754" s="38" t="s">
        <v>33</v>
      </c>
      <c r="D5754" s="38" t="s">
        <v>60</v>
      </c>
      <c r="E5754" s="94">
        <v>44986</v>
      </c>
      <c r="F5754" s="96" t="s">
        <v>136</v>
      </c>
      <c r="G5754" s="86">
        <v>0</v>
      </c>
      <c r="H5754" s="86">
        <v>0.19545970179114089</v>
      </c>
      <c r="I5754" s="86">
        <v>0.164690022716969</v>
      </c>
      <c r="J5754" s="98">
        <v>0</v>
      </c>
      <c r="K5754" s="98">
        <v>0</v>
      </c>
      <c r="L5754" s="98">
        <v>0.16387866850830954</v>
      </c>
    </row>
    <row r="5755" spans="2:12" ht="19.5" customHeight="1" x14ac:dyDescent="0.3">
      <c r="B5755" s="39" t="s">
        <v>57</v>
      </c>
      <c r="C5755" s="38" t="s">
        <v>33</v>
      </c>
      <c r="D5755" s="38" t="s">
        <v>60</v>
      </c>
      <c r="E5755" s="94">
        <v>44958</v>
      </c>
      <c r="F5755" s="96" t="s">
        <v>136</v>
      </c>
      <c r="G5755" s="86">
        <v>0.26465609858057232</v>
      </c>
      <c r="H5755" s="86">
        <v>0.24286179772754402</v>
      </c>
      <c r="I5755" s="86">
        <v>0</v>
      </c>
      <c r="J5755" s="98">
        <v>0</v>
      </c>
      <c r="K5755" s="98">
        <v>0</v>
      </c>
      <c r="L5755" s="98">
        <v>0.19869847661041565</v>
      </c>
    </row>
    <row r="5756" spans="2:12" ht="19.5" customHeight="1" x14ac:dyDescent="0.3">
      <c r="B5756" s="39" t="s">
        <v>57</v>
      </c>
      <c r="C5756" s="38" t="s">
        <v>33</v>
      </c>
      <c r="D5756" s="38" t="s">
        <v>60</v>
      </c>
      <c r="E5756" s="94">
        <v>44927</v>
      </c>
      <c r="F5756" s="96" t="s">
        <v>136</v>
      </c>
      <c r="G5756" s="86">
        <v>0.22049074876891114</v>
      </c>
      <c r="H5756" s="86">
        <v>0.19002090238652833</v>
      </c>
      <c r="I5756" s="86">
        <v>0</v>
      </c>
      <c r="J5756" s="98">
        <v>0</v>
      </c>
      <c r="K5756" s="98">
        <v>0</v>
      </c>
      <c r="L5756" s="98">
        <v>0.12072047321996077</v>
      </c>
    </row>
    <row r="5757" spans="2:12" ht="19.5" customHeight="1" x14ac:dyDescent="0.3">
      <c r="B5757" s="39" t="s">
        <v>57</v>
      </c>
      <c r="C5757" s="38" t="s">
        <v>33</v>
      </c>
      <c r="D5757" s="38" t="s">
        <v>60</v>
      </c>
      <c r="E5757" s="94">
        <v>44896</v>
      </c>
      <c r="F5757" s="96" t="s">
        <v>136</v>
      </c>
      <c r="G5757" s="86">
        <v>0.26713693681823081</v>
      </c>
      <c r="H5757" s="86">
        <v>0.24805778280925064</v>
      </c>
      <c r="I5757" s="86">
        <v>0</v>
      </c>
      <c r="J5757" s="98">
        <v>0</v>
      </c>
      <c r="K5757" s="98">
        <v>0</v>
      </c>
      <c r="L5757" s="98">
        <v>0.23229826128587228</v>
      </c>
    </row>
    <row r="5758" spans="2:12" ht="19.5" customHeight="1" x14ac:dyDescent="0.3">
      <c r="B5758" s="39" t="s">
        <v>57</v>
      </c>
      <c r="C5758" s="38" t="s">
        <v>33</v>
      </c>
      <c r="D5758" s="38" t="s">
        <v>60</v>
      </c>
      <c r="E5758" s="94">
        <v>44866</v>
      </c>
      <c r="F5758" s="96" t="s">
        <v>136</v>
      </c>
      <c r="G5758" s="86">
        <v>0</v>
      </c>
      <c r="H5758" s="86">
        <v>0.24073214559484118</v>
      </c>
      <c r="I5758" s="86">
        <v>0.21665904746872458</v>
      </c>
      <c r="J5758" s="98">
        <v>0</v>
      </c>
      <c r="K5758" s="98">
        <v>0</v>
      </c>
      <c r="L5758" s="98">
        <v>0.19206991631673445</v>
      </c>
    </row>
    <row r="5759" spans="2:12" ht="19.5" customHeight="1" x14ac:dyDescent="0.3">
      <c r="B5759" s="39" t="s">
        <v>57</v>
      </c>
      <c r="C5759" s="38" t="s">
        <v>33</v>
      </c>
      <c r="D5759" s="38" t="s">
        <v>60</v>
      </c>
      <c r="E5759" s="94">
        <v>44835</v>
      </c>
      <c r="F5759" s="96" t="s">
        <v>136</v>
      </c>
      <c r="G5759" s="86">
        <v>0</v>
      </c>
      <c r="H5759" s="86">
        <v>0</v>
      </c>
      <c r="I5759" s="86">
        <v>0</v>
      </c>
      <c r="J5759" s="98">
        <v>0.26599675183542493</v>
      </c>
      <c r="K5759" s="98">
        <v>0.24097844983948105</v>
      </c>
      <c r="L5759" s="98">
        <v>0.22943821481283658</v>
      </c>
    </row>
    <row r="5760" spans="2:12" ht="19.5" customHeight="1" x14ac:dyDescent="0.3">
      <c r="B5760" s="39" t="s">
        <v>57</v>
      </c>
      <c r="C5760" s="38" t="s">
        <v>33</v>
      </c>
      <c r="D5760" s="38" t="s">
        <v>60</v>
      </c>
      <c r="E5760" s="94">
        <v>44805</v>
      </c>
      <c r="F5760" s="96" t="s">
        <v>136</v>
      </c>
      <c r="G5760" s="86">
        <v>0</v>
      </c>
      <c r="H5760" s="86">
        <v>0</v>
      </c>
      <c r="I5760" s="86">
        <v>0.35168538187341275</v>
      </c>
      <c r="J5760" s="98">
        <v>0.32188359032306768</v>
      </c>
      <c r="K5760" s="98">
        <v>0</v>
      </c>
      <c r="L5760" s="98">
        <v>0.32521471013679787</v>
      </c>
    </row>
    <row r="5761" spans="2:12" ht="19.5" customHeight="1" x14ac:dyDescent="0.3">
      <c r="B5761" s="39" t="s">
        <v>57</v>
      </c>
      <c r="C5761" s="38" t="s">
        <v>33</v>
      </c>
      <c r="D5761" s="38" t="s">
        <v>60</v>
      </c>
      <c r="E5761" s="94">
        <v>44774</v>
      </c>
      <c r="F5761" s="96" t="s">
        <v>136</v>
      </c>
      <c r="G5761" s="86">
        <v>0</v>
      </c>
      <c r="H5761" s="86">
        <v>0</v>
      </c>
      <c r="I5761" s="86">
        <v>0.39859139054645948</v>
      </c>
      <c r="J5761" s="98">
        <v>0.39280404225228965</v>
      </c>
      <c r="K5761" s="98">
        <v>0</v>
      </c>
      <c r="L5761" s="98">
        <v>0.4248240429474851</v>
      </c>
    </row>
    <row r="5762" spans="2:12" ht="19.5" customHeight="1" x14ac:dyDescent="0.3">
      <c r="B5762" s="39" t="s">
        <v>57</v>
      </c>
      <c r="C5762" s="38" t="s">
        <v>33</v>
      </c>
      <c r="D5762" s="38" t="s">
        <v>60</v>
      </c>
      <c r="E5762" s="94">
        <v>44743</v>
      </c>
      <c r="F5762" s="96" t="s">
        <v>136</v>
      </c>
      <c r="G5762" s="86">
        <v>0.37797502208733447</v>
      </c>
      <c r="H5762" s="86">
        <v>0.36647542564715246</v>
      </c>
      <c r="I5762" s="86">
        <v>0</v>
      </c>
      <c r="J5762" s="98">
        <v>0</v>
      </c>
      <c r="K5762" s="98">
        <v>0</v>
      </c>
      <c r="L5762" s="98">
        <v>0.35498367345218235</v>
      </c>
    </row>
    <row r="5763" spans="2:12" ht="19.5" customHeight="1" x14ac:dyDescent="0.3">
      <c r="B5763" s="39" t="s">
        <v>57</v>
      </c>
      <c r="C5763" s="38" t="s">
        <v>33</v>
      </c>
      <c r="D5763" s="38" t="s">
        <v>60</v>
      </c>
      <c r="E5763" s="94">
        <v>44713</v>
      </c>
      <c r="F5763" s="96" t="s">
        <v>136</v>
      </c>
      <c r="G5763" s="86">
        <v>0</v>
      </c>
      <c r="H5763" s="86">
        <v>0</v>
      </c>
      <c r="I5763" s="86">
        <v>0.31208711256021388</v>
      </c>
      <c r="J5763" s="98">
        <v>0.30251865838016406</v>
      </c>
      <c r="K5763" s="98">
        <v>0</v>
      </c>
      <c r="L5763" s="98">
        <v>0.29732082360669471</v>
      </c>
    </row>
    <row r="5764" spans="2:12" ht="19.5" customHeight="1" x14ac:dyDescent="0.3">
      <c r="B5764" s="39" t="s">
        <v>57</v>
      </c>
      <c r="C5764" s="38" t="s">
        <v>33</v>
      </c>
      <c r="D5764" s="38" t="s">
        <v>60</v>
      </c>
      <c r="E5764" s="94">
        <v>44682</v>
      </c>
      <c r="F5764" s="96" t="s">
        <v>136</v>
      </c>
      <c r="G5764" s="86">
        <v>0</v>
      </c>
      <c r="H5764" s="86">
        <v>0</v>
      </c>
      <c r="I5764" s="86">
        <v>0</v>
      </c>
      <c r="J5764" s="98">
        <v>0.28034350127644952</v>
      </c>
      <c r="K5764" s="98">
        <v>0.26883464887679176</v>
      </c>
      <c r="L5764" s="98">
        <v>0.25896981594301033</v>
      </c>
    </row>
    <row r="5765" spans="2:12" ht="19.5" customHeight="1" x14ac:dyDescent="0.3">
      <c r="B5765" s="39" t="s">
        <v>57</v>
      </c>
      <c r="C5765" s="38" t="s">
        <v>33</v>
      </c>
      <c r="D5765" s="38" t="s">
        <v>60</v>
      </c>
      <c r="E5765" s="94">
        <v>44652</v>
      </c>
      <c r="F5765" s="96" t="s">
        <v>136</v>
      </c>
      <c r="G5765" s="86">
        <v>0</v>
      </c>
      <c r="H5765" s="86">
        <v>0</v>
      </c>
      <c r="I5765" s="86">
        <v>0</v>
      </c>
      <c r="J5765" s="98">
        <v>0.30096601758912056</v>
      </c>
      <c r="K5765" s="98">
        <v>0.27583520504433434</v>
      </c>
      <c r="L5765" s="98">
        <v>0.26531344463936007</v>
      </c>
    </row>
    <row r="5766" spans="2:12" ht="19.5" customHeight="1" x14ac:dyDescent="0.3">
      <c r="B5766" s="39" t="s">
        <v>57</v>
      </c>
      <c r="C5766" s="38" t="s">
        <v>33</v>
      </c>
      <c r="D5766" s="38" t="s">
        <v>60</v>
      </c>
      <c r="E5766" s="94">
        <v>44621</v>
      </c>
      <c r="F5766" s="96" t="s">
        <v>136</v>
      </c>
      <c r="G5766" s="86">
        <v>0</v>
      </c>
      <c r="H5766" s="86">
        <v>0.44621557438107412</v>
      </c>
      <c r="I5766" s="86">
        <v>0.40335117194099818</v>
      </c>
      <c r="J5766" s="98">
        <v>0</v>
      </c>
      <c r="K5766" s="98">
        <v>0</v>
      </c>
      <c r="L5766" s="98">
        <v>0.37687285726195502</v>
      </c>
    </row>
    <row r="5767" spans="2:12" ht="19.5" customHeight="1" x14ac:dyDescent="0.3">
      <c r="B5767" s="39" t="s">
        <v>57</v>
      </c>
      <c r="C5767" s="38" t="s">
        <v>33</v>
      </c>
      <c r="D5767" s="38" t="s">
        <v>60</v>
      </c>
      <c r="E5767" s="94">
        <v>44593</v>
      </c>
      <c r="F5767" s="96" t="s">
        <v>136</v>
      </c>
      <c r="G5767" s="86">
        <v>0.35624954746384346</v>
      </c>
      <c r="H5767" s="86">
        <v>0.31769218274737865</v>
      </c>
      <c r="I5767" s="86">
        <v>0</v>
      </c>
      <c r="J5767" s="98">
        <v>0</v>
      </c>
      <c r="K5767" s="98">
        <v>0</v>
      </c>
      <c r="L5767" s="98">
        <v>0.28108876786386472</v>
      </c>
    </row>
    <row r="5768" spans="2:12" ht="19.5" customHeight="1" x14ac:dyDescent="0.3">
      <c r="B5768" s="39" t="s">
        <v>57</v>
      </c>
      <c r="C5768" s="38" t="s">
        <v>33</v>
      </c>
      <c r="D5768" s="38" t="s">
        <v>60</v>
      </c>
      <c r="E5768" s="94">
        <v>44562</v>
      </c>
      <c r="F5768" s="96" t="s">
        <v>136</v>
      </c>
      <c r="G5768" s="86">
        <v>0.3656297457160062</v>
      </c>
      <c r="H5768" s="86">
        <v>0.33175448252389772</v>
      </c>
      <c r="I5768" s="86">
        <v>0</v>
      </c>
      <c r="J5768" s="98">
        <v>0</v>
      </c>
      <c r="K5768" s="98">
        <v>0</v>
      </c>
      <c r="L5768" s="98">
        <v>0.27938521507906378</v>
      </c>
    </row>
    <row r="5769" spans="2:12" ht="19.5" customHeight="1" x14ac:dyDescent="0.3">
      <c r="B5769" s="39" t="s">
        <v>57</v>
      </c>
      <c r="C5769" s="38" t="s">
        <v>33</v>
      </c>
      <c r="D5769" s="38" t="s">
        <v>60</v>
      </c>
      <c r="E5769" s="94">
        <v>45108</v>
      </c>
      <c r="F5769" s="96" t="s">
        <v>137</v>
      </c>
      <c r="G5769" s="86">
        <v>0.19687718602467599</v>
      </c>
      <c r="H5769" s="86">
        <v>0.18271460127825576</v>
      </c>
      <c r="I5769" s="86">
        <v>0</v>
      </c>
      <c r="J5769" s="98">
        <v>0</v>
      </c>
      <c r="K5769" s="98">
        <v>0</v>
      </c>
      <c r="L5769" s="98">
        <v>0.14137632167203262</v>
      </c>
    </row>
    <row r="5770" spans="2:12" ht="19.5" customHeight="1" x14ac:dyDescent="0.3">
      <c r="B5770" s="39" t="s">
        <v>57</v>
      </c>
      <c r="C5770" s="38" t="s">
        <v>33</v>
      </c>
      <c r="D5770" s="38" t="s">
        <v>60</v>
      </c>
      <c r="E5770" s="94">
        <v>45078</v>
      </c>
      <c r="F5770" s="96" t="s">
        <v>137</v>
      </c>
      <c r="G5770" s="86">
        <v>0</v>
      </c>
      <c r="H5770" s="86">
        <v>0</v>
      </c>
      <c r="I5770" s="86">
        <v>0.16930784580775096</v>
      </c>
      <c r="J5770" s="98">
        <v>0.15933762033025467</v>
      </c>
      <c r="K5770" s="98">
        <v>0</v>
      </c>
      <c r="L5770" s="98">
        <v>0.14765888686314935</v>
      </c>
    </row>
    <row r="5771" spans="2:12" ht="19.5" customHeight="1" x14ac:dyDescent="0.3">
      <c r="B5771" s="39" t="s">
        <v>57</v>
      </c>
      <c r="C5771" s="38" t="s">
        <v>33</v>
      </c>
      <c r="D5771" s="38" t="s">
        <v>60</v>
      </c>
      <c r="E5771" s="94">
        <v>45047</v>
      </c>
      <c r="F5771" s="96" t="s">
        <v>137</v>
      </c>
      <c r="G5771" s="86">
        <v>0</v>
      </c>
      <c r="H5771" s="86">
        <v>0</v>
      </c>
      <c r="I5771" s="86">
        <v>0</v>
      </c>
      <c r="J5771" s="98">
        <v>0.14105607762576189</v>
      </c>
      <c r="K5771" s="98">
        <v>0.13025767341038216</v>
      </c>
      <c r="L5771" s="98">
        <v>0.13517660878154988</v>
      </c>
    </row>
    <row r="5772" spans="2:12" ht="19.5" customHeight="1" x14ac:dyDescent="0.3">
      <c r="B5772" s="39" t="s">
        <v>57</v>
      </c>
      <c r="C5772" s="38" t="s">
        <v>33</v>
      </c>
      <c r="D5772" s="38" t="s">
        <v>60</v>
      </c>
      <c r="E5772" s="94">
        <v>45017</v>
      </c>
      <c r="F5772" s="96" t="s">
        <v>137</v>
      </c>
      <c r="G5772" s="86">
        <v>0</v>
      </c>
      <c r="H5772" s="86">
        <v>0</v>
      </c>
      <c r="I5772" s="86">
        <v>0</v>
      </c>
      <c r="J5772" s="98">
        <v>0.14968890891103179</v>
      </c>
      <c r="K5772" s="98">
        <v>0.13266945897978594</v>
      </c>
      <c r="L5772" s="98">
        <v>0.13813558089377564</v>
      </c>
    </row>
    <row r="5773" spans="2:12" ht="19.5" customHeight="1" x14ac:dyDescent="0.3">
      <c r="B5773" s="39" t="s">
        <v>57</v>
      </c>
      <c r="C5773" s="38" t="s">
        <v>33</v>
      </c>
      <c r="D5773" s="38" t="s">
        <v>60</v>
      </c>
      <c r="E5773" s="94">
        <v>44986</v>
      </c>
      <c r="F5773" s="96" t="s">
        <v>137</v>
      </c>
      <c r="G5773" s="86">
        <v>0</v>
      </c>
      <c r="H5773" s="86">
        <v>0.19045970179114088</v>
      </c>
      <c r="I5773" s="86">
        <v>0.159690022716969</v>
      </c>
      <c r="J5773" s="98">
        <v>0</v>
      </c>
      <c r="K5773" s="98">
        <v>0</v>
      </c>
      <c r="L5773" s="98">
        <v>0.15887866850830953</v>
      </c>
    </row>
    <row r="5774" spans="2:12" ht="19.5" customHeight="1" x14ac:dyDescent="0.3">
      <c r="B5774" s="39" t="s">
        <v>57</v>
      </c>
      <c r="C5774" s="38" t="s">
        <v>33</v>
      </c>
      <c r="D5774" s="38" t="s">
        <v>60</v>
      </c>
      <c r="E5774" s="94">
        <v>44958</v>
      </c>
      <c r="F5774" s="96" t="s">
        <v>137</v>
      </c>
      <c r="G5774" s="86">
        <v>0.25965609858057231</v>
      </c>
      <c r="H5774" s="86">
        <v>0.23786179772754401</v>
      </c>
      <c r="I5774" s="86">
        <v>0</v>
      </c>
      <c r="J5774" s="98">
        <v>0</v>
      </c>
      <c r="K5774" s="98">
        <v>0</v>
      </c>
      <c r="L5774" s="98">
        <v>0.19369847661041564</v>
      </c>
    </row>
    <row r="5775" spans="2:12" ht="19.5" customHeight="1" x14ac:dyDescent="0.3">
      <c r="B5775" s="39" t="s">
        <v>57</v>
      </c>
      <c r="C5775" s="38" t="s">
        <v>33</v>
      </c>
      <c r="D5775" s="38" t="s">
        <v>60</v>
      </c>
      <c r="E5775" s="94">
        <v>44927</v>
      </c>
      <c r="F5775" s="96" t="s">
        <v>137</v>
      </c>
      <c r="G5775" s="86">
        <v>0.21549074876891114</v>
      </c>
      <c r="H5775" s="86">
        <v>0.18502090238652832</v>
      </c>
      <c r="I5775" s="86">
        <v>0</v>
      </c>
      <c r="J5775" s="98">
        <v>0</v>
      </c>
      <c r="K5775" s="98">
        <v>0</v>
      </c>
      <c r="L5775" s="98">
        <v>0.11572047321996078</v>
      </c>
    </row>
    <row r="5776" spans="2:12" ht="19.5" customHeight="1" x14ac:dyDescent="0.3">
      <c r="B5776" s="39" t="s">
        <v>57</v>
      </c>
      <c r="C5776" s="38" t="s">
        <v>33</v>
      </c>
      <c r="D5776" s="38" t="s">
        <v>60</v>
      </c>
      <c r="E5776" s="94">
        <v>44896</v>
      </c>
      <c r="F5776" s="96" t="s">
        <v>137</v>
      </c>
      <c r="G5776" s="86">
        <v>0.2621369368182308</v>
      </c>
      <c r="H5776" s="86">
        <v>0.24305778280925064</v>
      </c>
      <c r="I5776" s="86">
        <v>0</v>
      </c>
      <c r="J5776" s="98">
        <v>0</v>
      </c>
      <c r="K5776" s="98">
        <v>0</v>
      </c>
      <c r="L5776" s="98">
        <v>0.22729826128587227</v>
      </c>
    </row>
    <row r="5777" spans="2:12" ht="19.5" customHeight="1" x14ac:dyDescent="0.3">
      <c r="B5777" s="39" t="s">
        <v>57</v>
      </c>
      <c r="C5777" s="38" t="s">
        <v>33</v>
      </c>
      <c r="D5777" s="38" t="s">
        <v>60</v>
      </c>
      <c r="E5777" s="94">
        <v>44866</v>
      </c>
      <c r="F5777" s="96" t="s">
        <v>137</v>
      </c>
      <c r="G5777" s="86">
        <v>0</v>
      </c>
      <c r="H5777" s="86">
        <v>0.23573214559484118</v>
      </c>
      <c r="I5777" s="86">
        <v>0.21165904746872458</v>
      </c>
      <c r="J5777" s="98">
        <v>0</v>
      </c>
      <c r="K5777" s="98">
        <v>0</v>
      </c>
      <c r="L5777" s="98">
        <v>0.18706991631673445</v>
      </c>
    </row>
    <row r="5778" spans="2:12" ht="19.5" customHeight="1" x14ac:dyDescent="0.3">
      <c r="B5778" s="39" t="s">
        <v>57</v>
      </c>
      <c r="C5778" s="38" t="s">
        <v>33</v>
      </c>
      <c r="D5778" s="38" t="s">
        <v>60</v>
      </c>
      <c r="E5778" s="94">
        <v>44835</v>
      </c>
      <c r="F5778" s="96" t="s">
        <v>137</v>
      </c>
      <c r="G5778" s="86">
        <v>0</v>
      </c>
      <c r="H5778" s="86">
        <v>0</v>
      </c>
      <c r="I5778" s="86">
        <v>0</v>
      </c>
      <c r="J5778" s="98">
        <v>0.26099675183542492</v>
      </c>
      <c r="K5778" s="98">
        <v>0.23597844983948105</v>
      </c>
      <c r="L5778" s="98">
        <v>0.22443821481283657</v>
      </c>
    </row>
    <row r="5779" spans="2:12" ht="19.5" customHeight="1" x14ac:dyDescent="0.3">
      <c r="B5779" s="39" t="s">
        <v>57</v>
      </c>
      <c r="C5779" s="38" t="s">
        <v>33</v>
      </c>
      <c r="D5779" s="38" t="s">
        <v>60</v>
      </c>
      <c r="E5779" s="94">
        <v>44805</v>
      </c>
      <c r="F5779" s="96" t="s">
        <v>137</v>
      </c>
      <c r="G5779" s="86">
        <v>0</v>
      </c>
      <c r="H5779" s="86">
        <v>0</v>
      </c>
      <c r="I5779" s="86">
        <v>0.3466853818734128</v>
      </c>
      <c r="J5779" s="98">
        <v>0.31688359032306768</v>
      </c>
      <c r="K5779" s="98">
        <v>0</v>
      </c>
      <c r="L5779" s="98">
        <v>0.32021471013679792</v>
      </c>
    </row>
    <row r="5780" spans="2:12" ht="19.5" customHeight="1" x14ac:dyDescent="0.3">
      <c r="B5780" s="39" t="s">
        <v>57</v>
      </c>
      <c r="C5780" s="38" t="s">
        <v>33</v>
      </c>
      <c r="D5780" s="38" t="s">
        <v>60</v>
      </c>
      <c r="E5780" s="94">
        <v>44774</v>
      </c>
      <c r="F5780" s="96" t="s">
        <v>137</v>
      </c>
      <c r="G5780" s="86">
        <v>0</v>
      </c>
      <c r="H5780" s="86">
        <v>0</v>
      </c>
      <c r="I5780" s="86">
        <v>0.39359139054645953</v>
      </c>
      <c r="J5780" s="98">
        <v>0.3878040422522897</v>
      </c>
      <c r="K5780" s="98">
        <v>0</v>
      </c>
      <c r="L5780" s="98">
        <v>0.4198240429474851</v>
      </c>
    </row>
    <row r="5781" spans="2:12" ht="19.5" customHeight="1" x14ac:dyDescent="0.3">
      <c r="B5781" s="39" t="s">
        <v>57</v>
      </c>
      <c r="C5781" s="38" t="s">
        <v>33</v>
      </c>
      <c r="D5781" s="38" t="s">
        <v>60</v>
      </c>
      <c r="E5781" s="94">
        <v>44743</v>
      </c>
      <c r="F5781" s="96" t="s">
        <v>137</v>
      </c>
      <c r="G5781" s="86">
        <v>0.37297502208733446</v>
      </c>
      <c r="H5781" s="86">
        <v>0.36147542564715252</v>
      </c>
      <c r="I5781" s="86">
        <v>0</v>
      </c>
      <c r="J5781" s="98">
        <v>0</v>
      </c>
      <c r="K5781" s="98">
        <v>0</v>
      </c>
      <c r="L5781" s="98">
        <v>0.3499836734521824</v>
      </c>
    </row>
    <row r="5782" spans="2:12" ht="19.5" customHeight="1" x14ac:dyDescent="0.3">
      <c r="B5782" s="39" t="s">
        <v>57</v>
      </c>
      <c r="C5782" s="38" t="s">
        <v>33</v>
      </c>
      <c r="D5782" s="38" t="s">
        <v>60</v>
      </c>
      <c r="E5782" s="94">
        <v>44713</v>
      </c>
      <c r="F5782" s="96" t="s">
        <v>137</v>
      </c>
      <c r="G5782" s="86">
        <v>0</v>
      </c>
      <c r="H5782" s="86">
        <v>0</v>
      </c>
      <c r="I5782" s="86">
        <v>0.30708711256021393</v>
      </c>
      <c r="J5782" s="98">
        <v>0.29751865838016411</v>
      </c>
      <c r="K5782" s="98">
        <v>0</v>
      </c>
      <c r="L5782" s="98">
        <v>0.29232082360669476</v>
      </c>
    </row>
    <row r="5783" spans="2:12" ht="19.5" customHeight="1" x14ac:dyDescent="0.3">
      <c r="B5783" s="39" t="s">
        <v>57</v>
      </c>
      <c r="C5783" s="38" t="s">
        <v>33</v>
      </c>
      <c r="D5783" s="38" t="s">
        <v>60</v>
      </c>
      <c r="E5783" s="94">
        <v>44682</v>
      </c>
      <c r="F5783" s="96" t="s">
        <v>137</v>
      </c>
      <c r="G5783" s="86">
        <v>0</v>
      </c>
      <c r="H5783" s="86">
        <v>0</v>
      </c>
      <c r="I5783" s="86">
        <v>0</v>
      </c>
      <c r="J5783" s="98">
        <v>0.27534350127644952</v>
      </c>
      <c r="K5783" s="98">
        <v>0.26383464887679176</v>
      </c>
      <c r="L5783" s="98">
        <v>0.25396981594301038</v>
      </c>
    </row>
    <row r="5784" spans="2:12" ht="19.5" customHeight="1" x14ac:dyDescent="0.3">
      <c r="B5784" s="39" t="s">
        <v>57</v>
      </c>
      <c r="C5784" s="38" t="s">
        <v>33</v>
      </c>
      <c r="D5784" s="38" t="s">
        <v>60</v>
      </c>
      <c r="E5784" s="94">
        <v>44652</v>
      </c>
      <c r="F5784" s="96" t="s">
        <v>137</v>
      </c>
      <c r="G5784" s="86">
        <v>0</v>
      </c>
      <c r="H5784" s="86">
        <v>0</v>
      </c>
      <c r="I5784" s="86">
        <v>0</v>
      </c>
      <c r="J5784" s="98">
        <v>0.29596601758912056</v>
      </c>
      <c r="K5784" s="98">
        <v>0.27083520504433434</v>
      </c>
      <c r="L5784" s="98">
        <v>0.26031344463936007</v>
      </c>
    </row>
    <row r="5785" spans="2:12" ht="19.5" customHeight="1" x14ac:dyDescent="0.3">
      <c r="B5785" s="39" t="s">
        <v>57</v>
      </c>
      <c r="C5785" s="38" t="s">
        <v>33</v>
      </c>
      <c r="D5785" s="38" t="s">
        <v>60</v>
      </c>
      <c r="E5785" s="94">
        <v>44621</v>
      </c>
      <c r="F5785" s="96" t="s">
        <v>137</v>
      </c>
      <c r="G5785" s="86">
        <v>0</v>
      </c>
      <c r="H5785" s="86">
        <v>0.44121557438107417</v>
      </c>
      <c r="I5785" s="86">
        <v>0.39835117194099823</v>
      </c>
      <c r="J5785" s="98">
        <v>0</v>
      </c>
      <c r="K5785" s="98">
        <v>0</v>
      </c>
      <c r="L5785" s="98">
        <v>0.37187285726195507</v>
      </c>
    </row>
    <row r="5786" spans="2:12" ht="19.5" customHeight="1" x14ac:dyDescent="0.3">
      <c r="B5786" s="39" t="s">
        <v>57</v>
      </c>
      <c r="C5786" s="38" t="s">
        <v>33</v>
      </c>
      <c r="D5786" s="38" t="s">
        <v>60</v>
      </c>
      <c r="E5786" s="94">
        <v>44593</v>
      </c>
      <c r="F5786" s="96" t="s">
        <v>137</v>
      </c>
      <c r="G5786" s="86">
        <v>0.35124954746384351</v>
      </c>
      <c r="H5786" s="86">
        <v>0.31269218274737864</v>
      </c>
      <c r="I5786" s="86">
        <v>0</v>
      </c>
      <c r="J5786" s="98">
        <v>0</v>
      </c>
      <c r="K5786" s="98">
        <v>0</v>
      </c>
      <c r="L5786" s="98">
        <v>0.27608876786386471</v>
      </c>
    </row>
    <row r="5787" spans="2:12" ht="19.5" customHeight="1" x14ac:dyDescent="0.3">
      <c r="B5787" s="39" t="s">
        <v>57</v>
      </c>
      <c r="C5787" s="38" t="s">
        <v>33</v>
      </c>
      <c r="D5787" s="38" t="s">
        <v>60</v>
      </c>
      <c r="E5787" s="94">
        <v>44562</v>
      </c>
      <c r="F5787" s="96" t="s">
        <v>137</v>
      </c>
      <c r="G5787" s="86">
        <v>0.36062974571600626</v>
      </c>
      <c r="H5787" s="86">
        <v>0.32675448252389772</v>
      </c>
      <c r="I5787" s="86">
        <v>0</v>
      </c>
      <c r="J5787" s="98">
        <v>0</v>
      </c>
      <c r="K5787" s="98">
        <v>0</v>
      </c>
      <c r="L5787" s="98">
        <v>0.27438521507906377</v>
      </c>
    </row>
    <row r="5788" spans="2:12" ht="19.5" customHeight="1" x14ac:dyDescent="0.3">
      <c r="B5788" s="39" t="s">
        <v>57</v>
      </c>
      <c r="C5788" s="38" t="s">
        <v>33</v>
      </c>
      <c r="D5788" s="38" t="s">
        <v>60</v>
      </c>
      <c r="E5788" s="94">
        <v>44927</v>
      </c>
      <c r="F5788" s="96" t="s">
        <v>138</v>
      </c>
      <c r="G5788" s="86">
        <v>0.21349074876891114</v>
      </c>
      <c r="H5788" s="86">
        <v>0.18302090238652832</v>
      </c>
      <c r="I5788" s="86">
        <v>0</v>
      </c>
      <c r="J5788" s="98">
        <v>0</v>
      </c>
      <c r="K5788" s="98">
        <v>0</v>
      </c>
      <c r="L5788" s="98">
        <v>0.11372047321996077</v>
      </c>
    </row>
    <row r="5789" spans="2:12" ht="19.5" customHeight="1" x14ac:dyDescent="0.3">
      <c r="B5789" s="39" t="s">
        <v>57</v>
      </c>
      <c r="C5789" s="38" t="s">
        <v>33</v>
      </c>
      <c r="D5789" s="38" t="s">
        <v>60</v>
      </c>
      <c r="E5789" s="94">
        <v>44958</v>
      </c>
      <c r="F5789" s="96" t="s">
        <v>138</v>
      </c>
      <c r="G5789" s="86">
        <v>0.25765609858057231</v>
      </c>
      <c r="H5789" s="86">
        <v>0.23586179772754401</v>
      </c>
      <c r="I5789" s="86">
        <v>0</v>
      </c>
      <c r="J5789" s="98">
        <v>0</v>
      </c>
      <c r="K5789" s="98">
        <v>0</v>
      </c>
      <c r="L5789" s="98">
        <v>0.19169847661041564</v>
      </c>
    </row>
    <row r="5790" spans="2:12" ht="19.5" customHeight="1" x14ac:dyDescent="0.3">
      <c r="B5790" s="39" t="s">
        <v>57</v>
      </c>
      <c r="C5790" s="38" t="s">
        <v>33</v>
      </c>
      <c r="D5790" s="38" t="s">
        <v>60</v>
      </c>
      <c r="E5790" s="94">
        <v>44986</v>
      </c>
      <c r="F5790" s="96" t="s">
        <v>138</v>
      </c>
      <c r="G5790" s="86">
        <v>0</v>
      </c>
      <c r="H5790" s="86">
        <v>0.18845970179114088</v>
      </c>
      <c r="I5790" s="86">
        <v>0.157690022716969</v>
      </c>
      <c r="J5790" s="98">
        <v>0</v>
      </c>
      <c r="K5790" s="98">
        <v>0</v>
      </c>
      <c r="L5790" s="98">
        <v>0.15687866850830953</v>
      </c>
    </row>
    <row r="5791" spans="2:12" ht="19.5" customHeight="1" x14ac:dyDescent="0.3">
      <c r="B5791" s="39" t="s">
        <v>57</v>
      </c>
      <c r="C5791" s="38" t="s">
        <v>33</v>
      </c>
      <c r="D5791" s="38" t="s">
        <v>60</v>
      </c>
      <c r="E5791" s="94">
        <v>45017</v>
      </c>
      <c r="F5791" s="96" t="s">
        <v>138</v>
      </c>
      <c r="G5791" s="86">
        <v>0</v>
      </c>
      <c r="H5791" s="86">
        <v>0</v>
      </c>
      <c r="I5791" s="86">
        <v>0</v>
      </c>
      <c r="J5791" s="98">
        <v>0.14768890891103179</v>
      </c>
      <c r="K5791" s="98">
        <v>0.13066945897978594</v>
      </c>
      <c r="L5791" s="98">
        <v>0.13613558089377564</v>
      </c>
    </row>
    <row r="5792" spans="2:12" ht="19.5" customHeight="1" x14ac:dyDescent="0.3">
      <c r="B5792" s="39" t="s">
        <v>57</v>
      </c>
      <c r="C5792" s="38" t="s">
        <v>33</v>
      </c>
      <c r="D5792" s="38" t="s">
        <v>60</v>
      </c>
      <c r="E5792" s="94">
        <v>45047</v>
      </c>
      <c r="F5792" s="96" t="s">
        <v>138</v>
      </c>
      <c r="G5792" s="86">
        <v>0</v>
      </c>
      <c r="H5792" s="86">
        <v>0</v>
      </c>
      <c r="I5792" s="86">
        <v>0</v>
      </c>
      <c r="J5792" s="98">
        <v>0.13905607762576189</v>
      </c>
      <c r="K5792" s="98">
        <v>0.12825767341038216</v>
      </c>
      <c r="L5792" s="98">
        <v>0.13317660878154988</v>
      </c>
    </row>
    <row r="5793" spans="2:12" ht="19.5" customHeight="1" x14ac:dyDescent="0.3">
      <c r="B5793" s="39" t="s">
        <v>57</v>
      </c>
      <c r="C5793" s="38" t="s">
        <v>33</v>
      </c>
      <c r="D5793" s="38" t="s">
        <v>60</v>
      </c>
      <c r="E5793" s="94">
        <v>45078</v>
      </c>
      <c r="F5793" s="96" t="s">
        <v>138</v>
      </c>
      <c r="G5793" s="86">
        <v>0</v>
      </c>
      <c r="H5793" s="86">
        <v>0</v>
      </c>
      <c r="I5793" s="86">
        <v>0.16730784580775096</v>
      </c>
      <c r="J5793" s="98">
        <v>0.15733762033025467</v>
      </c>
      <c r="K5793" s="98">
        <v>0</v>
      </c>
      <c r="L5793" s="98">
        <v>0.14565888686314934</v>
      </c>
    </row>
    <row r="5794" spans="2:12" ht="19.5" customHeight="1" x14ac:dyDescent="0.3">
      <c r="B5794" s="39" t="s">
        <v>57</v>
      </c>
      <c r="C5794" s="38" t="s">
        <v>33</v>
      </c>
      <c r="D5794" s="38" t="s">
        <v>60</v>
      </c>
      <c r="E5794" s="94">
        <v>45108</v>
      </c>
      <c r="F5794" s="96" t="s">
        <v>138</v>
      </c>
      <c r="G5794" s="86">
        <v>0.19487718602467599</v>
      </c>
      <c r="H5794" s="86">
        <v>0.18071460127825575</v>
      </c>
      <c r="I5794" s="86">
        <v>0</v>
      </c>
      <c r="J5794" s="98">
        <v>0</v>
      </c>
      <c r="K5794" s="98">
        <v>0</v>
      </c>
      <c r="L5794" s="98">
        <v>0.13937632167203265</v>
      </c>
    </row>
    <row r="5795" spans="2:12" ht="19.5" customHeight="1" x14ac:dyDescent="0.3">
      <c r="B5795" s="39" t="s">
        <v>57</v>
      </c>
      <c r="C5795" s="38" t="s">
        <v>33</v>
      </c>
      <c r="D5795" s="38" t="s">
        <v>60</v>
      </c>
      <c r="E5795" s="94">
        <v>44896</v>
      </c>
      <c r="F5795" s="96" t="s">
        <v>138</v>
      </c>
      <c r="G5795" s="86">
        <v>0.26013693681823086</v>
      </c>
      <c r="H5795" s="86">
        <v>0.24105778280925064</v>
      </c>
      <c r="I5795" s="86">
        <v>0</v>
      </c>
      <c r="J5795" s="98">
        <v>0</v>
      </c>
      <c r="K5795" s="98">
        <v>0</v>
      </c>
      <c r="L5795" s="98">
        <v>0.22529826128587227</v>
      </c>
    </row>
    <row r="5796" spans="2:12" ht="19.5" customHeight="1" x14ac:dyDescent="0.3">
      <c r="B5796" s="39" t="s">
        <v>57</v>
      </c>
      <c r="C5796" s="38" t="s">
        <v>33</v>
      </c>
      <c r="D5796" s="38" t="s">
        <v>60</v>
      </c>
      <c r="E5796" s="94">
        <v>44866</v>
      </c>
      <c r="F5796" s="96" t="s">
        <v>138</v>
      </c>
      <c r="G5796" s="86">
        <v>0</v>
      </c>
      <c r="H5796" s="86">
        <v>0.23373214559484118</v>
      </c>
      <c r="I5796" s="86">
        <v>0.20965904746872457</v>
      </c>
      <c r="J5796" s="98">
        <v>0</v>
      </c>
      <c r="K5796" s="98">
        <v>0</v>
      </c>
      <c r="L5796" s="98">
        <v>0.18506991631673445</v>
      </c>
    </row>
    <row r="5797" spans="2:12" ht="19.5" customHeight="1" x14ac:dyDescent="0.3">
      <c r="B5797" s="39" t="s">
        <v>57</v>
      </c>
      <c r="C5797" s="38" t="s">
        <v>33</v>
      </c>
      <c r="D5797" s="38" t="s">
        <v>60</v>
      </c>
      <c r="E5797" s="94">
        <v>44835</v>
      </c>
      <c r="F5797" s="96" t="s">
        <v>138</v>
      </c>
      <c r="G5797" s="86">
        <v>0</v>
      </c>
      <c r="H5797" s="86">
        <v>0</v>
      </c>
      <c r="I5797" s="86">
        <v>0</v>
      </c>
      <c r="J5797" s="98">
        <v>0.25899675183542492</v>
      </c>
      <c r="K5797" s="98">
        <v>0.23397844983948105</v>
      </c>
      <c r="L5797" s="98">
        <v>0.22243821481283657</v>
      </c>
    </row>
    <row r="5798" spans="2:12" ht="19.5" customHeight="1" x14ac:dyDescent="0.3">
      <c r="B5798" s="39" t="s">
        <v>57</v>
      </c>
      <c r="C5798" s="38" t="s">
        <v>33</v>
      </c>
      <c r="D5798" s="38" t="s">
        <v>60</v>
      </c>
      <c r="E5798" s="94">
        <v>44805</v>
      </c>
      <c r="F5798" s="96" t="s">
        <v>138</v>
      </c>
      <c r="G5798" s="86">
        <v>0</v>
      </c>
      <c r="H5798" s="86">
        <v>0</v>
      </c>
      <c r="I5798" s="86">
        <v>0.3446853818734128</v>
      </c>
      <c r="J5798" s="98">
        <v>0.31488359032306773</v>
      </c>
      <c r="K5798" s="98">
        <v>0</v>
      </c>
      <c r="L5798" s="98">
        <v>0.31821471013679792</v>
      </c>
    </row>
    <row r="5799" spans="2:12" ht="19.5" customHeight="1" x14ac:dyDescent="0.3">
      <c r="B5799" s="39" t="s">
        <v>57</v>
      </c>
      <c r="C5799" s="38" t="s">
        <v>33</v>
      </c>
      <c r="D5799" s="38" t="s">
        <v>60</v>
      </c>
      <c r="E5799" s="94">
        <v>44774</v>
      </c>
      <c r="F5799" s="96" t="s">
        <v>138</v>
      </c>
      <c r="G5799" s="86">
        <v>0</v>
      </c>
      <c r="H5799" s="86">
        <v>0</v>
      </c>
      <c r="I5799" s="86">
        <v>0.39159139054645953</v>
      </c>
      <c r="J5799" s="98">
        <v>0.3858040422522897</v>
      </c>
      <c r="K5799" s="98">
        <v>0</v>
      </c>
      <c r="L5799" s="98">
        <v>0.41782404294748515</v>
      </c>
    </row>
    <row r="5800" spans="2:12" ht="19.5" customHeight="1" x14ac:dyDescent="0.3">
      <c r="B5800" s="39" t="s">
        <v>57</v>
      </c>
      <c r="C5800" s="38" t="s">
        <v>33</v>
      </c>
      <c r="D5800" s="38" t="s">
        <v>60</v>
      </c>
      <c r="E5800" s="94">
        <v>44743</v>
      </c>
      <c r="F5800" s="96" t="s">
        <v>138</v>
      </c>
      <c r="G5800" s="86">
        <v>0.37097502208733452</v>
      </c>
      <c r="H5800" s="86">
        <v>0.35947542564715251</v>
      </c>
      <c r="I5800" s="86">
        <v>0</v>
      </c>
      <c r="J5800" s="98">
        <v>0</v>
      </c>
      <c r="K5800" s="98">
        <v>0</v>
      </c>
      <c r="L5800" s="98">
        <v>0.3479836734521824</v>
      </c>
    </row>
    <row r="5801" spans="2:12" ht="19.5" customHeight="1" x14ac:dyDescent="0.3">
      <c r="B5801" s="39" t="s">
        <v>57</v>
      </c>
      <c r="C5801" s="38" t="s">
        <v>33</v>
      </c>
      <c r="D5801" s="38" t="s">
        <v>60</v>
      </c>
      <c r="E5801" s="94">
        <v>44713</v>
      </c>
      <c r="F5801" s="96" t="s">
        <v>138</v>
      </c>
      <c r="G5801" s="86">
        <v>0</v>
      </c>
      <c r="H5801" s="86">
        <v>0</v>
      </c>
      <c r="I5801" s="86">
        <v>0.30508711256021392</v>
      </c>
      <c r="J5801" s="98">
        <v>0.29551865838016411</v>
      </c>
      <c r="K5801" s="98">
        <v>0</v>
      </c>
      <c r="L5801" s="98">
        <v>0.29032082360669476</v>
      </c>
    </row>
    <row r="5802" spans="2:12" ht="19.5" customHeight="1" x14ac:dyDescent="0.3">
      <c r="B5802" s="39" t="s">
        <v>57</v>
      </c>
      <c r="C5802" s="38" t="s">
        <v>33</v>
      </c>
      <c r="D5802" s="38" t="s">
        <v>60</v>
      </c>
      <c r="E5802" s="94">
        <v>44682</v>
      </c>
      <c r="F5802" s="96" t="s">
        <v>138</v>
      </c>
      <c r="G5802" s="86">
        <v>0</v>
      </c>
      <c r="H5802" s="86">
        <v>0</v>
      </c>
      <c r="I5802" s="86">
        <v>0</v>
      </c>
      <c r="J5802" s="98">
        <v>0.27334350127644952</v>
      </c>
      <c r="K5802" s="98">
        <v>0.26183464887679181</v>
      </c>
      <c r="L5802" s="98">
        <v>0.25196981594301038</v>
      </c>
    </row>
    <row r="5803" spans="2:12" ht="19.5" customHeight="1" x14ac:dyDescent="0.3">
      <c r="B5803" s="39" t="s">
        <v>57</v>
      </c>
      <c r="C5803" s="38" t="s">
        <v>33</v>
      </c>
      <c r="D5803" s="38" t="s">
        <v>60</v>
      </c>
      <c r="E5803" s="94">
        <v>44652</v>
      </c>
      <c r="F5803" s="96" t="s">
        <v>138</v>
      </c>
      <c r="G5803" s="86">
        <v>0</v>
      </c>
      <c r="H5803" s="86">
        <v>0</v>
      </c>
      <c r="I5803" s="86">
        <v>0</v>
      </c>
      <c r="J5803" s="98">
        <v>0.29396601758912061</v>
      </c>
      <c r="K5803" s="98">
        <v>0.26883520504433434</v>
      </c>
      <c r="L5803" s="98">
        <v>0.25831344463936007</v>
      </c>
    </row>
    <row r="5804" spans="2:12" ht="19.5" customHeight="1" x14ac:dyDescent="0.3">
      <c r="B5804" s="39" t="s">
        <v>57</v>
      </c>
      <c r="C5804" s="38" t="s">
        <v>33</v>
      </c>
      <c r="D5804" s="38" t="s">
        <v>60</v>
      </c>
      <c r="E5804" s="94">
        <v>44621</v>
      </c>
      <c r="F5804" s="96" t="s">
        <v>138</v>
      </c>
      <c r="G5804" s="86">
        <v>0</v>
      </c>
      <c r="H5804" s="86">
        <v>0.43921557438107417</v>
      </c>
      <c r="I5804" s="86">
        <v>0.39635117194099823</v>
      </c>
      <c r="J5804" s="98">
        <v>0</v>
      </c>
      <c r="K5804" s="98">
        <v>0</v>
      </c>
      <c r="L5804" s="98">
        <v>0.36987285726195507</v>
      </c>
    </row>
    <row r="5805" spans="2:12" ht="19.5" customHeight="1" x14ac:dyDescent="0.3">
      <c r="B5805" s="39" t="s">
        <v>57</v>
      </c>
      <c r="C5805" s="38" t="s">
        <v>33</v>
      </c>
      <c r="D5805" s="38" t="s">
        <v>60</v>
      </c>
      <c r="E5805" s="94">
        <v>44593</v>
      </c>
      <c r="F5805" s="96" t="s">
        <v>138</v>
      </c>
      <c r="G5805" s="86">
        <v>0.34924954746384351</v>
      </c>
      <c r="H5805" s="86">
        <v>0.3106921827473787</v>
      </c>
      <c r="I5805" s="86">
        <v>0</v>
      </c>
      <c r="J5805" s="98">
        <v>0</v>
      </c>
      <c r="K5805" s="98">
        <v>0</v>
      </c>
      <c r="L5805" s="98">
        <v>0.27408876786386477</v>
      </c>
    </row>
    <row r="5806" spans="2:12" ht="19.5" customHeight="1" x14ac:dyDescent="0.3">
      <c r="B5806" s="39" t="s">
        <v>57</v>
      </c>
      <c r="C5806" s="38" t="s">
        <v>33</v>
      </c>
      <c r="D5806" s="38" t="s">
        <v>60</v>
      </c>
      <c r="E5806" s="94">
        <v>44562</v>
      </c>
      <c r="F5806" s="96" t="s">
        <v>138</v>
      </c>
      <c r="G5806" s="86">
        <v>0.35862974571600625</v>
      </c>
      <c r="H5806" s="86">
        <v>0.32475448252389777</v>
      </c>
      <c r="I5806" s="86">
        <v>0</v>
      </c>
      <c r="J5806" s="98">
        <v>0</v>
      </c>
      <c r="K5806" s="98">
        <v>0</v>
      </c>
      <c r="L5806" s="98">
        <v>0.27238521507906377</v>
      </c>
    </row>
    <row r="5807" spans="2:12" ht="19.5" customHeight="1" x14ac:dyDescent="0.3">
      <c r="B5807" s="39" t="s">
        <v>57</v>
      </c>
      <c r="C5807" s="38" t="s">
        <v>33</v>
      </c>
      <c r="D5807" s="38" t="s">
        <v>60</v>
      </c>
      <c r="E5807" s="94">
        <v>45108</v>
      </c>
      <c r="F5807" s="96" t="s">
        <v>139</v>
      </c>
      <c r="G5807" s="86">
        <v>0.19187718602467599</v>
      </c>
      <c r="H5807" s="86">
        <v>0.17771460127825575</v>
      </c>
      <c r="I5807" s="86">
        <v>0</v>
      </c>
      <c r="J5807" s="98">
        <v>0</v>
      </c>
      <c r="K5807" s="98">
        <v>0</v>
      </c>
      <c r="L5807" s="98">
        <v>0.13637632167203265</v>
      </c>
    </row>
    <row r="5808" spans="2:12" ht="19.5" customHeight="1" x14ac:dyDescent="0.3">
      <c r="B5808" s="39" t="s">
        <v>57</v>
      </c>
      <c r="C5808" s="38" t="s">
        <v>33</v>
      </c>
      <c r="D5808" s="38" t="s">
        <v>60</v>
      </c>
      <c r="E5808" s="94">
        <v>45078</v>
      </c>
      <c r="F5808" s="96" t="s">
        <v>139</v>
      </c>
      <c r="G5808" s="86">
        <v>0</v>
      </c>
      <c r="H5808" s="86">
        <v>0</v>
      </c>
      <c r="I5808" s="86">
        <v>0.16430784580775096</v>
      </c>
      <c r="J5808" s="98">
        <v>0.15433762033025467</v>
      </c>
      <c r="K5808" s="98">
        <v>0</v>
      </c>
      <c r="L5808" s="98">
        <v>0.14265888686314934</v>
      </c>
    </row>
    <row r="5809" spans="2:12" ht="19.5" customHeight="1" x14ac:dyDescent="0.3">
      <c r="B5809" s="39" t="s">
        <v>57</v>
      </c>
      <c r="C5809" s="38" t="s">
        <v>33</v>
      </c>
      <c r="D5809" s="38" t="s">
        <v>60</v>
      </c>
      <c r="E5809" s="94">
        <v>45047</v>
      </c>
      <c r="F5809" s="96" t="s">
        <v>139</v>
      </c>
      <c r="G5809" s="86">
        <v>0</v>
      </c>
      <c r="H5809" s="86">
        <v>0</v>
      </c>
      <c r="I5809" s="86">
        <v>0</v>
      </c>
      <c r="J5809" s="98">
        <v>0.13605607762576188</v>
      </c>
      <c r="K5809" s="98">
        <v>0.12525767341038216</v>
      </c>
      <c r="L5809" s="98">
        <v>0.13017660878154988</v>
      </c>
    </row>
    <row r="5810" spans="2:12" ht="19.5" customHeight="1" x14ac:dyDescent="0.3">
      <c r="B5810" s="39" t="s">
        <v>57</v>
      </c>
      <c r="C5810" s="38" t="s">
        <v>33</v>
      </c>
      <c r="D5810" s="38" t="s">
        <v>60</v>
      </c>
      <c r="E5810" s="94">
        <v>45017</v>
      </c>
      <c r="F5810" s="96" t="s">
        <v>139</v>
      </c>
      <c r="G5810" s="86">
        <v>0</v>
      </c>
      <c r="H5810" s="86">
        <v>0</v>
      </c>
      <c r="I5810" s="86">
        <v>0</v>
      </c>
      <c r="J5810" s="98">
        <v>0.14468890891103178</v>
      </c>
      <c r="K5810" s="98">
        <v>0.12766945897978593</v>
      </c>
      <c r="L5810" s="98">
        <v>0.13313558089377564</v>
      </c>
    </row>
    <row r="5811" spans="2:12" ht="19.5" customHeight="1" x14ac:dyDescent="0.3">
      <c r="B5811" s="39" t="s">
        <v>57</v>
      </c>
      <c r="C5811" s="38" t="s">
        <v>33</v>
      </c>
      <c r="D5811" s="38" t="s">
        <v>60</v>
      </c>
      <c r="E5811" s="94">
        <v>44986</v>
      </c>
      <c r="F5811" s="96" t="s">
        <v>139</v>
      </c>
      <c r="G5811" s="86">
        <v>0</v>
      </c>
      <c r="H5811" s="86">
        <v>0.18545970179114088</v>
      </c>
      <c r="I5811" s="86">
        <v>0.15469002271696899</v>
      </c>
      <c r="J5811" s="98">
        <v>0</v>
      </c>
      <c r="K5811" s="98">
        <v>0</v>
      </c>
      <c r="L5811" s="98">
        <v>0.15387866850830953</v>
      </c>
    </row>
    <row r="5812" spans="2:12" ht="19.5" customHeight="1" x14ac:dyDescent="0.3">
      <c r="B5812" s="39" t="s">
        <v>57</v>
      </c>
      <c r="C5812" s="38" t="s">
        <v>33</v>
      </c>
      <c r="D5812" s="38" t="s">
        <v>60</v>
      </c>
      <c r="E5812" s="94">
        <v>44958</v>
      </c>
      <c r="F5812" s="96" t="s">
        <v>139</v>
      </c>
      <c r="G5812" s="86">
        <v>0.25465609858057231</v>
      </c>
      <c r="H5812" s="86">
        <v>0.23286179772754401</v>
      </c>
      <c r="I5812" s="86">
        <v>0</v>
      </c>
      <c r="J5812" s="98">
        <v>0</v>
      </c>
      <c r="K5812" s="98">
        <v>0</v>
      </c>
      <c r="L5812" s="98">
        <v>0.18869847661041564</v>
      </c>
    </row>
    <row r="5813" spans="2:12" ht="19.5" customHeight="1" x14ac:dyDescent="0.3">
      <c r="B5813" s="39" t="s">
        <v>57</v>
      </c>
      <c r="C5813" s="38" t="s">
        <v>33</v>
      </c>
      <c r="D5813" s="38" t="s">
        <v>60</v>
      </c>
      <c r="E5813" s="94">
        <v>44927</v>
      </c>
      <c r="F5813" s="96" t="s">
        <v>139</v>
      </c>
      <c r="G5813" s="86">
        <v>0.21049074876891113</v>
      </c>
      <c r="H5813" s="86">
        <v>0.18002090238652832</v>
      </c>
      <c r="I5813" s="86">
        <v>0</v>
      </c>
      <c r="J5813" s="98">
        <v>0</v>
      </c>
      <c r="K5813" s="98">
        <v>0</v>
      </c>
      <c r="L5813" s="98">
        <v>0.11072047321996077</v>
      </c>
    </row>
    <row r="5814" spans="2:12" ht="19.5" customHeight="1" x14ac:dyDescent="0.3">
      <c r="B5814" s="39" t="s">
        <v>57</v>
      </c>
      <c r="C5814" s="38" t="s">
        <v>33</v>
      </c>
      <c r="D5814" s="38" t="s">
        <v>60</v>
      </c>
      <c r="E5814" s="94">
        <v>44896</v>
      </c>
      <c r="F5814" s="96" t="s">
        <v>139</v>
      </c>
      <c r="G5814" s="86">
        <v>0.25713693681823085</v>
      </c>
      <c r="H5814" s="86">
        <v>0.23805778280925063</v>
      </c>
      <c r="I5814" s="86">
        <v>0</v>
      </c>
      <c r="J5814" s="98">
        <v>0</v>
      </c>
      <c r="K5814" s="98">
        <v>0</v>
      </c>
      <c r="L5814" s="98">
        <v>0.22229826128587227</v>
      </c>
    </row>
    <row r="5815" spans="2:12" ht="19.5" customHeight="1" x14ac:dyDescent="0.3">
      <c r="B5815" s="39" t="s">
        <v>57</v>
      </c>
      <c r="C5815" s="38" t="s">
        <v>33</v>
      </c>
      <c r="D5815" s="38" t="s">
        <v>60</v>
      </c>
      <c r="E5815" s="94">
        <v>44866</v>
      </c>
      <c r="F5815" s="96" t="s">
        <v>139</v>
      </c>
      <c r="G5815" s="86">
        <v>0</v>
      </c>
      <c r="H5815" s="86">
        <v>0.23073214559484118</v>
      </c>
      <c r="I5815" s="86">
        <v>0.20665904746872457</v>
      </c>
      <c r="J5815" s="98">
        <v>0</v>
      </c>
      <c r="K5815" s="98">
        <v>0</v>
      </c>
      <c r="L5815" s="98">
        <v>0.18206991631673444</v>
      </c>
    </row>
    <row r="5816" spans="2:12" ht="19.5" customHeight="1" x14ac:dyDescent="0.3">
      <c r="B5816" s="39" t="s">
        <v>57</v>
      </c>
      <c r="C5816" s="38" t="s">
        <v>33</v>
      </c>
      <c r="D5816" s="38" t="s">
        <v>60</v>
      </c>
      <c r="E5816" s="94">
        <v>44835</v>
      </c>
      <c r="F5816" s="96" t="s">
        <v>139</v>
      </c>
      <c r="G5816" s="86">
        <v>0</v>
      </c>
      <c r="H5816" s="86">
        <v>0</v>
      </c>
      <c r="I5816" s="86">
        <v>0</v>
      </c>
      <c r="J5816" s="98">
        <v>0.25599675183542492</v>
      </c>
      <c r="K5816" s="98">
        <v>0.23097844983948104</v>
      </c>
      <c r="L5816" s="98">
        <v>0.21943821481283657</v>
      </c>
    </row>
    <row r="5817" spans="2:12" ht="19.5" customHeight="1" x14ac:dyDescent="0.3">
      <c r="B5817" s="39" t="s">
        <v>57</v>
      </c>
      <c r="C5817" s="38" t="s">
        <v>33</v>
      </c>
      <c r="D5817" s="38" t="s">
        <v>60</v>
      </c>
      <c r="E5817" s="94">
        <v>44805</v>
      </c>
      <c r="F5817" s="96" t="s">
        <v>139</v>
      </c>
      <c r="G5817" s="86">
        <v>0</v>
      </c>
      <c r="H5817" s="86">
        <v>0</v>
      </c>
      <c r="I5817" s="86">
        <v>0.3416853818734128</v>
      </c>
      <c r="J5817" s="98">
        <v>0.31188359032306773</v>
      </c>
      <c r="K5817" s="98">
        <v>0</v>
      </c>
      <c r="L5817" s="98">
        <v>0.31521471013679792</v>
      </c>
    </row>
    <row r="5818" spans="2:12" ht="19.5" customHeight="1" x14ac:dyDescent="0.3">
      <c r="B5818" s="39" t="s">
        <v>57</v>
      </c>
      <c r="C5818" s="38" t="s">
        <v>33</v>
      </c>
      <c r="D5818" s="38" t="s">
        <v>60</v>
      </c>
      <c r="E5818" s="94">
        <v>44774</v>
      </c>
      <c r="F5818" s="96" t="s">
        <v>139</v>
      </c>
      <c r="G5818" s="86">
        <v>0</v>
      </c>
      <c r="H5818" s="86">
        <v>0</v>
      </c>
      <c r="I5818" s="86">
        <v>0.38859139054645953</v>
      </c>
      <c r="J5818" s="98">
        <v>0.3828040422522897</v>
      </c>
      <c r="K5818" s="98">
        <v>0</v>
      </c>
      <c r="L5818" s="98">
        <v>0.41482404294748515</v>
      </c>
    </row>
    <row r="5819" spans="2:12" ht="19.5" customHeight="1" x14ac:dyDescent="0.3">
      <c r="B5819" s="39" t="s">
        <v>57</v>
      </c>
      <c r="C5819" s="38" t="s">
        <v>33</v>
      </c>
      <c r="D5819" s="38" t="s">
        <v>60</v>
      </c>
      <c r="E5819" s="94">
        <v>44743</v>
      </c>
      <c r="F5819" s="96" t="s">
        <v>139</v>
      </c>
      <c r="G5819" s="86">
        <v>0.36797502208733451</v>
      </c>
      <c r="H5819" s="86">
        <v>0.35647542564715251</v>
      </c>
      <c r="I5819" s="86">
        <v>0</v>
      </c>
      <c r="J5819" s="98">
        <v>0</v>
      </c>
      <c r="K5819" s="98">
        <v>0</v>
      </c>
      <c r="L5819" s="98">
        <v>0.34498367345218239</v>
      </c>
    </row>
    <row r="5820" spans="2:12" ht="19.5" customHeight="1" x14ac:dyDescent="0.3">
      <c r="B5820" s="39" t="s">
        <v>57</v>
      </c>
      <c r="C5820" s="38" t="s">
        <v>33</v>
      </c>
      <c r="D5820" s="38" t="s">
        <v>60</v>
      </c>
      <c r="E5820" s="94">
        <v>44713</v>
      </c>
      <c r="F5820" s="96" t="s">
        <v>139</v>
      </c>
      <c r="G5820" s="86">
        <v>0</v>
      </c>
      <c r="H5820" s="86">
        <v>0</v>
      </c>
      <c r="I5820" s="86">
        <v>0.30208711256021392</v>
      </c>
      <c r="J5820" s="98">
        <v>0.29251865838016411</v>
      </c>
      <c r="K5820" s="98">
        <v>0</v>
      </c>
      <c r="L5820" s="98">
        <v>0.28732082360669475</v>
      </c>
    </row>
    <row r="5821" spans="2:12" ht="19.5" customHeight="1" x14ac:dyDescent="0.3">
      <c r="B5821" s="39" t="s">
        <v>57</v>
      </c>
      <c r="C5821" s="38" t="s">
        <v>33</v>
      </c>
      <c r="D5821" s="38" t="s">
        <v>60</v>
      </c>
      <c r="E5821" s="94">
        <v>44682</v>
      </c>
      <c r="F5821" s="96" t="s">
        <v>139</v>
      </c>
      <c r="G5821" s="86">
        <v>0</v>
      </c>
      <c r="H5821" s="86">
        <v>0</v>
      </c>
      <c r="I5821" s="86">
        <v>0</v>
      </c>
      <c r="J5821" s="98">
        <v>0.27034350127644952</v>
      </c>
      <c r="K5821" s="98">
        <v>0.25883464887679181</v>
      </c>
      <c r="L5821" s="98">
        <v>0.24896981594301035</v>
      </c>
    </row>
    <row r="5822" spans="2:12" ht="19.5" customHeight="1" x14ac:dyDescent="0.3">
      <c r="B5822" s="39" t="s">
        <v>57</v>
      </c>
      <c r="C5822" s="38" t="s">
        <v>33</v>
      </c>
      <c r="D5822" s="38" t="s">
        <v>60</v>
      </c>
      <c r="E5822" s="94">
        <v>44652</v>
      </c>
      <c r="F5822" s="96" t="s">
        <v>139</v>
      </c>
      <c r="G5822" s="86">
        <v>0</v>
      </c>
      <c r="H5822" s="86">
        <v>0</v>
      </c>
      <c r="I5822" s="86">
        <v>0</v>
      </c>
      <c r="J5822" s="98">
        <v>0.29096601758912061</v>
      </c>
      <c r="K5822" s="98">
        <v>0.26583520504433433</v>
      </c>
      <c r="L5822" s="98">
        <v>0.25531344463936007</v>
      </c>
    </row>
    <row r="5823" spans="2:12" ht="19.5" customHeight="1" x14ac:dyDescent="0.3">
      <c r="B5823" s="39" t="s">
        <v>57</v>
      </c>
      <c r="C5823" s="38" t="s">
        <v>33</v>
      </c>
      <c r="D5823" s="38" t="s">
        <v>60</v>
      </c>
      <c r="E5823" s="94">
        <v>44621</v>
      </c>
      <c r="F5823" s="96" t="s">
        <v>139</v>
      </c>
      <c r="G5823" s="86">
        <v>0</v>
      </c>
      <c r="H5823" s="86">
        <v>0.43621557438107417</v>
      </c>
      <c r="I5823" s="86">
        <v>0.39335117194099822</v>
      </c>
      <c r="J5823" s="98">
        <v>0</v>
      </c>
      <c r="K5823" s="98">
        <v>0</v>
      </c>
      <c r="L5823" s="98">
        <v>0.36687285726195507</v>
      </c>
    </row>
    <row r="5824" spans="2:12" ht="19.5" customHeight="1" x14ac:dyDescent="0.3">
      <c r="B5824" s="39" t="s">
        <v>57</v>
      </c>
      <c r="C5824" s="38" t="s">
        <v>33</v>
      </c>
      <c r="D5824" s="38" t="s">
        <v>60</v>
      </c>
      <c r="E5824" s="94">
        <v>44593</v>
      </c>
      <c r="F5824" s="96" t="s">
        <v>139</v>
      </c>
      <c r="G5824" s="86">
        <v>0.34624954746384351</v>
      </c>
      <c r="H5824" s="86">
        <v>0.3076921827473787</v>
      </c>
      <c r="I5824" s="86">
        <v>0</v>
      </c>
      <c r="J5824" s="98">
        <v>0</v>
      </c>
      <c r="K5824" s="98">
        <v>0</v>
      </c>
      <c r="L5824" s="98">
        <v>0.27108876786386477</v>
      </c>
    </row>
    <row r="5825" spans="2:12" ht="19.5" customHeight="1" x14ac:dyDescent="0.3">
      <c r="B5825" s="39" t="s">
        <v>57</v>
      </c>
      <c r="C5825" s="38" t="s">
        <v>33</v>
      </c>
      <c r="D5825" s="38" t="s">
        <v>60</v>
      </c>
      <c r="E5825" s="94">
        <v>44562</v>
      </c>
      <c r="F5825" s="96" t="s">
        <v>139</v>
      </c>
      <c r="G5825" s="86">
        <v>0.35562974571600625</v>
      </c>
      <c r="H5825" s="86">
        <v>0.32175448252389777</v>
      </c>
      <c r="I5825" s="86">
        <v>0</v>
      </c>
      <c r="J5825" s="98">
        <v>0</v>
      </c>
      <c r="K5825" s="98">
        <v>0</v>
      </c>
      <c r="L5825" s="98">
        <v>0.26938521507906377</v>
      </c>
    </row>
    <row r="5826" spans="2:12" ht="19.5" customHeight="1" x14ac:dyDescent="0.3">
      <c r="B5826" s="39" t="s">
        <v>57</v>
      </c>
      <c r="C5826" s="38" t="s">
        <v>33</v>
      </c>
      <c r="D5826" s="38" t="s">
        <v>60</v>
      </c>
      <c r="E5826" s="94">
        <v>45108</v>
      </c>
      <c r="F5826" s="96" t="s">
        <v>140</v>
      </c>
      <c r="G5826" s="86">
        <v>0.18887718602467599</v>
      </c>
      <c r="H5826" s="86">
        <v>0.17471460127825575</v>
      </c>
      <c r="I5826" s="86">
        <v>0</v>
      </c>
      <c r="J5826" s="98">
        <v>0</v>
      </c>
      <c r="K5826" s="98">
        <v>0</v>
      </c>
      <c r="L5826" s="98">
        <v>0.13337632167203264</v>
      </c>
    </row>
    <row r="5827" spans="2:12" ht="19.5" customHeight="1" x14ac:dyDescent="0.3">
      <c r="B5827" s="39" t="s">
        <v>57</v>
      </c>
      <c r="C5827" s="38" t="s">
        <v>33</v>
      </c>
      <c r="D5827" s="38" t="s">
        <v>60</v>
      </c>
      <c r="E5827" s="94">
        <v>45078</v>
      </c>
      <c r="F5827" s="96" t="s">
        <v>140</v>
      </c>
      <c r="G5827" s="86">
        <v>0</v>
      </c>
      <c r="H5827" s="86">
        <v>0</v>
      </c>
      <c r="I5827" s="86">
        <v>0.16130784580775095</v>
      </c>
      <c r="J5827" s="98">
        <v>0.15133762033025466</v>
      </c>
      <c r="K5827" s="98">
        <v>0</v>
      </c>
      <c r="L5827" s="98">
        <v>0.13965888686314934</v>
      </c>
    </row>
    <row r="5828" spans="2:12" ht="19.5" customHeight="1" x14ac:dyDescent="0.3">
      <c r="B5828" s="39" t="s">
        <v>57</v>
      </c>
      <c r="C5828" s="38" t="s">
        <v>33</v>
      </c>
      <c r="D5828" s="38" t="s">
        <v>60</v>
      </c>
      <c r="E5828" s="94">
        <v>45047</v>
      </c>
      <c r="F5828" s="96" t="s">
        <v>140</v>
      </c>
      <c r="G5828" s="86">
        <v>0</v>
      </c>
      <c r="H5828" s="86">
        <v>0</v>
      </c>
      <c r="I5828" s="86">
        <v>0</v>
      </c>
      <c r="J5828" s="98">
        <v>0.13305607762576188</v>
      </c>
      <c r="K5828" s="98">
        <v>0.12225767341038216</v>
      </c>
      <c r="L5828" s="98">
        <v>0.12717660878154988</v>
      </c>
    </row>
    <row r="5829" spans="2:12" ht="19.5" customHeight="1" x14ac:dyDescent="0.3">
      <c r="B5829" s="39" t="s">
        <v>57</v>
      </c>
      <c r="C5829" s="38" t="s">
        <v>33</v>
      </c>
      <c r="D5829" s="38" t="s">
        <v>60</v>
      </c>
      <c r="E5829" s="94">
        <v>45017</v>
      </c>
      <c r="F5829" s="96" t="s">
        <v>140</v>
      </c>
      <c r="G5829" s="86">
        <v>0</v>
      </c>
      <c r="H5829" s="86">
        <v>0</v>
      </c>
      <c r="I5829" s="86">
        <v>0</v>
      </c>
      <c r="J5829" s="98">
        <v>0.14168890891103178</v>
      </c>
      <c r="K5829" s="98">
        <v>0.12466945897978593</v>
      </c>
      <c r="L5829" s="98">
        <v>0.13013558089377564</v>
      </c>
    </row>
    <row r="5830" spans="2:12" ht="19.5" customHeight="1" x14ac:dyDescent="0.3">
      <c r="B5830" s="39" t="s">
        <v>57</v>
      </c>
      <c r="C5830" s="38" t="s">
        <v>33</v>
      </c>
      <c r="D5830" s="38" t="s">
        <v>60</v>
      </c>
      <c r="E5830" s="94">
        <v>44986</v>
      </c>
      <c r="F5830" s="96" t="s">
        <v>140</v>
      </c>
      <c r="G5830" s="86">
        <v>0</v>
      </c>
      <c r="H5830" s="86">
        <v>0.18245970179114088</v>
      </c>
      <c r="I5830" s="86">
        <v>0.15169002271696899</v>
      </c>
      <c r="J5830" s="98">
        <v>0</v>
      </c>
      <c r="K5830" s="98">
        <v>0</v>
      </c>
      <c r="L5830" s="98">
        <v>0.15087866850830953</v>
      </c>
    </row>
    <row r="5831" spans="2:12" ht="19.5" customHeight="1" x14ac:dyDescent="0.3">
      <c r="B5831" s="39" t="s">
        <v>57</v>
      </c>
      <c r="C5831" s="38" t="s">
        <v>33</v>
      </c>
      <c r="D5831" s="38" t="s">
        <v>60</v>
      </c>
      <c r="E5831" s="94">
        <v>44958</v>
      </c>
      <c r="F5831" s="96" t="s">
        <v>140</v>
      </c>
      <c r="G5831" s="86">
        <v>0.25165609858057231</v>
      </c>
      <c r="H5831" s="86">
        <v>0.229861797727544</v>
      </c>
      <c r="I5831" s="86">
        <v>0</v>
      </c>
      <c r="J5831" s="98">
        <v>0</v>
      </c>
      <c r="K5831" s="98">
        <v>0</v>
      </c>
      <c r="L5831" s="98">
        <v>0.18569847661041564</v>
      </c>
    </row>
    <row r="5832" spans="2:12" ht="19.5" customHeight="1" x14ac:dyDescent="0.3">
      <c r="B5832" s="39" t="s">
        <v>57</v>
      </c>
      <c r="C5832" s="38" t="s">
        <v>33</v>
      </c>
      <c r="D5832" s="38" t="s">
        <v>60</v>
      </c>
      <c r="E5832" s="94">
        <v>44927</v>
      </c>
      <c r="F5832" s="96" t="s">
        <v>140</v>
      </c>
      <c r="G5832" s="86">
        <v>0.20749074876891113</v>
      </c>
      <c r="H5832" s="86">
        <v>0.17702090238652832</v>
      </c>
      <c r="I5832" s="86">
        <v>0</v>
      </c>
      <c r="J5832" s="98">
        <v>0</v>
      </c>
      <c r="K5832" s="98">
        <v>0</v>
      </c>
      <c r="L5832" s="98">
        <v>0.10772047321996078</v>
      </c>
    </row>
    <row r="5833" spans="2:12" ht="19.5" customHeight="1" x14ac:dyDescent="0.3">
      <c r="B5833" s="39" t="s">
        <v>57</v>
      </c>
      <c r="C5833" s="38" t="s">
        <v>33</v>
      </c>
      <c r="D5833" s="38" t="s">
        <v>60</v>
      </c>
      <c r="E5833" s="94">
        <v>44896</v>
      </c>
      <c r="F5833" s="96" t="s">
        <v>140</v>
      </c>
      <c r="G5833" s="86">
        <v>0.25413693681823085</v>
      </c>
      <c r="H5833" s="86">
        <v>0.23505778280925063</v>
      </c>
      <c r="I5833" s="86">
        <v>0</v>
      </c>
      <c r="J5833" s="98">
        <v>0</v>
      </c>
      <c r="K5833" s="98">
        <v>0</v>
      </c>
      <c r="L5833" s="98">
        <v>0.21929826128587226</v>
      </c>
    </row>
    <row r="5834" spans="2:12" ht="19.5" customHeight="1" x14ac:dyDescent="0.3">
      <c r="B5834" s="39" t="s">
        <v>57</v>
      </c>
      <c r="C5834" s="38" t="s">
        <v>33</v>
      </c>
      <c r="D5834" s="38" t="s">
        <v>60</v>
      </c>
      <c r="E5834" s="94">
        <v>44866</v>
      </c>
      <c r="F5834" s="96" t="s">
        <v>140</v>
      </c>
      <c r="G5834" s="86">
        <v>0</v>
      </c>
      <c r="H5834" s="86">
        <v>0.22773214559484117</v>
      </c>
      <c r="I5834" s="86">
        <v>0.20365904746872457</v>
      </c>
      <c r="J5834" s="98">
        <v>0</v>
      </c>
      <c r="K5834" s="98">
        <v>0</v>
      </c>
      <c r="L5834" s="98">
        <v>0.17906991631673444</v>
      </c>
    </row>
    <row r="5835" spans="2:12" ht="19.5" customHeight="1" x14ac:dyDescent="0.3">
      <c r="B5835" s="39" t="s">
        <v>57</v>
      </c>
      <c r="C5835" s="38" t="s">
        <v>33</v>
      </c>
      <c r="D5835" s="38" t="s">
        <v>60</v>
      </c>
      <c r="E5835" s="94">
        <v>44835</v>
      </c>
      <c r="F5835" s="96" t="s">
        <v>140</v>
      </c>
      <c r="G5835" s="86">
        <v>0</v>
      </c>
      <c r="H5835" s="86">
        <v>0</v>
      </c>
      <c r="I5835" s="86">
        <v>0</v>
      </c>
      <c r="J5835" s="98">
        <v>0.25299675183542492</v>
      </c>
      <c r="K5835" s="98">
        <v>0.22797844983948104</v>
      </c>
      <c r="L5835" s="98">
        <v>0.21643821481283657</v>
      </c>
    </row>
    <row r="5836" spans="2:12" ht="19.5" customHeight="1" x14ac:dyDescent="0.3">
      <c r="B5836" s="39" t="s">
        <v>57</v>
      </c>
      <c r="C5836" s="38" t="s">
        <v>33</v>
      </c>
      <c r="D5836" s="38" t="s">
        <v>60</v>
      </c>
      <c r="E5836" s="94">
        <v>44805</v>
      </c>
      <c r="F5836" s="96" t="s">
        <v>140</v>
      </c>
      <c r="G5836" s="86">
        <v>0</v>
      </c>
      <c r="H5836" s="86">
        <v>0</v>
      </c>
      <c r="I5836" s="86">
        <v>0.33868538187341279</v>
      </c>
      <c r="J5836" s="98">
        <v>0.30888359032306772</v>
      </c>
      <c r="K5836" s="98">
        <v>0</v>
      </c>
      <c r="L5836" s="98">
        <v>0.31221471013679791</v>
      </c>
    </row>
    <row r="5837" spans="2:12" ht="19.5" customHeight="1" x14ac:dyDescent="0.3">
      <c r="B5837" s="39" t="s">
        <v>57</v>
      </c>
      <c r="C5837" s="38" t="s">
        <v>33</v>
      </c>
      <c r="D5837" s="38" t="s">
        <v>60</v>
      </c>
      <c r="E5837" s="94">
        <v>44774</v>
      </c>
      <c r="F5837" s="96" t="s">
        <v>140</v>
      </c>
      <c r="G5837" s="86">
        <v>0</v>
      </c>
      <c r="H5837" s="86">
        <v>0</v>
      </c>
      <c r="I5837" s="86">
        <v>0.38559139054645952</v>
      </c>
      <c r="J5837" s="98">
        <v>0.3798040422522897</v>
      </c>
      <c r="K5837" s="98">
        <v>0</v>
      </c>
      <c r="L5837" s="98">
        <v>0.41182404294748515</v>
      </c>
    </row>
    <row r="5838" spans="2:12" ht="19.5" customHeight="1" x14ac:dyDescent="0.3">
      <c r="B5838" s="39" t="s">
        <v>57</v>
      </c>
      <c r="C5838" s="38" t="s">
        <v>33</v>
      </c>
      <c r="D5838" s="38" t="s">
        <v>60</v>
      </c>
      <c r="E5838" s="94">
        <v>44743</v>
      </c>
      <c r="F5838" s="96" t="s">
        <v>140</v>
      </c>
      <c r="G5838" s="86">
        <v>0.36497502208733451</v>
      </c>
      <c r="H5838" s="86">
        <v>0.35347542564715251</v>
      </c>
      <c r="I5838" s="86">
        <v>0</v>
      </c>
      <c r="J5838" s="98">
        <v>0</v>
      </c>
      <c r="K5838" s="98">
        <v>0</v>
      </c>
      <c r="L5838" s="98">
        <v>0.34198367345218239</v>
      </c>
    </row>
    <row r="5839" spans="2:12" ht="19.5" customHeight="1" x14ac:dyDescent="0.3">
      <c r="B5839" s="39" t="s">
        <v>57</v>
      </c>
      <c r="C5839" s="38" t="s">
        <v>33</v>
      </c>
      <c r="D5839" s="38" t="s">
        <v>60</v>
      </c>
      <c r="E5839" s="94">
        <v>44713</v>
      </c>
      <c r="F5839" s="96" t="s">
        <v>140</v>
      </c>
      <c r="G5839" s="86">
        <v>0</v>
      </c>
      <c r="H5839" s="86">
        <v>0</v>
      </c>
      <c r="I5839" s="86">
        <v>0.29908711256021392</v>
      </c>
      <c r="J5839" s="98">
        <v>0.28951865838016411</v>
      </c>
      <c r="K5839" s="98">
        <v>0</v>
      </c>
      <c r="L5839" s="98">
        <v>0.28432082360669475</v>
      </c>
    </row>
    <row r="5840" spans="2:12" ht="19.5" customHeight="1" x14ac:dyDescent="0.3">
      <c r="B5840" s="39" t="s">
        <v>57</v>
      </c>
      <c r="C5840" s="38" t="s">
        <v>33</v>
      </c>
      <c r="D5840" s="38" t="s">
        <v>60</v>
      </c>
      <c r="E5840" s="94">
        <v>44682</v>
      </c>
      <c r="F5840" s="96" t="s">
        <v>140</v>
      </c>
      <c r="G5840" s="86">
        <v>0</v>
      </c>
      <c r="H5840" s="86">
        <v>0</v>
      </c>
      <c r="I5840" s="86">
        <v>0</v>
      </c>
      <c r="J5840" s="98">
        <v>0.26734350127644951</v>
      </c>
      <c r="K5840" s="98">
        <v>0.2558346488767918</v>
      </c>
      <c r="L5840" s="98">
        <v>0.24596981594301034</v>
      </c>
    </row>
    <row r="5841" spans="2:12" ht="19.5" customHeight="1" x14ac:dyDescent="0.3">
      <c r="B5841" s="39" t="s">
        <v>57</v>
      </c>
      <c r="C5841" s="38" t="s">
        <v>33</v>
      </c>
      <c r="D5841" s="38" t="s">
        <v>60</v>
      </c>
      <c r="E5841" s="94">
        <v>44652</v>
      </c>
      <c r="F5841" s="96" t="s">
        <v>140</v>
      </c>
      <c r="G5841" s="86">
        <v>0</v>
      </c>
      <c r="H5841" s="86">
        <v>0</v>
      </c>
      <c r="I5841" s="86">
        <v>0</v>
      </c>
      <c r="J5841" s="98">
        <v>0.2879660175891206</v>
      </c>
      <c r="K5841" s="98">
        <v>0.26283520504433433</v>
      </c>
      <c r="L5841" s="98">
        <v>0.25231344463936006</v>
      </c>
    </row>
    <row r="5842" spans="2:12" ht="19.5" customHeight="1" x14ac:dyDescent="0.3">
      <c r="B5842" s="39" t="s">
        <v>57</v>
      </c>
      <c r="C5842" s="38" t="s">
        <v>33</v>
      </c>
      <c r="D5842" s="38" t="s">
        <v>60</v>
      </c>
      <c r="E5842" s="94">
        <v>44621</v>
      </c>
      <c r="F5842" s="96" t="s">
        <v>140</v>
      </c>
      <c r="G5842" s="86">
        <v>0</v>
      </c>
      <c r="H5842" s="86">
        <v>0.43321557438107416</v>
      </c>
      <c r="I5842" s="86">
        <v>0.39035117194099822</v>
      </c>
      <c r="J5842" s="98">
        <v>0</v>
      </c>
      <c r="K5842" s="98">
        <v>0</v>
      </c>
      <c r="L5842" s="98">
        <v>0.36387285726195506</v>
      </c>
    </row>
    <row r="5843" spans="2:12" ht="19.5" customHeight="1" x14ac:dyDescent="0.3">
      <c r="B5843" s="39" t="s">
        <v>57</v>
      </c>
      <c r="C5843" s="38" t="s">
        <v>33</v>
      </c>
      <c r="D5843" s="38" t="s">
        <v>60</v>
      </c>
      <c r="E5843" s="94">
        <v>44593</v>
      </c>
      <c r="F5843" s="96" t="s">
        <v>140</v>
      </c>
      <c r="G5843" s="86">
        <v>0.34324954746384351</v>
      </c>
      <c r="H5843" s="86">
        <v>0.30469218274737869</v>
      </c>
      <c r="I5843" s="86">
        <v>0</v>
      </c>
      <c r="J5843" s="98">
        <v>0</v>
      </c>
      <c r="K5843" s="98">
        <v>0</v>
      </c>
      <c r="L5843" s="98">
        <v>0.26808876786386476</v>
      </c>
    </row>
    <row r="5844" spans="2:12" ht="19.5" customHeight="1" x14ac:dyDescent="0.3">
      <c r="B5844" s="39" t="s">
        <v>57</v>
      </c>
      <c r="C5844" s="38" t="s">
        <v>33</v>
      </c>
      <c r="D5844" s="38" t="s">
        <v>60</v>
      </c>
      <c r="E5844" s="94">
        <v>44562</v>
      </c>
      <c r="F5844" s="96" t="s">
        <v>140</v>
      </c>
      <c r="G5844" s="86">
        <v>0.35262974571600625</v>
      </c>
      <c r="H5844" s="86">
        <v>0.31875448252389776</v>
      </c>
      <c r="I5844" s="86">
        <v>0</v>
      </c>
      <c r="J5844" s="98">
        <v>0</v>
      </c>
      <c r="K5844" s="98">
        <v>0</v>
      </c>
      <c r="L5844" s="98">
        <v>0.26638521507906376</v>
      </c>
    </row>
    <row r="5845" spans="2:12" ht="19.5" customHeight="1" x14ac:dyDescent="0.3">
      <c r="B5845" s="39" t="s">
        <v>57</v>
      </c>
      <c r="C5845" s="38" t="s">
        <v>33</v>
      </c>
      <c r="D5845" s="38" t="s">
        <v>60</v>
      </c>
      <c r="E5845" s="94">
        <v>45108</v>
      </c>
      <c r="F5845" s="96" t="s">
        <v>141</v>
      </c>
      <c r="G5845" s="86">
        <v>0.18687718602467598</v>
      </c>
      <c r="H5845" s="86">
        <v>0.17271460127825575</v>
      </c>
      <c r="I5845" s="86">
        <v>0</v>
      </c>
      <c r="J5845" s="98">
        <v>0</v>
      </c>
      <c r="K5845" s="98">
        <v>0</v>
      </c>
      <c r="L5845" s="98">
        <v>0.13137632167203264</v>
      </c>
    </row>
    <row r="5846" spans="2:12" ht="19.5" customHeight="1" x14ac:dyDescent="0.3">
      <c r="B5846" s="39" t="s">
        <v>57</v>
      </c>
      <c r="C5846" s="38" t="s">
        <v>33</v>
      </c>
      <c r="D5846" s="38" t="s">
        <v>60</v>
      </c>
      <c r="E5846" s="94">
        <v>45078</v>
      </c>
      <c r="F5846" s="96" t="s">
        <v>141</v>
      </c>
      <c r="G5846" s="86">
        <v>0</v>
      </c>
      <c r="H5846" s="86">
        <v>0</v>
      </c>
      <c r="I5846" s="86">
        <v>0.15930784580775095</v>
      </c>
      <c r="J5846" s="98">
        <v>0.14933762033025466</v>
      </c>
      <c r="K5846" s="98">
        <v>0</v>
      </c>
      <c r="L5846" s="98">
        <v>0.13765888686314934</v>
      </c>
    </row>
    <row r="5847" spans="2:12" ht="19.5" customHeight="1" x14ac:dyDescent="0.3">
      <c r="B5847" s="39" t="s">
        <v>57</v>
      </c>
      <c r="C5847" s="38" t="s">
        <v>33</v>
      </c>
      <c r="D5847" s="38" t="s">
        <v>60</v>
      </c>
      <c r="E5847" s="94">
        <v>45047</v>
      </c>
      <c r="F5847" s="96" t="s">
        <v>141</v>
      </c>
      <c r="G5847" s="86">
        <v>0</v>
      </c>
      <c r="H5847" s="86">
        <v>0</v>
      </c>
      <c r="I5847" s="86">
        <v>0</v>
      </c>
      <c r="J5847" s="98">
        <v>0.13105607762576188</v>
      </c>
      <c r="K5847" s="98">
        <v>0.12025767341038217</v>
      </c>
      <c r="L5847" s="98">
        <v>0.12517660878154988</v>
      </c>
    </row>
    <row r="5848" spans="2:12" ht="19.5" customHeight="1" x14ac:dyDescent="0.3">
      <c r="B5848" s="39" t="s">
        <v>57</v>
      </c>
      <c r="C5848" s="38" t="s">
        <v>33</v>
      </c>
      <c r="D5848" s="38" t="s">
        <v>60</v>
      </c>
      <c r="E5848" s="94">
        <v>45017</v>
      </c>
      <c r="F5848" s="96" t="s">
        <v>141</v>
      </c>
      <c r="G5848" s="86">
        <v>0</v>
      </c>
      <c r="H5848" s="86">
        <v>0</v>
      </c>
      <c r="I5848" s="86">
        <v>0</v>
      </c>
      <c r="J5848" s="98">
        <v>0.13968890891103178</v>
      </c>
      <c r="K5848" s="98">
        <v>0.12266945897978594</v>
      </c>
      <c r="L5848" s="98">
        <v>0.12813558089377564</v>
      </c>
    </row>
    <row r="5849" spans="2:12" ht="19.5" customHeight="1" x14ac:dyDescent="0.3">
      <c r="B5849" s="39" t="s">
        <v>57</v>
      </c>
      <c r="C5849" s="38" t="s">
        <v>33</v>
      </c>
      <c r="D5849" s="38" t="s">
        <v>60</v>
      </c>
      <c r="E5849" s="94">
        <v>44986</v>
      </c>
      <c r="F5849" s="96" t="s">
        <v>141</v>
      </c>
      <c r="G5849" s="86">
        <v>0</v>
      </c>
      <c r="H5849" s="86">
        <v>0.18045970179114088</v>
      </c>
      <c r="I5849" s="86">
        <v>0.14969002271696899</v>
      </c>
      <c r="J5849" s="98">
        <v>0</v>
      </c>
      <c r="K5849" s="98">
        <v>0</v>
      </c>
      <c r="L5849" s="98">
        <v>0.14887866850830953</v>
      </c>
    </row>
    <row r="5850" spans="2:12" ht="19.5" customHeight="1" x14ac:dyDescent="0.3">
      <c r="B5850" s="39" t="s">
        <v>57</v>
      </c>
      <c r="C5850" s="38" t="s">
        <v>33</v>
      </c>
      <c r="D5850" s="38" t="s">
        <v>60</v>
      </c>
      <c r="E5850" s="94">
        <v>44958</v>
      </c>
      <c r="F5850" s="96" t="s">
        <v>141</v>
      </c>
      <c r="G5850" s="86">
        <v>0.24965609858057231</v>
      </c>
      <c r="H5850" s="86">
        <v>0.227861797727544</v>
      </c>
      <c r="I5850" s="86">
        <v>0</v>
      </c>
      <c r="J5850" s="98">
        <v>0</v>
      </c>
      <c r="K5850" s="98">
        <v>0</v>
      </c>
      <c r="L5850" s="98">
        <v>0.18369847661041563</v>
      </c>
    </row>
    <row r="5851" spans="2:12" ht="19.5" customHeight="1" x14ac:dyDescent="0.3">
      <c r="B5851" s="39" t="s">
        <v>57</v>
      </c>
      <c r="C5851" s="38" t="s">
        <v>33</v>
      </c>
      <c r="D5851" s="38" t="s">
        <v>60</v>
      </c>
      <c r="E5851" s="94">
        <v>44927</v>
      </c>
      <c r="F5851" s="96" t="s">
        <v>141</v>
      </c>
      <c r="G5851" s="86">
        <v>0.20549074876891113</v>
      </c>
      <c r="H5851" s="86">
        <v>0.17502090238652832</v>
      </c>
      <c r="I5851" s="86">
        <v>0</v>
      </c>
      <c r="J5851" s="98">
        <v>0</v>
      </c>
      <c r="K5851" s="98">
        <v>0</v>
      </c>
      <c r="L5851" s="98">
        <v>0.10572047321996078</v>
      </c>
    </row>
    <row r="5852" spans="2:12" ht="19.5" customHeight="1" x14ac:dyDescent="0.3">
      <c r="B5852" s="39" t="s">
        <v>57</v>
      </c>
      <c r="C5852" s="38" t="s">
        <v>33</v>
      </c>
      <c r="D5852" s="38" t="s">
        <v>60</v>
      </c>
      <c r="E5852" s="94">
        <v>44896</v>
      </c>
      <c r="F5852" s="96" t="s">
        <v>141</v>
      </c>
      <c r="G5852" s="86">
        <v>0.25213693681823085</v>
      </c>
      <c r="H5852" s="86">
        <v>0.23305778280925063</v>
      </c>
      <c r="I5852" s="86">
        <v>0</v>
      </c>
      <c r="J5852" s="98">
        <v>0</v>
      </c>
      <c r="K5852" s="98">
        <v>0</v>
      </c>
      <c r="L5852" s="98">
        <v>0.21729826128587226</v>
      </c>
    </row>
    <row r="5853" spans="2:12" ht="19.5" customHeight="1" x14ac:dyDescent="0.3">
      <c r="B5853" s="39" t="s">
        <v>57</v>
      </c>
      <c r="C5853" s="38" t="s">
        <v>33</v>
      </c>
      <c r="D5853" s="38" t="s">
        <v>60</v>
      </c>
      <c r="E5853" s="94">
        <v>44866</v>
      </c>
      <c r="F5853" s="96" t="s">
        <v>141</v>
      </c>
      <c r="G5853" s="86">
        <v>0</v>
      </c>
      <c r="H5853" s="86">
        <v>0.22573214559484117</v>
      </c>
      <c r="I5853" s="86">
        <v>0.20165904746872457</v>
      </c>
      <c r="J5853" s="98">
        <v>0</v>
      </c>
      <c r="K5853" s="98">
        <v>0</v>
      </c>
      <c r="L5853" s="98">
        <v>0.17706991631673444</v>
      </c>
    </row>
    <row r="5854" spans="2:12" ht="19.5" customHeight="1" x14ac:dyDescent="0.3">
      <c r="B5854" s="39" t="s">
        <v>57</v>
      </c>
      <c r="C5854" s="38" t="s">
        <v>33</v>
      </c>
      <c r="D5854" s="38" t="s">
        <v>60</v>
      </c>
      <c r="E5854" s="94">
        <v>44835</v>
      </c>
      <c r="F5854" s="96" t="s">
        <v>141</v>
      </c>
      <c r="G5854" s="86">
        <v>0</v>
      </c>
      <c r="H5854" s="86">
        <v>0</v>
      </c>
      <c r="I5854" s="86">
        <v>0</v>
      </c>
      <c r="J5854" s="98">
        <v>0.25099675183542491</v>
      </c>
      <c r="K5854" s="98">
        <v>0.22597844983948104</v>
      </c>
      <c r="L5854" s="98">
        <v>0.21443821481283656</v>
      </c>
    </row>
    <row r="5855" spans="2:12" ht="19.5" customHeight="1" x14ac:dyDescent="0.3">
      <c r="B5855" s="39" t="s">
        <v>57</v>
      </c>
      <c r="C5855" s="38" t="s">
        <v>33</v>
      </c>
      <c r="D5855" s="38" t="s">
        <v>60</v>
      </c>
      <c r="E5855" s="94">
        <v>44805</v>
      </c>
      <c r="F5855" s="96" t="s">
        <v>141</v>
      </c>
      <c r="G5855" s="86">
        <v>0</v>
      </c>
      <c r="H5855" s="86">
        <v>0</v>
      </c>
      <c r="I5855" s="86">
        <v>0.33668538187341279</v>
      </c>
      <c r="J5855" s="98">
        <v>0.30688359032306772</v>
      </c>
      <c r="K5855" s="98">
        <v>0</v>
      </c>
      <c r="L5855" s="98">
        <v>0.31021471013679791</v>
      </c>
    </row>
    <row r="5856" spans="2:12" ht="19.5" customHeight="1" x14ac:dyDescent="0.3">
      <c r="B5856" s="39" t="s">
        <v>57</v>
      </c>
      <c r="C5856" s="38" t="s">
        <v>33</v>
      </c>
      <c r="D5856" s="38" t="s">
        <v>60</v>
      </c>
      <c r="E5856" s="94">
        <v>44774</v>
      </c>
      <c r="F5856" s="96" t="s">
        <v>141</v>
      </c>
      <c r="G5856" s="86">
        <v>0</v>
      </c>
      <c r="H5856" s="86">
        <v>0</v>
      </c>
      <c r="I5856" s="86">
        <v>0.38359139054645952</v>
      </c>
      <c r="J5856" s="98">
        <v>0.3778040422522897</v>
      </c>
      <c r="K5856" s="98">
        <v>0</v>
      </c>
      <c r="L5856" s="98">
        <v>0.40982404294748515</v>
      </c>
    </row>
    <row r="5857" spans="2:12" ht="19.5" customHeight="1" x14ac:dyDescent="0.3">
      <c r="B5857" s="39" t="s">
        <v>57</v>
      </c>
      <c r="C5857" s="38" t="s">
        <v>33</v>
      </c>
      <c r="D5857" s="38" t="s">
        <v>60</v>
      </c>
      <c r="E5857" s="94">
        <v>44743</v>
      </c>
      <c r="F5857" s="96" t="s">
        <v>141</v>
      </c>
      <c r="G5857" s="86">
        <v>0.36297502208733451</v>
      </c>
      <c r="H5857" s="86">
        <v>0.35147542564715251</v>
      </c>
      <c r="I5857" s="86">
        <v>0</v>
      </c>
      <c r="J5857" s="98">
        <v>0</v>
      </c>
      <c r="K5857" s="98">
        <v>0</v>
      </c>
      <c r="L5857" s="98">
        <v>0.33998367345218239</v>
      </c>
    </row>
    <row r="5858" spans="2:12" ht="19.5" customHeight="1" x14ac:dyDescent="0.3">
      <c r="B5858" s="39" t="s">
        <v>57</v>
      </c>
      <c r="C5858" s="38" t="s">
        <v>33</v>
      </c>
      <c r="D5858" s="38" t="s">
        <v>60</v>
      </c>
      <c r="E5858" s="94">
        <v>44713</v>
      </c>
      <c r="F5858" s="96" t="s">
        <v>141</v>
      </c>
      <c r="G5858" s="86">
        <v>0</v>
      </c>
      <c r="H5858" s="86">
        <v>0</v>
      </c>
      <c r="I5858" s="86">
        <v>0.29708711256021392</v>
      </c>
      <c r="J5858" s="98">
        <v>0.2875186583801641</v>
      </c>
      <c r="K5858" s="98">
        <v>0</v>
      </c>
      <c r="L5858" s="98">
        <v>0.28232082360669475</v>
      </c>
    </row>
    <row r="5859" spans="2:12" ht="19.5" customHeight="1" x14ac:dyDescent="0.3">
      <c r="B5859" s="39" t="s">
        <v>57</v>
      </c>
      <c r="C5859" s="38" t="s">
        <v>33</v>
      </c>
      <c r="D5859" s="38" t="s">
        <v>60</v>
      </c>
      <c r="E5859" s="94">
        <v>44682</v>
      </c>
      <c r="F5859" s="96" t="s">
        <v>141</v>
      </c>
      <c r="G5859" s="86">
        <v>0</v>
      </c>
      <c r="H5859" s="86">
        <v>0</v>
      </c>
      <c r="I5859" s="86">
        <v>0</v>
      </c>
      <c r="J5859" s="98">
        <v>0.26534350127644951</v>
      </c>
      <c r="K5859" s="98">
        <v>0.2538346488767918</v>
      </c>
      <c r="L5859" s="98">
        <v>0.24396981594301034</v>
      </c>
    </row>
    <row r="5860" spans="2:12" ht="19.5" customHeight="1" x14ac:dyDescent="0.3">
      <c r="B5860" s="39" t="s">
        <v>57</v>
      </c>
      <c r="C5860" s="38" t="s">
        <v>33</v>
      </c>
      <c r="D5860" s="38" t="s">
        <v>60</v>
      </c>
      <c r="E5860" s="94">
        <v>44652</v>
      </c>
      <c r="F5860" s="96" t="s">
        <v>141</v>
      </c>
      <c r="G5860" s="86">
        <v>0</v>
      </c>
      <c r="H5860" s="86">
        <v>0</v>
      </c>
      <c r="I5860" s="86">
        <v>0</v>
      </c>
      <c r="J5860" s="98">
        <v>0.2859660175891206</v>
      </c>
      <c r="K5860" s="98">
        <v>0.26083520504433433</v>
      </c>
      <c r="L5860" s="98">
        <v>0.25031344463936006</v>
      </c>
    </row>
    <row r="5861" spans="2:12" ht="19.5" customHeight="1" x14ac:dyDescent="0.3">
      <c r="B5861" s="39" t="s">
        <v>57</v>
      </c>
      <c r="C5861" s="38" t="s">
        <v>33</v>
      </c>
      <c r="D5861" s="38" t="s">
        <v>60</v>
      </c>
      <c r="E5861" s="94">
        <v>44621</v>
      </c>
      <c r="F5861" s="96" t="s">
        <v>141</v>
      </c>
      <c r="G5861" s="86">
        <v>0</v>
      </c>
      <c r="H5861" s="86">
        <v>0.43121557438107416</v>
      </c>
      <c r="I5861" s="86">
        <v>0.38835117194099822</v>
      </c>
      <c r="J5861" s="98">
        <v>0</v>
      </c>
      <c r="K5861" s="98">
        <v>0</v>
      </c>
      <c r="L5861" s="98">
        <v>0.36187285726195506</v>
      </c>
    </row>
    <row r="5862" spans="2:12" ht="19.5" customHeight="1" x14ac:dyDescent="0.3">
      <c r="B5862" s="39" t="s">
        <v>57</v>
      </c>
      <c r="C5862" s="38" t="s">
        <v>33</v>
      </c>
      <c r="D5862" s="38" t="s">
        <v>60</v>
      </c>
      <c r="E5862" s="94">
        <v>44593</v>
      </c>
      <c r="F5862" s="96" t="s">
        <v>141</v>
      </c>
      <c r="G5862" s="86">
        <v>0.34124954746384351</v>
      </c>
      <c r="H5862" s="86">
        <v>0.30269218274737869</v>
      </c>
      <c r="I5862" s="86">
        <v>0</v>
      </c>
      <c r="J5862" s="98">
        <v>0</v>
      </c>
      <c r="K5862" s="98">
        <v>0</v>
      </c>
      <c r="L5862" s="98">
        <v>0.26608876786386476</v>
      </c>
    </row>
    <row r="5863" spans="2:12" ht="19.5" customHeight="1" x14ac:dyDescent="0.3">
      <c r="B5863" s="39" t="s">
        <v>57</v>
      </c>
      <c r="C5863" s="38" t="s">
        <v>33</v>
      </c>
      <c r="D5863" s="38" t="s">
        <v>60</v>
      </c>
      <c r="E5863" s="94">
        <v>44562</v>
      </c>
      <c r="F5863" s="96" t="s">
        <v>141</v>
      </c>
      <c r="G5863" s="86">
        <v>0.35062974571600625</v>
      </c>
      <c r="H5863" s="86">
        <v>0.31675448252389776</v>
      </c>
      <c r="I5863" s="86">
        <v>0</v>
      </c>
      <c r="J5863" s="98">
        <v>0</v>
      </c>
      <c r="K5863" s="98">
        <v>0</v>
      </c>
      <c r="L5863" s="98">
        <v>0.26438521507906376</v>
      </c>
    </row>
    <row r="5864" spans="2:12" ht="19.5" customHeight="1" x14ac:dyDescent="0.3">
      <c r="B5864" s="39" t="s">
        <v>57</v>
      </c>
      <c r="C5864" s="38" t="s">
        <v>33</v>
      </c>
      <c r="D5864" s="38" t="s">
        <v>60</v>
      </c>
      <c r="E5864" s="94">
        <v>45108</v>
      </c>
      <c r="F5864" s="96" t="s">
        <v>142</v>
      </c>
      <c r="G5864" s="86">
        <v>0.18487718602467598</v>
      </c>
      <c r="H5864" s="86">
        <v>0.17071460127825575</v>
      </c>
      <c r="I5864" s="86">
        <v>0</v>
      </c>
      <c r="J5864" s="98">
        <v>0</v>
      </c>
      <c r="K5864" s="98">
        <v>0</v>
      </c>
      <c r="L5864" s="98">
        <v>0.12937632167203264</v>
      </c>
    </row>
    <row r="5865" spans="2:12" ht="19.5" customHeight="1" x14ac:dyDescent="0.3">
      <c r="B5865" s="39" t="s">
        <v>57</v>
      </c>
      <c r="C5865" s="38" t="s">
        <v>33</v>
      </c>
      <c r="D5865" s="38" t="s">
        <v>60</v>
      </c>
      <c r="E5865" s="94">
        <v>45078</v>
      </c>
      <c r="F5865" s="96" t="s">
        <v>142</v>
      </c>
      <c r="G5865" s="86">
        <v>0</v>
      </c>
      <c r="H5865" s="86">
        <v>0</v>
      </c>
      <c r="I5865" s="86">
        <v>0.15730784580775095</v>
      </c>
      <c r="J5865" s="98">
        <v>0.14733762033025466</v>
      </c>
      <c r="K5865" s="98">
        <v>0</v>
      </c>
      <c r="L5865" s="98">
        <v>0.13565888686314934</v>
      </c>
    </row>
    <row r="5866" spans="2:12" ht="19.5" customHeight="1" x14ac:dyDescent="0.3">
      <c r="B5866" s="39" t="s">
        <v>57</v>
      </c>
      <c r="C5866" s="38" t="s">
        <v>33</v>
      </c>
      <c r="D5866" s="38" t="s">
        <v>60</v>
      </c>
      <c r="E5866" s="94">
        <v>45047</v>
      </c>
      <c r="F5866" s="96" t="s">
        <v>142</v>
      </c>
      <c r="G5866" s="86">
        <v>0</v>
      </c>
      <c r="H5866" s="86">
        <v>0</v>
      </c>
      <c r="I5866" s="86">
        <v>0</v>
      </c>
      <c r="J5866" s="98">
        <v>0.12905607762576188</v>
      </c>
      <c r="K5866" s="98">
        <v>0.11825767341038217</v>
      </c>
      <c r="L5866" s="98">
        <v>0.12317660878154989</v>
      </c>
    </row>
    <row r="5867" spans="2:12" ht="19.5" customHeight="1" x14ac:dyDescent="0.3">
      <c r="B5867" s="39" t="s">
        <v>57</v>
      </c>
      <c r="C5867" s="38" t="s">
        <v>33</v>
      </c>
      <c r="D5867" s="38" t="s">
        <v>60</v>
      </c>
      <c r="E5867" s="94">
        <v>45017</v>
      </c>
      <c r="F5867" s="96" t="s">
        <v>142</v>
      </c>
      <c r="G5867" s="86">
        <v>0</v>
      </c>
      <c r="H5867" s="86">
        <v>0</v>
      </c>
      <c r="I5867" s="86">
        <v>0</v>
      </c>
      <c r="J5867" s="98">
        <v>0.13768890891103178</v>
      </c>
      <c r="K5867" s="98">
        <v>0.12066945897978594</v>
      </c>
      <c r="L5867" s="98">
        <v>0.12613558089377563</v>
      </c>
    </row>
    <row r="5868" spans="2:12" ht="19.5" customHeight="1" x14ac:dyDescent="0.3">
      <c r="B5868" s="39" t="s">
        <v>57</v>
      </c>
      <c r="C5868" s="38" t="s">
        <v>33</v>
      </c>
      <c r="D5868" s="38" t="s">
        <v>60</v>
      </c>
      <c r="E5868" s="94">
        <v>44986</v>
      </c>
      <c r="F5868" s="96" t="s">
        <v>142</v>
      </c>
      <c r="G5868" s="86">
        <v>0</v>
      </c>
      <c r="H5868" s="86">
        <v>0.17845970179114087</v>
      </c>
      <c r="I5868" s="86">
        <v>0.14769002271696899</v>
      </c>
      <c r="J5868" s="98">
        <v>0</v>
      </c>
      <c r="K5868" s="98">
        <v>0</v>
      </c>
      <c r="L5868" s="98">
        <v>0.14687866850830952</v>
      </c>
    </row>
    <row r="5869" spans="2:12" ht="19.5" customHeight="1" x14ac:dyDescent="0.3">
      <c r="B5869" s="39" t="s">
        <v>57</v>
      </c>
      <c r="C5869" s="38" t="s">
        <v>33</v>
      </c>
      <c r="D5869" s="38" t="s">
        <v>60</v>
      </c>
      <c r="E5869" s="94">
        <v>44958</v>
      </c>
      <c r="F5869" s="96" t="s">
        <v>142</v>
      </c>
      <c r="G5869" s="86">
        <v>0.2476560985805723</v>
      </c>
      <c r="H5869" s="86">
        <v>0.225861797727544</v>
      </c>
      <c r="I5869" s="86">
        <v>0</v>
      </c>
      <c r="J5869" s="98">
        <v>0</v>
      </c>
      <c r="K5869" s="98">
        <v>0</v>
      </c>
      <c r="L5869" s="98">
        <v>0.18169847661041563</v>
      </c>
    </row>
    <row r="5870" spans="2:12" ht="19.5" customHeight="1" x14ac:dyDescent="0.3">
      <c r="B5870" s="39" t="s">
        <v>57</v>
      </c>
      <c r="C5870" s="38" t="s">
        <v>33</v>
      </c>
      <c r="D5870" s="38" t="s">
        <v>60</v>
      </c>
      <c r="E5870" s="94">
        <v>44927</v>
      </c>
      <c r="F5870" s="96" t="s">
        <v>142</v>
      </c>
      <c r="G5870" s="86">
        <v>0.20349074876891113</v>
      </c>
      <c r="H5870" s="86">
        <v>0.17302090238652831</v>
      </c>
      <c r="I5870" s="86">
        <v>0</v>
      </c>
      <c r="J5870" s="98">
        <v>0</v>
      </c>
      <c r="K5870" s="98">
        <v>0</v>
      </c>
      <c r="L5870" s="98">
        <v>0.10372047321996078</v>
      </c>
    </row>
    <row r="5871" spans="2:12" ht="19.5" customHeight="1" x14ac:dyDescent="0.3">
      <c r="B5871" s="39" t="s">
        <v>57</v>
      </c>
      <c r="C5871" s="38" t="s">
        <v>33</v>
      </c>
      <c r="D5871" s="38" t="s">
        <v>60</v>
      </c>
      <c r="E5871" s="94">
        <v>44896</v>
      </c>
      <c r="F5871" s="96" t="s">
        <v>142</v>
      </c>
      <c r="G5871" s="86">
        <v>0.25013693681823085</v>
      </c>
      <c r="H5871" s="86">
        <v>0.23105778280925063</v>
      </c>
      <c r="I5871" s="86">
        <v>0</v>
      </c>
      <c r="J5871" s="98">
        <v>0</v>
      </c>
      <c r="K5871" s="98">
        <v>0</v>
      </c>
      <c r="L5871" s="98">
        <v>0.21529826128587226</v>
      </c>
    </row>
    <row r="5872" spans="2:12" ht="19.5" customHeight="1" x14ac:dyDescent="0.3">
      <c r="B5872" s="39" t="s">
        <v>57</v>
      </c>
      <c r="C5872" s="38" t="s">
        <v>33</v>
      </c>
      <c r="D5872" s="38" t="s">
        <v>60</v>
      </c>
      <c r="E5872" s="94">
        <v>44866</v>
      </c>
      <c r="F5872" s="96" t="s">
        <v>142</v>
      </c>
      <c r="G5872" s="86">
        <v>0</v>
      </c>
      <c r="H5872" s="86">
        <v>0.22373214559484117</v>
      </c>
      <c r="I5872" s="86">
        <v>0.19965904746872457</v>
      </c>
      <c r="J5872" s="98">
        <v>0</v>
      </c>
      <c r="K5872" s="98">
        <v>0</v>
      </c>
      <c r="L5872" s="98">
        <v>0.17506991631673444</v>
      </c>
    </row>
    <row r="5873" spans="2:12" ht="19.5" customHeight="1" x14ac:dyDescent="0.3">
      <c r="B5873" s="39" t="s">
        <v>57</v>
      </c>
      <c r="C5873" s="38" t="s">
        <v>33</v>
      </c>
      <c r="D5873" s="38" t="s">
        <v>60</v>
      </c>
      <c r="E5873" s="94">
        <v>44835</v>
      </c>
      <c r="F5873" s="96" t="s">
        <v>142</v>
      </c>
      <c r="G5873" s="86">
        <v>0</v>
      </c>
      <c r="H5873" s="86">
        <v>0</v>
      </c>
      <c r="I5873" s="86">
        <v>0</v>
      </c>
      <c r="J5873" s="98">
        <v>0.24899675183542491</v>
      </c>
      <c r="K5873" s="98">
        <v>0.22397844983948104</v>
      </c>
      <c r="L5873" s="98">
        <v>0.21243821481283656</v>
      </c>
    </row>
    <row r="5874" spans="2:12" ht="19.5" customHeight="1" x14ac:dyDescent="0.3">
      <c r="B5874" s="39" t="s">
        <v>57</v>
      </c>
      <c r="C5874" s="38" t="s">
        <v>33</v>
      </c>
      <c r="D5874" s="38" t="s">
        <v>60</v>
      </c>
      <c r="E5874" s="94">
        <v>44805</v>
      </c>
      <c r="F5874" s="96" t="s">
        <v>142</v>
      </c>
      <c r="G5874" s="86">
        <v>0</v>
      </c>
      <c r="H5874" s="86">
        <v>0</v>
      </c>
      <c r="I5874" s="86">
        <v>0.33468538187341279</v>
      </c>
      <c r="J5874" s="98">
        <v>0.30488359032306772</v>
      </c>
      <c r="K5874" s="98">
        <v>0</v>
      </c>
      <c r="L5874" s="98">
        <v>0.30821471013679791</v>
      </c>
    </row>
    <row r="5875" spans="2:12" ht="19.5" customHeight="1" x14ac:dyDescent="0.3">
      <c r="B5875" s="39" t="s">
        <v>57</v>
      </c>
      <c r="C5875" s="38" t="s">
        <v>33</v>
      </c>
      <c r="D5875" s="38" t="s">
        <v>60</v>
      </c>
      <c r="E5875" s="94">
        <v>44774</v>
      </c>
      <c r="F5875" s="96" t="s">
        <v>142</v>
      </c>
      <c r="G5875" s="86">
        <v>0</v>
      </c>
      <c r="H5875" s="86">
        <v>0</v>
      </c>
      <c r="I5875" s="86">
        <v>0.38159139054645952</v>
      </c>
      <c r="J5875" s="98">
        <v>0.37580404225228969</v>
      </c>
      <c r="K5875" s="98">
        <v>0</v>
      </c>
      <c r="L5875" s="98">
        <v>0.40782404294748514</v>
      </c>
    </row>
    <row r="5876" spans="2:12" ht="19.5" customHeight="1" x14ac:dyDescent="0.3">
      <c r="B5876" s="39" t="s">
        <v>57</v>
      </c>
      <c r="C5876" s="38" t="s">
        <v>33</v>
      </c>
      <c r="D5876" s="38" t="s">
        <v>60</v>
      </c>
      <c r="E5876" s="94">
        <v>44743</v>
      </c>
      <c r="F5876" s="96" t="s">
        <v>142</v>
      </c>
      <c r="G5876" s="86">
        <v>0.36097502208733451</v>
      </c>
      <c r="H5876" s="86">
        <v>0.3494754256471525</v>
      </c>
      <c r="I5876" s="86">
        <v>0</v>
      </c>
      <c r="J5876" s="98">
        <v>0</v>
      </c>
      <c r="K5876" s="98">
        <v>0</v>
      </c>
      <c r="L5876" s="98">
        <v>0.33798367345218239</v>
      </c>
    </row>
    <row r="5877" spans="2:12" ht="19.5" customHeight="1" x14ac:dyDescent="0.3">
      <c r="B5877" s="39" t="s">
        <v>57</v>
      </c>
      <c r="C5877" s="38" t="s">
        <v>33</v>
      </c>
      <c r="D5877" s="38" t="s">
        <v>60</v>
      </c>
      <c r="E5877" s="94">
        <v>44713</v>
      </c>
      <c r="F5877" s="96" t="s">
        <v>142</v>
      </c>
      <c r="G5877" s="86">
        <v>0</v>
      </c>
      <c r="H5877" s="86">
        <v>0</v>
      </c>
      <c r="I5877" s="86">
        <v>0.29508711256021392</v>
      </c>
      <c r="J5877" s="98">
        <v>0.2855186583801641</v>
      </c>
      <c r="K5877" s="98">
        <v>0</v>
      </c>
      <c r="L5877" s="98">
        <v>0.28032082360669475</v>
      </c>
    </row>
    <row r="5878" spans="2:12" ht="19.5" customHeight="1" x14ac:dyDescent="0.3">
      <c r="B5878" s="39" t="s">
        <v>57</v>
      </c>
      <c r="C5878" s="38" t="s">
        <v>33</v>
      </c>
      <c r="D5878" s="38" t="s">
        <v>60</v>
      </c>
      <c r="E5878" s="94">
        <v>44682</v>
      </c>
      <c r="F5878" s="96" t="s">
        <v>142</v>
      </c>
      <c r="G5878" s="86">
        <v>0</v>
      </c>
      <c r="H5878" s="86">
        <v>0</v>
      </c>
      <c r="I5878" s="86">
        <v>0</v>
      </c>
      <c r="J5878" s="98">
        <v>0.26334350127644951</v>
      </c>
      <c r="K5878" s="98">
        <v>0.2518346488767918</v>
      </c>
      <c r="L5878" s="98">
        <v>0.24196981594301034</v>
      </c>
    </row>
    <row r="5879" spans="2:12" ht="19.5" customHeight="1" x14ac:dyDescent="0.3">
      <c r="B5879" s="39" t="s">
        <v>57</v>
      </c>
      <c r="C5879" s="38" t="s">
        <v>33</v>
      </c>
      <c r="D5879" s="38" t="s">
        <v>60</v>
      </c>
      <c r="E5879" s="94">
        <v>44652</v>
      </c>
      <c r="F5879" s="96" t="s">
        <v>142</v>
      </c>
      <c r="G5879" s="86">
        <v>0</v>
      </c>
      <c r="H5879" s="86">
        <v>0</v>
      </c>
      <c r="I5879" s="86">
        <v>0</v>
      </c>
      <c r="J5879" s="98">
        <v>0.2839660175891206</v>
      </c>
      <c r="K5879" s="98">
        <v>0.25883520504433433</v>
      </c>
      <c r="L5879" s="98">
        <v>0.24831344463936006</v>
      </c>
    </row>
    <row r="5880" spans="2:12" ht="19.5" customHeight="1" x14ac:dyDescent="0.3">
      <c r="B5880" s="39" t="s">
        <v>57</v>
      </c>
      <c r="C5880" s="38" t="s">
        <v>33</v>
      </c>
      <c r="D5880" s="38" t="s">
        <v>60</v>
      </c>
      <c r="E5880" s="94">
        <v>44621</v>
      </c>
      <c r="F5880" s="96" t="s">
        <v>142</v>
      </c>
      <c r="G5880" s="86">
        <v>0</v>
      </c>
      <c r="H5880" s="86">
        <v>0.42921557438107416</v>
      </c>
      <c r="I5880" s="86">
        <v>0.38635117194099822</v>
      </c>
      <c r="J5880" s="98">
        <v>0</v>
      </c>
      <c r="K5880" s="98">
        <v>0</v>
      </c>
      <c r="L5880" s="98">
        <v>0.35987285726195506</v>
      </c>
    </row>
    <row r="5881" spans="2:12" ht="19.5" customHeight="1" x14ac:dyDescent="0.3">
      <c r="B5881" s="39" t="s">
        <v>57</v>
      </c>
      <c r="C5881" s="38" t="s">
        <v>33</v>
      </c>
      <c r="D5881" s="38" t="s">
        <v>60</v>
      </c>
      <c r="E5881" s="94">
        <v>44593</v>
      </c>
      <c r="F5881" s="96" t="s">
        <v>142</v>
      </c>
      <c r="G5881" s="86">
        <v>0.3392495474638435</v>
      </c>
      <c r="H5881" s="86">
        <v>0.30069218274737869</v>
      </c>
      <c r="I5881" s="86">
        <v>0</v>
      </c>
      <c r="J5881" s="98">
        <v>0</v>
      </c>
      <c r="K5881" s="98">
        <v>0</v>
      </c>
      <c r="L5881" s="98">
        <v>0.26408876786386476</v>
      </c>
    </row>
    <row r="5882" spans="2:12" ht="19.5" customHeight="1" x14ac:dyDescent="0.3">
      <c r="B5882" s="39" t="s">
        <v>57</v>
      </c>
      <c r="C5882" s="38" t="s">
        <v>33</v>
      </c>
      <c r="D5882" s="38" t="s">
        <v>60</v>
      </c>
      <c r="E5882" s="94">
        <v>44562</v>
      </c>
      <c r="F5882" s="96" t="s">
        <v>142</v>
      </c>
      <c r="G5882" s="86">
        <v>0.34862974571600625</v>
      </c>
      <c r="H5882" s="86">
        <v>0.31475448252389776</v>
      </c>
      <c r="I5882" s="86">
        <v>0</v>
      </c>
      <c r="J5882" s="98">
        <v>0</v>
      </c>
      <c r="K5882" s="98">
        <v>0</v>
      </c>
      <c r="L5882" s="98">
        <v>0.26238521507906376</v>
      </c>
    </row>
    <row r="5883" spans="2:12" ht="19.5" customHeight="1" x14ac:dyDescent="0.3">
      <c r="B5883" s="39" t="s">
        <v>57</v>
      </c>
      <c r="C5883" s="38" t="s">
        <v>33</v>
      </c>
      <c r="D5883" s="38" t="s">
        <v>60</v>
      </c>
      <c r="E5883" s="94">
        <v>45108</v>
      </c>
      <c r="F5883" s="96" t="s">
        <v>143</v>
      </c>
      <c r="G5883" s="86">
        <v>0.18287718602467601</v>
      </c>
      <c r="H5883" s="86">
        <v>0.16871460127825577</v>
      </c>
      <c r="I5883" s="86">
        <v>0</v>
      </c>
      <c r="J5883" s="98">
        <v>0</v>
      </c>
      <c r="K5883" s="98">
        <v>0</v>
      </c>
      <c r="L5883" s="98">
        <v>0.12737632167203264</v>
      </c>
    </row>
    <row r="5884" spans="2:12" ht="19.5" customHeight="1" x14ac:dyDescent="0.3">
      <c r="B5884" s="39" t="s">
        <v>57</v>
      </c>
      <c r="C5884" s="38" t="s">
        <v>33</v>
      </c>
      <c r="D5884" s="38" t="s">
        <v>60</v>
      </c>
      <c r="E5884" s="94">
        <v>45078</v>
      </c>
      <c r="F5884" s="96" t="s">
        <v>143</v>
      </c>
      <c r="G5884" s="86">
        <v>0</v>
      </c>
      <c r="H5884" s="86">
        <v>0</v>
      </c>
      <c r="I5884" s="86">
        <v>0.15530784580775098</v>
      </c>
      <c r="J5884" s="98">
        <v>0.14533762033025466</v>
      </c>
      <c r="K5884" s="98">
        <v>0</v>
      </c>
      <c r="L5884" s="98">
        <v>0.13365888686314936</v>
      </c>
    </row>
    <row r="5885" spans="2:12" ht="19.5" customHeight="1" x14ac:dyDescent="0.3">
      <c r="B5885" s="39" t="s">
        <v>57</v>
      </c>
      <c r="C5885" s="38" t="s">
        <v>33</v>
      </c>
      <c r="D5885" s="38" t="s">
        <v>60</v>
      </c>
      <c r="E5885" s="94">
        <v>45047</v>
      </c>
      <c r="F5885" s="96" t="s">
        <v>143</v>
      </c>
      <c r="G5885" s="86">
        <v>0</v>
      </c>
      <c r="H5885" s="86">
        <v>0</v>
      </c>
      <c r="I5885" s="86">
        <v>0</v>
      </c>
      <c r="J5885" s="98">
        <v>0.12705607762576188</v>
      </c>
      <c r="K5885" s="98">
        <v>0.11625767341038216</v>
      </c>
      <c r="L5885" s="98">
        <v>0.12117660878154989</v>
      </c>
    </row>
    <row r="5886" spans="2:12" ht="19.5" customHeight="1" x14ac:dyDescent="0.3">
      <c r="B5886" s="39" t="s">
        <v>57</v>
      </c>
      <c r="C5886" s="38" t="s">
        <v>33</v>
      </c>
      <c r="D5886" s="38" t="s">
        <v>60</v>
      </c>
      <c r="E5886" s="94">
        <v>45017</v>
      </c>
      <c r="F5886" s="96" t="s">
        <v>143</v>
      </c>
      <c r="G5886" s="86">
        <v>0</v>
      </c>
      <c r="H5886" s="86">
        <v>0</v>
      </c>
      <c r="I5886" s="86">
        <v>0</v>
      </c>
      <c r="J5886" s="98">
        <v>0.1356889089110318</v>
      </c>
      <c r="K5886" s="98">
        <v>0.11866945897978594</v>
      </c>
      <c r="L5886" s="98">
        <v>0.12413558089377565</v>
      </c>
    </row>
    <row r="5887" spans="2:12" ht="19.5" customHeight="1" x14ac:dyDescent="0.3">
      <c r="B5887" s="39" t="s">
        <v>57</v>
      </c>
      <c r="C5887" s="38" t="s">
        <v>33</v>
      </c>
      <c r="D5887" s="38" t="s">
        <v>60</v>
      </c>
      <c r="E5887" s="94">
        <v>44986</v>
      </c>
      <c r="F5887" s="96" t="s">
        <v>143</v>
      </c>
      <c r="G5887" s="86">
        <v>0</v>
      </c>
      <c r="H5887" s="86">
        <v>0.1764597017911409</v>
      </c>
      <c r="I5887" s="86">
        <v>0.14569002271696901</v>
      </c>
      <c r="J5887" s="98">
        <v>0</v>
      </c>
      <c r="K5887" s="98">
        <v>0</v>
      </c>
      <c r="L5887" s="98">
        <v>0.14487866850830955</v>
      </c>
    </row>
    <row r="5888" spans="2:12" ht="19.5" customHeight="1" x14ac:dyDescent="0.3">
      <c r="B5888" s="39" t="s">
        <v>57</v>
      </c>
      <c r="C5888" s="38" t="s">
        <v>33</v>
      </c>
      <c r="D5888" s="38" t="s">
        <v>60</v>
      </c>
      <c r="E5888" s="94">
        <v>44958</v>
      </c>
      <c r="F5888" s="96" t="s">
        <v>143</v>
      </c>
      <c r="G5888" s="86">
        <v>0.2456560985805723</v>
      </c>
      <c r="H5888" s="86">
        <v>0.223861797727544</v>
      </c>
      <c r="I5888" s="86">
        <v>0</v>
      </c>
      <c r="J5888" s="98">
        <v>0</v>
      </c>
      <c r="K5888" s="98">
        <v>0</v>
      </c>
      <c r="L5888" s="98">
        <v>0.17969847661041566</v>
      </c>
    </row>
    <row r="5889" spans="2:12" ht="19.5" customHeight="1" x14ac:dyDescent="0.3">
      <c r="B5889" s="39" t="s">
        <v>57</v>
      </c>
      <c r="C5889" s="38" t="s">
        <v>33</v>
      </c>
      <c r="D5889" s="38" t="s">
        <v>60</v>
      </c>
      <c r="E5889" s="94">
        <v>44927</v>
      </c>
      <c r="F5889" s="96" t="s">
        <v>143</v>
      </c>
      <c r="G5889" s="86">
        <v>0.20149074876891115</v>
      </c>
      <c r="H5889" s="86">
        <v>0.17102090238652834</v>
      </c>
      <c r="I5889" s="86">
        <v>0</v>
      </c>
      <c r="J5889" s="98">
        <v>0</v>
      </c>
      <c r="K5889" s="98">
        <v>0</v>
      </c>
      <c r="L5889" s="98">
        <v>0.10172047321996078</v>
      </c>
    </row>
    <row r="5890" spans="2:12" ht="19.5" customHeight="1" x14ac:dyDescent="0.3">
      <c r="B5890" s="39" t="s">
        <v>57</v>
      </c>
      <c r="C5890" s="38" t="s">
        <v>33</v>
      </c>
      <c r="D5890" s="38" t="s">
        <v>60</v>
      </c>
      <c r="E5890" s="94">
        <v>44896</v>
      </c>
      <c r="F5890" s="96" t="s">
        <v>143</v>
      </c>
      <c r="G5890" s="86">
        <v>0.24813693681823085</v>
      </c>
      <c r="H5890" s="86">
        <v>0.22905778280925065</v>
      </c>
      <c r="I5890" s="86">
        <v>0</v>
      </c>
      <c r="J5890" s="98">
        <v>0</v>
      </c>
      <c r="K5890" s="98">
        <v>0</v>
      </c>
      <c r="L5890" s="98">
        <v>0.21329826128587226</v>
      </c>
    </row>
    <row r="5891" spans="2:12" ht="19.5" customHeight="1" x14ac:dyDescent="0.3">
      <c r="B5891" s="39" t="s">
        <v>57</v>
      </c>
      <c r="C5891" s="38" t="s">
        <v>33</v>
      </c>
      <c r="D5891" s="38" t="s">
        <v>60</v>
      </c>
      <c r="E5891" s="94">
        <v>44866</v>
      </c>
      <c r="F5891" s="96" t="s">
        <v>143</v>
      </c>
      <c r="G5891" s="86">
        <v>0</v>
      </c>
      <c r="H5891" s="86">
        <v>0.22173214559484117</v>
      </c>
      <c r="I5891" s="86">
        <v>0.19765904746872459</v>
      </c>
      <c r="J5891" s="98">
        <v>0</v>
      </c>
      <c r="K5891" s="98">
        <v>0</v>
      </c>
      <c r="L5891" s="98">
        <v>0.17306991631673446</v>
      </c>
    </row>
    <row r="5892" spans="2:12" ht="19.5" customHeight="1" x14ac:dyDescent="0.3">
      <c r="B5892" s="39" t="s">
        <v>57</v>
      </c>
      <c r="C5892" s="38" t="s">
        <v>33</v>
      </c>
      <c r="D5892" s="38" t="s">
        <v>60</v>
      </c>
      <c r="E5892" s="94">
        <v>44835</v>
      </c>
      <c r="F5892" s="96" t="s">
        <v>143</v>
      </c>
      <c r="G5892" s="86">
        <v>0</v>
      </c>
      <c r="H5892" s="86">
        <v>0</v>
      </c>
      <c r="I5892" s="86">
        <v>0</v>
      </c>
      <c r="J5892" s="98">
        <v>0.24699675183542491</v>
      </c>
      <c r="K5892" s="98">
        <v>0.22197844983948106</v>
      </c>
      <c r="L5892" s="98">
        <v>0.21043821481283659</v>
      </c>
    </row>
    <row r="5893" spans="2:12" ht="19.5" customHeight="1" x14ac:dyDescent="0.3">
      <c r="B5893" s="39" t="s">
        <v>57</v>
      </c>
      <c r="C5893" s="38" t="s">
        <v>33</v>
      </c>
      <c r="D5893" s="38" t="s">
        <v>60</v>
      </c>
      <c r="E5893" s="94">
        <v>44805</v>
      </c>
      <c r="F5893" s="96" t="s">
        <v>143</v>
      </c>
      <c r="G5893" s="86">
        <v>0</v>
      </c>
      <c r="H5893" s="86">
        <v>0</v>
      </c>
      <c r="I5893" s="86">
        <v>0.33268538187341279</v>
      </c>
      <c r="J5893" s="98">
        <v>0.30288359032306772</v>
      </c>
      <c r="K5893" s="98">
        <v>0</v>
      </c>
      <c r="L5893" s="98">
        <v>0.30621471013679791</v>
      </c>
    </row>
    <row r="5894" spans="2:12" ht="19.5" customHeight="1" x14ac:dyDescent="0.3">
      <c r="B5894" s="39" t="s">
        <v>57</v>
      </c>
      <c r="C5894" s="38" t="s">
        <v>33</v>
      </c>
      <c r="D5894" s="38" t="s">
        <v>60</v>
      </c>
      <c r="E5894" s="94">
        <v>44774</v>
      </c>
      <c r="F5894" s="96" t="s">
        <v>143</v>
      </c>
      <c r="G5894" s="86">
        <v>0</v>
      </c>
      <c r="H5894" s="86">
        <v>0</v>
      </c>
      <c r="I5894" s="86">
        <v>0.37959139054645952</v>
      </c>
      <c r="J5894" s="98">
        <v>0.37380404225228969</v>
      </c>
      <c r="K5894" s="98">
        <v>0</v>
      </c>
      <c r="L5894" s="98">
        <v>0.40582404294748514</v>
      </c>
    </row>
    <row r="5895" spans="2:12" ht="19.5" customHeight="1" x14ac:dyDescent="0.3">
      <c r="B5895" s="39" t="s">
        <v>57</v>
      </c>
      <c r="C5895" s="38" t="s">
        <v>33</v>
      </c>
      <c r="D5895" s="38" t="s">
        <v>60</v>
      </c>
      <c r="E5895" s="94">
        <v>44743</v>
      </c>
      <c r="F5895" s="96" t="s">
        <v>143</v>
      </c>
      <c r="G5895" s="86">
        <v>0.35897502208733451</v>
      </c>
      <c r="H5895" s="86">
        <v>0.3474754256471525</v>
      </c>
      <c r="I5895" s="86">
        <v>0</v>
      </c>
      <c r="J5895" s="98">
        <v>0</v>
      </c>
      <c r="K5895" s="98">
        <v>0</v>
      </c>
      <c r="L5895" s="98">
        <v>0.33598367345218239</v>
      </c>
    </row>
    <row r="5896" spans="2:12" ht="19.5" customHeight="1" x14ac:dyDescent="0.3">
      <c r="B5896" s="39" t="s">
        <v>57</v>
      </c>
      <c r="C5896" s="38" t="s">
        <v>33</v>
      </c>
      <c r="D5896" s="38" t="s">
        <v>60</v>
      </c>
      <c r="E5896" s="94">
        <v>44713</v>
      </c>
      <c r="F5896" s="96" t="s">
        <v>143</v>
      </c>
      <c r="G5896" s="86">
        <v>0</v>
      </c>
      <c r="H5896" s="86">
        <v>0</v>
      </c>
      <c r="I5896" s="86">
        <v>0.29308711256021391</v>
      </c>
      <c r="J5896" s="98">
        <v>0.2835186583801641</v>
      </c>
      <c r="K5896" s="98">
        <v>0</v>
      </c>
      <c r="L5896" s="98">
        <v>0.27832082360669474</v>
      </c>
    </row>
    <row r="5897" spans="2:12" ht="19.5" customHeight="1" x14ac:dyDescent="0.3">
      <c r="B5897" s="39" t="s">
        <v>57</v>
      </c>
      <c r="C5897" s="38" t="s">
        <v>33</v>
      </c>
      <c r="D5897" s="38" t="s">
        <v>60</v>
      </c>
      <c r="E5897" s="94">
        <v>44682</v>
      </c>
      <c r="F5897" s="96" t="s">
        <v>143</v>
      </c>
      <c r="G5897" s="86">
        <v>0</v>
      </c>
      <c r="H5897" s="86">
        <v>0</v>
      </c>
      <c r="I5897" s="86">
        <v>0</v>
      </c>
      <c r="J5897" s="98">
        <v>0.26134350127644951</v>
      </c>
      <c r="K5897" s="98">
        <v>0.2498346488767918</v>
      </c>
      <c r="L5897" s="98">
        <v>0.23996981594301037</v>
      </c>
    </row>
    <row r="5898" spans="2:12" ht="19.5" customHeight="1" x14ac:dyDescent="0.3">
      <c r="B5898" s="39" t="s">
        <v>57</v>
      </c>
      <c r="C5898" s="38" t="s">
        <v>33</v>
      </c>
      <c r="D5898" s="38" t="s">
        <v>60</v>
      </c>
      <c r="E5898" s="94">
        <v>44652</v>
      </c>
      <c r="F5898" s="96" t="s">
        <v>143</v>
      </c>
      <c r="G5898" s="86">
        <v>0</v>
      </c>
      <c r="H5898" s="86">
        <v>0</v>
      </c>
      <c r="I5898" s="86">
        <v>0</v>
      </c>
      <c r="J5898" s="98">
        <v>0.2819660175891206</v>
      </c>
      <c r="K5898" s="98">
        <v>0.25683520504433432</v>
      </c>
      <c r="L5898" s="98">
        <v>0.24631344463936006</v>
      </c>
    </row>
    <row r="5899" spans="2:12" ht="19.5" customHeight="1" x14ac:dyDescent="0.3">
      <c r="B5899" s="39" t="s">
        <v>57</v>
      </c>
      <c r="C5899" s="38" t="s">
        <v>33</v>
      </c>
      <c r="D5899" s="38" t="s">
        <v>60</v>
      </c>
      <c r="E5899" s="94">
        <v>44621</v>
      </c>
      <c r="F5899" s="96" t="s">
        <v>143</v>
      </c>
      <c r="G5899" s="86">
        <v>0</v>
      </c>
      <c r="H5899" s="86">
        <v>0.42721557438107416</v>
      </c>
      <c r="I5899" s="86">
        <v>0.38435117194099822</v>
      </c>
      <c r="J5899" s="98">
        <v>0</v>
      </c>
      <c r="K5899" s="98">
        <v>0</v>
      </c>
      <c r="L5899" s="98">
        <v>0.35787285726195506</v>
      </c>
    </row>
    <row r="5900" spans="2:12" ht="19.5" customHeight="1" x14ac:dyDescent="0.3">
      <c r="B5900" s="39" t="s">
        <v>57</v>
      </c>
      <c r="C5900" s="38" t="s">
        <v>33</v>
      </c>
      <c r="D5900" s="38" t="s">
        <v>60</v>
      </c>
      <c r="E5900" s="94">
        <v>44593</v>
      </c>
      <c r="F5900" s="96" t="s">
        <v>143</v>
      </c>
      <c r="G5900" s="86">
        <v>0.3372495474638435</v>
      </c>
      <c r="H5900" s="86">
        <v>0.29869218274737869</v>
      </c>
      <c r="I5900" s="86">
        <v>0</v>
      </c>
      <c r="J5900" s="98">
        <v>0</v>
      </c>
      <c r="K5900" s="98">
        <v>0</v>
      </c>
      <c r="L5900" s="98">
        <v>0.26208876786386476</v>
      </c>
    </row>
    <row r="5901" spans="2:12" ht="19.5" customHeight="1" x14ac:dyDescent="0.3">
      <c r="B5901" s="39" t="s">
        <v>57</v>
      </c>
      <c r="C5901" s="38" t="s">
        <v>33</v>
      </c>
      <c r="D5901" s="38" t="s">
        <v>60</v>
      </c>
      <c r="E5901" s="94">
        <v>44562</v>
      </c>
      <c r="F5901" s="96" t="s">
        <v>143</v>
      </c>
      <c r="G5901" s="86">
        <v>0.34662974571600624</v>
      </c>
      <c r="H5901" s="86">
        <v>0.31275448252389776</v>
      </c>
      <c r="I5901" s="86">
        <v>0</v>
      </c>
      <c r="J5901" s="98">
        <v>0</v>
      </c>
      <c r="K5901" s="98">
        <v>0</v>
      </c>
      <c r="L5901" s="98">
        <v>0.26038521507906376</v>
      </c>
    </row>
    <row r="5902" spans="2:12" ht="19.5" customHeight="1" x14ac:dyDescent="0.3">
      <c r="B5902" s="39" t="s">
        <v>57</v>
      </c>
      <c r="C5902" s="38" t="s">
        <v>33</v>
      </c>
      <c r="D5902" s="38" t="s">
        <v>60</v>
      </c>
      <c r="E5902" s="94">
        <v>45108</v>
      </c>
      <c r="F5902" s="96" t="s">
        <v>144</v>
      </c>
      <c r="G5902" s="86">
        <v>0.17987718602467601</v>
      </c>
      <c r="H5902" s="86">
        <v>0.16571460127825577</v>
      </c>
      <c r="I5902" s="86">
        <v>0</v>
      </c>
      <c r="J5902" s="98">
        <v>0</v>
      </c>
      <c r="K5902" s="98">
        <v>0</v>
      </c>
      <c r="L5902" s="98">
        <v>0.12437632167203264</v>
      </c>
    </row>
    <row r="5903" spans="2:12" ht="19.5" customHeight="1" x14ac:dyDescent="0.3">
      <c r="B5903" s="39" t="s">
        <v>57</v>
      </c>
      <c r="C5903" s="38" t="s">
        <v>33</v>
      </c>
      <c r="D5903" s="38" t="s">
        <v>60</v>
      </c>
      <c r="E5903" s="94">
        <v>45078</v>
      </c>
      <c r="F5903" s="96" t="s">
        <v>144</v>
      </c>
      <c r="G5903" s="86">
        <v>0</v>
      </c>
      <c r="H5903" s="86">
        <v>0</v>
      </c>
      <c r="I5903" s="86">
        <v>0.15230784580775097</v>
      </c>
      <c r="J5903" s="98">
        <v>0.14233762033025468</v>
      </c>
      <c r="K5903" s="98">
        <v>0</v>
      </c>
      <c r="L5903" s="98">
        <v>0.13065888686314936</v>
      </c>
    </row>
    <row r="5904" spans="2:12" ht="19.5" customHeight="1" x14ac:dyDescent="0.3">
      <c r="B5904" s="39" t="s">
        <v>57</v>
      </c>
      <c r="C5904" s="38" t="s">
        <v>33</v>
      </c>
      <c r="D5904" s="38" t="s">
        <v>60</v>
      </c>
      <c r="E5904" s="94">
        <v>45047</v>
      </c>
      <c r="F5904" s="96" t="s">
        <v>144</v>
      </c>
      <c r="G5904" s="86">
        <v>0</v>
      </c>
      <c r="H5904" s="86">
        <v>0</v>
      </c>
      <c r="I5904" s="86">
        <v>0</v>
      </c>
      <c r="J5904" s="98">
        <v>0.12405607762576187</v>
      </c>
      <c r="K5904" s="98">
        <v>0.11325767341038216</v>
      </c>
      <c r="L5904" s="98">
        <v>0.11817660878154988</v>
      </c>
    </row>
    <row r="5905" spans="2:12" ht="19.5" customHeight="1" x14ac:dyDescent="0.3">
      <c r="B5905" s="39" t="s">
        <v>57</v>
      </c>
      <c r="C5905" s="38" t="s">
        <v>33</v>
      </c>
      <c r="D5905" s="38" t="s">
        <v>60</v>
      </c>
      <c r="E5905" s="94">
        <v>45017</v>
      </c>
      <c r="F5905" s="96" t="s">
        <v>144</v>
      </c>
      <c r="G5905" s="86">
        <v>0</v>
      </c>
      <c r="H5905" s="86">
        <v>0</v>
      </c>
      <c r="I5905" s="86">
        <v>0</v>
      </c>
      <c r="J5905" s="98">
        <v>0.1326889089110318</v>
      </c>
      <c r="K5905" s="98">
        <v>0.11566945897978594</v>
      </c>
      <c r="L5905" s="98">
        <v>0.12113558089377564</v>
      </c>
    </row>
    <row r="5906" spans="2:12" ht="19.5" customHeight="1" x14ac:dyDescent="0.3">
      <c r="B5906" s="39" t="s">
        <v>57</v>
      </c>
      <c r="C5906" s="38" t="s">
        <v>33</v>
      </c>
      <c r="D5906" s="38" t="s">
        <v>60</v>
      </c>
      <c r="E5906" s="94">
        <v>44986</v>
      </c>
      <c r="F5906" s="96" t="s">
        <v>144</v>
      </c>
      <c r="G5906" s="86">
        <v>0</v>
      </c>
      <c r="H5906" s="86">
        <v>0.1734597017911409</v>
      </c>
      <c r="I5906" s="86">
        <v>0.14269002271696901</v>
      </c>
      <c r="J5906" s="98">
        <v>0</v>
      </c>
      <c r="K5906" s="98">
        <v>0</v>
      </c>
      <c r="L5906" s="98">
        <v>0.14187866850830955</v>
      </c>
    </row>
    <row r="5907" spans="2:12" ht="19.5" customHeight="1" x14ac:dyDescent="0.3">
      <c r="B5907" s="39" t="s">
        <v>57</v>
      </c>
      <c r="C5907" s="38" t="s">
        <v>33</v>
      </c>
      <c r="D5907" s="38" t="s">
        <v>60</v>
      </c>
      <c r="E5907" s="94">
        <v>44958</v>
      </c>
      <c r="F5907" s="96" t="s">
        <v>144</v>
      </c>
      <c r="G5907" s="86">
        <v>0.24265609858057233</v>
      </c>
      <c r="H5907" s="86">
        <v>0.22086179772754402</v>
      </c>
      <c r="I5907" s="86">
        <v>0</v>
      </c>
      <c r="J5907" s="98">
        <v>0</v>
      </c>
      <c r="K5907" s="98">
        <v>0</v>
      </c>
      <c r="L5907" s="98">
        <v>0.17669847661041566</v>
      </c>
    </row>
    <row r="5908" spans="2:12" ht="19.5" customHeight="1" x14ac:dyDescent="0.3">
      <c r="B5908" s="39" t="s">
        <v>57</v>
      </c>
      <c r="C5908" s="38" t="s">
        <v>33</v>
      </c>
      <c r="D5908" s="38" t="s">
        <v>60</v>
      </c>
      <c r="E5908" s="94">
        <v>44927</v>
      </c>
      <c r="F5908" s="96" t="s">
        <v>144</v>
      </c>
      <c r="G5908" s="86">
        <v>0.19849074876891115</v>
      </c>
      <c r="H5908" s="86">
        <v>0.16802090238652834</v>
      </c>
      <c r="I5908" s="86">
        <v>0</v>
      </c>
      <c r="J5908" s="98">
        <v>0</v>
      </c>
      <c r="K5908" s="98">
        <v>0</v>
      </c>
      <c r="L5908" s="98">
        <v>9.8720473219960775E-2</v>
      </c>
    </row>
    <row r="5909" spans="2:12" ht="19.5" customHeight="1" x14ac:dyDescent="0.3">
      <c r="B5909" s="39" t="s">
        <v>57</v>
      </c>
      <c r="C5909" s="38" t="s">
        <v>33</v>
      </c>
      <c r="D5909" s="38" t="s">
        <v>60</v>
      </c>
      <c r="E5909" s="94">
        <v>44896</v>
      </c>
      <c r="F5909" s="96" t="s">
        <v>144</v>
      </c>
      <c r="G5909" s="86">
        <v>0.24513693681823084</v>
      </c>
      <c r="H5909" s="86">
        <v>0.22605778280925065</v>
      </c>
      <c r="I5909" s="86">
        <v>0</v>
      </c>
      <c r="J5909" s="98">
        <v>0</v>
      </c>
      <c r="K5909" s="98">
        <v>0</v>
      </c>
      <c r="L5909" s="98">
        <v>0.21029826128587228</v>
      </c>
    </row>
    <row r="5910" spans="2:12" ht="19.5" customHeight="1" x14ac:dyDescent="0.3">
      <c r="B5910" s="39" t="s">
        <v>57</v>
      </c>
      <c r="C5910" s="38" t="s">
        <v>33</v>
      </c>
      <c r="D5910" s="38" t="s">
        <v>60</v>
      </c>
      <c r="E5910" s="94">
        <v>44866</v>
      </c>
      <c r="F5910" s="96" t="s">
        <v>144</v>
      </c>
      <c r="G5910" s="86">
        <v>0</v>
      </c>
      <c r="H5910" s="86">
        <v>0.21873214559484119</v>
      </c>
      <c r="I5910" s="86">
        <v>0.19465904746872459</v>
      </c>
      <c r="J5910" s="98">
        <v>0</v>
      </c>
      <c r="K5910" s="98">
        <v>0</v>
      </c>
      <c r="L5910" s="98">
        <v>0.17006991631673446</v>
      </c>
    </row>
    <row r="5911" spans="2:12" ht="19.5" customHeight="1" x14ac:dyDescent="0.3">
      <c r="B5911" s="39" t="s">
        <v>57</v>
      </c>
      <c r="C5911" s="38" t="s">
        <v>33</v>
      </c>
      <c r="D5911" s="38" t="s">
        <v>60</v>
      </c>
      <c r="E5911" s="94">
        <v>44835</v>
      </c>
      <c r="F5911" s="96" t="s">
        <v>144</v>
      </c>
      <c r="G5911" s="86">
        <v>0</v>
      </c>
      <c r="H5911" s="86">
        <v>0</v>
      </c>
      <c r="I5911" s="86">
        <v>0</v>
      </c>
      <c r="J5911" s="98">
        <v>0.24399675183542494</v>
      </c>
      <c r="K5911" s="98">
        <v>0.21897844983948106</v>
      </c>
      <c r="L5911" s="98">
        <v>0.20743821481283659</v>
      </c>
    </row>
    <row r="5912" spans="2:12" ht="19.5" customHeight="1" x14ac:dyDescent="0.3">
      <c r="B5912" s="39" t="s">
        <v>57</v>
      </c>
      <c r="C5912" s="38" t="s">
        <v>33</v>
      </c>
      <c r="D5912" s="38" t="s">
        <v>60</v>
      </c>
      <c r="E5912" s="94">
        <v>44805</v>
      </c>
      <c r="F5912" s="96" t="s">
        <v>144</v>
      </c>
      <c r="G5912" s="86">
        <v>0</v>
      </c>
      <c r="H5912" s="86">
        <v>0</v>
      </c>
      <c r="I5912" s="86">
        <v>0.32968538187341279</v>
      </c>
      <c r="J5912" s="98">
        <v>0.29988359032306772</v>
      </c>
      <c r="K5912" s="98">
        <v>0</v>
      </c>
      <c r="L5912" s="98">
        <v>0.3032147101367979</v>
      </c>
    </row>
    <row r="5913" spans="2:12" ht="19.5" customHeight="1" x14ac:dyDescent="0.3">
      <c r="B5913" s="39" t="s">
        <v>57</v>
      </c>
      <c r="C5913" s="38" t="s">
        <v>33</v>
      </c>
      <c r="D5913" s="38" t="s">
        <v>60</v>
      </c>
      <c r="E5913" s="94">
        <v>44774</v>
      </c>
      <c r="F5913" s="96" t="s">
        <v>144</v>
      </c>
      <c r="G5913" s="86">
        <v>0</v>
      </c>
      <c r="H5913" s="86">
        <v>0</v>
      </c>
      <c r="I5913" s="86">
        <v>0.37659139054645951</v>
      </c>
      <c r="J5913" s="98">
        <v>0.37080404225228969</v>
      </c>
      <c r="K5913" s="98">
        <v>0</v>
      </c>
      <c r="L5913" s="98">
        <v>0.40282404294748514</v>
      </c>
    </row>
    <row r="5914" spans="2:12" ht="19.5" customHeight="1" x14ac:dyDescent="0.3">
      <c r="B5914" s="39" t="s">
        <v>57</v>
      </c>
      <c r="C5914" s="38" t="s">
        <v>33</v>
      </c>
      <c r="D5914" s="38" t="s">
        <v>60</v>
      </c>
      <c r="E5914" s="94">
        <v>44743</v>
      </c>
      <c r="F5914" s="96" t="s">
        <v>144</v>
      </c>
      <c r="G5914" s="86">
        <v>0.3559750220873345</v>
      </c>
      <c r="H5914" s="86">
        <v>0.3444754256471525</v>
      </c>
      <c r="I5914" s="86">
        <v>0</v>
      </c>
      <c r="J5914" s="98">
        <v>0</v>
      </c>
      <c r="K5914" s="98">
        <v>0</v>
      </c>
      <c r="L5914" s="98">
        <v>0.33298367345218238</v>
      </c>
    </row>
    <row r="5915" spans="2:12" ht="19.5" customHeight="1" x14ac:dyDescent="0.3">
      <c r="B5915" s="39" t="s">
        <v>57</v>
      </c>
      <c r="C5915" s="38" t="s">
        <v>33</v>
      </c>
      <c r="D5915" s="38" t="s">
        <v>60</v>
      </c>
      <c r="E5915" s="94">
        <v>44713</v>
      </c>
      <c r="F5915" s="96" t="s">
        <v>144</v>
      </c>
      <c r="G5915" s="86">
        <v>0</v>
      </c>
      <c r="H5915" s="86">
        <v>0</v>
      </c>
      <c r="I5915" s="86">
        <v>0.29008711256021391</v>
      </c>
      <c r="J5915" s="98">
        <v>0.2805186583801641</v>
      </c>
      <c r="K5915" s="98">
        <v>0</v>
      </c>
      <c r="L5915" s="98">
        <v>0.27532082360669474</v>
      </c>
    </row>
    <row r="5916" spans="2:12" ht="19.5" customHeight="1" x14ac:dyDescent="0.3">
      <c r="B5916" s="39" t="s">
        <v>57</v>
      </c>
      <c r="C5916" s="38" t="s">
        <v>33</v>
      </c>
      <c r="D5916" s="38" t="s">
        <v>60</v>
      </c>
      <c r="E5916" s="94">
        <v>44682</v>
      </c>
      <c r="F5916" s="96" t="s">
        <v>144</v>
      </c>
      <c r="G5916" s="86">
        <v>0</v>
      </c>
      <c r="H5916" s="86">
        <v>0</v>
      </c>
      <c r="I5916" s="86">
        <v>0</v>
      </c>
      <c r="J5916" s="98">
        <v>0.25834350127644951</v>
      </c>
      <c r="K5916" s="98">
        <v>0.2468346488767918</v>
      </c>
      <c r="L5916" s="98">
        <v>0.23696981594301036</v>
      </c>
    </row>
    <row r="5917" spans="2:12" ht="19.5" customHeight="1" x14ac:dyDescent="0.3">
      <c r="B5917" s="39" t="s">
        <v>57</v>
      </c>
      <c r="C5917" s="38" t="s">
        <v>33</v>
      </c>
      <c r="D5917" s="38" t="s">
        <v>60</v>
      </c>
      <c r="E5917" s="94">
        <v>44652</v>
      </c>
      <c r="F5917" s="96" t="s">
        <v>144</v>
      </c>
      <c r="G5917" s="86">
        <v>0</v>
      </c>
      <c r="H5917" s="86">
        <v>0</v>
      </c>
      <c r="I5917" s="86">
        <v>0</v>
      </c>
      <c r="J5917" s="98">
        <v>0.2789660175891206</v>
      </c>
      <c r="K5917" s="98">
        <v>0.25383520504433432</v>
      </c>
      <c r="L5917" s="98">
        <v>0.24331344463936008</v>
      </c>
    </row>
    <row r="5918" spans="2:12" ht="19.5" customHeight="1" x14ac:dyDescent="0.3">
      <c r="B5918" s="39" t="s">
        <v>57</v>
      </c>
      <c r="C5918" s="38" t="s">
        <v>33</v>
      </c>
      <c r="D5918" s="38" t="s">
        <v>60</v>
      </c>
      <c r="E5918" s="94">
        <v>44621</v>
      </c>
      <c r="F5918" s="96" t="s">
        <v>144</v>
      </c>
      <c r="G5918" s="86">
        <v>0</v>
      </c>
      <c r="H5918" s="86">
        <v>0.42421557438107416</v>
      </c>
      <c r="I5918" s="86">
        <v>0.38135117194099821</v>
      </c>
      <c r="J5918" s="98">
        <v>0</v>
      </c>
      <c r="K5918" s="98">
        <v>0</v>
      </c>
      <c r="L5918" s="98">
        <v>0.35487285726195505</v>
      </c>
    </row>
    <row r="5919" spans="2:12" ht="19.5" customHeight="1" x14ac:dyDescent="0.3">
      <c r="B5919" s="39" t="s">
        <v>57</v>
      </c>
      <c r="C5919" s="38" t="s">
        <v>33</v>
      </c>
      <c r="D5919" s="38" t="s">
        <v>60</v>
      </c>
      <c r="E5919" s="94">
        <v>44593</v>
      </c>
      <c r="F5919" s="96" t="s">
        <v>144</v>
      </c>
      <c r="G5919" s="86">
        <v>0.3342495474638435</v>
      </c>
      <c r="H5919" s="86">
        <v>0.29569218274737868</v>
      </c>
      <c r="I5919" s="86">
        <v>0</v>
      </c>
      <c r="J5919" s="98">
        <v>0</v>
      </c>
      <c r="K5919" s="98">
        <v>0</v>
      </c>
      <c r="L5919" s="98">
        <v>0.25908876786386476</v>
      </c>
    </row>
    <row r="5920" spans="2:12" ht="19.5" customHeight="1" x14ac:dyDescent="0.3">
      <c r="B5920" s="39" t="s">
        <v>57</v>
      </c>
      <c r="C5920" s="38" t="s">
        <v>33</v>
      </c>
      <c r="D5920" s="38" t="s">
        <v>60</v>
      </c>
      <c r="E5920" s="94">
        <v>44562</v>
      </c>
      <c r="F5920" s="96" t="s">
        <v>144</v>
      </c>
      <c r="G5920" s="86">
        <v>0.34362974571600624</v>
      </c>
      <c r="H5920" s="86">
        <v>0.30975448252389776</v>
      </c>
      <c r="I5920" s="86">
        <v>0</v>
      </c>
      <c r="J5920" s="98">
        <v>0</v>
      </c>
      <c r="K5920" s="98">
        <v>0</v>
      </c>
      <c r="L5920" s="98">
        <v>0.25738521507906376</v>
      </c>
    </row>
    <row r="5921" spans="2:12" ht="19.5" customHeight="1" x14ac:dyDescent="0.3">
      <c r="B5921" s="39" t="s">
        <v>57</v>
      </c>
      <c r="C5921" s="38" t="s">
        <v>33</v>
      </c>
      <c r="D5921" s="38" t="s">
        <v>145</v>
      </c>
      <c r="E5921" s="43">
        <v>44896</v>
      </c>
      <c r="F5921" s="42" t="s">
        <v>146</v>
      </c>
      <c r="G5921" s="27">
        <v>0.19502868111675131</v>
      </c>
      <c r="H5921" s="27">
        <v>0.18444467411675128</v>
      </c>
      <c r="I5921" s="27">
        <v>0.16496151711675128</v>
      </c>
      <c r="J5921" s="25">
        <v>0.15697149111675129</v>
      </c>
      <c r="K5921" s="25">
        <v>0.14990712111675128</v>
      </c>
      <c r="L5921" s="25">
        <v>0.15465268311675129</v>
      </c>
    </row>
    <row r="5922" spans="2:12" ht="19.5" customHeight="1" x14ac:dyDescent="0.3">
      <c r="B5922" s="39" t="s">
        <v>57</v>
      </c>
      <c r="C5922" s="38" t="s">
        <v>33</v>
      </c>
      <c r="D5922" s="38" t="s">
        <v>145</v>
      </c>
      <c r="E5922" s="43">
        <v>44866</v>
      </c>
      <c r="F5922" s="42" t="s">
        <v>146</v>
      </c>
      <c r="G5922" s="27">
        <v>0.20241764411675128</v>
      </c>
      <c r="H5922" s="27">
        <v>0.19187958611675129</v>
      </c>
      <c r="I5922" s="27">
        <v>0.17221224711675129</v>
      </c>
      <c r="J5922" s="25">
        <v>0.16421025911675127</v>
      </c>
      <c r="K5922" s="25">
        <v>0.15714861211675127</v>
      </c>
      <c r="L5922" s="25">
        <v>0.16212490611675129</v>
      </c>
    </row>
    <row r="5923" spans="2:12" ht="19.5" customHeight="1" x14ac:dyDescent="0.3">
      <c r="B5923" s="39" t="s">
        <v>57</v>
      </c>
      <c r="C5923" s="38" t="s">
        <v>33</v>
      </c>
      <c r="D5923" s="38" t="s">
        <v>145</v>
      </c>
      <c r="E5923" s="43">
        <v>44835</v>
      </c>
      <c r="F5923" s="42" t="s">
        <v>146</v>
      </c>
      <c r="G5923" s="27">
        <v>0.21635441711675127</v>
      </c>
      <c r="H5923" s="27">
        <v>0.20590302311675129</v>
      </c>
      <c r="I5923" s="27">
        <v>0.18588828311675129</v>
      </c>
      <c r="J5923" s="25">
        <v>0.1778637311167513</v>
      </c>
      <c r="K5923" s="25">
        <v>0.17080722411675128</v>
      </c>
      <c r="L5923" s="25">
        <v>0.1762187141167513</v>
      </c>
    </row>
    <row r="5924" spans="2:12" ht="19.5" customHeight="1" x14ac:dyDescent="0.3">
      <c r="B5924" s="39" t="s">
        <v>57</v>
      </c>
      <c r="C5924" s="38" t="s">
        <v>33</v>
      </c>
      <c r="D5924" s="38" t="s">
        <v>145</v>
      </c>
      <c r="E5924" s="43">
        <v>44805</v>
      </c>
      <c r="F5924" s="42" t="s">
        <v>146</v>
      </c>
      <c r="G5924" s="27">
        <v>0.23292718611675131</v>
      </c>
      <c r="H5924" s="27">
        <v>0.2225788471167513</v>
      </c>
      <c r="I5924" s="27">
        <v>0.20215099911675127</v>
      </c>
      <c r="J5924" s="25">
        <v>0.19409961611675131</v>
      </c>
      <c r="K5924" s="25">
        <v>0.18704922111675129</v>
      </c>
      <c r="L5924" s="25">
        <v>0.19297821911675128</v>
      </c>
    </row>
    <row r="5925" spans="2:12" ht="19.5" customHeight="1" x14ac:dyDescent="0.3">
      <c r="B5925" s="39" t="s">
        <v>57</v>
      </c>
      <c r="C5925" s="38" t="s">
        <v>33</v>
      </c>
      <c r="D5925" s="38" t="s">
        <v>145</v>
      </c>
      <c r="E5925" s="43">
        <v>44774</v>
      </c>
      <c r="F5925" s="42" t="s">
        <v>146</v>
      </c>
      <c r="G5925" s="27">
        <v>0.24945922811675128</v>
      </c>
      <c r="H5925" s="27">
        <v>0.23921369111675128</v>
      </c>
      <c r="I5925" s="27">
        <v>0.21837375011675131</v>
      </c>
      <c r="J5925" s="25">
        <v>0.2102956021167513</v>
      </c>
      <c r="K5925" s="25">
        <v>0.2032513041167513</v>
      </c>
      <c r="L5925" s="25">
        <v>0.20969653811675129</v>
      </c>
    </row>
    <row r="5926" spans="2:12" ht="19.5" customHeight="1" x14ac:dyDescent="0.3">
      <c r="B5926" s="39" t="s">
        <v>57</v>
      </c>
      <c r="C5926" s="38" t="s">
        <v>33</v>
      </c>
      <c r="D5926" s="38" t="s">
        <v>145</v>
      </c>
      <c r="E5926" s="43">
        <v>44743</v>
      </c>
      <c r="F5926" s="42" t="s">
        <v>146</v>
      </c>
      <c r="G5926" s="27">
        <v>0.23482798211675129</v>
      </c>
      <c r="H5926" s="27">
        <v>0.22449146311675128</v>
      </c>
      <c r="I5926" s="27">
        <v>0.20401623411675129</v>
      </c>
      <c r="J5926" s="25">
        <v>0.19596177311675128</v>
      </c>
      <c r="K5926" s="25">
        <v>0.18891207911675131</v>
      </c>
      <c r="L5926" s="25">
        <v>0.19490043211675129</v>
      </c>
    </row>
    <row r="5927" spans="2:12" ht="19.5" customHeight="1" x14ac:dyDescent="0.3">
      <c r="B5927" s="39" t="s">
        <v>57</v>
      </c>
      <c r="C5927" s="38" t="s">
        <v>33</v>
      </c>
      <c r="D5927" s="38" t="s">
        <v>145</v>
      </c>
      <c r="E5927" s="43">
        <v>44713</v>
      </c>
      <c r="F5927" s="42" t="s">
        <v>146</v>
      </c>
      <c r="G5927" s="27">
        <v>0.26707489611675128</v>
      </c>
      <c r="H5927" s="27">
        <v>0.25693889911675127</v>
      </c>
      <c r="I5927" s="27">
        <v>0.23565985411675128</v>
      </c>
      <c r="J5927" s="25">
        <v>0.22755318611675127</v>
      </c>
      <c r="K5927" s="25">
        <v>0.22051538411675128</v>
      </c>
      <c r="L5927" s="25">
        <v>0.22751069211675129</v>
      </c>
    </row>
    <row r="5928" spans="2:12" ht="19.5" customHeight="1" x14ac:dyDescent="0.3">
      <c r="B5928" s="39" t="s">
        <v>57</v>
      </c>
      <c r="C5928" s="38" t="s">
        <v>33</v>
      </c>
      <c r="D5928" s="38" t="s">
        <v>145</v>
      </c>
      <c r="E5928" s="43">
        <v>44682</v>
      </c>
      <c r="F5928" s="42" t="s">
        <v>146</v>
      </c>
      <c r="G5928" s="27">
        <v>0.28800203311675132</v>
      </c>
      <c r="H5928" s="27">
        <v>0.27799616911675129</v>
      </c>
      <c r="I5928" s="27">
        <v>0.25619547411675125</v>
      </c>
      <c r="J5928" s="25">
        <v>0.24805492611675128</v>
      </c>
      <c r="K5928" s="25">
        <v>0.24102484211675129</v>
      </c>
      <c r="L5928" s="25">
        <v>0.24867362911675131</v>
      </c>
    </row>
    <row r="5929" spans="2:12" ht="19.5" customHeight="1" x14ac:dyDescent="0.3">
      <c r="B5929" s="39" t="s">
        <v>57</v>
      </c>
      <c r="C5929" s="38" t="s">
        <v>33</v>
      </c>
      <c r="D5929" s="38" t="s">
        <v>145</v>
      </c>
      <c r="E5929" s="43">
        <v>44652</v>
      </c>
      <c r="F5929" s="42" t="s">
        <v>146</v>
      </c>
      <c r="G5929" s="27">
        <v>0.29325231611675129</v>
      </c>
      <c r="H5929" s="27">
        <v>0.28327910011675128</v>
      </c>
      <c r="I5929" s="27">
        <v>0.26134753211675127</v>
      </c>
      <c r="J5929" s="25">
        <v>0.25319848311675125</v>
      </c>
      <c r="K5929" s="25">
        <v>0.24617033511675129</v>
      </c>
      <c r="L5929" s="25">
        <v>0.25398307011675131</v>
      </c>
    </row>
    <row r="5930" spans="2:12" ht="19.5" customHeight="1" x14ac:dyDescent="0.3">
      <c r="B5930" s="39" t="s">
        <v>57</v>
      </c>
      <c r="C5930" s="38" t="s">
        <v>33</v>
      </c>
      <c r="D5930" s="38" t="s">
        <v>145</v>
      </c>
      <c r="E5930" s="43">
        <v>44621</v>
      </c>
      <c r="F5930" s="42" t="s">
        <v>146</v>
      </c>
      <c r="G5930" s="27">
        <v>0.41770059911675128</v>
      </c>
      <c r="H5930" s="27">
        <v>0.40459691111675128</v>
      </c>
      <c r="I5930" s="27">
        <v>0.37492935611675132</v>
      </c>
      <c r="J5930" s="25">
        <v>0.3636656081167513</v>
      </c>
      <c r="K5930" s="25">
        <v>0.35562293811675127</v>
      </c>
      <c r="L5930" s="25">
        <v>0.36615509111675132</v>
      </c>
    </row>
    <row r="5931" spans="2:12" ht="19.5" customHeight="1" x14ac:dyDescent="0.3">
      <c r="B5931" s="39" t="s">
        <v>57</v>
      </c>
      <c r="C5931" s="38" t="s">
        <v>33</v>
      </c>
      <c r="D5931" s="38" t="s">
        <v>145</v>
      </c>
      <c r="E5931" s="43">
        <v>44593</v>
      </c>
      <c r="F5931" s="42" t="s">
        <v>146</v>
      </c>
      <c r="G5931" s="27">
        <v>0.31834713611675131</v>
      </c>
      <c r="H5931" s="27">
        <v>0.30462563311675128</v>
      </c>
      <c r="I5931" s="27">
        <v>0.27743465411675128</v>
      </c>
      <c r="J5931" s="25">
        <v>0.26633175811675125</v>
      </c>
      <c r="K5931" s="25">
        <v>0.2582524481167513</v>
      </c>
      <c r="L5931" s="25">
        <v>0.26568215011675128</v>
      </c>
    </row>
    <row r="5932" spans="2:12" ht="19.5" customHeight="1" x14ac:dyDescent="0.3">
      <c r="B5932" s="39" t="s">
        <v>57</v>
      </c>
      <c r="C5932" s="38" t="s">
        <v>33</v>
      </c>
      <c r="D5932" s="38" t="s">
        <v>145</v>
      </c>
      <c r="E5932" s="43">
        <v>44562</v>
      </c>
      <c r="F5932" s="42" t="s">
        <v>146</v>
      </c>
      <c r="G5932" s="27">
        <v>0.32013890311675131</v>
      </c>
      <c r="H5932" s="27">
        <v>0.30642854211675125</v>
      </c>
      <c r="I5932" s="27">
        <v>0.2791929001167513</v>
      </c>
      <c r="J5932" s="25">
        <v>0.26808710311675127</v>
      </c>
      <c r="K5932" s="25">
        <v>0.2600084531167513</v>
      </c>
      <c r="L5932" s="25">
        <v>0.26749410611675123</v>
      </c>
    </row>
    <row r="5933" spans="2:12" ht="19.5" customHeight="1" x14ac:dyDescent="0.3">
      <c r="B5933" s="39" t="s">
        <v>57</v>
      </c>
      <c r="C5933" s="38" t="s">
        <v>33</v>
      </c>
      <c r="D5933" s="38" t="s">
        <v>145</v>
      </c>
      <c r="E5933" s="43">
        <v>44896</v>
      </c>
      <c r="F5933" s="42" t="s">
        <v>147</v>
      </c>
      <c r="G5933" s="27">
        <v>0.19238908720812184</v>
      </c>
      <c r="H5933" s="27">
        <v>0.18180508020812183</v>
      </c>
      <c r="I5933" s="27">
        <v>0.16232192320812183</v>
      </c>
      <c r="J5933" s="25">
        <v>0.15433189720812182</v>
      </c>
      <c r="K5933" s="25">
        <v>0.14726752720812183</v>
      </c>
      <c r="L5933" s="25">
        <v>0.15201308920812184</v>
      </c>
    </row>
    <row r="5934" spans="2:12" ht="19.5" customHeight="1" x14ac:dyDescent="0.3">
      <c r="B5934" s="39" t="s">
        <v>57</v>
      </c>
      <c r="C5934" s="38" t="s">
        <v>33</v>
      </c>
      <c r="D5934" s="38" t="s">
        <v>145</v>
      </c>
      <c r="E5934" s="43">
        <v>44866</v>
      </c>
      <c r="F5934" s="42" t="s">
        <v>147</v>
      </c>
      <c r="G5934" s="27">
        <v>0.19977805020812184</v>
      </c>
      <c r="H5934" s="27">
        <v>0.18923999220812182</v>
      </c>
      <c r="I5934" s="27">
        <v>0.16957265320812184</v>
      </c>
      <c r="J5934" s="25">
        <v>0.16157066520812183</v>
      </c>
      <c r="K5934" s="25">
        <v>0.15450901820812182</v>
      </c>
      <c r="L5934" s="25">
        <v>0.15948531220812182</v>
      </c>
    </row>
    <row r="5935" spans="2:12" ht="19.5" customHeight="1" x14ac:dyDescent="0.3">
      <c r="B5935" s="39" t="s">
        <v>57</v>
      </c>
      <c r="C5935" s="38" t="s">
        <v>33</v>
      </c>
      <c r="D5935" s="38" t="s">
        <v>145</v>
      </c>
      <c r="E5935" s="43">
        <v>44835</v>
      </c>
      <c r="F5935" s="42" t="s">
        <v>147</v>
      </c>
      <c r="G5935" s="27">
        <v>0.21371482320812182</v>
      </c>
      <c r="H5935" s="27">
        <v>0.20326342920812185</v>
      </c>
      <c r="I5935" s="27">
        <v>0.18324868920812185</v>
      </c>
      <c r="J5935" s="25">
        <v>0.17522413720812186</v>
      </c>
      <c r="K5935" s="25">
        <v>0.16816763020812184</v>
      </c>
      <c r="L5935" s="25">
        <v>0.17357912020812186</v>
      </c>
    </row>
    <row r="5936" spans="2:12" ht="19.5" customHeight="1" x14ac:dyDescent="0.3">
      <c r="B5936" s="39" t="s">
        <v>57</v>
      </c>
      <c r="C5936" s="38" t="s">
        <v>33</v>
      </c>
      <c r="D5936" s="38" t="s">
        <v>145</v>
      </c>
      <c r="E5936" s="43">
        <v>44805</v>
      </c>
      <c r="F5936" s="42" t="s">
        <v>147</v>
      </c>
      <c r="G5936" s="27">
        <v>0.23028759220812184</v>
      </c>
      <c r="H5936" s="27">
        <v>0.21993925320812185</v>
      </c>
      <c r="I5936" s="27">
        <v>0.19951140520812183</v>
      </c>
      <c r="J5936" s="25">
        <v>0.19146002220812183</v>
      </c>
      <c r="K5936" s="25">
        <v>0.18440962720812185</v>
      </c>
      <c r="L5936" s="25">
        <v>0.19033862520812184</v>
      </c>
    </row>
    <row r="5937" spans="2:12" ht="19.5" customHeight="1" x14ac:dyDescent="0.3">
      <c r="B5937" s="39" t="s">
        <v>57</v>
      </c>
      <c r="C5937" s="38" t="s">
        <v>33</v>
      </c>
      <c r="D5937" s="38" t="s">
        <v>145</v>
      </c>
      <c r="E5937" s="43">
        <v>44774</v>
      </c>
      <c r="F5937" s="42" t="s">
        <v>147</v>
      </c>
      <c r="G5937" s="27">
        <v>0.24681963420812184</v>
      </c>
      <c r="H5937" s="27">
        <v>0.23657409720812184</v>
      </c>
      <c r="I5937" s="27">
        <v>0.21573415620812184</v>
      </c>
      <c r="J5937" s="25">
        <v>0.20765600820812186</v>
      </c>
      <c r="K5937" s="25">
        <v>0.20061171020812185</v>
      </c>
      <c r="L5937" s="25">
        <v>0.20705694420812185</v>
      </c>
    </row>
    <row r="5938" spans="2:12" ht="19.5" customHeight="1" x14ac:dyDescent="0.3">
      <c r="B5938" s="39" t="s">
        <v>57</v>
      </c>
      <c r="C5938" s="38" t="s">
        <v>33</v>
      </c>
      <c r="D5938" s="38" t="s">
        <v>145</v>
      </c>
      <c r="E5938" s="43">
        <v>44743</v>
      </c>
      <c r="F5938" s="42" t="s">
        <v>147</v>
      </c>
      <c r="G5938" s="27">
        <v>0.23218838820812185</v>
      </c>
      <c r="H5938" s="27">
        <v>0.22185186920812183</v>
      </c>
      <c r="I5938" s="27">
        <v>0.20137664020812185</v>
      </c>
      <c r="J5938" s="25">
        <v>0.19332217920812184</v>
      </c>
      <c r="K5938" s="25">
        <v>0.18627248520812184</v>
      </c>
      <c r="L5938" s="25">
        <v>0.19226083820812184</v>
      </c>
    </row>
    <row r="5939" spans="2:12" ht="19.5" customHeight="1" x14ac:dyDescent="0.3">
      <c r="B5939" s="39" t="s">
        <v>57</v>
      </c>
      <c r="C5939" s="38" t="s">
        <v>33</v>
      </c>
      <c r="D5939" s="38" t="s">
        <v>145</v>
      </c>
      <c r="E5939" s="43">
        <v>44713</v>
      </c>
      <c r="F5939" s="42" t="s">
        <v>147</v>
      </c>
      <c r="G5939" s="27">
        <v>0.26443530220812184</v>
      </c>
      <c r="H5939" s="27">
        <v>0.25429930520812183</v>
      </c>
      <c r="I5939" s="27">
        <v>0.23302026020812183</v>
      </c>
      <c r="J5939" s="25">
        <v>0.22491359220812182</v>
      </c>
      <c r="K5939" s="25">
        <v>0.21787579020812184</v>
      </c>
      <c r="L5939" s="25">
        <v>0.22487109820812184</v>
      </c>
    </row>
    <row r="5940" spans="2:12" ht="19.5" customHeight="1" x14ac:dyDescent="0.3">
      <c r="B5940" s="39" t="s">
        <v>57</v>
      </c>
      <c r="C5940" s="38" t="s">
        <v>33</v>
      </c>
      <c r="D5940" s="38" t="s">
        <v>145</v>
      </c>
      <c r="E5940" s="43">
        <v>44682</v>
      </c>
      <c r="F5940" s="42" t="s">
        <v>147</v>
      </c>
      <c r="G5940" s="27">
        <v>0.28536243920812182</v>
      </c>
      <c r="H5940" s="27">
        <v>0.27535657520812179</v>
      </c>
      <c r="I5940" s="27">
        <v>0.25355588020812181</v>
      </c>
      <c r="J5940" s="25">
        <v>0.24541533220812184</v>
      </c>
      <c r="K5940" s="25">
        <v>0.23838524820812185</v>
      </c>
      <c r="L5940" s="25">
        <v>0.24603403520812184</v>
      </c>
    </row>
    <row r="5941" spans="2:12" ht="19.5" customHeight="1" x14ac:dyDescent="0.3">
      <c r="B5941" s="39" t="s">
        <v>57</v>
      </c>
      <c r="C5941" s="38" t="s">
        <v>33</v>
      </c>
      <c r="D5941" s="38" t="s">
        <v>145</v>
      </c>
      <c r="E5941" s="43">
        <v>44652</v>
      </c>
      <c r="F5941" s="42" t="s">
        <v>147</v>
      </c>
      <c r="G5941" s="27">
        <v>0.29061272220812179</v>
      </c>
      <c r="H5941" s="27">
        <v>0.28063950620812184</v>
      </c>
      <c r="I5941" s="27">
        <v>0.25870793820812182</v>
      </c>
      <c r="J5941" s="25">
        <v>0.2505588892081218</v>
      </c>
      <c r="K5941" s="25">
        <v>0.24353074120812185</v>
      </c>
      <c r="L5941" s="25">
        <v>0.25134347620812186</v>
      </c>
    </row>
    <row r="5942" spans="2:12" ht="19.5" customHeight="1" x14ac:dyDescent="0.3">
      <c r="B5942" s="39" t="s">
        <v>57</v>
      </c>
      <c r="C5942" s="38" t="s">
        <v>33</v>
      </c>
      <c r="D5942" s="38" t="s">
        <v>145</v>
      </c>
      <c r="E5942" s="43">
        <v>44621</v>
      </c>
      <c r="F5942" s="42" t="s">
        <v>147</v>
      </c>
      <c r="G5942" s="27">
        <v>0.41506100520812178</v>
      </c>
      <c r="H5942" s="27">
        <v>0.40195731720812183</v>
      </c>
      <c r="I5942" s="27">
        <v>0.37228976220812182</v>
      </c>
      <c r="J5942" s="25">
        <v>0.3610260142081218</v>
      </c>
      <c r="K5942" s="25">
        <v>0.35298334420812183</v>
      </c>
      <c r="L5942" s="25">
        <v>0.36351549720812182</v>
      </c>
    </row>
    <row r="5943" spans="2:12" ht="19.5" customHeight="1" x14ac:dyDescent="0.3">
      <c r="B5943" s="39" t="s">
        <v>57</v>
      </c>
      <c r="C5943" s="38" t="s">
        <v>33</v>
      </c>
      <c r="D5943" s="38" t="s">
        <v>145</v>
      </c>
      <c r="E5943" s="43">
        <v>44593</v>
      </c>
      <c r="F5943" s="42" t="s">
        <v>147</v>
      </c>
      <c r="G5943" s="27">
        <v>0.31570754220812181</v>
      </c>
      <c r="H5943" s="27">
        <v>0.30198603920812178</v>
      </c>
      <c r="I5943" s="27">
        <v>0.27479506020812183</v>
      </c>
      <c r="J5943" s="25">
        <v>0.2636921642081218</v>
      </c>
      <c r="K5943" s="25">
        <v>0.25561285420812185</v>
      </c>
      <c r="L5943" s="25">
        <v>0.26304255620812184</v>
      </c>
    </row>
    <row r="5944" spans="2:12" ht="19.5" customHeight="1" x14ac:dyDescent="0.3">
      <c r="B5944" s="39" t="s">
        <v>57</v>
      </c>
      <c r="C5944" s="38" t="s">
        <v>33</v>
      </c>
      <c r="D5944" s="38" t="s">
        <v>145</v>
      </c>
      <c r="E5944" s="43">
        <v>44562</v>
      </c>
      <c r="F5944" s="42" t="s">
        <v>147</v>
      </c>
      <c r="G5944" s="27">
        <v>0.3174993092081218</v>
      </c>
      <c r="H5944" s="27">
        <v>0.3037889482081218</v>
      </c>
      <c r="I5944" s="27">
        <v>0.2765533062081218</v>
      </c>
      <c r="J5944" s="25">
        <v>0.26544750920812182</v>
      </c>
      <c r="K5944" s="25">
        <v>0.2573688592081218</v>
      </c>
      <c r="L5944" s="25">
        <v>0.26485451220812184</v>
      </c>
    </row>
    <row r="5945" spans="2:12" ht="19.5" customHeight="1" x14ac:dyDescent="0.3">
      <c r="B5945" s="39" t="s">
        <v>57</v>
      </c>
      <c r="C5945" s="38" t="s">
        <v>33</v>
      </c>
      <c r="D5945" s="38" t="s">
        <v>145</v>
      </c>
      <c r="E5945" s="43">
        <v>44896</v>
      </c>
      <c r="F5945" s="42" t="s">
        <v>148</v>
      </c>
      <c r="G5945" s="27">
        <v>0.19096776741116753</v>
      </c>
      <c r="H5945" s="27">
        <v>0.18038376041116752</v>
      </c>
      <c r="I5945" s="27">
        <v>0.16090060341116752</v>
      </c>
      <c r="J5945" s="25">
        <v>0.15291057741116751</v>
      </c>
      <c r="K5945" s="25">
        <v>0.14584620741116752</v>
      </c>
      <c r="L5945" s="25">
        <v>0.15059176941116753</v>
      </c>
    </row>
    <row r="5946" spans="2:12" ht="19.5" customHeight="1" x14ac:dyDescent="0.3">
      <c r="B5946" s="39" t="s">
        <v>57</v>
      </c>
      <c r="C5946" s="38" t="s">
        <v>33</v>
      </c>
      <c r="D5946" s="38" t="s">
        <v>145</v>
      </c>
      <c r="E5946" s="43">
        <v>44866</v>
      </c>
      <c r="F5946" s="42" t="s">
        <v>148</v>
      </c>
      <c r="G5946" s="27">
        <v>0.19835673041116753</v>
      </c>
      <c r="H5946" s="27">
        <v>0.18781867241116751</v>
      </c>
      <c r="I5946" s="27">
        <v>0.1681513334111675</v>
      </c>
      <c r="J5946" s="25">
        <v>0.16014934541116752</v>
      </c>
      <c r="K5946" s="25">
        <v>0.15308769841116751</v>
      </c>
      <c r="L5946" s="25">
        <v>0.1580639924111675</v>
      </c>
    </row>
    <row r="5947" spans="2:12" ht="19.5" customHeight="1" x14ac:dyDescent="0.3">
      <c r="B5947" s="39" t="s">
        <v>57</v>
      </c>
      <c r="C5947" s="38" t="s">
        <v>33</v>
      </c>
      <c r="D5947" s="38" t="s">
        <v>145</v>
      </c>
      <c r="E5947" s="43">
        <v>44835</v>
      </c>
      <c r="F5947" s="42" t="s">
        <v>148</v>
      </c>
      <c r="G5947" s="27">
        <v>0.21229350341116751</v>
      </c>
      <c r="H5947" s="27">
        <v>0.20184210941116751</v>
      </c>
      <c r="I5947" s="27">
        <v>0.18182736941116753</v>
      </c>
      <c r="J5947" s="25">
        <v>0.17380281741116752</v>
      </c>
      <c r="K5947" s="25">
        <v>0.16674631041116753</v>
      </c>
      <c r="L5947" s="25">
        <v>0.17215780041116752</v>
      </c>
    </row>
    <row r="5948" spans="2:12" ht="19.5" customHeight="1" x14ac:dyDescent="0.3">
      <c r="B5948" s="39" t="s">
        <v>57</v>
      </c>
      <c r="C5948" s="38" t="s">
        <v>33</v>
      </c>
      <c r="D5948" s="38" t="s">
        <v>145</v>
      </c>
      <c r="E5948" s="43">
        <v>44805</v>
      </c>
      <c r="F5948" s="42" t="s">
        <v>148</v>
      </c>
      <c r="G5948" s="27">
        <v>0.22886627241116753</v>
      </c>
      <c r="H5948" s="27">
        <v>0.21851793341116751</v>
      </c>
      <c r="I5948" s="27">
        <v>0.19809008541116752</v>
      </c>
      <c r="J5948" s="25">
        <v>0.19003870241116752</v>
      </c>
      <c r="K5948" s="25">
        <v>0.18298830741116751</v>
      </c>
      <c r="L5948" s="25">
        <v>0.18891730541116752</v>
      </c>
    </row>
    <row r="5949" spans="2:12" ht="19.5" customHeight="1" x14ac:dyDescent="0.3">
      <c r="B5949" s="39" t="s">
        <v>57</v>
      </c>
      <c r="C5949" s="38" t="s">
        <v>33</v>
      </c>
      <c r="D5949" s="38" t="s">
        <v>145</v>
      </c>
      <c r="E5949" s="43">
        <v>44774</v>
      </c>
      <c r="F5949" s="42" t="s">
        <v>148</v>
      </c>
      <c r="G5949" s="27">
        <v>0.24539831441116752</v>
      </c>
      <c r="H5949" s="27">
        <v>0.2351527774111675</v>
      </c>
      <c r="I5949" s="27">
        <v>0.21431283641116752</v>
      </c>
      <c r="J5949" s="25">
        <v>0.20623468841116752</v>
      </c>
      <c r="K5949" s="25">
        <v>0.19919039041116754</v>
      </c>
      <c r="L5949" s="25">
        <v>0.20563562441116753</v>
      </c>
    </row>
    <row r="5950" spans="2:12" ht="19.5" customHeight="1" x14ac:dyDescent="0.3">
      <c r="B5950" s="39" t="s">
        <v>57</v>
      </c>
      <c r="C5950" s="38" t="s">
        <v>33</v>
      </c>
      <c r="D5950" s="38" t="s">
        <v>145</v>
      </c>
      <c r="E5950" s="43">
        <v>44743</v>
      </c>
      <c r="F5950" s="42" t="s">
        <v>148</v>
      </c>
      <c r="G5950" s="27">
        <v>0.23076706841116751</v>
      </c>
      <c r="H5950" s="27">
        <v>0.22043054941116749</v>
      </c>
      <c r="I5950" s="27">
        <v>0.19995532041116751</v>
      </c>
      <c r="J5950" s="25">
        <v>0.19190085941116752</v>
      </c>
      <c r="K5950" s="25">
        <v>0.18485116541116753</v>
      </c>
      <c r="L5950" s="25">
        <v>0.19083951841116753</v>
      </c>
    </row>
    <row r="5951" spans="2:12" ht="19.5" customHeight="1" x14ac:dyDescent="0.3">
      <c r="B5951" s="39" t="s">
        <v>57</v>
      </c>
      <c r="C5951" s="38" t="s">
        <v>33</v>
      </c>
      <c r="D5951" s="38" t="s">
        <v>145</v>
      </c>
      <c r="E5951" s="43">
        <v>44713</v>
      </c>
      <c r="F5951" s="42" t="s">
        <v>148</v>
      </c>
      <c r="G5951" s="27">
        <v>0.26301398241116752</v>
      </c>
      <c r="H5951" s="27">
        <v>0.25287798541116752</v>
      </c>
      <c r="I5951" s="27">
        <v>0.23159894041116752</v>
      </c>
      <c r="J5951" s="25">
        <v>0.22349227241116751</v>
      </c>
      <c r="K5951" s="25">
        <v>0.2164544704111675</v>
      </c>
      <c r="L5951" s="25">
        <v>0.22344977841116753</v>
      </c>
    </row>
    <row r="5952" spans="2:12" ht="19.5" customHeight="1" x14ac:dyDescent="0.3">
      <c r="B5952" s="39" t="s">
        <v>57</v>
      </c>
      <c r="C5952" s="38" t="s">
        <v>33</v>
      </c>
      <c r="D5952" s="38" t="s">
        <v>145</v>
      </c>
      <c r="E5952" s="43">
        <v>44682</v>
      </c>
      <c r="F5952" s="42" t="s">
        <v>148</v>
      </c>
      <c r="G5952" s="27">
        <v>0.28394111941116756</v>
      </c>
      <c r="H5952" s="27">
        <v>0.27393525541116753</v>
      </c>
      <c r="I5952" s="27">
        <v>0.2521345604111675</v>
      </c>
      <c r="J5952" s="25">
        <v>0.24399401241116753</v>
      </c>
      <c r="K5952" s="25">
        <v>0.23696392841116753</v>
      </c>
      <c r="L5952" s="25">
        <v>0.24461271541116753</v>
      </c>
    </row>
    <row r="5953" spans="2:12" ht="19.5" customHeight="1" x14ac:dyDescent="0.3">
      <c r="B5953" s="39" t="s">
        <v>57</v>
      </c>
      <c r="C5953" s="38" t="s">
        <v>33</v>
      </c>
      <c r="D5953" s="38" t="s">
        <v>145</v>
      </c>
      <c r="E5953" s="43">
        <v>44652</v>
      </c>
      <c r="F5953" s="42" t="s">
        <v>148</v>
      </c>
      <c r="G5953" s="27">
        <v>0.28919140241116753</v>
      </c>
      <c r="H5953" s="27">
        <v>0.27921818641116752</v>
      </c>
      <c r="I5953" s="27">
        <v>0.25728661841116751</v>
      </c>
      <c r="J5953" s="25">
        <v>0.24913756941116749</v>
      </c>
      <c r="K5953" s="25">
        <v>0.24210942141116751</v>
      </c>
      <c r="L5953" s="25">
        <v>0.24992215641116752</v>
      </c>
    </row>
    <row r="5954" spans="2:12" ht="19.5" customHeight="1" x14ac:dyDescent="0.3">
      <c r="B5954" s="39" t="s">
        <v>57</v>
      </c>
      <c r="C5954" s="38" t="s">
        <v>33</v>
      </c>
      <c r="D5954" s="38" t="s">
        <v>145</v>
      </c>
      <c r="E5954" s="43">
        <v>44621</v>
      </c>
      <c r="F5954" s="42" t="s">
        <v>148</v>
      </c>
      <c r="G5954" s="27">
        <v>0.41363968541116752</v>
      </c>
      <c r="H5954" s="27">
        <v>0.40053599741116758</v>
      </c>
      <c r="I5954" s="27">
        <v>0.37086844241116756</v>
      </c>
      <c r="J5954" s="25">
        <v>0.35960469441116755</v>
      </c>
      <c r="K5954" s="25">
        <v>0.35156202441116757</v>
      </c>
      <c r="L5954" s="25">
        <v>0.36209417741116756</v>
      </c>
    </row>
    <row r="5955" spans="2:12" ht="19.5" customHeight="1" x14ac:dyDescent="0.3">
      <c r="B5955" s="39" t="s">
        <v>57</v>
      </c>
      <c r="C5955" s="38" t="s">
        <v>33</v>
      </c>
      <c r="D5955" s="38" t="s">
        <v>145</v>
      </c>
      <c r="E5955" s="43">
        <v>44593</v>
      </c>
      <c r="F5955" s="42" t="s">
        <v>148</v>
      </c>
      <c r="G5955" s="27">
        <v>0.31428622241116755</v>
      </c>
      <c r="H5955" s="27">
        <v>0.30056471941116752</v>
      </c>
      <c r="I5955" s="27">
        <v>0.27337374041116752</v>
      </c>
      <c r="J5955" s="25">
        <v>0.26227084441116749</v>
      </c>
      <c r="K5955" s="25">
        <v>0.25419153441116749</v>
      </c>
      <c r="L5955" s="25">
        <v>0.26162123641116758</v>
      </c>
    </row>
    <row r="5956" spans="2:12" ht="19.5" customHeight="1" x14ac:dyDescent="0.3">
      <c r="B5956" s="39" t="s">
        <v>57</v>
      </c>
      <c r="C5956" s="38" t="s">
        <v>33</v>
      </c>
      <c r="D5956" s="38" t="s">
        <v>145</v>
      </c>
      <c r="E5956" s="43">
        <v>44562</v>
      </c>
      <c r="F5956" s="42" t="s">
        <v>148</v>
      </c>
      <c r="G5956" s="27">
        <v>0.31607798941116755</v>
      </c>
      <c r="H5956" s="27">
        <v>0.30236762841116749</v>
      </c>
      <c r="I5956" s="27">
        <v>0.27513198641116754</v>
      </c>
      <c r="J5956" s="25">
        <v>0.26402618941116751</v>
      </c>
      <c r="K5956" s="25">
        <v>0.25594753941116755</v>
      </c>
      <c r="L5956" s="25">
        <v>0.26343319241116753</v>
      </c>
    </row>
    <row r="5957" spans="2:12" ht="19.5" customHeight="1" x14ac:dyDescent="0.3">
      <c r="B5957" s="39" t="s">
        <v>57</v>
      </c>
      <c r="C5957" s="38" t="s">
        <v>33</v>
      </c>
      <c r="D5957" s="38" t="s">
        <v>145</v>
      </c>
      <c r="E5957" s="43">
        <v>44896</v>
      </c>
      <c r="F5957" s="42" t="s">
        <v>149</v>
      </c>
      <c r="G5957" s="27">
        <v>0.1869068537055838</v>
      </c>
      <c r="H5957" s="27">
        <v>0.17632284670558376</v>
      </c>
      <c r="I5957" s="27">
        <v>0.15683968970558376</v>
      </c>
      <c r="J5957" s="25">
        <v>0.14884966370558378</v>
      </c>
      <c r="K5957" s="25">
        <v>0.14178529370558376</v>
      </c>
      <c r="L5957" s="25">
        <v>0.14653085570558377</v>
      </c>
    </row>
    <row r="5958" spans="2:12" ht="19.5" customHeight="1" x14ac:dyDescent="0.3">
      <c r="B5958" s="39" t="s">
        <v>57</v>
      </c>
      <c r="C5958" s="38" t="s">
        <v>33</v>
      </c>
      <c r="D5958" s="38" t="s">
        <v>145</v>
      </c>
      <c r="E5958" s="43">
        <v>44866</v>
      </c>
      <c r="F5958" s="42" t="s">
        <v>149</v>
      </c>
      <c r="G5958" s="27">
        <v>0.19429581670558377</v>
      </c>
      <c r="H5958" s="27">
        <v>0.18375775870558378</v>
      </c>
      <c r="I5958" s="27">
        <v>0.16409041970558377</v>
      </c>
      <c r="J5958" s="25">
        <v>0.15608843170558376</v>
      </c>
      <c r="K5958" s="25">
        <v>0.14902678470558375</v>
      </c>
      <c r="L5958" s="25">
        <v>0.15400307870558377</v>
      </c>
    </row>
    <row r="5959" spans="2:12" ht="19.5" customHeight="1" x14ac:dyDescent="0.3">
      <c r="B5959" s="39" t="s">
        <v>57</v>
      </c>
      <c r="C5959" s="38" t="s">
        <v>33</v>
      </c>
      <c r="D5959" s="38" t="s">
        <v>145</v>
      </c>
      <c r="E5959" s="43">
        <v>44835</v>
      </c>
      <c r="F5959" s="42" t="s">
        <v>149</v>
      </c>
      <c r="G5959" s="27">
        <v>0.20823258970558375</v>
      </c>
      <c r="H5959" s="27">
        <v>0.19778119570558378</v>
      </c>
      <c r="I5959" s="27">
        <v>0.17776645570558378</v>
      </c>
      <c r="J5959" s="25">
        <v>0.16974190370558379</v>
      </c>
      <c r="K5959" s="25">
        <v>0.16268539670558377</v>
      </c>
      <c r="L5959" s="25">
        <v>0.16809688670558379</v>
      </c>
    </row>
    <row r="5960" spans="2:12" ht="19.5" customHeight="1" x14ac:dyDescent="0.3">
      <c r="B5960" s="39" t="s">
        <v>57</v>
      </c>
      <c r="C5960" s="38" t="s">
        <v>33</v>
      </c>
      <c r="D5960" s="38" t="s">
        <v>145</v>
      </c>
      <c r="E5960" s="43">
        <v>44805</v>
      </c>
      <c r="F5960" s="42" t="s">
        <v>149</v>
      </c>
      <c r="G5960" s="27">
        <v>0.2248053587055838</v>
      </c>
      <c r="H5960" s="27">
        <v>0.21445701970558378</v>
      </c>
      <c r="I5960" s="27">
        <v>0.19402917170558376</v>
      </c>
      <c r="J5960" s="25">
        <v>0.18597778870558376</v>
      </c>
      <c r="K5960" s="25">
        <v>0.17892739370558378</v>
      </c>
      <c r="L5960" s="25">
        <v>0.18485639170558377</v>
      </c>
    </row>
    <row r="5961" spans="2:12" ht="19.5" customHeight="1" x14ac:dyDescent="0.3">
      <c r="B5961" s="39" t="s">
        <v>57</v>
      </c>
      <c r="C5961" s="38" t="s">
        <v>33</v>
      </c>
      <c r="D5961" s="38" t="s">
        <v>145</v>
      </c>
      <c r="E5961" s="43">
        <v>44774</v>
      </c>
      <c r="F5961" s="42" t="s">
        <v>149</v>
      </c>
      <c r="G5961" s="27">
        <v>0.24133740070558377</v>
      </c>
      <c r="H5961" s="27">
        <v>0.23109186370558377</v>
      </c>
      <c r="I5961" s="27">
        <v>0.21025192270558379</v>
      </c>
      <c r="J5961" s="25">
        <v>0.20217377470558379</v>
      </c>
      <c r="K5961" s="25">
        <v>0.19512947670558378</v>
      </c>
      <c r="L5961" s="25">
        <v>0.20157471070558378</v>
      </c>
    </row>
    <row r="5962" spans="2:12" ht="19.5" customHeight="1" x14ac:dyDescent="0.3">
      <c r="B5962" s="39" t="s">
        <v>57</v>
      </c>
      <c r="C5962" s="38" t="s">
        <v>33</v>
      </c>
      <c r="D5962" s="38" t="s">
        <v>145</v>
      </c>
      <c r="E5962" s="43">
        <v>44743</v>
      </c>
      <c r="F5962" s="42" t="s">
        <v>149</v>
      </c>
      <c r="G5962" s="27">
        <v>0.22670615470558378</v>
      </c>
      <c r="H5962" s="27">
        <v>0.21636963570558376</v>
      </c>
      <c r="I5962" s="27">
        <v>0.19589440670558378</v>
      </c>
      <c r="J5962" s="25">
        <v>0.18783994570558377</v>
      </c>
      <c r="K5962" s="25">
        <v>0.18079025170558377</v>
      </c>
      <c r="L5962" s="25">
        <v>0.18677860470558377</v>
      </c>
    </row>
    <row r="5963" spans="2:12" ht="19.5" customHeight="1" x14ac:dyDescent="0.3">
      <c r="B5963" s="39" t="s">
        <v>57</v>
      </c>
      <c r="C5963" s="38" t="s">
        <v>33</v>
      </c>
      <c r="D5963" s="38" t="s">
        <v>145</v>
      </c>
      <c r="E5963" s="43">
        <v>44713</v>
      </c>
      <c r="F5963" s="42" t="s">
        <v>149</v>
      </c>
      <c r="G5963" s="27">
        <v>0.25895306870558377</v>
      </c>
      <c r="H5963" s="27">
        <v>0.24881707170558376</v>
      </c>
      <c r="I5963" s="27">
        <v>0.22753802670558376</v>
      </c>
      <c r="J5963" s="25">
        <v>0.21943135870558375</v>
      </c>
      <c r="K5963" s="25">
        <v>0.21239355670558377</v>
      </c>
      <c r="L5963" s="25">
        <v>0.21938886470558377</v>
      </c>
    </row>
    <row r="5964" spans="2:12" ht="19.5" customHeight="1" x14ac:dyDescent="0.3">
      <c r="B5964" s="39" t="s">
        <v>57</v>
      </c>
      <c r="C5964" s="38" t="s">
        <v>33</v>
      </c>
      <c r="D5964" s="38" t="s">
        <v>145</v>
      </c>
      <c r="E5964" s="43">
        <v>44682</v>
      </c>
      <c r="F5964" s="42" t="s">
        <v>149</v>
      </c>
      <c r="G5964" s="27">
        <v>0.27988020570558375</v>
      </c>
      <c r="H5964" s="27">
        <v>0.26987434170558372</v>
      </c>
      <c r="I5964" s="27">
        <v>0.24807364670558377</v>
      </c>
      <c r="J5964" s="25">
        <v>0.23993309870558377</v>
      </c>
      <c r="K5964" s="25">
        <v>0.23290301470558378</v>
      </c>
      <c r="L5964" s="25">
        <v>0.2405518017055838</v>
      </c>
    </row>
    <row r="5965" spans="2:12" ht="19.5" customHeight="1" x14ac:dyDescent="0.3">
      <c r="B5965" s="39" t="s">
        <v>57</v>
      </c>
      <c r="C5965" s="38" t="s">
        <v>33</v>
      </c>
      <c r="D5965" s="38" t="s">
        <v>145</v>
      </c>
      <c r="E5965" s="43">
        <v>44652</v>
      </c>
      <c r="F5965" s="42" t="s">
        <v>149</v>
      </c>
      <c r="G5965" s="27">
        <v>0.28513048870558372</v>
      </c>
      <c r="H5965" s="27">
        <v>0.27515727270558377</v>
      </c>
      <c r="I5965" s="27">
        <v>0.25322570470558375</v>
      </c>
      <c r="J5965" s="25">
        <v>0.24507665570558376</v>
      </c>
      <c r="K5965" s="25">
        <v>0.23804850770558378</v>
      </c>
      <c r="L5965" s="25">
        <v>0.24586124270558377</v>
      </c>
    </row>
    <row r="5966" spans="2:12" ht="19.5" customHeight="1" x14ac:dyDescent="0.3">
      <c r="B5966" s="39" t="s">
        <v>57</v>
      </c>
      <c r="C5966" s="38" t="s">
        <v>33</v>
      </c>
      <c r="D5966" s="38" t="s">
        <v>145</v>
      </c>
      <c r="E5966" s="43">
        <v>44621</v>
      </c>
      <c r="F5966" s="42" t="s">
        <v>149</v>
      </c>
      <c r="G5966" s="27">
        <v>0.40957877170558371</v>
      </c>
      <c r="H5966" s="27">
        <v>0.39647508370558376</v>
      </c>
      <c r="I5966" s="27">
        <v>0.36680752870558375</v>
      </c>
      <c r="J5966" s="25">
        <v>0.35554378070558373</v>
      </c>
      <c r="K5966" s="25">
        <v>0.34750111070558376</v>
      </c>
      <c r="L5966" s="25">
        <v>0.35803326370558375</v>
      </c>
    </row>
    <row r="5967" spans="2:12" ht="19.5" customHeight="1" x14ac:dyDescent="0.3">
      <c r="B5967" s="39" t="s">
        <v>57</v>
      </c>
      <c r="C5967" s="38" t="s">
        <v>33</v>
      </c>
      <c r="D5967" s="38" t="s">
        <v>145</v>
      </c>
      <c r="E5967" s="43">
        <v>44593</v>
      </c>
      <c r="F5967" s="42" t="s">
        <v>149</v>
      </c>
      <c r="G5967" s="27">
        <v>0.31022530870558374</v>
      </c>
      <c r="H5967" s="27">
        <v>0.29650380570558371</v>
      </c>
      <c r="I5967" s="27">
        <v>0.26931282670558376</v>
      </c>
      <c r="J5967" s="25">
        <v>0.25820993070558373</v>
      </c>
      <c r="K5967" s="25">
        <v>0.25013062070558378</v>
      </c>
      <c r="L5967" s="25">
        <v>0.25756032270558377</v>
      </c>
    </row>
    <row r="5968" spans="2:12" ht="19.5" customHeight="1" x14ac:dyDescent="0.3">
      <c r="B5968" s="39" t="s">
        <v>57</v>
      </c>
      <c r="C5968" s="38" t="s">
        <v>33</v>
      </c>
      <c r="D5968" s="38" t="s">
        <v>145</v>
      </c>
      <c r="E5968" s="43">
        <v>44562</v>
      </c>
      <c r="F5968" s="42" t="s">
        <v>149</v>
      </c>
      <c r="G5968" s="27">
        <v>0.31201707570558374</v>
      </c>
      <c r="H5968" s="27">
        <v>0.29830671470558373</v>
      </c>
      <c r="I5968" s="27">
        <v>0.27107107270558373</v>
      </c>
      <c r="J5968" s="25">
        <v>0.25996527570558375</v>
      </c>
      <c r="K5968" s="25">
        <v>0.25188662570558379</v>
      </c>
      <c r="L5968" s="25">
        <v>0.25937227870558377</v>
      </c>
    </row>
    <row r="5969" spans="2:12" ht="19.5" customHeight="1" x14ac:dyDescent="0.3">
      <c r="B5969" s="39" t="s">
        <v>57</v>
      </c>
      <c r="C5969" s="38" t="s">
        <v>33</v>
      </c>
      <c r="D5969" s="38" t="s">
        <v>145</v>
      </c>
      <c r="E5969" s="43">
        <v>44896</v>
      </c>
      <c r="F5969" s="42" t="s">
        <v>150</v>
      </c>
      <c r="G5969" s="27">
        <v>0.19502868111675131</v>
      </c>
      <c r="H5969" s="27">
        <v>0.18444467411675128</v>
      </c>
      <c r="I5969" s="27">
        <v>0.16496151711675128</v>
      </c>
      <c r="J5969" s="25">
        <v>0.15697149111675129</v>
      </c>
      <c r="K5969" s="25">
        <v>0.14990712111675128</v>
      </c>
      <c r="L5969" s="25">
        <v>0.15465268311675129</v>
      </c>
    </row>
    <row r="5970" spans="2:12" ht="19.5" customHeight="1" x14ac:dyDescent="0.3">
      <c r="B5970" s="39" t="s">
        <v>57</v>
      </c>
      <c r="C5970" s="38" t="s">
        <v>33</v>
      </c>
      <c r="D5970" s="38" t="s">
        <v>145</v>
      </c>
      <c r="E5970" s="43">
        <v>44866</v>
      </c>
      <c r="F5970" s="42" t="s">
        <v>150</v>
      </c>
      <c r="G5970" s="27">
        <v>0.20241764411675128</v>
      </c>
      <c r="H5970" s="27">
        <v>0.19187958611675129</v>
      </c>
      <c r="I5970" s="27">
        <v>0.17221224711675129</v>
      </c>
      <c r="J5970" s="25">
        <v>0.16421025911675127</v>
      </c>
      <c r="K5970" s="25">
        <v>0.15714861211675127</v>
      </c>
      <c r="L5970" s="25">
        <v>0.16212490611675129</v>
      </c>
    </row>
    <row r="5971" spans="2:12" ht="19.5" customHeight="1" x14ac:dyDescent="0.3">
      <c r="B5971" s="39" t="s">
        <v>57</v>
      </c>
      <c r="C5971" s="38" t="s">
        <v>33</v>
      </c>
      <c r="D5971" s="38" t="s">
        <v>145</v>
      </c>
      <c r="E5971" s="43">
        <v>44835</v>
      </c>
      <c r="F5971" s="42" t="s">
        <v>150</v>
      </c>
      <c r="G5971" s="27">
        <v>0.21635441711675127</v>
      </c>
      <c r="H5971" s="27">
        <v>0.20590302311675129</v>
      </c>
      <c r="I5971" s="27">
        <v>0.18588828311675129</v>
      </c>
      <c r="J5971" s="25">
        <v>0.1778637311167513</v>
      </c>
      <c r="K5971" s="25">
        <v>0.17080722411675128</v>
      </c>
      <c r="L5971" s="25">
        <v>0.1762187141167513</v>
      </c>
    </row>
    <row r="5972" spans="2:12" ht="19.5" customHeight="1" x14ac:dyDescent="0.3">
      <c r="B5972" s="39" t="s">
        <v>57</v>
      </c>
      <c r="C5972" s="38" t="s">
        <v>33</v>
      </c>
      <c r="D5972" s="38" t="s">
        <v>145</v>
      </c>
      <c r="E5972" s="43">
        <v>44805</v>
      </c>
      <c r="F5972" s="42" t="s">
        <v>150</v>
      </c>
      <c r="G5972" s="27">
        <v>0.23292718611675131</v>
      </c>
      <c r="H5972" s="27">
        <v>0.2225788471167513</v>
      </c>
      <c r="I5972" s="27">
        <v>0.20215099911675127</v>
      </c>
      <c r="J5972" s="25">
        <v>0.19409961611675131</v>
      </c>
      <c r="K5972" s="25">
        <v>0.18704922111675129</v>
      </c>
      <c r="L5972" s="25">
        <v>0.19297821911675128</v>
      </c>
    </row>
    <row r="5973" spans="2:12" ht="19.5" customHeight="1" x14ac:dyDescent="0.3">
      <c r="B5973" s="39" t="s">
        <v>57</v>
      </c>
      <c r="C5973" s="38" t="s">
        <v>33</v>
      </c>
      <c r="D5973" s="38" t="s">
        <v>145</v>
      </c>
      <c r="E5973" s="43">
        <v>44774</v>
      </c>
      <c r="F5973" s="42" t="s">
        <v>150</v>
      </c>
      <c r="G5973" s="27">
        <v>0.24945922811675128</v>
      </c>
      <c r="H5973" s="27">
        <v>0.23921369111675128</v>
      </c>
      <c r="I5973" s="27">
        <v>0.21837375011675131</v>
      </c>
      <c r="J5973" s="25">
        <v>0.2102956021167513</v>
      </c>
      <c r="K5973" s="25">
        <v>0.2032513041167513</v>
      </c>
      <c r="L5973" s="25">
        <v>0.20969653811675129</v>
      </c>
    </row>
    <row r="5974" spans="2:12" ht="19.5" customHeight="1" x14ac:dyDescent="0.3">
      <c r="B5974" s="39" t="s">
        <v>57</v>
      </c>
      <c r="C5974" s="38" t="s">
        <v>33</v>
      </c>
      <c r="D5974" s="38" t="s">
        <v>145</v>
      </c>
      <c r="E5974" s="43">
        <v>44743</v>
      </c>
      <c r="F5974" s="42" t="s">
        <v>150</v>
      </c>
      <c r="G5974" s="27">
        <v>0.23482798211675129</v>
      </c>
      <c r="H5974" s="27">
        <v>0.22449146311675128</v>
      </c>
      <c r="I5974" s="27">
        <v>0.20401623411675129</v>
      </c>
      <c r="J5974" s="25">
        <v>0.19596177311675128</v>
      </c>
      <c r="K5974" s="25">
        <v>0.18891207911675131</v>
      </c>
      <c r="L5974" s="25">
        <v>0.19490043211675129</v>
      </c>
    </row>
    <row r="5975" spans="2:12" ht="19.5" customHeight="1" x14ac:dyDescent="0.3">
      <c r="B5975" s="39" t="s">
        <v>57</v>
      </c>
      <c r="C5975" s="38" t="s">
        <v>33</v>
      </c>
      <c r="D5975" s="38" t="s">
        <v>145</v>
      </c>
      <c r="E5975" s="43">
        <v>44713</v>
      </c>
      <c r="F5975" s="42" t="s">
        <v>150</v>
      </c>
      <c r="G5975" s="27">
        <v>0.26707489611675128</v>
      </c>
      <c r="H5975" s="27">
        <v>0.25693889911675127</v>
      </c>
      <c r="I5975" s="27">
        <v>0.23565985411675128</v>
      </c>
      <c r="J5975" s="25">
        <v>0.22755318611675127</v>
      </c>
      <c r="K5975" s="25">
        <v>0.22051538411675128</v>
      </c>
      <c r="L5975" s="25">
        <v>0.22751069211675129</v>
      </c>
    </row>
    <row r="5976" spans="2:12" ht="19.5" customHeight="1" x14ac:dyDescent="0.3">
      <c r="B5976" s="39" t="s">
        <v>57</v>
      </c>
      <c r="C5976" s="38" t="s">
        <v>33</v>
      </c>
      <c r="D5976" s="38" t="s">
        <v>145</v>
      </c>
      <c r="E5976" s="43">
        <v>44682</v>
      </c>
      <c r="F5976" s="42" t="s">
        <v>150</v>
      </c>
      <c r="G5976" s="27">
        <v>0.28800203311675132</v>
      </c>
      <c r="H5976" s="27">
        <v>0.27799616911675129</v>
      </c>
      <c r="I5976" s="27">
        <v>0.25619547411675125</v>
      </c>
      <c r="J5976" s="25">
        <v>0.24805492611675128</v>
      </c>
      <c r="K5976" s="25">
        <v>0.24102484211675129</v>
      </c>
      <c r="L5976" s="25">
        <v>0.24867362911675131</v>
      </c>
    </row>
    <row r="5977" spans="2:12" ht="19.5" customHeight="1" x14ac:dyDescent="0.3">
      <c r="B5977" s="39" t="s">
        <v>57</v>
      </c>
      <c r="C5977" s="38" t="s">
        <v>33</v>
      </c>
      <c r="D5977" s="38" t="s">
        <v>145</v>
      </c>
      <c r="E5977" s="43">
        <v>44652</v>
      </c>
      <c r="F5977" s="42" t="s">
        <v>150</v>
      </c>
      <c r="G5977" s="27">
        <v>0.29325231611675129</v>
      </c>
      <c r="H5977" s="27">
        <v>0.28327910011675128</v>
      </c>
      <c r="I5977" s="27">
        <v>0.26134753211675127</v>
      </c>
      <c r="J5977" s="25">
        <v>0.25319848311675125</v>
      </c>
      <c r="K5977" s="25">
        <v>0.24617033511675129</v>
      </c>
      <c r="L5977" s="25">
        <v>0.25398307011675131</v>
      </c>
    </row>
    <row r="5978" spans="2:12" ht="19.5" customHeight="1" x14ac:dyDescent="0.3">
      <c r="B5978" s="39" t="s">
        <v>57</v>
      </c>
      <c r="C5978" s="38" t="s">
        <v>33</v>
      </c>
      <c r="D5978" s="38" t="s">
        <v>145</v>
      </c>
      <c r="E5978" s="43">
        <v>44621</v>
      </c>
      <c r="F5978" s="42" t="s">
        <v>150</v>
      </c>
      <c r="G5978" s="27">
        <v>0.41770059911675128</v>
      </c>
      <c r="H5978" s="27">
        <v>0.40459691111675128</v>
      </c>
      <c r="I5978" s="27">
        <v>0.37492935611675132</v>
      </c>
      <c r="J5978" s="25">
        <v>0.3636656081167513</v>
      </c>
      <c r="K5978" s="25">
        <v>0.35562293811675127</v>
      </c>
      <c r="L5978" s="25">
        <v>0.36615509111675132</v>
      </c>
    </row>
    <row r="5979" spans="2:12" ht="19.5" customHeight="1" x14ac:dyDescent="0.3">
      <c r="B5979" s="39" t="s">
        <v>57</v>
      </c>
      <c r="C5979" s="38" t="s">
        <v>33</v>
      </c>
      <c r="D5979" s="38" t="s">
        <v>145</v>
      </c>
      <c r="E5979" s="43">
        <v>44593</v>
      </c>
      <c r="F5979" s="42" t="s">
        <v>150</v>
      </c>
      <c r="G5979" s="27">
        <v>0.31834713611675131</v>
      </c>
      <c r="H5979" s="27">
        <v>0.30462563311675128</v>
      </c>
      <c r="I5979" s="27">
        <v>0.27743465411675128</v>
      </c>
      <c r="J5979" s="25">
        <v>0.26633175811675125</v>
      </c>
      <c r="K5979" s="25">
        <v>0.2582524481167513</v>
      </c>
      <c r="L5979" s="25">
        <v>0.26568215011675128</v>
      </c>
    </row>
    <row r="5980" spans="2:12" ht="19.5" customHeight="1" x14ac:dyDescent="0.3">
      <c r="B5980" s="39" t="s">
        <v>57</v>
      </c>
      <c r="C5980" s="38" t="s">
        <v>33</v>
      </c>
      <c r="D5980" s="38" t="s">
        <v>145</v>
      </c>
      <c r="E5980" s="43">
        <v>44562</v>
      </c>
      <c r="F5980" s="42" t="s">
        <v>150</v>
      </c>
      <c r="G5980" s="27">
        <v>0.32013890311675131</v>
      </c>
      <c r="H5980" s="27">
        <v>0.30642854211675125</v>
      </c>
      <c r="I5980" s="27">
        <v>0.2791929001167513</v>
      </c>
      <c r="J5980" s="25">
        <v>0.26808710311675127</v>
      </c>
      <c r="K5980" s="25">
        <v>0.2600084531167513</v>
      </c>
      <c r="L5980" s="25">
        <v>0.26749410611675123</v>
      </c>
    </row>
    <row r="5981" spans="2:12" ht="19.5" customHeight="1" x14ac:dyDescent="0.3">
      <c r="B5981" s="39" t="s">
        <v>57</v>
      </c>
      <c r="C5981" s="38" t="s">
        <v>33</v>
      </c>
      <c r="D5981" s="38" t="s">
        <v>145</v>
      </c>
      <c r="E5981" s="43">
        <v>44896</v>
      </c>
      <c r="F5981" s="42" t="s">
        <v>151</v>
      </c>
      <c r="G5981" s="27">
        <v>0.19238908720812184</v>
      </c>
      <c r="H5981" s="27">
        <v>0.18180508020812183</v>
      </c>
      <c r="I5981" s="27">
        <v>0.16232192320812183</v>
      </c>
      <c r="J5981" s="25">
        <v>0.15433189720812182</v>
      </c>
      <c r="K5981" s="25">
        <v>0.14726752720812183</v>
      </c>
      <c r="L5981" s="25">
        <v>0.15201308920812184</v>
      </c>
    </row>
    <row r="5982" spans="2:12" ht="19.5" customHeight="1" x14ac:dyDescent="0.3">
      <c r="B5982" s="39" t="s">
        <v>57</v>
      </c>
      <c r="C5982" s="38" t="s">
        <v>33</v>
      </c>
      <c r="D5982" s="38" t="s">
        <v>145</v>
      </c>
      <c r="E5982" s="43">
        <v>44866</v>
      </c>
      <c r="F5982" s="42" t="s">
        <v>151</v>
      </c>
      <c r="G5982" s="27">
        <v>0.19977805020812184</v>
      </c>
      <c r="H5982" s="27">
        <v>0.18923999220812182</v>
      </c>
      <c r="I5982" s="27">
        <v>0.16957265320812184</v>
      </c>
      <c r="J5982" s="25">
        <v>0.16157066520812183</v>
      </c>
      <c r="K5982" s="25">
        <v>0.15450901820812182</v>
      </c>
      <c r="L5982" s="25">
        <v>0.15948531220812182</v>
      </c>
    </row>
    <row r="5983" spans="2:12" ht="19.5" customHeight="1" x14ac:dyDescent="0.3">
      <c r="B5983" s="39" t="s">
        <v>57</v>
      </c>
      <c r="C5983" s="38" t="s">
        <v>33</v>
      </c>
      <c r="D5983" s="38" t="s">
        <v>145</v>
      </c>
      <c r="E5983" s="43">
        <v>44835</v>
      </c>
      <c r="F5983" s="42" t="s">
        <v>151</v>
      </c>
      <c r="G5983" s="27">
        <v>0.21371482320812182</v>
      </c>
      <c r="H5983" s="27">
        <v>0.20326342920812185</v>
      </c>
      <c r="I5983" s="27">
        <v>0.18324868920812185</v>
      </c>
      <c r="J5983" s="25">
        <v>0.17522413720812186</v>
      </c>
      <c r="K5983" s="25">
        <v>0.16816763020812184</v>
      </c>
      <c r="L5983" s="25">
        <v>0.17357912020812186</v>
      </c>
    </row>
    <row r="5984" spans="2:12" ht="19.5" customHeight="1" x14ac:dyDescent="0.3">
      <c r="B5984" s="39" t="s">
        <v>57</v>
      </c>
      <c r="C5984" s="38" t="s">
        <v>33</v>
      </c>
      <c r="D5984" s="38" t="s">
        <v>145</v>
      </c>
      <c r="E5984" s="43">
        <v>44805</v>
      </c>
      <c r="F5984" s="42" t="s">
        <v>151</v>
      </c>
      <c r="G5984" s="27">
        <v>0.23028759220812184</v>
      </c>
      <c r="H5984" s="27">
        <v>0.21993925320812185</v>
      </c>
      <c r="I5984" s="27">
        <v>0.19951140520812183</v>
      </c>
      <c r="J5984" s="25">
        <v>0.19146002220812183</v>
      </c>
      <c r="K5984" s="25">
        <v>0.18440962720812185</v>
      </c>
      <c r="L5984" s="25">
        <v>0.19033862520812184</v>
      </c>
    </row>
    <row r="5985" spans="2:12" ht="19.5" customHeight="1" x14ac:dyDescent="0.3">
      <c r="B5985" s="39" t="s">
        <v>57</v>
      </c>
      <c r="C5985" s="38" t="s">
        <v>33</v>
      </c>
      <c r="D5985" s="38" t="s">
        <v>145</v>
      </c>
      <c r="E5985" s="43">
        <v>44774</v>
      </c>
      <c r="F5985" s="42" t="s">
        <v>151</v>
      </c>
      <c r="G5985" s="27">
        <v>0.24681963420812184</v>
      </c>
      <c r="H5985" s="27">
        <v>0.23657409720812184</v>
      </c>
      <c r="I5985" s="27">
        <v>0.21573415620812184</v>
      </c>
      <c r="J5985" s="25">
        <v>0.20765600820812186</v>
      </c>
      <c r="K5985" s="25">
        <v>0.20061171020812185</v>
      </c>
      <c r="L5985" s="25">
        <v>0.20705694420812185</v>
      </c>
    </row>
    <row r="5986" spans="2:12" ht="19.5" customHeight="1" x14ac:dyDescent="0.3">
      <c r="B5986" s="39" t="s">
        <v>57</v>
      </c>
      <c r="C5986" s="38" t="s">
        <v>33</v>
      </c>
      <c r="D5986" s="38" t="s">
        <v>145</v>
      </c>
      <c r="E5986" s="43">
        <v>44743</v>
      </c>
      <c r="F5986" s="42" t="s">
        <v>151</v>
      </c>
      <c r="G5986" s="27">
        <v>0.23218838820812185</v>
      </c>
      <c r="H5986" s="27">
        <v>0.22185186920812183</v>
      </c>
      <c r="I5986" s="27">
        <v>0.20137664020812185</v>
      </c>
      <c r="J5986" s="25">
        <v>0.19332217920812184</v>
      </c>
      <c r="K5986" s="25">
        <v>0.18627248520812184</v>
      </c>
      <c r="L5986" s="25">
        <v>0.19226083820812184</v>
      </c>
    </row>
    <row r="5987" spans="2:12" ht="19.5" customHeight="1" x14ac:dyDescent="0.3">
      <c r="B5987" s="39" t="s">
        <v>57</v>
      </c>
      <c r="C5987" s="38" t="s">
        <v>33</v>
      </c>
      <c r="D5987" s="38" t="s">
        <v>145</v>
      </c>
      <c r="E5987" s="43">
        <v>44713</v>
      </c>
      <c r="F5987" s="42" t="s">
        <v>151</v>
      </c>
      <c r="G5987" s="27">
        <v>0.26443530220812184</v>
      </c>
      <c r="H5987" s="27">
        <v>0.25429930520812183</v>
      </c>
      <c r="I5987" s="27">
        <v>0.23302026020812183</v>
      </c>
      <c r="J5987" s="25">
        <v>0.22491359220812182</v>
      </c>
      <c r="K5987" s="25">
        <v>0.21787579020812184</v>
      </c>
      <c r="L5987" s="25">
        <v>0.22487109820812184</v>
      </c>
    </row>
    <row r="5988" spans="2:12" ht="19.5" customHeight="1" x14ac:dyDescent="0.3">
      <c r="B5988" s="39" t="s">
        <v>57</v>
      </c>
      <c r="C5988" s="38" t="s">
        <v>33</v>
      </c>
      <c r="D5988" s="38" t="s">
        <v>145</v>
      </c>
      <c r="E5988" s="43">
        <v>44682</v>
      </c>
      <c r="F5988" s="42" t="s">
        <v>151</v>
      </c>
      <c r="G5988" s="27">
        <v>0.28536243920812182</v>
      </c>
      <c r="H5988" s="27">
        <v>0.27535657520812179</v>
      </c>
      <c r="I5988" s="27">
        <v>0.25355588020812181</v>
      </c>
      <c r="J5988" s="25">
        <v>0.24541533220812184</v>
      </c>
      <c r="K5988" s="25">
        <v>0.23838524820812185</v>
      </c>
      <c r="L5988" s="25">
        <v>0.24603403520812184</v>
      </c>
    </row>
    <row r="5989" spans="2:12" ht="19.5" customHeight="1" x14ac:dyDescent="0.3">
      <c r="B5989" s="39" t="s">
        <v>57</v>
      </c>
      <c r="C5989" s="38" t="s">
        <v>33</v>
      </c>
      <c r="D5989" s="38" t="s">
        <v>145</v>
      </c>
      <c r="E5989" s="43">
        <v>44652</v>
      </c>
      <c r="F5989" s="42" t="s">
        <v>151</v>
      </c>
      <c r="G5989" s="27">
        <v>0.29061272220812179</v>
      </c>
      <c r="H5989" s="27">
        <v>0.28063950620812184</v>
      </c>
      <c r="I5989" s="27">
        <v>0.25870793820812182</v>
      </c>
      <c r="J5989" s="25">
        <v>0.2505588892081218</v>
      </c>
      <c r="K5989" s="25">
        <v>0.24353074120812185</v>
      </c>
      <c r="L5989" s="25">
        <v>0.25134347620812186</v>
      </c>
    </row>
    <row r="5990" spans="2:12" ht="19.5" customHeight="1" x14ac:dyDescent="0.3">
      <c r="B5990" s="39" t="s">
        <v>57</v>
      </c>
      <c r="C5990" s="38" t="s">
        <v>33</v>
      </c>
      <c r="D5990" s="38" t="s">
        <v>145</v>
      </c>
      <c r="E5990" s="43">
        <v>44621</v>
      </c>
      <c r="F5990" s="42" t="s">
        <v>151</v>
      </c>
      <c r="G5990" s="27">
        <v>0.41506100520812178</v>
      </c>
      <c r="H5990" s="27">
        <v>0.40195731720812183</v>
      </c>
      <c r="I5990" s="27">
        <v>0.37228976220812182</v>
      </c>
      <c r="J5990" s="25">
        <v>0.3610260142081218</v>
      </c>
      <c r="K5990" s="25">
        <v>0.35298334420812183</v>
      </c>
      <c r="L5990" s="25">
        <v>0.36351549720812182</v>
      </c>
    </row>
    <row r="5991" spans="2:12" ht="19.5" customHeight="1" x14ac:dyDescent="0.3">
      <c r="B5991" s="39" t="s">
        <v>57</v>
      </c>
      <c r="C5991" s="38" t="s">
        <v>33</v>
      </c>
      <c r="D5991" s="38" t="s">
        <v>145</v>
      </c>
      <c r="E5991" s="43">
        <v>44593</v>
      </c>
      <c r="F5991" s="42" t="s">
        <v>151</v>
      </c>
      <c r="G5991" s="27">
        <v>0.31570754220812181</v>
      </c>
      <c r="H5991" s="27">
        <v>0.30198603920812178</v>
      </c>
      <c r="I5991" s="27">
        <v>0.27479506020812183</v>
      </c>
      <c r="J5991" s="25">
        <v>0.2636921642081218</v>
      </c>
      <c r="K5991" s="25">
        <v>0.25561285420812185</v>
      </c>
      <c r="L5991" s="25">
        <v>0.26304255620812184</v>
      </c>
    </row>
    <row r="5992" spans="2:12" ht="19.5" customHeight="1" x14ac:dyDescent="0.3">
      <c r="B5992" s="39" t="s">
        <v>57</v>
      </c>
      <c r="C5992" s="38" t="s">
        <v>33</v>
      </c>
      <c r="D5992" s="38" t="s">
        <v>145</v>
      </c>
      <c r="E5992" s="43">
        <v>44562</v>
      </c>
      <c r="F5992" s="42" t="s">
        <v>151</v>
      </c>
      <c r="G5992" s="27">
        <v>0.3174993092081218</v>
      </c>
      <c r="H5992" s="27">
        <v>0.3037889482081218</v>
      </c>
      <c r="I5992" s="27">
        <v>0.2765533062081218</v>
      </c>
      <c r="J5992" s="25">
        <v>0.26544750920812182</v>
      </c>
      <c r="K5992" s="25">
        <v>0.2573688592081218</v>
      </c>
      <c r="L5992" s="25">
        <v>0.26485451220812184</v>
      </c>
    </row>
    <row r="5993" spans="2:12" ht="19.5" customHeight="1" x14ac:dyDescent="0.3">
      <c r="B5993" s="39" t="s">
        <v>57</v>
      </c>
      <c r="C5993" s="38" t="s">
        <v>33</v>
      </c>
      <c r="D5993" s="38" t="s">
        <v>145</v>
      </c>
      <c r="E5993" s="43">
        <v>44896</v>
      </c>
      <c r="F5993" s="42" t="s">
        <v>152</v>
      </c>
      <c r="G5993" s="27">
        <v>0.19096776741116753</v>
      </c>
      <c r="H5993" s="27">
        <v>0.18038376041116752</v>
      </c>
      <c r="I5993" s="27">
        <v>0.16090060341116752</v>
      </c>
      <c r="J5993" s="25">
        <v>0.15291057741116751</v>
      </c>
      <c r="K5993" s="25">
        <v>0.14584620741116752</v>
      </c>
      <c r="L5993" s="25">
        <v>0.15059176941116753</v>
      </c>
    </row>
    <row r="5994" spans="2:12" ht="19.5" customHeight="1" x14ac:dyDescent="0.3">
      <c r="B5994" s="39" t="s">
        <v>57</v>
      </c>
      <c r="C5994" s="38" t="s">
        <v>33</v>
      </c>
      <c r="D5994" s="38" t="s">
        <v>145</v>
      </c>
      <c r="E5994" s="43">
        <v>44866</v>
      </c>
      <c r="F5994" s="42" t="s">
        <v>152</v>
      </c>
      <c r="G5994" s="27">
        <v>0.19835673041116753</v>
      </c>
      <c r="H5994" s="27">
        <v>0.18781867241116751</v>
      </c>
      <c r="I5994" s="27">
        <v>0.1681513334111675</v>
      </c>
      <c r="J5994" s="25">
        <v>0.16014934541116752</v>
      </c>
      <c r="K5994" s="25">
        <v>0.15308769841116751</v>
      </c>
      <c r="L5994" s="25">
        <v>0.1580639924111675</v>
      </c>
    </row>
    <row r="5995" spans="2:12" ht="19.5" customHeight="1" x14ac:dyDescent="0.3">
      <c r="B5995" s="39" t="s">
        <v>57</v>
      </c>
      <c r="C5995" s="38" t="s">
        <v>33</v>
      </c>
      <c r="D5995" s="38" t="s">
        <v>145</v>
      </c>
      <c r="E5995" s="43">
        <v>44835</v>
      </c>
      <c r="F5995" s="42" t="s">
        <v>152</v>
      </c>
      <c r="G5995" s="27">
        <v>0.21229350341116751</v>
      </c>
      <c r="H5995" s="27">
        <v>0.20184210941116751</v>
      </c>
      <c r="I5995" s="27">
        <v>0.18182736941116753</v>
      </c>
      <c r="J5995" s="25">
        <v>0.17380281741116752</v>
      </c>
      <c r="K5995" s="25">
        <v>0.16674631041116753</v>
      </c>
      <c r="L5995" s="25">
        <v>0.17215780041116752</v>
      </c>
    </row>
    <row r="5996" spans="2:12" ht="19.5" customHeight="1" x14ac:dyDescent="0.3">
      <c r="B5996" s="39" t="s">
        <v>57</v>
      </c>
      <c r="C5996" s="38" t="s">
        <v>33</v>
      </c>
      <c r="D5996" s="38" t="s">
        <v>145</v>
      </c>
      <c r="E5996" s="43">
        <v>44805</v>
      </c>
      <c r="F5996" s="42" t="s">
        <v>152</v>
      </c>
      <c r="G5996" s="27">
        <v>0.22886627241116753</v>
      </c>
      <c r="H5996" s="27">
        <v>0.21851793341116751</v>
      </c>
      <c r="I5996" s="27">
        <v>0.19809008541116752</v>
      </c>
      <c r="J5996" s="25">
        <v>0.19003870241116752</v>
      </c>
      <c r="K5996" s="25">
        <v>0.18298830741116751</v>
      </c>
      <c r="L5996" s="25">
        <v>0.18891730541116752</v>
      </c>
    </row>
    <row r="5997" spans="2:12" ht="19.5" customHeight="1" x14ac:dyDescent="0.3">
      <c r="B5997" s="39" t="s">
        <v>57</v>
      </c>
      <c r="C5997" s="38" t="s">
        <v>33</v>
      </c>
      <c r="D5997" s="38" t="s">
        <v>145</v>
      </c>
      <c r="E5997" s="43">
        <v>44774</v>
      </c>
      <c r="F5997" s="42" t="s">
        <v>152</v>
      </c>
      <c r="G5997" s="27">
        <v>0.24539831441116752</v>
      </c>
      <c r="H5997" s="27">
        <v>0.2351527774111675</v>
      </c>
      <c r="I5997" s="27">
        <v>0.21431283641116752</v>
      </c>
      <c r="J5997" s="25">
        <v>0.20623468841116752</v>
      </c>
      <c r="K5997" s="25">
        <v>0.19919039041116754</v>
      </c>
      <c r="L5997" s="25">
        <v>0.20563562441116753</v>
      </c>
    </row>
    <row r="5998" spans="2:12" ht="19.5" customHeight="1" x14ac:dyDescent="0.3">
      <c r="B5998" s="39" t="s">
        <v>57</v>
      </c>
      <c r="C5998" s="38" t="s">
        <v>33</v>
      </c>
      <c r="D5998" s="38" t="s">
        <v>145</v>
      </c>
      <c r="E5998" s="43">
        <v>44743</v>
      </c>
      <c r="F5998" s="42" t="s">
        <v>152</v>
      </c>
      <c r="G5998" s="27">
        <v>0.23076706841116751</v>
      </c>
      <c r="H5998" s="27">
        <v>0.22043054941116749</v>
      </c>
      <c r="I5998" s="27">
        <v>0.19995532041116751</v>
      </c>
      <c r="J5998" s="25">
        <v>0.19190085941116752</v>
      </c>
      <c r="K5998" s="25">
        <v>0.18485116541116753</v>
      </c>
      <c r="L5998" s="25">
        <v>0.19083951841116753</v>
      </c>
    </row>
    <row r="5999" spans="2:12" ht="19.5" customHeight="1" x14ac:dyDescent="0.3">
      <c r="B5999" s="39" t="s">
        <v>57</v>
      </c>
      <c r="C5999" s="38" t="s">
        <v>33</v>
      </c>
      <c r="D5999" s="38" t="s">
        <v>145</v>
      </c>
      <c r="E5999" s="43">
        <v>44713</v>
      </c>
      <c r="F5999" s="42" t="s">
        <v>152</v>
      </c>
      <c r="G5999" s="27">
        <v>0.26301398241116752</v>
      </c>
      <c r="H5999" s="27">
        <v>0.25287798541116752</v>
      </c>
      <c r="I5999" s="27">
        <v>0.23159894041116752</v>
      </c>
      <c r="J5999" s="25">
        <v>0.22349227241116751</v>
      </c>
      <c r="K5999" s="25">
        <v>0.2164544704111675</v>
      </c>
      <c r="L5999" s="25">
        <v>0.22344977841116753</v>
      </c>
    </row>
    <row r="6000" spans="2:12" ht="19.5" customHeight="1" x14ac:dyDescent="0.3">
      <c r="B6000" s="39" t="s">
        <v>57</v>
      </c>
      <c r="C6000" s="38" t="s">
        <v>33</v>
      </c>
      <c r="D6000" s="38" t="s">
        <v>145</v>
      </c>
      <c r="E6000" s="43">
        <v>44682</v>
      </c>
      <c r="F6000" s="42" t="s">
        <v>152</v>
      </c>
      <c r="G6000" s="27">
        <v>0.28394111941116756</v>
      </c>
      <c r="H6000" s="27">
        <v>0.27393525541116753</v>
      </c>
      <c r="I6000" s="27">
        <v>0.2521345604111675</v>
      </c>
      <c r="J6000" s="25">
        <v>0.24399401241116753</v>
      </c>
      <c r="K6000" s="25">
        <v>0.23696392841116753</v>
      </c>
      <c r="L6000" s="25">
        <v>0.24461271541116753</v>
      </c>
    </row>
    <row r="6001" spans="2:12" ht="19.5" customHeight="1" x14ac:dyDescent="0.3">
      <c r="B6001" s="39" t="s">
        <v>57</v>
      </c>
      <c r="C6001" s="38" t="s">
        <v>33</v>
      </c>
      <c r="D6001" s="38" t="s">
        <v>145</v>
      </c>
      <c r="E6001" s="43">
        <v>44652</v>
      </c>
      <c r="F6001" s="42" t="s">
        <v>152</v>
      </c>
      <c r="G6001" s="27">
        <v>0.28919140241116753</v>
      </c>
      <c r="H6001" s="27">
        <v>0.27921818641116752</v>
      </c>
      <c r="I6001" s="27">
        <v>0.25728661841116751</v>
      </c>
      <c r="J6001" s="25">
        <v>0.24913756941116749</v>
      </c>
      <c r="K6001" s="25">
        <v>0.24210942141116751</v>
      </c>
      <c r="L6001" s="25">
        <v>0.24992215641116752</v>
      </c>
    </row>
    <row r="6002" spans="2:12" ht="19.5" customHeight="1" x14ac:dyDescent="0.3">
      <c r="B6002" s="39" t="s">
        <v>57</v>
      </c>
      <c r="C6002" s="38" t="s">
        <v>33</v>
      </c>
      <c r="D6002" s="38" t="s">
        <v>145</v>
      </c>
      <c r="E6002" s="43">
        <v>44621</v>
      </c>
      <c r="F6002" s="42" t="s">
        <v>152</v>
      </c>
      <c r="G6002" s="27">
        <v>0.41363968541116752</v>
      </c>
      <c r="H6002" s="27">
        <v>0.40053599741116758</v>
      </c>
      <c r="I6002" s="27">
        <v>0.37086844241116756</v>
      </c>
      <c r="J6002" s="25">
        <v>0.35960469441116755</v>
      </c>
      <c r="K6002" s="25">
        <v>0.35156202441116757</v>
      </c>
      <c r="L6002" s="25">
        <v>0.36209417741116756</v>
      </c>
    </row>
    <row r="6003" spans="2:12" ht="19.5" customHeight="1" x14ac:dyDescent="0.3">
      <c r="B6003" s="39" t="s">
        <v>57</v>
      </c>
      <c r="C6003" s="38" t="s">
        <v>33</v>
      </c>
      <c r="D6003" s="38" t="s">
        <v>145</v>
      </c>
      <c r="E6003" s="43">
        <v>44593</v>
      </c>
      <c r="F6003" s="42" t="s">
        <v>152</v>
      </c>
      <c r="G6003" s="27">
        <v>0.31428622241116755</v>
      </c>
      <c r="H6003" s="27">
        <v>0.30056471941116752</v>
      </c>
      <c r="I6003" s="27">
        <v>0.27337374041116752</v>
      </c>
      <c r="J6003" s="25">
        <v>0.26227084441116749</v>
      </c>
      <c r="K6003" s="25">
        <v>0.25419153441116749</v>
      </c>
      <c r="L6003" s="25">
        <v>0.26162123641116758</v>
      </c>
    </row>
    <row r="6004" spans="2:12" ht="19.5" customHeight="1" x14ac:dyDescent="0.3">
      <c r="B6004" s="39" t="s">
        <v>57</v>
      </c>
      <c r="C6004" s="38" t="s">
        <v>33</v>
      </c>
      <c r="D6004" s="38" t="s">
        <v>145</v>
      </c>
      <c r="E6004" s="43">
        <v>44562</v>
      </c>
      <c r="F6004" s="42" t="s">
        <v>152</v>
      </c>
      <c r="G6004" s="27">
        <v>0.31607798941116755</v>
      </c>
      <c r="H6004" s="27">
        <v>0.30236762841116749</v>
      </c>
      <c r="I6004" s="27">
        <v>0.27513198641116754</v>
      </c>
      <c r="J6004" s="25">
        <v>0.26402618941116751</v>
      </c>
      <c r="K6004" s="25">
        <v>0.25594753941116755</v>
      </c>
      <c r="L6004" s="25">
        <v>0.26343319241116753</v>
      </c>
    </row>
    <row r="6005" spans="2:12" ht="19.5" customHeight="1" x14ac:dyDescent="0.3">
      <c r="B6005" s="39" t="s">
        <v>57</v>
      </c>
      <c r="C6005" s="38" t="s">
        <v>33</v>
      </c>
      <c r="D6005" s="38" t="s">
        <v>145</v>
      </c>
      <c r="E6005" s="43">
        <v>44896</v>
      </c>
      <c r="F6005" s="42" t="s">
        <v>153</v>
      </c>
      <c r="G6005" s="27">
        <v>0.1869068537055838</v>
      </c>
      <c r="H6005" s="27">
        <v>0.17632284670558376</v>
      </c>
      <c r="I6005" s="27">
        <v>0.15683968970558376</v>
      </c>
      <c r="J6005" s="25">
        <v>0.14884966370558378</v>
      </c>
      <c r="K6005" s="25">
        <v>0.14178529370558376</v>
      </c>
      <c r="L6005" s="25">
        <v>0.14653085570558377</v>
      </c>
    </row>
    <row r="6006" spans="2:12" ht="19.5" customHeight="1" x14ac:dyDescent="0.3">
      <c r="B6006" s="39" t="s">
        <v>57</v>
      </c>
      <c r="C6006" s="38" t="s">
        <v>33</v>
      </c>
      <c r="D6006" s="38" t="s">
        <v>145</v>
      </c>
      <c r="E6006" s="43">
        <v>44866</v>
      </c>
      <c r="F6006" s="42" t="s">
        <v>153</v>
      </c>
      <c r="G6006" s="27">
        <v>0.19429581670558377</v>
      </c>
      <c r="H6006" s="27">
        <v>0.18375775870558378</v>
      </c>
      <c r="I6006" s="27">
        <v>0.16409041970558377</v>
      </c>
      <c r="J6006" s="25">
        <v>0.15608843170558376</v>
      </c>
      <c r="K6006" s="25">
        <v>0.14902678470558375</v>
      </c>
      <c r="L6006" s="25">
        <v>0.15400307870558377</v>
      </c>
    </row>
    <row r="6007" spans="2:12" ht="19.5" customHeight="1" x14ac:dyDescent="0.3">
      <c r="B6007" s="39" t="s">
        <v>57</v>
      </c>
      <c r="C6007" s="38" t="s">
        <v>33</v>
      </c>
      <c r="D6007" s="38" t="s">
        <v>145</v>
      </c>
      <c r="E6007" s="43">
        <v>44835</v>
      </c>
      <c r="F6007" s="42" t="s">
        <v>153</v>
      </c>
      <c r="G6007" s="27">
        <v>0.20823258970558375</v>
      </c>
      <c r="H6007" s="27">
        <v>0.19778119570558378</v>
      </c>
      <c r="I6007" s="27">
        <v>0.17776645570558378</v>
      </c>
      <c r="J6007" s="25">
        <v>0.16974190370558379</v>
      </c>
      <c r="K6007" s="25">
        <v>0.16268539670558377</v>
      </c>
      <c r="L6007" s="25">
        <v>0.16809688670558379</v>
      </c>
    </row>
    <row r="6008" spans="2:12" ht="19.5" customHeight="1" x14ac:dyDescent="0.3">
      <c r="B6008" s="39" t="s">
        <v>57</v>
      </c>
      <c r="C6008" s="38" t="s">
        <v>33</v>
      </c>
      <c r="D6008" s="38" t="s">
        <v>145</v>
      </c>
      <c r="E6008" s="43">
        <v>44805</v>
      </c>
      <c r="F6008" s="42" t="s">
        <v>153</v>
      </c>
      <c r="G6008" s="27">
        <v>0.2248053587055838</v>
      </c>
      <c r="H6008" s="27">
        <v>0.21445701970558378</v>
      </c>
      <c r="I6008" s="27">
        <v>0.19402917170558376</v>
      </c>
      <c r="J6008" s="25">
        <v>0.18597778870558376</v>
      </c>
      <c r="K6008" s="25">
        <v>0.17892739370558378</v>
      </c>
      <c r="L6008" s="25">
        <v>0.18485639170558377</v>
      </c>
    </row>
    <row r="6009" spans="2:12" ht="19.5" customHeight="1" x14ac:dyDescent="0.3">
      <c r="B6009" s="39" t="s">
        <v>57</v>
      </c>
      <c r="C6009" s="38" t="s">
        <v>33</v>
      </c>
      <c r="D6009" s="38" t="s">
        <v>145</v>
      </c>
      <c r="E6009" s="43">
        <v>44774</v>
      </c>
      <c r="F6009" s="42" t="s">
        <v>153</v>
      </c>
      <c r="G6009" s="27">
        <v>0.24133740070558377</v>
      </c>
      <c r="H6009" s="27">
        <v>0.23109186370558377</v>
      </c>
      <c r="I6009" s="27">
        <v>0.21025192270558379</v>
      </c>
      <c r="J6009" s="25">
        <v>0.20217377470558379</v>
      </c>
      <c r="K6009" s="25">
        <v>0.19512947670558378</v>
      </c>
      <c r="L6009" s="25">
        <v>0.20157471070558378</v>
      </c>
    </row>
    <row r="6010" spans="2:12" ht="19.5" customHeight="1" x14ac:dyDescent="0.3">
      <c r="B6010" s="39" t="s">
        <v>57</v>
      </c>
      <c r="C6010" s="38" t="s">
        <v>33</v>
      </c>
      <c r="D6010" s="38" t="s">
        <v>145</v>
      </c>
      <c r="E6010" s="43">
        <v>44743</v>
      </c>
      <c r="F6010" s="42" t="s">
        <v>153</v>
      </c>
      <c r="G6010" s="27">
        <v>0.22670615470558378</v>
      </c>
      <c r="H6010" s="27">
        <v>0.21636963570558376</v>
      </c>
      <c r="I6010" s="27">
        <v>0.19589440670558378</v>
      </c>
      <c r="J6010" s="25">
        <v>0.18783994570558377</v>
      </c>
      <c r="K6010" s="25">
        <v>0.18079025170558377</v>
      </c>
      <c r="L6010" s="25">
        <v>0.18677860470558377</v>
      </c>
    </row>
    <row r="6011" spans="2:12" ht="19.5" customHeight="1" x14ac:dyDescent="0.3">
      <c r="B6011" s="39" t="s">
        <v>57</v>
      </c>
      <c r="C6011" s="38" t="s">
        <v>33</v>
      </c>
      <c r="D6011" s="38" t="s">
        <v>145</v>
      </c>
      <c r="E6011" s="43">
        <v>44713</v>
      </c>
      <c r="F6011" s="42" t="s">
        <v>153</v>
      </c>
      <c r="G6011" s="27">
        <v>0.25895306870558377</v>
      </c>
      <c r="H6011" s="27">
        <v>0.24881707170558376</v>
      </c>
      <c r="I6011" s="27">
        <v>0.22753802670558376</v>
      </c>
      <c r="J6011" s="25">
        <v>0.21943135870558375</v>
      </c>
      <c r="K6011" s="25">
        <v>0.21239355670558377</v>
      </c>
      <c r="L6011" s="25">
        <v>0.21938886470558377</v>
      </c>
    </row>
    <row r="6012" spans="2:12" ht="19.5" customHeight="1" x14ac:dyDescent="0.3">
      <c r="B6012" s="39" t="s">
        <v>57</v>
      </c>
      <c r="C6012" s="38" t="s">
        <v>33</v>
      </c>
      <c r="D6012" s="38" t="s">
        <v>145</v>
      </c>
      <c r="E6012" s="43">
        <v>44682</v>
      </c>
      <c r="F6012" s="42" t="s">
        <v>153</v>
      </c>
      <c r="G6012" s="27">
        <v>0.27988020570558375</v>
      </c>
      <c r="H6012" s="27">
        <v>0.26987434170558372</v>
      </c>
      <c r="I6012" s="27">
        <v>0.24807364670558377</v>
      </c>
      <c r="J6012" s="25">
        <v>0.23993309870558377</v>
      </c>
      <c r="K6012" s="25">
        <v>0.23290301470558378</v>
      </c>
      <c r="L6012" s="25">
        <v>0.2405518017055838</v>
      </c>
    </row>
    <row r="6013" spans="2:12" ht="19.5" customHeight="1" x14ac:dyDescent="0.3">
      <c r="B6013" s="39" t="s">
        <v>57</v>
      </c>
      <c r="C6013" s="38" t="s">
        <v>33</v>
      </c>
      <c r="D6013" s="38" t="s">
        <v>145</v>
      </c>
      <c r="E6013" s="43">
        <v>44652</v>
      </c>
      <c r="F6013" s="42" t="s">
        <v>153</v>
      </c>
      <c r="G6013" s="27">
        <v>0.28513048870558372</v>
      </c>
      <c r="H6013" s="27">
        <v>0.27515727270558377</v>
      </c>
      <c r="I6013" s="27">
        <v>0.25322570470558375</v>
      </c>
      <c r="J6013" s="25">
        <v>0.24507665570558376</v>
      </c>
      <c r="K6013" s="25">
        <v>0.23804850770558378</v>
      </c>
      <c r="L6013" s="25">
        <v>0.24586124270558377</v>
      </c>
    </row>
    <row r="6014" spans="2:12" ht="19.5" customHeight="1" x14ac:dyDescent="0.3">
      <c r="B6014" s="39" t="s">
        <v>57</v>
      </c>
      <c r="C6014" s="38" t="s">
        <v>33</v>
      </c>
      <c r="D6014" s="38" t="s">
        <v>145</v>
      </c>
      <c r="E6014" s="43">
        <v>44621</v>
      </c>
      <c r="F6014" s="42" t="s">
        <v>153</v>
      </c>
      <c r="G6014" s="27">
        <v>0.40957877170558371</v>
      </c>
      <c r="H6014" s="27">
        <v>0.39647508370558376</v>
      </c>
      <c r="I6014" s="27">
        <v>0.36680752870558375</v>
      </c>
      <c r="J6014" s="25">
        <v>0.35554378070558373</v>
      </c>
      <c r="K6014" s="25">
        <v>0.34750111070558376</v>
      </c>
      <c r="L6014" s="25">
        <v>0.35803326370558375</v>
      </c>
    </row>
    <row r="6015" spans="2:12" ht="19.5" customHeight="1" x14ac:dyDescent="0.3">
      <c r="B6015" s="39" t="s">
        <v>57</v>
      </c>
      <c r="C6015" s="38" t="s">
        <v>33</v>
      </c>
      <c r="D6015" s="38" t="s">
        <v>145</v>
      </c>
      <c r="E6015" s="43">
        <v>44593</v>
      </c>
      <c r="F6015" s="42" t="s">
        <v>153</v>
      </c>
      <c r="G6015" s="27">
        <v>0.31022530870558374</v>
      </c>
      <c r="H6015" s="27">
        <v>0.29650380570558371</v>
      </c>
      <c r="I6015" s="27">
        <v>0.26931282670558376</v>
      </c>
      <c r="J6015" s="25">
        <v>0.25820993070558373</v>
      </c>
      <c r="K6015" s="25">
        <v>0.25013062070558378</v>
      </c>
      <c r="L6015" s="25">
        <v>0.25756032270558377</v>
      </c>
    </row>
    <row r="6016" spans="2:12" ht="19.5" customHeight="1" x14ac:dyDescent="0.3">
      <c r="B6016" s="39" t="s">
        <v>57</v>
      </c>
      <c r="C6016" s="38" t="s">
        <v>33</v>
      </c>
      <c r="D6016" s="38" t="s">
        <v>145</v>
      </c>
      <c r="E6016" s="43">
        <v>44562</v>
      </c>
      <c r="F6016" s="42" t="s">
        <v>153</v>
      </c>
      <c r="G6016" s="27">
        <v>0.31201707570558374</v>
      </c>
      <c r="H6016" s="27">
        <v>0.29830671470558373</v>
      </c>
      <c r="I6016" s="27">
        <v>0.27107107270558373</v>
      </c>
      <c r="J6016" s="25">
        <v>0.25996527570558375</v>
      </c>
      <c r="K6016" s="25">
        <v>0.25188662570558379</v>
      </c>
      <c r="L6016" s="25">
        <v>0.25937227870558377</v>
      </c>
    </row>
    <row r="6017" spans="2:12" ht="19.5" customHeight="1" x14ac:dyDescent="0.3">
      <c r="B6017" s="39" t="s">
        <v>57</v>
      </c>
      <c r="C6017" s="38" t="s">
        <v>33</v>
      </c>
      <c r="D6017" s="38" t="s">
        <v>100</v>
      </c>
      <c r="E6017" s="43">
        <v>45047</v>
      </c>
      <c r="F6017" s="42">
        <v>11.5</v>
      </c>
      <c r="G6017" s="27">
        <v>0</v>
      </c>
      <c r="H6017" s="27">
        <v>0</v>
      </c>
      <c r="I6017" s="27">
        <v>0</v>
      </c>
      <c r="J6017" s="25">
        <v>0.12543299999999999</v>
      </c>
      <c r="K6017" s="25">
        <v>0.11285100000000001</v>
      </c>
      <c r="L6017" s="25">
        <v>0.11880700000000001</v>
      </c>
    </row>
    <row r="6018" spans="2:12" ht="19.5" customHeight="1" x14ac:dyDescent="0.3">
      <c r="B6018" s="39" t="s">
        <v>57</v>
      </c>
      <c r="C6018" s="38" t="s">
        <v>33</v>
      </c>
      <c r="D6018" s="38" t="s">
        <v>100</v>
      </c>
      <c r="E6018" s="43">
        <v>45017</v>
      </c>
      <c r="F6018" s="42">
        <v>11.5</v>
      </c>
      <c r="G6018" s="27">
        <v>0</v>
      </c>
      <c r="H6018" s="27">
        <v>0</v>
      </c>
      <c r="I6018" s="27">
        <v>0</v>
      </c>
      <c r="J6018" s="25">
        <v>0.134411</v>
      </c>
      <c r="K6018" s="25">
        <v>0.114457</v>
      </c>
      <c r="L6018" s="25">
        <v>0.121822</v>
      </c>
    </row>
    <row r="6019" spans="2:12" ht="19.5" customHeight="1" x14ac:dyDescent="0.3">
      <c r="B6019" s="39" t="s">
        <v>57</v>
      </c>
      <c r="C6019" s="38" t="s">
        <v>33</v>
      </c>
      <c r="D6019" s="38" t="s">
        <v>100</v>
      </c>
      <c r="E6019" s="43">
        <v>44986</v>
      </c>
      <c r="F6019" s="42">
        <v>11.5</v>
      </c>
      <c r="G6019" s="27">
        <v>0</v>
      </c>
      <c r="H6019" s="27">
        <v>0.17802999999999999</v>
      </c>
      <c r="I6019" s="27">
        <v>0.14532700000000001</v>
      </c>
      <c r="J6019" s="25">
        <v>0</v>
      </c>
      <c r="K6019" s="25">
        <v>0</v>
      </c>
      <c r="L6019" s="25">
        <v>0.141569</v>
      </c>
    </row>
    <row r="6020" spans="2:12" ht="19.5" customHeight="1" x14ac:dyDescent="0.3">
      <c r="B6020" s="39" t="s">
        <v>57</v>
      </c>
      <c r="C6020" s="38" t="s">
        <v>33</v>
      </c>
      <c r="D6020" s="38" t="s">
        <v>100</v>
      </c>
      <c r="E6020" s="43">
        <v>44958</v>
      </c>
      <c r="F6020" s="42">
        <v>11.5</v>
      </c>
      <c r="G6020" s="27">
        <v>0.24546500000000002</v>
      </c>
      <c r="H6020" s="27">
        <v>0.22378900000000002</v>
      </c>
      <c r="I6020" s="27">
        <v>0</v>
      </c>
      <c r="J6020" s="25">
        <v>0</v>
      </c>
      <c r="K6020" s="25">
        <v>0</v>
      </c>
      <c r="L6020" s="25">
        <v>0.17824300000000001</v>
      </c>
    </row>
    <row r="6021" spans="2:12" ht="19.5" customHeight="1" x14ac:dyDescent="0.3">
      <c r="B6021" s="39" t="s">
        <v>57</v>
      </c>
      <c r="C6021" s="38" t="s">
        <v>33</v>
      </c>
      <c r="D6021" s="38" t="s">
        <v>100</v>
      </c>
      <c r="E6021" s="43">
        <v>44927</v>
      </c>
      <c r="F6021" s="42">
        <v>11.5</v>
      </c>
      <c r="G6021" s="27">
        <v>0.19810800000000001</v>
      </c>
      <c r="H6021" s="27">
        <v>0.164713</v>
      </c>
      <c r="I6021" s="27">
        <v>0</v>
      </c>
      <c r="J6021" s="25">
        <v>0</v>
      </c>
      <c r="K6021" s="25">
        <v>0</v>
      </c>
      <c r="L6021" s="25">
        <v>9.4432000000000002E-2</v>
      </c>
    </row>
    <row r="6022" spans="2:12" ht="19.5" customHeight="1" x14ac:dyDescent="0.3">
      <c r="B6022" s="39" t="s">
        <v>57</v>
      </c>
      <c r="C6022" s="38" t="s">
        <v>33</v>
      </c>
      <c r="D6022" s="38" t="s">
        <v>100</v>
      </c>
      <c r="E6022" s="43">
        <v>44896</v>
      </c>
      <c r="F6022" s="42">
        <v>11.5</v>
      </c>
      <c r="G6022" s="27">
        <v>0.20608200000000002</v>
      </c>
      <c r="H6022" s="27">
        <v>0.18471400000000002</v>
      </c>
      <c r="I6022" s="27">
        <v>0</v>
      </c>
      <c r="J6022" s="25">
        <v>0</v>
      </c>
      <c r="K6022" s="25">
        <v>0</v>
      </c>
      <c r="L6022" s="25">
        <v>0.14222400000000002</v>
      </c>
    </row>
    <row r="6023" spans="2:12" ht="19.5" customHeight="1" x14ac:dyDescent="0.3">
      <c r="B6023" s="39" t="s">
        <v>57</v>
      </c>
      <c r="C6023" s="38" t="s">
        <v>33</v>
      </c>
      <c r="D6023" s="38" t="s">
        <v>100</v>
      </c>
      <c r="E6023" s="43">
        <v>44866</v>
      </c>
      <c r="F6023" s="42">
        <v>11.5</v>
      </c>
      <c r="G6023" s="27">
        <v>0</v>
      </c>
      <c r="H6023" s="27">
        <v>0.21208299999999999</v>
      </c>
      <c r="I6023" s="27">
        <v>0.184365</v>
      </c>
      <c r="J6023" s="25">
        <v>0</v>
      </c>
      <c r="K6023" s="25">
        <v>0</v>
      </c>
      <c r="L6023" s="25">
        <v>0.15331800000000001</v>
      </c>
    </row>
    <row r="6024" spans="2:12" ht="19.5" customHeight="1" x14ac:dyDescent="0.3">
      <c r="B6024" s="39" t="s">
        <v>57</v>
      </c>
      <c r="C6024" s="38" t="s">
        <v>33</v>
      </c>
      <c r="D6024" s="38" t="s">
        <v>100</v>
      </c>
      <c r="E6024" s="43">
        <v>44835</v>
      </c>
      <c r="F6024" s="42">
        <v>11.5</v>
      </c>
      <c r="G6024" s="27">
        <v>0</v>
      </c>
      <c r="H6024" s="27">
        <v>0</v>
      </c>
      <c r="I6024" s="27">
        <v>0</v>
      </c>
      <c r="J6024" s="25">
        <v>0.20843900000000001</v>
      </c>
      <c r="K6024" s="25">
        <v>0.17607700000000001</v>
      </c>
      <c r="L6024" s="25">
        <v>0.16226699999999999</v>
      </c>
    </row>
    <row r="6025" spans="2:12" ht="19.5" customHeight="1" x14ac:dyDescent="0.3">
      <c r="B6025" s="39" t="s">
        <v>57</v>
      </c>
      <c r="C6025" s="38" t="s">
        <v>33</v>
      </c>
      <c r="D6025" s="38" t="s">
        <v>100</v>
      </c>
      <c r="E6025" s="43">
        <v>44805</v>
      </c>
      <c r="F6025" s="42">
        <v>11.5</v>
      </c>
      <c r="G6025" s="27">
        <v>0</v>
      </c>
      <c r="H6025" s="27">
        <v>0</v>
      </c>
      <c r="I6025" s="27">
        <v>0.22633400000000001</v>
      </c>
      <c r="J6025" s="25">
        <v>0.194603</v>
      </c>
      <c r="K6025" s="25">
        <v>0</v>
      </c>
      <c r="L6025" s="25">
        <v>0.17628099999999999</v>
      </c>
    </row>
    <row r="6026" spans="2:12" ht="19.5" customHeight="1" x14ac:dyDescent="0.3">
      <c r="B6026" s="39" t="s">
        <v>57</v>
      </c>
      <c r="C6026" s="38" t="s">
        <v>33</v>
      </c>
      <c r="D6026" s="38" t="s">
        <v>100</v>
      </c>
      <c r="E6026" s="43">
        <v>44774</v>
      </c>
      <c r="F6026" s="42">
        <v>11.5</v>
      </c>
      <c r="G6026" s="27">
        <v>0</v>
      </c>
      <c r="H6026" s="27">
        <v>0</v>
      </c>
      <c r="I6026" s="27">
        <v>0.22584400000000002</v>
      </c>
      <c r="J6026" s="25">
        <v>0.21507899999999999</v>
      </c>
      <c r="K6026" s="25">
        <v>0</v>
      </c>
      <c r="L6026" s="25">
        <v>0.202149</v>
      </c>
    </row>
    <row r="6027" spans="2:12" ht="19.5" customHeight="1" x14ac:dyDescent="0.3">
      <c r="B6027" s="39" t="s">
        <v>57</v>
      </c>
      <c r="C6027" s="38" t="s">
        <v>33</v>
      </c>
      <c r="D6027" s="38" t="s">
        <v>100</v>
      </c>
      <c r="E6027" s="43">
        <v>44743</v>
      </c>
      <c r="F6027" s="42">
        <v>11.5</v>
      </c>
      <c r="G6027" s="27">
        <v>0.24246100000000001</v>
      </c>
      <c r="H6027" s="27">
        <v>0.22989500000000002</v>
      </c>
      <c r="I6027" s="27">
        <v>0</v>
      </c>
      <c r="J6027" s="25">
        <v>0</v>
      </c>
      <c r="K6027" s="25">
        <v>0</v>
      </c>
      <c r="L6027" s="25">
        <v>0.18316299999999999</v>
      </c>
    </row>
    <row r="6028" spans="2:12" ht="19.5" customHeight="1" x14ac:dyDescent="0.3">
      <c r="B6028" s="39" t="s">
        <v>57</v>
      </c>
      <c r="C6028" s="38" t="s">
        <v>33</v>
      </c>
      <c r="D6028" s="38" t="s">
        <v>100</v>
      </c>
      <c r="E6028" s="43">
        <v>44713</v>
      </c>
      <c r="F6028" s="42">
        <v>11.5</v>
      </c>
      <c r="G6028" s="27">
        <v>0</v>
      </c>
      <c r="H6028" s="27">
        <v>0</v>
      </c>
      <c r="I6028" s="27">
        <v>0.23819599999999999</v>
      </c>
      <c r="J6028" s="25">
        <v>0.227468</v>
      </c>
      <c r="K6028" s="25">
        <v>0</v>
      </c>
      <c r="L6028" s="25">
        <v>0.21918399999999999</v>
      </c>
    </row>
    <row r="6029" spans="2:12" ht="19.5" customHeight="1" x14ac:dyDescent="0.3">
      <c r="B6029" s="39" t="s">
        <v>57</v>
      </c>
      <c r="C6029" s="38" t="s">
        <v>33</v>
      </c>
      <c r="D6029" s="38" t="s">
        <v>100</v>
      </c>
      <c r="E6029" s="43">
        <v>44682</v>
      </c>
      <c r="F6029" s="42">
        <v>11.5</v>
      </c>
      <c r="G6029" s="27">
        <v>0</v>
      </c>
      <c r="H6029" s="27">
        <v>0</v>
      </c>
      <c r="I6029" s="27">
        <v>0</v>
      </c>
      <c r="J6029" s="25">
        <v>0.26071500000000003</v>
      </c>
      <c r="K6029" s="25">
        <v>0.2437</v>
      </c>
      <c r="L6029" s="25">
        <v>0.24085700000000002</v>
      </c>
    </row>
    <row r="6030" spans="2:12" ht="19.5" customHeight="1" x14ac:dyDescent="0.3">
      <c r="B6030" s="39" t="s">
        <v>57</v>
      </c>
      <c r="C6030" s="38" t="s">
        <v>33</v>
      </c>
      <c r="D6030" s="38" t="s">
        <v>100</v>
      </c>
      <c r="E6030" s="43">
        <v>44652</v>
      </c>
      <c r="F6030" s="42">
        <v>11.5</v>
      </c>
      <c r="G6030" s="27">
        <v>0</v>
      </c>
      <c r="H6030" s="27">
        <v>0</v>
      </c>
      <c r="I6030" s="27">
        <v>0</v>
      </c>
      <c r="J6030" s="25">
        <v>0.28048200000000001</v>
      </c>
      <c r="K6030" s="25">
        <v>0.24971399999999999</v>
      </c>
      <c r="L6030" s="25">
        <v>0.24719099999999999</v>
      </c>
    </row>
    <row r="6031" spans="2:12" ht="19.5" customHeight="1" x14ac:dyDescent="0.3">
      <c r="B6031" s="39" t="s">
        <v>57</v>
      </c>
      <c r="C6031" s="38" t="s">
        <v>33</v>
      </c>
      <c r="D6031" s="38" t="s">
        <v>100</v>
      </c>
      <c r="E6031" s="43">
        <v>44621</v>
      </c>
      <c r="F6031" s="42">
        <v>11.5</v>
      </c>
      <c r="G6031" s="27">
        <v>0</v>
      </c>
      <c r="H6031" s="27">
        <v>0.420568</v>
      </c>
      <c r="I6031" s="27">
        <v>0.37779800000000002</v>
      </c>
      <c r="J6031" s="25">
        <v>0</v>
      </c>
      <c r="K6031" s="25">
        <v>0</v>
      </c>
      <c r="L6031" s="25">
        <v>0.35426800000000003</v>
      </c>
    </row>
    <row r="6032" spans="2:12" ht="19.5" customHeight="1" x14ac:dyDescent="0.3">
      <c r="B6032" s="39" t="s">
        <v>57</v>
      </c>
      <c r="C6032" s="38" t="s">
        <v>33</v>
      </c>
      <c r="D6032" s="38" t="s">
        <v>100</v>
      </c>
      <c r="E6032" s="43">
        <v>44593</v>
      </c>
      <c r="F6032" s="42">
        <v>11.5</v>
      </c>
      <c r="G6032" s="27">
        <v>0.32480799999999999</v>
      </c>
      <c r="H6032" s="27">
        <v>0.28959299999999999</v>
      </c>
      <c r="I6032" s="27">
        <v>0</v>
      </c>
      <c r="J6032" s="25">
        <v>0</v>
      </c>
      <c r="K6032" s="25">
        <v>0</v>
      </c>
      <c r="L6032" s="25">
        <v>0.25915500000000002</v>
      </c>
    </row>
    <row r="6033" spans="2:12" ht="19.5" customHeight="1" x14ac:dyDescent="0.3">
      <c r="B6033" s="39" t="s">
        <v>57</v>
      </c>
      <c r="C6033" s="38" t="s">
        <v>33</v>
      </c>
      <c r="D6033" s="38" t="s">
        <v>100</v>
      </c>
      <c r="E6033" s="43">
        <v>44562</v>
      </c>
      <c r="F6033" s="42">
        <v>11.5</v>
      </c>
      <c r="G6033" s="27">
        <v>0.33308300000000002</v>
      </c>
      <c r="H6033" s="27">
        <v>0.303228</v>
      </c>
      <c r="I6033" s="27">
        <v>0</v>
      </c>
      <c r="J6033" s="25">
        <v>0</v>
      </c>
      <c r="K6033" s="25">
        <v>0</v>
      </c>
      <c r="L6033" s="25">
        <v>0.25737500000000002</v>
      </c>
    </row>
    <row r="6034" spans="2:12" ht="19.5" customHeight="1" x14ac:dyDescent="0.3">
      <c r="B6034" s="88" t="s">
        <v>57</v>
      </c>
      <c r="C6034" s="38" t="s">
        <v>33</v>
      </c>
      <c r="D6034" s="38" t="s">
        <v>100</v>
      </c>
      <c r="E6034" s="43">
        <v>45078</v>
      </c>
      <c r="F6034" s="42">
        <v>11.5</v>
      </c>
      <c r="G6034" s="27">
        <v>0</v>
      </c>
      <c r="H6034" s="27">
        <v>0</v>
      </c>
      <c r="I6034" s="27">
        <v>0.15387300000000001</v>
      </c>
      <c r="J6034" s="25">
        <v>0.144342</v>
      </c>
      <c r="K6034" s="25">
        <v>0</v>
      </c>
      <c r="L6034" s="25">
        <v>0.13249</v>
      </c>
    </row>
    <row r="6035" spans="2:12" ht="19.5" customHeight="1" x14ac:dyDescent="0.3">
      <c r="B6035" s="39" t="s">
        <v>57</v>
      </c>
      <c r="C6035" s="38" t="s">
        <v>33</v>
      </c>
      <c r="D6035" s="38" t="s">
        <v>100</v>
      </c>
      <c r="E6035" s="43">
        <v>45047</v>
      </c>
      <c r="F6035" s="42">
        <v>13.5</v>
      </c>
      <c r="G6035" s="27">
        <v>0</v>
      </c>
      <c r="H6035" s="27">
        <v>0</v>
      </c>
      <c r="I6035" s="27">
        <v>0</v>
      </c>
      <c r="J6035" s="25">
        <v>0.12743299999999999</v>
      </c>
      <c r="K6035" s="25">
        <v>0.11485100000000001</v>
      </c>
      <c r="L6035" s="25">
        <v>0.12080700000000001</v>
      </c>
    </row>
    <row r="6036" spans="2:12" ht="19.5" customHeight="1" x14ac:dyDescent="0.3">
      <c r="B6036" s="39" t="s">
        <v>57</v>
      </c>
      <c r="C6036" s="38" t="s">
        <v>33</v>
      </c>
      <c r="D6036" s="38" t="s">
        <v>100</v>
      </c>
      <c r="E6036" s="43">
        <v>45017</v>
      </c>
      <c r="F6036" s="42">
        <v>13.5</v>
      </c>
      <c r="G6036" s="27">
        <v>0</v>
      </c>
      <c r="H6036" s="27">
        <v>0</v>
      </c>
      <c r="I6036" s="27">
        <v>0</v>
      </c>
      <c r="J6036" s="25">
        <v>0.136411</v>
      </c>
      <c r="K6036" s="25">
        <v>0.116457</v>
      </c>
      <c r="L6036" s="25">
        <v>0.123822</v>
      </c>
    </row>
    <row r="6037" spans="2:12" ht="19.5" customHeight="1" x14ac:dyDescent="0.3">
      <c r="B6037" s="39" t="s">
        <v>57</v>
      </c>
      <c r="C6037" s="38" t="s">
        <v>33</v>
      </c>
      <c r="D6037" s="38" t="s">
        <v>100</v>
      </c>
      <c r="E6037" s="43">
        <v>44986</v>
      </c>
      <c r="F6037" s="42">
        <v>13.5</v>
      </c>
      <c r="G6037" s="27">
        <v>0</v>
      </c>
      <c r="H6037" s="27">
        <v>0.18003</v>
      </c>
      <c r="I6037" s="27">
        <v>0.14732700000000001</v>
      </c>
      <c r="J6037" s="25">
        <v>0</v>
      </c>
      <c r="K6037" s="25">
        <v>0</v>
      </c>
      <c r="L6037" s="25">
        <v>0.143569</v>
      </c>
    </row>
    <row r="6038" spans="2:12" ht="19.5" customHeight="1" x14ac:dyDescent="0.3">
      <c r="B6038" s="39" t="s">
        <v>57</v>
      </c>
      <c r="C6038" s="38" t="s">
        <v>33</v>
      </c>
      <c r="D6038" s="38" t="s">
        <v>100</v>
      </c>
      <c r="E6038" s="43">
        <v>44958</v>
      </c>
      <c r="F6038" s="42">
        <v>13.5</v>
      </c>
      <c r="G6038" s="27">
        <v>0.24746500000000002</v>
      </c>
      <c r="H6038" s="27">
        <v>0.22578900000000002</v>
      </c>
      <c r="I6038" s="27">
        <v>0</v>
      </c>
      <c r="J6038" s="25">
        <v>0</v>
      </c>
      <c r="K6038" s="25">
        <v>0</v>
      </c>
      <c r="L6038" s="25">
        <v>0.18024300000000001</v>
      </c>
    </row>
    <row r="6039" spans="2:12" ht="19.5" customHeight="1" x14ac:dyDescent="0.3">
      <c r="B6039" s="39" t="s">
        <v>57</v>
      </c>
      <c r="C6039" s="38" t="s">
        <v>33</v>
      </c>
      <c r="D6039" s="38" t="s">
        <v>100</v>
      </c>
      <c r="E6039" s="43">
        <v>44927</v>
      </c>
      <c r="F6039" s="42">
        <v>13.5</v>
      </c>
      <c r="G6039" s="27">
        <v>0.20010800000000001</v>
      </c>
      <c r="H6039" s="27">
        <v>0.166713</v>
      </c>
      <c r="I6039" s="27">
        <v>0</v>
      </c>
      <c r="J6039" s="25">
        <v>0</v>
      </c>
      <c r="K6039" s="25">
        <v>0</v>
      </c>
      <c r="L6039" s="25">
        <v>9.6432000000000004E-2</v>
      </c>
    </row>
    <row r="6040" spans="2:12" ht="19.5" customHeight="1" x14ac:dyDescent="0.3">
      <c r="B6040" s="39" t="s">
        <v>57</v>
      </c>
      <c r="C6040" s="38" t="s">
        <v>33</v>
      </c>
      <c r="D6040" s="38" t="s">
        <v>100</v>
      </c>
      <c r="E6040" s="43">
        <v>44896</v>
      </c>
      <c r="F6040" s="42">
        <v>13.5</v>
      </c>
      <c r="G6040" s="27">
        <v>0.20808200000000002</v>
      </c>
      <c r="H6040" s="27">
        <v>0.18671400000000002</v>
      </c>
      <c r="I6040" s="27">
        <v>0</v>
      </c>
      <c r="J6040" s="25">
        <v>0</v>
      </c>
      <c r="K6040" s="25">
        <v>0</v>
      </c>
      <c r="L6040" s="25">
        <v>0.14422400000000002</v>
      </c>
    </row>
    <row r="6041" spans="2:12" ht="19.5" customHeight="1" x14ac:dyDescent="0.3">
      <c r="B6041" s="39" t="s">
        <v>57</v>
      </c>
      <c r="C6041" s="38" t="s">
        <v>33</v>
      </c>
      <c r="D6041" s="38" t="s">
        <v>100</v>
      </c>
      <c r="E6041" s="43">
        <v>44866</v>
      </c>
      <c r="F6041" s="42">
        <v>13.5</v>
      </c>
      <c r="G6041" s="27">
        <v>0</v>
      </c>
      <c r="H6041" s="27">
        <v>0.214083</v>
      </c>
      <c r="I6041" s="27">
        <v>0.186365</v>
      </c>
      <c r="J6041" s="25">
        <v>0</v>
      </c>
      <c r="K6041" s="25">
        <v>0</v>
      </c>
      <c r="L6041" s="25">
        <v>0.15531800000000001</v>
      </c>
    </row>
    <row r="6042" spans="2:12" ht="19.5" customHeight="1" x14ac:dyDescent="0.3">
      <c r="B6042" s="39" t="s">
        <v>57</v>
      </c>
      <c r="C6042" s="38" t="s">
        <v>33</v>
      </c>
      <c r="D6042" s="38" t="s">
        <v>100</v>
      </c>
      <c r="E6042" s="43">
        <v>44835</v>
      </c>
      <c r="F6042" s="42">
        <v>13.5</v>
      </c>
      <c r="G6042" s="27">
        <v>0</v>
      </c>
      <c r="H6042" s="27">
        <v>0</v>
      </c>
      <c r="I6042" s="27">
        <v>0</v>
      </c>
      <c r="J6042" s="25">
        <v>0.21043900000000001</v>
      </c>
      <c r="K6042" s="25">
        <v>0.17807700000000001</v>
      </c>
      <c r="L6042" s="25">
        <v>0.164267</v>
      </c>
    </row>
    <row r="6043" spans="2:12" ht="19.5" customHeight="1" x14ac:dyDescent="0.3">
      <c r="B6043" s="39" t="s">
        <v>57</v>
      </c>
      <c r="C6043" s="38" t="s">
        <v>33</v>
      </c>
      <c r="D6043" s="38" t="s">
        <v>100</v>
      </c>
      <c r="E6043" s="43">
        <v>44805</v>
      </c>
      <c r="F6043" s="42">
        <v>13.5</v>
      </c>
      <c r="G6043" s="27">
        <v>0</v>
      </c>
      <c r="H6043" s="27">
        <v>0</v>
      </c>
      <c r="I6043" s="27">
        <v>0.22833400000000001</v>
      </c>
      <c r="J6043" s="25">
        <v>0.196603</v>
      </c>
      <c r="K6043" s="25">
        <v>0</v>
      </c>
      <c r="L6043" s="25">
        <v>0.178281</v>
      </c>
    </row>
    <row r="6044" spans="2:12" ht="19.5" customHeight="1" x14ac:dyDescent="0.3">
      <c r="B6044" s="39" t="s">
        <v>57</v>
      </c>
      <c r="C6044" s="38" t="s">
        <v>33</v>
      </c>
      <c r="D6044" s="38" t="s">
        <v>100</v>
      </c>
      <c r="E6044" s="43">
        <v>44774</v>
      </c>
      <c r="F6044" s="42">
        <v>13.5</v>
      </c>
      <c r="G6044" s="27">
        <v>0</v>
      </c>
      <c r="H6044" s="27">
        <v>0</v>
      </c>
      <c r="I6044" s="27">
        <v>0.22784400000000002</v>
      </c>
      <c r="J6044" s="25">
        <v>0.21707899999999999</v>
      </c>
      <c r="K6044" s="25">
        <v>0</v>
      </c>
      <c r="L6044" s="25">
        <v>0.204149</v>
      </c>
    </row>
    <row r="6045" spans="2:12" ht="19.5" customHeight="1" x14ac:dyDescent="0.3">
      <c r="B6045" s="39" t="s">
        <v>57</v>
      </c>
      <c r="C6045" s="38" t="s">
        <v>33</v>
      </c>
      <c r="D6045" s="38" t="s">
        <v>100</v>
      </c>
      <c r="E6045" s="43">
        <v>44743</v>
      </c>
      <c r="F6045" s="42">
        <v>13.5</v>
      </c>
      <c r="G6045" s="27">
        <v>0.24446100000000001</v>
      </c>
      <c r="H6045" s="27">
        <v>0.23189500000000002</v>
      </c>
      <c r="I6045" s="27">
        <v>0</v>
      </c>
      <c r="J6045" s="25">
        <v>0</v>
      </c>
      <c r="K6045" s="25">
        <v>0</v>
      </c>
      <c r="L6045" s="25">
        <v>0.18516299999999999</v>
      </c>
    </row>
    <row r="6046" spans="2:12" ht="19.5" customHeight="1" x14ac:dyDescent="0.3">
      <c r="B6046" s="39" t="s">
        <v>57</v>
      </c>
      <c r="C6046" s="38" t="s">
        <v>33</v>
      </c>
      <c r="D6046" s="38" t="s">
        <v>100</v>
      </c>
      <c r="E6046" s="43">
        <v>44713</v>
      </c>
      <c r="F6046" s="42">
        <v>13.5</v>
      </c>
      <c r="G6046" s="27">
        <v>0</v>
      </c>
      <c r="H6046" s="27">
        <v>0</v>
      </c>
      <c r="I6046" s="27">
        <v>0.24019599999999999</v>
      </c>
      <c r="J6046" s="25">
        <v>0.22946800000000001</v>
      </c>
      <c r="K6046" s="25">
        <v>0</v>
      </c>
      <c r="L6046" s="25">
        <v>0.22118399999999999</v>
      </c>
    </row>
    <row r="6047" spans="2:12" ht="19.5" customHeight="1" x14ac:dyDescent="0.3">
      <c r="B6047" s="39" t="s">
        <v>57</v>
      </c>
      <c r="C6047" s="38" t="s">
        <v>33</v>
      </c>
      <c r="D6047" s="38" t="s">
        <v>100</v>
      </c>
      <c r="E6047" s="43">
        <v>44682</v>
      </c>
      <c r="F6047" s="42">
        <v>13.5</v>
      </c>
      <c r="G6047" s="27">
        <v>0</v>
      </c>
      <c r="H6047" s="27">
        <v>0</v>
      </c>
      <c r="I6047" s="27">
        <v>0</v>
      </c>
      <c r="J6047" s="25">
        <v>0.26271500000000003</v>
      </c>
      <c r="K6047" s="25">
        <v>0.2457</v>
      </c>
      <c r="L6047" s="25">
        <v>0.24285700000000002</v>
      </c>
    </row>
    <row r="6048" spans="2:12" ht="19.5" customHeight="1" x14ac:dyDescent="0.3">
      <c r="B6048" s="39" t="s">
        <v>57</v>
      </c>
      <c r="C6048" s="38" t="s">
        <v>33</v>
      </c>
      <c r="D6048" s="38" t="s">
        <v>100</v>
      </c>
      <c r="E6048" s="43">
        <v>44652</v>
      </c>
      <c r="F6048" s="42">
        <v>13.5</v>
      </c>
      <c r="G6048" s="27">
        <v>0</v>
      </c>
      <c r="H6048" s="27">
        <v>0</v>
      </c>
      <c r="I6048" s="27">
        <v>0</v>
      </c>
      <c r="J6048" s="25">
        <v>0.28248200000000001</v>
      </c>
      <c r="K6048" s="25">
        <v>0.25171399999999999</v>
      </c>
      <c r="L6048" s="25">
        <v>0.249191</v>
      </c>
    </row>
    <row r="6049" spans="2:12" ht="19.5" customHeight="1" x14ac:dyDescent="0.3">
      <c r="B6049" s="39" t="s">
        <v>57</v>
      </c>
      <c r="C6049" s="38" t="s">
        <v>33</v>
      </c>
      <c r="D6049" s="38" t="s">
        <v>100</v>
      </c>
      <c r="E6049" s="43">
        <v>44621</v>
      </c>
      <c r="F6049" s="42">
        <v>13.5</v>
      </c>
      <c r="G6049" s="27">
        <v>0</v>
      </c>
      <c r="H6049" s="27">
        <v>0.422568</v>
      </c>
      <c r="I6049" s="27">
        <v>0.37979800000000002</v>
      </c>
      <c r="J6049" s="25">
        <v>0</v>
      </c>
      <c r="K6049" s="25">
        <v>0</v>
      </c>
      <c r="L6049" s="25">
        <v>0.35626800000000003</v>
      </c>
    </row>
    <row r="6050" spans="2:12" ht="19.5" customHeight="1" x14ac:dyDescent="0.3">
      <c r="B6050" s="39" t="s">
        <v>57</v>
      </c>
      <c r="C6050" s="38" t="s">
        <v>33</v>
      </c>
      <c r="D6050" s="38" t="s">
        <v>100</v>
      </c>
      <c r="E6050" s="43">
        <v>44593</v>
      </c>
      <c r="F6050" s="42">
        <v>13.5</v>
      </c>
      <c r="G6050" s="27">
        <v>0.32680799999999999</v>
      </c>
      <c r="H6050" s="27">
        <v>0.29159299999999999</v>
      </c>
      <c r="I6050" s="27">
        <v>0</v>
      </c>
      <c r="J6050" s="25">
        <v>0</v>
      </c>
      <c r="K6050" s="25">
        <v>0</v>
      </c>
      <c r="L6050" s="25">
        <v>0.26115500000000003</v>
      </c>
    </row>
    <row r="6051" spans="2:12" ht="19.5" customHeight="1" x14ac:dyDescent="0.3">
      <c r="B6051" s="39" t="s">
        <v>57</v>
      </c>
      <c r="C6051" s="38" t="s">
        <v>33</v>
      </c>
      <c r="D6051" s="38" t="s">
        <v>100</v>
      </c>
      <c r="E6051" s="43">
        <v>44562</v>
      </c>
      <c r="F6051" s="42">
        <v>13.5</v>
      </c>
      <c r="G6051" s="27">
        <v>0.33508300000000002</v>
      </c>
      <c r="H6051" s="27">
        <v>0.305228</v>
      </c>
      <c r="I6051" s="27">
        <v>0</v>
      </c>
      <c r="J6051" s="25">
        <v>0</v>
      </c>
      <c r="K6051" s="25">
        <v>0</v>
      </c>
      <c r="L6051" s="25">
        <v>0.25937500000000002</v>
      </c>
    </row>
    <row r="6052" spans="2:12" ht="19.5" customHeight="1" x14ac:dyDescent="0.3">
      <c r="B6052" s="89" t="s">
        <v>57</v>
      </c>
      <c r="C6052" s="38" t="s">
        <v>33</v>
      </c>
      <c r="D6052" s="38" t="s">
        <v>100</v>
      </c>
      <c r="E6052" s="43">
        <v>45078</v>
      </c>
      <c r="F6052" s="42">
        <v>13.5</v>
      </c>
      <c r="G6052" s="27">
        <v>0</v>
      </c>
      <c r="H6052" s="27">
        <v>0</v>
      </c>
      <c r="I6052" s="27">
        <v>0.15587300000000001</v>
      </c>
      <c r="J6052" s="25">
        <v>0.146342</v>
      </c>
      <c r="K6052" s="25">
        <v>0</v>
      </c>
      <c r="L6052" s="25">
        <v>0.13449</v>
      </c>
    </row>
    <row r="6053" spans="2:12" ht="19.5" customHeight="1" x14ac:dyDescent="0.3">
      <c r="B6053" s="39" t="s">
        <v>57</v>
      </c>
      <c r="C6053" s="38" t="s">
        <v>33</v>
      </c>
      <c r="D6053" s="38" t="s">
        <v>100</v>
      </c>
      <c r="E6053" s="43">
        <v>45047</v>
      </c>
      <c r="F6053" s="42">
        <v>15.5</v>
      </c>
      <c r="G6053" s="27">
        <v>0</v>
      </c>
      <c r="H6053" s="27">
        <v>0</v>
      </c>
      <c r="I6053" s="27">
        <v>0</v>
      </c>
      <c r="J6053" s="25">
        <v>0.12943299999999999</v>
      </c>
      <c r="K6053" s="25">
        <v>0.11685100000000001</v>
      </c>
      <c r="L6053" s="25">
        <v>0.12280700000000001</v>
      </c>
    </row>
    <row r="6054" spans="2:12" ht="19.5" customHeight="1" x14ac:dyDescent="0.3">
      <c r="B6054" s="39" t="s">
        <v>57</v>
      </c>
      <c r="C6054" s="38" t="s">
        <v>33</v>
      </c>
      <c r="D6054" s="38" t="s">
        <v>100</v>
      </c>
      <c r="E6054" s="43">
        <v>45017</v>
      </c>
      <c r="F6054" s="42">
        <v>15.5</v>
      </c>
      <c r="G6054" s="27">
        <v>0</v>
      </c>
      <c r="H6054" s="27">
        <v>0</v>
      </c>
      <c r="I6054" s="27">
        <v>0</v>
      </c>
      <c r="J6054" s="25">
        <v>0.13841100000000001</v>
      </c>
      <c r="K6054" s="25">
        <v>0.11845700000000001</v>
      </c>
      <c r="L6054" s="25">
        <v>0.12582199999999999</v>
      </c>
    </row>
    <row r="6055" spans="2:12" ht="19.5" customHeight="1" x14ac:dyDescent="0.3">
      <c r="B6055" s="39" t="s">
        <v>57</v>
      </c>
      <c r="C6055" s="38" t="s">
        <v>33</v>
      </c>
      <c r="D6055" s="38" t="s">
        <v>100</v>
      </c>
      <c r="E6055" s="43">
        <v>44986</v>
      </c>
      <c r="F6055" s="42">
        <v>15.5</v>
      </c>
      <c r="G6055" s="27">
        <v>0</v>
      </c>
      <c r="H6055" s="27">
        <v>0.18203</v>
      </c>
      <c r="I6055" s="27">
        <v>0.14932700000000002</v>
      </c>
      <c r="J6055" s="25">
        <v>0</v>
      </c>
      <c r="K6055" s="25">
        <v>0</v>
      </c>
      <c r="L6055" s="25">
        <v>0.145569</v>
      </c>
    </row>
    <row r="6056" spans="2:12" ht="19.5" customHeight="1" x14ac:dyDescent="0.3">
      <c r="B6056" s="39" t="s">
        <v>57</v>
      </c>
      <c r="C6056" s="38" t="s">
        <v>33</v>
      </c>
      <c r="D6056" s="38" t="s">
        <v>100</v>
      </c>
      <c r="E6056" s="43">
        <v>44958</v>
      </c>
      <c r="F6056" s="42">
        <v>15.5</v>
      </c>
      <c r="G6056" s="27">
        <v>0.24946500000000002</v>
      </c>
      <c r="H6056" s="27">
        <v>0.22778900000000002</v>
      </c>
      <c r="I6056" s="27">
        <v>0</v>
      </c>
      <c r="J6056" s="25">
        <v>0</v>
      </c>
      <c r="K6056" s="25">
        <v>0</v>
      </c>
      <c r="L6056" s="25">
        <v>0.18224300000000002</v>
      </c>
    </row>
    <row r="6057" spans="2:12" ht="19.5" customHeight="1" x14ac:dyDescent="0.3">
      <c r="B6057" s="39" t="s">
        <v>57</v>
      </c>
      <c r="C6057" s="38" t="s">
        <v>33</v>
      </c>
      <c r="D6057" s="38" t="s">
        <v>100</v>
      </c>
      <c r="E6057" s="43">
        <v>44927</v>
      </c>
      <c r="F6057" s="42">
        <v>15.5</v>
      </c>
      <c r="G6057" s="27">
        <v>0.20210800000000001</v>
      </c>
      <c r="H6057" s="27">
        <v>0.168713</v>
      </c>
      <c r="I6057" s="27">
        <v>0</v>
      </c>
      <c r="J6057" s="25">
        <v>0</v>
      </c>
      <c r="K6057" s="25">
        <v>0</v>
      </c>
      <c r="L6057" s="25">
        <v>9.8432000000000006E-2</v>
      </c>
    </row>
    <row r="6058" spans="2:12" ht="19.5" customHeight="1" x14ac:dyDescent="0.3">
      <c r="B6058" s="39" t="s">
        <v>57</v>
      </c>
      <c r="C6058" s="38" t="s">
        <v>33</v>
      </c>
      <c r="D6058" s="38" t="s">
        <v>100</v>
      </c>
      <c r="E6058" s="43">
        <v>44896</v>
      </c>
      <c r="F6058" s="42">
        <v>15.5</v>
      </c>
      <c r="G6058" s="27">
        <v>0.21008200000000002</v>
      </c>
      <c r="H6058" s="27">
        <v>0.18871400000000002</v>
      </c>
      <c r="I6058" s="27">
        <v>0</v>
      </c>
      <c r="J6058" s="25">
        <v>0</v>
      </c>
      <c r="K6058" s="25">
        <v>0</v>
      </c>
      <c r="L6058" s="25">
        <v>0.14622400000000002</v>
      </c>
    </row>
    <row r="6059" spans="2:12" ht="19.5" customHeight="1" x14ac:dyDescent="0.3">
      <c r="B6059" s="39" t="s">
        <v>57</v>
      </c>
      <c r="C6059" s="38" t="s">
        <v>33</v>
      </c>
      <c r="D6059" s="38" t="s">
        <v>100</v>
      </c>
      <c r="E6059" s="43">
        <v>44866</v>
      </c>
      <c r="F6059" s="42">
        <v>15.5</v>
      </c>
      <c r="G6059" s="27">
        <v>0</v>
      </c>
      <c r="H6059" s="27">
        <v>0.216083</v>
      </c>
      <c r="I6059" s="27">
        <v>0.188365</v>
      </c>
      <c r="J6059" s="25">
        <v>0</v>
      </c>
      <c r="K6059" s="25">
        <v>0</v>
      </c>
      <c r="L6059" s="25">
        <v>0.15731800000000001</v>
      </c>
    </row>
    <row r="6060" spans="2:12" ht="19.5" customHeight="1" x14ac:dyDescent="0.3">
      <c r="B6060" s="39" t="s">
        <v>57</v>
      </c>
      <c r="C6060" s="38" t="s">
        <v>33</v>
      </c>
      <c r="D6060" s="38" t="s">
        <v>100</v>
      </c>
      <c r="E6060" s="43">
        <v>44835</v>
      </c>
      <c r="F6060" s="42">
        <v>15.5</v>
      </c>
      <c r="G6060" s="27">
        <v>0</v>
      </c>
      <c r="H6060" s="27">
        <v>0</v>
      </c>
      <c r="I6060" s="27">
        <v>0</v>
      </c>
      <c r="J6060" s="25">
        <v>0.21243900000000002</v>
      </c>
      <c r="K6060" s="25">
        <v>0.18007700000000001</v>
      </c>
      <c r="L6060" s="25">
        <v>0.166267</v>
      </c>
    </row>
    <row r="6061" spans="2:12" ht="19.5" customHeight="1" x14ac:dyDescent="0.3">
      <c r="B6061" s="39" t="s">
        <v>57</v>
      </c>
      <c r="C6061" s="38" t="s">
        <v>33</v>
      </c>
      <c r="D6061" s="38" t="s">
        <v>100</v>
      </c>
      <c r="E6061" s="43">
        <v>44805</v>
      </c>
      <c r="F6061" s="42">
        <v>15.5</v>
      </c>
      <c r="G6061" s="27">
        <v>0</v>
      </c>
      <c r="H6061" s="27">
        <v>0</v>
      </c>
      <c r="I6061" s="27">
        <v>0.23033400000000001</v>
      </c>
      <c r="J6061" s="25">
        <v>0.198603</v>
      </c>
      <c r="K6061" s="25">
        <v>0</v>
      </c>
      <c r="L6061" s="25">
        <v>0.180281</v>
      </c>
    </row>
    <row r="6062" spans="2:12" ht="19.5" customHeight="1" x14ac:dyDescent="0.3">
      <c r="B6062" s="39" t="s">
        <v>57</v>
      </c>
      <c r="C6062" s="38" t="s">
        <v>33</v>
      </c>
      <c r="D6062" s="38" t="s">
        <v>100</v>
      </c>
      <c r="E6062" s="43">
        <v>44774</v>
      </c>
      <c r="F6062" s="42">
        <v>15.5</v>
      </c>
      <c r="G6062" s="27">
        <v>0</v>
      </c>
      <c r="H6062" s="27">
        <v>0</v>
      </c>
      <c r="I6062" s="27">
        <v>0.22984400000000002</v>
      </c>
      <c r="J6062" s="25">
        <v>0.219079</v>
      </c>
      <c r="K6062" s="25">
        <v>0</v>
      </c>
      <c r="L6062" s="25">
        <v>0.206149</v>
      </c>
    </row>
    <row r="6063" spans="2:12" ht="19.5" customHeight="1" x14ac:dyDescent="0.3">
      <c r="B6063" s="39" t="s">
        <v>57</v>
      </c>
      <c r="C6063" s="38" t="s">
        <v>33</v>
      </c>
      <c r="D6063" s="38" t="s">
        <v>100</v>
      </c>
      <c r="E6063" s="43">
        <v>44743</v>
      </c>
      <c r="F6063" s="42">
        <v>15.5</v>
      </c>
      <c r="G6063" s="27">
        <v>0.24646100000000001</v>
      </c>
      <c r="H6063" s="27">
        <v>0.23389500000000002</v>
      </c>
      <c r="I6063" s="27">
        <v>0</v>
      </c>
      <c r="J6063" s="25">
        <v>0</v>
      </c>
      <c r="K6063" s="25">
        <v>0</v>
      </c>
      <c r="L6063" s="25">
        <v>0.187163</v>
      </c>
    </row>
    <row r="6064" spans="2:12" ht="19.5" customHeight="1" x14ac:dyDescent="0.3">
      <c r="B6064" s="39" t="s">
        <v>57</v>
      </c>
      <c r="C6064" s="38" t="s">
        <v>33</v>
      </c>
      <c r="D6064" s="38" t="s">
        <v>100</v>
      </c>
      <c r="E6064" s="43">
        <v>44713</v>
      </c>
      <c r="F6064" s="42">
        <v>15.5</v>
      </c>
      <c r="G6064" s="27">
        <v>0</v>
      </c>
      <c r="H6064" s="27">
        <v>0</v>
      </c>
      <c r="I6064" s="27">
        <v>0.24219599999999999</v>
      </c>
      <c r="J6064" s="25">
        <v>0.23146800000000001</v>
      </c>
      <c r="K6064" s="25">
        <v>0</v>
      </c>
      <c r="L6064" s="25">
        <v>0.22318399999999999</v>
      </c>
    </row>
    <row r="6065" spans="2:12" ht="19.5" customHeight="1" x14ac:dyDescent="0.3">
      <c r="B6065" s="39" t="s">
        <v>57</v>
      </c>
      <c r="C6065" s="38" t="s">
        <v>33</v>
      </c>
      <c r="D6065" s="38" t="s">
        <v>100</v>
      </c>
      <c r="E6065" s="43">
        <v>44682</v>
      </c>
      <c r="F6065" s="42">
        <v>15.5</v>
      </c>
      <c r="G6065" s="27">
        <v>0</v>
      </c>
      <c r="H6065" s="27">
        <v>0</v>
      </c>
      <c r="I6065" s="27">
        <v>0</v>
      </c>
      <c r="J6065" s="25">
        <v>0.26471500000000003</v>
      </c>
      <c r="K6065" s="25">
        <v>0.2477</v>
      </c>
      <c r="L6065" s="25">
        <v>0.24485700000000002</v>
      </c>
    </row>
    <row r="6066" spans="2:12" ht="19.5" customHeight="1" x14ac:dyDescent="0.3">
      <c r="B6066" s="39" t="s">
        <v>57</v>
      </c>
      <c r="C6066" s="38" t="s">
        <v>33</v>
      </c>
      <c r="D6066" s="38" t="s">
        <v>100</v>
      </c>
      <c r="E6066" s="43">
        <v>44652</v>
      </c>
      <c r="F6066" s="42">
        <v>15.5</v>
      </c>
      <c r="G6066" s="27">
        <v>0</v>
      </c>
      <c r="H6066" s="27">
        <v>0</v>
      </c>
      <c r="I6066" s="27">
        <v>0</v>
      </c>
      <c r="J6066" s="25">
        <v>0.28448200000000001</v>
      </c>
      <c r="K6066" s="25">
        <v>0.253714</v>
      </c>
      <c r="L6066" s="25">
        <v>0.251191</v>
      </c>
    </row>
    <row r="6067" spans="2:12" ht="19.5" customHeight="1" x14ac:dyDescent="0.3">
      <c r="B6067" s="39" t="s">
        <v>57</v>
      </c>
      <c r="C6067" s="38" t="s">
        <v>33</v>
      </c>
      <c r="D6067" s="38" t="s">
        <v>100</v>
      </c>
      <c r="E6067" s="43">
        <v>44621</v>
      </c>
      <c r="F6067" s="42">
        <v>15.5</v>
      </c>
      <c r="G6067" s="27">
        <v>0</v>
      </c>
      <c r="H6067" s="27">
        <v>0.424568</v>
      </c>
      <c r="I6067" s="27">
        <v>0.38179800000000003</v>
      </c>
      <c r="J6067" s="25">
        <v>0</v>
      </c>
      <c r="K6067" s="25">
        <v>0</v>
      </c>
      <c r="L6067" s="25">
        <v>0.35826800000000003</v>
      </c>
    </row>
    <row r="6068" spans="2:12" ht="19.5" customHeight="1" x14ac:dyDescent="0.3">
      <c r="B6068" s="39" t="s">
        <v>57</v>
      </c>
      <c r="C6068" s="38" t="s">
        <v>33</v>
      </c>
      <c r="D6068" s="38" t="s">
        <v>100</v>
      </c>
      <c r="E6068" s="43">
        <v>44593</v>
      </c>
      <c r="F6068" s="42">
        <v>15.5</v>
      </c>
      <c r="G6068" s="27">
        <v>0.32880799999999999</v>
      </c>
      <c r="H6068" s="27">
        <v>0.29359299999999999</v>
      </c>
      <c r="I6068" s="27">
        <v>0</v>
      </c>
      <c r="J6068" s="25">
        <v>0</v>
      </c>
      <c r="K6068" s="25">
        <v>0</v>
      </c>
      <c r="L6068" s="25">
        <v>0.26315500000000003</v>
      </c>
    </row>
    <row r="6069" spans="2:12" ht="19.5" customHeight="1" x14ac:dyDescent="0.3">
      <c r="B6069" s="39" t="s">
        <v>57</v>
      </c>
      <c r="C6069" s="38" t="s">
        <v>33</v>
      </c>
      <c r="D6069" s="38" t="s">
        <v>100</v>
      </c>
      <c r="E6069" s="43">
        <v>44562</v>
      </c>
      <c r="F6069" s="42">
        <v>15.5</v>
      </c>
      <c r="G6069" s="27">
        <v>0.33708300000000002</v>
      </c>
      <c r="H6069" s="27">
        <v>0.307228</v>
      </c>
      <c r="I6069" s="27">
        <v>0</v>
      </c>
      <c r="J6069" s="25">
        <v>0</v>
      </c>
      <c r="K6069" s="25">
        <v>0</v>
      </c>
      <c r="L6069" s="25">
        <v>0.26137500000000002</v>
      </c>
    </row>
    <row r="6070" spans="2:12" ht="19.5" customHeight="1" x14ac:dyDescent="0.3">
      <c r="B6070" s="88" t="s">
        <v>57</v>
      </c>
      <c r="C6070" s="38" t="s">
        <v>33</v>
      </c>
      <c r="D6070" s="38" t="s">
        <v>100</v>
      </c>
      <c r="E6070" s="43">
        <v>45078</v>
      </c>
      <c r="F6070" s="42">
        <v>15.5</v>
      </c>
      <c r="G6070" s="27">
        <v>0</v>
      </c>
      <c r="H6070" s="27">
        <v>0</v>
      </c>
      <c r="I6070" s="27">
        <v>0.15787300000000001</v>
      </c>
      <c r="J6070" s="25">
        <v>0.148342</v>
      </c>
      <c r="K6070" s="25">
        <v>0</v>
      </c>
      <c r="L6070" s="25">
        <v>0.13649</v>
      </c>
    </row>
    <row r="6071" spans="2:12" ht="19.5" customHeight="1" x14ac:dyDescent="0.3">
      <c r="B6071" s="39" t="s">
        <v>57</v>
      </c>
      <c r="C6071" s="38" t="s">
        <v>33</v>
      </c>
      <c r="D6071" s="38" t="s">
        <v>100</v>
      </c>
      <c r="E6071" s="43">
        <v>45047</v>
      </c>
      <c r="F6071" s="42">
        <v>17.5</v>
      </c>
      <c r="G6071" s="27">
        <v>0</v>
      </c>
      <c r="H6071" s="27">
        <v>0</v>
      </c>
      <c r="I6071" s="27">
        <v>0</v>
      </c>
      <c r="J6071" s="25">
        <v>0.13143299999999999</v>
      </c>
      <c r="K6071" s="25">
        <v>0.11885100000000001</v>
      </c>
      <c r="L6071" s="25">
        <v>0.12480700000000002</v>
      </c>
    </row>
    <row r="6072" spans="2:12" ht="19.5" customHeight="1" x14ac:dyDescent="0.3">
      <c r="B6072" s="39" t="s">
        <v>57</v>
      </c>
      <c r="C6072" s="38" t="s">
        <v>33</v>
      </c>
      <c r="D6072" s="38" t="s">
        <v>100</v>
      </c>
      <c r="E6072" s="43">
        <v>45017</v>
      </c>
      <c r="F6072" s="42">
        <v>17.5</v>
      </c>
      <c r="G6072" s="27">
        <v>0</v>
      </c>
      <c r="H6072" s="27">
        <v>0</v>
      </c>
      <c r="I6072" s="27">
        <v>0</v>
      </c>
      <c r="J6072" s="25">
        <v>0.14041100000000001</v>
      </c>
      <c r="K6072" s="25">
        <v>0.12045700000000001</v>
      </c>
      <c r="L6072" s="25">
        <v>0.12782199999999999</v>
      </c>
    </row>
    <row r="6073" spans="2:12" ht="19.5" customHeight="1" x14ac:dyDescent="0.3">
      <c r="B6073" s="39" t="s">
        <v>57</v>
      </c>
      <c r="C6073" s="38" t="s">
        <v>33</v>
      </c>
      <c r="D6073" s="38" t="s">
        <v>100</v>
      </c>
      <c r="E6073" s="43">
        <v>44986</v>
      </c>
      <c r="F6073" s="42">
        <v>17.5</v>
      </c>
      <c r="G6073" s="27">
        <v>0</v>
      </c>
      <c r="H6073" s="27">
        <v>0.18403</v>
      </c>
      <c r="I6073" s="27">
        <v>0.15132700000000002</v>
      </c>
      <c r="J6073" s="25">
        <v>0</v>
      </c>
      <c r="K6073" s="25">
        <v>0</v>
      </c>
      <c r="L6073" s="25">
        <v>0.14756900000000001</v>
      </c>
    </row>
    <row r="6074" spans="2:12" ht="19.5" customHeight="1" x14ac:dyDescent="0.3">
      <c r="B6074" s="39" t="s">
        <v>57</v>
      </c>
      <c r="C6074" s="38" t="s">
        <v>33</v>
      </c>
      <c r="D6074" s="38" t="s">
        <v>100</v>
      </c>
      <c r="E6074" s="43">
        <v>44958</v>
      </c>
      <c r="F6074" s="42">
        <v>17.5</v>
      </c>
      <c r="G6074" s="27">
        <v>0.25146499999999999</v>
      </c>
      <c r="H6074" s="27">
        <v>0.22978900000000002</v>
      </c>
      <c r="I6074" s="27">
        <v>0</v>
      </c>
      <c r="J6074" s="25">
        <v>0</v>
      </c>
      <c r="K6074" s="25">
        <v>0</v>
      </c>
      <c r="L6074" s="25">
        <v>0.18424300000000002</v>
      </c>
    </row>
    <row r="6075" spans="2:12" ht="19.5" customHeight="1" x14ac:dyDescent="0.3">
      <c r="B6075" s="39" t="s">
        <v>57</v>
      </c>
      <c r="C6075" s="38" t="s">
        <v>33</v>
      </c>
      <c r="D6075" s="38" t="s">
        <v>100</v>
      </c>
      <c r="E6075" s="43">
        <v>44927</v>
      </c>
      <c r="F6075" s="42">
        <v>17.5</v>
      </c>
      <c r="G6075" s="27">
        <v>0.20410800000000001</v>
      </c>
      <c r="H6075" s="27">
        <v>0.170713</v>
      </c>
      <c r="I6075" s="27">
        <v>0</v>
      </c>
      <c r="J6075" s="25">
        <v>0</v>
      </c>
      <c r="K6075" s="25">
        <v>0</v>
      </c>
      <c r="L6075" s="25">
        <v>0.10043200000000001</v>
      </c>
    </row>
    <row r="6076" spans="2:12" ht="19.5" customHeight="1" x14ac:dyDescent="0.3">
      <c r="B6076" s="39" t="s">
        <v>57</v>
      </c>
      <c r="C6076" s="38" t="s">
        <v>33</v>
      </c>
      <c r="D6076" s="38" t="s">
        <v>100</v>
      </c>
      <c r="E6076" s="43">
        <v>44896</v>
      </c>
      <c r="F6076" s="42">
        <v>17.5</v>
      </c>
      <c r="G6076" s="27">
        <v>0.21208200000000002</v>
      </c>
      <c r="H6076" s="27">
        <v>0.19071400000000002</v>
      </c>
      <c r="I6076" s="27">
        <v>0</v>
      </c>
      <c r="J6076" s="25">
        <v>0</v>
      </c>
      <c r="K6076" s="25">
        <v>0</v>
      </c>
      <c r="L6076" s="25">
        <v>0.14822400000000002</v>
      </c>
    </row>
    <row r="6077" spans="2:12" ht="19.5" customHeight="1" x14ac:dyDescent="0.3">
      <c r="B6077" s="39" t="s">
        <v>57</v>
      </c>
      <c r="C6077" s="38" t="s">
        <v>33</v>
      </c>
      <c r="D6077" s="38" t="s">
        <v>100</v>
      </c>
      <c r="E6077" s="43">
        <v>44866</v>
      </c>
      <c r="F6077" s="42">
        <v>17.5</v>
      </c>
      <c r="G6077" s="27">
        <v>0</v>
      </c>
      <c r="H6077" s="27">
        <v>0.218083</v>
      </c>
      <c r="I6077" s="27">
        <v>0.19036500000000001</v>
      </c>
      <c r="J6077" s="25">
        <v>0</v>
      </c>
      <c r="K6077" s="25">
        <v>0</v>
      </c>
      <c r="L6077" s="25">
        <v>0.15931800000000002</v>
      </c>
    </row>
    <row r="6078" spans="2:12" ht="19.5" customHeight="1" x14ac:dyDescent="0.3">
      <c r="B6078" s="39" t="s">
        <v>57</v>
      </c>
      <c r="C6078" s="38" t="s">
        <v>33</v>
      </c>
      <c r="D6078" s="38" t="s">
        <v>100</v>
      </c>
      <c r="E6078" s="43">
        <v>44835</v>
      </c>
      <c r="F6078" s="42">
        <v>17.5</v>
      </c>
      <c r="G6078" s="27">
        <v>0</v>
      </c>
      <c r="H6078" s="27">
        <v>0</v>
      </c>
      <c r="I6078" s="27">
        <v>0</v>
      </c>
      <c r="J6078" s="25">
        <v>0.21443900000000002</v>
      </c>
      <c r="K6078" s="25">
        <v>0.18207700000000002</v>
      </c>
      <c r="L6078" s="25">
        <v>0.168267</v>
      </c>
    </row>
    <row r="6079" spans="2:12" ht="19.5" customHeight="1" x14ac:dyDescent="0.3">
      <c r="B6079" s="39" t="s">
        <v>57</v>
      </c>
      <c r="C6079" s="38" t="s">
        <v>33</v>
      </c>
      <c r="D6079" s="38" t="s">
        <v>100</v>
      </c>
      <c r="E6079" s="43">
        <v>44805</v>
      </c>
      <c r="F6079" s="42">
        <v>17.5</v>
      </c>
      <c r="G6079" s="27">
        <v>0</v>
      </c>
      <c r="H6079" s="27">
        <v>0</v>
      </c>
      <c r="I6079" s="27">
        <v>0.23233400000000001</v>
      </c>
      <c r="J6079" s="25">
        <v>0.200603</v>
      </c>
      <c r="K6079" s="25">
        <v>0</v>
      </c>
      <c r="L6079" s="25">
        <v>0.182281</v>
      </c>
    </row>
    <row r="6080" spans="2:12" ht="19.5" customHeight="1" x14ac:dyDescent="0.3">
      <c r="B6080" s="39" t="s">
        <v>57</v>
      </c>
      <c r="C6080" s="38" t="s">
        <v>33</v>
      </c>
      <c r="D6080" s="38" t="s">
        <v>100</v>
      </c>
      <c r="E6080" s="43">
        <v>44774</v>
      </c>
      <c r="F6080" s="42">
        <v>17.5</v>
      </c>
      <c r="G6080" s="27">
        <v>0</v>
      </c>
      <c r="H6080" s="27">
        <v>0</v>
      </c>
      <c r="I6080" s="27">
        <v>0.23184400000000002</v>
      </c>
      <c r="J6080" s="25">
        <v>0.221079</v>
      </c>
      <c r="K6080" s="25">
        <v>0</v>
      </c>
      <c r="L6080" s="25">
        <v>0.208149</v>
      </c>
    </row>
    <row r="6081" spans="2:12" ht="19.5" customHeight="1" x14ac:dyDescent="0.3">
      <c r="B6081" s="39" t="s">
        <v>57</v>
      </c>
      <c r="C6081" s="38" t="s">
        <v>33</v>
      </c>
      <c r="D6081" s="38" t="s">
        <v>100</v>
      </c>
      <c r="E6081" s="43">
        <v>44743</v>
      </c>
      <c r="F6081" s="42">
        <v>17.5</v>
      </c>
      <c r="G6081" s="27">
        <v>0.24846100000000002</v>
      </c>
      <c r="H6081" s="27">
        <v>0.23589500000000002</v>
      </c>
      <c r="I6081" s="27">
        <v>0</v>
      </c>
      <c r="J6081" s="25">
        <v>0</v>
      </c>
      <c r="K6081" s="25">
        <v>0</v>
      </c>
      <c r="L6081" s="25">
        <v>0.189163</v>
      </c>
    </row>
    <row r="6082" spans="2:12" ht="19.5" customHeight="1" x14ac:dyDescent="0.3">
      <c r="B6082" s="39" t="s">
        <v>57</v>
      </c>
      <c r="C6082" s="38" t="s">
        <v>33</v>
      </c>
      <c r="D6082" s="38" t="s">
        <v>100</v>
      </c>
      <c r="E6082" s="43">
        <v>44713</v>
      </c>
      <c r="F6082" s="46">
        <v>17.5</v>
      </c>
      <c r="G6082" s="45">
        <v>0</v>
      </c>
      <c r="H6082" s="45">
        <v>0</v>
      </c>
      <c r="I6082" s="45">
        <v>0.244196</v>
      </c>
      <c r="J6082" s="44">
        <v>0.23346800000000001</v>
      </c>
      <c r="K6082" s="44">
        <v>0</v>
      </c>
      <c r="L6082" s="44">
        <v>0.225184</v>
      </c>
    </row>
    <row r="6083" spans="2:12" ht="19.5" customHeight="1" x14ac:dyDescent="0.3">
      <c r="B6083" s="39" t="s">
        <v>57</v>
      </c>
      <c r="C6083" s="38" t="s">
        <v>33</v>
      </c>
      <c r="D6083" s="38" t="s">
        <v>100</v>
      </c>
      <c r="E6083" s="43">
        <v>44682</v>
      </c>
      <c r="F6083" s="46">
        <v>17.5</v>
      </c>
      <c r="G6083" s="45">
        <v>0</v>
      </c>
      <c r="H6083" s="45">
        <v>0</v>
      </c>
      <c r="I6083" s="45">
        <v>0</v>
      </c>
      <c r="J6083" s="44">
        <v>0.26671500000000004</v>
      </c>
      <c r="K6083" s="44">
        <v>0.24970000000000001</v>
      </c>
      <c r="L6083" s="44">
        <v>0.24685700000000002</v>
      </c>
    </row>
    <row r="6084" spans="2:12" ht="19.5" customHeight="1" x14ac:dyDescent="0.3">
      <c r="B6084" s="39" t="s">
        <v>57</v>
      </c>
      <c r="C6084" s="38" t="s">
        <v>33</v>
      </c>
      <c r="D6084" s="38" t="s">
        <v>100</v>
      </c>
      <c r="E6084" s="43">
        <v>44652</v>
      </c>
      <c r="F6084" s="46">
        <v>17.5</v>
      </c>
      <c r="G6084" s="45">
        <v>0</v>
      </c>
      <c r="H6084" s="45">
        <v>0</v>
      </c>
      <c r="I6084" s="45">
        <v>0</v>
      </c>
      <c r="J6084" s="44">
        <v>0.28648200000000001</v>
      </c>
      <c r="K6084" s="44">
        <v>0.255714</v>
      </c>
      <c r="L6084" s="44">
        <v>0.253191</v>
      </c>
    </row>
    <row r="6085" spans="2:12" ht="19.5" customHeight="1" x14ac:dyDescent="0.3">
      <c r="B6085" s="39" t="s">
        <v>57</v>
      </c>
      <c r="C6085" s="38" t="s">
        <v>33</v>
      </c>
      <c r="D6085" s="38" t="s">
        <v>100</v>
      </c>
      <c r="E6085" s="43">
        <v>44621</v>
      </c>
      <c r="F6085" s="42">
        <v>17.5</v>
      </c>
      <c r="G6085" s="27">
        <v>0</v>
      </c>
      <c r="H6085" s="27">
        <v>0.426568</v>
      </c>
      <c r="I6085" s="27">
        <v>0.38379800000000003</v>
      </c>
      <c r="J6085" s="25">
        <v>0</v>
      </c>
      <c r="K6085" s="25">
        <v>0</v>
      </c>
      <c r="L6085" s="25">
        <v>0.36026800000000003</v>
      </c>
    </row>
    <row r="6086" spans="2:12" ht="19.5" customHeight="1" x14ac:dyDescent="0.3">
      <c r="B6086" s="39" t="s">
        <v>57</v>
      </c>
      <c r="C6086" s="38" t="s">
        <v>33</v>
      </c>
      <c r="D6086" s="38" t="s">
        <v>100</v>
      </c>
      <c r="E6086" s="43">
        <v>44593</v>
      </c>
      <c r="F6086" s="42">
        <v>17.5</v>
      </c>
      <c r="G6086" s="27">
        <v>0.33080799999999999</v>
      </c>
      <c r="H6086" s="27">
        <v>0.29559299999999999</v>
      </c>
      <c r="I6086" s="27">
        <v>0</v>
      </c>
      <c r="J6086" s="25">
        <v>0</v>
      </c>
      <c r="K6086" s="25">
        <v>0</v>
      </c>
      <c r="L6086" s="25">
        <v>0.26515500000000003</v>
      </c>
    </row>
    <row r="6087" spans="2:12" ht="19.5" customHeight="1" x14ac:dyDescent="0.3">
      <c r="B6087" s="39" t="s">
        <v>57</v>
      </c>
      <c r="C6087" s="38" t="s">
        <v>33</v>
      </c>
      <c r="D6087" s="38" t="s">
        <v>100</v>
      </c>
      <c r="E6087" s="43">
        <v>44562</v>
      </c>
      <c r="F6087" s="42">
        <v>17.5</v>
      </c>
      <c r="G6087" s="27">
        <v>0.33908300000000002</v>
      </c>
      <c r="H6087" s="27">
        <v>0.309228</v>
      </c>
      <c r="I6087" s="27">
        <v>0</v>
      </c>
      <c r="J6087" s="25">
        <v>0</v>
      </c>
      <c r="K6087" s="25">
        <v>0</v>
      </c>
      <c r="L6087" s="25">
        <v>0.26337500000000003</v>
      </c>
    </row>
    <row r="6088" spans="2:12" ht="19.5" customHeight="1" x14ac:dyDescent="0.3">
      <c r="B6088" s="89" t="s">
        <v>57</v>
      </c>
      <c r="C6088" s="38" t="s">
        <v>33</v>
      </c>
      <c r="D6088" s="38" t="s">
        <v>100</v>
      </c>
      <c r="E6088" s="43">
        <v>45078</v>
      </c>
      <c r="F6088" s="42">
        <v>17.5</v>
      </c>
      <c r="G6088" s="27">
        <v>0</v>
      </c>
      <c r="H6088" s="27">
        <v>0</v>
      </c>
      <c r="I6088" s="27">
        <v>0.15987300000000002</v>
      </c>
      <c r="J6088" s="25">
        <v>0.150342</v>
      </c>
      <c r="K6088" s="25">
        <v>0</v>
      </c>
      <c r="L6088" s="25">
        <v>0.13849</v>
      </c>
    </row>
    <row r="6089" spans="2:12" ht="19.5" customHeight="1" x14ac:dyDescent="0.3">
      <c r="B6089" s="39" t="s">
        <v>57</v>
      </c>
      <c r="C6089" s="38" t="s">
        <v>33</v>
      </c>
      <c r="D6089" s="38" t="s">
        <v>100</v>
      </c>
      <c r="E6089" s="43">
        <v>45047</v>
      </c>
      <c r="F6089" s="42">
        <v>19.5</v>
      </c>
      <c r="G6089" s="27">
        <v>0</v>
      </c>
      <c r="H6089" s="27">
        <v>0</v>
      </c>
      <c r="I6089" s="27">
        <v>0</v>
      </c>
      <c r="J6089" s="25">
        <v>0.133433</v>
      </c>
      <c r="K6089" s="25">
        <v>0.12085100000000001</v>
      </c>
      <c r="L6089" s="25">
        <v>0.126807</v>
      </c>
    </row>
    <row r="6090" spans="2:12" ht="19.5" customHeight="1" x14ac:dyDescent="0.3">
      <c r="B6090" s="39" t="s">
        <v>57</v>
      </c>
      <c r="C6090" s="38" t="s">
        <v>33</v>
      </c>
      <c r="D6090" s="38" t="s">
        <v>100</v>
      </c>
      <c r="E6090" s="43">
        <v>45017</v>
      </c>
      <c r="F6090" s="42">
        <v>19.5</v>
      </c>
      <c r="G6090" s="27">
        <v>0</v>
      </c>
      <c r="H6090" s="27">
        <v>0</v>
      </c>
      <c r="I6090" s="27">
        <v>0</v>
      </c>
      <c r="J6090" s="25">
        <v>0.14241100000000001</v>
      </c>
      <c r="K6090" s="25">
        <v>0.12245700000000001</v>
      </c>
      <c r="L6090" s="25">
        <v>0.12982199999999999</v>
      </c>
    </row>
    <row r="6091" spans="2:12" ht="19.5" customHeight="1" x14ac:dyDescent="0.3">
      <c r="B6091" s="39" t="s">
        <v>57</v>
      </c>
      <c r="C6091" s="38" t="s">
        <v>33</v>
      </c>
      <c r="D6091" s="38" t="s">
        <v>100</v>
      </c>
      <c r="E6091" s="43">
        <v>44986</v>
      </c>
      <c r="F6091" s="42">
        <v>19.5</v>
      </c>
      <c r="G6091" s="27">
        <v>0</v>
      </c>
      <c r="H6091" s="27">
        <v>0.18603</v>
      </c>
      <c r="I6091" s="27">
        <v>0.15332700000000002</v>
      </c>
      <c r="J6091" s="25">
        <v>0</v>
      </c>
      <c r="K6091" s="25">
        <v>0</v>
      </c>
      <c r="L6091" s="25">
        <v>0.14956900000000001</v>
      </c>
    </row>
    <row r="6092" spans="2:12" ht="19.5" customHeight="1" x14ac:dyDescent="0.3">
      <c r="B6092" s="39" t="s">
        <v>57</v>
      </c>
      <c r="C6092" s="38" t="s">
        <v>33</v>
      </c>
      <c r="D6092" s="38" t="s">
        <v>100</v>
      </c>
      <c r="E6092" s="43">
        <v>44958</v>
      </c>
      <c r="F6092" s="42">
        <v>19.5</v>
      </c>
      <c r="G6092" s="27">
        <v>0.253465</v>
      </c>
      <c r="H6092" s="27">
        <v>0.23178900000000002</v>
      </c>
      <c r="I6092" s="27">
        <v>0</v>
      </c>
      <c r="J6092" s="25">
        <v>0</v>
      </c>
      <c r="K6092" s="25">
        <v>0</v>
      </c>
      <c r="L6092" s="25">
        <v>0.18624300000000002</v>
      </c>
    </row>
    <row r="6093" spans="2:12" ht="19.5" customHeight="1" x14ac:dyDescent="0.3">
      <c r="B6093" s="39" t="s">
        <v>57</v>
      </c>
      <c r="C6093" s="38" t="s">
        <v>33</v>
      </c>
      <c r="D6093" s="38" t="s">
        <v>100</v>
      </c>
      <c r="E6093" s="43">
        <v>44927</v>
      </c>
      <c r="F6093" s="42">
        <v>19.5</v>
      </c>
      <c r="G6093" s="27">
        <v>0.20610800000000001</v>
      </c>
      <c r="H6093" s="27">
        <v>0.17271300000000001</v>
      </c>
      <c r="I6093" s="27">
        <v>0</v>
      </c>
      <c r="J6093" s="25">
        <v>0</v>
      </c>
      <c r="K6093" s="25">
        <v>0</v>
      </c>
      <c r="L6093" s="25">
        <v>0.10243200000000001</v>
      </c>
    </row>
    <row r="6094" spans="2:12" ht="19.5" customHeight="1" x14ac:dyDescent="0.3">
      <c r="B6094" s="39" t="s">
        <v>57</v>
      </c>
      <c r="C6094" s="38" t="s">
        <v>33</v>
      </c>
      <c r="D6094" s="38" t="s">
        <v>100</v>
      </c>
      <c r="E6094" s="43">
        <v>44896</v>
      </c>
      <c r="F6094" s="42">
        <v>19.5</v>
      </c>
      <c r="G6094" s="27">
        <v>0.21408200000000002</v>
      </c>
      <c r="H6094" s="27">
        <v>0.19271400000000002</v>
      </c>
      <c r="I6094" s="27">
        <v>0</v>
      </c>
      <c r="J6094" s="25">
        <v>0</v>
      </c>
      <c r="K6094" s="25">
        <v>0</v>
      </c>
      <c r="L6094" s="25">
        <v>0.15022400000000002</v>
      </c>
    </row>
    <row r="6095" spans="2:12" ht="19.5" customHeight="1" x14ac:dyDescent="0.3">
      <c r="B6095" s="39" t="s">
        <v>57</v>
      </c>
      <c r="C6095" s="38" t="s">
        <v>33</v>
      </c>
      <c r="D6095" s="38" t="s">
        <v>100</v>
      </c>
      <c r="E6095" s="43">
        <v>44866</v>
      </c>
      <c r="F6095" s="42">
        <v>19.5</v>
      </c>
      <c r="G6095" s="27">
        <v>0</v>
      </c>
      <c r="H6095" s="27">
        <v>0.220083</v>
      </c>
      <c r="I6095" s="27">
        <v>0.19236500000000001</v>
      </c>
      <c r="J6095" s="25">
        <v>0</v>
      </c>
      <c r="K6095" s="25">
        <v>0</v>
      </c>
      <c r="L6095" s="25">
        <v>0.16131800000000002</v>
      </c>
    </row>
    <row r="6096" spans="2:12" ht="19.5" customHeight="1" x14ac:dyDescent="0.3">
      <c r="B6096" s="39" t="s">
        <v>57</v>
      </c>
      <c r="C6096" s="38" t="s">
        <v>33</v>
      </c>
      <c r="D6096" s="38" t="s">
        <v>100</v>
      </c>
      <c r="E6096" s="43">
        <v>44835</v>
      </c>
      <c r="F6096" s="42">
        <v>19.5</v>
      </c>
      <c r="G6096" s="27">
        <v>0</v>
      </c>
      <c r="H6096" s="27">
        <v>0</v>
      </c>
      <c r="I6096" s="27">
        <v>0</v>
      </c>
      <c r="J6096" s="25">
        <v>0.21643900000000002</v>
      </c>
      <c r="K6096" s="25">
        <v>0.18407700000000002</v>
      </c>
      <c r="L6096" s="25">
        <v>0.170267</v>
      </c>
    </row>
    <row r="6097" spans="2:12" ht="19.5" customHeight="1" x14ac:dyDescent="0.3">
      <c r="B6097" s="39" t="s">
        <v>57</v>
      </c>
      <c r="C6097" s="38" t="s">
        <v>33</v>
      </c>
      <c r="D6097" s="38" t="s">
        <v>100</v>
      </c>
      <c r="E6097" s="43">
        <v>44805</v>
      </c>
      <c r="F6097" s="42">
        <v>19.5</v>
      </c>
      <c r="G6097" s="27">
        <v>0</v>
      </c>
      <c r="H6097" s="27">
        <v>0</v>
      </c>
      <c r="I6097" s="27">
        <v>0.23433400000000001</v>
      </c>
      <c r="J6097" s="25">
        <v>0.20260300000000001</v>
      </c>
      <c r="K6097" s="25">
        <v>0</v>
      </c>
      <c r="L6097" s="25">
        <v>0.184281</v>
      </c>
    </row>
    <row r="6098" spans="2:12" ht="19.5" customHeight="1" x14ac:dyDescent="0.3">
      <c r="B6098" s="39" t="s">
        <v>57</v>
      </c>
      <c r="C6098" s="38" t="s">
        <v>33</v>
      </c>
      <c r="D6098" s="38" t="s">
        <v>100</v>
      </c>
      <c r="E6098" s="43">
        <v>44774</v>
      </c>
      <c r="F6098" s="42">
        <v>19.5</v>
      </c>
      <c r="G6098" s="27">
        <v>0</v>
      </c>
      <c r="H6098" s="27">
        <v>0</v>
      </c>
      <c r="I6098" s="27">
        <v>0.23384400000000002</v>
      </c>
      <c r="J6098" s="25">
        <v>0.223079</v>
      </c>
      <c r="K6098" s="25">
        <v>0</v>
      </c>
      <c r="L6098" s="25">
        <v>0.210149</v>
      </c>
    </row>
    <row r="6099" spans="2:12" ht="19.5" customHeight="1" x14ac:dyDescent="0.3">
      <c r="B6099" s="39" t="s">
        <v>57</v>
      </c>
      <c r="C6099" s="38" t="s">
        <v>33</v>
      </c>
      <c r="D6099" s="38" t="s">
        <v>100</v>
      </c>
      <c r="E6099" s="43">
        <v>44743</v>
      </c>
      <c r="F6099" s="42">
        <v>19.5</v>
      </c>
      <c r="G6099" s="27">
        <v>0.25046099999999999</v>
      </c>
      <c r="H6099" s="27">
        <v>0.23789500000000002</v>
      </c>
      <c r="I6099" s="27">
        <v>0</v>
      </c>
      <c r="J6099" s="25">
        <v>0</v>
      </c>
      <c r="K6099" s="25">
        <v>0</v>
      </c>
      <c r="L6099" s="25">
        <v>0.191163</v>
      </c>
    </row>
    <row r="6100" spans="2:12" ht="19.5" customHeight="1" x14ac:dyDescent="0.3">
      <c r="B6100" s="39" t="s">
        <v>57</v>
      </c>
      <c r="C6100" s="38" t="s">
        <v>33</v>
      </c>
      <c r="D6100" s="38" t="s">
        <v>100</v>
      </c>
      <c r="E6100" s="43">
        <v>44713</v>
      </c>
      <c r="F6100" s="42">
        <v>19.5</v>
      </c>
      <c r="G6100" s="27">
        <v>0</v>
      </c>
      <c r="H6100" s="27">
        <v>0</v>
      </c>
      <c r="I6100" s="27">
        <v>0.246196</v>
      </c>
      <c r="J6100" s="25">
        <v>0.23546800000000001</v>
      </c>
      <c r="K6100" s="25">
        <v>0</v>
      </c>
      <c r="L6100" s="25">
        <v>0.227184</v>
      </c>
    </row>
    <row r="6101" spans="2:12" ht="19.5" customHeight="1" x14ac:dyDescent="0.3">
      <c r="B6101" s="39" t="s">
        <v>57</v>
      </c>
      <c r="C6101" s="38" t="s">
        <v>33</v>
      </c>
      <c r="D6101" s="38" t="s">
        <v>100</v>
      </c>
      <c r="E6101" s="43">
        <v>44682</v>
      </c>
      <c r="F6101" s="42">
        <v>19.5</v>
      </c>
      <c r="G6101" s="27">
        <v>0</v>
      </c>
      <c r="H6101" s="27">
        <v>0</v>
      </c>
      <c r="I6101" s="27">
        <v>0</v>
      </c>
      <c r="J6101" s="25">
        <v>0.26871500000000004</v>
      </c>
      <c r="K6101" s="25">
        <v>0.25169999999999998</v>
      </c>
      <c r="L6101" s="25">
        <v>0.24885700000000002</v>
      </c>
    </row>
    <row r="6102" spans="2:12" ht="19.5" customHeight="1" x14ac:dyDescent="0.3">
      <c r="B6102" s="39" t="s">
        <v>57</v>
      </c>
      <c r="C6102" s="38" t="s">
        <v>33</v>
      </c>
      <c r="D6102" s="38" t="s">
        <v>100</v>
      </c>
      <c r="E6102" s="43">
        <v>44652</v>
      </c>
      <c r="F6102" s="42">
        <v>19.5</v>
      </c>
      <c r="G6102" s="27">
        <v>0</v>
      </c>
      <c r="H6102" s="27">
        <v>0</v>
      </c>
      <c r="I6102" s="27">
        <v>0</v>
      </c>
      <c r="J6102" s="25">
        <v>0.28848200000000002</v>
      </c>
      <c r="K6102" s="25">
        <v>0.257714</v>
      </c>
      <c r="L6102" s="25">
        <v>0.255191</v>
      </c>
    </row>
    <row r="6103" spans="2:12" ht="19.5" customHeight="1" x14ac:dyDescent="0.3">
      <c r="B6103" s="39" t="s">
        <v>57</v>
      </c>
      <c r="C6103" s="38" t="s">
        <v>33</v>
      </c>
      <c r="D6103" s="38" t="s">
        <v>100</v>
      </c>
      <c r="E6103" s="43">
        <v>44621</v>
      </c>
      <c r="F6103" s="42">
        <v>19.5</v>
      </c>
      <c r="G6103" s="27">
        <v>0</v>
      </c>
      <c r="H6103" s="27">
        <v>0.428568</v>
      </c>
      <c r="I6103" s="27">
        <v>0.38579800000000003</v>
      </c>
      <c r="J6103" s="25">
        <v>0</v>
      </c>
      <c r="K6103" s="25">
        <v>0</v>
      </c>
      <c r="L6103" s="25">
        <v>0.36226800000000003</v>
      </c>
    </row>
    <row r="6104" spans="2:12" ht="19.5" customHeight="1" x14ac:dyDescent="0.3">
      <c r="B6104" s="39" t="s">
        <v>57</v>
      </c>
      <c r="C6104" s="38" t="s">
        <v>33</v>
      </c>
      <c r="D6104" s="38" t="s">
        <v>100</v>
      </c>
      <c r="E6104" s="43">
        <v>44593</v>
      </c>
      <c r="F6104" s="42">
        <v>19.5</v>
      </c>
      <c r="G6104" s="27">
        <v>0.33280799999999999</v>
      </c>
      <c r="H6104" s="27">
        <v>0.297593</v>
      </c>
      <c r="I6104" s="27">
        <v>0</v>
      </c>
      <c r="J6104" s="25">
        <v>0</v>
      </c>
      <c r="K6104" s="25">
        <v>0</v>
      </c>
      <c r="L6104" s="25">
        <v>0.26715500000000003</v>
      </c>
    </row>
    <row r="6105" spans="2:12" ht="19.5" customHeight="1" x14ac:dyDescent="0.3">
      <c r="B6105" s="39" t="s">
        <v>57</v>
      </c>
      <c r="C6105" s="38" t="s">
        <v>33</v>
      </c>
      <c r="D6105" s="38" t="s">
        <v>100</v>
      </c>
      <c r="E6105" s="43">
        <v>44562</v>
      </c>
      <c r="F6105" s="42">
        <v>19.5</v>
      </c>
      <c r="G6105" s="27">
        <v>0.34108300000000003</v>
      </c>
      <c r="H6105" s="27">
        <v>0.311228</v>
      </c>
      <c r="I6105" s="27">
        <v>0</v>
      </c>
      <c r="J6105" s="25">
        <v>0</v>
      </c>
      <c r="K6105" s="25">
        <v>0</v>
      </c>
      <c r="L6105" s="25">
        <v>0.26537500000000003</v>
      </c>
    </row>
    <row r="6106" spans="2:12" ht="19.5" customHeight="1" x14ac:dyDescent="0.3">
      <c r="B6106" s="88" t="s">
        <v>57</v>
      </c>
      <c r="C6106" s="38" t="s">
        <v>33</v>
      </c>
      <c r="D6106" s="38" t="s">
        <v>100</v>
      </c>
      <c r="E6106" s="43">
        <v>45078</v>
      </c>
      <c r="F6106" s="42">
        <v>19.5</v>
      </c>
      <c r="G6106" s="27">
        <v>0</v>
      </c>
      <c r="H6106" s="27">
        <v>0</v>
      </c>
      <c r="I6106" s="27">
        <v>0.16187300000000002</v>
      </c>
      <c r="J6106" s="25">
        <v>0.15234200000000001</v>
      </c>
      <c r="K6106" s="25">
        <v>0</v>
      </c>
      <c r="L6106" s="25">
        <v>0.14049</v>
      </c>
    </row>
    <row r="6107" spans="2:12" ht="19.5" customHeight="1" x14ac:dyDescent="0.3">
      <c r="B6107" s="39" t="s">
        <v>57</v>
      </c>
      <c r="C6107" s="38" t="s">
        <v>33</v>
      </c>
      <c r="D6107" s="38" t="s">
        <v>100</v>
      </c>
      <c r="E6107" s="43">
        <v>45047</v>
      </c>
      <c r="F6107" s="42">
        <v>21.5</v>
      </c>
      <c r="G6107" s="27">
        <v>0</v>
      </c>
      <c r="H6107" s="27">
        <v>0</v>
      </c>
      <c r="I6107" s="27">
        <v>0</v>
      </c>
      <c r="J6107" s="25">
        <v>0.135433</v>
      </c>
      <c r="K6107" s="25">
        <v>0.12285100000000002</v>
      </c>
      <c r="L6107" s="25">
        <v>0.128807</v>
      </c>
    </row>
    <row r="6108" spans="2:12" ht="19.5" customHeight="1" x14ac:dyDescent="0.3">
      <c r="B6108" s="39" t="s">
        <v>57</v>
      </c>
      <c r="C6108" s="38" t="s">
        <v>33</v>
      </c>
      <c r="D6108" s="38" t="s">
        <v>100</v>
      </c>
      <c r="E6108" s="43">
        <v>45017</v>
      </c>
      <c r="F6108" s="42">
        <v>21.5</v>
      </c>
      <c r="G6108" s="27">
        <v>0</v>
      </c>
      <c r="H6108" s="27">
        <v>0</v>
      </c>
      <c r="I6108" s="27">
        <v>0</v>
      </c>
      <c r="J6108" s="25">
        <v>0.14441100000000001</v>
      </c>
      <c r="K6108" s="25">
        <v>0.12445700000000001</v>
      </c>
      <c r="L6108" s="25">
        <v>0.13182199999999999</v>
      </c>
    </row>
    <row r="6109" spans="2:12" ht="19.5" customHeight="1" x14ac:dyDescent="0.3">
      <c r="B6109" s="39" t="s">
        <v>57</v>
      </c>
      <c r="C6109" s="38" t="s">
        <v>33</v>
      </c>
      <c r="D6109" s="38" t="s">
        <v>100</v>
      </c>
      <c r="E6109" s="43">
        <v>44986</v>
      </c>
      <c r="F6109" s="42">
        <v>21.5</v>
      </c>
      <c r="G6109" s="27">
        <v>0</v>
      </c>
      <c r="H6109" s="27">
        <v>0.18803</v>
      </c>
      <c r="I6109" s="27">
        <v>0.15532700000000002</v>
      </c>
      <c r="J6109" s="25">
        <v>0</v>
      </c>
      <c r="K6109" s="25">
        <v>0</v>
      </c>
      <c r="L6109" s="25">
        <v>0.15156900000000001</v>
      </c>
    </row>
    <row r="6110" spans="2:12" ht="19.5" customHeight="1" x14ac:dyDescent="0.3">
      <c r="B6110" s="39" t="s">
        <v>57</v>
      </c>
      <c r="C6110" s="38" t="s">
        <v>33</v>
      </c>
      <c r="D6110" s="38" t="s">
        <v>100</v>
      </c>
      <c r="E6110" s="43">
        <v>44958</v>
      </c>
      <c r="F6110" s="42">
        <v>21.5</v>
      </c>
      <c r="G6110" s="27">
        <v>0.255465</v>
      </c>
      <c r="H6110" s="27">
        <v>0.23378900000000002</v>
      </c>
      <c r="I6110" s="27">
        <v>0</v>
      </c>
      <c r="J6110" s="25">
        <v>0</v>
      </c>
      <c r="K6110" s="25">
        <v>0</v>
      </c>
      <c r="L6110" s="25">
        <v>0.18824300000000002</v>
      </c>
    </row>
    <row r="6111" spans="2:12" ht="19.5" customHeight="1" x14ac:dyDescent="0.3">
      <c r="B6111" s="39" t="s">
        <v>57</v>
      </c>
      <c r="C6111" s="38" t="s">
        <v>33</v>
      </c>
      <c r="D6111" s="38" t="s">
        <v>100</v>
      </c>
      <c r="E6111" s="43">
        <v>44927</v>
      </c>
      <c r="F6111" s="42">
        <v>21.5</v>
      </c>
      <c r="G6111" s="27">
        <v>0.20810800000000002</v>
      </c>
      <c r="H6111" s="27">
        <v>0.17471300000000001</v>
      </c>
      <c r="I6111" s="27">
        <v>0</v>
      </c>
      <c r="J6111" s="25">
        <v>0</v>
      </c>
      <c r="K6111" s="25">
        <v>0</v>
      </c>
      <c r="L6111" s="25">
        <v>0.10443200000000001</v>
      </c>
    </row>
    <row r="6112" spans="2:12" ht="19.5" customHeight="1" x14ac:dyDescent="0.3">
      <c r="B6112" s="39" t="s">
        <v>57</v>
      </c>
      <c r="C6112" s="38" t="s">
        <v>33</v>
      </c>
      <c r="D6112" s="38" t="s">
        <v>100</v>
      </c>
      <c r="E6112" s="43">
        <v>44896</v>
      </c>
      <c r="F6112" s="42">
        <v>21.5</v>
      </c>
      <c r="G6112" s="27">
        <v>0.21608200000000002</v>
      </c>
      <c r="H6112" s="27">
        <v>0.19471400000000003</v>
      </c>
      <c r="I6112" s="27">
        <v>0</v>
      </c>
      <c r="J6112" s="25">
        <v>0</v>
      </c>
      <c r="K6112" s="25">
        <v>0</v>
      </c>
      <c r="L6112" s="25">
        <v>0.15222400000000003</v>
      </c>
    </row>
    <row r="6113" spans="2:12" ht="19.5" customHeight="1" x14ac:dyDescent="0.3">
      <c r="B6113" s="39" t="s">
        <v>57</v>
      </c>
      <c r="C6113" s="38" t="s">
        <v>33</v>
      </c>
      <c r="D6113" s="38" t="s">
        <v>100</v>
      </c>
      <c r="E6113" s="43">
        <v>44866</v>
      </c>
      <c r="F6113" s="42">
        <v>21.5</v>
      </c>
      <c r="G6113" s="27">
        <v>0</v>
      </c>
      <c r="H6113" s="27">
        <v>0.222083</v>
      </c>
      <c r="I6113" s="27">
        <v>0.19436500000000001</v>
      </c>
      <c r="J6113" s="25">
        <v>0</v>
      </c>
      <c r="K6113" s="25">
        <v>0</v>
      </c>
      <c r="L6113" s="25">
        <v>0.16331800000000002</v>
      </c>
    </row>
    <row r="6114" spans="2:12" ht="19.5" customHeight="1" x14ac:dyDescent="0.3">
      <c r="B6114" s="39" t="s">
        <v>57</v>
      </c>
      <c r="C6114" s="38" t="s">
        <v>33</v>
      </c>
      <c r="D6114" s="38" t="s">
        <v>100</v>
      </c>
      <c r="E6114" s="43">
        <v>44835</v>
      </c>
      <c r="F6114" s="42">
        <v>21.5</v>
      </c>
      <c r="G6114" s="27">
        <v>0</v>
      </c>
      <c r="H6114" s="27">
        <v>0</v>
      </c>
      <c r="I6114" s="27">
        <v>0</v>
      </c>
      <c r="J6114" s="25">
        <v>0.21843900000000002</v>
      </c>
      <c r="K6114" s="25">
        <v>0.18607700000000002</v>
      </c>
      <c r="L6114" s="25">
        <v>0.172267</v>
      </c>
    </row>
    <row r="6115" spans="2:12" ht="19.5" customHeight="1" x14ac:dyDescent="0.3">
      <c r="B6115" s="39" t="s">
        <v>57</v>
      </c>
      <c r="C6115" s="38" t="s">
        <v>33</v>
      </c>
      <c r="D6115" s="38" t="s">
        <v>100</v>
      </c>
      <c r="E6115" s="43">
        <v>44805</v>
      </c>
      <c r="F6115" s="42">
        <v>21.5</v>
      </c>
      <c r="G6115" s="27">
        <v>0</v>
      </c>
      <c r="H6115" s="27">
        <v>0</v>
      </c>
      <c r="I6115" s="27">
        <v>0.23633400000000002</v>
      </c>
      <c r="J6115" s="25">
        <v>0.20460300000000001</v>
      </c>
      <c r="K6115" s="25">
        <v>0</v>
      </c>
      <c r="L6115" s="25">
        <v>0.186281</v>
      </c>
    </row>
    <row r="6116" spans="2:12" ht="19.5" customHeight="1" x14ac:dyDescent="0.3">
      <c r="B6116" s="39" t="s">
        <v>57</v>
      </c>
      <c r="C6116" s="38" t="s">
        <v>33</v>
      </c>
      <c r="D6116" s="38" t="s">
        <v>100</v>
      </c>
      <c r="E6116" s="43">
        <v>44774</v>
      </c>
      <c r="F6116" s="42">
        <v>21.5</v>
      </c>
      <c r="G6116" s="27">
        <v>0</v>
      </c>
      <c r="H6116" s="27">
        <v>0</v>
      </c>
      <c r="I6116" s="27">
        <v>0.23584400000000003</v>
      </c>
      <c r="J6116" s="25">
        <v>0.225079</v>
      </c>
      <c r="K6116" s="25">
        <v>0</v>
      </c>
      <c r="L6116" s="25">
        <v>0.212149</v>
      </c>
    </row>
    <row r="6117" spans="2:12" ht="19.5" customHeight="1" x14ac:dyDescent="0.3">
      <c r="B6117" s="39" t="s">
        <v>57</v>
      </c>
      <c r="C6117" s="38" t="s">
        <v>33</v>
      </c>
      <c r="D6117" s="38" t="s">
        <v>100</v>
      </c>
      <c r="E6117" s="43">
        <v>44743</v>
      </c>
      <c r="F6117" s="42">
        <v>21.5</v>
      </c>
      <c r="G6117" s="27">
        <v>0.25246099999999999</v>
      </c>
      <c r="H6117" s="27">
        <v>0.23989500000000002</v>
      </c>
      <c r="I6117" s="27">
        <v>0</v>
      </c>
      <c r="J6117" s="25">
        <v>0</v>
      </c>
      <c r="K6117" s="25">
        <v>0</v>
      </c>
      <c r="L6117" s="25">
        <v>0.193163</v>
      </c>
    </row>
    <row r="6118" spans="2:12" ht="19.5" customHeight="1" x14ac:dyDescent="0.3">
      <c r="B6118" s="39" t="s">
        <v>57</v>
      </c>
      <c r="C6118" s="38" t="s">
        <v>33</v>
      </c>
      <c r="D6118" s="38" t="s">
        <v>100</v>
      </c>
      <c r="E6118" s="43">
        <v>44713</v>
      </c>
      <c r="F6118" s="42">
        <v>21.5</v>
      </c>
      <c r="G6118" s="27">
        <v>0</v>
      </c>
      <c r="H6118" s="27">
        <v>0</v>
      </c>
      <c r="I6118" s="27">
        <v>0.248196</v>
      </c>
      <c r="J6118" s="25">
        <v>0.23746800000000001</v>
      </c>
      <c r="K6118" s="25">
        <v>0</v>
      </c>
      <c r="L6118" s="25">
        <v>0.229184</v>
      </c>
    </row>
    <row r="6119" spans="2:12" ht="19.5" customHeight="1" x14ac:dyDescent="0.3">
      <c r="B6119" s="39" t="s">
        <v>57</v>
      </c>
      <c r="C6119" s="38" t="s">
        <v>33</v>
      </c>
      <c r="D6119" s="38" t="s">
        <v>100</v>
      </c>
      <c r="E6119" s="43">
        <v>44682</v>
      </c>
      <c r="F6119" s="42">
        <v>21.5</v>
      </c>
      <c r="G6119" s="27">
        <v>0</v>
      </c>
      <c r="H6119" s="27">
        <v>0</v>
      </c>
      <c r="I6119" s="27">
        <v>0</v>
      </c>
      <c r="J6119" s="25">
        <v>0.27071500000000004</v>
      </c>
      <c r="K6119" s="25">
        <v>0.25369999999999998</v>
      </c>
      <c r="L6119" s="25">
        <v>0.250857</v>
      </c>
    </row>
    <row r="6120" spans="2:12" ht="19.5" customHeight="1" x14ac:dyDescent="0.3">
      <c r="B6120" s="39" t="s">
        <v>57</v>
      </c>
      <c r="C6120" s="38" t="s">
        <v>33</v>
      </c>
      <c r="D6120" s="38" t="s">
        <v>100</v>
      </c>
      <c r="E6120" s="43">
        <v>44652</v>
      </c>
      <c r="F6120" s="42">
        <v>21.5</v>
      </c>
      <c r="G6120" s="27">
        <v>0</v>
      </c>
      <c r="H6120" s="27">
        <v>0</v>
      </c>
      <c r="I6120" s="27">
        <v>0</v>
      </c>
      <c r="J6120" s="25">
        <v>0.29048200000000002</v>
      </c>
      <c r="K6120" s="25">
        <v>0.259714</v>
      </c>
      <c r="L6120" s="25">
        <v>0.257191</v>
      </c>
    </row>
    <row r="6121" spans="2:12" ht="19.5" customHeight="1" x14ac:dyDescent="0.3">
      <c r="B6121" s="39" t="s">
        <v>57</v>
      </c>
      <c r="C6121" s="38" t="s">
        <v>33</v>
      </c>
      <c r="D6121" s="38" t="s">
        <v>100</v>
      </c>
      <c r="E6121" s="43">
        <v>44621</v>
      </c>
      <c r="F6121" s="42">
        <v>21.5</v>
      </c>
      <c r="G6121" s="27">
        <v>0</v>
      </c>
      <c r="H6121" s="27">
        <v>0.43056800000000001</v>
      </c>
      <c r="I6121" s="27">
        <v>0.38779800000000003</v>
      </c>
      <c r="J6121" s="25">
        <v>0</v>
      </c>
      <c r="K6121" s="25">
        <v>0</v>
      </c>
      <c r="L6121" s="25">
        <v>0.36426800000000004</v>
      </c>
    </row>
    <row r="6122" spans="2:12" ht="19.5" customHeight="1" x14ac:dyDescent="0.3">
      <c r="B6122" s="39" t="s">
        <v>57</v>
      </c>
      <c r="C6122" s="38" t="s">
        <v>33</v>
      </c>
      <c r="D6122" s="38" t="s">
        <v>100</v>
      </c>
      <c r="E6122" s="43">
        <v>44593</v>
      </c>
      <c r="F6122" s="42">
        <v>21.5</v>
      </c>
      <c r="G6122" s="27">
        <v>0.33480799999999999</v>
      </c>
      <c r="H6122" s="27">
        <v>0.299593</v>
      </c>
      <c r="I6122" s="27">
        <v>0</v>
      </c>
      <c r="J6122" s="25">
        <v>0</v>
      </c>
      <c r="K6122" s="25">
        <v>0</v>
      </c>
      <c r="L6122" s="25">
        <v>0.26915500000000003</v>
      </c>
    </row>
    <row r="6123" spans="2:12" ht="19.5" customHeight="1" x14ac:dyDescent="0.3">
      <c r="B6123" s="39" t="s">
        <v>57</v>
      </c>
      <c r="C6123" s="38" t="s">
        <v>33</v>
      </c>
      <c r="D6123" s="38" t="s">
        <v>100</v>
      </c>
      <c r="E6123" s="43">
        <v>44562</v>
      </c>
      <c r="F6123" s="42">
        <v>21.5</v>
      </c>
      <c r="G6123" s="27">
        <v>0.34308300000000003</v>
      </c>
      <c r="H6123" s="27">
        <v>0.31322800000000001</v>
      </c>
      <c r="I6123" s="27">
        <v>0</v>
      </c>
      <c r="J6123" s="25">
        <v>0</v>
      </c>
      <c r="K6123" s="25">
        <v>0</v>
      </c>
      <c r="L6123" s="25">
        <v>0.26737500000000003</v>
      </c>
    </row>
    <row r="6124" spans="2:12" ht="19.5" customHeight="1" x14ac:dyDescent="0.3">
      <c r="B6124" s="88" t="s">
        <v>57</v>
      </c>
      <c r="C6124" s="38" t="s">
        <v>33</v>
      </c>
      <c r="D6124" s="38" t="s">
        <v>100</v>
      </c>
      <c r="E6124" s="43">
        <v>45078</v>
      </c>
      <c r="F6124" s="42">
        <v>21.5</v>
      </c>
      <c r="G6124" s="27">
        <v>0</v>
      </c>
      <c r="H6124" s="27">
        <v>0</v>
      </c>
      <c r="I6124" s="27">
        <v>0.16387300000000002</v>
      </c>
      <c r="J6124" s="25">
        <v>0.15434200000000001</v>
      </c>
      <c r="K6124" s="25">
        <v>0</v>
      </c>
      <c r="L6124" s="25">
        <v>0.14249000000000001</v>
      </c>
    </row>
    <row r="6125" spans="2:12" ht="19.5" customHeight="1" x14ac:dyDescent="0.3">
      <c r="B6125" s="39" t="s">
        <v>57</v>
      </c>
      <c r="C6125" s="38" t="s">
        <v>33</v>
      </c>
      <c r="D6125" s="38" t="s">
        <v>100</v>
      </c>
      <c r="E6125" s="43">
        <v>45047</v>
      </c>
      <c r="F6125" s="42">
        <v>23.5</v>
      </c>
      <c r="G6125" s="27">
        <v>0</v>
      </c>
      <c r="H6125" s="27">
        <v>0</v>
      </c>
      <c r="I6125" s="27">
        <v>0</v>
      </c>
      <c r="J6125" s="25">
        <v>0.137433</v>
      </c>
      <c r="K6125" s="25">
        <v>0.12485100000000002</v>
      </c>
      <c r="L6125" s="25">
        <v>0.13080700000000001</v>
      </c>
    </row>
    <row r="6126" spans="2:12" ht="19.5" customHeight="1" x14ac:dyDescent="0.3">
      <c r="B6126" s="39" t="s">
        <v>57</v>
      </c>
      <c r="C6126" s="38" t="s">
        <v>33</v>
      </c>
      <c r="D6126" s="38" t="s">
        <v>100</v>
      </c>
      <c r="E6126" s="43">
        <v>45017</v>
      </c>
      <c r="F6126" s="42">
        <v>23.5</v>
      </c>
      <c r="G6126" s="27">
        <v>0</v>
      </c>
      <c r="H6126" s="27">
        <v>0</v>
      </c>
      <c r="I6126" s="27">
        <v>0</v>
      </c>
      <c r="J6126" s="25">
        <v>0.14641100000000001</v>
      </c>
      <c r="K6126" s="25">
        <v>0.12645700000000001</v>
      </c>
      <c r="L6126" s="25">
        <v>0.133822</v>
      </c>
    </row>
    <row r="6127" spans="2:12" ht="19.5" customHeight="1" x14ac:dyDescent="0.3">
      <c r="B6127" s="39" t="s">
        <v>57</v>
      </c>
      <c r="C6127" s="38" t="s">
        <v>33</v>
      </c>
      <c r="D6127" s="38" t="s">
        <v>100</v>
      </c>
      <c r="E6127" s="43">
        <v>44986</v>
      </c>
      <c r="F6127" s="42">
        <v>23.5</v>
      </c>
      <c r="G6127" s="27">
        <v>0</v>
      </c>
      <c r="H6127" s="27">
        <v>0.19003</v>
      </c>
      <c r="I6127" s="27">
        <v>0.15732700000000002</v>
      </c>
      <c r="J6127" s="25">
        <v>0</v>
      </c>
      <c r="K6127" s="25">
        <v>0</v>
      </c>
      <c r="L6127" s="25">
        <v>0.15356900000000001</v>
      </c>
    </row>
    <row r="6128" spans="2:12" ht="19.5" customHeight="1" x14ac:dyDescent="0.3">
      <c r="B6128" s="39" t="s">
        <v>57</v>
      </c>
      <c r="C6128" s="38" t="s">
        <v>33</v>
      </c>
      <c r="D6128" s="38" t="s">
        <v>100</v>
      </c>
      <c r="E6128" s="43">
        <v>44958</v>
      </c>
      <c r="F6128" s="42">
        <v>23.5</v>
      </c>
      <c r="G6128" s="27">
        <v>0.257465</v>
      </c>
      <c r="H6128" s="27">
        <v>0.23578900000000003</v>
      </c>
      <c r="I6128" s="27">
        <v>0</v>
      </c>
      <c r="J6128" s="25">
        <v>0</v>
      </c>
      <c r="K6128" s="25">
        <v>0</v>
      </c>
      <c r="L6128" s="25">
        <v>0.19024300000000002</v>
      </c>
    </row>
    <row r="6129" spans="2:12" ht="19.5" customHeight="1" x14ac:dyDescent="0.3">
      <c r="B6129" s="39" t="s">
        <v>57</v>
      </c>
      <c r="C6129" s="38" t="s">
        <v>33</v>
      </c>
      <c r="D6129" s="38" t="s">
        <v>100</v>
      </c>
      <c r="E6129" s="43">
        <v>44927</v>
      </c>
      <c r="F6129" s="42">
        <v>23.5</v>
      </c>
      <c r="G6129" s="27">
        <v>0.21010800000000002</v>
      </c>
      <c r="H6129" s="27">
        <v>0.17671300000000001</v>
      </c>
      <c r="I6129" s="27">
        <v>0</v>
      </c>
      <c r="J6129" s="25">
        <v>0</v>
      </c>
      <c r="K6129" s="25">
        <v>0</v>
      </c>
      <c r="L6129" s="25">
        <v>0.10643200000000001</v>
      </c>
    </row>
    <row r="6130" spans="2:12" ht="19.5" customHeight="1" x14ac:dyDescent="0.3">
      <c r="B6130" s="39" t="s">
        <v>57</v>
      </c>
      <c r="C6130" s="38" t="s">
        <v>33</v>
      </c>
      <c r="D6130" s="38" t="s">
        <v>100</v>
      </c>
      <c r="E6130" s="43">
        <v>44896</v>
      </c>
      <c r="F6130" s="42">
        <v>23.5</v>
      </c>
      <c r="G6130" s="27">
        <v>0.21808200000000003</v>
      </c>
      <c r="H6130" s="27">
        <v>0.19671400000000003</v>
      </c>
      <c r="I6130" s="27">
        <v>0</v>
      </c>
      <c r="J6130" s="25">
        <v>0</v>
      </c>
      <c r="K6130" s="25">
        <v>0</v>
      </c>
      <c r="L6130" s="25">
        <v>0.15422400000000003</v>
      </c>
    </row>
    <row r="6131" spans="2:12" ht="19.5" customHeight="1" x14ac:dyDescent="0.3">
      <c r="B6131" s="39" t="s">
        <v>57</v>
      </c>
      <c r="C6131" s="38" t="s">
        <v>33</v>
      </c>
      <c r="D6131" s="38" t="s">
        <v>100</v>
      </c>
      <c r="E6131" s="43">
        <v>44866</v>
      </c>
      <c r="F6131" s="42">
        <v>23.5</v>
      </c>
      <c r="G6131" s="27">
        <v>0</v>
      </c>
      <c r="H6131" s="27">
        <v>0.224083</v>
      </c>
      <c r="I6131" s="27">
        <v>0.19636500000000001</v>
      </c>
      <c r="J6131" s="25">
        <v>0</v>
      </c>
      <c r="K6131" s="25">
        <v>0</v>
      </c>
      <c r="L6131" s="25">
        <v>0.16531800000000002</v>
      </c>
    </row>
    <row r="6132" spans="2:12" ht="19.5" customHeight="1" x14ac:dyDescent="0.3">
      <c r="B6132" s="39" t="s">
        <v>57</v>
      </c>
      <c r="C6132" s="38" t="s">
        <v>33</v>
      </c>
      <c r="D6132" s="38" t="s">
        <v>100</v>
      </c>
      <c r="E6132" s="43">
        <v>44835</v>
      </c>
      <c r="F6132" s="42">
        <v>23.5</v>
      </c>
      <c r="G6132" s="27">
        <v>0</v>
      </c>
      <c r="H6132" s="27">
        <v>0</v>
      </c>
      <c r="I6132" s="27">
        <v>0</v>
      </c>
      <c r="J6132" s="25">
        <v>0.22043900000000002</v>
      </c>
      <c r="K6132" s="25">
        <v>0.18807700000000002</v>
      </c>
      <c r="L6132" s="25">
        <v>0.17426700000000001</v>
      </c>
    </row>
    <row r="6133" spans="2:12" ht="19.5" customHeight="1" x14ac:dyDescent="0.3">
      <c r="B6133" s="39" t="s">
        <v>57</v>
      </c>
      <c r="C6133" s="38" t="s">
        <v>33</v>
      </c>
      <c r="D6133" s="38" t="s">
        <v>100</v>
      </c>
      <c r="E6133" s="43">
        <v>44805</v>
      </c>
      <c r="F6133" s="42">
        <v>23.5</v>
      </c>
      <c r="G6133" s="27">
        <v>0</v>
      </c>
      <c r="H6133" s="27">
        <v>0</v>
      </c>
      <c r="I6133" s="27">
        <v>0.23833400000000002</v>
      </c>
      <c r="J6133" s="25">
        <v>0.20660300000000001</v>
      </c>
      <c r="K6133" s="25">
        <v>0</v>
      </c>
      <c r="L6133" s="25">
        <v>0.188281</v>
      </c>
    </row>
    <row r="6134" spans="2:12" ht="19.5" customHeight="1" x14ac:dyDescent="0.3">
      <c r="B6134" s="39" t="s">
        <v>57</v>
      </c>
      <c r="C6134" s="38" t="s">
        <v>33</v>
      </c>
      <c r="D6134" s="38" t="s">
        <v>100</v>
      </c>
      <c r="E6134" s="43">
        <v>44774</v>
      </c>
      <c r="F6134" s="42">
        <v>23.5</v>
      </c>
      <c r="G6134" s="27">
        <v>0</v>
      </c>
      <c r="H6134" s="27">
        <v>0</v>
      </c>
      <c r="I6134" s="27">
        <v>0.23784400000000003</v>
      </c>
      <c r="J6134" s="25">
        <v>0.227079</v>
      </c>
      <c r="K6134" s="25">
        <v>0</v>
      </c>
      <c r="L6134" s="25">
        <v>0.21414900000000001</v>
      </c>
    </row>
    <row r="6135" spans="2:12" ht="19.5" customHeight="1" x14ac:dyDescent="0.3">
      <c r="B6135" s="39" t="s">
        <v>57</v>
      </c>
      <c r="C6135" s="38" t="s">
        <v>33</v>
      </c>
      <c r="D6135" s="38" t="s">
        <v>100</v>
      </c>
      <c r="E6135" s="43">
        <v>44743</v>
      </c>
      <c r="F6135" s="42">
        <v>23.5</v>
      </c>
      <c r="G6135" s="27">
        <v>0.25446099999999999</v>
      </c>
      <c r="H6135" s="27">
        <v>0.24189500000000003</v>
      </c>
      <c r="I6135" s="27">
        <v>0</v>
      </c>
      <c r="J6135" s="25">
        <v>0</v>
      </c>
      <c r="K6135" s="25">
        <v>0</v>
      </c>
      <c r="L6135" s="25">
        <v>0.195163</v>
      </c>
    </row>
    <row r="6136" spans="2:12" ht="19.5" customHeight="1" x14ac:dyDescent="0.3">
      <c r="B6136" s="39" t="s">
        <v>57</v>
      </c>
      <c r="C6136" s="38" t="s">
        <v>33</v>
      </c>
      <c r="D6136" s="38" t="s">
        <v>100</v>
      </c>
      <c r="E6136" s="43">
        <v>44713</v>
      </c>
      <c r="F6136" s="42">
        <v>23.5</v>
      </c>
      <c r="G6136" s="27">
        <v>0</v>
      </c>
      <c r="H6136" s="27">
        <v>0</v>
      </c>
      <c r="I6136" s="27">
        <v>0.25019599999999997</v>
      </c>
      <c r="J6136" s="25">
        <v>0.23946800000000001</v>
      </c>
      <c r="K6136" s="25">
        <v>0</v>
      </c>
      <c r="L6136" s="25">
        <v>0.231184</v>
      </c>
    </row>
    <row r="6137" spans="2:12" ht="19.5" customHeight="1" x14ac:dyDescent="0.3">
      <c r="B6137" s="39" t="s">
        <v>57</v>
      </c>
      <c r="C6137" s="38" t="s">
        <v>33</v>
      </c>
      <c r="D6137" s="38" t="s">
        <v>100</v>
      </c>
      <c r="E6137" s="43">
        <v>44682</v>
      </c>
      <c r="F6137" s="42">
        <v>23.5</v>
      </c>
      <c r="G6137" s="27">
        <v>0</v>
      </c>
      <c r="H6137" s="27">
        <v>0</v>
      </c>
      <c r="I6137" s="27">
        <v>0</v>
      </c>
      <c r="J6137" s="25">
        <v>0.27271500000000004</v>
      </c>
      <c r="K6137" s="25">
        <v>0.25569999999999998</v>
      </c>
      <c r="L6137" s="25">
        <v>0.252857</v>
      </c>
    </row>
    <row r="6138" spans="2:12" ht="19.5" customHeight="1" x14ac:dyDescent="0.3">
      <c r="B6138" s="39" t="s">
        <v>57</v>
      </c>
      <c r="C6138" s="38" t="s">
        <v>33</v>
      </c>
      <c r="D6138" s="38" t="s">
        <v>100</v>
      </c>
      <c r="E6138" s="43">
        <v>44652</v>
      </c>
      <c r="F6138" s="42">
        <v>23.5</v>
      </c>
      <c r="G6138" s="27">
        <v>0</v>
      </c>
      <c r="H6138" s="27">
        <v>0</v>
      </c>
      <c r="I6138" s="27">
        <v>0</v>
      </c>
      <c r="J6138" s="25">
        <v>0.29248200000000002</v>
      </c>
      <c r="K6138" s="25">
        <v>0.261714</v>
      </c>
      <c r="L6138" s="25">
        <v>0.259191</v>
      </c>
    </row>
    <row r="6139" spans="2:12" ht="19.5" customHeight="1" x14ac:dyDescent="0.3">
      <c r="B6139" s="39" t="s">
        <v>57</v>
      </c>
      <c r="C6139" s="38" t="s">
        <v>33</v>
      </c>
      <c r="D6139" s="38" t="s">
        <v>100</v>
      </c>
      <c r="E6139" s="43">
        <v>44621</v>
      </c>
      <c r="F6139" s="42">
        <v>23.5</v>
      </c>
      <c r="G6139" s="27">
        <v>0</v>
      </c>
      <c r="H6139" s="27">
        <v>0.43256800000000001</v>
      </c>
      <c r="I6139" s="27">
        <v>0.38979800000000003</v>
      </c>
      <c r="J6139" s="25">
        <v>0</v>
      </c>
      <c r="K6139" s="25">
        <v>0</v>
      </c>
      <c r="L6139" s="25">
        <v>0.36626800000000004</v>
      </c>
    </row>
    <row r="6140" spans="2:12" ht="19.5" customHeight="1" x14ac:dyDescent="0.3">
      <c r="B6140" s="39" t="s">
        <v>57</v>
      </c>
      <c r="C6140" s="38" t="s">
        <v>33</v>
      </c>
      <c r="D6140" s="38" t="s">
        <v>100</v>
      </c>
      <c r="E6140" s="43">
        <v>44593</v>
      </c>
      <c r="F6140" s="42">
        <v>23.5</v>
      </c>
      <c r="G6140" s="27">
        <v>0.336808</v>
      </c>
      <c r="H6140" s="27">
        <v>0.301593</v>
      </c>
      <c r="I6140" s="27">
        <v>0</v>
      </c>
      <c r="J6140" s="25">
        <v>0</v>
      </c>
      <c r="K6140" s="25">
        <v>0</v>
      </c>
      <c r="L6140" s="25">
        <v>0.27115500000000003</v>
      </c>
    </row>
    <row r="6141" spans="2:12" ht="19.5" customHeight="1" x14ac:dyDescent="0.3">
      <c r="B6141" s="39" t="s">
        <v>57</v>
      </c>
      <c r="C6141" s="38" t="s">
        <v>33</v>
      </c>
      <c r="D6141" s="38" t="s">
        <v>100</v>
      </c>
      <c r="E6141" s="43">
        <v>44562</v>
      </c>
      <c r="F6141" s="42">
        <v>23.5</v>
      </c>
      <c r="G6141" s="27">
        <v>0.34508300000000003</v>
      </c>
      <c r="H6141" s="27">
        <v>0.31522800000000001</v>
      </c>
      <c r="I6141" s="27">
        <v>0</v>
      </c>
      <c r="J6141" s="25">
        <v>0</v>
      </c>
      <c r="K6141" s="25">
        <v>0</v>
      </c>
      <c r="L6141" s="25">
        <v>0.26937500000000003</v>
      </c>
    </row>
    <row r="6142" spans="2:12" ht="19.5" customHeight="1" x14ac:dyDescent="0.3">
      <c r="B6142" s="88" t="s">
        <v>57</v>
      </c>
      <c r="C6142" s="38" t="s">
        <v>33</v>
      </c>
      <c r="D6142" s="38" t="s">
        <v>100</v>
      </c>
      <c r="E6142" s="43">
        <v>45078</v>
      </c>
      <c r="F6142" s="42">
        <v>23.5</v>
      </c>
      <c r="G6142" s="27">
        <v>0</v>
      </c>
      <c r="H6142" s="27">
        <v>0</v>
      </c>
      <c r="I6142" s="27">
        <v>0.16587300000000002</v>
      </c>
      <c r="J6142" s="25">
        <v>0.15634200000000001</v>
      </c>
      <c r="K6142" s="25">
        <v>0</v>
      </c>
      <c r="L6142" s="25">
        <v>0.14449000000000001</v>
      </c>
    </row>
    <row r="6143" spans="2:12" ht="19.5" customHeight="1" x14ac:dyDescent="0.3">
      <c r="B6143" s="39" t="s">
        <v>57</v>
      </c>
      <c r="C6143" s="38" t="s">
        <v>33</v>
      </c>
      <c r="D6143" s="38" t="s">
        <v>100</v>
      </c>
      <c r="E6143" s="43">
        <v>45047</v>
      </c>
      <c r="F6143" s="42">
        <v>25.5</v>
      </c>
      <c r="G6143" s="27">
        <v>0</v>
      </c>
      <c r="H6143" s="27">
        <v>0</v>
      </c>
      <c r="I6143" s="27">
        <v>0</v>
      </c>
      <c r="J6143" s="25">
        <v>0.139433</v>
      </c>
      <c r="K6143" s="25">
        <v>0.12685100000000002</v>
      </c>
      <c r="L6143" s="25">
        <v>0.13280700000000001</v>
      </c>
    </row>
    <row r="6144" spans="2:12" ht="19.5" customHeight="1" x14ac:dyDescent="0.3">
      <c r="B6144" s="39" t="s">
        <v>57</v>
      </c>
      <c r="C6144" s="38" t="s">
        <v>33</v>
      </c>
      <c r="D6144" s="38" t="s">
        <v>100</v>
      </c>
      <c r="E6144" s="43">
        <v>45017</v>
      </c>
      <c r="F6144" s="42">
        <v>25.5</v>
      </c>
      <c r="G6144" s="27">
        <v>0</v>
      </c>
      <c r="H6144" s="27">
        <v>0</v>
      </c>
      <c r="I6144" s="27">
        <v>0</v>
      </c>
      <c r="J6144" s="25">
        <v>0.14841100000000002</v>
      </c>
      <c r="K6144" s="25">
        <v>0.12845700000000002</v>
      </c>
      <c r="L6144" s="25">
        <v>0.135822</v>
      </c>
    </row>
    <row r="6145" spans="2:12" ht="19.5" customHeight="1" x14ac:dyDescent="0.3">
      <c r="B6145" s="39" t="s">
        <v>57</v>
      </c>
      <c r="C6145" s="38" t="s">
        <v>33</v>
      </c>
      <c r="D6145" s="38" t="s">
        <v>100</v>
      </c>
      <c r="E6145" s="43">
        <v>44986</v>
      </c>
      <c r="F6145" s="42">
        <v>25.5</v>
      </c>
      <c r="G6145" s="27">
        <v>0</v>
      </c>
      <c r="H6145" s="27">
        <v>0.19203000000000001</v>
      </c>
      <c r="I6145" s="27">
        <v>0.15932700000000002</v>
      </c>
      <c r="J6145" s="25">
        <v>0</v>
      </c>
      <c r="K6145" s="25">
        <v>0</v>
      </c>
      <c r="L6145" s="25">
        <v>0.15556900000000001</v>
      </c>
    </row>
    <row r="6146" spans="2:12" ht="19.5" customHeight="1" x14ac:dyDescent="0.3">
      <c r="B6146" s="39" t="s">
        <v>57</v>
      </c>
      <c r="C6146" s="38" t="s">
        <v>33</v>
      </c>
      <c r="D6146" s="38" t="s">
        <v>100</v>
      </c>
      <c r="E6146" s="43">
        <v>44958</v>
      </c>
      <c r="F6146" s="42">
        <v>25.5</v>
      </c>
      <c r="G6146" s="27">
        <v>0.259465</v>
      </c>
      <c r="H6146" s="27">
        <v>0.23778900000000003</v>
      </c>
      <c r="I6146" s="27">
        <v>0</v>
      </c>
      <c r="J6146" s="25">
        <v>0</v>
      </c>
      <c r="K6146" s="25">
        <v>0</v>
      </c>
      <c r="L6146" s="25">
        <v>0.19224300000000002</v>
      </c>
    </row>
    <row r="6147" spans="2:12" ht="19.5" customHeight="1" x14ac:dyDescent="0.3">
      <c r="B6147" s="39" t="s">
        <v>57</v>
      </c>
      <c r="C6147" s="38" t="s">
        <v>33</v>
      </c>
      <c r="D6147" s="38" t="s">
        <v>100</v>
      </c>
      <c r="E6147" s="43">
        <v>44927</v>
      </c>
      <c r="F6147" s="42">
        <v>25.5</v>
      </c>
      <c r="G6147" s="27">
        <v>0.21210800000000002</v>
      </c>
      <c r="H6147" s="27">
        <v>0.17871300000000001</v>
      </c>
      <c r="I6147" s="27">
        <v>0</v>
      </c>
      <c r="J6147" s="25">
        <v>0</v>
      </c>
      <c r="K6147" s="25">
        <v>0</v>
      </c>
      <c r="L6147" s="25">
        <v>0.10843200000000001</v>
      </c>
    </row>
    <row r="6148" spans="2:12" ht="19.5" customHeight="1" x14ac:dyDescent="0.3">
      <c r="B6148" s="39" t="s">
        <v>57</v>
      </c>
      <c r="C6148" s="38" t="s">
        <v>33</v>
      </c>
      <c r="D6148" s="38" t="s">
        <v>100</v>
      </c>
      <c r="E6148" s="43">
        <v>44896</v>
      </c>
      <c r="F6148" s="42">
        <v>25.5</v>
      </c>
      <c r="G6148" s="27">
        <v>0.22008200000000003</v>
      </c>
      <c r="H6148" s="27">
        <v>0.19871400000000003</v>
      </c>
      <c r="I6148" s="27">
        <v>0</v>
      </c>
      <c r="J6148" s="25">
        <v>0</v>
      </c>
      <c r="K6148" s="25">
        <v>0</v>
      </c>
      <c r="L6148" s="25">
        <v>0.15622400000000003</v>
      </c>
    </row>
    <row r="6149" spans="2:12" ht="19.5" customHeight="1" x14ac:dyDescent="0.3">
      <c r="B6149" s="39" t="s">
        <v>57</v>
      </c>
      <c r="C6149" s="38" t="s">
        <v>33</v>
      </c>
      <c r="D6149" s="38" t="s">
        <v>100</v>
      </c>
      <c r="E6149" s="43">
        <v>44866</v>
      </c>
      <c r="F6149" s="42">
        <v>25.5</v>
      </c>
      <c r="G6149" s="27">
        <v>0</v>
      </c>
      <c r="H6149" s="27">
        <v>0.22608300000000001</v>
      </c>
      <c r="I6149" s="27">
        <v>0.19836500000000001</v>
      </c>
      <c r="J6149" s="25">
        <v>0</v>
      </c>
      <c r="K6149" s="25">
        <v>0</v>
      </c>
      <c r="L6149" s="25">
        <v>0.16731800000000002</v>
      </c>
    </row>
    <row r="6150" spans="2:12" ht="19.5" customHeight="1" x14ac:dyDescent="0.3">
      <c r="B6150" s="39" t="s">
        <v>57</v>
      </c>
      <c r="C6150" s="38" t="s">
        <v>33</v>
      </c>
      <c r="D6150" s="38" t="s">
        <v>100</v>
      </c>
      <c r="E6150" s="43">
        <v>44835</v>
      </c>
      <c r="F6150" s="42">
        <v>25.5</v>
      </c>
      <c r="G6150" s="27">
        <v>0</v>
      </c>
      <c r="H6150" s="27">
        <v>0</v>
      </c>
      <c r="I6150" s="27">
        <v>0</v>
      </c>
      <c r="J6150" s="25">
        <v>0.22243900000000003</v>
      </c>
      <c r="K6150" s="25">
        <v>0.19007700000000002</v>
      </c>
      <c r="L6150" s="25">
        <v>0.17626700000000001</v>
      </c>
    </row>
    <row r="6151" spans="2:12" ht="19.5" customHeight="1" x14ac:dyDescent="0.3">
      <c r="B6151" s="39" t="s">
        <v>57</v>
      </c>
      <c r="C6151" s="38" t="s">
        <v>33</v>
      </c>
      <c r="D6151" s="38" t="s">
        <v>100</v>
      </c>
      <c r="E6151" s="43">
        <v>44805</v>
      </c>
      <c r="F6151" s="42">
        <v>25.5</v>
      </c>
      <c r="G6151" s="27">
        <v>0</v>
      </c>
      <c r="H6151" s="27">
        <v>0</v>
      </c>
      <c r="I6151" s="27">
        <v>0.24033400000000002</v>
      </c>
      <c r="J6151" s="25">
        <v>0.20860300000000001</v>
      </c>
      <c r="K6151" s="25">
        <v>0</v>
      </c>
      <c r="L6151" s="25">
        <v>0.19028100000000001</v>
      </c>
    </row>
    <row r="6152" spans="2:12" ht="19.5" customHeight="1" x14ac:dyDescent="0.3">
      <c r="B6152" s="39" t="s">
        <v>57</v>
      </c>
      <c r="C6152" s="38" t="s">
        <v>33</v>
      </c>
      <c r="D6152" s="38" t="s">
        <v>100</v>
      </c>
      <c r="E6152" s="43">
        <v>44774</v>
      </c>
      <c r="F6152" s="42">
        <v>25.5</v>
      </c>
      <c r="G6152" s="27">
        <v>0</v>
      </c>
      <c r="H6152" s="27">
        <v>0</v>
      </c>
      <c r="I6152" s="27">
        <v>0.23984400000000003</v>
      </c>
      <c r="J6152" s="25">
        <v>0.229079</v>
      </c>
      <c r="K6152" s="25">
        <v>0</v>
      </c>
      <c r="L6152" s="25">
        <v>0.21614900000000001</v>
      </c>
    </row>
    <row r="6153" spans="2:12" ht="19.5" customHeight="1" x14ac:dyDescent="0.3">
      <c r="B6153" s="7" t="s">
        <v>57</v>
      </c>
      <c r="C6153" s="40" t="s">
        <v>33</v>
      </c>
      <c r="D6153" s="40" t="s">
        <v>100</v>
      </c>
      <c r="E6153" s="43">
        <v>44743</v>
      </c>
      <c r="F6153" s="42">
        <v>25.5</v>
      </c>
      <c r="G6153" s="27">
        <v>0.25646099999999999</v>
      </c>
      <c r="H6153" s="27">
        <v>0.24389500000000003</v>
      </c>
      <c r="I6153" s="27">
        <v>0</v>
      </c>
      <c r="J6153" s="25">
        <v>0</v>
      </c>
      <c r="K6153" s="25">
        <v>0</v>
      </c>
      <c r="L6153" s="25">
        <v>0.197163</v>
      </c>
    </row>
    <row r="6154" spans="2:12" ht="19.5" customHeight="1" x14ac:dyDescent="0.3">
      <c r="B6154" s="7" t="s">
        <v>57</v>
      </c>
      <c r="C6154" s="40" t="s">
        <v>33</v>
      </c>
      <c r="D6154" s="40" t="s">
        <v>100</v>
      </c>
      <c r="E6154" s="43">
        <v>44713</v>
      </c>
      <c r="F6154" s="42">
        <v>25.5</v>
      </c>
      <c r="G6154" s="27">
        <v>0</v>
      </c>
      <c r="H6154" s="27">
        <v>0</v>
      </c>
      <c r="I6154" s="27">
        <v>0.25219599999999998</v>
      </c>
      <c r="J6154" s="25">
        <v>0.24146800000000002</v>
      </c>
      <c r="K6154" s="25">
        <v>0</v>
      </c>
      <c r="L6154" s="25">
        <v>0.233184</v>
      </c>
    </row>
    <row r="6155" spans="2:12" ht="19.5" customHeight="1" x14ac:dyDescent="0.3">
      <c r="B6155" s="7" t="s">
        <v>57</v>
      </c>
      <c r="C6155" s="40" t="s">
        <v>33</v>
      </c>
      <c r="D6155" s="40" t="s">
        <v>100</v>
      </c>
      <c r="E6155" s="43">
        <v>44682</v>
      </c>
      <c r="F6155" s="42">
        <v>25.5</v>
      </c>
      <c r="G6155" s="27">
        <v>0</v>
      </c>
      <c r="H6155" s="27">
        <v>0</v>
      </c>
      <c r="I6155" s="27">
        <v>0</v>
      </c>
      <c r="J6155" s="25">
        <v>0.27471500000000004</v>
      </c>
      <c r="K6155" s="25">
        <v>0.25769999999999998</v>
      </c>
      <c r="L6155" s="25">
        <v>0.254857</v>
      </c>
    </row>
    <row r="6156" spans="2:12" ht="19.5" customHeight="1" x14ac:dyDescent="0.3">
      <c r="B6156" s="39" t="s">
        <v>57</v>
      </c>
      <c r="C6156" s="38" t="s">
        <v>33</v>
      </c>
      <c r="D6156" s="38" t="s">
        <v>100</v>
      </c>
      <c r="E6156" s="43">
        <v>44652</v>
      </c>
      <c r="F6156" s="42">
        <v>25.5</v>
      </c>
      <c r="G6156" s="27">
        <v>0</v>
      </c>
      <c r="H6156" s="27">
        <v>0</v>
      </c>
      <c r="I6156" s="27">
        <v>0</v>
      </c>
      <c r="J6156" s="25">
        <v>0.29448200000000002</v>
      </c>
      <c r="K6156" s="25">
        <v>0.263714</v>
      </c>
      <c r="L6156" s="25">
        <v>0.26119100000000001</v>
      </c>
    </row>
    <row r="6157" spans="2:12" ht="19.5" customHeight="1" x14ac:dyDescent="0.3">
      <c r="B6157" s="39" t="s">
        <v>57</v>
      </c>
      <c r="C6157" s="38" t="s">
        <v>33</v>
      </c>
      <c r="D6157" s="38" t="s">
        <v>100</v>
      </c>
      <c r="E6157" s="43">
        <v>44621</v>
      </c>
      <c r="F6157" s="42">
        <v>25.5</v>
      </c>
      <c r="G6157" s="27">
        <v>0</v>
      </c>
      <c r="H6157" s="27">
        <v>0.43456800000000001</v>
      </c>
      <c r="I6157" s="27">
        <v>0.39179800000000004</v>
      </c>
      <c r="J6157" s="25">
        <v>0</v>
      </c>
      <c r="K6157" s="25">
        <v>0</v>
      </c>
      <c r="L6157" s="25">
        <v>0.36826800000000004</v>
      </c>
    </row>
    <row r="6158" spans="2:12" ht="19.5" customHeight="1" x14ac:dyDescent="0.3">
      <c r="B6158" s="39" t="s">
        <v>57</v>
      </c>
      <c r="C6158" s="38" t="s">
        <v>33</v>
      </c>
      <c r="D6158" s="38" t="s">
        <v>100</v>
      </c>
      <c r="E6158" s="43">
        <v>44593</v>
      </c>
      <c r="F6158" s="42">
        <v>25.5</v>
      </c>
      <c r="G6158" s="27">
        <v>0.338808</v>
      </c>
      <c r="H6158" s="27">
        <v>0.303593</v>
      </c>
      <c r="I6158" s="27">
        <v>0</v>
      </c>
      <c r="J6158" s="25">
        <v>0</v>
      </c>
      <c r="K6158" s="25">
        <v>0</v>
      </c>
      <c r="L6158" s="25">
        <v>0.27315500000000004</v>
      </c>
    </row>
    <row r="6159" spans="2:12" ht="19.5" customHeight="1" x14ac:dyDescent="0.3">
      <c r="B6159" s="39" t="s">
        <v>57</v>
      </c>
      <c r="C6159" s="38" t="s">
        <v>33</v>
      </c>
      <c r="D6159" s="38" t="s">
        <v>100</v>
      </c>
      <c r="E6159" s="43">
        <v>44562</v>
      </c>
      <c r="F6159" s="42">
        <v>25.5</v>
      </c>
      <c r="G6159" s="27">
        <v>0.34708300000000003</v>
      </c>
      <c r="H6159" s="27">
        <v>0.31722800000000001</v>
      </c>
      <c r="I6159" s="27">
        <v>0</v>
      </c>
      <c r="J6159" s="25">
        <v>0</v>
      </c>
      <c r="K6159" s="25">
        <v>0</v>
      </c>
      <c r="L6159" s="25">
        <v>0.27137500000000003</v>
      </c>
    </row>
    <row r="6160" spans="2:12" ht="19.5" customHeight="1" x14ac:dyDescent="0.3">
      <c r="B6160" s="89" t="s">
        <v>57</v>
      </c>
      <c r="C6160" s="38" t="s">
        <v>33</v>
      </c>
      <c r="D6160" s="38" t="s">
        <v>100</v>
      </c>
      <c r="E6160" s="43">
        <v>45078</v>
      </c>
      <c r="F6160" s="42">
        <v>25.5</v>
      </c>
      <c r="G6160" s="27">
        <v>0</v>
      </c>
      <c r="H6160" s="27">
        <v>0</v>
      </c>
      <c r="I6160" s="27">
        <v>0.16787300000000002</v>
      </c>
      <c r="J6160" s="25">
        <v>0.15834200000000001</v>
      </c>
      <c r="K6160" s="25">
        <v>0</v>
      </c>
      <c r="L6160" s="25">
        <v>0.14649000000000001</v>
      </c>
    </row>
    <row r="6161" spans="2:12" ht="19.5" customHeight="1" x14ac:dyDescent="0.3">
      <c r="B6161" s="39" t="s">
        <v>57</v>
      </c>
      <c r="C6161" s="38" t="s">
        <v>33</v>
      </c>
      <c r="D6161" s="38" t="s">
        <v>100</v>
      </c>
      <c r="E6161" s="43">
        <v>45047</v>
      </c>
      <c r="F6161" s="42">
        <v>4</v>
      </c>
      <c r="G6161" s="27">
        <v>0</v>
      </c>
      <c r="H6161" s="27">
        <v>0</v>
      </c>
      <c r="I6161" s="27">
        <v>0</v>
      </c>
      <c r="J6161" s="25">
        <v>0.117933</v>
      </c>
      <c r="K6161" s="25">
        <v>0.105351</v>
      </c>
      <c r="L6161" s="25">
        <v>0.111307</v>
      </c>
    </row>
    <row r="6162" spans="2:12" ht="19.5" customHeight="1" x14ac:dyDescent="0.3">
      <c r="B6162" s="39" t="s">
        <v>57</v>
      </c>
      <c r="C6162" s="38" t="s">
        <v>33</v>
      </c>
      <c r="D6162" s="38" t="s">
        <v>100</v>
      </c>
      <c r="E6162" s="43">
        <v>45017</v>
      </c>
      <c r="F6162" s="42">
        <v>4</v>
      </c>
      <c r="G6162" s="27">
        <v>0</v>
      </c>
      <c r="H6162" s="27">
        <v>0</v>
      </c>
      <c r="I6162" s="27">
        <v>0</v>
      </c>
      <c r="J6162" s="25">
        <v>0.126911</v>
      </c>
      <c r="K6162" s="25">
        <v>0.106957</v>
      </c>
      <c r="L6162" s="25">
        <v>0.11432199999999999</v>
      </c>
    </row>
    <row r="6163" spans="2:12" ht="19.5" customHeight="1" x14ac:dyDescent="0.3">
      <c r="B6163" s="39" t="s">
        <v>57</v>
      </c>
      <c r="C6163" s="38" t="s">
        <v>33</v>
      </c>
      <c r="D6163" s="38" t="s">
        <v>100</v>
      </c>
      <c r="E6163" s="43">
        <v>44986</v>
      </c>
      <c r="F6163" s="42">
        <v>4</v>
      </c>
      <c r="G6163" s="27">
        <v>0</v>
      </c>
      <c r="H6163" s="27">
        <v>0.17052999999999999</v>
      </c>
      <c r="I6163" s="27">
        <v>0.13782700000000001</v>
      </c>
      <c r="J6163" s="25">
        <v>0</v>
      </c>
      <c r="K6163" s="25">
        <v>0</v>
      </c>
      <c r="L6163" s="25">
        <v>0.13406899999999999</v>
      </c>
    </row>
    <row r="6164" spans="2:12" ht="19.5" customHeight="1" x14ac:dyDescent="0.3">
      <c r="B6164" s="39" t="s">
        <v>57</v>
      </c>
      <c r="C6164" s="38" t="s">
        <v>33</v>
      </c>
      <c r="D6164" s="38" t="s">
        <v>100</v>
      </c>
      <c r="E6164" s="43">
        <v>44958</v>
      </c>
      <c r="F6164" s="42">
        <v>4</v>
      </c>
      <c r="G6164" s="27">
        <v>0.23796500000000001</v>
      </c>
      <c r="H6164" s="27">
        <v>0.21628900000000001</v>
      </c>
      <c r="I6164" s="27">
        <v>0</v>
      </c>
      <c r="J6164" s="25">
        <v>0</v>
      </c>
      <c r="K6164" s="25">
        <v>0</v>
      </c>
      <c r="L6164" s="25">
        <v>0.17074300000000001</v>
      </c>
    </row>
    <row r="6165" spans="2:12" ht="19.5" customHeight="1" x14ac:dyDescent="0.3">
      <c r="B6165" s="39" t="s">
        <v>57</v>
      </c>
      <c r="C6165" s="38" t="s">
        <v>33</v>
      </c>
      <c r="D6165" s="38" t="s">
        <v>100</v>
      </c>
      <c r="E6165" s="43">
        <v>44927</v>
      </c>
      <c r="F6165" s="42">
        <v>4</v>
      </c>
      <c r="G6165" s="27">
        <v>0.190608</v>
      </c>
      <c r="H6165" s="27">
        <v>0.15721299999999999</v>
      </c>
      <c r="I6165" s="27">
        <v>0</v>
      </c>
      <c r="J6165" s="25">
        <v>0</v>
      </c>
      <c r="K6165" s="25">
        <v>0</v>
      </c>
      <c r="L6165" s="25">
        <v>8.6931999999999995E-2</v>
      </c>
    </row>
    <row r="6166" spans="2:12" ht="19.5" customHeight="1" x14ac:dyDescent="0.3">
      <c r="B6166" s="39" t="s">
        <v>57</v>
      </c>
      <c r="C6166" s="38" t="s">
        <v>33</v>
      </c>
      <c r="D6166" s="38" t="s">
        <v>100</v>
      </c>
      <c r="E6166" s="43">
        <v>44896</v>
      </c>
      <c r="F6166" s="42">
        <v>4</v>
      </c>
      <c r="G6166" s="27">
        <v>0.19858200000000001</v>
      </c>
      <c r="H6166" s="27">
        <v>0.17721400000000001</v>
      </c>
      <c r="I6166" s="27">
        <v>0</v>
      </c>
      <c r="J6166" s="25">
        <v>0</v>
      </c>
      <c r="K6166" s="25">
        <v>0</v>
      </c>
      <c r="L6166" s="25">
        <v>0.13472400000000001</v>
      </c>
    </row>
    <row r="6167" spans="2:12" ht="19.5" customHeight="1" x14ac:dyDescent="0.3">
      <c r="B6167" s="39" t="s">
        <v>57</v>
      </c>
      <c r="C6167" s="38" t="s">
        <v>33</v>
      </c>
      <c r="D6167" s="38" t="s">
        <v>100</v>
      </c>
      <c r="E6167" s="43">
        <v>44866</v>
      </c>
      <c r="F6167" s="42">
        <v>4</v>
      </c>
      <c r="G6167" s="27">
        <v>0</v>
      </c>
      <c r="H6167" s="27">
        <v>0.20458299999999999</v>
      </c>
      <c r="I6167" s="27">
        <v>0.17686499999999999</v>
      </c>
      <c r="J6167" s="25">
        <v>0</v>
      </c>
      <c r="K6167" s="25">
        <v>0</v>
      </c>
      <c r="L6167" s="25">
        <v>0.145818</v>
      </c>
    </row>
    <row r="6168" spans="2:12" ht="19.5" customHeight="1" x14ac:dyDescent="0.3">
      <c r="B6168" s="39" t="s">
        <v>57</v>
      </c>
      <c r="C6168" s="38" t="s">
        <v>33</v>
      </c>
      <c r="D6168" s="38" t="s">
        <v>100</v>
      </c>
      <c r="E6168" s="43">
        <v>44835</v>
      </c>
      <c r="F6168" s="42">
        <v>4</v>
      </c>
      <c r="G6168" s="27">
        <v>0</v>
      </c>
      <c r="H6168" s="27">
        <v>0</v>
      </c>
      <c r="I6168" s="27">
        <v>0</v>
      </c>
      <c r="J6168" s="25">
        <v>0.20093900000000001</v>
      </c>
      <c r="K6168" s="25">
        <v>0.168577</v>
      </c>
      <c r="L6168" s="25">
        <v>0.15476699999999999</v>
      </c>
    </row>
    <row r="6169" spans="2:12" ht="19.5" customHeight="1" x14ac:dyDescent="0.3">
      <c r="B6169" s="39" t="s">
        <v>57</v>
      </c>
      <c r="C6169" s="38" t="s">
        <v>33</v>
      </c>
      <c r="D6169" s="38" t="s">
        <v>100</v>
      </c>
      <c r="E6169" s="43">
        <v>44805</v>
      </c>
      <c r="F6169" s="42">
        <v>4</v>
      </c>
      <c r="G6169" s="27">
        <v>0</v>
      </c>
      <c r="H6169" s="27">
        <v>0</v>
      </c>
      <c r="I6169" s="27">
        <v>0.218834</v>
      </c>
      <c r="J6169" s="25">
        <v>0.18710299999999999</v>
      </c>
      <c r="K6169" s="25">
        <v>0</v>
      </c>
      <c r="L6169" s="25">
        <v>0.16878099999999999</v>
      </c>
    </row>
    <row r="6170" spans="2:12" ht="19.5" customHeight="1" x14ac:dyDescent="0.3">
      <c r="B6170" s="39" t="s">
        <v>57</v>
      </c>
      <c r="C6170" s="38" t="s">
        <v>33</v>
      </c>
      <c r="D6170" s="38" t="s">
        <v>100</v>
      </c>
      <c r="E6170" s="43">
        <v>44774</v>
      </c>
      <c r="F6170" s="42">
        <v>4</v>
      </c>
      <c r="G6170" s="27">
        <v>0</v>
      </c>
      <c r="H6170" s="27">
        <v>0</v>
      </c>
      <c r="I6170" s="27">
        <v>0.21834400000000001</v>
      </c>
      <c r="J6170" s="25">
        <v>0.20757900000000001</v>
      </c>
      <c r="K6170" s="25">
        <v>0</v>
      </c>
      <c r="L6170" s="25">
        <v>0.19464899999999999</v>
      </c>
    </row>
    <row r="6171" spans="2:12" ht="19.5" customHeight="1" x14ac:dyDescent="0.3">
      <c r="B6171" s="39" t="s">
        <v>57</v>
      </c>
      <c r="C6171" s="38" t="s">
        <v>33</v>
      </c>
      <c r="D6171" s="38" t="s">
        <v>100</v>
      </c>
      <c r="E6171" s="43">
        <v>44743</v>
      </c>
      <c r="F6171" s="42">
        <v>4</v>
      </c>
      <c r="G6171" s="27">
        <v>0.234961</v>
      </c>
      <c r="H6171" s="27">
        <v>0.22239500000000001</v>
      </c>
      <c r="I6171" s="27">
        <v>0</v>
      </c>
      <c r="J6171" s="25">
        <v>0</v>
      </c>
      <c r="K6171" s="25">
        <v>0</v>
      </c>
      <c r="L6171" s="25">
        <v>0.17566300000000001</v>
      </c>
    </row>
    <row r="6172" spans="2:12" ht="19.5" customHeight="1" x14ac:dyDescent="0.3">
      <c r="B6172" s="39" t="s">
        <v>57</v>
      </c>
      <c r="C6172" s="38" t="s">
        <v>33</v>
      </c>
      <c r="D6172" s="38" t="s">
        <v>100</v>
      </c>
      <c r="E6172" s="43">
        <v>44713</v>
      </c>
      <c r="F6172" s="42">
        <v>4</v>
      </c>
      <c r="G6172" s="27">
        <v>0</v>
      </c>
      <c r="H6172" s="27">
        <v>0</v>
      </c>
      <c r="I6172" s="27">
        <v>0.23069600000000001</v>
      </c>
      <c r="J6172" s="25">
        <v>0.219968</v>
      </c>
      <c r="K6172" s="25">
        <v>0</v>
      </c>
      <c r="L6172" s="25">
        <v>0.21168400000000001</v>
      </c>
    </row>
    <row r="6173" spans="2:12" ht="19.5" customHeight="1" x14ac:dyDescent="0.3">
      <c r="B6173" s="39" t="s">
        <v>57</v>
      </c>
      <c r="C6173" s="38" t="s">
        <v>33</v>
      </c>
      <c r="D6173" s="38" t="s">
        <v>100</v>
      </c>
      <c r="E6173" s="43">
        <v>44682</v>
      </c>
      <c r="F6173" s="42">
        <v>4</v>
      </c>
      <c r="G6173" s="27">
        <v>0</v>
      </c>
      <c r="H6173" s="27">
        <v>0</v>
      </c>
      <c r="I6173" s="27">
        <v>0</v>
      </c>
      <c r="J6173" s="25">
        <v>0.25321500000000002</v>
      </c>
      <c r="K6173" s="25">
        <v>0.23619999999999999</v>
      </c>
      <c r="L6173" s="25">
        <v>0.23335700000000001</v>
      </c>
    </row>
    <row r="6174" spans="2:12" ht="19.5" customHeight="1" x14ac:dyDescent="0.3">
      <c r="B6174" s="39" t="s">
        <v>57</v>
      </c>
      <c r="C6174" s="38" t="s">
        <v>33</v>
      </c>
      <c r="D6174" s="38" t="s">
        <v>100</v>
      </c>
      <c r="E6174" s="43">
        <v>44652</v>
      </c>
      <c r="F6174" s="42">
        <v>4</v>
      </c>
      <c r="G6174" s="27">
        <v>0</v>
      </c>
      <c r="H6174" s="27">
        <v>0</v>
      </c>
      <c r="I6174" s="27">
        <v>0</v>
      </c>
      <c r="J6174" s="25">
        <v>0.272982</v>
      </c>
      <c r="K6174" s="25">
        <v>0.24221400000000001</v>
      </c>
      <c r="L6174" s="25">
        <v>0.23969099999999999</v>
      </c>
    </row>
    <row r="6175" spans="2:12" ht="19.5" customHeight="1" x14ac:dyDescent="0.3">
      <c r="B6175" s="39" t="s">
        <v>57</v>
      </c>
      <c r="C6175" s="38" t="s">
        <v>33</v>
      </c>
      <c r="D6175" s="38" t="s">
        <v>100</v>
      </c>
      <c r="E6175" s="43">
        <v>44621</v>
      </c>
      <c r="F6175" s="42">
        <v>4</v>
      </c>
      <c r="G6175" s="27">
        <v>0</v>
      </c>
      <c r="H6175" s="27">
        <v>0.41306799999999999</v>
      </c>
      <c r="I6175" s="27">
        <v>0.37029800000000002</v>
      </c>
      <c r="J6175" s="25">
        <v>0</v>
      </c>
      <c r="K6175" s="25">
        <v>0</v>
      </c>
      <c r="L6175" s="25">
        <v>0.34676800000000002</v>
      </c>
    </row>
    <row r="6176" spans="2:12" ht="19.5" customHeight="1" x14ac:dyDescent="0.3">
      <c r="B6176" s="39" t="s">
        <v>57</v>
      </c>
      <c r="C6176" s="38" t="s">
        <v>33</v>
      </c>
      <c r="D6176" s="38" t="s">
        <v>100</v>
      </c>
      <c r="E6176" s="43">
        <v>44593</v>
      </c>
      <c r="F6176" s="42">
        <v>4</v>
      </c>
      <c r="G6176" s="27">
        <v>0.31730799999999998</v>
      </c>
      <c r="H6176" s="27">
        <v>0.28209299999999998</v>
      </c>
      <c r="I6176" s="27">
        <v>0</v>
      </c>
      <c r="J6176" s="25">
        <v>0</v>
      </c>
      <c r="K6176" s="25">
        <v>0</v>
      </c>
      <c r="L6176" s="25">
        <v>0.25165500000000002</v>
      </c>
    </row>
    <row r="6177" spans="2:12" ht="19.5" customHeight="1" x14ac:dyDescent="0.3">
      <c r="B6177" s="39" t="s">
        <v>57</v>
      </c>
      <c r="C6177" s="38" t="s">
        <v>33</v>
      </c>
      <c r="D6177" s="38" t="s">
        <v>100</v>
      </c>
      <c r="E6177" s="43">
        <v>44562</v>
      </c>
      <c r="F6177" s="42">
        <v>4</v>
      </c>
      <c r="G6177" s="27">
        <v>0.32558300000000001</v>
      </c>
      <c r="H6177" s="27">
        <v>0.29572799999999999</v>
      </c>
      <c r="I6177" s="27">
        <v>0</v>
      </c>
      <c r="J6177" s="25">
        <v>0</v>
      </c>
      <c r="K6177" s="25">
        <v>0</v>
      </c>
      <c r="L6177" s="25">
        <v>0.24987500000000001</v>
      </c>
    </row>
    <row r="6178" spans="2:12" ht="19.5" customHeight="1" x14ac:dyDescent="0.3">
      <c r="B6178" s="89" t="s">
        <v>57</v>
      </c>
      <c r="C6178" s="38" t="s">
        <v>33</v>
      </c>
      <c r="D6178" s="38" t="s">
        <v>100</v>
      </c>
      <c r="E6178" s="43">
        <v>45078</v>
      </c>
      <c r="F6178" s="42">
        <v>4</v>
      </c>
      <c r="G6178" s="27">
        <v>0</v>
      </c>
      <c r="H6178" s="27">
        <v>0</v>
      </c>
      <c r="I6178" s="27">
        <v>0.146373</v>
      </c>
      <c r="J6178" s="25">
        <v>0.13684199999999999</v>
      </c>
      <c r="K6178" s="25">
        <v>0</v>
      </c>
      <c r="L6178" s="25">
        <v>0.12499</v>
      </c>
    </row>
    <row r="6179" spans="2:12" ht="19.5" customHeight="1" x14ac:dyDescent="0.3">
      <c r="B6179" s="39" t="s">
        <v>57</v>
      </c>
      <c r="C6179" s="38" t="s">
        <v>33</v>
      </c>
      <c r="D6179" s="38" t="s">
        <v>100</v>
      </c>
      <c r="E6179" s="43">
        <v>45047</v>
      </c>
      <c r="F6179" s="42">
        <v>6</v>
      </c>
      <c r="G6179" s="27">
        <v>0</v>
      </c>
      <c r="H6179" s="27">
        <v>0</v>
      </c>
      <c r="I6179" s="27">
        <v>0</v>
      </c>
      <c r="J6179" s="25">
        <v>0.119933</v>
      </c>
      <c r="K6179" s="25">
        <v>0.107351</v>
      </c>
      <c r="L6179" s="25">
        <v>0.113307</v>
      </c>
    </row>
    <row r="6180" spans="2:12" ht="19.5" customHeight="1" x14ac:dyDescent="0.3">
      <c r="B6180" s="39" t="s">
        <v>57</v>
      </c>
      <c r="C6180" s="38" t="s">
        <v>33</v>
      </c>
      <c r="D6180" s="38" t="s">
        <v>100</v>
      </c>
      <c r="E6180" s="43">
        <v>45017</v>
      </c>
      <c r="F6180" s="42">
        <v>6</v>
      </c>
      <c r="G6180" s="27">
        <v>0</v>
      </c>
      <c r="H6180" s="27">
        <v>0</v>
      </c>
      <c r="I6180" s="27">
        <v>0</v>
      </c>
      <c r="J6180" s="25">
        <v>0.128911</v>
      </c>
      <c r="K6180" s="25">
        <v>0.108957</v>
      </c>
      <c r="L6180" s="25">
        <v>0.11632199999999999</v>
      </c>
    </row>
    <row r="6181" spans="2:12" ht="19.5" customHeight="1" x14ac:dyDescent="0.3">
      <c r="B6181" s="39" t="s">
        <v>57</v>
      </c>
      <c r="C6181" s="38" t="s">
        <v>33</v>
      </c>
      <c r="D6181" s="38" t="s">
        <v>100</v>
      </c>
      <c r="E6181" s="43">
        <v>44986</v>
      </c>
      <c r="F6181" s="42">
        <v>6</v>
      </c>
      <c r="G6181" s="27">
        <v>0</v>
      </c>
      <c r="H6181" s="27">
        <v>0.17252999999999999</v>
      </c>
      <c r="I6181" s="27">
        <v>0.13982700000000001</v>
      </c>
      <c r="J6181" s="25">
        <v>0</v>
      </c>
      <c r="K6181" s="25">
        <v>0</v>
      </c>
      <c r="L6181" s="25">
        <v>0.136069</v>
      </c>
    </row>
    <row r="6182" spans="2:12" ht="19.5" customHeight="1" x14ac:dyDescent="0.3">
      <c r="B6182" s="39" t="s">
        <v>57</v>
      </c>
      <c r="C6182" s="38" t="s">
        <v>33</v>
      </c>
      <c r="D6182" s="38" t="s">
        <v>100</v>
      </c>
      <c r="E6182" s="43">
        <v>44958</v>
      </c>
      <c r="F6182" s="42">
        <v>6</v>
      </c>
      <c r="G6182" s="27">
        <v>0.23996500000000001</v>
      </c>
      <c r="H6182" s="27">
        <v>0.21828900000000001</v>
      </c>
      <c r="I6182" s="27">
        <v>0</v>
      </c>
      <c r="J6182" s="25">
        <v>0</v>
      </c>
      <c r="K6182" s="25">
        <v>0</v>
      </c>
      <c r="L6182" s="25">
        <v>0.17274300000000001</v>
      </c>
    </row>
    <row r="6183" spans="2:12" ht="19.5" customHeight="1" x14ac:dyDescent="0.3">
      <c r="B6183" s="39" t="s">
        <v>57</v>
      </c>
      <c r="C6183" s="38" t="s">
        <v>33</v>
      </c>
      <c r="D6183" s="38" t="s">
        <v>100</v>
      </c>
      <c r="E6183" s="43">
        <v>44927</v>
      </c>
      <c r="F6183" s="42">
        <v>6</v>
      </c>
      <c r="G6183" s="27">
        <v>0.192608</v>
      </c>
      <c r="H6183" s="27">
        <v>0.15921299999999999</v>
      </c>
      <c r="I6183" s="27">
        <v>0</v>
      </c>
      <c r="J6183" s="25">
        <v>0</v>
      </c>
      <c r="K6183" s="25">
        <v>0</v>
      </c>
      <c r="L6183" s="25">
        <v>8.8931999999999997E-2</v>
      </c>
    </row>
    <row r="6184" spans="2:12" ht="19.5" customHeight="1" x14ac:dyDescent="0.3">
      <c r="B6184" s="39" t="s">
        <v>57</v>
      </c>
      <c r="C6184" s="38" t="s">
        <v>33</v>
      </c>
      <c r="D6184" s="38" t="s">
        <v>100</v>
      </c>
      <c r="E6184" s="43">
        <v>44896</v>
      </c>
      <c r="F6184" s="42">
        <v>6</v>
      </c>
      <c r="G6184" s="27">
        <v>0.20058200000000001</v>
      </c>
      <c r="H6184" s="27">
        <v>0.17921400000000001</v>
      </c>
      <c r="I6184" s="27">
        <v>0</v>
      </c>
      <c r="J6184" s="25">
        <v>0</v>
      </c>
      <c r="K6184" s="25">
        <v>0</v>
      </c>
      <c r="L6184" s="25">
        <v>0.13672400000000001</v>
      </c>
    </row>
    <row r="6185" spans="2:12" ht="19.5" customHeight="1" x14ac:dyDescent="0.3">
      <c r="B6185" s="39" t="s">
        <v>57</v>
      </c>
      <c r="C6185" s="38" t="s">
        <v>33</v>
      </c>
      <c r="D6185" s="38" t="s">
        <v>100</v>
      </c>
      <c r="E6185" s="43">
        <v>44866</v>
      </c>
      <c r="F6185" s="42">
        <v>6</v>
      </c>
      <c r="G6185" s="27">
        <v>0</v>
      </c>
      <c r="H6185" s="27">
        <v>0.20658299999999999</v>
      </c>
      <c r="I6185" s="27">
        <v>0.178865</v>
      </c>
      <c r="J6185" s="25">
        <v>0</v>
      </c>
      <c r="K6185" s="25">
        <v>0</v>
      </c>
      <c r="L6185" s="25">
        <v>0.147818</v>
      </c>
    </row>
    <row r="6186" spans="2:12" ht="19.5" customHeight="1" x14ac:dyDescent="0.3">
      <c r="B6186" s="39" t="s">
        <v>57</v>
      </c>
      <c r="C6186" s="38" t="s">
        <v>33</v>
      </c>
      <c r="D6186" s="38" t="s">
        <v>100</v>
      </c>
      <c r="E6186" s="43">
        <v>44835</v>
      </c>
      <c r="F6186" s="42">
        <v>6</v>
      </c>
      <c r="G6186" s="27">
        <v>0</v>
      </c>
      <c r="H6186" s="27">
        <v>0</v>
      </c>
      <c r="I6186" s="27">
        <v>0</v>
      </c>
      <c r="J6186" s="25">
        <v>0.20293900000000001</v>
      </c>
      <c r="K6186" s="25">
        <v>0.17057700000000001</v>
      </c>
      <c r="L6186" s="25">
        <v>0.15676699999999999</v>
      </c>
    </row>
    <row r="6187" spans="2:12" ht="19.5" customHeight="1" x14ac:dyDescent="0.3">
      <c r="B6187" s="39" t="s">
        <v>57</v>
      </c>
      <c r="C6187" s="38" t="s">
        <v>33</v>
      </c>
      <c r="D6187" s="38" t="s">
        <v>100</v>
      </c>
      <c r="E6187" s="43">
        <v>44805</v>
      </c>
      <c r="F6187" s="42">
        <v>6</v>
      </c>
      <c r="G6187" s="27">
        <v>0</v>
      </c>
      <c r="H6187" s="27">
        <v>0</v>
      </c>
      <c r="I6187" s="27">
        <v>0.220834</v>
      </c>
      <c r="J6187" s="25">
        <v>0.18910299999999999</v>
      </c>
      <c r="K6187" s="25">
        <v>0</v>
      </c>
      <c r="L6187" s="25">
        <v>0.17078099999999999</v>
      </c>
    </row>
    <row r="6188" spans="2:12" ht="19.5" customHeight="1" x14ac:dyDescent="0.3">
      <c r="B6188" s="39" t="s">
        <v>57</v>
      </c>
      <c r="C6188" s="38" t="s">
        <v>33</v>
      </c>
      <c r="D6188" s="38" t="s">
        <v>100</v>
      </c>
      <c r="E6188" s="43">
        <v>44774</v>
      </c>
      <c r="F6188" s="42">
        <v>6</v>
      </c>
      <c r="G6188" s="27">
        <v>0</v>
      </c>
      <c r="H6188" s="27">
        <v>0</v>
      </c>
      <c r="I6188" s="27">
        <v>0.22034400000000001</v>
      </c>
      <c r="J6188" s="25">
        <v>0.20957899999999999</v>
      </c>
      <c r="K6188" s="25">
        <v>0</v>
      </c>
      <c r="L6188" s="25">
        <v>0.19664899999999999</v>
      </c>
    </row>
    <row r="6189" spans="2:12" ht="19.5" customHeight="1" x14ac:dyDescent="0.3">
      <c r="B6189" s="39" t="s">
        <v>57</v>
      </c>
      <c r="C6189" s="38" t="s">
        <v>33</v>
      </c>
      <c r="D6189" s="38" t="s">
        <v>100</v>
      </c>
      <c r="E6189" s="43">
        <v>44743</v>
      </c>
      <c r="F6189" s="42">
        <v>6</v>
      </c>
      <c r="G6189" s="27">
        <v>0.236961</v>
      </c>
      <c r="H6189" s="27">
        <v>0.22439500000000001</v>
      </c>
      <c r="I6189" s="27">
        <v>0</v>
      </c>
      <c r="J6189" s="25">
        <v>0</v>
      </c>
      <c r="K6189" s="25">
        <v>0</v>
      </c>
      <c r="L6189" s="25">
        <v>0.17766299999999999</v>
      </c>
    </row>
    <row r="6190" spans="2:12" ht="19.5" customHeight="1" x14ac:dyDescent="0.3">
      <c r="B6190" s="39" t="s">
        <v>57</v>
      </c>
      <c r="C6190" s="38" t="s">
        <v>33</v>
      </c>
      <c r="D6190" s="38" t="s">
        <v>100</v>
      </c>
      <c r="E6190" s="43">
        <v>44713</v>
      </c>
      <c r="F6190" s="42">
        <v>6</v>
      </c>
      <c r="G6190" s="27">
        <v>0</v>
      </c>
      <c r="H6190" s="27">
        <v>0</v>
      </c>
      <c r="I6190" s="27">
        <v>0.23269599999999999</v>
      </c>
      <c r="J6190" s="25">
        <v>0.221968</v>
      </c>
      <c r="K6190" s="25">
        <v>0</v>
      </c>
      <c r="L6190" s="25">
        <v>0.21368400000000001</v>
      </c>
    </row>
    <row r="6191" spans="2:12" ht="19.5" customHeight="1" x14ac:dyDescent="0.3">
      <c r="B6191" s="39" t="s">
        <v>57</v>
      </c>
      <c r="C6191" s="38" t="s">
        <v>33</v>
      </c>
      <c r="D6191" s="38" t="s">
        <v>100</v>
      </c>
      <c r="E6191" s="43">
        <v>44682</v>
      </c>
      <c r="F6191" s="42">
        <v>6</v>
      </c>
      <c r="G6191" s="27">
        <v>0</v>
      </c>
      <c r="H6191" s="27">
        <v>0</v>
      </c>
      <c r="I6191" s="27">
        <v>0</v>
      </c>
      <c r="J6191" s="25">
        <v>0.25521500000000003</v>
      </c>
      <c r="K6191" s="25">
        <v>0.2382</v>
      </c>
      <c r="L6191" s="25">
        <v>0.23535700000000001</v>
      </c>
    </row>
    <row r="6192" spans="2:12" ht="19.5" customHeight="1" x14ac:dyDescent="0.3">
      <c r="B6192" s="39" t="s">
        <v>57</v>
      </c>
      <c r="C6192" s="38" t="s">
        <v>33</v>
      </c>
      <c r="D6192" s="38" t="s">
        <v>100</v>
      </c>
      <c r="E6192" s="43">
        <v>44652</v>
      </c>
      <c r="F6192" s="42">
        <v>6</v>
      </c>
      <c r="G6192" s="27">
        <v>0</v>
      </c>
      <c r="H6192" s="27">
        <v>0</v>
      </c>
      <c r="I6192" s="27">
        <v>0</v>
      </c>
      <c r="J6192" s="25">
        <v>0.274982</v>
      </c>
      <c r="K6192" s="25">
        <v>0.24421399999999999</v>
      </c>
      <c r="L6192" s="25">
        <v>0.24169099999999999</v>
      </c>
    </row>
    <row r="6193" spans="2:12" ht="19.5" customHeight="1" x14ac:dyDescent="0.3">
      <c r="B6193" s="39" t="s">
        <v>57</v>
      </c>
      <c r="C6193" s="38" t="s">
        <v>33</v>
      </c>
      <c r="D6193" s="38" t="s">
        <v>100</v>
      </c>
      <c r="E6193" s="43">
        <v>44621</v>
      </c>
      <c r="F6193" s="42">
        <v>6</v>
      </c>
      <c r="G6193" s="27">
        <v>0</v>
      </c>
      <c r="H6193" s="27">
        <v>0.41506799999999999</v>
      </c>
      <c r="I6193" s="27">
        <v>0.37229800000000002</v>
      </c>
      <c r="J6193" s="25">
        <v>0</v>
      </c>
      <c r="K6193" s="25">
        <v>0</v>
      </c>
      <c r="L6193" s="25">
        <v>0.34876800000000002</v>
      </c>
    </row>
    <row r="6194" spans="2:12" ht="19.5" customHeight="1" x14ac:dyDescent="0.3">
      <c r="B6194" s="39" t="s">
        <v>57</v>
      </c>
      <c r="C6194" s="38" t="s">
        <v>33</v>
      </c>
      <c r="D6194" s="38" t="s">
        <v>100</v>
      </c>
      <c r="E6194" s="43">
        <v>44593</v>
      </c>
      <c r="F6194" s="42">
        <v>6</v>
      </c>
      <c r="G6194" s="27">
        <v>0.31930799999999998</v>
      </c>
      <c r="H6194" s="27">
        <v>0.28409299999999998</v>
      </c>
      <c r="I6194" s="27">
        <v>0</v>
      </c>
      <c r="J6194" s="25">
        <v>0</v>
      </c>
      <c r="K6194" s="25">
        <v>0</v>
      </c>
      <c r="L6194" s="25">
        <v>0.25365500000000002</v>
      </c>
    </row>
    <row r="6195" spans="2:12" ht="19.5" customHeight="1" x14ac:dyDescent="0.3">
      <c r="B6195" s="39" t="s">
        <v>57</v>
      </c>
      <c r="C6195" s="38" t="s">
        <v>33</v>
      </c>
      <c r="D6195" s="38" t="s">
        <v>100</v>
      </c>
      <c r="E6195" s="43">
        <v>44562</v>
      </c>
      <c r="F6195" s="42">
        <v>6</v>
      </c>
      <c r="G6195" s="27">
        <v>0.32758300000000001</v>
      </c>
      <c r="H6195" s="27">
        <v>0.29772799999999999</v>
      </c>
      <c r="I6195" s="27">
        <v>0</v>
      </c>
      <c r="J6195" s="25">
        <v>0</v>
      </c>
      <c r="K6195" s="25">
        <v>0</v>
      </c>
      <c r="L6195" s="25">
        <v>0.25187500000000002</v>
      </c>
    </row>
    <row r="6196" spans="2:12" ht="19.5" customHeight="1" x14ac:dyDescent="0.3">
      <c r="B6196" s="88" t="s">
        <v>57</v>
      </c>
      <c r="C6196" s="38" t="s">
        <v>33</v>
      </c>
      <c r="D6196" s="38" t="s">
        <v>100</v>
      </c>
      <c r="E6196" s="43">
        <v>45078</v>
      </c>
      <c r="F6196" s="42">
        <v>6</v>
      </c>
      <c r="G6196" s="27">
        <v>0</v>
      </c>
      <c r="H6196" s="27">
        <v>0</v>
      </c>
      <c r="I6196" s="27">
        <v>0.148373</v>
      </c>
      <c r="J6196" s="25">
        <v>0.13884199999999999</v>
      </c>
      <c r="K6196" s="25">
        <v>0</v>
      </c>
      <c r="L6196" s="25">
        <v>0.12698999999999999</v>
      </c>
    </row>
    <row r="6197" spans="2:12" ht="19.5" customHeight="1" x14ac:dyDescent="0.3">
      <c r="B6197" s="39" t="s">
        <v>57</v>
      </c>
      <c r="C6197" s="38" t="s">
        <v>33</v>
      </c>
      <c r="D6197" s="38" t="s">
        <v>100</v>
      </c>
      <c r="E6197" s="43">
        <v>45047</v>
      </c>
      <c r="F6197" s="42">
        <v>7.5</v>
      </c>
      <c r="G6197" s="27">
        <v>0</v>
      </c>
      <c r="H6197" s="27">
        <v>0</v>
      </c>
      <c r="I6197" s="27">
        <v>0</v>
      </c>
      <c r="J6197" s="25">
        <v>0.121433</v>
      </c>
      <c r="K6197" s="25">
        <v>0.108851</v>
      </c>
      <c r="L6197" s="25">
        <v>0.11480700000000001</v>
      </c>
    </row>
    <row r="6198" spans="2:12" ht="19.5" customHeight="1" x14ac:dyDescent="0.3">
      <c r="B6198" s="39" t="s">
        <v>57</v>
      </c>
      <c r="C6198" s="38" t="s">
        <v>33</v>
      </c>
      <c r="D6198" s="38" t="s">
        <v>100</v>
      </c>
      <c r="E6198" s="43">
        <v>45017</v>
      </c>
      <c r="F6198" s="42">
        <v>7.5</v>
      </c>
      <c r="G6198" s="27">
        <v>0</v>
      </c>
      <c r="H6198" s="27">
        <v>0</v>
      </c>
      <c r="I6198" s="27">
        <v>0</v>
      </c>
      <c r="J6198" s="25">
        <v>0.130411</v>
      </c>
      <c r="K6198" s="25">
        <v>0.110457</v>
      </c>
      <c r="L6198" s="25">
        <v>0.117822</v>
      </c>
    </row>
    <row r="6199" spans="2:12" ht="19.5" customHeight="1" x14ac:dyDescent="0.3">
      <c r="B6199" s="39" t="s">
        <v>57</v>
      </c>
      <c r="C6199" s="38" t="s">
        <v>33</v>
      </c>
      <c r="D6199" s="38" t="s">
        <v>100</v>
      </c>
      <c r="E6199" s="43">
        <v>44986</v>
      </c>
      <c r="F6199" s="42">
        <v>7.5</v>
      </c>
      <c r="G6199" s="27">
        <v>0</v>
      </c>
      <c r="H6199" s="27">
        <v>0.17402999999999999</v>
      </c>
      <c r="I6199" s="27">
        <v>0.14132700000000001</v>
      </c>
      <c r="J6199" s="25">
        <v>0</v>
      </c>
      <c r="K6199" s="25">
        <v>0</v>
      </c>
      <c r="L6199" s="25">
        <v>0.137569</v>
      </c>
    </row>
    <row r="6200" spans="2:12" ht="19.5" customHeight="1" x14ac:dyDescent="0.3">
      <c r="B6200" s="39" t="s">
        <v>57</v>
      </c>
      <c r="C6200" s="38" t="s">
        <v>33</v>
      </c>
      <c r="D6200" s="38" t="s">
        <v>100</v>
      </c>
      <c r="E6200" s="43">
        <v>44958</v>
      </c>
      <c r="F6200" s="42">
        <v>7.5</v>
      </c>
      <c r="G6200" s="27">
        <v>0.24146500000000001</v>
      </c>
      <c r="H6200" s="27">
        <v>0.21978900000000001</v>
      </c>
      <c r="I6200" s="27">
        <v>0</v>
      </c>
      <c r="J6200" s="25">
        <v>0</v>
      </c>
      <c r="K6200" s="25">
        <v>0</v>
      </c>
      <c r="L6200" s="25">
        <v>0.17424300000000001</v>
      </c>
    </row>
    <row r="6201" spans="2:12" ht="19.5" customHeight="1" x14ac:dyDescent="0.3">
      <c r="B6201" s="39" t="s">
        <v>57</v>
      </c>
      <c r="C6201" s="38" t="s">
        <v>33</v>
      </c>
      <c r="D6201" s="38" t="s">
        <v>100</v>
      </c>
      <c r="E6201" s="43">
        <v>44927</v>
      </c>
      <c r="F6201" s="42">
        <v>7.5</v>
      </c>
      <c r="G6201" s="27">
        <v>0.194108</v>
      </c>
      <c r="H6201" s="27">
        <v>0.16071299999999999</v>
      </c>
      <c r="I6201" s="27">
        <v>0</v>
      </c>
      <c r="J6201" s="25">
        <v>0</v>
      </c>
      <c r="K6201" s="25">
        <v>0</v>
      </c>
      <c r="L6201" s="25">
        <v>9.0431999999999998E-2</v>
      </c>
    </row>
    <row r="6202" spans="2:12" ht="19.5" customHeight="1" x14ac:dyDescent="0.3">
      <c r="B6202" s="39" t="s">
        <v>57</v>
      </c>
      <c r="C6202" s="38" t="s">
        <v>33</v>
      </c>
      <c r="D6202" s="38" t="s">
        <v>100</v>
      </c>
      <c r="E6202" s="43">
        <v>44896</v>
      </c>
      <c r="F6202" s="42">
        <v>7.5</v>
      </c>
      <c r="G6202" s="27">
        <v>0.20208200000000001</v>
      </c>
      <c r="H6202" s="27">
        <v>0.18071400000000001</v>
      </c>
      <c r="I6202" s="27">
        <v>0</v>
      </c>
      <c r="J6202" s="25">
        <v>0</v>
      </c>
      <c r="K6202" s="25">
        <v>0</v>
      </c>
      <c r="L6202" s="25">
        <v>0.13822400000000001</v>
      </c>
    </row>
    <row r="6203" spans="2:12" ht="19.5" customHeight="1" x14ac:dyDescent="0.3">
      <c r="B6203" s="39" t="s">
        <v>57</v>
      </c>
      <c r="C6203" s="38" t="s">
        <v>33</v>
      </c>
      <c r="D6203" s="38" t="s">
        <v>100</v>
      </c>
      <c r="E6203" s="43">
        <v>44866</v>
      </c>
      <c r="F6203" s="42">
        <v>7.5</v>
      </c>
      <c r="G6203" s="27">
        <v>0</v>
      </c>
      <c r="H6203" s="27">
        <v>0.20808299999999999</v>
      </c>
      <c r="I6203" s="27">
        <v>0.180365</v>
      </c>
      <c r="J6203" s="25">
        <v>0</v>
      </c>
      <c r="K6203" s="25">
        <v>0</v>
      </c>
      <c r="L6203" s="25">
        <v>0.14931800000000001</v>
      </c>
    </row>
    <row r="6204" spans="2:12" ht="19.5" customHeight="1" x14ac:dyDescent="0.3">
      <c r="B6204" s="39" t="s">
        <v>57</v>
      </c>
      <c r="C6204" s="38" t="s">
        <v>33</v>
      </c>
      <c r="D6204" s="38" t="s">
        <v>100</v>
      </c>
      <c r="E6204" s="43">
        <v>44835</v>
      </c>
      <c r="F6204" s="42">
        <v>7.5</v>
      </c>
      <c r="G6204" s="27">
        <v>0</v>
      </c>
      <c r="H6204" s="27">
        <v>0</v>
      </c>
      <c r="I6204" s="27">
        <v>0</v>
      </c>
      <c r="J6204" s="25">
        <v>0.20443900000000001</v>
      </c>
      <c r="K6204" s="25">
        <v>0.17207700000000001</v>
      </c>
      <c r="L6204" s="25">
        <v>0.15826699999999999</v>
      </c>
    </row>
    <row r="6205" spans="2:12" ht="19.5" customHeight="1" x14ac:dyDescent="0.3">
      <c r="B6205" s="39" t="s">
        <v>57</v>
      </c>
      <c r="C6205" s="38" t="s">
        <v>33</v>
      </c>
      <c r="D6205" s="38" t="s">
        <v>100</v>
      </c>
      <c r="E6205" s="43">
        <v>44805</v>
      </c>
      <c r="F6205" s="42">
        <v>7.5</v>
      </c>
      <c r="G6205" s="27">
        <v>0</v>
      </c>
      <c r="H6205" s="27">
        <v>0</v>
      </c>
      <c r="I6205" s="27">
        <v>0.222334</v>
      </c>
      <c r="J6205" s="25">
        <v>0.19060299999999999</v>
      </c>
      <c r="K6205" s="25">
        <v>0</v>
      </c>
      <c r="L6205" s="25">
        <v>0.17228099999999999</v>
      </c>
    </row>
    <row r="6206" spans="2:12" ht="19.5" customHeight="1" x14ac:dyDescent="0.3">
      <c r="B6206" s="39" t="s">
        <v>57</v>
      </c>
      <c r="C6206" s="38" t="s">
        <v>33</v>
      </c>
      <c r="D6206" s="38" t="s">
        <v>100</v>
      </c>
      <c r="E6206" s="43">
        <v>44774</v>
      </c>
      <c r="F6206" s="42">
        <v>7.5</v>
      </c>
      <c r="G6206" s="27">
        <v>0</v>
      </c>
      <c r="H6206" s="27">
        <v>0</v>
      </c>
      <c r="I6206" s="27">
        <v>0.22184400000000001</v>
      </c>
      <c r="J6206" s="25">
        <v>0.21107899999999999</v>
      </c>
      <c r="K6206" s="25">
        <v>0</v>
      </c>
      <c r="L6206" s="25">
        <v>0.19814899999999999</v>
      </c>
    </row>
    <row r="6207" spans="2:12" ht="19.5" customHeight="1" x14ac:dyDescent="0.3">
      <c r="B6207" s="39" t="s">
        <v>57</v>
      </c>
      <c r="C6207" s="38" t="s">
        <v>33</v>
      </c>
      <c r="D6207" s="38" t="s">
        <v>100</v>
      </c>
      <c r="E6207" s="43">
        <v>44743</v>
      </c>
      <c r="F6207" s="42">
        <v>7.5</v>
      </c>
      <c r="G6207" s="27">
        <v>0.23846100000000001</v>
      </c>
      <c r="H6207" s="27">
        <v>0.22589500000000001</v>
      </c>
      <c r="I6207" s="27">
        <v>0</v>
      </c>
      <c r="J6207" s="25">
        <v>0</v>
      </c>
      <c r="K6207" s="25">
        <v>0</v>
      </c>
      <c r="L6207" s="25">
        <v>0.17916299999999999</v>
      </c>
    </row>
    <row r="6208" spans="2:12" ht="19.5" customHeight="1" x14ac:dyDescent="0.3">
      <c r="B6208" s="39" t="s">
        <v>57</v>
      </c>
      <c r="C6208" s="38" t="s">
        <v>33</v>
      </c>
      <c r="D6208" s="38" t="s">
        <v>100</v>
      </c>
      <c r="E6208" s="43">
        <v>44713</v>
      </c>
      <c r="F6208" s="42">
        <v>7.5</v>
      </c>
      <c r="G6208" s="27">
        <v>0</v>
      </c>
      <c r="H6208" s="27">
        <v>0</v>
      </c>
      <c r="I6208" s="27">
        <v>0.23419599999999999</v>
      </c>
      <c r="J6208" s="25">
        <v>0.223468</v>
      </c>
      <c r="K6208" s="25">
        <v>0</v>
      </c>
      <c r="L6208" s="25">
        <v>0.21518399999999999</v>
      </c>
    </row>
    <row r="6209" spans="2:12" ht="19.5" customHeight="1" x14ac:dyDescent="0.3">
      <c r="B6209" s="39" t="s">
        <v>57</v>
      </c>
      <c r="C6209" s="38" t="s">
        <v>33</v>
      </c>
      <c r="D6209" s="38" t="s">
        <v>100</v>
      </c>
      <c r="E6209" s="43">
        <v>44682</v>
      </c>
      <c r="F6209" s="42">
        <v>7.5</v>
      </c>
      <c r="G6209" s="27">
        <v>0</v>
      </c>
      <c r="H6209" s="27">
        <v>0</v>
      </c>
      <c r="I6209" s="27">
        <v>0</v>
      </c>
      <c r="J6209" s="25">
        <v>0.25671500000000003</v>
      </c>
      <c r="K6209" s="25">
        <v>0.2397</v>
      </c>
      <c r="L6209" s="25">
        <v>0.23685700000000001</v>
      </c>
    </row>
    <row r="6210" spans="2:12" ht="19.5" customHeight="1" x14ac:dyDescent="0.3">
      <c r="B6210" s="39" t="s">
        <v>57</v>
      </c>
      <c r="C6210" s="38" t="s">
        <v>33</v>
      </c>
      <c r="D6210" s="38" t="s">
        <v>100</v>
      </c>
      <c r="E6210" s="43">
        <v>44652</v>
      </c>
      <c r="F6210" s="42">
        <v>7.5</v>
      </c>
      <c r="G6210" s="27">
        <v>0</v>
      </c>
      <c r="H6210" s="27">
        <v>0</v>
      </c>
      <c r="I6210" s="27">
        <v>0</v>
      </c>
      <c r="J6210" s="25">
        <v>0.27648200000000001</v>
      </c>
      <c r="K6210" s="25">
        <v>0.24571399999999999</v>
      </c>
      <c r="L6210" s="25">
        <v>0.24319099999999999</v>
      </c>
    </row>
    <row r="6211" spans="2:12" ht="19.5" customHeight="1" x14ac:dyDescent="0.3">
      <c r="B6211" s="39" t="s">
        <v>57</v>
      </c>
      <c r="C6211" s="38" t="s">
        <v>33</v>
      </c>
      <c r="D6211" s="38" t="s">
        <v>100</v>
      </c>
      <c r="E6211" s="43">
        <v>44621</v>
      </c>
      <c r="F6211" s="42">
        <v>7.5</v>
      </c>
      <c r="G6211" s="27">
        <v>0</v>
      </c>
      <c r="H6211" s="27">
        <v>0.41656799999999999</v>
      </c>
      <c r="I6211" s="27">
        <v>0.37379800000000002</v>
      </c>
      <c r="J6211" s="25">
        <v>0</v>
      </c>
      <c r="K6211" s="25">
        <v>0</v>
      </c>
      <c r="L6211" s="25">
        <v>0.35026800000000002</v>
      </c>
    </row>
    <row r="6212" spans="2:12" ht="19.5" customHeight="1" x14ac:dyDescent="0.3">
      <c r="B6212" s="39" t="s">
        <v>57</v>
      </c>
      <c r="C6212" s="38" t="s">
        <v>33</v>
      </c>
      <c r="D6212" s="38" t="s">
        <v>100</v>
      </c>
      <c r="E6212" s="43">
        <v>44593</v>
      </c>
      <c r="F6212" s="42">
        <v>7.5</v>
      </c>
      <c r="G6212" s="27">
        <v>0.32080799999999998</v>
      </c>
      <c r="H6212" s="27">
        <v>0.28559299999999999</v>
      </c>
      <c r="I6212" s="27">
        <v>0</v>
      </c>
      <c r="J6212" s="25">
        <v>0</v>
      </c>
      <c r="K6212" s="25">
        <v>0</v>
      </c>
      <c r="L6212" s="25">
        <v>0.25515500000000002</v>
      </c>
    </row>
    <row r="6213" spans="2:12" ht="19.5" customHeight="1" x14ac:dyDescent="0.3">
      <c r="B6213" s="39" t="s">
        <v>57</v>
      </c>
      <c r="C6213" s="38" t="s">
        <v>33</v>
      </c>
      <c r="D6213" s="38" t="s">
        <v>100</v>
      </c>
      <c r="E6213" s="43">
        <v>44562</v>
      </c>
      <c r="F6213" s="42">
        <v>7.5</v>
      </c>
      <c r="G6213" s="27">
        <v>0.32908300000000001</v>
      </c>
      <c r="H6213" s="27">
        <v>0.29922799999999999</v>
      </c>
      <c r="I6213" s="27">
        <v>0</v>
      </c>
      <c r="J6213" s="25">
        <v>0</v>
      </c>
      <c r="K6213" s="25">
        <v>0</v>
      </c>
      <c r="L6213" s="25">
        <v>0.25337500000000002</v>
      </c>
    </row>
    <row r="6214" spans="2:12" ht="19.5" customHeight="1" x14ac:dyDescent="0.3">
      <c r="B6214" s="88" t="s">
        <v>57</v>
      </c>
      <c r="C6214" s="38" t="s">
        <v>33</v>
      </c>
      <c r="D6214" s="38" t="s">
        <v>100</v>
      </c>
      <c r="E6214" s="43">
        <v>45078</v>
      </c>
      <c r="F6214" s="42">
        <v>7.5</v>
      </c>
      <c r="G6214" s="27">
        <v>0</v>
      </c>
      <c r="H6214" s="27">
        <v>0</v>
      </c>
      <c r="I6214" s="27">
        <v>0.14987300000000001</v>
      </c>
      <c r="J6214" s="25">
        <v>0.14034199999999999</v>
      </c>
      <c r="K6214" s="25">
        <v>0</v>
      </c>
      <c r="L6214" s="25">
        <v>0.12848999999999999</v>
      </c>
    </row>
    <row r="6215" spans="2:12" ht="19.5" customHeight="1" x14ac:dyDescent="0.3">
      <c r="B6215" s="39" t="s">
        <v>57</v>
      </c>
      <c r="C6215" s="38" t="s">
        <v>33</v>
      </c>
      <c r="D6215" s="38" t="s">
        <v>100</v>
      </c>
      <c r="E6215" s="43">
        <v>45047</v>
      </c>
      <c r="F6215" s="42">
        <v>8.5</v>
      </c>
      <c r="G6215" s="27">
        <v>0</v>
      </c>
      <c r="H6215" s="27">
        <v>0</v>
      </c>
      <c r="I6215" s="27">
        <v>0</v>
      </c>
      <c r="J6215" s="25">
        <v>0.122433</v>
      </c>
      <c r="K6215" s="25">
        <v>0.109851</v>
      </c>
      <c r="L6215" s="25">
        <v>0.11580700000000001</v>
      </c>
    </row>
    <row r="6216" spans="2:12" ht="19.5" customHeight="1" x14ac:dyDescent="0.3">
      <c r="B6216" s="39" t="s">
        <v>57</v>
      </c>
      <c r="C6216" s="38" t="s">
        <v>33</v>
      </c>
      <c r="D6216" s="38" t="s">
        <v>100</v>
      </c>
      <c r="E6216" s="43">
        <v>45017</v>
      </c>
      <c r="F6216" s="42">
        <v>8.5</v>
      </c>
      <c r="G6216" s="27">
        <v>0</v>
      </c>
      <c r="H6216" s="27">
        <v>0</v>
      </c>
      <c r="I6216" s="27">
        <v>0</v>
      </c>
      <c r="J6216" s="25">
        <v>0.131411</v>
      </c>
      <c r="K6216" s="25">
        <v>0.111457</v>
      </c>
      <c r="L6216" s="25">
        <v>0.118822</v>
      </c>
    </row>
    <row r="6217" spans="2:12" ht="19.5" customHeight="1" x14ac:dyDescent="0.3">
      <c r="B6217" s="39" t="s">
        <v>57</v>
      </c>
      <c r="C6217" s="38" t="s">
        <v>33</v>
      </c>
      <c r="D6217" s="38" t="s">
        <v>100</v>
      </c>
      <c r="E6217" s="43">
        <v>44986</v>
      </c>
      <c r="F6217" s="42">
        <v>8.5</v>
      </c>
      <c r="G6217" s="27">
        <v>0</v>
      </c>
      <c r="H6217" s="27">
        <v>0.17502999999999999</v>
      </c>
      <c r="I6217" s="27">
        <v>0.14232700000000001</v>
      </c>
      <c r="J6217" s="25">
        <v>0</v>
      </c>
      <c r="K6217" s="25">
        <v>0</v>
      </c>
      <c r="L6217" s="25">
        <v>0.138569</v>
      </c>
    </row>
    <row r="6218" spans="2:12" ht="19.5" customHeight="1" x14ac:dyDescent="0.3">
      <c r="B6218" s="39" t="s">
        <v>57</v>
      </c>
      <c r="C6218" s="38" t="s">
        <v>33</v>
      </c>
      <c r="D6218" s="38" t="s">
        <v>100</v>
      </c>
      <c r="E6218" s="43">
        <v>44958</v>
      </c>
      <c r="F6218" s="42">
        <v>8.5</v>
      </c>
      <c r="G6218" s="27">
        <v>0.24246500000000001</v>
      </c>
      <c r="H6218" s="27">
        <v>0.22078900000000001</v>
      </c>
      <c r="I6218" s="27">
        <v>0</v>
      </c>
      <c r="J6218" s="25">
        <v>0</v>
      </c>
      <c r="K6218" s="25">
        <v>0</v>
      </c>
      <c r="L6218" s="25">
        <v>0.17524300000000001</v>
      </c>
    </row>
    <row r="6219" spans="2:12" ht="19.5" customHeight="1" x14ac:dyDescent="0.3">
      <c r="B6219" s="39" t="s">
        <v>57</v>
      </c>
      <c r="C6219" s="38" t="s">
        <v>33</v>
      </c>
      <c r="D6219" s="38" t="s">
        <v>100</v>
      </c>
      <c r="E6219" s="43">
        <v>44927</v>
      </c>
      <c r="F6219" s="42">
        <v>8.5</v>
      </c>
      <c r="G6219" s="27">
        <v>0.195108</v>
      </c>
      <c r="H6219" s="27">
        <v>0.161713</v>
      </c>
      <c r="I6219" s="27">
        <v>0</v>
      </c>
      <c r="J6219" s="25">
        <v>0</v>
      </c>
      <c r="K6219" s="25">
        <v>0</v>
      </c>
      <c r="L6219" s="25">
        <v>9.1431999999999999E-2</v>
      </c>
    </row>
    <row r="6220" spans="2:12" ht="19.5" customHeight="1" x14ac:dyDescent="0.3">
      <c r="B6220" s="39" t="s">
        <v>57</v>
      </c>
      <c r="C6220" s="38" t="s">
        <v>33</v>
      </c>
      <c r="D6220" s="38" t="s">
        <v>100</v>
      </c>
      <c r="E6220" s="43">
        <v>44896</v>
      </c>
      <c r="F6220" s="42">
        <v>8.5</v>
      </c>
      <c r="G6220" s="27">
        <v>0.20308200000000001</v>
      </c>
      <c r="H6220" s="27">
        <v>0.18171400000000001</v>
      </c>
      <c r="I6220" s="27">
        <v>0</v>
      </c>
      <c r="J6220" s="25">
        <v>0</v>
      </c>
      <c r="K6220" s="25">
        <v>0</v>
      </c>
      <c r="L6220" s="25">
        <v>0.13922400000000001</v>
      </c>
    </row>
    <row r="6221" spans="2:12" ht="19.5" customHeight="1" x14ac:dyDescent="0.3">
      <c r="B6221" s="39" t="s">
        <v>57</v>
      </c>
      <c r="C6221" s="38" t="s">
        <v>33</v>
      </c>
      <c r="D6221" s="38" t="s">
        <v>100</v>
      </c>
      <c r="E6221" s="43">
        <v>44866</v>
      </c>
      <c r="F6221" s="42">
        <v>8.5</v>
      </c>
      <c r="G6221" s="27">
        <v>0</v>
      </c>
      <c r="H6221" s="27">
        <v>0.20908299999999999</v>
      </c>
      <c r="I6221" s="27">
        <v>0.181365</v>
      </c>
      <c r="J6221" s="25">
        <v>0</v>
      </c>
      <c r="K6221" s="25">
        <v>0</v>
      </c>
      <c r="L6221" s="25">
        <v>0.15031800000000001</v>
      </c>
    </row>
    <row r="6222" spans="2:12" ht="19.5" customHeight="1" x14ac:dyDescent="0.3">
      <c r="B6222" s="39" t="s">
        <v>57</v>
      </c>
      <c r="C6222" s="38" t="s">
        <v>33</v>
      </c>
      <c r="D6222" s="38" t="s">
        <v>100</v>
      </c>
      <c r="E6222" s="43">
        <v>44835</v>
      </c>
      <c r="F6222" s="42">
        <v>8.5</v>
      </c>
      <c r="G6222" s="27">
        <v>0</v>
      </c>
      <c r="H6222" s="27">
        <v>0</v>
      </c>
      <c r="I6222" s="27">
        <v>0</v>
      </c>
      <c r="J6222" s="25">
        <v>0.20543900000000001</v>
      </c>
      <c r="K6222" s="25">
        <v>0.17307700000000001</v>
      </c>
      <c r="L6222" s="25">
        <v>0.15926699999999999</v>
      </c>
    </row>
    <row r="6223" spans="2:12" ht="19.5" customHeight="1" x14ac:dyDescent="0.3">
      <c r="B6223" s="39" t="s">
        <v>57</v>
      </c>
      <c r="C6223" s="38" t="s">
        <v>33</v>
      </c>
      <c r="D6223" s="38" t="s">
        <v>100</v>
      </c>
      <c r="E6223" s="43">
        <v>44805</v>
      </c>
      <c r="F6223" s="42">
        <v>8.5</v>
      </c>
      <c r="G6223" s="27">
        <v>0</v>
      </c>
      <c r="H6223" s="27">
        <v>0</v>
      </c>
      <c r="I6223" s="27">
        <v>0.223334</v>
      </c>
      <c r="J6223" s="25">
        <v>0.191603</v>
      </c>
      <c r="K6223" s="25">
        <v>0</v>
      </c>
      <c r="L6223" s="25">
        <v>0.17328099999999999</v>
      </c>
    </row>
    <row r="6224" spans="2:12" ht="19.5" customHeight="1" x14ac:dyDescent="0.3">
      <c r="B6224" s="39" t="s">
        <v>57</v>
      </c>
      <c r="C6224" s="38" t="s">
        <v>33</v>
      </c>
      <c r="D6224" s="38" t="s">
        <v>100</v>
      </c>
      <c r="E6224" s="43">
        <v>44774</v>
      </c>
      <c r="F6224" s="42">
        <v>8.5</v>
      </c>
      <c r="G6224" s="27">
        <v>0</v>
      </c>
      <c r="H6224" s="27">
        <v>0</v>
      </c>
      <c r="I6224" s="27">
        <v>0.22284400000000001</v>
      </c>
      <c r="J6224" s="25">
        <v>0.21207899999999999</v>
      </c>
      <c r="K6224" s="25">
        <v>0</v>
      </c>
      <c r="L6224" s="25">
        <v>0.19914899999999999</v>
      </c>
    </row>
    <row r="6225" spans="2:12" ht="19.5" customHeight="1" x14ac:dyDescent="0.3">
      <c r="B6225" s="39" t="s">
        <v>57</v>
      </c>
      <c r="C6225" s="38" t="s">
        <v>33</v>
      </c>
      <c r="D6225" s="38" t="s">
        <v>100</v>
      </c>
      <c r="E6225" s="43">
        <v>44743</v>
      </c>
      <c r="F6225" s="42">
        <v>8.5</v>
      </c>
      <c r="G6225" s="27">
        <v>0.23946100000000001</v>
      </c>
      <c r="H6225" s="27">
        <v>0.22689500000000001</v>
      </c>
      <c r="I6225" s="27">
        <v>0</v>
      </c>
      <c r="J6225" s="25">
        <v>0</v>
      </c>
      <c r="K6225" s="25">
        <v>0</v>
      </c>
      <c r="L6225" s="25">
        <v>0.18016299999999999</v>
      </c>
    </row>
    <row r="6226" spans="2:12" ht="19.5" customHeight="1" x14ac:dyDescent="0.3">
      <c r="B6226" s="39" t="s">
        <v>57</v>
      </c>
      <c r="C6226" s="38" t="s">
        <v>33</v>
      </c>
      <c r="D6226" s="38" t="s">
        <v>100</v>
      </c>
      <c r="E6226" s="43">
        <v>44713</v>
      </c>
      <c r="F6226" s="42">
        <v>8.5</v>
      </c>
      <c r="G6226" s="27">
        <v>0</v>
      </c>
      <c r="H6226" s="27">
        <v>0</v>
      </c>
      <c r="I6226" s="27">
        <v>0.23519599999999999</v>
      </c>
      <c r="J6226" s="25">
        <v>0.224468</v>
      </c>
      <c r="K6226" s="25">
        <v>0</v>
      </c>
      <c r="L6226" s="25">
        <v>0.21618399999999999</v>
      </c>
    </row>
    <row r="6227" spans="2:12" ht="19.5" customHeight="1" x14ac:dyDescent="0.3">
      <c r="B6227" s="39" t="s">
        <v>57</v>
      </c>
      <c r="C6227" s="38" t="s">
        <v>33</v>
      </c>
      <c r="D6227" s="38" t="s">
        <v>100</v>
      </c>
      <c r="E6227" s="43">
        <v>44682</v>
      </c>
      <c r="F6227" s="42">
        <v>8.5</v>
      </c>
      <c r="G6227" s="27">
        <v>0</v>
      </c>
      <c r="H6227" s="27">
        <v>0</v>
      </c>
      <c r="I6227" s="27">
        <v>0</v>
      </c>
      <c r="J6227" s="25">
        <v>0.25771500000000003</v>
      </c>
      <c r="K6227" s="25">
        <v>0.2407</v>
      </c>
      <c r="L6227" s="25">
        <v>0.23785700000000001</v>
      </c>
    </row>
    <row r="6228" spans="2:12" ht="19.5" customHeight="1" x14ac:dyDescent="0.3">
      <c r="B6228" s="39" t="s">
        <v>57</v>
      </c>
      <c r="C6228" s="38" t="s">
        <v>33</v>
      </c>
      <c r="D6228" s="38" t="s">
        <v>100</v>
      </c>
      <c r="E6228" s="43">
        <v>44652</v>
      </c>
      <c r="F6228" s="42">
        <v>8.5</v>
      </c>
      <c r="G6228" s="27">
        <v>0</v>
      </c>
      <c r="H6228" s="27">
        <v>0</v>
      </c>
      <c r="I6228" s="27">
        <v>0</v>
      </c>
      <c r="J6228" s="25">
        <v>0.27748200000000001</v>
      </c>
      <c r="K6228" s="25">
        <v>0.24671399999999999</v>
      </c>
      <c r="L6228" s="25">
        <v>0.24419099999999999</v>
      </c>
    </row>
    <row r="6229" spans="2:12" ht="19.5" customHeight="1" x14ac:dyDescent="0.3">
      <c r="B6229" s="39" t="s">
        <v>57</v>
      </c>
      <c r="C6229" s="38" t="s">
        <v>33</v>
      </c>
      <c r="D6229" s="38" t="s">
        <v>100</v>
      </c>
      <c r="E6229" s="43">
        <v>44621</v>
      </c>
      <c r="F6229" s="42">
        <v>8.5</v>
      </c>
      <c r="G6229" s="27">
        <v>0</v>
      </c>
      <c r="H6229" s="27">
        <v>0.41756799999999999</v>
      </c>
      <c r="I6229" s="27">
        <v>0.37479800000000002</v>
      </c>
      <c r="J6229" s="25">
        <v>0</v>
      </c>
      <c r="K6229" s="25">
        <v>0</v>
      </c>
      <c r="L6229" s="25">
        <v>0.35126800000000002</v>
      </c>
    </row>
    <row r="6230" spans="2:12" ht="19.5" customHeight="1" x14ac:dyDescent="0.3">
      <c r="B6230" s="39" t="s">
        <v>57</v>
      </c>
      <c r="C6230" s="38" t="s">
        <v>33</v>
      </c>
      <c r="D6230" s="38" t="s">
        <v>100</v>
      </c>
      <c r="E6230" s="43">
        <v>44593</v>
      </c>
      <c r="F6230" s="42">
        <v>8.5</v>
      </c>
      <c r="G6230" s="27">
        <v>0.32180799999999998</v>
      </c>
      <c r="H6230" s="27">
        <v>0.28659299999999999</v>
      </c>
      <c r="I6230" s="27">
        <v>0</v>
      </c>
      <c r="J6230" s="25">
        <v>0</v>
      </c>
      <c r="K6230" s="25">
        <v>0</v>
      </c>
      <c r="L6230" s="25">
        <v>0.25615500000000002</v>
      </c>
    </row>
    <row r="6231" spans="2:12" ht="19.5" customHeight="1" x14ac:dyDescent="0.3">
      <c r="B6231" s="39" t="s">
        <v>57</v>
      </c>
      <c r="C6231" s="38" t="s">
        <v>33</v>
      </c>
      <c r="D6231" s="38" t="s">
        <v>100</v>
      </c>
      <c r="E6231" s="43">
        <v>44562</v>
      </c>
      <c r="F6231" s="42">
        <v>8.5</v>
      </c>
      <c r="G6231" s="27">
        <v>0.33008300000000002</v>
      </c>
      <c r="H6231" s="27">
        <v>0.30022799999999999</v>
      </c>
      <c r="I6231" s="27">
        <v>0</v>
      </c>
      <c r="J6231" s="25">
        <v>0</v>
      </c>
      <c r="K6231" s="25">
        <v>0</v>
      </c>
      <c r="L6231" s="25">
        <v>0.25437500000000002</v>
      </c>
    </row>
    <row r="6232" spans="2:12" ht="19.5" customHeight="1" x14ac:dyDescent="0.3">
      <c r="B6232" s="88" t="s">
        <v>57</v>
      </c>
      <c r="C6232" s="38" t="s">
        <v>33</v>
      </c>
      <c r="D6232" s="38" t="s">
        <v>100</v>
      </c>
      <c r="E6232" s="43">
        <v>45078</v>
      </c>
      <c r="F6232" s="42">
        <v>8.5</v>
      </c>
      <c r="G6232" s="27">
        <v>0</v>
      </c>
      <c r="H6232" s="27">
        <v>0</v>
      </c>
      <c r="I6232" s="27">
        <v>0.15087300000000001</v>
      </c>
      <c r="J6232" s="25">
        <v>0.141342</v>
      </c>
      <c r="K6232" s="25">
        <v>0</v>
      </c>
      <c r="L6232" s="25">
        <v>0.12948999999999999</v>
      </c>
    </row>
    <row r="6233" spans="2:12" ht="19.5" customHeight="1" x14ac:dyDescent="0.3">
      <c r="B6233" s="39" t="s">
        <v>57</v>
      </c>
      <c r="C6233" s="38" t="s">
        <v>33</v>
      </c>
      <c r="D6233" s="38" t="s">
        <v>100</v>
      </c>
      <c r="E6233" s="43">
        <v>45047</v>
      </c>
      <c r="F6233" s="42">
        <v>9.5</v>
      </c>
      <c r="G6233" s="27">
        <v>0</v>
      </c>
      <c r="H6233" s="27">
        <v>0</v>
      </c>
      <c r="I6233" s="27">
        <v>0</v>
      </c>
      <c r="J6233" s="25">
        <v>0.123433</v>
      </c>
      <c r="K6233" s="25">
        <v>0.11085100000000001</v>
      </c>
      <c r="L6233" s="25">
        <v>0.11680700000000001</v>
      </c>
    </row>
    <row r="6234" spans="2:12" ht="19.5" customHeight="1" x14ac:dyDescent="0.3">
      <c r="B6234" s="39" t="s">
        <v>57</v>
      </c>
      <c r="C6234" s="38" t="s">
        <v>33</v>
      </c>
      <c r="D6234" s="38" t="s">
        <v>100</v>
      </c>
      <c r="E6234" s="43">
        <v>45017</v>
      </c>
      <c r="F6234" s="42">
        <v>9.5</v>
      </c>
      <c r="G6234" s="27">
        <v>0</v>
      </c>
      <c r="H6234" s="27">
        <v>0</v>
      </c>
      <c r="I6234" s="27">
        <v>0</v>
      </c>
      <c r="J6234" s="25">
        <v>0.132411</v>
      </c>
      <c r="K6234" s="25">
        <v>0.112457</v>
      </c>
      <c r="L6234" s="25">
        <v>0.119822</v>
      </c>
    </row>
    <row r="6235" spans="2:12" ht="19.5" customHeight="1" x14ac:dyDescent="0.3">
      <c r="B6235" s="39" t="s">
        <v>57</v>
      </c>
      <c r="C6235" s="38" t="s">
        <v>33</v>
      </c>
      <c r="D6235" s="38" t="s">
        <v>100</v>
      </c>
      <c r="E6235" s="43">
        <v>44986</v>
      </c>
      <c r="F6235" s="42">
        <v>9.5</v>
      </c>
      <c r="G6235" s="27">
        <v>0</v>
      </c>
      <c r="H6235" s="27">
        <v>0.17602999999999999</v>
      </c>
      <c r="I6235" s="27">
        <v>0.14332700000000001</v>
      </c>
      <c r="J6235" s="25">
        <v>0</v>
      </c>
      <c r="K6235" s="25">
        <v>0</v>
      </c>
      <c r="L6235" s="25">
        <v>0.139569</v>
      </c>
    </row>
    <row r="6236" spans="2:12" ht="19.5" customHeight="1" x14ac:dyDescent="0.3">
      <c r="B6236" s="39" t="s">
        <v>57</v>
      </c>
      <c r="C6236" s="38" t="s">
        <v>33</v>
      </c>
      <c r="D6236" s="38" t="s">
        <v>100</v>
      </c>
      <c r="E6236" s="43">
        <v>44958</v>
      </c>
      <c r="F6236" s="42">
        <v>9.5</v>
      </c>
      <c r="G6236" s="27">
        <v>0.24346500000000001</v>
      </c>
      <c r="H6236" s="27">
        <v>0.22178900000000001</v>
      </c>
      <c r="I6236" s="27">
        <v>0</v>
      </c>
      <c r="J6236" s="25">
        <v>0</v>
      </c>
      <c r="K6236" s="25">
        <v>0</v>
      </c>
      <c r="L6236" s="25">
        <v>0.17624300000000001</v>
      </c>
    </row>
    <row r="6237" spans="2:12" ht="19.5" customHeight="1" x14ac:dyDescent="0.3">
      <c r="B6237" s="39" t="s">
        <v>57</v>
      </c>
      <c r="C6237" s="38" t="s">
        <v>33</v>
      </c>
      <c r="D6237" s="38" t="s">
        <v>100</v>
      </c>
      <c r="E6237" s="43">
        <v>44927</v>
      </c>
      <c r="F6237" s="42">
        <v>9.5</v>
      </c>
      <c r="G6237" s="27">
        <v>0.196108</v>
      </c>
      <c r="H6237" s="27">
        <v>0.162713</v>
      </c>
      <c r="I6237" s="27">
        <v>0</v>
      </c>
      <c r="J6237" s="25">
        <v>0</v>
      </c>
      <c r="K6237" s="25">
        <v>0</v>
      </c>
      <c r="L6237" s="25">
        <v>9.2432E-2</v>
      </c>
    </row>
    <row r="6238" spans="2:12" ht="19.5" customHeight="1" x14ac:dyDescent="0.3">
      <c r="B6238" s="39" t="s">
        <v>57</v>
      </c>
      <c r="C6238" s="38" t="s">
        <v>33</v>
      </c>
      <c r="D6238" s="38" t="s">
        <v>100</v>
      </c>
      <c r="E6238" s="43">
        <v>44896</v>
      </c>
      <c r="F6238" s="42">
        <v>9.5</v>
      </c>
      <c r="G6238" s="27">
        <v>0.20408200000000001</v>
      </c>
      <c r="H6238" s="27">
        <v>0.18271400000000002</v>
      </c>
      <c r="I6238" s="27">
        <v>0</v>
      </c>
      <c r="J6238" s="25">
        <v>0</v>
      </c>
      <c r="K6238" s="25">
        <v>0</v>
      </c>
      <c r="L6238" s="25">
        <v>0.14022400000000002</v>
      </c>
    </row>
    <row r="6239" spans="2:12" ht="19.5" customHeight="1" x14ac:dyDescent="0.3">
      <c r="B6239" s="39" t="s">
        <v>57</v>
      </c>
      <c r="C6239" s="38" t="s">
        <v>33</v>
      </c>
      <c r="D6239" s="38" t="s">
        <v>100</v>
      </c>
      <c r="E6239" s="43">
        <v>44866</v>
      </c>
      <c r="F6239" s="42">
        <v>9.5</v>
      </c>
      <c r="G6239" s="27">
        <v>0</v>
      </c>
      <c r="H6239" s="27">
        <v>0.21008299999999999</v>
      </c>
      <c r="I6239" s="27">
        <v>0.182365</v>
      </c>
      <c r="J6239" s="25">
        <v>0</v>
      </c>
      <c r="K6239" s="25">
        <v>0</v>
      </c>
      <c r="L6239" s="25">
        <v>0.15131800000000001</v>
      </c>
    </row>
    <row r="6240" spans="2:12" ht="19.5" customHeight="1" x14ac:dyDescent="0.3">
      <c r="B6240" s="39" t="s">
        <v>57</v>
      </c>
      <c r="C6240" s="38" t="s">
        <v>33</v>
      </c>
      <c r="D6240" s="38" t="s">
        <v>100</v>
      </c>
      <c r="E6240" s="43">
        <v>44835</v>
      </c>
      <c r="F6240" s="42">
        <v>9.5</v>
      </c>
      <c r="G6240" s="27">
        <v>0</v>
      </c>
      <c r="H6240" s="27">
        <v>0</v>
      </c>
      <c r="I6240" s="27">
        <v>0</v>
      </c>
      <c r="J6240" s="25">
        <v>0.20643900000000001</v>
      </c>
      <c r="K6240" s="25">
        <v>0.17407700000000001</v>
      </c>
      <c r="L6240" s="25">
        <v>0.16026699999999999</v>
      </c>
    </row>
    <row r="6241" spans="2:12" ht="19.5" customHeight="1" x14ac:dyDescent="0.3">
      <c r="B6241" s="39" t="s">
        <v>57</v>
      </c>
      <c r="C6241" s="38" t="s">
        <v>33</v>
      </c>
      <c r="D6241" s="38" t="s">
        <v>100</v>
      </c>
      <c r="E6241" s="43">
        <v>44805</v>
      </c>
      <c r="F6241" s="42">
        <v>9.5</v>
      </c>
      <c r="G6241" s="27">
        <v>0</v>
      </c>
      <c r="H6241" s="27">
        <v>0</v>
      </c>
      <c r="I6241" s="27">
        <v>0.22433400000000001</v>
      </c>
      <c r="J6241" s="25">
        <v>0.192603</v>
      </c>
      <c r="K6241" s="25">
        <v>0</v>
      </c>
      <c r="L6241" s="25">
        <v>0.17428099999999999</v>
      </c>
    </row>
    <row r="6242" spans="2:12" ht="19.5" customHeight="1" x14ac:dyDescent="0.3">
      <c r="B6242" s="39" t="s">
        <v>57</v>
      </c>
      <c r="C6242" s="38" t="s">
        <v>33</v>
      </c>
      <c r="D6242" s="38" t="s">
        <v>100</v>
      </c>
      <c r="E6242" s="43">
        <v>44774</v>
      </c>
      <c r="F6242" s="42">
        <v>9.5</v>
      </c>
      <c r="G6242" s="27">
        <v>0</v>
      </c>
      <c r="H6242" s="27">
        <v>0</v>
      </c>
      <c r="I6242" s="27">
        <v>0.22384400000000002</v>
      </c>
      <c r="J6242" s="25">
        <v>0.21307899999999999</v>
      </c>
      <c r="K6242" s="25">
        <v>0</v>
      </c>
      <c r="L6242" s="25">
        <v>0.20014899999999999</v>
      </c>
    </row>
    <row r="6243" spans="2:12" ht="19.5" customHeight="1" x14ac:dyDescent="0.3">
      <c r="B6243" s="39" t="s">
        <v>57</v>
      </c>
      <c r="C6243" s="38" t="s">
        <v>33</v>
      </c>
      <c r="D6243" s="38" t="s">
        <v>100</v>
      </c>
      <c r="E6243" s="43">
        <v>44743</v>
      </c>
      <c r="F6243" s="42">
        <v>9.5</v>
      </c>
      <c r="G6243" s="27">
        <v>0.24046100000000001</v>
      </c>
      <c r="H6243" s="27">
        <v>0.22789500000000001</v>
      </c>
      <c r="I6243" s="27">
        <v>0</v>
      </c>
      <c r="J6243" s="25">
        <v>0</v>
      </c>
      <c r="K6243" s="25">
        <v>0</v>
      </c>
      <c r="L6243" s="25">
        <v>0.18116299999999999</v>
      </c>
    </row>
    <row r="6244" spans="2:12" ht="19.5" customHeight="1" x14ac:dyDescent="0.3">
      <c r="B6244" s="39" t="s">
        <v>57</v>
      </c>
      <c r="C6244" s="38" t="s">
        <v>33</v>
      </c>
      <c r="D6244" s="38" t="s">
        <v>100</v>
      </c>
      <c r="E6244" s="43">
        <v>44713</v>
      </c>
      <c r="F6244" s="42">
        <v>9.5</v>
      </c>
      <c r="G6244" s="27">
        <v>0</v>
      </c>
      <c r="H6244" s="27">
        <v>0</v>
      </c>
      <c r="I6244" s="27">
        <v>0.23619599999999999</v>
      </c>
      <c r="J6244" s="25">
        <v>0.225468</v>
      </c>
      <c r="K6244" s="25">
        <v>0</v>
      </c>
      <c r="L6244" s="25">
        <v>0.21718399999999999</v>
      </c>
    </row>
    <row r="6245" spans="2:12" ht="19.5" customHeight="1" x14ac:dyDescent="0.3">
      <c r="B6245" s="39" t="s">
        <v>57</v>
      </c>
      <c r="C6245" s="38" t="s">
        <v>33</v>
      </c>
      <c r="D6245" s="38" t="s">
        <v>100</v>
      </c>
      <c r="E6245" s="43">
        <v>44682</v>
      </c>
      <c r="F6245" s="42">
        <v>9.5</v>
      </c>
      <c r="G6245" s="27">
        <v>0</v>
      </c>
      <c r="H6245" s="27">
        <v>0</v>
      </c>
      <c r="I6245" s="27">
        <v>0</v>
      </c>
      <c r="J6245" s="25">
        <v>0.25871500000000003</v>
      </c>
      <c r="K6245" s="25">
        <v>0.2417</v>
      </c>
      <c r="L6245" s="25">
        <v>0.23885700000000001</v>
      </c>
    </row>
    <row r="6246" spans="2:12" ht="19.5" customHeight="1" x14ac:dyDescent="0.3">
      <c r="B6246" s="39" t="s">
        <v>57</v>
      </c>
      <c r="C6246" s="38" t="s">
        <v>33</v>
      </c>
      <c r="D6246" s="38" t="s">
        <v>100</v>
      </c>
      <c r="E6246" s="43">
        <v>44652</v>
      </c>
      <c r="F6246" s="42">
        <v>9.5</v>
      </c>
      <c r="G6246" s="27">
        <v>0</v>
      </c>
      <c r="H6246" s="27">
        <v>0</v>
      </c>
      <c r="I6246" s="27">
        <v>0</v>
      </c>
      <c r="J6246" s="25">
        <v>0.27848200000000001</v>
      </c>
      <c r="K6246" s="25">
        <v>0.24771399999999999</v>
      </c>
      <c r="L6246" s="25">
        <v>0.24519099999999999</v>
      </c>
    </row>
    <row r="6247" spans="2:12" ht="19.5" customHeight="1" x14ac:dyDescent="0.3">
      <c r="B6247" s="39" t="s">
        <v>57</v>
      </c>
      <c r="C6247" s="38" t="s">
        <v>33</v>
      </c>
      <c r="D6247" s="38" t="s">
        <v>100</v>
      </c>
      <c r="E6247" s="43">
        <v>44621</v>
      </c>
      <c r="F6247" s="42">
        <v>9.5</v>
      </c>
      <c r="G6247" s="27">
        <v>0</v>
      </c>
      <c r="H6247" s="27">
        <v>0.418568</v>
      </c>
      <c r="I6247" s="27">
        <v>0.37579800000000002</v>
      </c>
      <c r="J6247" s="25">
        <v>0</v>
      </c>
      <c r="K6247" s="25">
        <v>0</v>
      </c>
      <c r="L6247" s="25">
        <v>0.35226800000000003</v>
      </c>
    </row>
    <row r="6248" spans="2:12" ht="19.5" customHeight="1" x14ac:dyDescent="0.3">
      <c r="B6248" s="39" t="s">
        <v>57</v>
      </c>
      <c r="C6248" s="38" t="s">
        <v>33</v>
      </c>
      <c r="D6248" s="38" t="s">
        <v>100</v>
      </c>
      <c r="E6248" s="43">
        <v>44593</v>
      </c>
      <c r="F6248" s="42">
        <v>9.5</v>
      </c>
      <c r="G6248" s="27">
        <v>0.32280799999999998</v>
      </c>
      <c r="H6248" s="27">
        <v>0.28759299999999999</v>
      </c>
      <c r="I6248" s="27">
        <v>0</v>
      </c>
      <c r="J6248" s="25">
        <v>0</v>
      </c>
      <c r="K6248" s="25">
        <v>0</v>
      </c>
      <c r="L6248" s="25">
        <v>0.25715500000000002</v>
      </c>
    </row>
    <row r="6249" spans="2:12" ht="19.5" customHeight="1" x14ac:dyDescent="0.3">
      <c r="B6249" s="39" t="s">
        <v>57</v>
      </c>
      <c r="C6249" s="38" t="s">
        <v>33</v>
      </c>
      <c r="D6249" s="38" t="s">
        <v>100</v>
      </c>
      <c r="E6249" s="43">
        <v>44562</v>
      </c>
      <c r="F6249" s="42">
        <v>9.5</v>
      </c>
      <c r="G6249" s="27">
        <v>0.33108300000000002</v>
      </c>
      <c r="H6249" s="27">
        <v>0.301228</v>
      </c>
      <c r="I6249" s="27">
        <v>0</v>
      </c>
      <c r="J6249" s="25">
        <v>0</v>
      </c>
      <c r="K6249" s="25">
        <v>0</v>
      </c>
      <c r="L6249" s="25">
        <v>0.25537500000000002</v>
      </c>
    </row>
    <row r="6250" spans="2:12" ht="19.5" customHeight="1" x14ac:dyDescent="0.3">
      <c r="B6250" s="89" t="s">
        <v>57</v>
      </c>
      <c r="C6250" s="38" t="s">
        <v>33</v>
      </c>
      <c r="D6250" s="38" t="s">
        <v>100</v>
      </c>
      <c r="E6250" s="43">
        <v>45078</v>
      </c>
      <c r="F6250" s="42">
        <v>9.5</v>
      </c>
      <c r="G6250" s="27">
        <v>0</v>
      </c>
      <c r="H6250" s="27">
        <v>0</v>
      </c>
      <c r="I6250" s="27">
        <v>0.15187300000000001</v>
      </c>
      <c r="J6250" s="25">
        <v>0.142342</v>
      </c>
      <c r="K6250" s="25">
        <v>0</v>
      </c>
      <c r="L6250" s="25">
        <v>0.13048999999999999</v>
      </c>
    </row>
    <row r="6251" spans="2:12" ht="19.5" customHeight="1" x14ac:dyDescent="0.3">
      <c r="B6251" s="39" t="s">
        <v>57</v>
      </c>
      <c r="C6251" s="38" t="s">
        <v>33</v>
      </c>
      <c r="D6251" s="38" t="s">
        <v>82</v>
      </c>
      <c r="E6251" s="43">
        <v>45047</v>
      </c>
      <c r="F6251" s="42" t="s">
        <v>125</v>
      </c>
      <c r="G6251" s="27">
        <v>0</v>
      </c>
      <c r="H6251" s="27">
        <v>0</v>
      </c>
      <c r="I6251" s="27">
        <v>0</v>
      </c>
      <c r="J6251" s="25">
        <v>0.129669545</v>
      </c>
      <c r="K6251" s="25">
        <v>0.11711491599999999</v>
      </c>
      <c r="L6251" s="25">
        <v>0.12088966000000001</v>
      </c>
    </row>
    <row r="6252" spans="2:12" ht="19.5" customHeight="1" x14ac:dyDescent="0.3">
      <c r="B6252" s="39" t="s">
        <v>57</v>
      </c>
      <c r="C6252" s="38" t="s">
        <v>33</v>
      </c>
      <c r="D6252" s="38" t="s">
        <v>82</v>
      </c>
      <c r="E6252" s="43">
        <v>45017</v>
      </c>
      <c r="F6252" s="42" t="s">
        <v>125</v>
      </c>
      <c r="G6252" s="27">
        <v>0</v>
      </c>
      <c r="H6252" s="27">
        <v>0</v>
      </c>
      <c r="I6252" s="27">
        <v>0</v>
      </c>
      <c r="J6252" s="25">
        <v>0.108317887</v>
      </c>
      <c r="K6252" s="25">
        <v>9.1231855000000001E-2</v>
      </c>
      <c r="L6252" s="25">
        <v>0.10369192000000001</v>
      </c>
    </row>
    <row r="6253" spans="2:12" ht="19.5" customHeight="1" x14ac:dyDescent="0.3">
      <c r="B6253" s="39" t="s">
        <v>57</v>
      </c>
      <c r="C6253" s="38" t="s">
        <v>33</v>
      </c>
      <c r="D6253" s="38" t="s">
        <v>82</v>
      </c>
      <c r="E6253" s="43">
        <v>44986</v>
      </c>
      <c r="F6253" s="42" t="s">
        <v>125</v>
      </c>
      <c r="G6253" s="27">
        <v>0</v>
      </c>
      <c r="H6253" s="27">
        <v>0.17858192000000001</v>
      </c>
      <c r="I6253" s="27">
        <v>0.14509223900000001</v>
      </c>
      <c r="J6253" s="25">
        <v>0</v>
      </c>
      <c r="K6253" s="25">
        <v>0</v>
      </c>
      <c r="L6253" s="25">
        <v>0.143381171</v>
      </c>
    </row>
    <row r="6254" spans="2:12" ht="19.5" customHeight="1" x14ac:dyDescent="0.3">
      <c r="B6254" s="39" t="s">
        <v>57</v>
      </c>
      <c r="C6254" s="38" t="s">
        <v>33</v>
      </c>
      <c r="D6254" s="38" t="s">
        <v>82</v>
      </c>
      <c r="E6254" s="43">
        <v>44958</v>
      </c>
      <c r="F6254" s="42" t="s">
        <v>125</v>
      </c>
      <c r="G6254" s="27">
        <v>0.23994558699999999</v>
      </c>
      <c r="H6254" s="27">
        <v>0.219863638</v>
      </c>
      <c r="I6254" s="27">
        <v>0</v>
      </c>
      <c r="J6254" s="25">
        <v>0</v>
      </c>
      <c r="K6254" s="25">
        <v>0</v>
      </c>
      <c r="L6254" s="25">
        <v>0.16968294</v>
      </c>
    </row>
    <row r="6255" spans="2:12" ht="19.5" customHeight="1" x14ac:dyDescent="0.3">
      <c r="B6255" s="39" t="s">
        <v>57</v>
      </c>
      <c r="C6255" s="38" t="s">
        <v>33</v>
      </c>
      <c r="D6255" s="38" t="s">
        <v>82</v>
      </c>
      <c r="E6255" s="43">
        <v>44927</v>
      </c>
      <c r="F6255" s="42" t="s">
        <v>125</v>
      </c>
      <c r="G6255" s="27">
        <v>0.19943512199999999</v>
      </c>
      <c r="H6255" s="27">
        <v>0.16860708799999999</v>
      </c>
      <c r="I6255" s="27">
        <v>0</v>
      </c>
      <c r="J6255" s="25">
        <v>0</v>
      </c>
      <c r="K6255" s="25">
        <v>0</v>
      </c>
      <c r="L6255" s="25">
        <v>0.100224044</v>
      </c>
    </row>
    <row r="6256" spans="2:12" ht="19.5" customHeight="1" x14ac:dyDescent="0.3">
      <c r="B6256" s="39" t="s">
        <v>57</v>
      </c>
      <c r="C6256" s="38" t="s">
        <v>33</v>
      </c>
      <c r="D6256" s="38" t="s">
        <v>82</v>
      </c>
      <c r="E6256" s="43">
        <v>44896</v>
      </c>
      <c r="F6256" s="42" t="s">
        <v>125</v>
      </c>
      <c r="G6256" s="27">
        <v>0.21025099999999999</v>
      </c>
      <c r="H6256" s="27">
        <v>0.190772</v>
      </c>
      <c r="I6256" s="27">
        <v>0</v>
      </c>
      <c r="J6256" s="25">
        <v>0</v>
      </c>
      <c r="K6256" s="25">
        <v>0</v>
      </c>
      <c r="L6256" s="25">
        <v>0.15775</v>
      </c>
    </row>
    <row r="6257" spans="2:12" ht="19.5" customHeight="1" x14ac:dyDescent="0.3">
      <c r="B6257" s="39" t="s">
        <v>57</v>
      </c>
      <c r="C6257" s="38" t="s">
        <v>33</v>
      </c>
      <c r="D6257" s="38" t="s">
        <v>82</v>
      </c>
      <c r="E6257" s="43">
        <v>44866</v>
      </c>
      <c r="F6257" s="42" t="s">
        <v>125</v>
      </c>
      <c r="G6257" s="27">
        <v>0</v>
      </c>
      <c r="H6257" s="27">
        <v>0.21634400000000001</v>
      </c>
      <c r="I6257" s="27">
        <v>0.19092600000000001</v>
      </c>
      <c r="J6257" s="25">
        <v>0</v>
      </c>
      <c r="K6257" s="25">
        <v>0</v>
      </c>
      <c r="L6257" s="25">
        <v>0.16320699999999999</v>
      </c>
    </row>
    <row r="6258" spans="2:12" ht="19.5" customHeight="1" x14ac:dyDescent="0.3">
      <c r="B6258" s="39" t="s">
        <v>57</v>
      </c>
      <c r="C6258" s="38" t="s">
        <v>33</v>
      </c>
      <c r="D6258" s="38" t="s">
        <v>82</v>
      </c>
      <c r="E6258" s="43">
        <v>44835</v>
      </c>
      <c r="F6258" s="42" t="s">
        <v>125</v>
      </c>
      <c r="G6258" s="27">
        <v>0</v>
      </c>
      <c r="H6258" s="27">
        <v>0</v>
      </c>
      <c r="I6258" s="27">
        <v>0</v>
      </c>
      <c r="J6258" s="25">
        <v>0.21474799999999999</v>
      </c>
      <c r="K6258" s="25">
        <v>0.18326400000000001</v>
      </c>
      <c r="L6258" s="25">
        <v>0.171954</v>
      </c>
    </row>
    <row r="6259" spans="2:12" ht="19.5" customHeight="1" x14ac:dyDescent="0.3">
      <c r="B6259" s="39" t="s">
        <v>57</v>
      </c>
      <c r="C6259" s="38" t="s">
        <v>33</v>
      </c>
      <c r="D6259" s="38" t="s">
        <v>82</v>
      </c>
      <c r="E6259" s="43">
        <v>44805</v>
      </c>
      <c r="F6259" s="42" t="s">
        <v>125</v>
      </c>
      <c r="G6259" s="27">
        <v>0</v>
      </c>
      <c r="H6259" s="27">
        <v>0</v>
      </c>
      <c r="I6259" s="27">
        <v>0.23174900000000001</v>
      </c>
      <c r="J6259" s="25">
        <v>0.19872599999999999</v>
      </c>
      <c r="K6259" s="25">
        <v>0</v>
      </c>
      <c r="L6259" s="25">
        <v>0.18382399999999999</v>
      </c>
    </row>
    <row r="6260" spans="2:12" ht="19.5" customHeight="1" x14ac:dyDescent="0.3">
      <c r="B6260" s="39" t="s">
        <v>57</v>
      </c>
      <c r="C6260" s="38" t="s">
        <v>33</v>
      </c>
      <c r="D6260" s="38" t="s">
        <v>82</v>
      </c>
      <c r="E6260" s="43">
        <v>44774</v>
      </c>
      <c r="F6260" s="42" t="s">
        <v>125</v>
      </c>
      <c r="G6260" s="27">
        <v>0</v>
      </c>
      <c r="H6260" s="27">
        <v>0</v>
      </c>
      <c r="I6260" s="27">
        <v>0.23081399999999999</v>
      </c>
      <c r="J6260" s="25">
        <v>0.21990799999999999</v>
      </c>
      <c r="K6260" s="25">
        <v>0</v>
      </c>
      <c r="L6260" s="25">
        <v>0.20976400000000001</v>
      </c>
    </row>
    <row r="6261" spans="2:12" ht="19.5" customHeight="1" x14ac:dyDescent="0.3">
      <c r="B6261" s="39" t="s">
        <v>57</v>
      </c>
      <c r="C6261" s="38" t="s">
        <v>33</v>
      </c>
      <c r="D6261" s="38" t="s">
        <v>82</v>
      </c>
      <c r="E6261" s="43">
        <v>44743</v>
      </c>
      <c r="F6261" s="42" t="s">
        <v>125</v>
      </c>
      <c r="G6261" s="27">
        <v>0.24795400000000001</v>
      </c>
      <c r="H6261" s="27">
        <v>0.23505899999999999</v>
      </c>
      <c r="I6261" s="27">
        <v>0</v>
      </c>
      <c r="J6261" s="25">
        <v>0</v>
      </c>
      <c r="K6261" s="25">
        <v>0</v>
      </c>
      <c r="L6261" s="25">
        <v>0.190136</v>
      </c>
    </row>
    <row r="6262" spans="2:12" ht="19.5" customHeight="1" x14ac:dyDescent="0.3">
      <c r="B6262" s="39" t="s">
        <v>57</v>
      </c>
      <c r="C6262" s="38" t="s">
        <v>33</v>
      </c>
      <c r="D6262" s="38" t="s">
        <v>82</v>
      </c>
      <c r="E6262" s="43">
        <v>44713</v>
      </c>
      <c r="F6262" s="42" t="s">
        <v>125</v>
      </c>
      <c r="G6262" s="27">
        <v>0</v>
      </c>
      <c r="H6262" s="27">
        <v>0</v>
      </c>
      <c r="I6262" s="27">
        <v>0.245367</v>
      </c>
      <c r="J6262" s="25">
        <v>0.234234</v>
      </c>
      <c r="K6262" s="25">
        <v>0</v>
      </c>
      <c r="L6262" s="25">
        <v>0.22670099999999999</v>
      </c>
    </row>
    <row r="6263" spans="2:12" ht="19.5" customHeight="1" x14ac:dyDescent="0.3">
      <c r="B6263" s="39" t="s">
        <v>57</v>
      </c>
      <c r="C6263" s="38" t="s">
        <v>33</v>
      </c>
      <c r="D6263" s="38" t="s">
        <v>82</v>
      </c>
      <c r="E6263" s="43">
        <v>44682</v>
      </c>
      <c r="F6263" s="42" t="s">
        <v>125</v>
      </c>
      <c r="G6263" s="27">
        <v>0</v>
      </c>
      <c r="H6263" s="27">
        <v>0</v>
      </c>
      <c r="I6263" s="27">
        <v>0</v>
      </c>
      <c r="J6263" s="25">
        <v>0.26091799999999998</v>
      </c>
      <c r="K6263" s="25">
        <v>0.24426300000000001</v>
      </c>
      <c r="L6263" s="25">
        <v>0.244232</v>
      </c>
    </row>
    <row r="6264" spans="2:12" ht="19.5" customHeight="1" x14ac:dyDescent="0.3">
      <c r="B6264" s="39" t="s">
        <v>57</v>
      </c>
      <c r="C6264" s="38" t="s">
        <v>33</v>
      </c>
      <c r="D6264" s="38" t="s">
        <v>82</v>
      </c>
      <c r="E6264" s="43">
        <v>44652</v>
      </c>
      <c r="F6264" s="42" t="s">
        <v>125</v>
      </c>
      <c r="G6264" s="27">
        <v>0</v>
      </c>
      <c r="H6264" s="27">
        <v>0</v>
      </c>
      <c r="I6264" s="27">
        <v>0</v>
      </c>
      <c r="J6264" s="25">
        <v>0.28242699999999998</v>
      </c>
      <c r="K6264" s="25">
        <v>0.25129899999999999</v>
      </c>
      <c r="L6264" s="25">
        <v>0.25343300000000002</v>
      </c>
    </row>
    <row r="6265" spans="2:12" ht="19.5" customHeight="1" x14ac:dyDescent="0.3">
      <c r="B6265" s="39" t="s">
        <v>57</v>
      </c>
      <c r="C6265" s="38" t="s">
        <v>33</v>
      </c>
      <c r="D6265" s="38" t="s">
        <v>82</v>
      </c>
      <c r="E6265" s="43">
        <v>44621</v>
      </c>
      <c r="F6265" s="42" t="s">
        <v>125</v>
      </c>
      <c r="G6265" s="27">
        <v>0</v>
      </c>
      <c r="H6265" s="27">
        <v>0.42939699999999997</v>
      </c>
      <c r="I6265" s="27">
        <v>0.384992</v>
      </c>
      <c r="J6265" s="25">
        <v>0</v>
      </c>
      <c r="K6265" s="25">
        <v>0</v>
      </c>
      <c r="L6265" s="25">
        <v>0.359537</v>
      </c>
    </row>
    <row r="6266" spans="2:12" ht="19.5" customHeight="1" x14ac:dyDescent="0.3">
      <c r="B6266" s="39" t="s">
        <v>57</v>
      </c>
      <c r="C6266" s="38" t="s">
        <v>33</v>
      </c>
      <c r="D6266" s="38" t="s">
        <v>82</v>
      </c>
      <c r="E6266" s="43">
        <v>44593</v>
      </c>
      <c r="F6266" s="42" t="s">
        <v>125</v>
      </c>
      <c r="G6266" s="27">
        <v>0.337119</v>
      </c>
      <c r="H6266" s="27">
        <v>0.30100300000000002</v>
      </c>
      <c r="I6266" s="27">
        <v>0</v>
      </c>
      <c r="J6266" s="25">
        <v>0</v>
      </c>
      <c r="K6266" s="25">
        <v>0</v>
      </c>
      <c r="L6266" s="25">
        <v>0.26268599999999998</v>
      </c>
    </row>
    <row r="6267" spans="2:12" ht="19.5" customHeight="1" x14ac:dyDescent="0.3">
      <c r="B6267" s="39" t="s">
        <v>57</v>
      </c>
      <c r="C6267" s="38" t="s">
        <v>33</v>
      </c>
      <c r="D6267" s="38" t="s">
        <v>82</v>
      </c>
      <c r="E6267" s="43">
        <v>44562</v>
      </c>
      <c r="F6267" s="42" t="s">
        <v>125</v>
      </c>
      <c r="G6267" s="27">
        <v>0.34609400000000001</v>
      </c>
      <c r="H6267" s="27">
        <v>0.315303</v>
      </c>
      <c r="I6267" s="27">
        <v>0</v>
      </c>
      <c r="J6267" s="25">
        <v>0</v>
      </c>
      <c r="K6267" s="25">
        <v>0</v>
      </c>
      <c r="L6267" s="25">
        <v>0.26071299999999997</v>
      </c>
    </row>
    <row r="6268" spans="2:12" ht="19.5" customHeight="1" x14ac:dyDescent="0.3">
      <c r="B6268" s="88" t="s">
        <v>57</v>
      </c>
      <c r="C6268" s="38" t="s">
        <v>33</v>
      </c>
      <c r="D6268" s="38" t="s">
        <v>82</v>
      </c>
      <c r="E6268" s="43">
        <v>45078</v>
      </c>
      <c r="F6268" s="42" t="s">
        <v>125</v>
      </c>
      <c r="G6268" s="27">
        <v>0</v>
      </c>
      <c r="H6268" s="27">
        <v>0</v>
      </c>
      <c r="I6268" s="27">
        <v>0.14366954502191717</v>
      </c>
      <c r="J6268" s="25">
        <v>0.13111491606630221</v>
      </c>
      <c r="K6268" s="25">
        <v>0</v>
      </c>
      <c r="L6268" s="25">
        <v>0.13888966025748123</v>
      </c>
    </row>
    <row r="6269" spans="2:12" ht="19.5" customHeight="1" x14ac:dyDescent="0.3">
      <c r="B6269" s="39" t="s">
        <v>57</v>
      </c>
      <c r="C6269" s="38" t="s">
        <v>33</v>
      </c>
      <c r="D6269" s="38" t="s">
        <v>82</v>
      </c>
      <c r="E6269" s="43">
        <v>45047</v>
      </c>
      <c r="F6269" s="42" t="s">
        <v>126</v>
      </c>
      <c r="G6269" s="27">
        <v>0</v>
      </c>
      <c r="H6269" s="27">
        <v>0</v>
      </c>
      <c r="I6269" s="27">
        <v>0</v>
      </c>
      <c r="J6269" s="25">
        <v>0.134669545</v>
      </c>
      <c r="K6269" s="25">
        <v>0.12211491599999999</v>
      </c>
      <c r="L6269" s="25">
        <v>0.12588966000000001</v>
      </c>
    </row>
    <row r="6270" spans="2:12" ht="19.5" customHeight="1" x14ac:dyDescent="0.3">
      <c r="B6270" s="39" t="s">
        <v>57</v>
      </c>
      <c r="C6270" s="38" t="s">
        <v>33</v>
      </c>
      <c r="D6270" s="38" t="s">
        <v>82</v>
      </c>
      <c r="E6270" s="43">
        <v>45017</v>
      </c>
      <c r="F6270" s="42" t="s">
        <v>126</v>
      </c>
      <c r="G6270" s="27">
        <v>0</v>
      </c>
      <c r="H6270" s="27">
        <v>0</v>
      </c>
      <c r="I6270" s="27">
        <v>0</v>
      </c>
      <c r="J6270" s="25">
        <v>0.11331788700000001</v>
      </c>
      <c r="K6270" s="25">
        <v>9.6231855000000005E-2</v>
      </c>
      <c r="L6270" s="25">
        <v>0.10869192</v>
      </c>
    </row>
    <row r="6271" spans="2:12" ht="19.5" customHeight="1" x14ac:dyDescent="0.3">
      <c r="B6271" s="39" t="s">
        <v>57</v>
      </c>
      <c r="C6271" s="38" t="s">
        <v>33</v>
      </c>
      <c r="D6271" s="38" t="s">
        <v>82</v>
      </c>
      <c r="E6271" s="43">
        <v>44986</v>
      </c>
      <c r="F6271" s="42" t="s">
        <v>126</v>
      </c>
      <c r="G6271" s="27">
        <v>0</v>
      </c>
      <c r="H6271" s="27">
        <v>0.18454504499999999</v>
      </c>
      <c r="I6271" s="27">
        <v>0.15100461400000001</v>
      </c>
      <c r="J6271" s="25">
        <v>0</v>
      </c>
      <c r="K6271" s="25">
        <v>0</v>
      </c>
      <c r="L6271" s="25">
        <v>0.14936967100000001</v>
      </c>
    </row>
    <row r="6272" spans="2:12" ht="19.5" customHeight="1" x14ac:dyDescent="0.3">
      <c r="B6272" s="39" t="s">
        <v>57</v>
      </c>
      <c r="C6272" s="38" t="s">
        <v>33</v>
      </c>
      <c r="D6272" s="38" t="s">
        <v>82</v>
      </c>
      <c r="E6272" s="43">
        <v>44896</v>
      </c>
      <c r="F6272" s="42" t="s">
        <v>126</v>
      </c>
      <c r="G6272" s="27">
        <v>0.215251</v>
      </c>
      <c r="H6272" s="27">
        <v>0.195772</v>
      </c>
      <c r="I6272" s="27">
        <v>0</v>
      </c>
      <c r="J6272" s="25">
        <v>0</v>
      </c>
      <c r="K6272" s="25">
        <v>0</v>
      </c>
      <c r="L6272" s="25">
        <v>0.16275000000000001</v>
      </c>
    </row>
    <row r="6273" spans="2:12" ht="19.5" customHeight="1" x14ac:dyDescent="0.3">
      <c r="B6273" s="39" t="s">
        <v>57</v>
      </c>
      <c r="C6273" s="38" t="s">
        <v>33</v>
      </c>
      <c r="D6273" s="38" t="s">
        <v>82</v>
      </c>
      <c r="E6273" s="43">
        <v>44866</v>
      </c>
      <c r="F6273" s="42" t="s">
        <v>126</v>
      </c>
      <c r="G6273" s="27">
        <v>0</v>
      </c>
      <c r="H6273" s="27">
        <v>0.22134399999999999</v>
      </c>
      <c r="I6273" s="27">
        <v>0.19592599999999999</v>
      </c>
      <c r="J6273" s="25">
        <v>0</v>
      </c>
      <c r="K6273" s="25">
        <v>0</v>
      </c>
      <c r="L6273" s="25">
        <v>0.168207</v>
      </c>
    </row>
    <row r="6274" spans="2:12" ht="19.5" customHeight="1" x14ac:dyDescent="0.3">
      <c r="B6274" s="39" t="s">
        <v>57</v>
      </c>
      <c r="C6274" s="38" t="s">
        <v>33</v>
      </c>
      <c r="D6274" s="38" t="s">
        <v>82</v>
      </c>
      <c r="E6274" s="43">
        <v>44835</v>
      </c>
      <c r="F6274" s="42" t="s">
        <v>126</v>
      </c>
      <c r="G6274" s="27">
        <v>0</v>
      </c>
      <c r="H6274" s="27">
        <v>0</v>
      </c>
      <c r="I6274" s="27">
        <v>0</v>
      </c>
      <c r="J6274" s="25">
        <v>0.219748</v>
      </c>
      <c r="K6274" s="25">
        <v>0.18826399999999999</v>
      </c>
      <c r="L6274" s="25">
        <v>0.176954</v>
      </c>
    </row>
    <row r="6275" spans="2:12" ht="19.5" customHeight="1" x14ac:dyDescent="0.3">
      <c r="B6275" s="39" t="s">
        <v>57</v>
      </c>
      <c r="C6275" s="38" t="s">
        <v>33</v>
      </c>
      <c r="D6275" s="38" t="s">
        <v>82</v>
      </c>
      <c r="E6275" s="43">
        <v>44805</v>
      </c>
      <c r="F6275" s="42" t="s">
        <v>126</v>
      </c>
      <c r="G6275" s="27">
        <v>0</v>
      </c>
      <c r="H6275" s="27">
        <v>0</v>
      </c>
      <c r="I6275" s="27">
        <v>0.23674899999999999</v>
      </c>
      <c r="J6275" s="25">
        <v>0.20372599999999999</v>
      </c>
      <c r="K6275" s="25">
        <v>0</v>
      </c>
      <c r="L6275" s="25">
        <v>0.18882399999999999</v>
      </c>
    </row>
    <row r="6276" spans="2:12" ht="19.5" customHeight="1" x14ac:dyDescent="0.3">
      <c r="B6276" s="39" t="s">
        <v>57</v>
      </c>
      <c r="C6276" s="38" t="s">
        <v>33</v>
      </c>
      <c r="D6276" s="38" t="s">
        <v>82</v>
      </c>
      <c r="E6276" s="43">
        <v>44774</v>
      </c>
      <c r="F6276" s="42" t="s">
        <v>126</v>
      </c>
      <c r="G6276" s="27">
        <v>0</v>
      </c>
      <c r="H6276" s="27">
        <v>0</v>
      </c>
      <c r="I6276" s="27">
        <v>0.235814</v>
      </c>
      <c r="J6276" s="25">
        <v>0.224908</v>
      </c>
      <c r="K6276" s="25">
        <v>0</v>
      </c>
      <c r="L6276" s="25">
        <v>0.21476400000000001</v>
      </c>
    </row>
    <row r="6277" spans="2:12" ht="19.5" customHeight="1" x14ac:dyDescent="0.3">
      <c r="B6277" s="39" t="s">
        <v>57</v>
      </c>
      <c r="C6277" s="38" t="s">
        <v>33</v>
      </c>
      <c r="D6277" s="38" t="s">
        <v>82</v>
      </c>
      <c r="E6277" s="43">
        <v>44743</v>
      </c>
      <c r="F6277" s="42" t="s">
        <v>126</v>
      </c>
      <c r="G6277" s="27">
        <v>0.25295400000000001</v>
      </c>
      <c r="H6277" s="27">
        <v>0.24005899999999999</v>
      </c>
      <c r="I6277" s="27">
        <v>0</v>
      </c>
      <c r="J6277" s="25">
        <v>0</v>
      </c>
      <c r="K6277" s="25">
        <v>0</v>
      </c>
      <c r="L6277" s="25">
        <v>0.195136</v>
      </c>
    </row>
    <row r="6278" spans="2:12" ht="19.5" customHeight="1" x14ac:dyDescent="0.3">
      <c r="B6278" s="39" t="s">
        <v>57</v>
      </c>
      <c r="C6278" s="38" t="s">
        <v>33</v>
      </c>
      <c r="D6278" s="38" t="s">
        <v>82</v>
      </c>
      <c r="E6278" s="43">
        <v>44713</v>
      </c>
      <c r="F6278" s="42" t="s">
        <v>126</v>
      </c>
      <c r="G6278" s="27">
        <v>0</v>
      </c>
      <c r="H6278" s="27">
        <v>0</v>
      </c>
      <c r="I6278" s="27">
        <v>0.25036700000000001</v>
      </c>
      <c r="J6278" s="25">
        <v>0.239234</v>
      </c>
      <c r="K6278" s="25">
        <v>0</v>
      </c>
      <c r="L6278" s="25">
        <v>0.23170099999999999</v>
      </c>
    </row>
    <row r="6279" spans="2:12" ht="19.5" customHeight="1" x14ac:dyDescent="0.3">
      <c r="B6279" s="39" t="s">
        <v>57</v>
      </c>
      <c r="C6279" s="38" t="s">
        <v>33</v>
      </c>
      <c r="D6279" s="38" t="s">
        <v>82</v>
      </c>
      <c r="E6279" s="43">
        <v>44682</v>
      </c>
      <c r="F6279" s="42" t="s">
        <v>126</v>
      </c>
      <c r="G6279" s="27">
        <v>0</v>
      </c>
      <c r="H6279" s="27">
        <v>0</v>
      </c>
      <c r="I6279" s="27">
        <v>0</v>
      </c>
      <c r="J6279" s="25">
        <v>0.26591799999999999</v>
      </c>
      <c r="K6279" s="25">
        <v>0.24926300000000001</v>
      </c>
      <c r="L6279" s="25">
        <v>0.24923200000000001</v>
      </c>
    </row>
    <row r="6280" spans="2:12" ht="19.5" customHeight="1" x14ac:dyDescent="0.3">
      <c r="B6280" s="39" t="s">
        <v>57</v>
      </c>
      <c r="C6280" s="38" t="s">
        <v>33</v>
      </c>
      <c r="D6280" s="38" t="s">
        <v>82</v>
      </c>
      <c r="E6280" s="43">
        <v>44652</v>
      </c>
      <c r="F6280" s="42" t="s">
        <v>126</v>
      </c>
      <c r="G6280" s="27">
        <v>0</v>
      </c>
      <c r="H6280" s="27">
        <v>0</v>
      </c>
      <c r="I6280" s="27">
        <v>0</v>
      </c>
      <c r="J6280" s="25">
        <v>0.28742699999999999</v>
      </c>
      <c r="K6280" s="25">
        <v>0.256299</v>
      </c>
      <c r="L6280" s="25">
        <v>0.25843300000000002</v>
      </c>
    </row>
    <row r="6281" spans="2:12" ht="19.5" customHeight="1" x14ac:dyDescent="0.3">
      <c r="B6281" s="39" t="s">
        <v>57</v>
      </c>
      <c r="C6281" s="38" t="s">
        <v>33</v>
      </c>
      <c r="D6281" s="38" t="s">
        <v>82</v>
      </c>
      <c r="E6281" s="43">
        <v>44621</v>
      </c>
      <c r="F6281" s="42" t="s">
        <v>126</v>
      </c>
      <c r="G6281" s="27">
        <v>0</v>
      </c>
      <c r="H6281" s="27">
        <v>0.43439699999999998</v>
      </c>
      <c r="I6281" s="27">
        <v>0.38999200000000001</v>
      </c>
      <c r="J6281" s="25">
        <v>0</v>
      </c>
      <c r="K6281" s="25">
        <v>0</v>
      </c>
      <c r="L6281" s="25">
        <v>0.364537</v>
      </c>
    </row>
    <row r="6282" spans="2:12" ht="19.5" customHeight="1" x14ac:dyDescent="0.3">
      <c r="B6282" s="39" t="s">
        <v>57</v>
      </c>
      <c r="C6282" s="38" t="s">
        <v>33</v>
      </c>
      <c r="D6282" s="38" t="s">
        <v>82</v>
      </c>
      <c r="E6282" s="43">
        <v>44593</v>
      </c>
      <c r="F6282" s="42" t="s">
        <v>126</v>
      </c>
      <c r="G6282" s="27">
        <v>0.34211900000000001</v>
      </c>
      <c r="H6282" s="27">
        <v>0.30600300000000002</v>
      </c>
      <c r="I6282" s="27">
        <v>0</v>
      </c>
      <c r="J6282" s="25">
        <v>0</v>
      </c>
      <c r="K6282" s="25">
        <v>0</v>
      </c>
      <c r="L6282" s="25">
        <v>0.26768599999999998</v>
      </c>
    </row>
    <row r="6283" spans="2:12" ht="19.5" customHeight="1" x14ac:dyDescent="0.3">
      <c r="B6283" s="39" t="s">
        <v>57</v>
      </c>
      <c r="C6283" s="38" t="s">
        <v>33</v>
      </c>
      <c r="D6283" s="38" t="s">
        <v>82</v>
      </c>
      <c r="E6283" s="43">
        <v>44562</v>
      </c>
      <c r="F6283" s="42" t="s">
        <v>126</v>
      </c>
      <c r="G6283" s="27">
        <v>0.35109400000000002</v>
      </c>
      <c r="H6283" s="27">
        <v>0.320303</v>
      </c>
      <c r="I6283" s="27">
        <v>0</v>
      </c>
      <c r="J6283" s="25">
        <v>0</v>
      </c>
      <c r="K6283" s="25">
        <v>0</v>
      </c>
      <c r="L6283" s="25">
        <v>0.26571299999999998</v>
      </c>
    </row>
    <row r="6284" spans="2:12" ht="19.5" customHeight="1" x14ac:dyDescent="0.3">
      <c r="B6284" s="89" t="s">
        <v>57</v>
      </c>
      <c r="C6284" s="38" t="s">
        <v>33</v>
      </c>
      <c r="D6284" s="38" t="s">
        <v>82</v>
      </c>
      <c r="E6284" s="43">
        <v>44958</v>
      </c>
      <c r="F6284" s="42" t="s">
        <v>126</v>
      </c>
      <c r="G6284" s="27">
        <v>0.24586303700000001</v>
      </c>
      <c r="H6284" s="27">
        <v>0.22582676300000001</v>
      </c>
      <c r="I6284" s="27">
        <v>0</v>
      </c>
      <c r="J6284" s="25">
        <v>0</v>
      </c>
      <c r="K6284" s="25">
        <v>0</v>
      </c>
      <c r="L6284" s="25">
        <v>0.17567144000000001</v>
      </c>
    </row>
    <row r="6285" spans="2:12" ht="19.5" customHeight="1" x14ac:dyDescent="0.3">
      <c r="B6285" s="88" t="s">
        <v>57</v>
      </c>
      <c r="C6285" s="38" t="s">
        <v>33</v>
      </c>
      <c r="D6285" s="38" t="s">
        <v>82</v>
      </c>
      <c r="E6285" s="43">
        <v>44927</v>
      </c>
      <c r="F6285" s="42" t="s">
        <v>126</v>
      </c>
      <c r="G6285" s="27">
        <v>0.20535257200000001</v>
      </c>
      <c r="H6285" s="27">
        <v>0.174570213</v>
      </c>
      <c r="I6285" s="27">
        <v>0</v>
      </c>
      <c r="J6285" s="25">
        <v>0</v>
      </c>
      <c r="K6285" s="25">
        <v>0</v>
      </c>
      <c r="L6285" s="25">
        <v>0.10621254400000001</v>
      </c>
    </row>
    <row r="6286" spans="2:12" ht="19.5" customHeight="1" x14ac:dyDescent="0.3">
      <c r="B6286" s="89" t="s">
        <v>57</v>
      </c>
      <c r="C6286" s="38" t="s">
        <v>33</v>
      </c>
      <c r="D6286" s="38" t="s">
        <v>82</v>
      </c>
      <c r="E6286" s="43">
        <v>45078</v>
      </c>
      <c r="F6286" s="42" t="s">
        <v>126</v>
      </c>
      <c r="G6286" s="27">
        <v>0</v>
      </c>
      <c r="H6286" s="27">
        <v>0</v>
      </c>
      <c r="I6286" s="27">
        <v>0.14866954502191718</v>
      </c>
      <c r="J6286" s="25">
        <v>0.13911491606630222</v>
      </c>
      <c r="K6286" s="25">
        <v>0</v>
      </c>
      <c r="L6286" s="25">
        <v>0.14388966025748123</v>
      </c>
    </row>
    <row r="6287" spans="2:12" ht="19.5" customHeight="1" x14ac:dyDescent="0.3">
      <c r="B6287" s="39" t="s">
        <v>57</v>
      </c>
      <c r="C6287" s="38" t="s">
        <v>33</v>
      </c>
      <c r="D6287" s="38" t="s">
        <v>82</v>
      </c>
      <c r="E6287" s="43">
        <v>45047</v>
      </c>
      <c r="F6287" s="42" t="s">
        <v>127</v>
      </c>
      <c r="G6287" s="27">
        <v>0</v>
      </c>
      <c r="H6287" s="27">
        <v>0</v>
      </c>
      <c r="I6287" s="27">
        <v>0</v>
      </c>
      <c r="J6287" s="25">
        <v>0.13966954499999998</v>
      </c>
      <c r="K6287" s="25">
        <v>0.12711491599999997</v>
      </c>
      <c r="L6287" s="25">
        <v>0.13088965999999999</v>
      </c>
    </row>
    <row r="6288" spans="2:12" ht="19.5" customHeight="1" x14ac:dyDescent="0.3">
      <c r="B6288" s="39" t="s">
        <v>57</v>
      </c>
      <c r="C6288" s="38" t="s">
        <v>33</v>
      </c>
      <c r="D6288" s="38" t="s">
        <v>82</v>
      </c>
      <c r="E6288" s="43">
        <v>45017</v>
      </c>
      <c r="F6288" s="42" t="s">
        <v>127</v>
      </c>
      <c r="G6288" s="27">
        <v>0</v>
      </c>
      <c r="H6288" s="27">
        <v>0</v>
      </c>
      <c r="I6288" s="27">
        <v>0</v>
      </c>
      <c r="J6288" s="25">
        <v>0.118317887</v>
      </c>
      <c r="K6288" s="25">
        <v>0.101231855</v>
      </c>
      <c r="L6288" s="25">
        <v>0.11369192</v>
      </c>
    </row>
    <row r="6289" spans="2:12" ht="19.5" customHeight="1" x14ac:dyDescent="0.3">
      <c r="B6289" s="39" t="s">
        <v>57</v>
      </c>
      <c r="C6289" s="38" t="s">
        <v>33</v>
      </c>
      <c r="D6289" s="38" t="s">
        <v>82</v>
      </c>
      <c r="E6289" s="43">
        <v>44986</v>
      </c>
      <c r="F6289" s="42" t="s">
        <v>127</v>
      </c>
      <c r="G6289" s="27">
        <v>0</v>
      </c>
      <c r="H6289" s="27">
        <v>0.19050817</v>
      </c>
      <c r="I6289" s="27">
        <v>0.15691698900000001</v>
      </c>
      <c r="J6289" s="25">
        <v>0</v>
      </c>
      <c r="K6289" s="25">
        <v>0</v>
      </c>
      <c r="L6289" s="25">
        <v>0.15535817099999999</v>
      </c>
    </row>
    <row r="6290" spans="2:12" ht="19.5" customHeight="1" x14ac:dyDescent="0.3">
      <c r="B6290" s="39" t="s">
        <v>57</v>
      </c>
      <c r="C6290" s="38" t="s">
        <v>33</v>
      </c>
      <c r="D6290" s="38" t="s">
        <v>82</v>
      </c>
      <c r="E6290" s="43">
        <v>44958</v>
      </c>
      <c r="F6290" s="42" t="s">
        <v>127</v>
      </c>
      <c r="G6290" s="27">
        <v>0.251780487</v>
      </c>
      <c r="H6290" s="27">
        <v>0.231789888</v>
      </c>
      <c r="I6290" s="27">
        <v>0</v>
      </c>
      <c r="J6290" s="25">
        <v>0</v>
      </c>
      <c r="K6290" s="25">
        <v>0</v>
      </c>
      <c r="L6290" s="25">
        <v>0.18165993999999999</v>
      </c>
    </row>
    <row r="6291" spans="2:12" ht="19.5" customHeight="1" x14ac:dyDescent="0.3">
      <c r="B6291" s="39" t="s">
        <v>57</v>
      </c>
      <c r="C6291" s="38" t="s">
        <v>33</v>
      </c>
      <c r="D6291" s="38" t="s">
        <v>82</v>
      </c>
      <c r="E6291" s="43">
        <v>44927</v>
      </c>
      <c r="F6291" s="42" t="s">
        <v>127</v>
      </c>
      <c r="G6291" s="27">
        <v>0.211270022</v>
      </c>
      <c r="H6291" s="27">
        <v>0.18053333799999999</v>
      </c>
      <c r="I6291" s="27">
        <v>0</v>
      </c>
      <c r="J6291" s="25">
        <v>0</v>
      </c>
      <c r="K6291" s="25">
        <v>0</v>
      </c>
      <c r="L6291" s="25">
        <v>0.112201044</v>
      </c>
    </row>
    <row r="6292" spans="2:12" ht="19.5" customHeight="1" x14ac:dyDescent="0.3">
      <c r="B6292" s="39" t="s">
        <v>57</v>
      </c>
      <c r="C6292" s="38" t="s">
        <v>33</v>
      </c>
      <c r="D6292" s="38" t="s">
        <v>82</v>
      </c>
      <c r="E6292" s="43">
        <v>44896</v>
      </c>
      <c r="F6292" s="42" t="s">
        <v>127</v>
      </c>
      <c r="G6292" s="27">
        <v>0.220251</v>
      </c>
      <c r="H6292" s="27">
        <v>0.20077200000000001</v>
      </c>
      <c r="I6292" s="27">
        <v>0</v>
      </c>
      <c r="J6292" s="25">
        <v>0</v>
      </c>
      <c r="K6292" s="25">
        <v>0</v>
      </c>
      <c r="L6292" s="25">
        <v>0.16775000000000001</v>
      </c>
    </row>
    <row r="6293" spans="2:12" ht="19.5" customHeight="1" x14ac:dyDescent="0.3">
      <c r="B6293" s="39" t="s">
        <v>57</v>
      </c>
      <c r="C6293" s="38" t="s">
        <v>33</v>
      </c>
      <c r="D6293" s="38" t="s">
        <v>82</v>
      </c>
      <c r="E6293" s="43">
        <v>44866</v>
      </c>
      <c r="F6293" s="42" t="s">
        <v>127</v>
      </c>
      <c r="G6293" s="27">
        <v>0</v>
      </c>
      <c r="H6293" s="27">
        <v>0.22634399999999999</v>
      </c>
      <c r="I6293" s="27">
        <v>0.20092599999999999</v>
      </c>
      <c r="J6293" s="25">
        <v>0</v>
      </c>
      <c r="K6293" s="25">
        <v>0</v>
      </c>
      <c r="L6293" s="25">
        <v>0.173207</v>
      </c>
    </row>
    <row r="6294" spans="2:12" ht="19.5" customHeight="1" x14ac:dyDescent="0.3">
      <c r="B6294" s="39" t="s">
        <v>57</v>
      </c>
      <c r="C6294" s="38" t="s">
        <v>33</v>
      </c>
      <c r="D6294" s="38" t="s">
        <v>82</v>
      </c>
      <c r="E6294" s="43">
        <v>44835</v>
      </c>
      <c r="F6294" s="42" t="s">
        <v>127</v>
      </c>
      <c r="G6294" s="27">
        <v>0</v>
      </c>
      <c r="H6294" s="27">
        <v>0</v>
      </c>
      <c r="I6294" s="27">
        <v>0</v>
      </c>
      <c r="J6294" s="25">
        <v>0.224748</v>
      </c>
      <c r="K6294" s="25">
        <v>0.19326399999999999</v>
      </c>
      <c r="L6294" s="25">
        <v>0.181954</v>
      </c>
    </row>
    <row r="6295" spans="2:12" ht="19.5" customHeight="1" x14ac:dyDescent="0.3">
      <c r="B6295" s="39" t="s">
        <v>57</v>
      </c>
      <c r="C6295" s="38" t="s">
        <v>33</v>
      </c>
      <c r="D6295" s="38" t="s">
        <v>82</v>
      </c>
      <c r="E6295" s="43">
        <v>44805</v>
      </c>
      <c r="F6295" s="42" t="s">
        <v>127</v>
      </c>
      <c r="G6295" s="27">
        <v>0</v>
      </c>
      <c r="H6295" s="27">
        <v>0</v>
      </c>
      <c r="I6295" s="27">
        <v>0.24174899999999999</v>
      </c>
      <c r="J6295" s="25">
        <v>0.20872599999999999</v>
      </c>
      <c r="K6295" s="25">
        <v>0</v>
      </c>
      <c r="L6295" s="25">
        <v>0.193824</v>
      </c>
    </row>
    <row r="6296" spans="2:12" ht="19.5" customHeight="1" x14ac:dyDescent="0.3">
      <c r="B6296" s="39" t="s">
        <v>57</v>
      </c>
      <c r="C6296" s="38" t="s">
        <v>33</v>
      </c>
      <c r="D6296" s="38" t="s">
        <v>82</v>
      </c>
      <c r="E6296" s="43">
        <v>44774</v>
      </c>
      <c r="F6296" s="42" t="s">
        <v>127</v>
      </c>
      <c r="G6296" s="27">
        <v>0</v>
      </c>
      <c r="H6296" s="27">
        <v>0</v>
      </c>
      <c r="I6296" s="27">
        <v>0.240814</v>
      </c>
      <c r="J6296" s="25">
        <v>0.229908</v>
      </c>
      <c r="K6296" s="25">
        <v>0</v>
      </c>
      <c r="L6296" s="25">
        <v>0.21976399999999999</v>
      </c>
    </row>
    <row r="6297" spans="2:12" ht="19.5" customHeight="1" x14ac:dyDescent="0.3">
      <c r="B6297" s="39" t="s">
        <v>57</v>
      </c>
      <c r="C6297" s="38" t="s">
        <v>33</v>
      </c>
      <c r="D6297" s="38" t="s">
        <v>82</v>
      </c>
      <c r="E6297" s="43">
        <v>44743</v>
      </c>
      <c r="F6297" s="42" t="s">
        <v>127</v>
      </c>
      <c r="G6297" s="27">
        <v>0.25795400000000002</v>
      </c>
      <c r="H6297" s="27">
        <v>0.245059</v>
      </c>
      <c r="I6297" s="27">
        <v>0</v>
      </c>
      <c r="J6297" s="25">
        <v>0</v>
      </c>
      <c r="K6297" s="25">
        <v>0</v>
      </c>
      <c r="L6297" s="25">
        <v>0.20013600000000001</v>
      </c>
    </row>
    <row r="6298" spans="2:12" ht="19.5" customHeight="1" x14ac:dyDescent="0.3">
      <c r="B6298" s="39" t="s">
        <v>57</v>
      </c>
      <c r="C6298" s="38" t="s">
        <v>33</v>
      </c>
      <c r="D6298" s="38" t="s">
        <v>82</v>
      </c>
      <c r="E6298" s="43">
        <v>44713</v>
      </c>
      <c r="F6298" s="42" t="s">
        <v>127</v>
      </c>
      <c r="G6298" s="27">
        <v>0</v>
      </c>
      <c r="H6298" s="27">
        <v>0</v>
      </c>
      <c r="I6298" s="27">
        <v>0.25536700000000001</v>
      </c>
      <c r="J6298" s="25">
        <v>0.24423400000000001</v>
      </c>
      <c r="K6298" s="25">
        <v>0</v>
      </c>
      <c r="L6298" s="25">
        <v>0.23670099999999999</v>
      </c>
    </row>
    <row r="6299" spans="2:12" ht="19.5" customHeight="1" x14ac:dyDescent="0.3">
      <c r="B6299" s="39" t="s">
        <v>57</v>
      </c>
      <c r="C6299" s="38" t="s">
        <v>33</v>
      </c>
      <c r="D6299" s="38" t="s">
        <v>82</v>
      </c>
      <c r="E6299" s="43">
        <v>44682</v>
      </c>
      <c r="F6299" s="42" t="s">
        <v>127</v>
      </c>
      <c r="G6299" s="27">
        <v>0</v>
      </c>
      <c r="H6299" s="27">
        <v>0</v>
      </c>
      <c r="I6299" s="27">
        <v>0</v>
      </c>
      <c r="J6299" s="25">
        <v>0.27091799999999999</v>
      </c>
      <c r="K6299" s="25">
        <v>0.25426300000000002</v>
      </c>
      <c r="L6299" s="25">
        <v>0.25423200000000001</v>
      </c>
    </row>
    <row r="6300" spans="2:12" ht="19.5" customHeight="1" x14ac:dyDescent="0.3">
      <c r="B6300" s="39" t="s">
        <v>57</v>
      </c>
      <c r="C6300" s="38" t="s">
        <v>33</v>
      </c>
      <c r="D6300" s="38" t="s">
        <v>82</v>
      </c>
      <c r="E6300" s="43">
        <v>44652</v>
      </c>
      <c r="F6300" s="42" t="s">
        <v>127</v>
      </c>
      <c r="G6300" s="27">
        <v>0</v>
      </c>
      <c r="H6300" s="27">
        <v>0</v>
      </c>
      <c r="I6300" s="27">
        <v>0</v>
      </c>
      <c r="J6300" s="25">
        <v>0.29242699999999999</v>
      </c>
      <c r="K6300" s="25">
        <v>0.261299</v>
      </c>
      <c r="L6300" s="25">
        <v>0.26343299999999997</v>
      </c>
    </row>
    <row r="6301" spans="2:12" ht="19.5" customHeight="1" x14ac:dyDescent="0.3">
      <c r="B6301" s="39" t="s">
        <v>57</v>
      </c>
      <c r="C6301" s="38" t="s">
        <v>33</v>
      </c>
      <c r="D6301" s="38" t="s">
        <v>82</v>
      </c>
      <c r="E6301" s="43">
        <v>44621</v>
      </c>
      <c r="F6301" s="42" t="s">
        <v>127</v>
      </c>
      <c r="G6301" s="27">
        <v>0</v>
      </c>
      <c r="H6301" s="27">
        <v>0.43939699999999998</v>
      </c>
      <c r="I6301" s="27">
        <v>0.39499200000000001</v>
      </c>
      <c r="J6301" s="25">
        <v>0</v>
      </c>
      <c r="K6301" s="25">
        <v>0</v>
      </c>
      <c r="L6301" s="25">
        <v>0.369537</v>
      </c>
    </row>
    <row r="6302" spans="2:12" ht="19.5" customHeight="1" x14ac:dyDescent="0.3">
      <c r="B6302" s="39" t="s">
        <v>57</v>
      </c>
      <c r="C6302" s="38" t="s">
        <v>33</v>
      </c>
      <c r="D6302" s="38" t="s">
        <v>82</v>
      </c>
      <c r="E6302" s="43">
        <v>44593</v>
      </c>
      <c r="F6302" s="42" t="s">
        <v>127</v>
      </c>
      <c r="G6302" s="27">
        <v>0.34711900000000001</v>
      </c>
      <c r="H6302" s="27">
        <v>0.31100299999999997</v>
      </c>
      <c r="I6302" s="27">
        <v>0</v>
      </c>
      <c r="J6302" s="25">
        <v>0</v>
      </c>
      <c r="K6302" s="25">
        <v>0</v>
      </c>
      <c r="L6302" s="25">
        <v>0.27268599999999998</v>
      </c>
    </row>
    <row r="6303" spans="2:12" ht="19.5" customHeight="1" x14ac:dyDescent="0.3">
      <c r="B6303" s="39" t="s">
        <v>57</v>
      </c>
      <c r="C6303" s="38" t="s">
        <v>33</v>
      </c>
      <c r="D6303" s="38" t="s">
        <v>82</v>
      </c>
      <c r="E6303" s="43">
        <v>44562</v>
      </c>
      <c r="F6303" s="42" t="s">
        <v>127</v>
      </c>
      <c r="G6303" s="27">
        <v>0.35609400000000002</v>
      </c>
      <c r="H6303" s="27">
        <v>0.32530300000000001</v>
      </c>
      <c r="I6303" s="27">
        <v>0</v>
      </c>
      <c r="J6303" s="25">
        <v>0</v>
      </c>
      <c r="K6303" s="25">
        <v>0</v>
      </c>
      <c r="L6303" s="25">
        <v>0.27071299999999998</v>
      </c>
    </row>
    <row r="6304" spans="2:12" ht="19.5" customHeight="1" x14ac:dyDescent="0.3">
      <c r="B6304" s="88" t="s">
        <v>57</v>
      </c>
      <c r="C6304" s="38" t="s">
        <v>33</v>
      </c>
      <c r="D6304" s="38" t="s">
        <v>82</v>
      </c>
      <c r="E6304" s="43">
        <v>45078</v>
      </c>
      <c r="F6304" s="42" t="s">
        <v>127</v>
      </c>
      <c r="G6304" s="27">
        <v>0</v>
      </c>
      <c r="H6304" s="27">
        <v>0</v>
      </c>
      <c r="I6304" s="27">
        <v>0.15366954502191718</v>
      </c>
      <c r="J6304" s="25">
        <v>0.14111491606630222</v>
      </c>
      <c r="K6304" s="25">
        <v>0</v>
      </c>
      <c r="L6304" s="25">
        <v>0.14488966025748126</v>
      </c>
    </row>
    <row r="6305" spans="2:12" ht="19.5" customHeight="1" x14ac:dyDescent="0.3">
      <c r="B6305" s="39" t="s">
        <v>57</v>
      </c>
      <c r="C6305" s="38" t="s">
        <v>33</v>
      </c>
      <c r="D6305" s="38" t="s">
        <v>82</v>
      </c>
      <c r="E6305" s="43">
        <v>45047</v>
      </c>
      <c r="F6305" s="42" t="s">
        <v>128</v>
      </c>
      <c r="G6305" s="27">
        <v>0</v>
      </c>
      <c r="H6305" s="27">
        <v>0</v>
      </c>
      <c r="I6305" s="27">
        <v>0</v>
      </c>
      <c r="J6305" s="25">
        <v>0.14466954499999998</v>
      </c>
      <c r="K6305" s="25">
        <v>0.13211491599999997</v>
      </c>
      <c r="L6305" s="25">
        <v>0.13588966</v>
      </c>
    </row>
    <row r="6306" spans="2:12" ht="19.5" customHeight="1" x14ac:dyDescent="0.3">
      <c r="B6306" s="39" t="s">
        <v>57</v>
      </c>
      <c r="C6306" s="38" t="s">
        <v>33</v>
      </c>
      <c r="D6306" s="38" t="s">
        <v>82</v>
      </c>
      <c r="E6306" s="43">
        <v>45017</v>
      </c>
      <c r="F6306" s="42" t="s">
        <v>128</v>
      </c>
      <c r="G6306" s="27">
        <v>0</v>
      </c>
      <c r="H6306" s="27">
        <v>0</v>
      </c>
      <c r="I6306" s="27">
        <v>0</v>
      </c>
      <c r="J6306" s="25">
        <v>0.123317887</v>
      </c>
      <c r="K6306" s="25">
        <v>0.106231855</v>
      </c>
      <c r="L6306" s="25">
        <v>0.11869192000000001</v>
      </c>
    </row>
    <row r="6307" spans="2:12" ht="19.5" customHeight="1" x14ac:dyDescent="0.3">
      <c r="B6307" s="39" t="s">
        <v>57</v>
      </c>
      <c r="C6307" s="38" t="s">
        <v>33</v>
      </c>
      <c r="D6307" s="38" t="s">
        <v>82</v>
      </c>
      <c r="E6307" s="43">
        <v>44986</v>
      </c>
      <c r="F6307" s="42" t="s">
        <v>128</v>
      </c>
      <c r="G6307" s="27">
        <v>0</v>
      </c>
      <c r="H6307" s="27">
        <v>0.19647129499999999</v>
      </c>
      <c r="I6307" s="27">
        <v>0.162829364</v>
      </c>
      <c r="J6307" s="25">
        <v>0</v>
      </c>
      <c r="K6307" s="25">
        <v>0</v>
      </c>
      <c r="L6307" s="25">
        <v>0.161346671</v>
      </c>
    </row>
    <row r="6308" spans="2:12" ht="19.5" customHeight="1" x14ac:dyDescent="0.3">
      <c r="B6308" s="39" t="s">
        <v>57</v>
      </c>
      <c r="C6308" s="38" t="s">
        <v>33</v>
      </c>
      <c r="D6308" s="38" t="s">
        <v>82</v>
      </c>
      <c r="E6308" s="43">
        <v>44958</v>
      </c>
      <c r="F6308" s="42" t="s">
        <v>128</v>
      </c>
      <c r="G6308" s="27">
        <v>0.25769793699999999</v>
      </c>
      <c r="H6308" s="27">
        <v>0.23775301300000001</v>
      </c>
      <c r="I6308" s="27">
        <v>0</v>
      </c>
      <c r="J6308" s="25">
        <v>0</v>
      </c>
      <c r="K6308" s="25">
        <v>0</v>
      </c>
      <c r="L6308" s="25">
        <v>0.18764844</v>
      </c>
    </row>
    <row r="6309" spans="2:12" ht="19.5" customHeight="1" x14ac:dyDescent="0.3">
      <c r="B6309" s="39" t="s">
        <v>57</v>
      </c>
      <c r="C6309" s="38" t="s">
        <v>33</v>
      </c>
      <c r="D6309" s="38" t="s">
        <v>82</v>
      </c>
      <c r="E6309" s="43">
        <v>44927</v>
      </c>
      <c r="F6309" s="42" t="s">
        <v>128</v>
      </c>
      <c r="G6309" s="27">
        <v>0.21718747199999999</v>
      </c>
      <c r="H6309" s="27">
        <v>0.186496463</v>
      </c>
      <c r="I6309" s="27">
        <v>0</v>
      </c>
      <c r="J6309" s="25">
        <v>0</v>
      </c>
      <c r="K6309" s="25">
        <v>0</v>
      </c>
      <c r="L6309" s="25">
        <v>0.11818954399999999</v>
      </c>
    </row>
    <row r="6310" spans="2:12" ht="19.5" customHeight="1" x14ac:dyDescent="0.3">
      <c r="B6310" s="39" t="s">
        <v>57</v>
      </c>
      <c r="C6310" s="38" t="s">
        <v>33</v>
      </c>
      <c r="D6310" s="38" t="s">
        <v>82</v>
      </c>
      <c r="E6310" s="43">
        <v>44896</v>
      </c>
      <c r="F6310" s="42" t="s">
        <v>128</v>
      </c>
      <c r="G6310" s="27">
        <v>0.22525100000000001</v>
      </c>
      <c r="H6310" s="27">
        <v>0.20577200000000001</v>
      </c>
      <c r="I6310" s="27">
        <v>0</v>
      </c>
      <c r="J6310" s="25">
        <v>0</v>
      </c>
      <c r="K6310" s="25">
        <v>0</v>
      </c>
      <c r="L6310" s="25">
        <v>0.17274999999999999</v>
      </c>
    </row>
    <row r="6311" spans="2:12" ht="19.5" customHeight="1" x14ac:dyDescent="0.3">
      <c r="B6311" s="39" t="s">
        <v>57</v>
      </c>
      <c r="C6311" s="38" t="s">
        <v>33</v>
      </c>
      <c r="D6311" s="38" t="s">
        <v>82</v>
      </c>
      <c r="E6311" s="43">
        <v>44866</v>
      </c>
      <c r="F6311" s="42" t="s">
        <v>128</v>
      </c>
      <c r="G6311" s="27">
        <v>0</v>
      </c>
      <c r="H6311" s="27">
        <v>0.23134399999999999</v>
      </c>
      <c r="I6311" s="27">
        <v>0.205926</v>
      </c>
      <c r="J6311" s="25">
        <v>0</v>
      </c>
      <c r="K6311" s="25">
        <v>0</v>
      </c>
      <c r="L6311" s="25">
        <v>0.178207</v>
      </c>
    </row>
    <row r="6312" spans="2:12" ht="19.5" customHeight="1" x14ac:dyDescent="0.3">
      <c r="B6312" s="39" t="s">
        <v>57</v>
      </c>
      <c r="C6312" s="38" t="s">
        <v>33</v>
      </c>
      <c r="D6312" s="38" t="s">
        <v>82</v>
      </c>
      <c r="E6312" s="43">
        <v>44835</v>
      </c>
      <c r="F6312" s="42" t="s">
        <v>128</v>
      </c>
      <c r="G6312" s="27">
        <v>0</v>
      </c>
      <c r="H6312" s="27">
        <v>0</v>
      </c>
      <c r="I6312" s="27">
        <v>0</v>
      </c>
      <c r="J6312" s="25">
        <v>0.22974800000000001</v>
      </c>
      <c r="K6312" s="25">
        <v>0.198264</v>
      </c>
      <c r="L6312" s="25">
        <v>0.18695400000000001</v>
      </c>
    </row>
    <row r="6313" spans="2:12" ht="19.5" customHeight="1" x14ac:dyDescent="0.3">
      <c r="B6313" s="39" t="s">
        <v>57</v>
      </c>
      <c r="C6313" s="38" t="s">
        <v>33</v>
      </c>
      <c r="D6313" s="38" t="s">
        <v>82</v>
      </c>
      <c r="E6313" s="43">
        <v>44805</v>
      </c>
      <c r="F6313" s="42" t="s">
        <v>128</v>
      </c>
      <c r="G6313" s="27">
        <v>0</v>
      </c>
      <c r="H6313" s="27">
        <v>0</v>
      </c>
      <c r="I6313" s="27">
        <v>0.246749</v>
      </c>
      <c r="J6313" s="25">
        <v>0.213726</v>
      </c>
      <c r="K6313" s="25">
        <v>0</v>
      </c>
      <c r="L6313" s="25">
        <v>0.198824</v>
      </c>
    </row>
    <row r="6314" spans="2:12" ht="19.5" customHeight="1" x14ac:dyDescent="0.3">
      <c r="B6314" s="39" t="s">
        <v>57</v>
      </c>
      <c r="C6314" s="38" t="s">
        <v>33</v>
      </c>
      <c r="D6314" s="38" t="s">
        <v>82</v>
      </c>
      <c r="E6314" s="43">
        <v>44774</v>
      </c>
      <c r="F6314" s="42" t="s">
        <v>128</v>
      </c>
      <c r="G6314" s="27">
        <v>0</v>
      </c>
      <c r="H6314" s="27">
        <v>0</v>
      </c>
      <c r="I6314" s="27">
        <v>0.245814</v>
      </c>
      <c r="J6314" s="25">
        <v>0.23490800000000001</v>
      </c>
      <c r="K6314" s="25">
        <v>0</v>
      </c>
      <c r="L6314" s="25">
        <v>0.22476399999999999</v>
      </c>
    </row>
    <row r="6315" spans="2:12" ht="19.5" customHeight="1" x14ac:dyDescent="0.3">
      <c r="B6315" s="39" t="s">
        <v>57</v>
      </c>
      <c r="C6315" s="38" t="s">
        <v>33</v>
      </c>
      <c r="D6315" s="38" t="s">
        <v>82</v>
      </c>
      <c r="E6315" s="43">
        <v>44743</v>
      </c>
      <c r="F6315" s="42" t="s">
        <v>128</v>
      </c>
      <c r="G6315" s="27">
        <v>0.26295400000000002</v>
      </c>
      <c r="H6315" s="27">
        <v>0.25005899999999998</v>
      </c>
      <c r="I6315" s="27">
        <v>0</v>
      </c>
      <c r="J6315" s="25">
        <v>0</v>
      </c>
      <c r="K6315" s="25">
        <v>0</v>
      </c>
      <c r="L6315" s="25">
        <v>0.20513599999999999</v>
      </c>
    </row>
    <row r="6316" spans="2:12" ht="19.5" customHeight="1" x14ac:dyDescent="0.3">
      <c r="B6316" s="39" t="s">
        <v>57</v>
      </c>
      <c r="C6316" s="38" t="s">
        <v>33</v>
      </c>
      <c r="D6316" s="38" t="s">
        <v>82</v>
      </c>
      <c r="E6316" s="43">
        <v>44713</v>
      </c>
      <c r="F6316" s="42" t="s">
        <v>128</v>
      </c>
      <c r="G6316" s="27">
        <v>0</v>
      </c>
      <c r="H6316" s="27">
        <v>0</v>
      </c>
      <c r="I6316" s="27">
        <v>0.26036700000000002</v>
      </c>
      <c r="J6316" s="25">
        <v>0.24923400000000001</v>
      </c>
      <c r="K6316" s="25">
        <v>0</v>
      </c>
      <c r="L6316" s="25">
        <v>0.241701</v>
      </c>
    </row>
    <row r="6317" spans="2:12" ht="19.5" customHeight="1" x14ac:dyDescent="0.3">
      <c r="B6317" s="39" t="s">
        <v>57</v>
      </c>
      <c r="C6317" s="38" t="s">
        <v>33</v>
      </c>
      <c r="D6317" s="38" t="s">
        <v>82</v>
      </c>
      <c r="E6317" s="43">
        <v>44682</v>
      </c>
      <c r="F6317" s="42" t="s">
        <v>128</v>
      </c>
      <c r="G6317" s="27">
        <v>0</v>
      </c>
      <c r="H6317" s="27">
        <v>0</v>
      </c>
      <c r="I6317" s="27">
        <v>0</v>
      </c>
      <c r="J6317" s="25">
        <v>0.275918</v>
      </c>
      <c r="K6317" s="25">
        <v>0.25926300000000002</v>
      </c>
      <c r="L6317" s="25">
        <v>0.25923200000000002</v>
      </c>
    </row>
    <row r="6318" spans="2:12" ht="19.5" customHeight="1" x14ac:dyDescent="0.3">
      <c r="B6318" s="39" t="s">
        <v>57</v>
      </c>
      <c r="C6318" s="38" t="s">
        <v>33</v>
      </c>
      <c r="D6318" s="38" t="s">
        <v>82</v>
      </c>
      <c r="E6318" s="43">
        <v>44652</v>
      </c>
      <c r="F6318" s="42" t="s">
        <v>128</v>
      </c>
      <c r="G6318" s="27">
        <v>0</v>
      </c>
      <c r="H6318" s="27">
        <v>0</v>
      </c>
      <c r="I6318" s="27">
        <v>0</v>
      </c>
      <c r="J6318" s="25">
        <v>0.297427</v>
      </c>
      <c r="K6318" s="25">
        <v>0.26629900000000001</v>
      </c>
      <c r="L6318" s="25">
        <v>0.26843299999999998</v>
      </c>
    </row>
    <row r="6319" spans="2:12" ht="19.5" customHeight="1" x14ac:dyDescent="0.3">
      <c r="B6319" s="39" t="s">
        <v>57</v>
      </c>
      <c r="C6319" s="38" t="s">
        <v>33</v>
      </c>
      <c r="D6319" s="38" t="s">
        <v>82</v>
      </c>
      <c r="E6319" s="43">
        <v>44621</v>
      </c>
      <c r="F6319" s="42" t="s">
        <v>128</v>
      </c>
      <c r="G6319" s="27">
        <v>0</v>
      </c>
      <c r="H6319" s="27">
        <v>0.44439699999999999</v>
      </c>
      <c r="I6319" s="27">
        <v>0.39999200000000001</v>
      </c>
      <c r="J6319" s="25">
        <v>0</v>
      </c>
      <c r="K6319" s="25">
        <v>0</v>
      </c>
      <c r="L6319" s="25">
        <v>0.37453700000000001</v>
      </c>
    </row>
    <row r="6320" spans="2:12" ht="19.5" customHeight="1" x14ac:dyDescent="0.3">
      <c r="B6320" s="39" t="s">
        <v>57</v>
      </c>
      <c r="C6320" s="38" t="s">
        <v>33</v>
      </c>
      <c r="D6320" s="38" t="s">
        <v>82</v>
      </c>
      <c r="E6320" s="43">
        <v>44593</v>
      </c>
      <c r="F6320" s="42" t="s">
        <v>128</v>
      </c>
      <c r="G6320" s="27">
        <v>0.35211900000000002</v>
      </c>
      <c r="H6320" s="27">
        <v>0.31600299999999998</v>
      </c>
      <c r="I6320" s="27">
        <v>0</v>
      </c>
      <c r="J6320" s="25">
        <v>0</v>
      </c>
      <c r="K6320" s="25">
        <v>0</v>
      </c>
      <c r="L6320" s="25">
        <v>0.27768599999999999</v>
      </c>
    </row>
    <row r="6321" spans="2:12" ht="19.5" customHeight="1" x14ac:dyDescent="0.3">
      <c r="B6321" s="39" t="s">
        <v>57</v>
      </c>
      <c r="C6321" s="38" t="s">
        <v>33</v>
      </c>
      <c r="D6321" s="38" t="s">
        <v>82</v>
      </c>
      <c r="E6321" s="43">
        <v>44562</v>
      </c>
      <c r="F6321" s="42" t="s">
        <v>128</v>
      </c>
      <c r="G6321" s="27">
        <v>0.36109400000000003</v>
      </c>
      <c r="H6321" s="27">
        <v>0.33030300000000001</v>
      </c>
      <c r="I6321" s="27">
        <v>0</v>
      </c>
      <c r="J6321" s="25">
        <v>0</v>
      </c>
      <c r="K6321" s="25">
        <v>0</v>
      </c>
      <c r="L6321" s="25">
        <v>0.27571299999999999</v>
      </c>
    </row>
    <row r="6322" spans="2:12" ht="19.5" customHeight="1" x14ac:dyDescent="0.3">
      <c r="B6322" s="89" t="s">
        <v>57</v>
      </c>
      <c r="C6322" s="38" t="s">
        <v>33</v>
      </c>
      <c r="D6322" s="38" t="s">
        <v>82</v>
      </c>
      <c r="E6322" s="43">
        <v>45078</v>
      </c>
      <c r="F6322" s="42" t="s">
        <v>128</v>
      </c>
      <c r="G6322" s="27">
        <v>0</v>
      </c>
      <c r="H6322" s="27">
        <v>0</v>
      </c>
      <c r="I6322" s="27">
        <v>0.15966954502191716</v>
      </c>
      <c r="J6322" s="25">
        <v>0.14611491606630223</v>
      </c>
      <c r="K6322" s="25">
        <v>0</v>
      </c>
      <c r="L6322" s="25">
        <v>0.15188966025748124</v>
      </c>
    </row>
    <row r="6323" spans="2:12" ht="19.5" customHeight="1" x14ac:dyDescent="0.3">
      <c r="B6323" s="39" t="s">
        <v>57</v>
      </c>
      <c r="C6323" s="38" t="s">
        <v>33</v>
      </c>
      <c r="D6323" s="38" t="s">
        <v>82</v>
      </c>
      <c r="E6323" s="43">
        <v>45047</v>
      </c>
      <c r="F6323" s="42" t="s">
        <v>129</v>
      </c>
      <c r="G6323" s="27">
        <v>0</v>
      </c>
      <c r="H6323" s="27">
        <v>0</v>
      </c>
      <c r="I6323" s="27">
        <v>0</v>
      </c>
      <c r="J6323" s="25">
        <v>0.14966954499999999</v>
      </c>
      <c r="K6323" s="25">
        <v>0.13711491599999998</v>
      </c>
      <c r="L6323" s="25">
        <v>0.14088966</v>
      </c>
    </row>
    <row r="6324" spans="2:12" ht="19.5" customHeight="1" x14ac:dyDescent="0.3">
      <c r="B6324" s="39" t="s">
        <v>57</v>
      </c>
      <c r="C6324" s="38" t="s">
        <v>33</v>
      </c>
      <c r="D6324" s="38" t="s">
        <v>82</v>
      </c>
      <c r="E6324" s="43">
        <v>45017</v>
      </c>
      <c r="F6324" s="42" t="s">
        <v>129</v>
      </c>
      <c r="G6324" s="27">
        <v>0</v>
      </c>
      <c r="H6324" s="27">
        <v>0</v>
      </c>
      <c r="I6324" s="27">
        <v>0</v>
      </c>
      <c r="J6324" s="25">
        <v>0.12831788699999999</v>
      </c>
      <c r="K6324" s="25">
        <v>0.111231855</v>
      </c>
      <c r="L6324" s="25">
        <v>0.12369192</v>
      </c>
    </row>
    <row r="6325" spans="2:12" ht="19.5" customHeight="1" x14ac:dyDescent="0.3">
      <c r="B6325" s="39" t="s">
        <v>57</v>
      </c>
      <c r="C6325" s="38" t="s">
        <v>33</v>
      </c>
      <c r="D6325" s="38" t="s">
        <v>82</v>
      </c>
      <c r="E6325" s="43">
        <v>44986</v>
      </c>
      <c r="F6325" s="42" t="s">
        <v>129</v>
      </c>
      <c r="G6325" s="27">
        <v>0</v>
      </c>
      <c r="H6325" s="27">
        <v>0.20243442</v>
      </c>
      <c r="I6325" s="27">
        <v>0.168741739</v>
      </c>
      <c r="J6325" s="25">
        <v>0</v>
      </c>
      <c r="K6325" s="25">
        <v>0</v>
      </c>
      <c r="L6325" s="25">
        <v>0.167335171</v>
      </c>
    </row>
    <row r="6326" spans="2:12" ht="19.5" customHeight="1" x14ac:dyDescent="0.3">
      <c r="B6326" s="39" t="s">
        <v>57</v>
      </c>
      <c r="C6326" s="38" t="s">
        <v>33</v>
      </c>
      <c r="D6326" s="38" t="s">
        <v>82</v>
      </c>
      <c r="E6326" s="43">
        <v>44958</v>
      </c>
      <c r="F6326" s="42" t="s">
        <v>129</v>
      </c>
      <c r="G6326" s="27">
        <v>0.26361538699999998</v>
      </c>
      <c r="H6326" s="27">
        <v>0.243716138</v>
      </c>
      <c r="I6326" s="27">
        <v>0</v>
      </c>
      <c r="J6326" s="25">
        <v>0</v>
      </c>
      <c r="K6326" s="25">
        <v>0</v>
      </c>
      <c r="L6326" s="25">
        <v>0.19363694000000001</v>
      </c>
    </row>
    <row r="6327" spans="2:12" ht="19.5" customHeight="1" x14ac:dyDescent="0.3">
      <c r="B6327" s="39" t="s">
        <v>57</v>
      </c>
      <c r="C6327" s="38" t="s">
        <v>33</v>
      </c>
      <c r="D6327" s="38" t="s">
        <v>82</v>
      </c>
      <c r="E6327" s="43">
        <v>44927</v>
      </c>
      <c r="F6327" s="42" t="s">
        <v>129</v>
      </c>
      <c r="G6327" s="27">
        <v>0.22310492200000001</v>
      </c>
      <c r="H6327" s="27">
        <v>0.19245958799999999</v>
      </c>
      <c r="I6327" s="27">
        <v>0</v>
      </c>
      <c r="J6327" s="25">
        <v>0</v>
      </c>
      <c r="K6327" s="25">
        <v>0</v>
      </c>
      <c r="L6327" s="25">
        <v>0.124178044</v>
      </c>
    </row>
    <row r="6328" spans="2:12" ht="19.5" customHeight="1" x14ac:dyDescent="0.3">
      <c r="B6328" s="39" t="s">
        <v>57</v>
      </c>
      <c r="C6328" s="38" t="s">
        <v>33</v>
      </c>
      <c r="D6328" s="38" t="s">
        <v>82</v>
      </c>
      <c r="E6328" s="43">
        <v>44896</v>
      </c>
      <c r="F6328" s="42" t="s">
        <v>129</v>
      </c>
      <c r="G6328" s="27">
        <v>0.23025100000000001</v>
      </c>
      <c r="H6328" s="27">
        <v>0.21077199999999999</v>
      </c>
      <c r="I6328" s="27">
        <v>0</v>
      </c>
      <c r="J6328" s="25">
        <v>0</v>
      </c>
      <c r="K6328" s="25">
        <v>0</v>
      </c>
      <c r="L6328" s="25">
        <v>0.17774999999999999</v>
      </c>
    </row>
    <row r="6329" spans="2:12" ht="19.5" customHeight="1" x14ac:dyDescent="0.3">
      <c r="B6329" s="39" t="s">
        <v>57</v>
      </c>
      <c r="C6329" s="38" t="s">
        <v>33</v>
      </c>
      <c r="D6329" s="38" t="s">
        <v>82</v>
      </c>
      <c r="E6329" s="43">
        <v>44866</v>
      </c>
      <c r="F6329" s="42" t="s">
        <v>129</v>
      </c>
      <c r="G6329" s="27">
        <v>0</v>
      </c>
      <c r="H6329" s="27">
        <v>0.236344</v>
      </c>
      <c r="I6329" s="27">
        <v>0.210926</v>
      </c>
      <c r="J6329" s="25">
        <v>0</v>
      </c>
      <c r="K6329" s="25">
        <v>0</v>
      </c>
      <c r="L6329" s="25">
        <v>0.18320700000000001</v>
      </c>
    </row>
    <row r="6330" spans="2:12" ht="19.5" customHeight="1" x14ac:dyDescent="0.3">
      <c r="B6330" s="39" t="s">
        <v>57</v>
      </c>
      <c r="C6330" s="38" t="s">
        <v>33</v>
      </c>
      <c r="D6330" s="38" t="s">
        <v>82</v>
      </c>
      <c r="E6330" s="43">
        <v>44835</v>
      </c>
      <c r="F6330" s="42" t="s">
        <v>129</v>
      </c>
      <c r="G6330" s="27">
        <v>0</v>
      </c>
      <c r="H6330" s="27">
        <v>0</v>
      </c>
      <c r="I6330" s="27">
        <v>0</v>
      </c>
      <c r="J6330" s="25">
        <v>0.23474800000000001</v>
      </c>
      <c r="K6330" s="25">
        <v>0.203264</v>
      </c>
      <c r="L6330" s="25">
        <v>0.19195399999999999</v>
      </c>
    </row>
    <row r="6331" spans="2:12" ht="19.5" customHeight="1" x14ac:dyDescent="0.3">
      <c r="B6331" s="39" t="s">
        <v>57</v>
      </c>
      <c r="C6331" s="38" t="s">
        <v>33</v>
      </c>
      <c r="D6331" s="38" t="s">
        <v>82</v>
      </c>
      <c r="E6331" s="43">
        <v>44805</v>
      </c>
      <c r="F6331" s="42" t="s">
        <v>129</v>
      </c>
      <c r="G6331" s="27">
        <v>0</v>
      </c>
      <c r="H6331" s="27">
        <v>0</v>
      </c>
      <c r="I6331" s="27">
        <v>0.251749</v>
      </c>
      <c r="J6331" s="25">
        <v>0.218726</v>
      </c>
      <c r="K6331" s="25">
        <v>0</v>
      </c>
      <c r="L6331" s="25">
        <v>0.20382400000000001</v>
      </c>
    </row>
    <row r="6332" spans="2:12" ht="19.5" customHeight="1" x14ac:dyDescent="0.3">
      <c r="B6332" s="39" t="s">
        <v>57</v>
      </c>
      <c r="C6332" s="38" t="s">
        <v>33</v>
      </c>
      <c r="D6332" s="38" t="s">
        <v>82</v>
      </c>
      <c r="E6332" s="43">
        <v>44774</v>
      </c>
      <c r="F6332" s="42" t="s">
        <v>129</v>
      </c>
      <c r="G6332" s="27">
        <v>0</v>
      </c>
      <c r="H6332" s="27">
        <v>0</v>
      </c>
      <c r="I6332" s="27">
        <v>0.25081399999999998</v>
      </c>
      <c r="J6332" s="25">
        <v>0.23990800000000001</v>
      </c>
      <c r="K6332" s="25">
        <v>0</v>
      </c>
      <c r="L6332" s="25">
        <v>0.229764</v>
      </c>
    </row>
    <row r="6333" spans="2:12" ht="19.5" customHeight="1" x14ac:dyDescent="0.3">
      <c r="B6333" s="39" t="s">
        <v>57</v>
      </c>
      <c r="C6333" s="38" t="s">
        <v>33</v>
      </c>
      <c r="D6333" s="38" t="s">
        <v>82</v>
      </c>
      <c r="E6333" s="43">
        <v>44743</v>
      </c>
      <c r="F6333" s="42" t="s">
        <v>129</v>
      </c>
      <c r="G6333" s="27">
        <v>0.26795400000000003</v>
      </c>
      <c r="H6333" s="27">
        <v>0.25505899999999998</v>
      </c>
      <c r="I6333" s="27">
        <v>0</v>
      </c>
      <c r="J6333" s="25">
        <v>0</v>
      </c>
      <c r="K6333" s="25">
        <v>0</v>
      </c>
      <c r="L6333" s="25">
        <v>0.21013599999999999</v>
      </c>
    </row>
    <row r="6334" spans="2:12" ht="19.5" customHeight="1" x14ac:dyDescent="0.3">
      <c r="B6334" s="39" t="s">
        <v>57</v>
      </c>
      <c r="C6334" s="38" t="s">
        <v>33</v>
      </c>
      <c r="D6334" s="38" t="s">
        <v>82</v>
      </c>
      <c r="E6334" s="43">
        <v>44713</v>
      </c>
      <c r="F6334" s="42" t="s">
        <v>129</v>
      </c>
      <c r="G6334" s="27">
        <v>0</v>
      </c>
      <c r="H6334" s="27">
        <v>0</v>
      </c>
      <c r="I6334" s="27">
        <v>0.26536700000000002</v>
      </c>
      <c r="J6334" s="25">
        <v>0.25423400000000002</v>
      </c>
      <c r="K6334" s="25">
        <v>0</v>
      </c>
      <c r="L6334" s="25">
        <v>0.246701</v>
      </c>
    </row>
    <row r="6335" spans="2:12" ht="19.5" customHeight="1" x14ac:dyDescent="0.3">
      <c r="B6335" s="39" t="s">
        <v>57</v>
      </c>
      <c r="C6335" s="38" t="s">
        <v>33</v>
      </c>
      <c r="D6335" s="38" t="s">
        <v>82</v>
      </c>
      <c r="E6335" s="43">
        <v>44682</v>
      </c>
      <c r="F6335" s="42" t="s">
        <v>129</v>
      </c>
      <c r="G6335" s="27">
        <v>0</v>
      </c>
      <c r="H6335" s="27">
        <v>0</v>
      </c>
      <c r="I6335" s="27">
        <v>0</v>
      </c>
      <c r="J6335" s="25">
        <v>0.280918</v>
      </c>
      <c r="K6335" s="25">
        <v>0.26426300000000003</v>
      </c>
      <c r="L6335" s="25">
        <v>0.26423200000000002</v>
      </c>
    </row>
    <row r="6336" spans="2:12" ht="19.5" customHeight="1" x14ac:dyDescent="0.3">
      <c r="B6336" s="39" t="s">
        <v>57</v>
      </c>
      <c r="C6336" s="38" t="s">
        <v>33</v>
      </c>
      <c r="D6336" s="38" t="s">
        <v>82</v>
      </c>
      <c r="E6336" s="43">
        <v>44652</v>
      </c>
      <c r="F6336" s="42" t="s">
        <v>129</v>
      </c>
      <c r="G6336" s="27">
        <v>0</v>
      </c>
      <c r="H6336" s="27">
        <v>0</v>
      </c>
      <c r="I6336" s="27">
        <v>0</v>
      </c>
      <c r="J6336" s="25">
        <v>0.302427</v>
      </c>
      <c r="K6336" s="25">
        <v>0.27129900000000001</v>
      </c>
      <c r="L6336" s="25">
        <v>0.27343299999999998</v>
      </c>
    </row>
    <row r="6337" spans="2:12" ht="19.5" customHeight="1" x14ac:dyDescent="0.3">
      <c r="B6337" s="39" t="s">
        <v>57</v>
      </c>
      <c r="C6337" s="38" t="s">
        <v>33</v>
      </c>
      <c r="D6337" s="38" t="s">
        <v>82</v>
      </c>
      <c r="E6337" s="43">
        <v>44621</v>
      </c>
      <c r="F6337" s="42" t="s">
        <v>129</v>
      </c>
      <c r="G6337" s="27">
        <v>0</v>
      </c>
      <c r="H6337" s="27">
        <v>0.44939699999999999</v>
      </c>
      <c r="I6337" s="27">
        <v>0.40499200000000002</v>
      </c>
      <c r="J6337" s="25">
        <v>0</v>
      </c>
      <c r="K6337" s="25">
        <v>0</v>
      </c>
      <c r="L6337" s="25">
        <v>0.37953700000000001</v>
      </c>
    </row>
    <row r="6338" spans="2:12" ht="19.5" customHeight="1" x14ac:dyDescent="0.3">
      <c r="B6338" s="39" t="s">
        <v>57</v>
      </c>
      <c r="C6338" s="38" t="s">
        <v>33</v>
      </c>
      <c r="D6338" s="38" t="s">
        <v>82</v>
      </c>
      <c r="E6338" s="43">
        <v>44593</v>
      </c>
      <c r="F6338" s="42" t="s">
        <v>129</v>
      </c>
      <c r="G6338" s="27">
        <v>0.35711900000000002</v>
      </c>
      <c r="H6338" s="27">
        <v>0.32100299999999998</v>
      </c>
      <c r="I6338" s="27">
        <v>0</v>
      </c>
      <c r="J6338" s="25">
        <v>0</v>
      </c>
      <c r="K6338" s="25">
        <v>0</v>
      </c>
      <c r="L6338" s="25">
        <v>0.28268599999999999</v>
      </c>
    </row>
    <row r="6339" spans="2:12" ht="19.5" customHeight="1" x14ac:dyDescent="0.3">
      <c r="B6339" s="39" t="s">
        <v>57</v>
      </c>
      <c r="C6339" s="38" t="s">
        <v>33</v>
      </c>
      <c r="D6339" s="38" t="s">
        <v>82</v>
      </c>
      <c r="E6339" s="43">
        <v>44562</v>
      </c>
      <c r="F6339" s="42" t="s">
        <v>129</v>
      </c>
      <c r="G6339" s="27">
        <v>0.36609399999999997</v>
      </c>
      <c r="H6339" s="27">
        <v>0.33530300000000002</v>
      </c>
      <c r="I6339" s="27">
        <v>0</v>
      </c>
      <c r="J6339" s="25">
        <v>0</v>
      </c>
      <c r="K6339" s="25">
        <v>0</v>
      </c>
      <c r="L6339" s="25">
        <v>0.28071299999999999</v>
      </c>
    </row>
    <row r="6340" spans="2:12" ht="19.5" customHeight="1" x14ac:dyDescent="0.3">
      <c r="B6340" s="88" t="s">
        <v>57</v>
      </c>
      <c r="C6340" s="38" t="s">
        <v>33</v>
      </c>
      <c r="D6340" s="38" t="s">
        <v>82</v>
      </c>
      <c r="E6340" s="43">
        <v>45078</v>
      </c>
      <c r="F6340" s="42" t="s">
        <v>129</v>
      </c>
      <c r="G6340" s="27">
        <v>0</v>
      </c>
      <c r="H6340" s="27">
        <v>0</v>
      </c>
      <c r="I6340" s="27">
        <v>0.16366954502191719</v>
      </c>
      <c r="J6340" s="25">
        <v>0.15411491606630223</v>
      </c>
      <c r="K6340" s="25">
        <v>0</v>
      </c>
      <c r="L6340" s="25">
        <v>0.15788966025748125</v>
      </c>
    </row>
    <row r="6341" spans="2:12" ht="19.5" customHeight="1" x14ac:dyDescent="0.3">
      <c r="B6341" s="39" t="s">
        <v>57</v>
      </c>
      <c r="C6341" s="38" t="s">
        <v>33</v>
      </c>
      <c r="D6341" s="38" t="s">
        <v>82</v>
      </c>
      <c r="E6341" s="43">
        <v>45047</v>
      </c>
      <c r="F6341" s="42" t="s">
        <v>130</v>
      </c>
      <c r="G6341" s="27">
        <v>0</v>
      </c>
      <c r="H6341" s="27">
        <v>0</v>
      </c>
      <c r="I6341" s="27">
        <v>0</v>
      </c>
      <c r="J6341" s="25">
        <v>0.12366954499999999</v>
      </c>
      <c r="K6341" s="25">
        <v>0.11111491599999999</v>
      </c>
      <c r="L6341" s="25">
        <v>0.11488966</v>
      </c>
    </row>
    <row r="6342" spans="2:12" ht="19.5" customHeight="1" x14ac:dyDescent="0.3">
      <c r="B6342" s="39" t="s">
        <v>57</v>
      </c>
      <c r="C6342" s="38" t="s">
        <v>33</v>
      </c>
      <c r="D6342" s="38" t="s">
        <v>82</v>
      </c>
      <c r="E6342" s="43">
        <v>45017</v>
      </c>
      <c r="F6342" s="42" t="s">
        <v>130</v>
      </c>
      <c r="G6342" s="27">
        <v>0</v>
      </c>
      <c r="H6342" s="27">
        <v>0</v>
      </c>
      <c r="I6342" s="27">
        <v>0</v>
      </c>
      <c r="J6342" s="25">
        <v>0.102317887</v>
      </c>
      <c r="K6342" s="25">
        <v>8.5231854999999995E-2</v>
      </c>
      <c r="L6342" s="25">
        <v>9.7691920000000002E-2</v>
      </c>
    </row>
    <row r="6343" spans="2:12" ht="19.5" customHeight="1" x14ac:dyDescent="0.3">
      <c r="B6343" s="39" t="s">
        <v>57</v>
      </c>
      <c r="C6343" s="38" t="s">
        <v>33</v>
      </c>
      <c r="D6343" s="38" t="s">
        <v>82</v>
      </c>
      <c r="E6343" s="43">
        <v>44986</v>
      </c>
      <c r="F6343" s="42" t="s">
        <v>130</v>
      </c>
      <c r="G6343" s="27">
        <v>0</v>
      </c>
      <c r="H6343" s="27">
        <v>0.17142616999999999</v>
      </c>
      <c r="I6343" s="27">
        <v>0.137997389</v>
      </c>
      <c r="J6343" s="25">
        <v>0</v>
      </c>
      <c r="K6343" s="25">
        <v>0</v>
      </c>
      <c r="L6343" s="25">
        <v>0.136194971</v>
      </c>
    </row>
    <row r="6344" spans="2:12" ht="19.5" customHeight="1" x14ac:dyDescent="0.3">
      <c r="B6344" s="39" t="s">
        <v>57</v>
      </c>
      <c r="C6344" s="38" t="s">
        <v>33</v>
      </c>
      <c r="D6344" s="38" t="s">
        <v>82</v>
      </c>
      <c r="E6344" s="43">
        <v>44958</v>
      </c>
      <c r="F6344" s="42" t="s">
        <v>130</v>
      </c>
      <c r="G6344" s="27">
        <v>0.23284464699999999</v>
      </c>
      <c r="H6344" s="27">
        <v>0.21270788800000001</v>
      </c>
      <c r="I6344" s="27">
        <v>0</v>
      </c>
      <c r="J6344" s="25">
        <v>0</v>
      </c>
      <c r="K6344" s="25">
        <v>0</v>
      </c>
      <c r="L6344" s="25">
        <v>0.16249674</v>
      </c>
    </row>
    <row r="6345" spans="2:12" ht="19.5" customHeight="1" x14ac:dyDescent="0.3">
      <c r="B6345" s="39" t="s">
        <v>57</v>
      </c>
      <c r="C6345" s="38" t="s">
        <v>33</v>
      </c>
      <c r="D6345" s="38" t="s">
        <v>82</v>
      </c>
      <c r="E6345" s="43">
        <v>44927</v>
      </c>
      <c r="F6345" s="42" t="s">
        <v>130</v>
      </c>
      <c r="G6345" s="27">
        <v>0.19233418199999999</v>
      </c>
      <c r="H6345" s="27">
        <v>0.161451338</v>
      </c>
      <c r="I6345" s="27">
        <v>0</v>
      </c>
      <c r="J6345" s="25">
        <v>0</v>
      </c>
      <c r="K6345" s="25">
        <v>0</v>
      </c>
      <c r="L6345" s="25">
        <v>9.3037843999999995E-2</v>
      </c>
    </row>
    <row r="6346" spans="2:12" ht="19.5" customHeight="1" x14ac:dyDescent="0.3">
      <c r="B6346" s="39" t="s">
        <v>57</v>
      </c>
      <c r="C6346" s="38" t="s">
        <v>33</v>
      </c>
      <c r="D6346" s="38" t="s">
        <v>82</v>
      </c>
      <c r="E6346" s="43">
        <v>44896</v>
      </c>
      <c r="F6346" s="42" t="s">
        <v>130</v>
      </c>
      <c r="G6346" s="27">
        <v>0.20425099999999999</v>
      </c>
      <c r="H6346" s="27">
        <v>0.18477199999999999</v>
      </c>
      <c r="I6346" s="27">
        <v>0</v>
      </c>
      <c r="J6346" s="25">
        <v>0</v>
      </c>
      <c r="K6346" s="25">
        <v>0</v>
      </c>
      <c r="L6346" s="25">
        <v>0.15175</v>
      </c>
    </row>
    <row r="6347" spans="2:12" ht="19.5" customHeight="1" x14ac:dyDescent="0.3">
      <c r="B6347" s="39" t="s">
        <v>57</v>
      </c>
      <c r="C6347" s="38" t="s">
        <v>33</v>
      </c>
      <c r="D6347" s="38" t="s">
        <v>82</v>
      </c>
      <c r="E6347" s="43">
        <v>44866</v>
      </c>
      <c r="F6347" s="42" t="s">
        <v>130</v>
      </c>
      <c r="G6347" s="27">
        <v>0</v>
      </c>
      <c r="H6347" s="27">
        <v>0.210344</v>
      </c>
      <c r="I6347" s="27">
        <v>0.18492600000000001</v>
      </c>
      <c r="J6347" s="25">
        <v>0</v>
      </c>
      <c r="K6347" s="25">
        <v>0</v>
      </c>
      <c r="L6347" s="25">
        <v>0.15720699999999999</v>
      </c>
    </row>
    <row r="6348" spans="2:12" ht="19.5" customHeight="1" x14ac:dyDescent="0.3">
      <c r="B6348" s="39" t="s">
        <v>57</v>
      </c>
      <c r="C6348" s="38" t="s">
        <v>33</v>
      </c>
      <c r="D6348" s="38" t="s">
        <v>82</v>
      </c>
      <c r="E6348" s="43">
        <v>44835</v>
      </c>
      <c r="F6348" s="42" t="s">
        <v>130</v>
      </c>
      <c r="G6348" s="27">
        <v>0</v>
      </c>
      <c r="H6348" s="27">
        <v>0</v>
      </c>
      <c r="I6348" s="27">
        <v>0</v>
      </c>
      <c r="J6348" s="25">
        <v>0.20874799999999999</v>
      </c>
      <c r="K6348" s="25">
        <v>0.177264</v>
      </c>
      <c r="L6348" s="25">
        <v>0.16595399999999999</v>
      </c>
    </row>
    <row r="6349" spans="2:12" ht="19.5" customHeight="1" x14ac:dyDescent="0.3">
      <c r="B6349" s="39" t="s">
        <v>57</v>
      </c>
      <c r="C6349" s="38" t="s">
        <v>33</v>
      </c>
      <c r="D6349" s="38" t="s">
        <v>82</v>
      </c>
      <c r="E6349" s="43">
        <v>44805</v>
      </c>
      <c r="F6349" s="42" t="s">
        <v>130</v>
      </c>
      <c r="G6349" s="27">
        <v>0</v>
      </c>
      <c r="H6349" s="27">
        <v>0</v>
      </c>
      <c r="I6349" s="27">
        <v>0.22574900000000001</v>
      </c>
      <c r="J6349" s="25">
        <v>0.19272600000000001</v>
      </c>
      <c r="K6349" s="25">
        <v>0</v>
      </c>
      <c r="L6349" s="25">
        <v>0.17782400000000001</v>
      </c>
    </row>
    <row r="6350" spans="2:12" ht="19.5" customHeight="1" x14ac:dyDescent="0.3">
      <c r="B6350" s="39" t="s">
        <v>57</v>
      </c>
      <c r="C6350" s="38" t="s">
        <v>33</v>
      </c>
      <c r="D6350" s="38" t="s">
        <v>82</v>
      </c>
      <c r="E6350" s="43">
        <v>44774</v>
      </c>
      <c r="F6350" s="42" t="s">
        <v>130</v>
      </c>
      <c r="G6350" s="27">
        <v>0</v>
      </c>
      <c r="H6350" s="27">
        <v>0</v>
      </c>
      <c r="I6350" s="27">
        <v>0.22481399999999999</v>
      </c>
      <c r="J6350" s="25">
        <v>0.21390799999999999</v>
      </c>
      <c r="K6350" s="25">
        <v>0</v>
      </c>
      <c r="L6350" s="25">
        <v>0.203764</v>
      </c>
    </row>
    <row r="6351" spans="2:12" ht="19.5" customHeight="1" x14ac:dyDescent="0.3">
      <c r="B6351" s="39" t="s">
        <v>57</v>
      </c>
      <c r="C6351" s="38" t="s">
        <v>33</v>
      </c>
      <c r="D6351" s="38" t="s">
        <v>82</v>
      </c>
      <c r="E6351" s="43">
        <v>44743</v>
      </c>
      <c r="F6351" s="42" t="s">
        <v>130</v>
      </c>
      <c r="G6351" s="27">
        <v>0.241954</v>
      </c>
      <c r="H6351" s="27">
        <v>0.22905899999999998</v>
      </c>
      <c r="I6351" s="27">
        <v>0</v>
      </c>
      <c r="J6351" s="25">
        <v>0</v>
      </c>
      <c r="K6351" s="25">
        <v>0</v>
      </c>
      <c r="L6351" s="25">
        <v>0.18413599999999999</v>
      </c>
    </row>
    <row r="6352" spans="2:12" ht="19.5" customHeight="1" x14ac:dyDescent="0.3">
      <c r="B6352" s="39" t="s">
        <v>57</v>
      </c>
      <c r="C6352" s="38" t="s">
        <v>33</v>
      </c>
      <c r="D6352" s="38" t="s">
        <v>82</v>
      </c>
      <c r="E6352" s="43">
        <v>44713</v>
      </c>
      <c r="F6352" s="42" t="s">
        <v>130</v>
      </c>
      <c r="G6352" s="27">
        <v>0</v>
      </c>
      <c r="H6352" s="27">
        <v>0</v>
      </c>
      <c r="I6352" s="27">
        <v>0.239367</v>
      </c>
      <c r="J6352" s="25">
        <v>0.22823399999999999</v>
      </c>
      <c r="K6352" s="25">
        <v>0</v>
      </c>
      <c r="L6352" s="25">
        <v>0.22070100000000001</v>
      </c>
    </row>
    <row r="6353" spans="2:12" ht="19.5" customHeight="1" x14ac:dyDescent="0.3">
      <c r="B6353" s="39" t="s">
        <v>57</v>
      </c>
      <c r="C6353" s="38" t="s">
        <v>33</v>
      </c>
      <c r="D6353" s="38" t="s">
        <v>82</v>
      </c>
      <c r="E6353" s="43">
        <v>44682</v>
      </c>
      <c r="F6353" s="42" t="s">
        <v>130</v>
      </c>
      <c r="G6353" s="27">
        <v>0</v>
      </c>
      <c r="H6353" s="27">
        <v>0</v>
      </c>
      <c r="I6353" s="27">
        <v>0</v>
      </c>
      <c r="J6353" s="25">
        <v>0.25491799999999998</v>
      </c>
      <c r="K6353" s="25">
        <v>0.238263</v>
      </c>
      <c r="L6353" s="25">
        <v>0.238232</v>
      </c>
    </row>
    <row r="6354" spans="2:12" ht="19.5" customHeight="1" x14ac:dyDescent="0.3">
      <c r="B6354" s="39" t="s">
        <v>57</v>
      </c>
      <c r="C6354" s="38" t="s">
        <v>33</v>
      </c>
      <c r="D6354" s="38" t="s">
        <v>82</v>
      </c>
      <c r="E6354" s="43">
        <v>44652</v>
      </c>
      <c r="F6354" s="42" t="s">
        <v>130</v>
      </c>
      <c r="G6354" s="27">
        <v>0</v>
      </c>
      <c r="H6354" s="27">
        <v>0</v>
      </c>
      <c r="I6354" s="27">
        <v>0</v>
      </c>
      <c r="J6354" s="25">
        <v>0.27642699999999998</v>
      </c>
      <c r="K6354" s="25">
        <v>0.24529899999999999</v>
      </c>
      <c r="L6354" s="25">
        <v>0.24743299999999999</v>
      </c>
    </row>
    <row r="6355" spans="2:12" ht="19.5" customHeight="1" x14ac:dyDescent="0.3">
      <c r="B6355" s="39" t="s">
        <v>57</v>
      </c>
      <c r="C6355" s="38" t="s">
        <v>33</v>
      </c>
      <c r="D6355" s="38" t="s">
        <v>82</v>
      </c>
      <c r="E6355" s="43">
        <v>44621</v>
      </c>
      <c r="F6355" s="42" t="s">
        <v>130</v>
      </c>
      <c r="G6355" s="27">
        <v>0</v>
      </c>
      <c r="H6355" s="27">
        <v>0.42339700000000002</v>
      </c>
      <c r="I6355" s="27">
        <v>0.378992</v>
      </c>
      <c r="J6355" s="25">
        <v>0</v>
      </c>
      <c r="K6355" s="25">
        <v>0</v>
      </c>
      <c r="L6355" s="25">
        <v>0.35353699999999999</v>
      </c>
    </row>
    <row r="6356" spans="2:12" ht="19.5" customHeight="1" x14ac:dyDescent="0.3">
      <c r="B6356" s="89" t="s">
        <v>57</v>
      </c>
      <c r="C6356" s="38" t="s">
        <v>33</v>
      </c>
      <c r="D6356" s="38" t="s">
        <v>82</v>
      </c>
      <c r="E6356" s="43">
        <v>44593</v>
      </c>
      <c r="F6356" s="42" t="s">
        <v>130</v>
      </c>
      <c r="G6356" s="27">
        <v>0.331119</v>
      </c>
      <c r="H6356" s="27">
        <v>0.29500300000000002</v>
      </c>
      <c r="I6356" s="27">
        <v>0</v>
      </c>
      <c r="J6356" s="25">
        <v>0</v>
      </c>
      <c r="K6356" s="25">
        <v>0</v>
      </c>
      <c r="L6356" s="25">
        <v>0.25668600000000003</v>
      </c>
    </row>
    <row r="6357" spans="2:12" ht="19.5" customHeight="1" x14ac:dyDescent="0.3">
      <c r="B6357" s="89" t="s">
        <v>57</v>
      </c>
      <c r="C6357" s="38" t="s">
        <v>33</v>
      </c>
      <c r="D6357" s="38" t="s">
        <v>82</v>
      </c>
      <c r="E6357" s="43">
        <v>44562</v>
      </c>
      <c r="F6357" s="42" t="s">
        <v>130</v>
      </c>
      <c r="G6357" s="27">
        <v>0.34009400000000001</v>
      </c>
      <c r="H6357" s="27">
        <v>0.30930299999999999</v>
      </c>
      <c r="I6357" s="27">
        <v>0</v>
      </c>
      <c r="J6357" s="25">
        <v>0</v>
      </c>
      <c r="K6357" s="25">
        <v>0</v>
      </c>
      <c r="L6357" s="25">
        <v>0.25471300000000002</v>
      </c>
    </row>
    <row r="6358" spans="2:12" ht="19.5" customHeight="1" x14ac:dyDescent="0.3">
      <c r="B6358" s="88" t="s">
        <v>57</v>
      </c>
      <c r="C6358" s="38" t="s">
        <v>33</v>
      </c>
      <c r="D6358" s="38" t="s">
        <v>82</v>
      </c>
      <c r="E6358" s="43">
        <v>45078</v>
      </c>
      <c r="F6358" s="42" t="s">
        <v>130</v>
      </c>
      <c r="G6358" s="27">
        <v>0</v>
      </c>
      <c r="H6358" s="27">
        <v>0</v>
      </c>
      <c r="I6358" s="27">
        <v>0.13766954502191717</v>
      </c>
      <c r="J6358" s="25">
        <v>0.12811491606630221</v>
      </c>
      <c r="K6358" s="25">
        <v>0</v>
      </c>
      <c r="L6358" s="25">
        <v>0.12988966025748122</v>
      </c>
    </row>
    <row r="6359" spans="2:12" ht="19.5" customHeight="1" x14ac:dyDescent="0.3">
      <c r="B6359" s="88" t="s">
        <v>57</v>
      </c>
      <c r="C6359" s="38" t="s">
        <v>33</v>
      </c>
      <c r="D6359" s="38" t="s">
        <v>82</v>
      </c>
      <c r="E6359" s="43">
        <v>45047</v>
      </c>
      <c r="F6359" s="42" t="s">
        <v>131</v>
      </c>
      <c r="G6359" s="27">
        <v>0</v>
      </c>
      <c r="H6359" s="27">
        <v>0</v>
      </c>
      <c r="I6359" s="27">
        <v>0</v>
      </c>
      <c r="J6359" s="25">
        <v>0.12566954499999999</v>
      </c>
      <c r="K6359" s="25">
        <v>0.113114916</v>
      </c>
      <c r="L6359" s="25">
        <v>0.11688966000000001</v>
      </c>
    </row>
    <row r="6360" spans="2:12" ht="19.5" customHeight="1" x14ac:dyDescent="0.3">
      <c r="B6360" s="89" t="s">
        <v>57</v>
      </c>
      <c r="C6360" s="38" t="s">
        <v>33</v>
      </c>
      <c r="D6360" s="38" t="s">
        <v>82</v>
      </c>
      <c r="E6360" s="43">
        <v>45017</v>
      </c>
      <c r="F6360" s="42" t="s">
        <v>131</v>
      </c>
      <c r="G6360" s="27">
        <v>0</v>
      </c>
      <c r="H6360" s="27">
        <v>0</v>
      </c>
      <c r="I6360" s="27">
        <v>0</v>
      </c>
      <c r="J6360" s="25">
        <v>0.104317887</v>
      </c>
      <c r="K6360" s="25">
        <v>8.7231854999999997E-2</v>
      </c>
      <c r="L6360" s="25">
        <v>9.9691920000000003E-2</v>
      </c>
    </row>
    <row r="6361" spans="2:12" ht="19.5" customHeight="1" x14ac:dyDescent="0.3">
      <c r="B6361" s="89" t="s">
        <v>57</v>
      </c>
      <c r="C6361" s="38" t="s">
        <v>33</v>
      </c>
      <c r="D6361" s="38" t="s">
        <v>82</v>
      </c>
      <c r="E6361" s="43">
        <v>44986</v>
      </c>
      <c r="F6361" s="42" t="s">
        <v>131</v>
      </c>
      <c r="G6361" s="27">
        <v>0</v>
      </c>
      <c r="H6361" s="27">
        <v>0.17381141999999999</v>
      </c>
      <c r="I6361" s="27">
        <v>0.140362339</v>
      </c>
      <c r="J6361" s="25">
        <v>0</v>
      </c>
      <c r="K6361" s="25">
        <v>0</v>
      </c>
      <c r="L6361" s="25">
        <v>0.13859037099999999</v>
      </c>
    </row>
    <row r="6362" spans="2:12" ht="19.5" customHeight="1" x14ac:dyDescent="0.3">
      <c r="B6362" s="88" t="s">
        <v>57</v>
      </c>
      <c r="C6362" s="38" t="s">
        <v>33</v>
      </c>
      <c r="D6362" s="38" t="s">
        <v>82</v>
      </c>
      <c r="E6362" s="43">
        <v>44958</v>
      </c>
      <c r="F6362" s="42" t="s">
        <v>131</v>
      </c>
      <c r="G6362" s="27">
        <v>0.23521162700000001</v>
      </c>
      <c r="H6362" s="27">
        <v>0.21509313799999999</v>
      </c>
      <c r="I6362" s="27">
        <v>0</v>
      </c>
      <c r="J6362" s="25">
        <v>0</v>
      </c>
      <c r="K6362" s="25">
        <v>0</v>
      </c>
      <c r="L6362" s="25">
        <v>0.16489213999999999</v>
      </c>
    </row>
    <row r="6363" spans="2:12" ht="19.5" customHeight="1" x14ac:dyDescent="0.3">
      <c r="B6363" s="88" t="s">
        <v>57</v>
      </c>
      <c r="C6363" s="38" t="s">
        <v>33</v>
      </c>
      <c r="D6363" s="38" t="s">
        <v>82</v>
      </c>
      <c r="E6363" s="43">
        <v>44927</v>
      </c>
      <c r="F6363" s="42" t="s">
        <v>131</v>
      </c>
      <c r="G6363" s="27">
        <v>0.19470116200000001</v>
      </c>
      <c r="H6363" s="27">
        <v>0.16383658800000001</v>
      </c>
      <c r="I6363" s="27">
        <v>0</v>
      </c>
      <c r="J6363" s="25">
        <v>0</v>
      </c>
      <c r="K6363" s="25">
        <v>0</v>
      </c>
      <c r="L6363" s="25">
        <v>9.5433244E-2</v>
      </c>
    </row>
    <row r="6364" spans="2:12" ht="19.5" customHeight="1" x14ac:dyDescent="0.3">
      <c r="B6364" s="88" t="s">
        <v>57</v>
      </c>
      <c r="C6364" s="38" t="s">
        <v>33</v>
      </c>
      <c r="D6364" s="38" t="s">
        <v>82</v>
      </c>
      <c r="E6364" s="43">
        <v>44896</v>
      </c>
      <c r="F6364" s="42" t="s">
        <v>131</v>
      </c>
      <c r="G6364" s="27">
        <v>0.20625099999999999</v>
      </c>
      <c r="H6364" s="27">
        <v>0.18677199999999999</v>
      </c>
      <c r="I6364" s="27">
        <v>0</v>
      </c>
      <c r="J6364" s="25">
        <v>0</v>
      </c>
      <c r="K6364" s="25">
        <v>0</v>
      </c>
      <c r="L6364" s="25">
        <v>0.15375</v>
      </c>
    </row>
    <row r="6365" spans="2:12" ht="19.5" customHeight="1" x14ac:dyDescent="0.3">
      <c r="B6365" s="88" t="s">
        <v>57</v>
      </c>
      <c r="C6365" s="38" t="s">
        <v>33</v>
      </c>
      <c r="D6365" s="38" t="s">
        <v>82</v>
      </c>
      <c r="E6365" s="43">
        <v>44866</v>
      </c>
      <c r="F6365" s="42" t="s">
        <v>131</v>
      </c>
      <c r="G6365" s="27">
        <v>0</v>
      </c>
      <c r="H6365" s="27">
        <v>0.212344</v>
      </c>
      <c r="I6365" s="27">
        <v>0.18692600000000001</v>
      </c>
      <c r="J6365" s="25">
        <v>0</v>
      </c>
      <c r="K6365" s="25">
        <v>0</v>
      </c>
      <c r="L6365" s="25">
        <v>0.15920699999999999</v>
      </c>
    </row>
    <row r="6366" spans="2:12" ht="19.5" customHeight="1" x14ac:dyDescent="0.3">
      <c r="B6366" s="88" t="s">
        <v>57</v>
      </c>
      <c r="C6366" s="38" t="s">
        <v>33</v>
      </c>
      <c r="D6366" s="38" t="s">
        <v>82</v>
      </c>
      <c r="E6366" s="43">
        <v>44835</v>
      </c>
      <c r="F6366" s="42" t="s">
        <v>131</v>
      </c>
      <c r="G6366" s="27">
        <v>0</v>
      </c>
      <c r="H6366" s="27">
        <v>0</v>
      </c>
      <c r="I6366" s="27">
        <v>0</v>
      </c>
      <c r="J6366" s="25">
        <v>0.21074799999999999</v>
      </c>
      <c r="K6366" s="25">
        <v>0.17926400000000001</v>
      </c>
      <c r="L6366" s="25">
        <v>0.16795399999999999</v>
      </c>
    </row>
    <row r="6367" spans="2:12" ht="19.5" customHeight="1" x14ac:dyDescent="0.3">
      <c r="B6367" s="89" t="s">
        <v>57</v>
      </c>
      <c r="C6367" s="38" t="s">
        <v>33</v>
      </c>
      <c r="D6367" s="38" t="s">
        <v>82</v>
      </c>
      <c r="E6367" s="43">
        <v>44805</v>
      </c>
      <c r="F6367" s="42" t="s">
        <v>131</v>
      </c>
      <c r="G6367" s="27">
        <v>0</v>
      </c>
      <c r="H6367" s="27">
        <v>0</v>
      </c>
      <c r="I6367" s="27">
        <v>0.22774900000000001</v>
      </c>
      <c r="J6367" s="25">
        <v>0.19472600000000001</v>
      </c>
      <c r="K6367" s="25">
        <v>0</v>
      </c>
      <c r="L6367" s="25">
        <v>0.17982400000000001</v>
      </c>
    </row>
    <row r="6368" spans="2:12" ht="19.5" customHeight="1" x14ac:dyDescent="0.3">
      <c r="B6368" s="39" t="s">
        <v>57</v>
      </c>
      <c r="C6368" s="38" t="s">
        <v>33</v>
      </c>
      <c r="D6368" s="38" t="s">
        <v>82</v>
      </c>
      <c r="E6368" s="43">
        <v>44774</v>
      </c>
      <c r="F6368" s="42" t="s">
        <v>131</v>
      </c>
      <c r="G6368" s="27">
        <v>0</v>
      </c>
      <c r="H6368" s="27">
        <v>0</v>
      </c>
      <c r="I6368" s="27">
        <v>0.22681399999999999</v>
      </c>
      <c r="J6368" s="25">
        <v>0.21590799999999999</v>
      </c>
      <c r="K6368" s="25">
        <v>0</v>
      </c>
      <c r="L6368" s="25">
        <v>0.205764</v>
      </c>
    </row>
    <row r="6369" spans="2:12" ht="19.5" customHeight="1" x14ac:dyDescent="0.3">
      <c r="B6369" s="39" t="s">
        <v>57</v>
      </c>
      <c r="C6369" s="38" t="s">
        <v>33</v>
      </c>
      <c r="D6369" s="38" t="s">
        <v>82</v>
      </c>
      <c r="E6369" s="43">
        <v>44743</v>
      </c>
      <c r="F6369" s="42" t="s">
        <v>131</v>
      </c>
      <c r="G6369" s="27">
        <v>0.243954</v>
      </c>
      <c r="H6369" s="27">
        <v>0.23105899999999999</v>
      </c>
      <c r="I6369" s="27">
        <v>0</v>
      </c>
      <c r="J6369" s="25">
        <v>0</v>
      </c>
      <c r="K6369" s="25">
        <v>0</v>
      </c>
      <c r="L6369" s="25">
        <v>0.186136</v>
      </c>
    </row>
    <row r="6370" spans="2:12" ht="19.5" customHeight="1" x14ac:dyDescent="0.3">
      <c r="B6370" s="88" t="s">
        <v>57</v>
      </c>
      <c r="C6370" s="38" t="s">
        <v>33</v>
      </c>
      <c r="D6370" s="38" t="s">
        <v>82</v>
      </c>
      <c r="E6370" s="43">
        <v>44713</v>
      </c>
      <c r="F6370" s="42" t="s">
        <v>131</v>
      </c>
      <c r="G6370" s="27">
        <v>0</v>
      </c>
      <c r="H6370" s="27">
        <v>0</v>
      </c>
      <c r="I6370" s="27">
        <v>0.241367</v>
      </c>
      <c r="J6370" s="25">
        <v>0.23023399999999999</v>
      </c>
      <c r="K6370" s="25">
        <v>0</v>
      </c>
      <c r="L6370" s="25">
        <v>0.22270100000000001</v>
      </c>
    </row>
    <row r="6371" spans="2:12" ht="19.5" customHeight="1" x14ac:dyDescent="0.3">
      <c r="B6371" s="88" t="s">
        <v>57</v>
      </c>
      <c r="C6371" s="38" t="s">
        <v>33</v>
      </c>
      <c r="D6371" s="38" t="s">
        <v>82</v>
      </c>
      <c r="E6371" s="43">
        <v>44682</v>
      </c>
      <c r="F6371" s="42" t="s">
        <v>131</v>
      </c>
      <c r="G6371" s="27">
        <v>0</v>
      </c>
      <c r="H6371" s="27">
        <v>0</v>
      </c>
      <c r="I6371" s="27">
        <v>0</v>
      </c>
      <c r="J6371" s="25">
        <v>0.25691799999999998</v>
      </c>
      <c r="K6371" s="25">
        <v>0.240263</v>
      </c>
      <c r="L6371" s="25">
        <v>0.240232</v>
      </c>
    </row>
    <row r="6372" spans="2:12" ht="19.5" customHeight="1" x14ac:dyDescent="0.3">
      <c r="B6372" s="89" t="s">
        <v>57</v>
      </c>
      <c r="C6372" s="38" t="s">
        <v>33</v>
      </c>
      <c r="D6372" s="38" t="s">
        <v>82</v>
      </c>
      <c r="E6372" s="43">
        <v>44652</v>
      </c>
      <c r="F6372" s="42" t="s">
        <v>131</v>
      </c>
      <c r="G6372" s="27">
        <v>0</v>
      </c>
      <c r="H6372" s="27">
        <v>0</v>
      </c>
      <c r="I6372" s="27">
        <v>0</v>
      </c>
      <c r="J6372" s="25">
        <v>0.27842699999999998</v>
      </c>
      <c r="K6372" s="25">
        <v>0.24729899999999999</v>
      </c>
      <c r="L6372" s="25">
        <v>0.24943300000000002</v>
      </c>
    </row>
    <row r="6373" spans="2:12" ht="19.5" customHeight="1" x14ac:dyDescent="0.3">
      <c r="B6373" s="89" t="s">
        <v>57</v>
      </c>
      <c r="C6373" s="38" t="s">
        <v>33</v>
      </c>
      <c r="D6373" s="38" t="s">
        <v>82</v>
      </c>
      <c r="E6373" s="43">
        <v>44621</v>
      </c>
      <c r="F6373" s="42" t="s">
        <v>131</v>
      </c>
      <c r="G6373" s="27">
        <v>0</v>
      </c>
      <c r="H6373" s="27">
        <v>0.42539700000000003</v>
      </c>
      <c r="I6373" s="27">
        <v>0.380992</v>
      </c>
      <c r="J6373" s="25">
        <v>0</v>
      </c>
      <c r="K6373" s="25">
        <v>0</v>
      </c>
      <c r="L6373" s="25">
        <v>0.35553699999999999</v>
      </c>
    </row>
    <row r="6374" spans="2:12" ht="19.5" customHeight="1" x14ac:dyDescent="0.3">
      <c r="B6374" s="89" t="s">
        <v>57</v>
      </c>
      <c r="C6374" s="38" t="s">
        <v>33</v>
      </c>
      <c r="D6374" s="38" t="s">
        <v>82</v>
      </c>
      <c r="E6374" s="43">
        <v>44593</v>
      </c>
      <c r="F6374" s="42" t="s">
        <v>131</v>
      </c>
      <c r="G6374" s="27">
        <v>0.333119</v>
      </c>
      <c r="H6374" s="27">
        <v>0.29700300000000002</v>
      </c>
      <c r="I6374" s="27">
        <v>0</v>
      </c>
      <c r="J6374" s="25">
        <v>0</v>
      </c>
      <c r="K6374" s="25">
        <v>0</v>
      </c>
      <c r="L6374" s="25">
        <v>0.25868599999999997</v>
      </c>
    </row>
    <row r="6375" spans="2:12" ht="19.5" customHeight="1" x14ac:dyDescent="0.3">
      <c r="B6375" s="89" t="s">
        <v>57</v>
      </c>
      <c r="C6375" s="38" t="s">
        <v>33</v>
      </c>
      <c r="D6375" s="38" t="s">
        <v>82</v>
      </c>
      <c r="E6375" s="43">
        <v>44562</v>
      </c>
      <c r="F6375" s="42" t="s">
        <v>131</v>
      </c>
      <c r="G6375" s="27">
        <v>0.34209400000000001</v>
      </c>
      <c r="H6375" s="27">
        <v>0.311303</v>
      </c>
      <c r="I6375" s="27">
        <v>0</v>
      </c>
      <c r="J6375" s="25">
        <v>0</v>
      </c>
      <c r="K6375" s="25">
        <v>0</v>
      </c>
      <c r="L6375" s="25">
        <v>0.25671300000000002</v>
      </c>
    </row>
    <row r="6376" spans="2:12" ht="19.5" customHeight="1" x14ac:dyDescent="0.3">
      <c r="B6376" s="89" t="s">
        <v>57</v>
      </c>
      <c r="C6376" s="38" t="s">
        <v>33</v>
      </c>
      <c r="D6376" s="38" t="s">
        <v>82</v>
      </c>
      <c r="E6376" s="43">
        <v>45078</v>
      </c>
      <c r="F6376" s="42" t="s">
        <v>131</v>
      </c>
      <c r="G6376" s="27">
        <v>0</v>
      </c>
      <c r="H6376" s="27">
        <v>0</v>
      </c>
      <c r="I6376" s="27">
        <v>0.1396695450219172</v>
      </c>
      <c r="J6376" s="25">
        <v>0.13011491606630221</v>
      </c>
      <c r="K6376" s="25">
        <v>0</v>
      </c>
      <c r="L6376" s="25">
        <v>0.13288966025748122</v>
      </c>
    </row>
    <row r="6377" spans="2:12" ht="19.5" customHeight="1" x14ac:dyDescent="0.3">
      <c r="B6377" s="89" t="s">
        <v>57</v>
      </c>
      <c r="C6377" s="38" t="s">
        <v>33</v>
      </c>
      <c r="D6377" s="38" t="s">
        <v>82</v>
      </c>
      <c r="E6377" s="43">
        <v>45047</v>
      </c>
      <c r="F6377" s="42" t="s">
        <v>132</v>
      </c>
      <c r="G6377" s="27">
        <v>0</v>
      </c>
      <c r="H6377" s="27">
        <v>0</v>
      </c>
      <c r="I6377" s="27">
        <v>0</v>
      </c>
      <c r="J6377" s="25">
        <v>0.127669545</v>
      </c>
      <c r="K6377" s="25">
        <v>0.11511491599999998</v>
      </c>
      <c r="L6377" s="25">
        <v>0.11888966000000001</v>
      </c>
    </row>
    <row r="6378" spans="2:12" ht="19.5" customHeight="1" x14ac:dyDescent="0.3">
      <c r="B6378" s="39" t="s">
        <v>57</v>
      </c>
      <c r="C6378" s="38" t="s">
        <v>33</v>
      </c>
      <c r="D6378" s="38" t="s">
        <v>82</v>
      </c>
      <c r="E6378" s="43">
        <v>45017</v>
      </c>
      <c r="F6378" s="42" t="s">
        <v>132</v>
      </c>
      <c r="G6378" s="27">
        <v>0</v>
      </c>
      <c r="H6378" s="27">
        <v>0</v>
      </c>
      <c r="I6378" s="27">
        <v>0</v>
      </c>
      <c r="J6378" s="25">
        <v>0.106317887</v>
      </c>
      <c r="K6378" s="25">
        <v>8.9231854999999999E-2</v>
      </c>
      <c r="L6378" s="25">
        <v>0.10169192000000001</v>
      </c>
    </row>
    <row r="6379" spans="2:12" ht="19.5" customHeight="1" x14ac:dyDescent="0.3">
      <c r="B6379" s="88" t="s">
        <v>57</v>
      </c>
      <c r="C6379" s="38" t="s">
        <v>33</v>
      </c>
      <c r="D6379" s="38" t="s">
        <v>82</v>
      </c>
      <c r="E6379" s="43">
        <v>44986</v>
      </c>
      <c r="F6379" s="42" t="s">
        <v>132</v>
      </c>
      <c r="G6379" s="27">
        <v>0</v>
      </c>
      <c r="H6379" s="27">
        <v>0.17619667</v>
      </c>
      <c r="I6379" s="27">
        <v>0.14272728900000001</v>
      </c>
      <c r="J6379" s="25">
        <v>0</v>
      </c>
      <c r="K6379" s="25">
        <v>0</v>
      </c>
      <c r="L6379" s="25">
        <v>0.14098577100000001</v>
      </c>
    </row>
    <row r="6380" spans="2:12" ht="19.5" customHeight="1" x14ac:dyDescent="0.3">
      <c r="B6380" s="89" t="s">
        <v>57</v>
      </c>
      <c r="C6380" s="38" t="s">
        <v>33</v>
      </c>
      <c r="D6380" s="38" t="s">
        <v>82</v>
      </c>
      <c r="E6380" s="43">
        <v>44958</v>
      </c>
      <c r="F6380" s="42" t="s">
        <v>132</v>
      </c>
      <c r="G6380" s="27">
        <v>0.237578607</v>
      </c>
      <c r="H6380" s="27">
        <v>0.21747838799999999</v>
      </c>
      <c r="I6380" s="27">
        <v>0</v>
      </c>
      <c r="J6380" s="25">
        <v>0</v>
      </c>
      <c r="K6380" s="25">
        <v>0</v>
      </c>
      <c r="L6380" s="25">
        <v>0.16728754000000001</v>
      </c>
    </row>
    <row r="6381" spans="2:12" ht="19.5" customHeight="1" x14ac:dyDescent="0.3">
      <c r="B6381" s="89" t="s">
        <v>57</v>
      </c>
      <c r="C6381" s="38" t="s">
        <v>33</v>
      </c>
      <c r="D6381" s="38" t="s">
        <v>82</v>
      </c>
      <c r="E6381" s="43">
        <v>44927</v>
      </c>
      <c r="F6381" s="42" t="s">
        <v>132</v>
      </c>
      <c r="G6381" s="27">
        <v>0.197068142</v>
      </c>
      <c r="H6381" s="27">
        <v>0.16622183800000001</v>
      </c>
      <c r="I6381" s="27">
        <v>0</v>
      </c>
      <c r="J6381" s="25">
        <v>0</v>
      </c>
      <c r="K6381" s="25">
        <v>0</v>
      </c>
      <c r="L6381" s="25">
        <v>9.7828644000000006E-2</v>
      </c>
    </row>
    <row r="6382" spans="2:12" ht="19.5" customHeight="1" x14ac:dyDescent="0.3">
      <c r="B6382" s="39" t="s">
        <v>57</v>
      </c>
      <c r="C6382" s="38" t="s">
        <v>33</v>
      </c>
      <c r="D6382" s="38" t="s">
        <v>82</v>
      </c>
      <c r="E6382" s="43">
        <v>44896</v>
      </c>
      <c r="F6382" s="42" t="s">
        <v>132</v>
      </c>
      <c r="G6382" s="27">
        <v>0.20825099999999999</v>
      </c>
      <c r="H6382" s="27">
        <v>0.188772</v>
      </c>
      <c r="I6382" s="27">
        <v>0</v>
      </c>
      <c r="J6382" s="25">
        <v>0</v>
      </c>
      <c r="K6382" s="25">
        <v>0</v>
      </c>
      <c r="L6382" s="25">
        <v>0.15575</v>
      </c>
    </row>
    <row r="6383" spans="2:12" ht="19.5" customHeight="1" x14ac:dyDescent="0.3">
      <c r="B6383" s="39" t="s">
        <v>57</v>
      </c>
      <c r="C6383" s="38" t="s">
        <v>33</v>
      </c>
      <c r="D6383" s="38" t="s">
        <v>82</v>
      </c>
      <c r="E6383" s="43">
        <v>44866</v>
      </c>
      <c r="F6383" s="42" t="s">
        <v>132</v>
      </c>
      <c r="G6383" s="27">
        <v>0</v>
      </c>
      <c r="H6383" s="27">
        <v>0.21434400000000001</v>
      </c>
      <c r="I6383" s="27">
        <v>0.18892600000000001</v>
      </c>
      <c r="J6383" s="25">
        <v>0</v>
      </c>
      <c r="K6383" s="25">
        <v>0</v>
      </c>
      <c r="L6383" s="25">
        <v>0.16120699999999999</v>
      </c>
    </row>
    <row r="6384" spans="2:12" ht="19.5" customHeight="1" x14ac:dyDescent="0.3">
      <c r="B6384" s="89" t="s">
        <v>57</v>
      </c>
      <c r="C6384" s="38" t="s">
        <v>33</v>
      </c>
      <c r="D6384" s="38" t="s">
        <v>82</v>
      </c>
      <c r="E6384" s="43">
        <v>44835</v>
      </c>
      <c r="F6384" s="42" t="s">
        <v>132</v>
      </c>
      <c r="G6384" s="27">
        <v>0</v>
      </c>
      <c r="H6384" s="27">
        <v>0</v>
      </c>
      <c r="I6384" s="27">
        <v>0</v>
      </c>
      <c r="J6384" s="25">
        <v>0.21274799999999999</v>
      </c>
      <c r="K6384" s="25">
        <v>0.18126400000000001</v>
      </c>
      <c r="L6384" s="25">
        <v>0.16995399999999999</v>
      </c>
    </row>
    <row r="6385" spans="2:12" ht="19.5" customHeight="1" x14ac:dyDescent="0.3">
      <c r="B6385" s="88" t="s">
        <v>57</v>
      </c>
      <c r="C6385" s="38" t="s">
        <v>33</v>
      </c>
      <c r="D6385" s="38" t="s">
        <v>82</v>
      </c>
      <c r="E6385" s="43">
        <v>44805</v>
      </c>
      <c r="F6385" s="42" t="s">
        <v>132</v>
      </c>
      <c r="G6385" s="27">
        <v>0</v>
      </c>
      <c r="H6385" s="27">
        <v>0</v>
      </c>
      <c r="I6385" s="27">
        <v>0.22974900000000001</v>
      </c>
      <c r="J6385" s="25">
        <v>0.19672600000000001</v>
      </c>
      <c r="K6385" s="25">
        <v>0</v>
      </c>
      <c r="L6385" s="25">
        <v>0.18182399999999999</v>
      </c>
    </row>
    <row r="6386" spans="2:12" ht="19.5" customHeight="1" x14ac:dyDescent="0.3">
      <c r="B6386" s="89" t="s">
        <v>57</v>
      </c>
      <c r="C6386" s="38" t="s">
        <v>33</v>
      </c>
      <c r="D6386" s="38" t="s">
        <v>82</v>
      </c>
      <c r="E6386" s="43">
        <v>44774</v>
      </c>
      <c r="F6386" s="42" t="s">
        <v>132</v>
      </c>
      <c r="G6386" s="27">
        <v>0</v>
      </c>
      <c r="H6386" s="27">
        <v>0</v>
      </c>
      <c r="I6386" s="27">
        <v>0.22881399999999999</v>
      </c>
      <c r="J6386" s="25">
        <v>0.21790799999999999</v>
      </c>
      <c r="K6386" s="25">
        <v>0</v>
      </c>
      <c r="L6386" s="25">
        <v>0.207764</v>
      </c>
    </row>
    <row r="6387" spans="2:12" ht="19.5" customHeight="1" x14ac:dyDescent="0.3">
      <c r="B6387" s="88" t="s">
        <v>57</v>
      </c>
      <c r="C6387" s="38" t="s">
        <v>33</v>
      </c>
      <c r="D6387" s="38" t="s">
        <v>82</v>
      </c>
      <c r="E6387" s="43">
        <v>44743</v>
      </c>
      <c r="F6387" s="42" t="s">
        <v>132</v>
      </c>
      <c r="G6387" s="27">
        <v>0.24595400000000001</v>
      </c>
      <c r="H6387" s="27">
        <v>0.23305899999999999</v>
      </c>
      <c r="I6387" s="27">
        <v>0</v>
      </c>
      <c r="J6387" s="25">
        <v>0</v>
      </c>
      <c r="K6387" s="25">
        <v>0</v>
      </c>
      <c r="L6387" s="25">
        <v>0.188136</v>
      </c>
    </row>
    <row r="6388" spans="2:12" ht="19.5" customHeight="1" x14ac:dyDescent="0.3">
      <c r="B6388" s="89" t="s">
        <v>57</v>
      </c>
      <c r="C6388" s="38" t="s">
        <v>33</v>
      </c>
      <c r="D6388" s="38" t="s">
        <v>82</v>
      </c>
      <c r="E6388" s="43">
        <v>44713</v>
      </c>
      <c r="F6388" s="42" t="s">
        <v>132</v>
      </c>
      <c r="G6388" s="27">
        <v>0</v>
      </c>
      <c r="H6388" s="27">
        <v>0</v>
      </c>
      <c r="I6388" s="27">
        <v>0.243367</v>
      </c>
      <c r="J6388" s="25">
        <v>0.232234</v>
      </c>
      <c r="K6388" s="25">
        <v>0</v>
      </c>
      <c r="L6388" s="25">
        <v>0.22470100000000001</v>
      </c>
    </row>
    <row r="6389" spans="2:12" ht="19.5" customHeight="1" x14ac:dyDescent="0.3">
      <c r="B6389" s="88" t="s">
        <v>57</v>
      </c>
      <c r="C6389" s="38" t="s">
        <v>33</v>
      </c>
      <c r="D6389" s="38" t="s">
        <v>82</v>
      </c>
      <c r="E6389" s="43">
        <v>44682</v>
      </c>
      <c r="F6389" s="42" t="s">
        <v>132</v>
      </c>
      <c r="G6389" s="27">
        <v>0</v>
      </c>
      <c r="H6389" s="27">
        <v>0</v>
      </c>
      <c r="I6389" s="27">
        <v>0</v>
      </c>
      <c r="J6389" s="25">
        <v>0.25891799999999998</v>
      </c>
      <c r="K6389" s="25">
        <v>0.24226300000000001</v>
      </c>
      <c r="L6389" s="25">
        <v>0.242232</v>
      </c>
    </row>
    <row r="6390" spans="2:12" ht="19.5" customHeight="1" x14ac:dyDescent="0.3">
      <c r="B6390" s="89" t="s">
        <v>57</v>
      </c>
      <c r="C6390" s="38" t="s">
        <v>33</v>
      </c>
      <c r="D6390" s="38" t="s">
        <v>82</v>
      </c>
      <c r="E6390" s="43">
        <v>44652</v>
      </c>
      <c r="F6390" s="42" t="s">
        <v>132</v>
      </c>
      <c r="G6390" s="27">
        <v>0</v>
      </c>
      <c r="H6390" s="27">
        <v>0</v>
      </c>
      <c r="I6390" s="27">
        <v>0</v>
      </c>
      <c r="J6390" s="25">
        <v>0.28042699999999998</v>
      </c>
      <c r="K6390" s="25">
        <v>0.24929899999999999</v>
      </c>
      <c r="L6390" s="25">
        <v>0.25143300000000002</v>
      </c>
    </row>
    <row r="6391" spans="2:12" ht="19.5" customHeight="1" x14ac:dyDescent="0.3">
      <c r="B6391" s="39" t="s">
        <v>57</v>
      </c>
      <c r="C6391" s="38" t="s">
        <v>33</v>
      </c>
      <c r="D6391" s="38" t="s">
        <v>82</v>
      </c>
      <c r="E6391" s="43">
        <v>44621</v>
      </c>
      <c r="F6391" s="42" t="s">
        <v>132</v>
      </c>
      <c r="G6391" s="27">
        <v>0</v>
      </c>
      <c r="H6391" s="27">
        <v>0.42739699999999997</v>
      </c>
      <c r="I6391" s="27">
        <v>0.382992</v>
      </c>
      <c r="J6391" s="25">
        <v>0</v>
      </c>
      <c r="K6391" s="25">
        <v>0</v>
      </c>
      <c r="L6391" s="25">
        <v>0.35753699999999999</v>
      </c>
    </row>
    <row r="6392" spans="2:12" ht="19.5" customHeight="1" x14ac:dyDescent="0.3">
      <c r="B6392" s="39" t="s">
        <v>57</v>
      </c>
      <c r="C6392" s="38" t="s">
        <v>33</v>
      </c>
      <c r="D6392" s="38" t="s">
        <v>82</v>
      </c>
      <c r="E6392" s="43">
        <v>44593</v>
      </c>
      <c r="F6392" s="42" t="s">
        <v>132</v>
      </c>
      <c r="G6392" s="27">
        <v>0.335119</v>
      </c>
      <c r="H6392" s="27">
        <v>0.29900300000000002</v>
      </c>
      <c r="I6392" s="27">
        <v>0</v>
      </c>
      <c r="J6392" s="25">
        <v>0</v>
      </c>
      <c r="K6392" s="25">
        <v>0</v>
      </c>
      <c r="L6392" s="25">
        <v>0.26068599999999997</v>
      </c>
    </row>
    <row r="6393" spans="2:12" ht="19.5" customHeight="1" x14ac:dyDescent="0.3">
      <c r="B6393" s="89" t="s">
        <v>57</v>
      </c>
      <c r="C6393" s="38" t="s">
        <v>33</v>
      </c>
      <c r="D6393" s="38" t="s">
        <v>82</v>
      </c>
      <c r="E6393" s="43">
        <v>44562</v>
      </c>
      <c r="F6393" s="42" t="s">
        <v>132</v>
      </c>
      <c r="G6393" s="27">
        <v>0.34409400000000001</v>
      </c>
      <c r="H6393" s="27">
        <v>0.313303</v>
      </c>
      <c r="I6393" s="27">
        <v>0</v>
      </c>
      <c r="J6393" s="25">
        <v>0</v>
      </c>
      <c r="K6393" s="25">
        <v>0</v>
      </c>
      <c r="L6393" s="25">
        <v>0.25871300000000003</v>
      </c>
    </row>
    <row r="6394" spans="2:12" ht="19.5" customHeight="1" x14ac:dyDescent="0.3">
      <c r="B6394" s="89" t="s">
        <v>57</v>
      </c>
      <c r="C6394" s="38" t="s">
        <v>33</v>
      </c>
      <c r="D6394" s="38" t="s">
        <v>82</v>
      </c>
      <c r="E6394" s="43">
        <v>45078</v>
      </c>
      <c r="F6394" s="42" t="s">
        <v>132</v>
      </c>
      <c r="G6394" s="27">
        <v>0</v>
      </c>
      <c r="H6394" s="27">
        <v>0</v>
      </c>
      <c r="I6394" s="27">
        <v>0.1436695450219172</v>
      </c>
      <c r="J6394" s="25">
        <v>0.13311491606630221</v>
      </c>
      <c r="K6394" s="25">
        <v>0</v>
      </c>
      <c r="L6394" s="25">
        <v>0.13488966025748123</v>
      </c>
    </row>
    <row r="6395" spans="2:12" ht="19.5" customHeight="1" x14ac:dyDescent="0.3">
      <c r="B6395" s="89" t="s">
        <v>57</v>
      </c>
      <c r="C6395" s="38" t="s">
        <v>33</v>
      </c>
      <c r="D6395" s="38" t="s">
        <v>82</v>
      </c>
      <c r="E6395" s="43">
        <v>45047</v>
      </c>
      <c r="F6395" s="42" t="s">
        <v>133</v>
      </c>
      <c r="G6395" s="27">
        <v>0</v>
      </c>
      <c r="H6395" s="27">
        <v>0</v>
      </c>
      <c r="I6395" s="27">
        <v>0</v>
      </c>
      <c r="J6395" s="25">
        <v>0.12216954499999999</v>
      </c>
      <c r="K6395" s="25">
        <v>0.10961491599999999</v>
      </c>
      <c r="L6395" s="25">
        <v>0.11338966</v>
      </c>
    </row>
    <row r="6396" spans="2:12" ht="19.5" customHeight="1" x14ac:dyDescent="0.3">
      <c r="B6396" s="89" t="s">
        <v>57</v>
      </c>
      <c r="C6396" s="38" t="s">
        <v>33</v>
      </c>
      <c r="D6396" s="38" t="s">
        <v>82</v>
      </c>
      <c r="E6396" s="43">
        <v>45017</v>
      </c>
      <c r="F6396" s="42" t="s">
        <v>133</v>
      </c>
      <c r="G6396" s="27">
        <v>0</v>
      </c>
      <c r="H6396" s="27">
        <v>0</v>
      </c>
      <c r="I6396" s="27">
        <v>0</v>
      </c>
      <c r="J6396" s="25">
        <v>0.10081788699999999</v>
      </c>
      <c r="K6396" s="25">
        <v>8.2731855000000007E-2</v>
      </c>
      <c r="L6396" s="25">
        <v>9.619192E-2</v>
      </c>
    </row>
    <row r="6397" spans="2:12" ht="19.5" customHeight="1" x14ac:dyDescent="0.3">
      <c r="B6397" s="88" t="s">
        <v>57</v>
      </c>
      <c r="C6397" s="38" t="s">
        <v>33</v>
      </c>
      <c r="D6397" s="38" t="s">
        <v>82</v>
      </c>
      <c r="E6397" s="43">
        <v>44986</v>
      </c>
      <c r="F6397" s="42" t="s">
        <v>133</v>
      </c>
      <c r="G6397" s="27">
        <v>0</v>
      </c>
      <c r="H6397" s="27">
        <v>0.169637232</v>
      </c>
      <c r="I6397" s="27">
        <v>0.13622367599999999</v>
      </c>
      <c r="J6397" s="25">
        <v>0</v>
      </c>
      <c r="K6397" s="25">
        <v>0</v>
      </c>
      <c r="L6397" s="25">
        <v>0.13439842099999999</v>
      </c>
    </row>
    <row r="6398" spans="2:12" ht="19.5" customHeight="1" x14ac:dyDescent="0.3">
      <c r="B6398" s="88" t="s">
        <v>57</v>
      </c>
      <c r="C6398" s="38" t="s">
        <v>33</v>
      </c>
      <c r="D6398" s="38" t="s">
        <v>82</v>
      </c>
      <c r="E6398" s="43">
        <v>44958</v>
      </c>
      <c r="F6398" s="42" t="s">
        <v>133</v>
      </c>
      <c r="G6398" s="27">
        <v>0.231069412</v>
      </c>
      <c r="H6398" s="27">
        <v>0.21091894999999999</v>
      </c>
      <c r="I6398" s="27">
        <v>0</v>
      </c>
      <c r="J6398" s="25">
        <v>0</v>
      </c>
      <c r="K6398" s="25">
        <v>0</v>
      </c>
      <c r="L6398" s="25">
        <v>0.16070018999999999</v>
      </c>
    </row>
    <row r="6399" spans="2:12" ht="19.5" customHeight="1" x14ac:dyDescent="0.3">
      <c r="B6399" s="88" t="s">
        <v>57</v>
      </c>
      <c r="C6399" s="38" t="s">
        <v>33</v>
      </c>
      <c r="D6399" s="38" t="s">
        <v>82</v>
      </c>
      <c r="E6399" s="43">
        <v>44927</v>
      </c>
      <c r="F6399" s="42" t="s">
        <v>133</v>
      </c>
      <c r="G6399" s="27">
        <v>0.19055894700000001</v>
      </c>
      <c r="H6399" s="27">
        <v>0.15966240100000001</v>
      </c>
      <c r="I6399" s="27">
        <v>0</v>
      </c>
      <c r="J6399" s="25">
        <v>0</v>
      </c>
      <c r="K6399" s="25">
        <v>0</v>
      </c>
      <c r="L6399" s="25">
        <v>9.1241294000000001E-2</v>
      </c>
    </row>
    <row r="6400" spans="2:12" ht="19.5" customHeight="1" x14ac:dyDescent="0.3">
      <c r="B6400" s="89" t="s">
        <v>57</v>
      </c>
      <c r="C6400" s="38" t="s">
        <v>33</v>
      </c>
      <c r="D6400" s="38" t="s">
        <v>82</v>
      </c>
      <c r="E6400" s="43">
        <v>44896</v>
      </c>
      <c r="F6400" s="42" t="s">
        <v>133</v>
      </c>
      <c r="G6400" s="27">
        <v>0.20275099999999999</v>
      </c>
      <c r="H6400" s="27">
        <v>0.18327199999999999</v>
      </c>
      <c r="I6400" s="27">
        <v>0</v>
      </c>
      <c r="J6400" s="25">
        <v>0</v>
      </c>
      <c r="K6400" s="25">
        <v>0</v>
      </c>
      <c r="L6400" s="25">
        <v>0.15024999999999999</v>
      </c>
    </row>
    <row r="6401" spans="2:12" ht="19.5" customHeight="1" x14ac:dyDescent="0.3">
      <c r="B6401" s="89" t="s">
        <v>57</v>
      </c>
      <c r="C6401" s="38" t="s">
        <v>33</v>
      </c>
      <c r="D6401" s="38" t="s">
        <v>82</v>
      </c>
      <c r="E6401" s="43">
        <v>44866</v>
      </c>
      <c r="F6401" s="42" t="s">
        <v>133</v>
      </c>
      <c r="G6401" s="27">
        <v>0</v>
      </c>
      <c r="H6401" s="27">
        <v>0.208844</v>
      </c>
      <c r="I6401" s="27">
        <v>0.18342600000000001</v>
      </c>
      <c r="J6401" s="25">
        <v>0</v>
      </c>
      <c r="K6401" s="25">
        <v>0</v>
      </c>
      <c r="L6401" s="25">
        <v>0.15570700000000001</v>
      </c>
    </row>
    <row r="6402" spans="2:12" ht="19.5" customHeight="1" x14ac:dyDescent="0.3">
      <c r="B6402" s="88" t="s">
        <v>57</v>
      </c>
      <c r="C6402" s="38" t="s">
        <v>33</v>
      </c>
      <c r="D6402" s="38" t="s">
        <v>82</v>
      </c>
      <c r="E6402" s="43">
        <v>44835</v>
      </c>
      <c r="F6402" s="42" t="s">
        <v>133</v>
      </c>
      <c r="G6402" s="27">
        <v>0</v>
      </c>
      <c r="H6402" s="27">
        <v>0</v>
      </c>
      <c r="I6402" s="27">
        <v>0</v>
      </c>
      <c r="J6402" s="25">
        <v>0.20724799999999999</v>
      </c>
      <c r="K6402" s="25">
        <v>0.175764</v>
      </c>
      <c r="L6402" s="25">
        <v>0.16445399999999999</v>
      </c>
    </row>
    <row r="6403" spans="2:12" ht="19.5" customHeight="1" x14ac:dyDescent="0.3">
      <c r="B6403" s="89" t="s">
        <v>57</v>
      </c>
      <c r="C6403" s="38" t="s">
        <v>33</v>
      </c>
      <c r="D6403" s="38" t="s">
        <v>82</v>
      </c>
      <c r="E6403" s="43">
        <v>44805</v>
      </c>
      <c r="F6403" s="42" t="s">
        <v>133</v>
      </c>
      <c r="G6403" s="27">
        <v>0</v>
      </c>
      <c r="H6403" s="27">
        <v>0</v>
      </c>
      <c r="I6403" s="27">
        <v>0.224249</v>
      </c>
      <c r="J6403" s="25">
        <v>0.19122600000000001</v>
      </c>
      <c r="K6403" s="25">
        <v>0</v>
      </c>
      <c r="L6403" s="25">
        <v>0.17632400000000001</v>
      </c>
    </row>
    <row r="6404" spans="2:12" ht="19.5" customHeight="1" x14ac:dyDescent="0.3">
      <c r="B6404" s="39" t="s">
        <v>57</v>
      </c>
      <c r="C6404" s="38" t="s">
        <v>33</v>
      </c>
      <c r="D6404" s="38" t="s">
        <v>82</v>
      </c>
      <c r="E6404" s="43">
        <v>44774</v>
      </c>
      <c r="F6404" s="42" t="s">
        <v>133</v>
      </c>
      <c r="G6404" s="27">
        <v>0</v>
      </c>
      <c r="H6404" s="27">
        <v>0</v>
      </c>
      <c r="I6404" s="27">
        <v>0.22331399999999998</v>
      </c>
      <c r="J6404" s="25">
        <v>0.21240799999999999</v>
      </c>
      <c r="K6404" s="25">
        <v>0</v>
      </c>
      <c r="L6404" s="25">
        <v>0.202264</v>
      </c>
    </row>
    <row r="6405" spans="2:12" ht="19.5" customHeight="1" x14ac:dyDescent="0.3">
      <c r="B6405" s="39" t="s">
        <v>57</v>
      </c>
      <c r="C6405" s="38" t="s">
        <v>33</v>
      </c>
      <c r="D6405" s="38" t="s">
        <v>82</v>
      </c>
      <c r="E6405" s="43">
        <v>44743</v>
      </c>
      <c r="F6405" s="42" t="s">
        <v>133</v>
      </c>
      <c r="G6405" s="27">
        <v>0.240454</v>
      </c>
      <c r="H6405" s="27">
        <v>0.22755900000000001</v>
      </c>
      <c r="I6405" s="27">
        <v>0</v>
      </c>
      <c r="J6405" s="25">
        <v>0</v>
      </c>
      <c r="K6405" s="25">
        <v>0</v>
      </c>
      <c r="L6405" s="25">
        <v>0.18263599999999999</v>
      </c>
    </row>
    <row r="6406" spans="2:12" ht="19.5" customHeight="1" x14ac:dyDescent="0.3">
      <c r="B6406" s="89" t="s">
        <v>57</v>
      </c>
      <c r="C6406" s="38" t="s">
        <v>33</v>
      </c>
      <c r="D6406" s="38" t="s">
        <v>82</v>
      </c>
      <c r="E6406" s="43">
        <v>44713</v>
      </c>
      <c r="F6406" s="42" t="s">
        <v>133</v>
      </c>
      <c r="G6406" s="27">
        <v>0</v>
      </c>
      <c r="H6406" s="27">
        <v>0</v>
      </c>
      <c r="I6406" s="27">
        <v>0.237867</v>
      </c>
      <c r="J6406" s="25">
        <v>0.22673399999999999</v>
      </c>
      <c r="K6406" s="25">
        <v>0</v>
      </c>
      <c r="L6406" s="25">
        <v>0.21920100000000001</v>
      </c>
    </row>
    <row r="6407" spans="2:12" ht="19.5" customHeight="1" x14ac:dyDescent="0.3">
      <c r="B6407" s="89" t="s">
        <v>57</v>
      </c>
      <c r="C6407" s="38" t="s">
        <v>33</v>
      </c>
      <c r="D6407" s="38" t="s">
        <v>82</v>
      </c>
      <c r="E6407" s="43">
        <v>44682</v>
      </c>
      <c r="F6407" s="42" t="s">
        <v>133</v>
      </c>
      <c r="G6407" s="27">
        <v>0</v>
      </c>
      <c r="H6407" s="27">
        <v>0</v>
      </c>
      <c r="I6407" s="27">
        <v>0</v>
      </c>
      <c r="J6407" s="25">
        <v>0.25341799999999998</v>
      </c>
      <c r="K6407" s="25">
        <v>0.236763</v>
      </c>
      <c r="L6407" s="25">
        <v>0.236732</v>
      </c>
    </row>
    <row r="6408" spans="2:12" ht="19.5" customHeight="1" x14ac:dyDescent="0.3">
      <c r="B6408" s="89" t="s">
        <v>57</v>
      </c>
      <c r="C6408" s="38" t="s">
        <v>33</v>
      </c>
      <c r="D6408" s="38" t="s">
        <v>82</v>
      </c>
      <c r="E6408" s="43">
        <v>44652</v>
      </c>
      <c r="F6408" s="42" t="s">
        <v>133</v>
      </c>
      <c r="G6408" s="27">
        <v>0</v>
      </c>
      <c r="H6408" s="27">
        <v>0</v>
      </c>
      <c r="I6408" s="27">
        <v>0</v>
      </c>
      <c r="J6408" s="25">
        <v>0.27492699999999998</v>
      </c>
      <c r="K6408" s="25">
        <v>0.24379899999999999</v>
      </c>
      <c r="L6408" s="25">
        <v>0.24593299999999998</v>
      </c>
    </row>
    <row r="6409" spans="2:12" ht="19.5" customHeight="1" x14ac:dyDescent="0.3">
      <c r="B6409" s="89" t="s">
        <v>57</v>
      </c>
      <c r="C6409" s="38" t="s">
        <v>33</v>
      </c>
      <c r="D6409" s="38" t="s">
        <v>82</v>
      </c>
      <c r="E6409" s="43">
        <v>44621</v>
      </c>
      <c r="F6409" s="42" t="s">
        <v>133</v>
      </c>
      <c r="G6409" s="27">
        <v>0</v>
      </c>
      <c r="H6409" s="27">
        <v>0.42189700000000002</v>
      </c>
      <c r="I6409" s="27">
        <v>0.37749199999999999</v>
      </c>
      <c r="J6409" s="25">
        <v>0</v>
      </c>
      <c r="K6409" s="25">
        <v>0</v>
      </c>
      <c r="L6409" s="25">
        <v>0.35203699999999999</v>
      </c>
    </row>
    <row r="6410" spans="2:12" ht="19.5" customHeight="1" x14ac:dyDescent="0.3">
      <c r="B6410" s="89" t="s">
        <v>57</v>
      </c>
      <c r="C6410" s="38" t="s">
        <v>33</v>
      </c>
      <c r="D6410" s="38" t="s">
        <v>82</v>
      </c>
      <c r="E6410" s="43">
        <v>44593</v>
      </c>
      <c r="F6410" s="42" t="s">
        <v>133</v>
      </c>
      <c r="G6410" s="27">
        <v>0.329619</v>
      </c>
      <c r="H6410" s="27">
        <v>0.29350300000000001</v>
      </c>
      <c r="I6410" s="27">
        <v>0</v>
      </c>
      <c r="J6410" s="25">
        <v>0</v>
      </c>
      <c r="K6410" s="25">
        <v>0</v>
      </c>
      <c r="L6410" s="25">
        <v>0.25518600000000002</v>
      </c>
    </row>
    <row r="6411" spans="2:12" ht="19.5" customHeight="1" x14ac:dyDescent="0.3">
      <c r="B6411" s="88" t="s">
        <v>57</v>
      </c>
      <c r="C6411" s="38" t="s">
        <v>33</v>
      </c>
      <c r="D6411" s="38" t="s">
        <v>82</v>
      </c>
      <c r="E6411" s="43">
        <v>44562</v>
      </c>
      <c r="F6411" s="42" t="s">
        <v>133</v>
      </c>
      <c r="G6411" s="27">
        <v>0.33859400000000001</v>
      </c>
      <c r="H6411" s="27">
        <v>0.30780299999999999</v>
      </c>
      <c r="I6411" s="27">
        <v>0</v>
      </c>
      <c r="J6411" s="25">
        <v>0</v>
      </c>
      <c r="K6411" s="25">
        <v>0</v>
      </c>
      <c r="L6411" s="25">
        <v>0.25321300000000002</v>
      </c>
    </row>
    <row r="6412" spans="2:12" ht="19.5" customHeight="1" x14ac:dyDescent="0.3">
      <c r="B6412" s="89" t="s">
        <v>57</v>
      </c>
      <c r="C6412" s="38" t="s">
        <v>33</v>
      </c>
      <c r="D6412" s="38" t="s">
        <v>82</v>
      </c>
      <c r="E6412" s="43">
        <v>45078</v>
      </c>
      <c r="F6412" s="42" t="s">
        <v>133</v>
      </c>
      <c r="G6412" s="27">
        <v>0</v>
      </c>
      <c r="H6412" s="27">
        <v>0</v>
      </c>
      <c r="I6412" s="27">
        <v>0.13916954502191717</v>
      </c>
      <c r="J6412" s="25">
        <v>0.12761491606630221</v>
      </c>
      <c r="K6412" s="25">
        <v>0</v>
      </c>
      <c r="L6412" s="25">
        <v>0.13038966025748122</v>
      </c>
    </row>
    <row r="6413" spans="2:12" ht="19.5" customHeight="1" x14ac:dyDescent="0.3">
      <c r="B6413" s="39" t="s">
        <v>57</v>
      </c>
      <c r="C6413" s="38" t="s">
        <v>33</v>
      </c>
      <c r="D6413" s="38" t="s">
        <v>75</v>
      </c>
      <c r="E6413" s="94">
        <v>44927</v>
      </c>
      <c r="F6413" s="96">
        <v>10</v>
      </c>
      <c r="G6413" s="86"/>
      <c r="H6413" s="86"/>
      <c r="I6413" s="86"/>
      <c r="J6413" s="98"/>
      <c r="K6413" s="98"/>
      <c r="L6413" s="98"/>
    </row>
    <row r="6414" spans="2:12" ht="19.5" customHeight="1" x14ac:dyDescent="0.3">
      <c r="B6414" s="39" t="s">
        <v>57</v>
      </c>
      <c r="C6414" s="38" t="s">
        <v>33</v>
      </c>
      <c r="D6414" s="38" t="s">
        <v>75</v>
      </c>
      <c r="E6414" s="94">
        <v>44958</v>
      </c>
      <c r="F6414" s="96">
        <v>10</v>
      </c>
      <c r="G6414" s="86"/>
      <c r="H6414" s="86"/>
      <c r="I6414" s="86"/>
      <c r="J6414" s="98"/>
      <c r="K6414" s="98"/>
      <c r="L6414" s="98"/>
    </row>
    <row r="6415" spans="2:12" ht="19.5" customHeight="1" x14ac:dyDescent="0.3">
      <c r="B6415" s="39" t="s">
        <v>57</v>
      </c>
      <c r="C6415" s="38" t="s">
        <v>33</v>
      </c>
      <c r="D6415" s="38" t="s">
        <v>75</v>
      </c>
      <c r="E6415" s="94">
        <v>44986</v>
      </c>
      <c r="F6415" s="96">
        <v>10</v>
      </c>
      <c r="G6415" s="86"/>
      <c r="H6415" s="86"/>
      <c r="I6415" s="86"/>
      <c r="J6415" s="98"/>
      <c r="K6415" s="98"/>
      <c r="L6415" s="98"/>
    </row>
    <row r="6416" spans="2:12" ht="19.5" customHeight="1" x14ac:dyDescent="0.3">
      <c r="B6416" s="39" t="s">
        <v>57</v>
      </c>
      <c r="C6416" s="38" t="s">
        <v>33</v>
      </c>
      <c r="D6416" s="38" t="s">
        <v>75</v>
      </c>
      <c r="E6416" s="94">
        <v>45017</v>
      </c>
      <c r="F6416" s="96">
        <v>10</v>
      </c>
      <c r="G6416" s="86"/>
      <c r="H6416" s="86"/>
      <c r="I6416" s="86"/>
      <c r="J6416" s="98"/>
      <c r="K6416" s="98"/>
      <c r="L6416" s="98"/>
    </row>
    <row r="6417" spans="2:12" ht="19.5" customHeight="1" x14ac:dyDescent="0.3">
      <c r="B6417" s="39" t="s">
        <v>57</v>
      </c>
      <c r="C6417" s="38" t="s">
        <v>33</v>
      </c>
      <c r="D6417" s="38" t="s">
        <v>75</v>
      </c>
      <c r="E6417" s="94">
        <v>45047</v>
      </c>
      <c r="F6417" s="96">
        <v>10</v>
      </c>
      <c r="G6417" s="86"/>
      <c r="H6417" s="86"/>
      <c r="I6417" s="86"/>
      <c r="J6417" s="98"/>
      <c r="K6417" s="98"/>
      <c r="L6417" s="98"/>
    </row>
    <row r="6418" spans="2:12" ht="19.5" customHeight="1" x14ac:dyDescent="0.3">
      <c r="B6418" s="39" t="s">
        <v>57</v>
      </c>
      <c r="C6418" s="38" t="s">
        <v>33</v>
      </c>
      <c r="D6418" s="38" t="s">
        <v>75</v>
      </c>
      <c r="E6418" s="94">
        <v>45078</v>
      </c>
      <c r="F6418" s="96">
        <v>10</v>
      </c>
      <c r="G6418" s="86"/>
      <c r="H6418" s="86"/>
      <c r="I6418" s="86"/>
      <c r="J6418" s="98"/>
      <c r="K6418" s="98"/>
      <c r="L6418" s="98"/>
    </row>
    <row r="6419" spans="2:12" ht="19.5" customHeight="1" x14ac:dyDescent="0.3">
      <c r="B6419" s="39" t="s">
        <v>57</v>
      </c>
      <c r="C6419" s="38" t="s">
        <v>33</v>
      </c>
      <c r="D6419" s="38" t="s">
        <v>75</v>
      </c>
      <c r="E6419" s="94">
        <v>45108</v>
      </c>
      <c r="F6419" s="96">
        <v>10</v>
      </c>
      <c r="G6419" s="86"/>
      <c r="H6419" s="86"/>
      <c r="I6419" s="86"/>
      <c r="J6419" s="98"/>
      <c r="K6419" s="98"/>
      <c r="L6419" s="98"/>
    </row>
    <row r="6420" spans="2:12" ht="19.5" customHeight="1" x14ac:dyDescent="0.3">
      <c r="B6420" s="39" t="s">
        <v>57</v>
      </c>
      <c r="C6420" s="38" t="s">
        <v>33</v>
      </c>
      <c r="D6420" s="38" t="s">
        <v>75</v>
      </c>
      <c r="E6420" s="94">
        <v>44927</v>
      </c>
      <c r="F6420" s="96">
        <v>12</v>
      </c>
      <c r="G6420" s="86"/>
      <c r="H6420" s="86"/>
      <c r="I6420" s="86"/>
      <c r="J6420" s="98"/>
      <c r="K6420" s="98"/>
      <c r="L6420" s="98"/>
    </row>
    <row r="6421" spans="2:12" ht="19.5" customHeight="1" x14ac:dyDescent="0.3">
      <c r="B6421" s="39" t="s">
        <v>57</v>
      </c>
      <c r="C6421" s="38" t="s">
        <v>33</v>
      </c>
      <c r="D6421" s="38" t="s">
        <v>75</v>
      </c>
      <c r="E6421" s="94">
        <v>44958</v>
      </c>
      <c r="F6421" s="96">
        <v>12</v>
      </c>
      <c r="G6421" s="86"/>
      <c r="H6421" s="86"/>
      <c r="I6421" s="86"/>
      <c r="J6421" s="98"/>
      <c r="K6421" s="98"/>
      <c r="L6421" s="98"/>
    </row>
    <row r="6422" spans="2:12" ht="19.5" customHeight="1" x14ac:dyDescent="0.3">
      <c r="B6422" s="39" t="s">
        <v>57</v>
      </c>
      <c r="C6422" s="38" t="s">
        <v>33</v>
      </c>
      <c r="D6422" s="38" t="s">
        <v>75</v>
      </c>
      <c r="E6422" s="94">
        <v>44986</v>
      </c>
      <c r="F6422" s="96">
        <v>12</v>
      </c>
      <c r="G6422" s="86"/>
      <c r="H6422" s="86"/>
      <c r="I6422" s="86"/>
      <c r="J6422" s="98"/>
      <c r="K6422" s="98"/>
      <c r="L6422" s="98"/>
    </row>
    <row r="6423" spans="2:12" ht="19.5" customHeight="1" x14ac:dyDescent="0.3">
      <c r="B6423" s="39" t="s">
        <v>57</v>
      </c>
      <c r="C6423" s="38" t="s">
        <v>33</v>
      </c>
      <c r="D6423" s="38" t="s">
        <v>75</v>
      </c>
      <c r="E6423" s="94">
        <v>45017</v>
      </c>
      <c r="F6423" s="96">
        <v>12</v>
      </c>
      <c r="G6423" s="86"/>
      <c r="H6423" s="86"/>
      <c r="I6423" s="86"/>
      <c r="J6423" s="98"/>
      <c r="K6423" s="98"/>
      <c r="L6423" s="98"/>
    </row>
    <row r="6424" spans="2:12" ht="19.5" customHeight="1" x14ac:dyDescent="0.3">
      <c r="B6424" s="39" t="s">
        <v>57</v>
      </c>
      <c r="C6424" s="38" t="s">
        <v>33</v>
      </c>
      <c r="D6424" s="38" t="s">
        <v>75</v>
      </c>
      <c r="E6424" s="94">
        <v>45047</v>
      </c>
      <c r="F6424" s="96">
        <v>12</v>
      </c>
      <c r="G6424" s="86"/>
      <c r="H6424" s="86"/>
      <c r="I6424" s="86"/>
      <c r="J6424" s="98"/>
      <c r="K6424" s="98"/>
      <c r="L6424" s="98"/>
    </row>
    <row r="6425" spans="2:12" ht="19.5" customHeight="1" x14ac:dyDescent="0.3">
      <c r="B6425" s="39" t="s">
        <v>57</v>
      </c>
      <c r="C6425" s="38" t="s">
        <v>33</v>
      </c>
      <c r="D6425" s="38" t="s">
        <v>75</v>
      </c>
      <c r="E6425" s="94">
        <v>45078</v>
      </c>
      <c r="F6425" s="96">
        <v>12</v>
      </c>
      <c r="G6425" s="86"/>
      <c r="H6425" s="86"/>
      <c r="I6425" s="86"/>
      <c r="J6425" s="98"/>
      <c r="K6425" s="98"/>
      <c r="L6425" s="98"/>
    </row>
    <row r="6426" spans="2:12" ht="19.5" customHeight="1" x14ac:dyDescent="0.3">
      <c r="B6426" s="39" t="s">
        <v>57</v>
      </c>
      <c r="C6426" s="38" t="s">
        <v>33</v>
      </c>
      <c r="D6426" s="38" t="s">
        <v>75</v>
      </c>
      <c r="E6426" s="94">
        <v>45108</v>
      </c>
      <c r="F6426" s="96">
        <v>12</v>
      </c>
      <c r="G6426" s="86"/>
      <c r="H6426" s="86"/>
      <c r="I6426" s="86"/>
      <c r="J6426" s="98"/>
      <c r="K6426" s="98"/>
      <c r="L6426" s="98"/>
    </row>
    <row r="6427" spans="2:12" ht="19.5" customHeight="1" x14ac:dyDescent="0.3">
      <c r="B6427" s="39" t="s">
        <v>57</v>
      </c>
      <c r="C6427" s="38" t="s">
        <v>33</v>
      </c>
      <c r="D6427" s="38" t="s">
        <v>75</v>
      </c>
      <c r="E6427" s="94">
        <v>44927</v>
      </c>
      <c r="F6427" s="96">
        <v>15</v>
      </c>
      <c r="G6427" s="86"/>
      <c r="H6427" s="86"/>
      <c r="I6427" s="86"/>
      <c r="J6427" s="98"/>
      <c r="K6427" s="98"/>
      <c r="L6427" s="98"/>
    </row>
    <row r="6428" spans="2:12" ht="19.5" customHeight="1" x14ac:dyDescent="0.3">
      <c r="B6428" s="39" t="s">
        <v>57</v>
      </c>
      <c r="C6428" s="38" t="s">
        <v>33</v>
      </c>
      <c r="D6428" s="38" t="s">
        <v>75</v>
      </c>
      <c r="E6428" s="94">
        <v>44958</v>
      </c>
      <c r="F6428" s="96">
        <v>15</v>
      </c>
      <c r="G6428" s="86"/>
      <c r="H6428" s="86"/>
      <c r="I6428" s="86"/>
      <c r="J6428" s="98"/>
      <c r="K6428" s="98"/>
      <c r="L6428" s="98"/>
    </row>
    <row r="6429" spans="2:12" ht="19.5" customHeight="1" x14ac:dyDescent="0.3">
      <c r="B6429" s="39" t="s">
        <v>57</v>
      </c>
      <c r="C6429" s="38" t="s">
        <v>33</v>
      </c>
      <c r="D6429" s="38" t="s">
        <v>75</v>
      </c>
      <c r="E6429" s="94">
        <v>44986</v>
      </c>
      <c r="F6429" s="96">
        <v>15</v>
      </c>
      <c r="G6429" s="86"/>
      <c r="H6429" s="86"/>
      <c r="I6429" s="86"/>
      <c r="J6429" s="98"/>
      <c r="K6429" s="98"/>
      <c r="L6429" s="98"/>
    </row>
    <row r="6430" spans="2:12" ht="19.5" customHeight="1" x14ac:dyDescent="0.3">
      <c r="B6430" s="39" t="s">
        <v>57</v>
      </c>
      <c r="C6430" s="38" t="s">
        <v>33</v>
      </c>
      <c r="D6430" s="38" t="s">
        <v>75</v>
      </c>
      <c r="E6430" s="94">
        <v>45017</v>
      </c>
      <c r="F6430" s="96">
        <v>15</v>
      </c>
      <c r="G6430" s="86"/>
      <c r="H6430" s="86"/>
      <c r="I6430" s="86"/>
      <c r="J6430" s="98"/>
      <c r="K6430" s="98"/>
      <c r="L6430" s="98"/>
    </row>
    <row r="6431" spans="2:12" ht="19.5" customHeight="1" x14ac:dyDescent="0.3">
      <c r="B6431" s="39" t="s">
        <v>57</v>
      </c>
      <c r="C6431" s="38" t="s">
        <v>33</v>
      </c>
      <c r="D6431" s="38" t="s">
        <v>75</v>
      </c>
      <c r="E6431" s="94">
        <v>45047</v>
      </c>
      <c r="F6431" s="96">
        <v>15</v>
      </c>
      <c r="G6431" s="86"/>
      <c r="H6431" s="86"/>
      <c r="I6431" s="86"/>
      <c r="J6431" s="98"/>
      <c r="K6431" s="98"/>
      <c r="L6431" s="98"/>
    </row>
    <row r="6432" spans="2:12" ht="19.5" customHeight="1" x14ac:dyDescent="0.3">
      <c r="B6432" s="39" t="s">
        <v>57</v>
      </c>
      <c r="C6432" s="38" t="s">
        <v>33</v>
      </c>
      <c r="D6432" s="38" t="s">
        <v>75</v>
      </c>
      <c r="E6432" s="94">
        <v>45078</v>
      </c>
      <c r="F6432" s="96">
        <v>15</v>
      </c>
      <c r="G6432" s="86"/>
      <c r="H6432" s="86"/>
      <c r="I6432" s="86"/>
      <c r="J6432" s="98"/>
      <c r="K6432" s="98"/>
      <c r="L6432" s="98"/>
    </row>
    <row r="6433" spans="2:12" ht="19.5" customHeight="1" x14ac:dyDescent="0.3">
      <c r="B6433" s="39" t="s">
        <v>57</v>
      </c>
      <c r="C6433" s="38" t="s">
        <v>33</v>
      </c>
      <c r="D6433" s="38" t="s">
        <v>75</v>
      </c>
      <c r="E6433" s="94">
        <v>45108</v>
      </c>
      <c r="F6433" s="96">
        <v>15</v>
      </c>
      <c r="G6433" s="86"/>
      <c r="H6433" s="86"/>
      <c r="I6433" s="86"/>
      <c r="J6433" s="98"/>
      <c r="K6433" s="98"/>
      <c r="L6433" s="98"/>
    </row>
    <row r="6434" spans="2:12" ht="19.5" customHeight="1" x14ac:dyDescent="0.3">
      <c r="B6434" s="39" t="s">
        <v>57</v>
      </c>
      <c r="C6434" s="38" t="s">
        <v>33</v>
      </c>
      <c r="D6434" s="38" t="s">
        <v>75</v>
      </c>
      <c r="E6434" s="94">
        <v>44927</v>
      </c>
      <c r="F6434" s="96">
        <v>18</v>
      </c>
      <c r="G6434" s="86"/>
      <c r="H6434" s="86"/>
      <c r="I6434" s="86"/>
      <c r="J6434" s="98"/>
      <c r="K6434" s="98"/>
      <c r="L6434" s="98"/>
    </row>
    <row r="6435" spans="2:12" ht="19.5" customHeight="1" x14ac:dyDescent="0.3">
      <c r="B6435" s="39" t="s">
        <v>57</v>
      </c>
      <c r="C6435" s="38" t="s">
        <v>33</v>
      </c>
      <c r="D6435" s="38" t="s">
        <v>75</v>
      </c>
      <c r="E6435" s="94">
        <v>44958</v>
      </c>
      <c r="F6435" s="96">
        <v>18</v>
      </c>
      <c r="G6435" s="86"/>
      <c r="H6435" s="86"/>
      <c r="I6435" s="86"/>
      <c r="J6435" s="98"/>
      <c r="K6435" s="98"/>
      <c r="L6435" s="98"/>
    </row>
    <row r="6436" spans="2:12" ht="19.5" customHeight="1" x14ac:dyDescent="0.3">
      <c r="B6436" s="39" t="s">
        <v>57</v>
      </c>
      <c r="C6436" s="38" t="s">
        <v>33</v>
      </c>
      <c r="D6436" s="38" t="s">
        <v>75</v>
      </c>
      <c r="E6436" s="94">
        <v>44986</v>
      </c>
      <c r="F6436" s="96">
        <v>18</v>
      </c>
      <c r="G6436" s="86"/>
      <c r="H6436" s="86"/>
      <c r="I6436" s="86"/>
      <c r="J6436" s="98"/>
      <c r="K6436" s="98"/>
      <c r="L6436" s="98"/>
    </row>
    <row r="6437" spans="2:12" ht="19.5" customHeight="1" x14ac:dyDescent="0.3">
      <c r="B6437" s="39" t="s">
        <v>57</v>
      </c>
      <c r="C6437" s="38" t="s">
        <v>33</v>
      </c>
      <c r="D6437" s="38" t="s">
        <v>75</v>
      </c>
      <c r="E6437" s="94">
        <v>45017</v>
      </c>
      <c r="F6437" s="96">
        <v>18</v>
      </c>
      <c r="G6437" s="86"/>
      <c r="H6437" s="86"/>
      <c r="I6437" s="86"/>
      <c r="J6437" s="98"/>
      <c r="K6437" s="98"/>
      <c r="L6437" s="98"/>
    </row>
    <row r="6438" spans="2:12" ht="19.5" customHeight="1" x14ac:dyDescent="0.3">
      <c r="B6438" s="39" t="s">
        <v>57</v>
      </c>
      <c r="C6438" s="38" t="s">
        <v>33</v>
      </c>
      <c r="D6438" s="38" t="s">
        <v>75</v>
      </c>
      <c r="E6438" s="94">
        <v>45047</v>
      </c>
      <c r="F6438" s="96">
        <v>18</v>
      </c>
      <c r="G6438" s="86"/>
      <c r="H6438" s="86"/>
      <c r="I6438" s="86"/>
      <c r="J6438" s="98"/>
      <c r="K6438" s="98"/>
      <c r="L6438" s="98"/>
    </row>
    <row r="6439" spans="2:12" ht="19.5" customHeight="1" x14ac:dyDescent="0.3">
      <c r="B6439" s="39" t="s">
        <v>57</v>
      </c>
      <c r="C6439" s="38" t="s">
        <v>33</v>
      </c>
      <c r="D6439" s="38" t="s">
        <v>75</v>
      </c>
      <c r="E6439" s="94">
        <v>45078</v>
      </c>
      <c r="F6439" s="96">
        <v>18</v>
      </c>
      <c r="G6439" s="86"/>
      <c r="H6439" s="86"/>
      <c r="I6439" s="86"/>
      <c r="J6439" s="98"/>
      <c r="K6439" s="98"/>
      <c r="L6439" s="98"/>
    </row>
    <row r="6440" spans="2:12" ht="19.5" customHeight="1" x14ac:dyDescent="0.3">
      <c r="B6440" s="39" t="s">
        <v>57</v>
      </c>
      <c r="C6440" s="38" t="s">
        <v>33</v>
      </c>
      <c r="D6440" s="38" t="s">
        <v>75</v>
      </c>
      <c r="E6440" s="94">
        <v>45108</v>
      </c>
      <c r="F6440" s="96">
        <v>18</v>
      </c>
      <c r="G6440" s="86"/>
      <c r="H6440" s="86"/>
      <c r="I6440" s="86"/>
      <c r="J6440" s="98"/>
      <c r="K6440" s="98"/>
      <c r="L6440" s="98"/>
    </row>
    <row r="6441" spans="2:12" ht="19.5" customHeight="1" x14ac:dyDescent="0.3">
      <c r="B6441" s="39" t="s">
        <v>57</v>
      </c>
      <c r="C6441" s="38" t="s">
        <v>33</v>
      </c>
      <c r="D6441" s="38" t="s">
        <v>75</v>
      </c>
      <c r="E6441" s="94">
        <v>44927</v>
      </c>
      <c r="F6441" s="96">
        <v>20</v>
      </c>
      <c r="G6441" s="86"/>
      <c r="H6441" s="86"/>
      <c r="I6441" s="86"/>
      <c r="J6441" s="98"/>
      <c r="K6441" s="98"/>
      <c r="L6441" s="98"/>
    </row>
    <row r="6442" spans="2:12" ht="19.5" customHeight="1" x14ac:dyDescent="0.3">
      <c r="B6442" s="39" t="s">
        <v>57</v>
      </c>
      <c r="C6442" s="38" t="s">
        <v>33</v>
      </c>
      <c r="D6442" s="38" t="s">
        <v>75</v>
      </c>
      <c r="E6442" s="94">
        <v>44958</v>
      </c>
      <c r="F6442" s="96">
        <v>20</v>
      </c>
      <c r="G6442" s="86"/>
      <c r="H6442" s="86"/>
      <c r="I6442" s="86"/>
      <c r="J6442" s="98"/>
      <c r="K6442" s="98"/>
      <c r="L6442" s="98"/>
    </row>
    <row r="6443" spans="2:12" ht="19.5" customHeight="1" x14ac:dyDescent="0.3">
      <c r="B6443" s="39" t="s">
        <v>57</v>
      </c>
      <c r="C6443" s="38" t="s">
        <v>33</v>
      </c>
      <c r="D6443" s="38" t="s">
        <v>75</v>
      </c>
      <c r="E6443" s="94">
        <v>44986</v>
      </c>
      <c r="F6443" s="96">
        <v>20</v>
      </c>
      <c r="G6443" s="86"/>
      <c r="H6443" s="86"/>
      <c r="I6443" s="86"/>
      <c r="J6443" s="98"/>
      <c r="K6443" s="98"/>
      <c r="L6443" s="98"/>
    </row>
    <row r="6444" spans="2:12" ht="19.5" customHeight="1" x14ac:dyDescent="0.3">
      <c r="B6444" s="39" t="s">
        <v>57</v>
      </c>
      <c r="C6444" s="38" t="s">
        <v>33</v>
      </c>
      <c r="D6444" s="38" t="s">
        <v>75</v>
      </c>
      <c r="E6444" s="94">
        <v>45017</v>
      </c>
      <c r="F6444" s="96">
        <v>20</v>
      </c>
      <c r="G6444" s="86"/>
      <c r="H6444" s="86"/>
      <c r="I6444" s="86"/>
      <c r="J6444" s="98"/>
      <c r="K6444" s="98"/>
      <c r="L6444" s="98"/>
    </row>
    <row r="6445" spans="2:12" ht="19.5" customHeight="1" x14ac:dyDescent="0.3">
      <c r="B6445" s="39" t="s">
        <v>57</v>
      </c>
      <c r="C6445" s="38" t="s">
        <v>33</v>
      </c>
      <c r="D6445" s="38" t="s">
        <v>75</v>
      </c>
      <c r="E6445" s="94">
        <v>45047</v>
      </c>
      <c r="F6445" s="96">
        <v>20</v>
      </c>
      <c r="G6445" s="86"/>
      <c r="H6445" s="86"/>
      <c r="I6445" s="86"/>
      <c r="J6445" s="98"/>
      <c r="K6445" s="98"/>
      <c r="L6445" s="98"/>
    </row>
    <row r="6446" spans="2:12" ht="19.5" customHeight="1" x14ac:dyDescent="0.3">
      <c r="B6446" s="39" t="s">
        <v>57</v>
      </c>
      <c r="C6446" s="38" t="s">
        <v>33</v>
      </c>
      <c r="D6446" s="38" t="s">
        <v>75</v>
      </c>
      <c r="E6446" s="94">
        <v>45078</v>
      </c>
      <c r="F6446" s="96">
        <v>20</v>
      </c>
      <c r="G6446" s="86"/>
      <c r="H6446" s="86"/>
      <c r="I6446" s="86"/>
      <c r="J6446" s="98"/>
      <c r="K6446" s="98"/>
      <c r="L6446" s="98"/>
    </row>
    <row r="6447" spans="2:12" ht="19.5" customHeight="1" x14ac:dyDescent="0.3">
      <c r="B6447" s="39" t="s">
        <v>57</v>
      </c>
      <c r="C6447" s="38" t="s">
        <v>33</v>
      </c>
      <c r="D6447" s="38" t="s">
        <v>75</v>
      </c>
      <c r="E6447" s="94">
        <v>45108</v>
      </c>
      <c r="F6447" s="96">
        <v>20</v>
      </c>
      <c r="G6447" s="86"/>
      <c r="H6447" s="86"/>
      <c r="I6447" s="86"/>
      <c r="J6447" s="98"/>
      <c r="K6447" s="98"/>
      <c r="L6447" s="98"/>
    </row>
    <row r="6448" spans="2:12" ht="19.5" customHeight="1" x14ac:dyDescent="0.3">
      <c r="B6448" s="39" t="s">
        <v>57</v>
      </c>
      <c r="C6448" s="38" t="s">
        <v>33</v>
      </c>
      <c r="D6448" s="38" t="s">
        <v>75</v>
      </c>
      <c r="E6448" s="94">
        <v>44927</v>
      </c>
      <c r="F6448" s="96">
        <v>25</v>
      </c>
      <c r="G6448" s="86"/>
      <c r="H6448" s="86"/>
      <c r="I6448" s="86"/>
      <c r="J6448" s="98"/>
      <c r="K6448" s="98"/>
      <c r="L6448" s="98"/>
    </row>
    <row r="6449" spans="2:12" ht="19.5" customHeight="1" x14ac:dyDescent="0.3">
      <c r="B6449" s="39" t="s">
        <v>57</v>
      </c>
      <c r="C6449" s="38" t="s">
        <v>33</v>
      </c>
      <c r="D6449" s="38" t="s">
        <v>75</v>
      </c>
      <c r="E6449" s="94">
        <v>44958</v>
      </c>
      <c r="F6449" s="96">
        <v>25</v>
      </c>
      <c r="G6449" s="86"/>
      <c r="H6449" s="86"/>
      <c r="I6449" s="86"/>
      <c r="J6449" s="98"/>
      <c r="K6449" s="98"/>
      <c r="L6449" s="98"/>
    </row>
    <row r="6450" spans="2:12" ht="19.5" customHeight="1" x14ac:dyDescent="0.3">
      <c r="B6450" s="39" t="s">
        <v>57</v>
      </c>
      <c r="C6450" s="38" t="s">
        <v>33</v>
      </c>
      <c r="D6450" s="38" t="s">
        <v>75</v>
      </c>
      <c r="E6450" s="94">
        <v>44986</v>
      </c>
      <c r="F6450" s="96">
        <v>25</v>
      </c>
      <c r="G6450" s="86"/>
      <c r="H6450" s="86"/>
      <c r="I6450" s="86"/>
      <c r="J6450" s="98"/>
      <c r="K6450" s="98"/>
      <c r="L6450" s="98"/>
    </row>
    <row r="6451" spans="2:12" ht="19.5" customHeight="1" x14ac:dyDescent="0.3">
      <c r="B6451" s="39" t="s">
        <v>57</v>
      </c>
      <c r="C6451" s="38" t="s">
        <v>33</v>
      </c>
      <c r="D6451" s="38" t="s">
        <v>75</v>
      </c>
      <c r="E6451" s="94">
        <v>45017</v>
      </c>
      <c r="F6451" s="96">
        <v>25</v>
      </c>
      <c r="G6451" s="86"/>
      <c r="H6451" s="86"/>
      <c r="I6451" s="86"/>
      <c r="J6451" s="98"/>
      <c r="K6451" s="98"/>
      <c r="L6451" s="98"/>
    </row>
    <row r="6452" spans="2:12" ht="19.5" customHeight="1" x14ac:dyDescent="0.3">
      <c r="B6452" s="39" t="s">
        <v>57</v>
      </c>
      <c r="C6452" s="38" t="s">
        <v>33</v>
      </c>
      <c r="D6452" s="38" t="s">
        <v>75</v>
      </c>
      <c r="E6452" s="94">
        <v>45047</v>
      </c>
      <c r="F6452" s="96">
        <v>25</v>
      </c>
      <c r="G6452" s="86"/>
      <c r="H6452" s="86"/>
      <c r="I6452" s="86"/>
      <c r="J6452" s="98"/>
      <c r="K6452" s="98"/>
      <c r="L6452" s="98"/>
    </row>
    <row r="6453" spans="2:12" ht="19.5" customHeight="1" x14ac:dyDescent="0.3">
      <c r="B6453" s="39" t="s">
        <v>57</v>
      </c>
      <c r="C6453" s="38" t="s">
        <v>33</v>
      </c>
      <c r="D6453" s="38" t="s">
        <v>75</v>
      </c>
      <c r="E6453" s="94">
        <v>45078</v>
      </c>
      <c r="F6453" s="96">
        <v>25</v>
      </c>
      <c r="G6453" s="86"/>
      <c r="H6453" s="86"/>
      <c r="I6453" s="86"/>
      <c r="J6453" s="98"/>
      <c r="K6453" s="98"/>
      <c r="L6453" s="98"/>
    </row>
    <row r="6454" spans="2:12" ht="19.5" customHeight="1" x14ac:dyDescent="0.3">
      <c r="B6454" s="39" t="s">
        <v>57</v>
      </c>
      <c r="C6454" s="38" t="s">
        <v>33</v>
      </c>
      <c r="D6454" s="38" t="s">
        <v>75</v>
      </c>
      <c r="E6454" s="94">
        <v>45108</v>
      </c>
      <c r="F6454" s="96">
        <v>25</v>
      </c>
      <c r="G6454" s="86"/>
      <c r="H6454" s="86"/>
      <c r="I6454" s="86"/>
      <c r="J6454" s="98"/>
      <c r="K6454" s="98"/>
      <c r="L6454" s="98"/>
    </row>
    <row r="6455" spans="2:12" ht="19.5" customHeight="1" x14ac:dyDescent="0.3">
      <c r="B6455" s="39" t="s">
        <v>57</v>
      </c>
      <c r="C6455" s="38" t="s">
        <v>33</v>
      </c>
      <c r="D6455" s="38" t="s">
        <v>75</v>
      </c>
      <c r="E6455" s="94">
        <v>44927</v>
      </c>
      <c r="F6455" s="96">
        <v>3</v>
      </c>
      <c r="G6455" s="86"/>
      <c r="H6455" s="86"/>
      <c r="I6455" s="86"/>
      <c r="J6455" s="98"/>
      <c r="K6455" s="98"/>
      <c r="L6455" s="98"/>
    </row>
    <row r="6456" spans="2:12" ht="19.5" customHeight="1" x14ac:dyDescent="0.3">
      <c r="B6456" s="39" t="s">
        <v>57</v>
      </c>
      <c r="C6456" s="38" t="s">
        <v>33</v>
      </c>
      <c r="D6456" s="38" t="s">
        <v>75</v>
      </c>
      <c r="E6456" s="94">
        <v>44958</v>
      </c>
      <c r="F6456" s="96">
        <v>3</v>
      </c>
      <c r="G6456" s="86"/>
      <c r="H6456" s="86"/>
      <c r="I6456" s="86"/>
      <c r="J6456" s="98"/>
      <c r="K6456" s="98"/>
      <c r="L6456" s="98"/>
    </row>
    <row r="6457" spans="2:12" ht="19.5" customHeight="1" x14ac:dyDescent="0.3">
      <c r="B6457" s="39" t="s">
        <v>57</v>
      </c>
      <c r="C6457" s="38" t="s">
        <v>33</v>
      </c>
      <c r="D6457" s="38" t="s">
        <v>75</v>
      </c>
      <c r="E6457" s="94">
        <v>44986</v>
      </c>
      <c r="F6457" s="96">
        <v>3</v>
      </c>
      <c r="G6457" s="86"/>
      <c r="H6457" s="86"/>
      <c r="I6457" s="86"/>
      <c r="J6457" s="98"/>
      <c r="K6457" s="98"/>
      <c r="L6457" s="98"/>
    </row>
    <row r="6458" spans="2:12" ht="19.5" customHeight="1" x14ac:dyDescent="0.3">
      <c r="B6458" s="39" t="s">
        <v>57</v>
      </c>
      <c r="C6458" s="38" t="s">
        <v>33</v>
      </c>
      <c r="D6458" s="38" t="s">
        <v>75</v>
      </c>
      <c r="E6458" s="94">
        <v>45017</v>
      </c>
      <c r="F6458" s="96">
        <v>3</v>
      </c>
      <c r="G6458" s="86"/>
      <c r="H6458" s="86"/>
      <c r="I6458" s="86"/>
      <c r="J6458" s="98"/>
      <c r="K6458" s="98"/>
      <c r="L6458" s="98"/>
    </row>
    <row r="6459" spans="2:12" ht="19.5" customHeight="1" x14ac:dyDescent="0.3">
      <c r="B6459" s="39" t="s">
        <v>57</v>
      </c>
      <c r="C6459" s="38" t="s">
        <v>33</v>
      </c>
      <c r="D6459" s="38" t="s">
        <v>75</v>
      </c>
      <c r="E6459" s="94">
        <v>45047</v>
      </c>
      <c r="F6459" s="96">
        <v>3</v>
      </c>
      <c r="G6459" s="86"/>
      <c r="H6459" s="86"/>
      <c r="I6459" s="86"/>
      <c r="J6459" s="98"/>
      <c r="K6459" s="98"/>
      <c r="L6459" s="98"/>
    </row>
    <row r="6460" spans="2:12" ht="19.5" customHeight="1" x14ac:dyDescent="0.3">
      <c r="B6460" s="39" t="s">
        <v>57</v>
      </c>
      <c r="C6460" s="38" t="s">
        <v>33</v>
      </c>
      <c r="D6460" s="38" t="s">
        <v>75</v>
      </c>
      <c r="E6460" s="94">
        <v>45078</v>
      </c>
      <c r="F6460" s="96">
        <v>3</v>
      </c>
      <c r="G6460" s="86"/>
      <c r="H6460" s="86"/>
      <c r="I6460" s="86"/>
      <c r="J6460" s="98"/>
      <c r="K6460" s="98"/>
      <c r="L6460" s="98"/>
    </row>
    <row r="6461" spans="2:12" ht="19.5" customHeight="1" x14ac:dyDescent="0.3">
      <c r="B6461" s="39" t="s">
        <v>57</v>
      </c>
      <c r="C6461" s="38" t="s">
        <v>33</v>
      </c>
      <c r="D6461" s="38" t="s">
        <v>75</v>
      </c>
      <c r="E6461" s="94">
        <v>45108</v>
      </c>
      <c r="F6461" s="96">
        <v>3</v>
      </c>
      <c r="G6461" s="86"/>
      <c r="H6461" s="86"/>
      <c r="I6461" s="86"/>
      <c r="J6461" s="98"/>
      <c r="K6461" s="98"/>
      <c r="L6461" s="98"/>
    </row>
    <row r="6462" spans="2:12" ht="19.5" customHeight="1" x14ac:dyDescent="0.3">
      <c r="B6462" s="39" t="s">
        <v>57</v>
      </c>
      <c r="C6462" s="38" t="s">
        <v>33</v>
      </c>
      <c r="D6462" s="38" t="s">
        <v>75</v>
      </c>
      <c r="E6462" s="94">
        <v>44927</v>
      </c>
      <c r="F6462" s="96">
        <v>30</v>
      </c>
      <c r="G6462" s="86"/>
      <c r="H6462" s="86"/>
      <c r="I6462" s="86"/>
      <c r="J6462" s="98"/>
      <c r="K6462" s="98"/>
      <c r="L6462" s="98"/>
    </row>
    <row r="6463" spans="2:12" ht="19.5" customHeight="1" x14ac:dyDescent="0.3">
      <c r="B6463" s="39" t="s">
        <v>57</v>
      </c>
      <c r="C6463" s="38" t="s">
        <v>33</v>
      </c>
      <c r="D6463" s="38" t="s">
        <v>75</v>
      </c>
      <c r="E6463" s="94">
        <v>44958</v>
      </c>
      <c r="F6463" s="96">
        <v>30</v>
      </c>
      <c r="G6463" s="86"/>
      <c r="H6463" s="86"/>
      <c r="I6463" s="86"/>
      <c r="J6463" s="98"/>
      <c r="K6463" s="98"/>
      <c r="L6463" s="98"/>
    </row>
    <row r="6464" spans="2:12" ht="19.5" customHeight="1" x14ac:dyDescent="0.3">
      <c r="B6464" s="39" t="s">
        <v>57</v>
      </c>
      <c r="C6464" s="38" t="s">
        <v>33</v>
      </c>
      <c r="D6464" s="38" t="s">
        <v>75</v>
      </c>
      <c r="E6464" s="94">
        <v>44986</v>
      </c>
      <c r="F6464" s="96">
        <v>30</v>
      </c>
      <c r="G6464" s="86"/>
      <c r="H6464" s="86"/>
      <c r="I6464" s="86"/>
      <c r="J6464" s="98"/>
      <c r="K6464" s="98"/>
      <c r="L6464" s="98"/>
    </row>
    <row r="6465" spans="2:12" ht="19.5" customHeight="1" x14ac:dyDescent="0.3">
      <c r="B6465" s="39" t="s">
        <v>57</v>
      </c>
      <c r="C6465" s="38" t="s">
        <v>33</v>
      </c>
      <c r="D6465" s="38" t="s">
        <v>75</v>
      </c>
      <c r="E6465" s="94">
        <v>45017</v>
      </c>
      <c r="F6465" s="96">
        <v>30</v>
      </c>
      <c r="G6465" s="86"/>
      <c r="H6465" s="86"/>
      <c r="I6465" s="86"/>
      <c r="J6465" s="98"/>
      <c r="K6465" s="98"/>
      <c r="L6465" s="98"/>
    </row>
    <row r="6466" spans="2:12" ht="19.5" customHeight="1" x14ac:dyDescent="0.3">
      <c r="B6466" s="39" t="s">
        <v>57</v>
      </c>
      <c r="C6466" s="38" t="s">
        <v>33</v>
      </c>
      <c r="D6466" s="38" t="s">
        <v>75</v>
      </c>
      <c r="E6466" s="94">
        <v>45047</v>
      </c>
      <c r="F6466" s="96">
        <v>30</v>
      </c>
      <c r="G6466" s="86"/>
      <c r="H6466" s="86"/>
      <c r="I6466" s="86"/>
      <c r="J6466" s="98"/>
      <c r="K6466" s="98"/>
      <c r="L6466" s="98"/>
    </row>
    <row r="6467" spans="2:12" ht="19.5" customHeight="1" x14ac:dyDescent="0.3">
      <c r="B6467" s="39" t="s">
        <v>57</v>
      </c>
      <c r="C6467" s="38" t="s">
        <v>33</v>
      </c>
      <c r="D6467" s="38" t="s">
        <v>75</v>
      </c>
      <c r="E6467" s="94">
        <v>45078</v>
      </c>
      <c r="F6467" s="96">
        <v>30</v>
      </c>
      <c r="G6467" s="86"/>
      <c r="H6467" s="86"/>
      <c r="I6467" s="86"/>
      <c r="J6467" s="98"/>
      <c r="K6467" s="98"/>
      <c r="L6467" s="98"/>
    </row>
    <row r="6468" spans="2:12" ht="19.5" customHeight="1" x14ac:dyDescent="0.3">
      <c r="B6468" s="39" t="s">
        <v>57</v>
      </c>
      <c r="C6468" s="38" t="s">
        <v>33</v>
      </c>
      <c r="D6468" s="38" t="s">
        <v>75</v>
      </c>
      <c r="E6468" s="94">
        <v>45108</v>
      </c>
      <c r="F6468" s="96">
        <v>30</v>
      </c>
      <c r="G6468" s="86"/>
      <c r="H6468" s="86"/>
      <c r="I6468" s="86"/>
      <c r="J6468" s="98"/>
      <c r="K6468" s="98"/>
      <c r="L6468" s="98"/>
    </row>
    <row r="6469" spans="2:12" ht="19.5" customHeight="1" x14ac:dyDescent="0.3">
      <c r="B6469" s="39" t="s">
        <v>57</v>
      </c>
      <c r="C6469" s="38" t="s">
        <v>33</v>
      </c>
      <c r="D6469" s="38" t="s">
        <v>75</v>
      </c>
      <c r="E6469" s="94">
        <v>44927</v>
      </c>
      <c r="F6469" s="96">
        <v>35</v>
      </c>
      <c r="G6469" s="86"/>
      <c r="H6469" s="86"/>
      <c r="I6469" s="86"/>
      <c r="J6469" s="98"/>
      <c r="K6469" s="98"/>
      <c r="L6469" s="98"/>
    </row>
    <row r="6470" spans="2:12" ht="19.5" customHeight="1" x14ac:dyDescent="0.3">
      <c r="B6470" s="39" t="s">
        <v>57</v>
      </c>
      <c r="C6470" s="38" t="s">
        <v>33</v>
      </c>
      <c r="D6470" s="38" t="s">
        <v>75</v>
      </c>
      <c r="E6470" s="94">
        <v>44958</v>
      </c>
      <c r="F6470" s="96">
        <v>35</v>
      </c>
      <c r="G6470" s="86"/>
      <c r="H6470" s="86"/>
      <c r="I6470" s="86"/>
      <c r="J6470" s="98"/>
      <c r="K6470" s="98"/>
      <c r="L6470" s="98"/>
    </row>
    <row r="6471" spans="2:12" ht="19.5" customHeight="1" x14ac:dyDescent="0.3">
      <c r="B6471" s="39" t="s">
        <v>57</v>
      </c>
      <c r="C6471" s="38" t="s">
        <v>33</v>
      </c>
      <c r="D6471" s="38" t="s">
        <v>75</v>
      </c>
      <c r="E6471" s="94">
        <v>44986</v>
      </c>
      <c r="F6471" s="96">
        <v>35</v>
      </c>
      <c r="G6471" s="86"/>
      <c r="H6471" s="86"/>
      <c r="I6471" s="86"/>
      <c r="J6471" s="98"/>
      <c r="K6471" s="98"/>
      <c r="L6471" s="98"/>
    </row>
    <row r="6472" spans="2:12" ht="19.5" customHeight="1" x14ac:dyDescent="0.3">
      <c r="B6472" s="39" t="s">
        <v>57</v>
      </c>
      <c r="C6472" s="38" t="s">
        <v>33</v>
      </c>
      <c r="D6472" s="38" t="s">
        <v>75</v>
      </c>
      <c r="E6472" s="94">
        <v>45017</v>
      </c>
      <c r="F6472" s="96">
        <v>35</v>
      </c>
      <c r="G6472" s="86"/>
      <c r="H6472" s="86"/>
      <c r="I6472" s="86"/>
      <c r="J6472" s="98"/>
      <c r="K6472" s="98"/>
      <c r="L6472" s="98"/>
    </row>
    <row r="6473" spans="2:12" ht="19.5" customHeight="1" x14ac:dyDescent="0.3">
      <c r="B6473" s="39" t="s">
        <v>57</v>
      </c>
      <c r="C6473" s="38" t="s">
        <v>33</v>
      </c>
      <c r="D6473" s="38" t="s">
        <v>75</v>
      </c>
      <c r="E6473" s="94">
        <v>45047</v>
      </c>
      <c r="F6473" s="96">
        <v>35</v>
      </c>
      <c r="G6473" s="86"/>
      <c r="H6473" s="86"/>
      <c r="I6473" s="86"/>
      <c r="J6473" s="98"/>
      <c r="K6473" s="98"/>
      <c r="L6473" s="98"/>
    </row>
    <row r="6474" spans="2:12" ht="19.5" customHeight="1" x14ac:dyDescent="0.3">
      <c r="B6474" s="39" t="s">
        <v>57</v>
      </c>
      <c r="C6474" s="38" t="s">
        <v>33</v>
      </c>
      <c r="D6474" s="38" t="s">
        <v>75</v>
      </c>
      <c r="E6474" s="94">
        <v>45078</v>
      </c>
      <c r="F6474" s="96">
        <v>35</v>
      </c>
      <c r="G6474" s="86"/>
      <c r="H6474" s="86"/>
      <c r="I6474" s="86"/>
      <c r="J6474" s="98"/>
      <c r="K6474" s="98"/>
      <c r="L6474" s="98"/>
    </row>
    <row r="6475" spans="2:12" ht="19.5" customHeight="1" x14ac:dyDescent="0.3">
      <c r="B6475" s="39" t="s">
        <v>57</v>
      </c>
      <c r="C6475" s="38" t="s">
        <v>33</v>
      </c>
      <c r="D6475" s="38" t="s">
        <v>75</v>
      </c>
      <c r="E6475" s="94">
        <v>45108</v>
      </c>
      <c r="F6475" s="96">
        <v>35</v>
      </c>
      <c r="G6475" s="86"/>
      <c r="H6475" s="86"/>
      <c r="I6475" s="86"/>
      <c r="J6475" s="98"/>
      <c r="K6475" s="98"/>
      <c r="L6475" s="98"/>
    </row>
    <row r="6476" spans="2:12" ht="19.5" customHeight="1" x14ac:dyDescent="0.3">
      <c r="B6476" s="39" t="s">
        <v>57</v>
      </c>
      <c r="C6476" s="38" t="s">
        <v>33</v>
      </c>
      <c r="D6476" s="38" t="s">
        <v>75</v>
      </c>
      <c r="E6476" s="94">
        <v>44927</v>
      </c>
      <c r="F6476" s="96">
        <v>40</v>
      </c>
      <c r="G6476" s="86"/>
      <c r="H6476" s="86"/>
      <c r="I6476" s="86"/>
      <c r="J6476" s="98"/>
      <c r="K6476" s="98"/>
      <c r="L6476" s="98"/>
    </row>
    <row r="6477" spans="2:12" ht="19.5" customHeight="1" x14ac:dyDescent="0.3">
      <c r="B6477" s="39" t="s">
        <v>57</v>
      </c>
      <c r="C6477" s="38" t="s">
        <v>33</v>
      </c>
      <c r="D6477" s="38" t="s">
        <v>75</v>
      </c>
      <c r="E6477" s="94">
        <v>44958</v>
      </c>
      <c r="F6477" s="96">
        <v>40</v>
      </c>
      <c r="G6477" s="86"/>
      <c r="H6477" s="86"/>
      <c r="I6477" s="86"/>
      <c r="J6477" s="98"/>
      <c r="K6477" s="98"/>
      <c r="L6477" s="98"/>
    </row>
    <row r="6478" spans="2:12" ht="19.5" customHeight="1" x14ac:dyDescent="0.3">
      <c r="B6478" s="39" t="s">
        <v>57</v>
      </c>
      <c r="C6478" s="38" t="s">
        <v>33</v>
      </c>
      <c r="D6478" s="38" t="s">
        <v>75</v>
      </c>
      <c r="E6478" s="94">
        <v>44986</v>
      </c>
      <c r="F6478" s="96">
        <v>40</v>
      </c>
      <c r="G6478" s="86"/>
      <c r="H6478" s="86"/>
      <c r="I6478" s="86"/>
      <c r="J6478" s="98"/>
      <c r="K6478" s="98"/>
      <c r="L6478" s="98"/>
    </row>
    <row r="6479" spans="2:12" ht="19.5" customHeight="1" x14ac:dyDescent="0.3">
      <c r="B6479" s="39" t="s">
        <v>57</v>
      </c>
      <c r="C6479" s="38" t="s">
        <v>33</v>
      </c>
      <c r="D6479" s="38" t="s">
        <v>75</v>
      </c>
      <c r="E6479" s="94">
        <v>45017</v>
      </c>
      <c r="F6479" s="96">
        <v>40</v>
      </c>
      <c r="G6479" s="86"/>
      <c r="H6479" s="86"/>
      <c r="I6479" s="86"/>
      <c r="J6479" s="98"/>
      <c r="K6479" s="98"/>
      <c r="L6479" s="98"/>
    </row>
    <row r="6480" spans="2:12" ht="19.5" customHeight="1" x14ac:dyDescent="0.3">
      <c r="B6480" s="39" t="s">
        <v>57</v>
      </c>
      <c r="C6480" s="38" t="s">
        <v>33</v>
      </c>
      <c r="D6480" s="38" t="s">
        <v>75</v>
      </c>
      <c r="E6480" s="94">
        <v>45047</v>
      </c>
      <c r="F6480" s="96">
        <v>40</v>
      </c>
      <c r="G6480" s="86"/>
      <c r="H6480" s="86"/>
      <c r="I6480" s="86"/>
      <c r="J6480" s="98"/>
      <c r="K6480" s="98"/>
      <c r="L6480" s="98"/>
    </row>
    <row r="6481" spans="2:12" ht="19.5" customHeight="1" x14ac:dyDescent="0.3">
      <c r="B6481" s="39" t="s">
        <v>57</v>
      </c>
      <c r="C6481" s="38" t="s">
        <v>33</v>
      </c>
      <c r="D6481" s="38" t="s">
        <v>75</v>
      </c>
      <c r="E6481" s="94">
        <v>45078</v>
      </c>
      <c r="F6481" s="96">
        <v>40</v>
      </c>
      <c r="G6481" s="86"/>
      <c r="H6481" s="86"/>
      <c r="I6481" s="86"/>
      <c r="J6481" s="98"/>
      <c r="K6481" s="98"/>
      <c r="L6481" s="98"/>
    </row>
    <row r="6482" spans="2:12" ht="19.5" customHeight="1" x14ac:dyDescent="0.3">
      <c r="B6482" s="39" t="s">
        <v>57</v>
      </c>
      <c r="C6482" s="38" t="s">
        <v>33</v>
      </c>
      <c r="D6482" s="38" t="s">
        <v>75</v>
      </c>
      <c r="E6482" s="94">
        <v>45108</v>
      </c>
      <c r="F6482" s="96">
        <v>40</v>
      </c>
      <c r="G6482" s="86"/>
      <c r="H6482" s="86"/>
      <c r="I6482" s="86"/>
      <c r="J6482" s="98"/>
      <c r="K6482" s="98"/>
      <c r="L6482" s="98"/>
    </row>
    <row r="6483" spans="2:12" ht="19.5" customHeight="1" x14ac:dyDescent="0.3">
      <c r="B6483" s="39" t="s">
        <v>57</v>
      </c>
      <c r="C6483" s="38" t="s">
        <v>33</v>
      </c>
      <c r="D6483" s="38" t="s">
        <v>75</v>
      </c>
      <c r="E6483" s="94">
        <v>44927</v>
      </c>
      <c r="F6483" s="96">
        <v>6</v>
      </c>
      <c r="G6483" s="86"/>
      <c r="H6483" s="86"/>
      <c r="I6483" s="86"/>
      <c r="J6483" s="98"/>
      <c r="K6483" s="98"/>
      <c r="L6483" s="98"/>
    </row>
    <row r="6484" spans="2:12" ht="19.5" customHeight="1" x14ac:dyDescent="0.3">
      <c r="B6484" s="39" t="s">
        <v>57</v>
      </c>
      <c r="C6484" s="38" t="s">
        <v>33</v>
      </c>
      <c r="D6484" s="38" t="s">
        <v>75</v>
      </c>
      <c r="E6484" s="94">
        <v>44958</v>
      </c>
      <c r="F6484" s="96">
        <v>6</v>
      </c>
      <c r="G6484" s="86"/>
      <c r="H6484" s="86"/>
      <c r="I6484" s="86"/>
      <c r="J6484" s="98"/>
      <c r="K6484" s="98"/>
      <c r="L6484" s="98"/>
    </row>
    <row r="6485" spans="2:12" ht="19.5" customHeight="1" x14ac:dyDescent="0.3">
      <c r="B6485" s="39" t="s">
        <v>57</v>
      </c>
      <c r="C6485" s="38" t="s">
        <v>33</v>
      </c>
      <c r="D6485" s="38" t="s">
        <v>75</v>
      </c>
      <c r="E6485" s="94">
        <v>44986</v>
      </c>
      <c r="F6485" s="96">
        <v>6</v>
      </c>
      <c r="G6485" s="86"/>
      <c r="H6485" s="86"/>
      <c r="I6485" s="86"/>
      <c r="J6485" s="98"/>
      <c r="K6485" s="98"/>
      <c r="L6485" s="98"/>
    </row>
    <row r="6486" spans="2:12" ht="19.5" customHeight="1" x14ac:dyDescent="0.3">
      <c r="B6486" s="39" t="s">
        <v>57</v>
      </c>
      <c r="C6486" s="38" t="s">
        <v>33</v>
      </c>
      <c r="D6486" s="38" t="s">
        <v>75</v>
      </c>
      <c r="E6486" s="94">
        <v>45017</v>
      </c>
      <c r="F6486" s="96">
        <v>6</v>
      </c>
      <c r="G6486" s="86"/>
      <c r="H6486" s="86"/>
      <c r="I6486" s="86"/>
      <c r="J6486" s="98"/>
      <c r="K6486" s="98"/>
      <c r="L6486" s="98"/>
    </row>
    <row r="6487" spans="2:12" ht="19.5" customHeight="1" x14ac:dyDescent="0.3">
      <c r="B6487" s="39" t="s">
        <v>57</v>
      </c>
      <c r="C6487" s="38" t="s">
        <v>33</v>
      </c>
      <c r="D6487" s="38" t="s">
        <v>75</v>
      </c>
      <c r="E6487" s="94">
        <v>45047</v>
      </c>
      <c r="F6487" s="96">
        <v>6</v>
      </c>
      <c r="G6487" s="86"/>
      <c r="H6487" s="86"/>
      <c r="I6487" s="86"/>
      <c r="J6487" s="98"/>
      <c r="K6487" s="98"/>
      <c r="L6487" s="98"/>
    </row>
    <row r="6488" spans="2:12" ht="19.5" customHeight="1" x14ac:dyDescent="0.3">
      <c r="B6488" s="39" t="s">
        <v>57</v>
      </c>
      <c r="C6488" s="38" t="s">
        <v>33</v>
      </c>
      <c r="D6488" s="38" t="s">
        <v>75</v>
      </c>
      <c r="E6488" s="94">
        <v>45078</v>
      </c>
      <c r="F6488" s="96">
        <v>6</v>
      </c>
      <c r="G6488" s="86"/>
      <c r="H6488" s="86"/>
      <c r="I6488" s="86"/>
      <c r="J6488" s="98"/>
      <c r="K6488" s="98"/>
      <c r="L6488" s="98"/>
    </row>
    <row r="6489" spans="2:12" ht="19.5" customHeight="1" x14ac:dyDescent="0.3">
      <c r="B6489" s="39" t="s">
        <v>57</v>
      </c>
      <c r="C6489" s="38" t="s">
        <v>33</v>
      </c>
      <c r="D6489" s="38" t="s">
        <v>75</v>
      </c>
      <c r="E6489" s="94">
        <v>45108</v>
      </c>
      <c r="F6489" s="96">
        <v>6</v>
      </c>
      <c r="G6489" s="86"/>
      <c r="H6489" s="86"/>
      <c r="I6489" s="86"/>
      <c r="J6489" s="98"/>
      <c r="K6489" s="98"/>
      <c r="L6489" s="98"/>
    </row>
    <row r="6490" spans="2:12" ht="19.5" customHeight="1" x14ac:dyDescent="0.3">
      <c r="B6490" s="39" t="s">
        <v>57</v>
      </c>
      <c r="C6490" s="38" t="s">
        <v>33</v>
      </c>
      <c r="D6490" s="38" t="s">
        <v>75</v>
      </c>
      <c r="E6490" s="94">
        <v>44927</v>
      </c>
      <c r="F6490" s="96">
        <v>8</v>
      </c>
      <c r="G6490" s="86"/>
      <c r="H6490" s="86"/>
      <c r="I6490" s="86"/>
      <c r="J6490" s="98"/>
      <c r="K6490" s="98"/>
      <c r="L6490" s="98"/>
    </row>
    <row r="6491" spans="2:12" ht="19.5" customHeight="1" x14ac:dyDescent="0.3">
      <c r="B6491" s="39" t="s">
        <v>57</v>
      </c>
      <c r="C6491" s="38" t="s">
        <v>33</v>
      </c>
      <c r="D6491" s="38" t="s">
        <v>75</v>
      </c>
      <c r="E6491" s="94">
        <v>44958</v>
      </c>
      <c r="F6491" s="96">
        <v>8</v>
      </c>
      <c r="G6491" s="86"/>
      <c r="H6491" s="86"/>
      <c r="I6491" s="86"/>
      <c r="J6491" s="98"/>
      <c r="K6491" s="98"/>
      <c r="L6491" s="98"/>
    </row>
    <row r="6492" spans="2:12" ht="19.5" customHeight="1" x14ac:dyDescent="0.3">
      <c r="B6492" s="39" t="s">
        <v>57</v>
      </c>
      <c r="C6492" s="38" t="s">
        <v>33</v>
      </c>
      <c r="D6492" s="38" t="s">
        <v>75</v>
      </c>
      <c r="E6492" s="94">
        <v>44986</v>
      </c>
      <c r="F6492" s="96">
        <v>8</v>
      </c>
      <c r="G6492" s="86"/>
      <c r="H6492" s="86"/>
      <c r="I6492" s="86"/>
      <c r="J6492" s="98"/>
      <c r="K6492" s="98"/>
      <c r="L6492" s="98"/>
    </row>
    <row r="6493" spans="2:12" ht="19.5" customHeight="1" x14ac:dyDescent="0.3">
      <c r="B6493" s="39" t="s">
        <v>57</v>
      </c>
      <c r="C6493" s="38" t="s">
        <v>33</v>
      </c>
      <c r="D6493" s="38" t="s">
        <v>75</v>
      </c>
      <c r="E6493" s="94">
        <v>45017</v>
      </c>
      <c r="F6493" s="96">
        <v>8</v>
      </c>
      <c r="G6493" s="86"/>
      <c r="H6493" s="86"/>
      <c r="I6493" s="86"/>
      <c r="J6493" s="98"/>
      <c r="K6493" s="98"/>
      <c r="L6493" s="98"/>
    </row>
    <row r="6494" spans="2:12" ht="19.5" customHeight="1" x14ac:dyDescent="0.3">
      <c r="B6494" s="39" t="s">
        <v>57</v>
      </c>
      <c r="C6494" s="38" t="s">
        <v>33</v>
      </c>
      <c r="D6494" s="38" t="s">
        <v>75</v>
      </c>
      <c r="E6494" s="94">
        <v>45047</v>
      </c>
      <c r="F6494" s="96">
        <v>8</v>
      </c>
      <c r="G6494" s="86"/>
      <c r="H6494" s="86"/>
      <c r="I6494" s="86"/>
      <c r="J6494" s="98"/>
      <c r="K6494" s="98"/>
      <c r="L6494" s="98"/>
    </row>
    <row r="6495" spans="2:12" ht="19.5" customHeight="1" x14ac:dyDescent="0.3">
      <c r="B6495" s="39" t="s">
        <v>57</v>
      </c>
      <c r="C6495" s="38" t="s">
        <v>33</v>
      </c>
      <c r="D6495" s="38" t="s">
        <v>75</v>
      </c>
      <c r="E6495" s="94">
        <v>45078</v>
      </c>
      <c r="F6495" s="96">
        <v>8</v>
      </c>
      <c r="G6495" s="86"/>
      <c r="H6495" s="86"/>
      <c r="I6495" s="86"/>
      <c r="J6495" s="98"/>
      <c r="K6495" s="98"/>
      <c r="L6495" s="98"/>
    </row>
    <row r="6496" spans="2:12" ht="19.5" customHeight="1" x14ac:dyDescent="0.3">
      <c r="B6496" s="39" t="s">
        <v>57</v>
      </c>
      <c r="C6496" s="38" t="s">
        <v>33</v>
      </c>
      <c r="D6496" s="38" t="s">
        <v>75</v>
      </c>
      <c r="E6496" s="94">
        <v>45108</v>
      </c>
      <c r="F6496" s="96">
        <v>8</v>
      </c>
      <c r="G6496" s="86"/>
      <c r="H6496" s="86"/>
      <c r="I6496" s="86"/>
      <c r="J6496" s="98"/>
      <c r="K6496" s="98"/>
      <c r="L6496" s="98"/>
    </row>
    <row r="6497" spans="2:12" ht="19.5" customHeight="1" x14ac:dyDescent="0.3">
      <c r="B6497" s="39" t="s">
        <v>57</v>
      </c>
      <c r="C6497" s="38" t="s">
        <v>34</v>
      </c>
      <c r="D6497" s="38" t="s">
        <v>29</v>
      </c>
      <c r="E6497" s="43">
        <v>45078</v>
      </c>
      <c r="F6497" s="42" t="s">
        <v>30</v>
      </c>
      <c r="G6497" s="27">
        <v>0</v>
      </c>
      <c r="H6497" s="27">
        <v>0</v>
      </c>
      <c r="I6497" s="27">
        <v>0.13947293021999999</v>
      </c>
      <c r="J6497" s="25">
        <v>0.13384922111999997</v>
      </c>
      <c r="K6497" s="25">
        <v>0</v>
      </c>
      <c r="L6497" s="25">
        <v>0.12905255741999999</v>
      </c>
    </row>
    <row r="6498" spans="2:12" ht="19.5" customHeight="1" x14ac:dyDescent="0.3">
      <c r="B6498" s="39" t="s">
        <v>57</v>
      </c>
      <c r="C6498" s="38" t="s">
        <v>34</v>
      </c>
      <c r="D6498" s="38" t="s">
        <v>29</v>
      </c>
      <c r="E6498" s="43">
        <v>45047</v>
      </c>
      <c r="F6498" s="42" t="s">
        <v>30</v>
      </c>
      <c r="G6498" s="27">
        <v>0</v>
      </c>
      <c r="H6498" s="27">
        <v>0</v>
      </c>
      <c r="I6498" s="27">
        <v>0</v>
      </c>
      <c r="J6498" s="25">
        <v>0.11360390526</v>
      </c>
      <c r="K6498" s="25">
        <v>0.10650504297999999</v>
      </c>
      <c r="L6498" s="25">
        <v>0.10840630641</v>
      </c>
    </row>
    <row r="6499" spans="2:12" ht="19.5" customHeight="1" x14ac:dyDescent="0.3">
      <c r="B6499" s="39" t="s">
        <v>57</v>
      </c>
      <c r="C6499" s="38" t="s">
        <v>34</v>
      </c>
      <c r="D6499" s="38" t="s">
        <v>29</v>
      </c>
      <c r="E6499" s="43">
        <v>45017</v>
      </c>
      <c r="F6499" s="42" t="s">
        <v>30</v>
      </c>
      <c r="G6499" s="27">
        <v>0</v>
      </c>
      <c r="H6499" s="27">
        <v>0</v>
      </c>
      <c r="I6499" s="27">
        <v>0</v>
      </c>
      <c r="J6499" s="25">
        <v>0.11308727838</v>
      </c>
      <c r="K6499" s="25">
        <v>0.10599387274000001</v>
      </c>
      <c r="L6499" s="25">
        <v>0.10787944833</v>
      </c>
    </row>
    <row r="6500" spans="2:12" ht="19.5" customHeight="1" x14ac:dyDescent="0.3">
      <c r="B6500" s="39" t="s">
        <v>57</v>
      </c>
      <c r="C6500" s="38" t="s">
        <v>34</v>
      </c>
      <c r="D6500" s="38" t="s">
        <v>29</v>
      </c>
      <c r="E6500" s="43">
        <v>44986</v>
      </c>
      <c r="F6500" s="42" t="s">
        <v>30</v>
      </c>
      <c r="G6500" s="27">
        <v>0</v>
      </c>
      <c r="H6500" s="27">
        <v>0.14780197206000001</v>
      </c>
      <c r="I6500" s="27">
        <v>0.13580168670999998</v>
      </c>
      <c r="J6500" s="25">
        <v>0</v>
      </c>
      <c r="K6500" s="25">
        <v>0</v>
      </c>
      <c r="L6500" s="25">
        <v>0.12530966981</v>
      </c>
    </row>
    <row r="6501" spans="2:12" ht="19.5" customHeight="1" x14ac:dyDescent="0.3">
      <c r="B6501" s="39" t="s">
        <v>57</v>
      </c>
      <c r="C6501" s="38" t="s">
        <v>34</v>
      </c>
      <c r="D6501" s="38" t="s">
        <v>29</v>
      </c>
      <c r="E6501" s="43">
        <v>44958</v>
      </c>
      <c r="F6501" s="42" t="s">
        <v>30</v>
      </c>
      <c r="G6501" s="27">
        <v>0.20253106263000004</v>
      </c>
      <c r="H6501" s="27">
        <v>0.19542279162000001</v>
      </c>
      <c r="I6501" s="27">
        <v>0</v>
      </c>
      <c r="J6501" s="25">
        <v>0</v>
      </c>
      <c r="K6501" s="25">
        <v>0</v>
      </c>
      <c r="L6501" s="25">
        <v>0.17345132687000001</v>
      </c>
    </row>
    <row r="6502" spans="2:12" ht="19.5" customHeight="1" x14ac:dyDescent="0.3">
      <c r="B6502" s="39" t="s">
        <v>57</v>
      </c>
      <c r="C6502" s="38" t="s">
        <v>34</v>
      </c>
      <c r="D6502" s="38" t="s">
        <v>29</v>
      </c>
      <c r="E6502" s="43">
        <v>44927</v>
      </c>
      <c r="F6502" s="42" t="s">
        <v>30</v>
      </c>
      <c r="G6502" s="27">
        <v>0.13320157695000001</v>
      </c>
      <c r="H6502" s="27">
        <v>0.12602190730000001</v>
      </c>
      <c r="I6502" s="27">
        <v>0</v>
      </c>
      <c r="J6502" s="25">
        <v>0</v>
      </c>
      <c r="K6502" s="25">
        <v>0</v>
      </c>
      <c r="L6502" s="25">
        <v>0.10329139255</v>
      </c>
    </row>
    <row r="6503" spans="2:12" ht="19.5" customHeight="1" x14ac:dyDescent="0.3">
      <c r="B6503" s="39" t="s">
        <v>57</v>
      </c>
      <c r="C6503" s="38" t="s">
        <v>34</v>
      </c>
      <c r="D6503" s="38" t="s">
        <v>29</v>
      </c>
      <c r="E6503" s="43">
        <v>44896</v>
      </c>
      <c r="F6503" s="42" t="s">
        <v>30</v>
      </c>
      <c r="G6503" s="27">
        <v>0.16292041155000003</v>
      </c>
      <c r="H6503" s="27">
        <v>0.15577134770000001</v>
      </c>
      <c r="I6503" s="27">
        <v>0</v>
      </c>
      <c r="J6503" s="25">
        <v>0</v>
      </c>
      <c r="K6503" s="25">
        <v>0</v>
      </c>
      <c r="L6503" s="25">
        <v>0.13336620795000001</v>
      </c>
    </row>
    <row r="6504" spans="2:12" ht="19.5" customHeight="1" x14ac:dyDescent="0.3">
      <c r="B6504" s="39" t="s">
        <v>57</v>
      </c>
      <c r="C6504" s="38" t="s">
        <v>34</v>
      </c>
      <c r="D6504" s="38" t="s">
        <v>29</v>
      </c>
      <c r="E6504" s="43">
        <v>44866</v>
      </c>
      <c r="F6504" s="42" t="s">
        <v>30</v>
      </c>
      <c r="G6504" s="27">
        <v>0</v>
      </c>
      <c r="H6504" s="27">
        <v>0.17597708075999999</v>
      </c>
      <c r="I6504" s="27">
        <v>0.16373974215999998</v>
      </c>
      <c r="J6504" s="25">
        <v>0</v>
      </c>
      <c r="K6504" s="25">
        <v>0</v>
      </c>
      <c r="L6504" s="25">
        <v>0.15379293476</v>
      </c>
    </row>
    <row r="6505" spans="2:12" ht="19.5" customHeight="1" x14ac:dyDescent="0.3">
      <c r="B6505" s="39" t="s">
        <v>57</v>
      </c>
      <c r="C6505" s="38" t="s">
        <v>34</v>
      </c>
      <c r="D6505" s="38" t="s">
        <v>29</v>
      </c>
      <c r="E6505" s="43">
        <v>44835</v>
      </c>
      <c r="F6505" s="42" t="s">
        <v>30</v>
      </c>
      <c r="G6505" s="27">
        <v>0</v>
      </c>
      <c r="H6505" s="27">
        <v>0</v>
      </c>
      <c r="I6505" s="27">
        <v>0</v>
      </c>
      <c r="J6505" s="25">
        <v>0.17064812325999998</v>
      </c>
      <c r="K6505" s="25">
        <v>0.16294675698</v>
      </c>
      <c r="L6505" s="25">
        <v>0.16658021940999998</v>
      </c>
    </row>
    <row r="6506" spans="2:12" ht="19.5" customHeight="1" x14ac:dyDescent="0.3">
      <c r="B6506" s="39" t="s">
        <v>57</v>
      </c>
      <c r="C6506" s="38" t="s">
        <v>34</v>
      </c>
      <c r="D6506" s="38" t="s">
        <v>29</v>
      </c>
      <c r="E6506" s="43">
        <v>44805</v>
      </c>
      <c r="F6506" s="42" t="s">
        <v>30</v>
      </c>
      <c r="G6506" s="27">
        <v>0</v>
      </c>
      <c r="H6506" s="27">
        <v>0</v>
      </c>
      <c r="I6506" s="27">
        <v>0.18684460577000001</v>
      </c>
      <c r="J6506" s="25">
        <v>0.18120636941999999</v>
      </c>
      <c r="K6506" s="25">
        <v>0</v>
      </c>
      <c r="L6506" s="25">
        <v>0.17742491447</v>
      </c>
    </row>
    <row r="6507" spans="2:12" ht="19.5" customHeight="1" x14ac:dyDescent="0.3">
      <c r="B6507" s="39" t="s">
        <v>57</v>
      </c>
      <c r="C6507" s="38" t="s">
        <v>34</v>
      </c>
      <c r="D6507" s="38" t="s">
        <v>29</v>
      </c>
      <c r="E6507" s="43">
        <v>44774</v>
      </c>
      <c r="F6507" s="42" t="s">
        <v>30</v>
      </c>
      <c r="G6507" s="27">
        <v>0</v>
      </c>
      <c r="H6507" s="27">
        <v>0</v>
      </c>
      <c r="I6507" s="27">
        <v>0.20172336979</v>
      </c>
      <c r="J6507" s="25">
        <v>0.19608091833999999</v>
      </c>
      <c r="K6507" s="25">
        <v>0</v>
      </c>
      <c r="L6507" s="25">
        <v>0.19259403669</v>
      </c>
    </row>
    <row r="6508" spans="2:12" ht="19.5" customHeight="1" x14ac:dyDescent="0.3">
      <c r="B6508" s="39" t="s">
        <v>57</v>
      </c>
      <c r="C6508" s="38" t="s">
        <v>34</v>
      </c>
      <c r="D6508" s="38" t="s">
        <v>29</v>
      </c>
      <c r="E6508" s="43">
        <v>44743</v>
      </c>
      <c r="F6508" s="42" t="s">
        <v>30</v>
      </c>
      <c r="G6508" s="27">
        <v>0.20813594314</v>
      </c>
      <c r="H6508" s="27">
        <v>0.20103746736000003</v>
      </c>
      <c r="I6508" s="27">
        <v>0</v>
      </c>
      <c r="J6508" s="25">
        <v>0</v>
      </c>
      <c r="K6508" s="25">
        <v>0</v>
      </c>
      <c r="L6508" s="25">
        <v>0.17917013186</v>
      </c>
    </row>
    <row r="6509" spans="2:12" ht="19.5" customHeight="1" x14ac:dyDescent="0.3">
      <c r="B6509" s="39" t="s">
        <v>57</v>
      </c>
      <c r="C6509" s="38" t="s">
        <v>34</v>
      </c>
      <c r="D6509" s="38" t="s">
        <v>29</v>
      </c>
      <c r="E6509" s="43">
        <v>44713</v>
      </c>
      <c r="F6509" s="42" t="s">
        <v>30</v>
      </c>
      <c r="G6509" s="27">
        <v>0</v>
      </c>
      <c r="H6509" s="27">
        <v>0</v>
      </c>
      <c r="I6509" s="27">
        <v>0.21759261593000001</v>
      </c>
      <c r="J6509" s="25">
        <v>0.21194566877999998</v>
      </c>
      <c r="K6509" s="25">
        <v>0</v>
      </c>
      <c r="L6509" s="25">
        <v>0.20877297022999999</v>
      </c>
    </row>
    <row r="6510" spans="2:12" ht="19.5" customHeight="1" x14ac:dyDescent="0.3">
      <c r="B6510" s="39" t="s">
        <v>57</v>
      </c>
      <c r="C6510" s="38" t="s">
        <v>34</v>
      </c>
      <c r="D6510" s="38" t="s">
        <v>29</v>
      </c>
      <c r="E6510" s="43">
        <v>44682</v>
      </c>
      <c r="F6510" s="42" t="s">
        <v>30</v>
      </c>
      <c r="G6510" s="27">
        <v>0</v>
      </c>
      <c r="H6510" s="27">
        <v>0</v>
      </c>
      <c r="I6510" s="27">
        <v>0</v>
      </c>
      <c r="J6510" s="25">
        <v>0.23078102377999998</v>
      </c>
      <c r="K6510" s="25">
        <v>0.22240327593999998</v>
      </c>
      <c r="L6510" s="25">
        <v>0.22798133772999998</v>
      </c>
    </row>
    <row r="6511" spans="2:12" ht="19.5" customHeight="1" x14ac:dyDescent="0.3">
      <c r="B6511" s="39" t="s">
        <v>57</v>
      </c>
      <c r="C6511" s="38" t="s">
        <v>34</v>
      </c>
      <c r="D6511" s="38" t="s">
        <v>29</v>
      </c>
      <c r="E6511" s="43">
        <v>44652</v>
      </c>
      <c r="F6511" s="42" t="s">
        <v>30</v>
      </c>
      <c r="G6511" s="27">
        <v>0</v>
      </c>
      <c r="H6511" s="27">
        <v>0</v>
      </c>
      <c r="I6511" s="27">
        <v>0</v>
      </c>
      <c r="J6511" s="25">
        <v>0.23550600712</v>
      </c>
      <c r="K6511" s="25">
        <v>0.22707835376000002</v>
      </c>
      <c r="L6511" s="25">
        <v>0.23279989392</v>
      </c>
    </row>
    <row r="6512" spans="2:12" ht="19.5" customHeight="1" x14ac:dyDescent="0.3">
      <c r="B6512" s="39" t="s">
        <v>57</v>
      </c>
      <c r="C6512" s="38" t="s">
        <v>34</v>
      </c>
      <c r="D6512" s="38" t="s">
        <v>29</v>
      </c>
      <c r="E6512" s="43">
        <v>44621</v>
      </c>
      <c r="F6512" s="42" t="s">
        <v>30</v>
      </c>
      <c r="G6512" s="27">
        <v>0</v>
      </c>
      <c r="H6512" s="27">
        <v>0.35373678480000004</v>
      </c>
      <c r="I6512" s="27">
        <v>0.33997098829999994</v>
      </c>
      <c r="J6512" s="25">
        <v>0</v>
      </c>
      <c r="K6512" s="25">
        <v>0</v>
      </c>
      <c r="L6512" s="25">
        <v>0.33353954930000002</v>
      </c>
    </row>
    <row r="6513" spans="2:12" ht="19.5" customHeight="1" x14ac:dyDescent="0.3">
      <c r="B6513" s="39" t="s">
        <v>57</v>
      </c>
      <c r="C6513" s="38" t="s">
        <v>34</v>
      </c>
      <c r="D6513" s="38" t="s">
        <v>29</v>
      </c>
      <c r="E6513" s="43">
        <v>44593</v>
      </c>
      <c r="F6513" s="42" t="s">
        <v>30</v>
      </c>
      <c r="G6513" s="27">
        <v>0.27056718838000005</v>
      </c>
      <c r="H6513" s="27">
        <v>0.26353300712000005</v>
      </c>
      <c r="I6513" s="27">
        <v>0</v>
      </c>
      <c r="J6513" s="25">
        <v>0</v>
      </c>
      <c r="K6513" s="25">
        <v>0</v>
      </c>
      <c r="L6513" s="25">
        <v>0.24234919661999998</v>
      </c>
    </row>
    <row r="6514" spans="2:12" ht="19.5" customHeight="1" x14ac:dyDescent="0.3">
      <c r="B6514" s="39" t="s">
        <v>57</v>
      </c>
      <c r="C6514" s="38" t="s">
        <v>34</v>
      </c>
      <c r="D6514" s="38" t="s">
        <v>29</v>
      </c>
      <c r="E6514" s="43">
        <v>44562</v>
      </c>
      <c r="F6514" s="42" t="s">
        <v>30</v>
      </c>
      <c r="G6514" s="27">
        <v>0.27219413188000002</v>
      </c>
      <c r="H6514" s="27">
        <v>0.26516162612000005</v>
      </c>
      <c r="I6514" s="27">
        <v>0</v>
      </c>
      <c r="J6514" s="25">
        <v>0</v>
      </c>
      <c r="K6514" s="25">
        <v>0</v>
      </c>
      <c r="L6514" s="25">
        <v>0.24399562812</v>
      </c>
    </row>
    <row r="6515" spans="2:12" ht="19.5" customHeight="1" x14ac:dyDescent="0.3">
      <c r="B6515" s="90" t="s">
        <v>57</v>
      </c>
      <c r="C6515" s="92" t="s">
        <v>34</v>
      </c>
      <c r="D6515" s="92" t="s">
        <v>29</v>
      </c>
      <c r="E6515" s="95">
        <v>45108</v>
      </c>
      <c r="F6515" s="97" t="s">
        <v>30</v>
      </c>
      <c r="G6515" s="74">
        <v>0.15589201999999999</v>
      </c>
      <c r="H6515" s="74">
        <v>0.14873570999999999</v>
      </c>
      <c r="I6515" s="74">
        <v>0</v>
      </c>
      <c r="J6515" s="99">
        <v>0</v>
      </c>
      <c r="K6515" s="99">
        <v>0</v>
      </c>
      <c r="L6515" s="99">
        <v>0.12625362000000001</v>
      </c>
    </row>
    <row r="6516" spans="2:12" ht="19.5" customHeight="1" x14ac:dyDescent="0.3">
      <c r="B6516" s="39" t="s">
        <v>57</v>
      </c>
      <c r="C6516" s="38" t="s">
        <v>34</v>
      </c>
      <c r="D6516" s="38" t="s">
        <v>29</v>
      </c>
      <c r="E6516" s="43">
        <v>45078</v>
      </c>
      <c r="F6516" s="42" t="s">
        <v>40</v>
      </c>
      <c r="G6516" s="27">
        <v>0</v>
      </c>
      <c r="H6516" s="27">
        <v>0</v>
      </c>
      <c r="I6516" s="27">
        <v>0.15875793021999998</v>
      </c>
      <c r="J6516" s="25">
        <v>0.15313422111999997</v>
      </c>
      <c r="K6516" s="25">
        <v>0</v>
      </c>
      <c r="L6516" s="25">
        <v>0.14833755741999999</v>
      </c>
    </row>
    <row r="6517" spans="2:12" ht="19.5" customHeight="1" x14ac:dyDescent="0.3">
      <c r="B6517" s="39" t="s">
        <v>57</v>
      </c>
      <c r="C6517" s="38" t="s">
        <v>34</v>
      </c>
      <c r="D6517" s="38" t="s">
        <v>29</v>
      </c>
      <c r="E6517" s="43">
        <v>45047</v>
      </c>
      <c r="F6517" s="42" t="s">
        <v>40</v>
      </c>
      <c r="G6517" s="27">
        <v>0</v>
      </c>
      <c r="H6517" s="27">
        <v>0</v>
      </c>
      <c r="I6517" s="27">
        <v>0</v>
      </c>
      <c r="J6517" s="25">
        <v>0.13288890526</v>
      </c>
      <c r="K6517" s="25">
        <v>0.12579004297999999</v>
      </c>
      <c r="L6517" s="25">
        <v>0.12769130641000001</v>
      </c>
    </row>
    <row r="6518" spans="2:12" ht="19.5" customHeight="1" x14ac:dyDescent="0.3">
      <c r="B6518" s="39" t="s">
        <v>57</v>
      </c>
      <c r="C6518" s="38" t="s">
        <v>34</v>
      </c>
      <c r="D6518" s="38" t="s">
        <v>29</v>
      </c>
      <c r="E6518" s="43">
        <v>45017</v>
      </c>
      <c r="F6518" s="42" t="s">
        <v>40</v>
      </c>
      <c r="G6518" s="27">
        <v>0</v>
      </c>
      <c r="H6518" s="27">
        <v>0</v>
      </c>
      <c r="I6518" s="27">
        <v>0</v>
      </c>
      <c r="J6518" s="25">
        <v>0.13237227837999999</v>
      </c>
      <c r="K6518" s="25">
        <v>0.12527887274000002</v>
      </c>
      <c r="L6518" s="25">
        <v>0.12716444833000001</v>
      </c>
    </row>
    <row r="6519" spans="2:12" ht="19.5" customHeight="1" x14ac:dyDescent="0.3">
      <c r="B6519" s="39" t="s">
        <v>57</v>
      </c>
      <c r="C6519" s="38" t="s">
        <v>34</v>
      </c>
      <c r="D6519" s="38" t="s">
        <v>29</v>
      </c>
      <c r="E6519" s="43">
        <v>44986</v>
      </c>
      <c r="F6519" s="42" t="s">
        <v>40</v>
      </c>
      <c r="G6519" s="27">
        <v>0</v>
      </c>
      <c r="H6519" s="27">
        <v>0.16708697206000001</v>
      </c>
      <c r="I6519" s="27">
        <v>0.15508668670999998</v>
      </c>
      <c r="J6519" s="25">
        <v>0</v>
      </c>
      <c r="K6519" s="25">
        <v>0</v>
      </c>
      <c r="L6519" s="25">
        <v>0.14459466980999999</v>
      </c>
    </row>
    <row r="6520" spans="2:12" ht="19.5" customHeight="1" x14ac:dyDescent="0.3">
      <c r="B6520" s="39" t="s">
        <v>57</v>
      </c>
      <c r="C6520" s="38" t="s">
        <v>34</v>
      </c>
      <c r="D6520" s="38" t="s">
        <v>29</v>
      </c>
      <c r="E6520" s="43">
        <v>44958</v>
      </c>
      <c r="F6520" s="42" t="s">
        <v>40</v>
      </c>
      <c r="G6520" s="27">
        <v>0.22181606263000003</v>
      </c>
      <c r="H6520" s="27">
        <v>0.21470779162000003</v>
      </c>
      <c r="I6520" s="27">
        <v>0</v>
      </c>
      <c r="J6520" s="25">
        <v>0</v>
      </c>
      <c r="K6520" s="25">
        <v>0</v>
      </c>
      <c r="L6520" s="25">
        <v>0.19273632687</v>
      </c>
    </row>
    <row r="6521" spans="2:12" ht="19.5" customHeight="1" x14ac:dyDescent="0.3">
      <c r="B6521" s="39" t="s">
        <v>57</v>
      </c>
      <c r="C6521" s="38" t="s">
        <v>34</v>
      </c>
      <c r="D6521" s="38" t="s">
        <v>29</v>
      </c>
      <c r="E6521" s="43">
        <v>44927</v>
      </c>
      <c r="F6521" s="42" t="s">
        <v>40</v>
      </c>
      <c r="G6521" s="27">
        <v>0.15248657695000001</v>
      </c>
      <c r="H6521" s="27">
        <v>0.14530690730000001</v>
      </c>
      <c r="I6521" s="27">
        <v>0</v>
      </c>
      <c r="J6521" s="25">
        <v>0</v>
      </c>
      <c r="K6521" s="25">
        <v>0</v>
      </c>
      <c r="L6521" s="25">
        <v>0.12257639255</v>
      </c>
    </row>
    <row r="6522" spans="2:12" ht="19.5" customHeight="1" x14ac:dyDescent="0.3">
      <c r="B6522" s="39" t="s">
        <v>57</v>
      </c>
      <c r="C6522" s="38" t="s">
        <v>34</v>
      </c>
      <c r="D6522" s="38" t="s">
        <v>29</v>
      </c>
      <c r="E6522" s="43">
        <v>44896</v>
      </c>
      <c r="F6522" s="42" t="s">
        <v>40</v>
      </c>
      <c r="G6522" s="27">
        <v>0.18220541155000003</v>
      </c>
      <c r="H6522" s="27">
        <v>0.1750563477</v>
      </c>
      <c r="I6522" s="27">
        <v>0</v>
      </c>
      <c r="J6522" s="25">
        <v>0</v>
      </c>
      <c r="K6522" s="25">
        <v>0</v>
      </c>
      <c r="L6522" s="25">
        <v>0.15265120795000001</v>
      </c>
    </row>
    <row r="6523" spans="2:12" ht="19.5" customHeight="1" x14ac:dyDescent="0.3">
      <c r="B6523" s="39" t="s">
        <v>57</v>
      </c>
      <c r="C6523" s="38" t="s">
        <v>34</v>
      </c>
      <c r="D6523" s="38" t="s">
        <v>29</v>
      </c>
      <c r="E6523" s="43">
        <v>44866</v>
      </c>
      <c r="F6523" s="42" t="s">
        <v>40</v>
      </c>
      <c r="G6523" s="27">
        <v>0</v>
      </c>
      <c r="H6523" s="27">
        <v>0.19526208076000001</v>
      </c>
      <c r="I6523" s="27">
        <v>0.18302474215999998</v>
      </c>
      <c r="J6523" s="25">
        <v>0</v>
      </c>
      <c r="K6523" s="25">
        <v>0</v>
      </c>
      <c r="L6523" s="25">
        <v>0.17307793476</v>
      </c>
    </row>
    <row r="6524" spans="2:12" ht="19.5" customHeight="1" x14ac:dyDescent="0.3">
      <c r="B6524" s="39" t="s">
        <v>57</v>
      </c>
      <c r="C6524" s="38" t="s">
        <v>34</v>
      </c>
      <c r="D6524" s="38" t="s">
        <v>29</v>
      </c>
      <c r="E6524" s="43">
        <v>44835</v>
      </c>
      <c r="F6524" s="42" t="s">
        <v>40</v>
      </c>
      <c r="G6524" s="27">
        <v>0</v>
      </c>
      <c r="H6524" s="27">
        <v>0</v>
      </c>
      <c r="I6524" s="27">
        <v>0</v>
      </c>
      <c r="J6524" s="25">
        <v>0.18993312325999998</v>
      </c>
      <c r="K6524" s="25">
        <v>0.18223175697999999</v>
      </c>
      <c r="L6524" s="25">
        <v>0.18586521940999998</v>
      </c>
    </row>
    <row r="6525" spans="2:12" ht="19.5" customHeight="1" x14ac:dyDescent="0.3">
      <c r="B6525" s="39" t="s">
        <v>57</v>
      </c>
      <c r="C6525" s="38" t="s">
        <v>34</v>
      </c>
      <c r="D6525" s="38" t="s">
        <v>29</v>
      </c>
      <c r="E6525" s="43">
        <v>44805</v>
      </c>
      <c r="F6525" s="42" t="s">
        <v>40</v>
      </c>
      <c r="G6525" s="27">
        <v>0</v>
      </c>
      <c r="H6525" s="27">
        <v>0</v>
      </c>
      <c r="I6525" s="27">
        <v>0.20612960577</v>
      </c>
      <c r="J6525" s="25">
        <v>0.20049136942000001</v>
      </c>
      <c r="K6525" s="25">
        <v>0</v>
      </c>
      <c r="L6525" s="25">
        <v>0.19670991447</v>
      </c>
    </row>
    <row r="6526" spans="2:12" ht="19.5" customHeight="1" x14ac:dyDescent="0.3">
      <c r="B6526" s="39" t="s">
        <v>57</v>
      </c>
      <c r="C6526" s="38" t="s">
        <v>34</v>
      </c>
      <c r="D6526" s="38" t="s">
        <v>29</v>
      </c>
      <c r="E6526" s="43">
        <v>44774</v>
      </c>
      <c r="F6526" s="42" t="s">
        <v>40</v>
      </c>
      <c r="G6526" s="27">
        <v>0</v>
      </c>
      <c r="H6526" s="27">
        <v>0</v>
      </c>
      <c r="I6526" s="27">
        <v>0.22100836978999999</v>
      </c>
      <c r="J6526" s="25">
        <v>0.21536591834000002</v>
      </c>
      <c r="K6526" s="25">
        <v>0</v>
      </c>
      <c r="L6526" s="25">
        <v>0.21187903668999999</v>
      </c>
    </row>
    <row r="6527" spans="2:12" ht="19.5" customHeight="1" x14ac:dyDescent="0.3">
      <c r="B6527" s="39" t="s">
        <v>57</v>
      </c>
      <c r="C6527" s="38" t="s">
        <v>34</v>
      </c>
      <c r="D6527" s="38" t="s">
        <v>29</v>
      </c>
      <c r="E6527" s="43">
        <v>44743</v>
      </c>
      <c r="F6527" s="42" t="s">
        <v>40</v>
      </c>
      <c r="G6527" s="27">
        <v>0.22742094314</v>
      </c>
      <c r="H6527" s="27">
        <v>0.22032246736000002</v>
      </c>
      <c r="I6527" s="27">
        <v>0</v>
      </c>
      <c r="J6527" s="25">
        <v>0</v>
      </c>
      <c r="K6527" s="25">
        <v>0</v>
      </c>
      <c r="L6527" s="25">
        <v>0.19845513185999999</v>
      </c>
    </row>
    <row r="6528" spans="2:12" ht="19.5" customHeight="1" x14ac:dyDescent="0.3">
      <c r="B6528" s="39" t="s">
        <v>57</v>
      </c>
      <c r="C6528" s="38" t="s">
        <v>34</v>
      </c>
      <c r="D6528" s="38" t="s">
        <v>29</v>
      </c>
      <c r="E6528" s="43">
        <v>44713</v>
      </c>
      <c r="F6528" s="42" t="s">
        <v>40</v>
      </c>
      <c r="G6528" s="27">
        <v>0</v>
      </c>
      <c r="H6528" s="27">
        <v>0</v>
      </c>
      <c r="I6528" s="27">
        <v>0.23687761593000001</v>
      </c>
      <c r="J6528" s="25">
        <v>0.23123066877999998</v>
      </c>
      <c r="K6528" s="25">
        <v>0</v>
      </c>
      <c r="L6528" s="25">
        <v>0.22805797022999999</v>
      </c>
    </row>
    <row r="6529" spans="2:12" ht="19.5" customHeight="1" x14ac:dyDescent="0.3">
      <c r="B6529" s="39" t="s">
        <v>57</v>
      </c>
      <c r="C6529" s="38" t="s">
        <v>34</v>
      </c>
      <c r="D6529" s="38" t="s">
        <v>29</v>
      </c>
      <c r="E6529" s="43">
        <v>44682</v>
      </c>
      <c r="F6529" s="42" t="s">
        <v>40</v>
      </c>
      <c r="G6529" s="27">
        <v>0</v>
      </c>
      <c r="H6529" s="27">
        <v>0</v>
      </c>
      <c r="I6529" s="27">
        <v>0</v>
      </c>
      <c r="J6529" s="25">
        <v>0.25006602377999998</v>
      </c>
      <c r="K6529" s="25">
        <v>0.24168827593999997</v>
      </c>
      <c r="L6529" s="25">
        <v>0.24726633772999998</v>
      </c>
    </row>
    <row r="6530" spans="2:12" ht="19.5" customHeight="1" x14ac:dyDescent="0.3">
      <c r="B6530" s="39" t="s">
        <v>57</v>
      </c>
      <c r="C6530" s="38" t="s">
        <v>34</v>
      </c>
      <c r="D6530" s="38" t="s">
        <v>29</v>
      </c>
      <c r="E6530" s="43">
        <v>44652</v>
      </c>
      <c r="F6530" s="42" t="s">
        <v>40</v>
      </c>
      <c r="G6530" s="27">
        <v>0</v>
      </c>
      <c r="H6530" s="27">
        <v>0</v>
      </c>
      <c r="I6530" s="27">
        <v>0</v>
      </c>
      <c r="J6530" s="25">
        <v>0.25479100712000002</v>
      </c>
      <c r="K6530" s="25">
        <v>0.24636335376000001</v>
      </c>
      <c r="L6530" s="25">
        <v>0.25208489392</v>
      </c>
    </row>
    <row r="6531" spans="2:12" ht="19.5" customHeight="1" x14ac:dyDescent="0.3">
      <c r="B6531" s="39" t="s">
        <v>57</v>
      </c>
      <c r="C6531" s="38" t="s">
        <v>34</v>
      </c>
      <c r="D6531" s="38" t="s">
        <v>29</v>
      </c>
      <c r="E6531" s="43">
        <v>44621</v>
      </c>
      <c r="F6531" s="42" t="s">
        <v>40</v>
      </c>
      <c r="G6531" s="27">
        <v>0</v>
      </c>
      <c r="H6531" s="27">
        <v>0.37302178480000003</v>
      </c>
      <c r="I6531" s="27">
        <v>0.35925598829999994</v>
      </c>
      <c r="J6531" s="25">
        <v>0</v>
      </c>
      <c r="K6531" s="25">
        <v>0</v>
      </c>
      <c r="L6531" s="25">
        <v>0.35282454930000001</v>
      </c>
    </row>
    <row r="6532" spans="2:12" ht="19.5" customHeight="1" x14ac:dyDescent="0.3">
      <c r="B6532" s="39" t="s">
        <v>57</v>
      </c>
      <c r="C6532" s="38" t="s">
        <v>34</v>
      </c>
      <c r="D6532" s="38" t="s">
        <v>29</v>
      </c>
      <c r="E6532" s="43">
        <v>44593</v>
      </c>
      <c r="F6532" s="42" t="s">
        <v>40</v>
      </c>
      <c r="G6532" s="27">
        <v>0.28985218838000004</v>
      </c>
      <c r="H6532" s="27">
        <v>0.28281800712000005</v>
      </c>
      <c r="I6532" s="27">
        <v>0</v>
      </c>
      <c r="J6532" s="25">
        <v>0</v>
      </c>
      <c r="K6532" s="25">
        <v>0</v>
      </c>
      <c r="L6532" s="25">
        <v>0.26163419661999998</v>
      </c>
    </row>
    <row r="6533" spans="2:12" ht="19.5" customHeight="1" x14ac:dyDescent="0.3">
      <c r="B6533" s="39" t="s">
        <v>57</v>
      </c>
      <c r="C6533" s="38" t="s">
        <v>34</v>
      </c>
      <c r="D6533" s="38" t="s">
        <v>29</v>
      </c>
      <c r="E6533" s="43">
        <v>44562</v>
      </c>
      <c r="F6533" s="42" t="s">
        <v>40</v>
      </c>
      <c r="G6533" s="27">
        <v>0.29147913188000002</v>
      </c>
      <c r="H6533" s="27">
        <v>0.28444662612000005</v>
      </c>
      <c r="I6533" s="27">
        <v>0</v>
      </c>
      <c r="J6533" s="25">
        <v>0</v>
      </c>
      <c r="K6533" s="25">
        <v>0</v>
      </c>
      <c r="L6533" s="25">
        <v>0.26328062812000003</v>
      </c>
    </row>
    <row r="6534" spans="2:12" ht="19.5" customHeight="1" x14ac:dyDescent="0.3">
      <c r="B6534" s="90" t="s">
        <v>57</v>
      </c>
      <c r="C6534" s="92" t="s">
        <v>34</v>
      </c>
      <c r="D6534" s="92" t="s">
        <v>29</v>
      </c>
      <c r="E6534" s="95">
        <v>45108</v>
      </c>
      <c r="F6534" s="97" t="s">
        <v>40</v>
      </c>
      <c r="G6534" s="74">
        <v>0.17517701999999999</v>
      </c>
      <c r="H6534" s="74">
        <v>0.16802070999999999</v>
      </c>
      <c r="I6534" s="74">
        <v>0</v>
      </c>
      <c r="J6534" s="99">
        <v>0</v>
      </c>
      <c r="K6534" s="99">
        <v>0</v>
      </c>
      <c r="L6534" s="99">
        <v>0.14553862000000001</v>
      </c>
    </row>
    <row r="6535" spans="2:12" ht="19.5" customHeight="1" x14ac:dyDescent="0.3">
      <c r="B6535" s="39" t="s">
        <v>57</v>
      </c>
      <c r="C6535" s="38" t="s">
        <v>34</v>
      </c>
      <c r="D6535" s="38" t="s">
        <v>29</v>
      </c>
      <c r="E6535" s="43">
        <v>45078</v>
      </c>
      <c r="F6535" s="42" t="s">
        <v>47</v>
      </c>
      <c r="G6535" s="27">
        <v>0</v>
      </c>
      <c r="H6535" s="27">
        <v>0</v>
      </c>
      <c r="I6535" s="27">
        <v>0.15875793021999998</v>
      </c>
      <c r="J6535" s="25">
        <v>0.15313422111999997</v>
      </c>
      <c r="K6535" s="25">
        <v>0</v>
      </c>
      <c r="L6535" s="25">
        <v>0.14833755741999999</v>
      </c>
    </row>
    <row r="6536" spans="2:12" ht="19.5" customHeight="1" x14ac:dyDescent="0.3">
      <c r="B6536" s="39" t="s">
        <v>57</v>
      </c>
      <c r="C6536" s="38" t="s">
        <v>34</v>
      </c>
      <c r="D6536" s="38" t="s">
        <v>29</v>
      </c>
      <c r="E6536" s="43">
        <v>45047</v>
      </c>
      <c r="F6536" s="42" t="s">
        <v>47</v>
      </c>
      <c r="G6536" s="27">
        <v>0</v>
      </c>
      <c r="H6536" s="27">
        <v>0</v>
      </c>
      <c r="I6536" s="27">
        <v>0</v>
      </c>
      <c r="J6536" s="25">
        <v>0.13288890526</v>
      </c>
      <c r="K6536" s="25">
        <v>0.12579004297999999</v>
      </c>
      <c r="L6536" s="25">
        <v>0.12769130641000001</v>
      </c>
    </row>
    <row r="6537" spans="2:12" ht="19.5" customHeight="1" x14ac:dyDescent="0.3">
      <c r="B6537" s="39" t="s">
        <v>57</v>
      </c>
      <c r="C6537" s="38" t="s">
        <v>34</v>
      </c>
      <c r="D6537" s="38" t="s">
        <v>29</v>
      </c>
      <c r="E6537" s="43">
        <v>45017</v>
      </c>
      <c r="F6537" s="42" t="s">
        <v>47</v>
      </c>
      <c r="G6537" s="27">
        <v>0</v>
      </c>
      <c r="H6537" s="27">
        <v>0</v>
      </c>
      <c r="I6537" s="27">
        <v>0</v>
      </c>
      <c r="J6537" s="25">
        <v>0.13237227837999999</v>
      </c>
      <c r="K6537" s="25">
        <v>0.12527887274000002</v>
      </c>
      <c r="L6537" s="25">
        <v>0.12716444833000001</v>
      </c>
    </row>
    <row r="6538" spans="2:12" ht="19.5" customHeight="1" x14ac:dyDescent="0.3">
      <c r="B6538" s="39" t="s">
        <v>57</v>
      </c>
      <c r="C6538" s="38" t="s">
        <v>34</v>
      </c>
      <c r="D6538" s="38" t="s">
        <v>29</v>
      </c>
      <c r="E6538" s="43">
        <v>44986</v>
      </c>
      <c r="F6538" s="42" t="s">
        <v>47</v>
      </c>
      <c r="G6538" s="27">
        <v>0</v>
      </c>
      <c r="H6538" s="27">
        <v>0.16708697206000001</v>
      </c>
      <c r="I6538" s="27">
        <v>0.15508668670999998</v>
      </c>
      <c r="J6538" s="25">
        <v>0</v>
      </c>
      <c r="K6538" s="25">
        <v>0</v>
      </c>
      <c r="L6538" s="25">
        <v>0.14459466980999999</v>
      </c>
    </row>
    <row r="6539" spans="2:12" ht="19.5" customHeight="1" x14ac:dyDescent="0.3">
      <c r="B6539" s="39" t="s">
        <v>57</v>
      </c>
      <c r="C6539" s="38" t="s">
        <v>34</v>
      </c>
      <c r="D6539" s="38" t="s">
        <v>29</v>
      </c>
      <c r="E6539" s="43">
        <v>44958</v>
      </c>
      <c r="F6539" s="42" t="s">
        <v>47</v>
      </c>
      <c r="G6539" s="27">
        <v>0.22181606263000003</v>
      </c>
      <c r="H6539" s="27">
        <v>0.21470779162000003</v>
      </c>
      <c r="I6539" s="27">
        <v>0</v>
      </c>
      <c r="J6539" s="25">
        <v>0</v>
      </c>
      <c r="K6539" s="25">
        <v>0</v>
      </c>
      <c r="L6539" s="25">
        <v>0.19273632687</v>
      </c>
    </row>
    <row r="6540" spans="2:12" ht="19.5" customHeight="1" x14ac:dyDescent="0.3">
      <c r="B6540" s="39" t="s">
        <v>57</v>
      </c>
      <c r="C6540" s="38" t="s">
        <v>34</v>
      </c>
      <c r="D6540" s="38" t="s">
        <v>29</v>
      </c>
      <c r="E6540" s="43">
        <v>44927</v>
      </c>
      <c r="F6540" s="42" t="s">
        <v>47</v>
      </c>
      <c r="G6540" s="27">
        <v>0.15248657695000001</v>
      </c>
      <c r="H6540" s="27">
        <v>0.14530690730000001</v>
      </c>
      <c r="I6540" s="27">
        <v>0</v>
      </c>
      <c r="J6540" s="25">
        <v>0</v>
      </c>
      <c r="K6540" s="25">
        <v>0</v>
      </c>
      <c r="L6540" s="25">
        <v>0.12257639255</v>
      </c>
    </row>
    <row r="6541" spans="2:12" ht="19.5" customHeight="1" x14ac:dyDescent="0.3">
      <c r="B6541" s="39" t="s">
        <v>57</v>
      </c>
      <c r="C6541" s="38" t="s">
        <v>34</v>
      </c>
      <c r="D6541" s="38" t="s">
        <v>29</v>
      </c>
      <c r="E6541" s="43">
        <v>44896</v>
      </c>
      <c r="F6541" s="42" t="s">
        <v>47</v>
      </c>
      <c r="G6541" s="27">
        <v>0.18220541155000003</v>
      </c>
      <c r="H6541" s="27">
        <v>0.1750563477</v>
      </c>
      <c r="I6541" s="27">
        <v>0</v>
      </c>
      <c r="J6541" s="25">
        <v>0</v>
      </c>
      <c r="K6541" s="25">
        <v>0</v>
      </c>
      <c r="L6541" s="25">
        <v>0.15265120795000001</v>
      </c>
    </row>
    <row r="6542" spans="2:12" ht="19.5" customHeight="1" x14ac:dyDescent="0.3">
      <c r="B6542" s="39" t="s">
        <v>57</v>
      </c>
      <c r="C6542" s="38" t="s">
        <v>34</v>
      </c>
      <c r="D6542" s="38" t="s">
        <v>29</v>
      </c>
      <c r="E6542" s="43">
        <v>44866</v>
      </c>
      <c r="F6542" s="42" t="s">
        <v>47</v>
      </c>
      <c r="G6542" s="27">
        <v>0</v>
      </c>
      <c r="H6542" s="27">
        <v>0.19526208076000001</v>
      </c>
      <c r="I6542" s="27">
        <v>0.18302474215999998</v>
      </c>
      <c r="J6542" s="25">
        <v>0</v>
      </c>
      <c r="K6542" s="25">
        <v>0</v>
      </c>
      <c r="L6542" s="25">
        <v>0.17307793476</v>
      </c>
    </row>
    <row r="6543" spans="2:12" ht="19.5" customHeight="1" x14ac:dyDescent="0.3">
      <c r="B6543" s="39" t="s">
        <v>57</v>
      </c>
      <c r="C6543" s="38" t="s">
        <v>34</v>
      </c>
      <c r="D6543" s="38" t="s">
        <v>29</v>
      </c>
      <c r="E6543" s="43">
        <v>44835</v>
      </c>
      <c r="F6543" s="42" t="s">
        <v>47</v>
      </c>
      <c r="G6543" s="27">
        <v>0</v>
      </c>
      <c r="H6543" s="27">
        <v>0</v>
      </c>
      <c r="I6543" s="27">
        <v>0</v>
      </c>
      <c r="J6543" s="25">
        <v>0.18993312325999998</v>
      </c>
      <c r="K6543" s="25">
        <v>0.18223175697999999</v>
      </c>
      <c r="L6543" s="25">
        <v>0.18586521940999998</v>
      </c>
    </row>
    <row r="6544" spans="2:12" ht="19.5" customHeight="1" x14ac:dyDescent="0.3">
      <c r="B6544" s="39" t="s">
        <v>57</v>
      </c>
      <c r="C6544" s="38" t="s">
        <v>34</v>
      </c>
      <c r="D6544" s="38" t="s">
        <v>29</v>
      </c>
      <c r="E6544" s="43">
        <v>44805</v>
      </c>
      <c r="F6544" s="42" t="s">
        <v>47</v>
      </c>
      <c r="G6544" s="27">
        <v>0</v>
      </c>
      <c r="H6544" s="27">
        <v>0</v>
      </c>
      <c r="I6544" s="27">
        <v>0.20612960577</v>
      </c>
      <c r="J6544" s="25">
        <v>0.20049136942000001</v>
      </c>
      <c r="K6544" s="25">
        <v>0</v>
      </c>
      <c r="L6544" s="25">
        <v>0.19670991447</v>
      </c>
    </row>
    <row r="6545" spans="2:12" ht="19.5" customHeight="1" x14ac:dyDescent="0.3">
      <c r="B6545" s="39" t="s">
        <v>57</v>
      </c>
      <c r="C6545" s="38" t="s">
        <v>34</v>
      </c>
      <c r="D6545" s="38" t="s">
        <v>29</v>
      </c>
      <c r="E6545" s="43">
        <v>44774</v>
      </c>
      <c r="F6545" s="42" t="s">
        <v>47</v>
      </c>
      <c r="G6545" s="27">
        <v>0</v>
      </c>
      <c r="H6545" s="27">
        <v>0</v>
      </c>
      <c r="I6545" s="27">
        <v>0.22100836978999999</v>
      </c>
      <c r="J6545" s="25">
        <v>0.21536591834000002</v>
      </c>
      <c r="K6545" s="25">
        <v>0</v>
      </c>
      <c r="L6545" s="25">
        <v>0.21187903668999999</v>
      </c>
    </row>
    <row r="6546" spans="2:12" ht="19.5" customHeight="1" x14ac:dyDescent="0.3">
      <c r="B6546" s="39" t="s">
        <v>57</v>
      </c>
      <c r="C6546" s="38" t="s">
        <v>34</v>
      </c>
      <c r="D6546" s="38" t="s">
        <v>29</v>
      </c>
      <c r="E6546" s="43">
        <v>44743</v>
      </c>
      <c r="F6546" s="42" t="s">
        <v>47</v>
      </c>
      <c r="G6546" s="27">
        <v>0.22742094314</v>
      </c>
      <c r="H6546" s="27">
        <v>0.22032246736000002</v>
      </c>
      <c r="I6546" s="27">
        <v>0</v>
      </c>
      <c r="J6546" s="25">
        <v>0</v>
      </c>
      <c r="K6546" s="25">
        <v>0</v>
      </c>
      <c r="L6546" s="25">
        <v>0.19845513185999999</v>
      </c>
    </row>
    <row r="6547" spans="2:12" ht="19.5" customHeight="1" x14ac:dyDescent="0.3">
      <c r="B6547" s="39" t="s">
        <v>57</v>
      </c>
      <c r="C6547" s="38" t="s">
        <v>34</v>
      </c>
      <c r="D6547" s="38" t="s">
        <v>29</v>
      </c>
      <c r="E6547" s="43">
        <v>44713</v>
      </c>
      <c r="F6547" s="42" t="s">
        <v>47</v>
      </c>
      <c r="G6547" s="27">
        <v>0</v>
      </c>
      <c r="H6547" s="27">
        <v>0</v>
      </c>
      <c r="I6547" s="27">
        <v>0.23687761593000001</v>
      </c>
      <c r="J6547" s="25">
        <v>0.23123066877999998</v>
      </c>
      <c r="K6547" s="25">
        <v>0</v>
      </c>
      <c r="L6547" s="25">
        <v>0.22805797022999999</v>
      </c>
    </row>
    <row r="6548" spans="2:12" ht="19.5" customHeight="1" x14ac:dyDescent="0.3">
      <c r="B6548" s="39" t="s">
        <v>57</v>
      </c>
      <c r="C6548" s="38" t="s">
        <v>34</v>
      </c>
      <c r="D6548" s="38" t="s">
        <v>29</v>
      </c>
      <c r="E6548" s="43">
        <v>44682</v>
      </c>
      <c r="F6548" s="42" t="s">
        <v>47</v>
      </c>
      <c r="G6548" s="27">
        <v>0</v>
      </c>
      <c r="H6548" s="27">
        <v>0</v>
      </c>
      <c r="I6548" s="27">
        <v>0</v>
      </c>
      <c r="J6548" s="25">
        <v>0.25006602377999998</v>
      </c>
      <c r="K6548" s="25">
        <v>0.24168827593999997</v>
      </c>
      <c r="L6548" s="25">
        <v>0.24726633772999998</v>
      </c>
    </row>
    <row r="6549" spans="2:12" ht="19.5" customHeight="1" x14ac:dyDescent="0.3">
      <c r="B6549" s="39" t="s">
        <v>57</v>
      </c>
      <c r="C6549" s="38" t="s">
        <v>34</v>
      </c>
      <c r="D6549" s="38" t="s">
        <v>29</v>
      </c>
      <c r="E6549" s="43">
        <v>44652</v>
      </c>
      <c r="F6549" s="42" t="s">
        <v>47</v>
      </c>
      <c r="G6549" s="27">
        <v>0</v>
      </c>
      <c r="H6549" s="27">
        <v>0</v>
      </c>
      <c r="I6549" s="27">
        <v>0</v>
      </c>
      <c r="J6549" s="25">
        <v>0.25479100712000002</v>
      </c>
      <c r="K6549" s="25">
        <v>0.24636335376000001</v>
      </c>
      <c r="L6549" s="25">
        <v>0.25208489392</v>
      </c>
    </row>
    <row r="6550" spans="2:12" ht="19.5" customHeight="1" x14ac:dyDescent="0.3">
      <c r="B6550" s="39" t="s">
        <v>57</v>
      </c>
      <c r="C6550" s="30" t="s">
        <v>34</v>
      </c>
      <c r="D6550" s="30" t="s">
        <v>29</v>
      </c>
      <c r="E6550" s="29">
        <v>44621</v>
      </c>
      <c r="F6550" s="28" t="s">
        <v>47</v>
      </c>
      <c r="G6550" s="27">
        <v>0</v>
      </c>
      <c r="H6550" s="27">
        <v>0.37302178480000003</v>
      </c>
      <c r="I6550" s="27">
        <v>0.35925598829999994</v>
      </c>
      <c r="J6550" s="26">
        <v>0</v>
      </c>
      <c r="K6550" s="26">
        <v>0</v>
      </c>
      <c r="L6550" s="26">
        <v>0.35282454930000001</v>
      </c>
    </row>
    <row r="6551" spans="2:12" ht="19.5" customHeight="1" x14ac:dyDescent="0.3">
      <c r="B6551" s="39" t="s">
        <v>57</v>
      </c>
      <c r="C6551" s="38" t="s">
        <v>34</v>
      </c>
      <c r="D6551" s="38" t="s">
        <v>29</v>
      </c>
      <c r="E6551" s="43">
        <v>44593</v>
      </c>
      <c r="F6551" s="42" t="s">
        <v>47</v>
      </c>
      <c r="G6551" s="27">
        <v>0.28985218838000004</v>
      </c>
      <c r="H6551" s="27">
        <v>0.28281800712000005</v>
      </c>
      <c r="I6551" s="27">
        <v>0</v>
      </c>
      <c r="J6551" s="25">
        <v>0</v>
      </c>
      <c r="K6551" s="25">
        <v>0</v>
      </c>
      <c r="L6551" s="25">
        <v>0.26163419661999998</v>
      </c>
    </row>
    <row r="6552" spans="2:12" ht="19.5" customHeight="1" x14ac:dyDescent="0.3">
      <c r="B6552" s="39" t="s">
        <v>57</v>
      </c>
      <c r="C6552" s="38" t="s">
        <v>34</v>
      </c>
      <c r="D6552" s="38" t="s">
        <v>29</v>
      </c>
      <c r="E6552" s="43">
        <v>44562</v>
      </c>
      <c r="F6552" s="42" t="s">
        <v>47</v>
      </c>
      <c r="G6552" s="27">
        <v>0.29147913188000002</v>
      </c>
      <c r="H6552" s="27">
        <v>0.28444662612000005</v>
      </c>
      <c r="I6552" s="27">
        <v>0</v>
      </c>
      <c r="J6552" s="25">
        <v>0</v>
      </c>
      <c r="K6552" s="25">
        <v>0</v>
      </c>
      <c r="L6552" s="25">
        <v>0.26328062812000003</v>
      </c>
    </row>
    <row r="6553" spans="2:12" ht="19.5" customHeight="1" x14ac:dyDescent="0.3">
      <c r="B6553" s="90" t="s">
        <v>57</v>
      </c>
      <c r="C6553" s="92" t="s">
        <v>34</v>
      </c>
      <c r="D6553" s="92" t="s">
        <v>29</v>
      </c>
      <c r="E6553" s="95">
        <v>45108</v>
      </c>
      <c r="F6553" s="97" t="s">
        <v>47</v>
      </c>
      <c r="G6553" s="74">
        <v>0.17517701999999999</v>
      </c>
      <c r="H6553" s="74">
        <v>0.16802070999999999</v>
      </c>
      <c r="I6553" s="74">
        <v>0</v>
      </c>
      <c r="J6553" s="99">
        <v>0</v>
      </c>
      <c r="K6553" s="99">
        <v>0</v>
      </c>
      <c r="L6553" s="99">
        <v>0.14553862000000001</v>
      </c>
    </row>
    <row r="6554" spans="2:12" ht="19.5" customHeight="1" x14ac:dyDescent="0.3">
      <c r="B6554" s="39" t="s">
        <v>57</v>
      </c>
      <c r="C6554" s="38" t="s">
        <v>34</v>
      </c>
      <c r="D6554" s="38" t="s">
        <v>29</v>
      </c>
      <c r="E6554" s="43">
        <v>45078</v>
      </c>
      <c r="F6554" s="42" t="s">
        <v>55</v>
      </c>
      <c r="G6554" s="27">
        <v>0</v>
      </c>
      <c r="H6554" s="27">
        <v>0</v>
      </c>
      <c r="I6554" s="27">
        <v>0.14860793021999999</v>
      </c>
      <c r="J6554" s="25">
        <v>0.14298422111999998</v>
      </c>
      <c r="K6554" s="25">
        <v>0</v>
      </c>
      <c r="L6554" s="25">
        <v>0.13818755742</v>
      </c>
    </row>
    <row r="6555" spans="2:12" ht="19.5" customHeight="1" x14ac:dyDescent="0.3">
      <c r="B6555" s="39" t="s">
        <v>57</v>
      </c>
      <c r="C6555" s="38" t="s">
        <v>34</v>
      </c>
      <c r="D6555" s="38" t="s">
        <v>29</v>
      </c>
      <c r="E6555" s="43">
        <v>45047</v>
      </c>
      <c r="F6555" s="42" t="s">
        <v>55</v>
      </c>
      <c r="G6555" s="27">
        <v>0</v>
      </c>
      <c r="H6555" s="27">
        <v>0</v>
      </c>
      <c r="I6555" s="27">
        <v>0</v>
      </c>
      <c r="J6555" s="25">
        <v>0.12273890526</v>
      </c>
      <c r="K6555" s="25">
        <v>0.11564004298</v>
      </c>
      <c r="L6555" s="25">
        <v>0.11754130641</v>
      </c>
    </row>
    <row r="6556" spans="2:12" ht="19.5" customHeight="1" x14ac:dyDescent="0.3">
      <c r="B6556" s="39" t="s">
        <v>57</v>
      </c>
      <c r="C6556" s="38" t="s">
        <v>34</v>
      </c>
      <c r="D6556" s="38" t="s">
        <v>29</v>
      </c>
      <c r="E6556" s="43">
        <v>45017</v>
      </c>
      <c r="F6556" s="42" t="s">
        <v>55</v>
      </c>
      <c r="G6556" s="27">
        <v>0</v>
      </c>
      <c r="H6556" s="27">
        <v>0</v>
      </c>
      <c r="I6556" s="27">
        <v>0</v>
      </c>
      <c r="J6556" s="25">
        <v>0.12222227838000001</v>
      </c>
      <c r="K6556" s="25">
        <v>0.11512887274000001</v>
      </c>
      <c r="L6556" s="25">
        <v>0.11701444833000001</v>
      </c>
    </row>
    <row r="6557" spans="2:12" ht="19.5" customHeight="1" x14ac:dyDescent="0.3">
      <c r="B6557" s="39" t="s">
        <v>57</v>
      </c>
      <c r="C6557" s="38" t="s">
        <v>34</v>
      </c>
      <c r="D6557" s="38" t="s">
        <v>29</v>
      </c>
      <c r="E6557" s="43">
        <v>44986</v>
      </c>
      <c r="F6557" s="42" t="s">
        <v>55</v>
      </c>
      <c r="G6557" s="27">
        <v>0</v>
      </c>
      <c r="H6557" s="27">
        <v>0.15693697206000001</v>
      </c>
      <c r="I6557" s="27">
        <v>0.14493668670999998</v>
      </c>
      <c r="J6557" s="25">
        <v>0</v>
      </c>
      <c r="K6557" s="25">
        <v>0</v>
      </c>
      <c r="L6557" s="25">
        <v>0.13444466981</v>
      </c>
    </row>
    <row r="6558" spans="2:12" ht="19.5" customHeight="1" x14ac:dyDescent="0.3">
      <c r="B6558" s="39" t="s">
        <v>57</v>
      </c>
      <c r="C6558" s="38" t="s">
        <v>34</v>
      </c>
      <c r="D6558" s="38" t="s">
        <v>29</v>
      </c>
      <c r="E6558" s="43">
        <v>44958</v>
      </c>
      <c r="F6558" s="42" t="s">
        <v>55</v>
      </c>
      <c r="G6558" s="27">
        <v>0.21166606263000001</v>
      </c>
      <c r="H6558" s="27">
        <v>0.20455779162000001</v>
      </c>
      <c r="I6558" s="27">
        <v>0</v>
      </c>
      <c r="J6558" s="25">
        <v>0</v>
      </c>
      <c r="K6558" s="25">
        <v>0</v>
      </c>
      <c r="L6558" s="25">
        <v>0.18258632687000001</v>
      </c>
    </row>
    <row r="6559" spans="2:12" ht="19.5" customHeight="1" x14ac:dyDescent="0.3">
      <c r="B6559" s="39" t="s">
        <v>57</v>
      </c>
      <c r="C6559" s="38" t="s">
        <v>34</v>
      </c>
      <c r="D6559" s="38" t="s">
        <v>29</v>
      </c>
      <c r="E6559" s="43">
        <v>44927</v>
      </c>
      <c r="F6559" s="42" t="s">
        <v>55</v>
      </c>
      <c r="G6559" s="27">
        <v>0.14233657694999999</v>
      </c>
      <c r="H6559" s="27">
        <v>0.13515690730000002</v>
      </c>
      <c r="I6559" s="27">
        <v>0</v>
      </c>
      <c r="J6559" s="25">
        <v>0</v>
      </c>
      <c r="K6559" s="25">
        <v>0</v>
      </c>
      <c r="L6559" s="25">
        <v>0.11242639255</v>
      </c>
    </row>
    <row r="6560" spans="2:12" ht="19.5" customHeight="1" x14ac:dyDescent="0.3">
      <c r="B6560" s="39" t="s">
        <v>57</v>
      </c>
      <c r="C6560" s="38" t="s">
        <v>34</v>
      </c>
      <c r="D6560" s="38" t="s">
        <v>29</v>
      </c>
      <c r="E6560" s="43">
        <v>44896</v>
      </c>
      <c r="F6560" s="42" t="s">
        <v>55</v>
      </c>
      <c r="G6560" s="27">
        <v>0.17205541155000001</v>
      </c>
      <c r="H6560" s="27">
        <v>0.16490634770000001</v>
      </c>
      <c r="I6560" s="27">
        <v>0</v>
      </c>
      <c r="J6560" s="25">
        <v>0</v>
      </c>
      <c r="K6560" s="25">
        <v>0</v>
      </c>
      <c r="L6560" s="25">
        <v>0.14250120795000001</v>
      </c>
    </row>
    <row r="6561" spans="2:12" ht="19.5" customHeight="1" x14ac:dyDescent="0.3">
      <c r="B6561" s="39" t="s">
        <v>57</v>
      </c>
      <c r="C6561" s="38" t="s">
        <v>34</v>
      </c>
      <c r="D6561" s="38" t="s">
        <v>29</v>
      </c>
      <c r="E6561" s="43">
        <v>44866</v>
      </c>
      <c r="F6561" s="42" t="s">
        <v>55</v>
      </c>
      <c r="G6561" s="27">
        <v>0</v>
      </c>
      <c r="H6561" s="27">
        <v>0.18511208075999999</v>
      </c>
      <c r="I6561" s="27">
        <v>0.17287474215999998</v>
      </c>
      <c r="J6561" s="25">
        <v>0</v>
      </c>
      <c r="K6561" s="25">
        <v>0</v>
      </c>
      <c r="L6561" s="25">
        <v>0.16292793476</v>
      </c>
    </row>
    <row r="6562" spans="2:12" ht="19.5" customHeight="1" x14ac:dyDescent="0.3">
      <c r="B6562" s="39" t="s">
        <v>57</v>
      </c>
      <c r="C6562" s="38" t="s">
        <v>34</v>
      </c>
      <c r="D6562" s="38" t="s">
        <v>29</v>
      </c>
      <c r="E6562" s="43">
        <v>44835</v>
      </c>
      <c r="F6562" s="42" t="s">
        <v>55</v>
      </c>
      <c r="G6562" s="27">
        <v>0</v>
      </c>
      <c r="H6562" s="27">
        <v>0</v>
      </c>
      <c r="I6562" s="27">
        <v>0</v>
      </c>
      <c r="J6562" s="25">
        <v>0.17978312325999998</v>
      </c>
      <c r="K6562" s="25">
        <v>0.17208175698</v>
      </c>
      <c r="L6562" s="25">
        <v>0.17571521940999998</v>
      </c>
    </row>
    <row r="6563" spans="2:12" ht="19.5" customHeight="1" x14ac:dyDescent="0.3">
      <c r="B6563" s="39" t="s">
        <v>57</v>
      </c>
      <c r="C6563" s="38" t="s">
        <v>34</v>
      </c>
      <c r="D6563" s="38" t="s">
        <v>29</v>
      </c>
      <c r="E6563" s="43">
        <v>44805</v>
      </c>
      <c r="F6563" s="42" t="s">
        <v>55</v>
      </c>
      <c r="G6563" s="27">
        <v>0</v>
      </c>
      <c r="H6563" s="27">
        <v>0</v>
      </c>
      <c r="I6563" s="27">
        <v>0.19597960577000001</v>
      </c>
      <c r="J6563" s="25">
        <v>0.19034136941999999</v>
      </c>
      <c r="K6563" s="25">
        <v>0</v>
      </c>
      <c r="L6563" s="25">
        <v>0.18655991447</v>
      </c>
    </row>
    <row r="6564" spans="2:12" ht="19.5" customHeight="1" x14ac:dyDescent="0.3">
      <c r="B6564" s="39" t="s">
        <v>57</v>
      </c>
      <c r="C6564" s="38" t="s">
        <v>34</v>
      </c>
      <c r="D6564" s="38" t="s">
        <v>29</v>
      </c>
      <c r="E6564" s="43">
        <v>44774</v>
      </c>
      <c r="F6564" s="42" t="s">
        <v>55</v>
      </c>
      <c r="G6564" s="27">
        <v>0</v>
      </c>
      <c r="H6564" s="27">
        <v>0</v>
      </c>
      <c r="I6564" s="27">
        <v>0.21085836979</v>
      </c>
      <c r="J6564" s="25">
        <v>0.20521591834</v>
      </c>
      <c r="K6564" s="25">
        <v>0</v>
      </c>
      <c r="L6564" s="25">
        <v>0.20172903669</v>
      </c>
    </row>
    <row r="6565" spans="2:12" ht="19.5" customHeight="1" x14ac:dyDescent="0.3">
      <c r="B6565" s="39" t="s">
        <v>57</v>
      </c>
      <c r="C6565" s="38" t="s">
        <v>34</v>
      </c>
      <c r="D6565" s="38" t="s">
        <v>29</v>
      </c>
      <c r="E6565" s="43">
        <v>44743</v>
      </c>
      <c r="F6565" s="42" t="s">
        <v>55</v>
      </c>
      <c r="G6565" s="27">
        <v>0.21727094314000001</v>
      </c>
      <c r="H6565" s="27">
        <v>0.21017246736000003</v>
      </c>
      <c r="I6565" s="27">
        <v>0</v>
      </c>
      <c r="J6565" s="25">
        <v>0</v>
      </c>
      <c r="K6565" s="25">
        <v>0</v>
      </c>
      <c r="L6565" s="25">
        <v>0.18830513186</v>
      </c>
    </row>
    <row r="6566" spans="2:12" ht="19.5" customHeight="1" x14ac:dyDescent="0.3">
      <c r="B6566" s="39" t="s">
        <v>57</v>
      </c>
      <c r="C6566" s="38" t="s">
        <v>34</v>
      </c>
      <c r="D6566" s="38" t="s">
        <v>29</v>
      </c>
      <c r="E6566" s="43">
        <v>44713</v>
      </c>
      <c r="F6566" s="42" t="s">
        <v>55</v>
      </c>
      <c r="G6566" s="27">
        <v>0</v>
      </c>
      <c r="H6566" s="27">
        <v>0</v>
      </c>
      <c r="I6566" s="27">
        <v>0.22672761593000001</v>
      </c>
      <c r="J6566" s="25">
        <v>0.22108066877999999</v>
      </c>
      <c r="K6566" s="25">
        <v>0</v>
      </c>
      <c r="L6566" s="25">
        <v>0.21790797023</v>
      </c>
    </row>
    <row r="6567" spans="2:12" ht="19.5" customHeight="1" x14ac:dyDescent="0.3">
      <c r="B6567" s="39" t="s">
        <v>57</v>
      </c>
      <c r="C6567" s="38" t="s">
        <v>34</v>
      </c>
      <c r="D6567" s="38" t="s">
        <v>29</v>
      </c>
      <c r="E6567" s="43">
        <v>44682</v>
      </c>
      <c r="F6567" s="42" t="s">
        <v>55</v>
      </c>
      <c r="G6567" s="27">
        <v>0</v>
      </c>
      <c r="H6567" s="27">
        <v>0</v>
      </c>
      <c r="I6567" s="27">
        <v>0</v>
      </c>
      <c r="J6567" s="25">
        <v>0.23991602377999999</v>
      </c>
      <c r="K6567" s="25">
        <v>0.23153827593999998</v>
      </c>
      <c r="L6567" s="25">
        <v>0.23711633772999999</v>
      </c>
    </row>
    <row r="6568" spans="2:12" ht="19.5" customHeight="1" x14ac:dyDescent="0.3">
      <c r="B6568" s="39" t="s">
        <v>57</v>
      </c>
      <c r="C6568" s="38" t="s">
        <v>34</v>
      </c>
      <c r="D6568" s="38" t="s">
        <v>29</v>
      </c>
      <c r="E6568" s="43">
        <v>44652</v>
      </c>
      <c r="F6568" s="42" t="s">
        <v>55</v>
      </c>
      <c r="G6568" s="27">
        <v>0</v>
      </c>
      <c r="H6568" s="27">
        <v>0</v>
      </c>
      <c r="I6568" s="27">
        <v>0</v>
      </c>
      <c r="J6568" s="25">
        <v>0.24464100712</v>
      </c>
      <c r="K6568" s="25">
        <v>0.23621335376000002</v>
      </c>
      <c r="L6568" s="25">
        <v>0.24193489392</v>
      </c>
    </row>
    <row r="6569" spans="2:12" ht="19.5" customHeight="1" x14ac:dyDescent="0.3">
      <c r="B6569" s="39" t="s">
        <v>57</v>
      </c>
      <c r="C6569" s="38" t="s">
        <v>34</v>
      </c>
      <c r="D6569" s="38" t="s">
        <v>29</v>
      </c>
      <c r="E6569" s="43">
        <v>44621</v>
      </c>
      <c r="F6569" s="42" t="s">
        <v>55</v>
      </c>
      <c r="G6569" s="27">
        <v>0</v>
      </c>
      <c r="H6569" s="27">
        <v>0.36287178480000004</v>
      </c>
      <c r="I6569" s="27">
        <v>0.34910598829999995</v>
      </c>
      <c r="J6569" s="25">
        <v>0</v>
      </c>
      <c r="K6569" s="25">
        <v>0</v>
      </c>
      <c r="L6569" s="25">
        <v>0.34267454929999996</v>
      </c>
    </row>
    <row r="6570" spans="2:12" ht="19.5" customHeight="1" x14ac:dyDescent="0.3">
      <c r="B6570" s="39" t="s">
        <v>57</v>
      </c>
      <c r="C6570" s="38" t="s">
        <v>34</v>
      </c>
      <c r="D6570" s="38" t="s">
        <v>29</v>
      </c>
      <c r="E6570" s="43">
        <v>44593</v>
      </c>
      <c r="F6570" s="42" t="s">
        <v>55</v>
      </c>
      <c r="G6570" s="27">
        <v>0.27970218838000005</v>
      </c>
      <c r="H6570" s="27">
        <v>0.27266800712000006</v>
      </c>
      <c r="I6570" s="27">
        <v>0</v>
      </c>
      <c r="J6570" s="25">
        <v>0</v>
      </c>
      <c r="K6570" s="25">
        <v>0</v>
      </c>
      <c r="L6570" s="25">
        <v>0.25148419661999999</v>
      </c>
    </row>
    <row r="6571" spans="2:12" ht="19.5" customHeight="1" x14ac:dyDescent="0.3">
      <c r="B6571" s="39" t="s">
        <v>57</v>
      </c>
      <c r="C6571" s="38" t="s">
        <v>34</v>
      </c>
      <c r="D6571" s="38" t="s">
        <v>29</v>
      </c>
      <c r="E6571" s="43">
        <v>44562</v>
      </c>
      <c r="F6571" s="42" t="s">
        <v>55</v>
      </c>
      <c r="G6571" s="27">
        <v>0.28132913188000003</v>
      </c>
      <c r="H6571" s="27">
        <v>0.27429662612000005</v>
      </c>
      <c r="I6571" s="27">
        <v>0</v>
      </c>
      <c r="J6571" s="25">
        <v>0</v>
      </c>
      <c r="K6571" s="25">
        <v>0</v>
      </c>
      <c r="L6571" s="25">
        <v>0.25313062811999998</v>
      </c>
    </row>
    <row r="6572" spans="2:12" ht="19.5" customHeight="1" x14ac:dyDescent="0.3">
      <c r="B6572" s="90" t="s">
        <v>57</v>
      </c>
      <c r="C6572" s="92" t="s">
        <v>34</v>
      </c>
      <c r="D6572" s="92" t="s">
        <v>29</v>
      </c>
      <c r="E6572" s="95">
        <v>45108</v>
      </c>
      <c r="F6572" s="97" t="s">
        <v>55</v>
      </c>
      <c r="G6572" s="74">
        <v>0.16502702</v>
      </c>
      <c r="H6572" s="74">
        <v>0.15787071</v>
      </c>
      <c r="I6572" s="74">
        <v>0</v>
      </c>
      <c r="J6572" s="99">
        <v>0</v>
      </c>
      <c r="K6572" s="99">
        <v>0</v>
      </c>
      <c r="L6572" s="99">
        <v>0.13538861999999999</v>
      </c>
    </row>
    <row r="6573" spans="2:12" ht="19.5" customHeight="1" x14ac:dyDescent="0.3">
      <c r="B6573" s="39" t="s">
        <v>57</v>
      </c>
      <c r="C6573" s="38" t="s">
        <v>34</v>
      </c>
      <c r="D6573" s="38" t="s">
        <v>29</v>
      </c>
      <c r="E6573" s="43">
        <v>45078</v>
      </c>
      <c r="F6573" s="42" t="s">
        <v>56</v>
      </c>
      <c r="G6573" s="27">
        <v>0</v>
      </c>
      <c r="H6573" s="27">
        <v>0</v>
      </c>
      <c r="I6573" s="27">
        <v>0.14860793021999999</v>
      </c>
      <c r="J6573" s="25">
        <v>0.14298422111999998</v>
      </c>
      <c r="K6573" s="25">
        <v>0</v>
      </c>
      <c r="L6573" s="25">
        <v>0.13818755742</v>
      </c>
    </row>
    <row r="6574" spans="2:12" ht="19.5" customHeight="1" x14ac:dyDescent="0.3">
      <c r="B6574" s="39" t="s">
        <v>57</v>
      </c>
      <c r="C6574" s="38" t="s">
        <v>34</v>
      </c>
      <c r="D6574" s="38" t="s">
        <v>29</v>
      </c>
      <c r="E6574" s="43">
        <v>45047</v>
      </c>
      <c r="F6574" s="42" t="s">
        <v>56</v>
      </c>
      <c r="G6574" s="27">
        <v>0</v>
      </c>
      <c r="H6574" s="27">
        <v>0</v>
      </c>
      <c r="I6574" s="27">
        <v>0</v>
      </c>
      <c r="J6574" s="25">
        <v>0.12273890526</v>
      </c>
      <c r="K6574" s="25">
        <v>0.11564004298</v>
      </c>
      <c r="L6574" s="25">
        <v>0.11754130641</v>
      </c>
    </row>
    <row r="6575" spans="2:12" ht="19.5" customHeight="1" x14ac:dyDescent="0.3">
      <c r="B6575" s="39" t="s">
        <v>57</v>
      </c>
      <c r="C6575" s="38" t="s">
        <v>34</v>
      </c>
      <c r="D6575" s="38" t="s">
        <v>29</v>
      </c>
      <c r="E6575" s="43">
        <v>45017</v>
      </c>
      <c r="F6575" s="42" t="s">
        <v>56</v>
      </c>
      <c r="G6575" s="27">
        <v>0</v>
      </c>
      <c r="H6575" s="27">
        <v>0</v>
      </c>
      <c r="I6575" s="27">
        <v>0</v>
      </c>
      <c r="J6575" s="25">
        <v>0.12222227838000001</v>
      </c>
      <c r="K6575" s="25">
        <v>0.11512887274000001</v>
      </c>
      <c r="L6575" s="25">
        <v>0.11701444833000001</v>
      </c>
    </row>
    <row r="6576" spans="2:12" ht="19.5" customHeight="1" x14ac:dyDescent="0.3">
      <c r="B6576" s="39" t="s">
        <v>57</v>
      </c>
      <c r="C6576" s="38" t="s">
        <v>34</v>
      </c>
      <c r="D6576" s="38" t="s">
        <v>29</v>
      </c>
      <c r="E6576" s="43">
        <v>44986</v>
      </c>
      <c r="F6576" s="42" t="s">
        <v>56</v>
      </c>
      <c r="G6576" s="27">
        <v>0</v>
      </c>
      <c r="H6576" s="27">
        <v>0.15693697206000001</v>
      </c>
      <c r="I6576" s="27">
        <v>0.14493668670999998</v>
      </c>
      <c r="J6576" s="25">
        <v>0</v>
      </c>
      <c r="K6576" s="25">
        <v>0</v>
      </c>
      <c r="L6576" s="25">
        <v>0.13444466981</v>
      </c>
    </row>
    <row r="6577" spans="2:12" ht="19.5" customHeight="1" x14ac:dyDescent="0.3">
      <c r="B6577" s="39" t="s">
        <v>57</v>
      </c>
      <c r="C6577" s="38" t="s">
        <v>34</v>
      </c>
      <c r="D6577" s="38" t="s">
        <v>29</v>
      </c>
      <c r="E6577" s="43">
        <v>44958</v>
      </c>
      <c r="F6577" s="42" t="s">
        <v>56</v>
      </c>
      <c r="G6577" s="27">
        <v>0.21166606263000001</v>
      </c>
      <c r="H6577" s="27">
        <v>0.20455779162000001</v>
      </c>
      <c r="I6577" s="27">
        <v>0</v>
      </c>
      <c r="J6577" s="25">
        <v>0</v>
      </c>
      <c r="K6577" s="25">
        <v>0</v>
      </c>
      <c r="L6577" s="25">
        <v>0.18258632687000001</v>
      </c>
    </row>
    <row r="6578" spans="2:12" ht="19.5" customHeight="1" x14ac:dyDescent="0.3">
      <c r="B6578" s="39" t="s">
        <v>57</v>
      </c>
      <c r="C6578" s="38" t="s">
        <v>34</v>
      </c>
      <c r="D6578" s="38" t="s">
        <v>29</v>
      </c>
      <c r="E6578" s="43">
        <v>44927</v>
      </c>
      <c r="F6578" s="42" t="s">
        <v>56</v>
      </c>
      <c r="G6578" s="27">
        <v>0.14233657694999999</v>
      </c>
      <c r="H6578" s="27">
        <v>0.13515690730000002</v>
      </c>
      <c r="I6578" s="27">
        <v>0</v>
      </c>
      <c r="J6578" s="25">
        <v>0</v>
      </c>
      <c r="K6578" s="25">
        <v>0</v>
      </c>
      <c r="L6578" s="25">
        <v>0.11242639255</v>
      </c>
    </row>
    <row r="6579" spans="2:12" ht="19.5" customHeight="1" x14ac:dyDescent="0.3">
      <c r="B6579" s="39" t="s">
        <v>57</v>
      </c>
      <c r="C6579" s="38" t="s">
        <v>34</v>
      </c>
      <c r="D6579" s="38" t="s">
        <v>29</v>
      </c>
      <c r="E6579" s="43">
        <v>44896</v>
      </c>
      <c r="F6579" s="42" t="s">
        <v>56</v>
      </c>
      <c r="G6579" s="27">
        <v>0.17205541155000001</v>
      </c>
      <c r="H6579" s="27">
        <v>0.16490634770000001</v>
      </c>
      <c r="I6579" s="27">
        <v>0</v>
      </c>
      <c r="J6579" s="25">
        <v>0</v>
      </c>
      <c r="K6579" s="25">
        <v>0</v>
      </c>
      <c r="L6579" s="25">
        <v>0.14250120795000001</v>
      </c>
    </row>
    <row r="6580" spans="2:12" ht="19.5" customHeight="1" x14ac:dyDescent="0.3">
      <c r="B6580" s="39" t="s">
        <v>57</v>
      </c>
      <c r="C6580" s="38" t="s">
        <v>34</v>
      </c>
      <c r="D6580" s="38" t="s">
        <v>29</v>
      </c>
      <c r="E6580" s="43">
        <v>44866</v>
      </c>
      <c r="F6580" s="42" t="s">
        <v>56</v>
      </c>
      <c r="G6580" s="27">
        <v>0</v>
      </c>
      <c r="H6580" s="27">
        <v>0.18511208075999999</v>
      </c>
      <c r="I6580" s="27">
        <v>0.17287474215999998</v>
      </c>
      <c r="J6580" s="25">
        <v>0</v>
      </c>
      <c r="K6580" s="25">
        <v>0</v>
      </c>
      <c r="L6580" s="25">
        <v>0.16292793476</v>
      </c>
    </row>
    <row r="6581" spans="2:12" ht="19.5" customHeight="1" x14ac:dyDescent="0.3">
      <c r="B6581" s="39" t="s">
        <v>57</v>
      </c>
      <c r="C6581" s="38" t="s">
        <v>34</v>
      </c>
      <c r="D6581" s="38" t="s">
        <v>29</v>
      </c>
      <c r="E6581" s="43">
        <v>44835</v>
      </c>
      <c r="F6581" s="42" t="s">
        <v>56</v>
      </c>
      <c r="G6581" s="27">
        <v>0</v>
      </c>
      <c r="H6581" s="27">
        <v>0</v>
      </c>
      <c r="I6581" s="27">
        <v>0</v>
      </c>
      <c r="J6581" s="25">
        <v>0.17978312325999998</v>
      </c>
      <c r="K6581" s="25">
        <v>0.17208175698</v>
      </c>
      <c r="L6581" s="25">
        <v>0.17571521940999998</v>
      </c>
    </row>
    <row r="6582" spans="2:12" ht="19.5" customHeight="1" x14ac:dyDescent="0.3">
      <c r="B6582" s="39" t="s">
        <v>57</v>
      </c>
      <c r="C6582" s="38" t="s">
        <v>34</v>
      </c>
      <c r="D6582" s="38" t="s">
        <v>29</v>
      </c>
      <c r="E6582" s="43">
        <v>44805</v>
      </c>
      <c r="F6582" s="42" t="s">
        <v>56</v>
      </c>
      <c r="G6582" s="27">
        <v>0</v>
      </c>
      <c r="H6582" s="27">
        <v>0</v>
      </c>
      <c r="I6582" s="27">
        <v>0.19597960577000001</v>
      </c>
      <c r="J6582" s="25">
        <v>0.19034136941999999</v>
      </c>
      <c r="K6582" s="25">
        <v>0</v>
      </c>
      <c r="L6582" s="25">
        <v>0.18655991447</v>
      </c>
    </row>
    <row r="6583" spans="2:12" ht="19.5" customHeight="1" x14ac:dyDescent="0.3">
      <c r="B6583" s="39" t="s">
        <v>57</v>
      </c>
      <c r="C6583" s="38" t="s">
        <v>34</v>
      </c>
      <c r="D6583" s="38" t="s">
        <v>29</v>
      </c>
      <c r="E6583" s="43">
        <v>44774</v>
      </c>
      <c r="F6583" s="42" t="s">
        <v>56</v>
      </c>
      <c r="G6583" s="27">
        <v>0</v>
      </c>
      <c r="H6583" s="27">
        <v>0</v>
      </c>
      <c r="I6583" s="27">
        <v>0.21085836979</v>
      </c>
      <c r="J6583" s="25">
        <v>0.20521591834</v>
      </c>
      <c r="K6583" s="25">
        <v>0</v>
      </c>
      <c r="L6583" s="25">
        <v>0.20172903669</v>
      </c>
    </row>
    <row r="6584" spans="2:12" ht="19.5" customHeight="1" x14ac:dyDescent="0.3">
      <c r="B6584" s="39" t="s">
        <v>57</v>
      </c>
      <c r="C6584" s="38" t="s">
        <v>34</v>
      </c>
      <c r="D6584" s="38" t="s">
        <v>29</v>
      </c>
      <c r="E6584" s="43">
        <v>44743</v>
      </c>
      <c r="F6584" s="42" t="s">
        <v>56</v>
      </c>
      <c r="G6584" s="27">
        <v>0.21727094314000001</v>
      </c>
      <c r="H6584" s="27">
        <v>0.21017246736000003</v>
      </c>
      <c r="I6584" s="27">
        <v>0</v>
      </c>
      <c r="J6584" s="25">
        <v>0</v>
      </c>
      <c r="K6584" s="25">
        <v>0</v>
      </c>
      <c r="L6584" s="25">
        <v>0.18830513186</v>
      </c>
    </row>
    <row r="6585" spans="2:12" ht="19.5" customHeight="1" x14ac:dyDescent="0.3">
      <c r="B6585" s="39" t="s">
        <v>57</v>
      </c>
      <c r="C6585" s="38" t="s">
        <v>34</v>
      </c>
      <c r="D6585" s="38" t="s">
        <v>29</v>
      </c>
      <c r="E6585" s="43">
        <v>44713</v>
      </c>
      <c r="F6585" s="42" t="s">
        <v>56</v>
      </c>
      <c r="G6585" s="27">
        <v>0</v>
      </c>
      <c r="H6585" s="27">
        <v>0</v>
      </c>
      <c r="I6585" s="27">
        <v>0.22672761593000001</v>
      </c>
      <c r="J6585" s="25">
        <v>0.22108066877999999</v>
      </c>
      <c r="K6585" s="25">
        <v>0</v>
      </c>
      <c r="L6585" s="25">
        <v>0.21790797023</v>
      </c>
    </row>
    <row r="6586" spans="2:12" ht="19.5" customHeight="1" x14ac:dyDescent="0.3">
      <c r="B6586" s="39" t="s">
        <v>57</v>
      </c>
      <c r="C6586" s="38" t="s">
        <v>34</v>
      </c>
      <c r="D6586" s="38" t="s">
        <v>29</v>
      </c>
      <c r="E6586" s="43">
        <v>44682</v>
      </c>
      <c r="F6586" s="42" t="s">
        <v>56</v>
      </c>
      <c r="G6586" s="27">
        <v>0</v>
      </c>
      <c r="H6586" s="27">
        <v>0</v>
      </c>
      <c r="I6586" s="27">
        <v>0</v>
      </c>
      <c r="J6586" s="25">
        <v>0.23991602377999999</v>
      </c>
      <c r="K6586" s="25">
        <v>0.23153827593999998</v>
      </c>
      <c r="L6586" s="25">
        <v>0.23711633772999999</v>
      </c>
    </row>
    <row r="6587" spans="2:12" ht="19.5" customHeight="1" x14ac:dyDescent="0.3">
      <c r="B6587" s="39" t="s">
        <v>57</v>
      </c>
      <c r="C6587" s="38" t="s">
        <v>34</v>
      </c>
      <c r="D6587" s="38" t="s">
        <v>29</v>
      </c>
      <c r="E6587" s="43">
        <v>44652</v>
      </c>
      <c r="F6587" s="42" t="s">
        <v>56</v>
      </c>
      <c r="G6587" s="34">
        <v>0</v>
      </c>
      <c r="H6587" s="34">
        <v>0</v>
      </c>
      <c r="I6587" s="34">
        <v>0</v>
      </c>
      <c r="J6587" s="25">
        <v>0.24464100712</v>
      </c>
      <c r="K6587" s="25">
        <v>0.23621335376000002</v>
      </c>
      <c r="L6587" s="25">
        <v>0.24193489392</v>
      </c>
    </row>
    <row r="6588" spans="2:12" ht="19.5" customHeight="1" x14ac:dyDescent="0.3">
      <c r="B6588" s="39" t="s">
        <v>57</v>
      </c>
      <c r="C6588" s="30" t="s">
        <v>34</v>
      </c>
      <c r="D6588" s="30" t="s">
        <v>29</v>
      </c>
      <c r="E6588" s="29">
        <v>44621</v>
      </c>
      <c r="F6588" s="28" t="s">
        <v>56</v>
      </c>
      <c r="G6588" s="27">
        <v>0</v>
      </c>
      <c r="H6588" s="27">
        <v>0.36287178480000004</v>
      </c>
      <c r="I6588" s="27">
        <v>0.34910598829999995</v>
      </c>
      <c r="J6588" s="26">
        <v>0</v>
      </c>
      <c r="K6588" s="26">
        <v>0</v>
      </c>
      <c r="L6588" s="26">
        <v>0.34267454929999996</v>
      </c>
    </row>
    <row r="6589" spans="2:12" ht="19.5" customHeight="1" x14ac:dyDescent="0.3">
      <c r="B6589" s="39" t="s">
        <v>57</v>
      </c>
      <c r="C6589" s="30" t="s">
        <v>34</v>
      </c>
      <c r="D6589" s="30" t="s">
        <v>29</v>
      </c>
      <c r="E6589" s="29">
        <v>44593</v>
      </c>
      <c r="F6589" s="28" t="s">
        <v>56</v>
      </c>
      <c r="G6589" s="27">
        <v>0.27970218838000005</v>
      </c>
      <c r="H6589" s="27">
        <v>0.27266800712000006</v>
      </c>
      <c r="I6589" s="27">
        <v>0</v>
      </c>
      <c r="J6589" s="26">
        <v>0</v>
      </c>
      <c r="K6589" s="26">
        <v>0</v>
      </c>
      <c r="L6589" s="26">
        <v>0.25148419661999999</v>
      </c>
    </row>
    <row r="6590" spans="2:12" ht="19.5" customHeight="1" x14ac:dyDescent="0.3">
      <c r="B6590" s="39" t="s">
        <v>57</v>
      </c>
      <c r="C6590" s="30" t="s">
        <v>34</v>
      </c>
      <c r="D6590" s="30" t="s">
        <v>29</v>
      </c>
      <c r="E6590" s="29">
        <v>44562</v>
      </c>
      <c r="F6590" s="28" t="s">
        <v>56</v>
      </c>
      <c r="G6590" s="27">
        <v>0.28132913188000003</v>
      </c>
      <c r="H6590" s="27">
        <v>0.27429662612000005</v>
      </c>
      <c r="I6590" s="27">
        <v>0</v>
      </c>
      <c r="J6590" s="26">
        <v>0</v>
      </c>
      <c r="K6590" s="26">
        <v>0</v>
      </c>
      <c r="L6590" s="26">
        <v>0.25313062811999998</v>
      </c>
    </row>
    <row r="6591" spans="2:12" ht="19.5" customHeight="1" x14ac:dyDescent="0.3">
      <c r="B6591" s="90" t="s">
        <v>57</v>
      </c>
      <c r="C6591" s="69" t="s">
        <v>34</v>
      </c>
      <c r="D6591" s="69" t="s">
        <v>29</v>
      </c>
      <c r="E6591" s="70">
        <v>45108</v>
      </c>
      <c r="F6591" s="71" t="s">
        <v>56</v>
      </c>
      <c r="G6591" s="74">
        <v>0.16502702</v>
      </c>
      <c r="H6591" s="74">
        <v>0.15787071</v>
      </c>
      <c r="I6591" s="74">
        <v>0</v>
      </c>
      <c r="J6591" s="72">
        <v>0</v>
      </c>
      <c r="K6591" s="72">
        <v>0</v>
      </c>
      <c r="L6591" s="72">
        <v>0.13538861999999999</v>
      </c>
    </row>
    <row r="6592" spans="2:12" ht="19.5" customHeight="1" x14ac:dyDescent="0.3">
      <c r="B6592" s="39" t="s">
        <v>57</v>
      </c>
      <c r="C6592" s="30" t="s">
        <v>34</v>
      </c>
      <c r="D6592" s="30" t="s">
        <v>29</v>
      </c>
      <c r="E6592" s="29">
        <v>45078</v>
      </c>
      <c r="F6592" s="28" t="s">
        <v>58</v>
      </c>
      <c r="G6592" s="27">
        <v>0</v>
      </c>
      <c r="H6592" s="27">
        <v>0</v>
      </c>
      <c r="I6592" s="27">
        <v>0.14150293021999999</v>
      </c>
      <c r="J6592" s="26">
        <v>0.13587922112</v>
      </c>
      <c r="K6592" s="26">
        <v>0</v>
      </c>
      <c r="L6592" s="26">
        <v>0.13108255742</v>
      </c>
    </row>
    <row r="6593" spans="2:12" ht="19.5" customHeight="1" x14ac:dyDescent="0.3">
      <c r="B6593" s="39" t="s">
        <v>57</v>
      </c>
      <c r="C6593" s="30" t="s">
        <v>34</v>
      </c>
      <c r="D6593" s="30" t="s">
        <v>29</v>
      </c>
      <c r="E6593" s="29">
        <v>45047</v>
      </c>
      <c r="F6593" s="28" t="s">
        <v>58</v>
      </c>
      <c r="G6593" s="27">
        <v>0</v>
      </c>
      <c r="H6593" s="27">
        <v>0</v>
      </c>
      <c r="I6593" s="27">
        <v>0</v>
      </c>
      <c r="J6593" s="26">
        <v>0.11563390526</v>
      </c>
      <c r="K6593" s="26">
        <v>0.10853504297999998</v>
      </c>
      <c r="L6593" s="26">
        <v>0.11043630641</v>
      </c>
    </row>
    <row r="6594" spans="2:12" ht="19.5" customHeight="1" x14ac:dyDescent="0.3">
      <c r="B6594" s="39" t="s">
        <v>57</v>
      </c>
      <c r="C6594" s="30" t="s">
        <v>34</v>
      </c>
      <c r="D6594" s="30" t="s">
        <v>29</v>
      </c>
      <c r="E6594" s="29">
        <v>45017</v>
      </c>
      <c r="F6594" s="28" t="s">
        <v>58</v>
      </c>
      <c r="G6594" s="27">
        <v>0</v>
      </c>
      <c r="H6594" s="27">
        <v>0</v>
      </c>
      <c r="I6594" s="27">
        <v>0</v>
      </c>
      <c r="J6594" s="26">
        <v>0.11511727838000001</v>
      </c>
      <c r="K6594" s="26">
        <v>0.10802387274</v>
      </c>
      <c r="L6594" s="26">
        <v>0.10990944833000001</v>
      </c>
    </row>
    <row r="6595" spans="2:12" ht="19.5" customHeight="1" x14ac:dyDescent="0.3">
      <c r="B6595" s="39" t="s">
        <v>57</v>
      </c>
      <c r="C6595" s="30" t="s">
        <v>34</v>
      </c>
      <c r="D6595" s="30" t="s">
        <v>29</v>
      </c>
      <c r="E6595" s="29">
        <v>44986</v>
      </c>
      <c r="F6595" s="28" t="s">
        <v>58</v>
      </c>
      <c r="G6595" s="27">
        <v>0</v>
      </c>
      <c r="H6595" s="27">
        <v>0.14983197206000001</v>
      </c>
      <c r="I6595" s="27">
        <v>0.13783168670999998</v>
      </c>
      <c r="J6595" s="26">
        <v>0</v>
      </c>
      <c r="K6595" s="26">
        <v>0</v>
      </c>
      <c r="L6595" s="26">
        <v>0.12733966981</v>
      </c>
    </row>
    <row r="6596" spans="2:12" ht="19.5" customHeight="1" x14ac:dyDescent="0.3">
      <c r="B6596" s="39" t="s">
        <v>57</v>
      </c>
      <c r="C6596" s="30" t="s">
        <v>34</v>
      </c>
      <c r="D6596" s="30" t="s">
        <v>29</v>
      </c>
      <c r="E6596" s="29">
        <v>44958</v>
      </c>
      <c r="F6596" s="28" t="s">
        <v>58</v>
      </c>
      <c r="G6596" s="27">
        <v>0.20456106263000001</v>
      </c>
      <c r="H6596" s="27">
        <v>0.19745279162000001</v>
      </c>
      <c r="I6596" s="27">
        <v>0</v>
      </c>
      <c r="J6596" s="26">
        <v>0</v>
      </c>
      <c r="K6596" s="26">
        <v>0</v>
      </c>
      <c r="L6596" s="26">
        <v>0.17548132687000001</v>
      </c>
    </row>
    <row r="6597" spans="2:12" ht="19.5" customHeight="1" x14ac:dyDescent="0.3">
      <c r="B6597" s="39" t="s">
        <v>57</v>
      </c>
      <c r="C6597" s="30" t="s">
        <v>34</v>
      </c>
      <c r="D6597" s="30" t="s">
        <v>29</v>
      </c>
      <c r="E6597" s="29">
        <v>44927</v>
      </c>
      <c r="F6597" s="28" t="s">
        <v>58</v>
      </c>
      <c r="G6597" s="27">
        <v>0.13523157694999999</v>
      </c>
      <c r="H6597" s="27">
        <v>0.12805190730000002</v>
      </c>
      <c r="I6597" s="27">
        <v>0</v>
      </c>
      <c r="J6597" s="26">
        <v>0</v>
      </c>
      <c r="K6597" s="26">
        <v>0</v>
      </c>
      <c r="L6597" s="26">
        <v>0.10532139255</v>
      </c>
    </row>
    <row r="6598" spans="2:12" ht="19.5" customHeight="1" x14ac:dyDescent="0.3">
      <c r="B6598" s="39" t="s">
        <v>57</v>
      </c>
      <c r="C6598" s="30" t="s">
        <v>34</v>
      </c>
      <c r="D6598" s="30" t="s">
        <v>29</v>
      </c>
      <c r="E6598" s="29">
        <v>44896</v>
      </c>
      <c r="F6598" s="28" t="s">
        <v>58</v>
      </c>
      <c r="G6598" s="27">
        <v>0.16495041155000001</v>
      </c>
      <c r="H6598" s="27">
        <v>0.15780134770000001</v>
      </c>
      <c r="I6598" s="27">
        <v>0</v>
      </c>
      <c r="J6598" s="26">
        <v>0</v>
      </c>
      <c r="K6598" s="26">
        <v>0</v>
      </c>
      <c r="L6598" s="26">
        <v>0.13539620795000001</v>
      </c>
    </row>
    <row r="6599" spans="2:12" ht="19.5" customHeight="1" x14ac:dyDescent="0.3">
      <c r="B6599" s="39" t="s">
        <v>57</v>
      </c>
      <c r="C6599" s="30" t="s">
        <v>34</v>
      </c>
      <c r="D6599" s="30" t="s">
        <v>29</v>
      </c>
      <c r="E6599" s="29">
        <v>44866</v>
      </c>
      <c r="F6599" s="28" t="s">
        <v>58</v>
      </c>
      <c r="G6599" s="27">
        <v>0</v>
      </c>
      <c r="H6599" s="27">
        <v>0.17800708075999999</v>
      </c>
      <c r="I6599" s="27">
        <v>0.16576974215999998</v>
      </c>
      <c r="J6599" s="26">
        <v>0</v>
      </c>
      <c r="K6599" s="26">
        <v>0</v>
      </c>
      <c r="L6599" s="26">
        <v>0.15582293476</v>
      </c>
    </row>
    <row r="6600" spans="2:12" ht="19.5" customHeight="1" x14ac:dyDescent="0.3">
      <c r="B6600" s="39" t="s">
        <v>57</v>
      </c>
      <c r="C6600" s="30" t="s">
        <v>34</v>
      </c>
      <c r="D6600" s="30" t="s">
        <v>29</v>
      </c>
      <c r="E6600" s="29">
        <v>44835</v>
      </c>
      <c r="F6600" s="28" t="s">
        <v>58</v>
      </c>
      <c r="G6600" s="27">
        <v>0</v>
      </c>
      <c r="H6600" s="27">
        <v>0</v>
      </c>
      <c r="I6600" s="27">
        <v>0</v>
      </c>
      <c r="J6600" s="26">
        <v>0.17267812325999998</v>
      </c>
      <c r="K6600" s="26">
        <v>0.16497675698</v>
      </c>
      <c r="L6600" s="26">
        <v>0.16861021940999998</v>
      </c>
    </row>
    <row r="6601" spans="2:12" ht="19.5" customHeight="1" x14ac:dyDescent="0.3">
      <c r="B6601" s="39" t="s">
        <v>57</v>
      </c>
      <c r="C6601" s="30" t="s">
        <v>34</v>
      </c>
      <c r="D6601" s="30" t="s">
        <v>29</v>
      </c>
      <c r="E6601" s="29">
        <v>44805</v>
      </c>
      <c r="F6601" s="28" t="s">
        <v>58</v>
      </c>
      <c r="G6601" s="27">
        <v>0</v>
      </c>
      <c r="H6601" s="27">
        <v>0</v>
      </c>
      <c r="I6601" s="27">
        <v>0.18887460577000001</v>
      </c>
      <c r="J6601" s="26">
        <v>0.18323636941999999</v>
      </c>
      <c r="K6601" s="26">
        <v>0</v>
      </c>
      <c r="L6601" s="26">
        <v>0.17945491447</v>
      </c>
    </row>
    <row r="6602" spans="2:12" ht="19.5" customHeight="1" x14ac:dyDescent="0.3">
      <c r="B6602" s="39" t="s">
        <v>57</v>
      </c>
      <c r="C6602" s="30" t="s">
        <v>34</v>
      </c>
      <c r="D6602" s="30" t="s">
        <v>29</v>
      </c>
      <c r="E6602" s="29">
        <v>44774</v>
      </c>
      <c r="F6602" s="28" t="s">
        <v>58</v>
      </c>
      <c r="G6602" s="27">
        <v>0</v>
      </c>
      <c r="H6602" s="27">
        <v>0</v>
      </c>
      <c r="I6602" s="27">
        <v>0.20375336979</v>
      </c>
      <c r="J6602" s="26">
        <v>0.19811091834</v>
      </c>
      <c r="K6602" s="26">
        <v>0</v>
      </c>
      <c r="L6602" s="26">
        <v>0.19462403669</v>
      </c>
    </row>
    <row r="6603" spans="2:12" ht="19.5" customHeight="1" x14ac:dyDescent="0.3">
      <c r="B6603" s="39" t="s">
        <v>57</v>
      </c>
      <c r="C6603" s="30" t="s">
        <v>34</v>
      </c>
      <c r="D6603" s="30" t="s">
        <v>29</v>
      </c>
      <c r="E6603" s="29">
        <v>44743</v>
      </c>
      <c r="F6603" s="28" t="s">
        <v>58</v>
      </c>
      <c r="G6603" s="27">
        <v>0.21016594314000001</v>
      </c>
      <c r="H6603" s="27">
        <v>0.20306746736000003</v>
      </c>
      <c r="I6603" s="27">
        <v>0</v>
      </c>
      <c r="J6603" s="26">
        <v>0</v>
      </c>
      <c r="K6603" s="26">
        <v>0</v>
      </c>
      <c r="L6603" s="26">
        <v>0.18120013186</v>
      </c>
    </row>
    <row r="6604" spans="2:12" ht="19.5" customHeight="1" x14ac:dyDescent="0.3">
      <c r="B6604" s="39" t="s">
        <v>57</v>
      </c>
      <c r="C6604" s="30" t="s">
        <v>34</v>
      </c>
      <c r="D6604" s="30" t="s">
        <v>29</v>
      </c>
      <c r="E6604" s="29">
        <v>44713</v>
      </c>
      <c r="F6604" s="28" t="s">
        <v>58</v>
      </c>
      <c r="G6604" s="27">
        <v>0</v>
      </c>
      <c r="H6604" s="27">
        <v>0</v>
      </c>
      <c r="I6604" s="27">
        <v>0.21962261593000001</v>
      </c>
      <c r="J6604" s="26">
        <v>0.21397566877999999</v>
      </c>
      <c r="K6604" s="26">
        <v>0</v>
      </c>
      <c r="L6604" s="26">
        <v>0.21080297023</v>
      </c>
    </row>
    <row r="6605" spans="2:12" ht="19.5" customHeight="1" x14ac:dyDescent="0.3">
      <c r="B6605" s="39" t="s">
        <v>57</v>
      </c>
      <c r="C6605" s="30" t="s">
        <v>34</v>
      </c>
      <c r="D6605" s="30" t="s">
        <v>29</v>
      </c>
      <c r="E6605" s="29">
        <v>44682</v>
      </c>
      <c r="F6605" s="28" t="s">
        <v>58</v>
      </c>
      <c r="G6605" s="27">
        <v>0</v>
      </c>
      <c r="H6605" s="27">
        <v>0</v>
      </c>
      <c r="I6605" s="27">
        <v>0</v>
      </c>
      <c r="J6605" s="26">
        <v>0.23281102377999999</v>
      </c>
      <c r="K6605" s="26">
        <v>0.22443327593999998</v>
      </c>
      <c r="L6605" s="26">
        <v>0.23001133772999999</v>
      </c>
    </row>
    <row r="6606" spans="2:12" ht="19.5" customHeight="1" x14ac:dyDescent="0.3">
      <c r="B6606" s="39" t="s">
        <v>57</v>
      </c>
      <c r="C6606" s="30" t="s">
        <v>34</v>
      </c>
      <c r="D6606" s="30" t="s">
        <v>29</v>
      </c>
      <c r="E6606" s="29">
        <v>44652</v>
      </c>
      <c r="F6606" s="28" t="s">
        <v>58</v>
      </c>
      <c r="G6606" s="27">
        <v>0</v>
      </c>
      <c r="H6606" s="27">
        <v>0</v>
      </c>
      <c r="I6606" s="27">
        <v>0</v>
      </c>
      <c r="J6606" s="26">
        <v>0.23753600712</v>
      </c>
      <c r="K6606" s="26">
        <v>0.22910835376000002</v>
      </c>
      <c r="L6606" s="26">
        <v>0.23482989392</v>
      </c>
    </row>
    <row r="6607" spans="2:12" ht="19.5" customHeight="1" x14ac:dyDescent="0.3">
      <c r="B6607" s="39" t="s">
        <v>57</v>
      </c>
      <c r="C6607" s="30" t="s">
        <v>34</v>
      </c>
      <c r="D6607" s="30" t="s">
        <v>29</v>
      </c>
      <c r="E6607" s="29">
        <v>44621</v>
      </c>
      <c r="F6607" s="28" t="s">
        <v>58</v>
      </c>
      <c r="G6607" s="27">
        <v>0</v>
      </c>
      <c r="H6607" s="27">
        <v>0.35576678480000001</v>
      </c>
      <c r="I6607" s="27">
        <v>0.34200098829999998</v>
      </c>
      <c r="J6607" s="26">
        <v>0</v>
      </c>
      <c r="K6607" s="26">
        <v>0</v>
      </c>
      <c r="L6607" s="26">
        <v>0.33556954929999999</v>
      </c>
    </row>
    <row r="6608" spans="2:12" ht="19.5" customHeight="1" x14ac:dyDescent="0.3">
      <c r="B6608" s="39" t="s">
        <v>57</v>
      </c>
      <c r="C6608" s="30" t="s">
        <v>34</v>
      </c>
      <c r="D6608" s="30" t="s">
        <v>29</v>
      </c>
      <c r="E6608" s="29">
        <v>44593</v>
      </c>
      <c r="F6608" s="28" t="s">
        <v>58</v>
      </c>
      <c r="G6608" s="27">
        <v>0.27259718838000002</v>
      </c>
      <c r="H6608" s="27">
        <v>0.26556300712000003</v>
      </c>
      <c r="I6608" s="27">
        <v>0</v>
      </c>
      <c r="J6608" s="26">
        <v>0</v>
      </c>
      <c r="K6608" s="26">
        <v>0</v>
      </c>
      <c r="L6608" s="26">
        <v>0.24437919661999999</v>
      </c>
    </row>
    <row r="6609" spans="2:12" ht="19.5" customHeight="1" x14ac:dyDescent="0.3">
      <c r="B6609" s="39" t="s">
        <v>57</v>
      </c>
      <c r="C6609" s="30" t="s">
        <v>34</v>
      </c>
      <c r="D6609" s="30" t="s">
        <v>29</v>
      </c>
      <c r="E6609" s="29">
        <v>44562</v>
      </c>
      <c r="F6609" s="28" t="s">
        <v>58</v>
      </c>
      <c r="G6609" s="27">
        <v>0.27422413188000005</v>
      </c>
      <c r="H6609" s="27">
        <v>0.26719162612000003</v>
      </c>
      <c r="I6609" s="27">
        <v>0</v>
      </c>
      <c r="J6609" s="26">
        <v>0</v>
      </c>
      <c r="K6609" s="26">
        <v>0</v>
      </c>
      <c r="L6609" s="26">
        <v>0.24602562812000001</v>
      </c>
    </row>
    <row r="6610" spans="2:12" ht="19.5" customHeight="1" x14ac:dyDescent="0.3">
      <c r="B6610" s="88" t="s">
        <v>57</v>
      </c>
      <c r="C6610" s="30" t="s">
        <v>34</v>
      </c>
      <c r="D6610" s="30" t="s">
        <v>29</v>
      </c>
      <c r="E6610" s="29">
        <v>44774</v>
      </c>
      <c r="F6610" s="28" t="s">
        <v>58</v>
      </c>
      <c r="G6610" s="27">
        <v>0</v>
      </c>
      <c r="H6610" s="27">
        <v>0</v>
      </c>
      <c r="I6610" s="27">
        <v>0.20375336979</v>
      </c>
      <c r="J6610" s="26">
        <v>0.19811091834</v>
      </c>
      <c r="K6610" s="26">
        <v>0</v>
      </c>
      <c r="L6610" s="26">
        <v>0.19462403669</v>
      </c>
    </row>
    <row r="6611" spans="2:12" ht="19.5" customHeight="1" x14ac:dyDescent="0.3">
      <c r="B6611" s="88" t="s">
        <v>57</v>
      </c>
      <c r="C6611" s="30" t="s">
        <v>34</v>
      </c>
      <c r="D6611" s="30" t="s">
        <v>29</v>
      </c>
      <c r="E6611" s="29">
        <v>44743</v>
      </c>
      <c r="F6611" s="28" t="s">
        <v>58</v>
      </c>
      <c r="G6611" s="27">
        <v>0.21016594314000001</v>
      </c>
      <c r="H6611" s="27">
        <v>0.20306746736000003</v>
      </c>
      <c r="I6611" s="27">
        <v>0</v>
      </c>
      <c r="J6611" s="26">
        <v>0</v>
      </c>
      <c r="K6611" s="26">
        <v>0</v>
      </c>
      <c r="L6611" s="26">
        <v>0.18120013186</v>
      </c>
    </row>
    <row r="6612" spans="2:12" ht="19.5" customHeight="1" x14ac:dyDescent="0.3">
      <c r="B6612" s="39" t="s">
        <v>57</v>
      </c>
      <c r="C6612" s="30" t="s">
        <v>34</v>
      </c>
      <c r="D6612" s="30" t="s">
        <v>29</v>
      </c>
      <c r="E6612" s="29">
        <v>44713</v>
      </c>
      <c r="F6612" s="28" t="s">
        <v>58</v>
      </c>
      <c r="G6612" s="27">
        <v>0</v>
      </c>
      <c r="H6612" s="27">
        <v>0</v>
      </c>
      <c r="I6612" s="27">
        <v>0.21962261593000001</v>
      </c>
      <c r="J6612" s="26">
        <v>0.21397566877999999</v>
      </c>
      <c r="K6612" s="26">
        <v>0</v>
      </c>
      <c r="L6612" s="26">
        <v>0.21080297023</v>
      </c>
    </row>
    <row r="6613" spans="2:12" ht="19.5" customHeight="1" x14ac:dyDescent="0.3">
      <c r="B6613" s="39" t="s">
        <v>57</v>
      </c>
      <c r="C6613" s="30" t="s">
        <v>34</v>
      </c>
      <c r="D6613" s="30" t="s">
        <v>29</v>
      </c>
      <c r="E6613" s="29">
        <v>44682</v>
      </c>
      <c r="F6613" s="28" t="s">
        <v>58</v>
      </c>
      <c r="G6613" s="27">
        <v>0</v>
      </c>
      <c r="H6613" s="27">
        <v>0</v>
      </c>
      <c r="I6613" s="27">
        <v>0</v>
      </c>
      <c r="J6613" s="26">
        <v>0.23281102377999999</v>
      </c>
      <c r="K6613" s="26">
        <v>0.22443327593999998</v>
      </c>
      <c r="L6613" s="26">
        <v>0.23001133772999999</v>
      </c>
    </row>
    <row r="6614" spans="2:12" ht="19.5" customHeight="1" x14ac:dyDescent="0.3">
      <c r="B6614" s="89" t="s">
        <v>57</v>
      </c>
      <c r="C6614" s="30" t="s">
        <v>34</v>
      </c>
      <c r="D6614" s="30" t="s">
        <v>29</v>
      </c>
      <c r="E6614" s="29">
        <v>44652</v>
      </c>
      <c r="F6614" s="28" t="s">
        <v>58</v>
      </c>
      <c r="G6614" s="27">
        <v>0</v>
      </c>
      <c r="H6614" s="27">
        <v>0</v>
      </c>
      <c r="I6614" s="27">
        <v>0</v>
      </c>
      <c r="J6614" s="26">
        <v>0.23753600712</v>
      </c>
      <c r="K6614" s="26">
        <v>0.22910835376000002</v>
      </c>
      <c r="L6614" s="26">
        <v>0.23482989392</v>
      </c>
    </row>
    <row r="6615" spans="2:12" ht="19.5" customHeight="1" x14ac:dyDescent="0.3">
      <c r="B6615" s="91" t="s">
        <v>57</v>
      </c>
      <c r="C6615" s="35" t="s">
        <v>34</v>
      </c>
      <c r="D6615" s="35" t="s">
        <v>29</v>
      </c>
      <c r="E6615" s="29">
        <v>44621</v>
      </c>
      <c r="F6615" s="28" t="s">
        <v>58</v>
      </c>
      <c r="G6615" s="27">
        <v>0</v>
      </c>
      <c r="H6615" s="27">
        <v>0.35576678480000001</v>
      </c>
      <c r="I6615" s="27">
        <v>0.34200098829999998</v>
      </c>
      <c r="J6615" s="26">
        <v>0</v>
      </c>
      <c r="K6615" s="26">
        <v>0</v>
      </c>
      <c r="L6615" s="26">
        <v>0.33556954929999999</v>
      </c>
    </row>
    <row r="6616" spans="2:12" ht="19.5" customHeight="1" x14ac:dyDescent="0.3">
      <c r="B6616" s="88" t="s">
        <v>57</v>
      </c>
      <c r="C6616" s="30" t="s">
        <v>34</v>
      </c>
      <c r="D6616" s="30" t="s">
        <v>29</v>
      </c>
      <c r="E6616" s="29">
        <v>44593</v>
      </c>
      <c r="F6616" s="28" t="s">
        <v>58</v>
      </c>
      <c r="G6616" s="27">
        <v>0.27259718838000002</v>
      </c>
      <c r="H6616" s="27">
        <v>0.26556300712000003</v>
      </c>
      <c r="I6616" s="27">
        <v>0</v>
      </c>
      <c r="J6616" s="26">
        <v>0</v>
      </c>
      <c r="K6616" s="26">
        <v>0</v>
      </c>
      <c r="L6616" s="26">
        <v>0.24437919661999999</v>
      </c>
    </row>
    <row r="6617" spans="2:12" ht="19.5" customHeight="1" x14ac:dyDescent="0.3">
      <c r="B6617" s="39" t="s">
        <v>57</v>
      </c>
      <c r="C6617" s="30" t="s">
        <v>34</v>
      </c>
      <c r="D6617" s="30" t="s">
        <v>29</v>
      </c>
      <c r="E6617" s="29">
        <v>44562</v>
      </c>
      <c r="F6617" s="28" t="s">
        <v>58</v>
      </c>
      <c r="G6617" s="27">
        <v>0.27422413188000005</v>
      </c>
      <c r="H6617" s="27">
        <v>0.26719162612000003</v>
      </c>
      <c r="I6617" s="27">
        <v>0</v>
      </c>
      <c r="J6617" s="26">
        <v>0</v>
      </c>
      <c r="K6617" s="26">
        <v>0</v>
      </c>
      <c r="L6617" s="26">
        <v>0.24602562812000001</v>
      </c>
    </row>
    <row r="6618" spans="2:12" ht="19.5" customHeight="1" x14ac:dyDescent="0.3">
      <c r="B6618" s="90" t="s">
        <v>57</v>
      </c>
      <c r="C6618" s="69" t="s">
        <v>34</v>
      </c>
      <c r="D6618" s="69" t="s">
        <v>29</v>
      </c>
      <c r="E6618" s="70">
        <v>45108</v>
      </c>
      <c r="F6618" s="71" t="s">
        <v>58</v>
      </c>
      <c r="G6618" s="74">
        <v>0.15792202</v>
      </c>
      <c r="H6618" s="74">
        <v>0.15076571</v>
      </c>
      <c r="I6618" s="74">
        <v>0</v>
      </c>
      <c r="J6618" s="72">
        <v>0</v>
      </c>
      <c r="K6618" s="72">
        <v>0</v>
      </c>
      <c r="L6618" s="72">
        <v>0.12828361999999999</v>
      </c>
    </row>
    <row r="6619" spans="2:12" ht="19.5" customHeight="1" x14ac:dyDescent="0.3">
      <c r="B6619" s="39" t="s">
        <v>57</v>
      </c>
      <c r="C6619" s="30" t="s">
        <v>34</v>
      </c>
      <c r="D6619" s="30" t="s">
        <v>29</v>
      </c>
      <c r="E6619" s="29">
        <v>45078</v>
      </c>
      <c r="F6619" s="28" t="s">
        <v>59</v>
      </c>
      <c r="G6619" s="27">
        <v>0</v>
      </c>
      <c r="H6619" s="27">
        <v>0</v>
      </c>
      <c r="I6619" s="27">
        <v>0.14150293021999999</v>
      </c>
      <c r="J6619" s="26">
        <v>0.13587922112</v>
      </c>
      <c r="K6619" s="26">
        <v>0</v>
      </c>
      <c r="L6619" s="26">
        <v>0.13108255742</v>
      </c>
    </row>
    <row r="6620" spans="2:12" ht="19.5" customHeight="1" x14ac:dyDescent="0.3">
      <c r="B6620" s="39" t="s">
        <v>57</v>
      </c>
      <c r="C6620" s="30" t="s">
        <v>34</v>
      </c>
      <c r="D6620" s="30" t="s">
        <v>29</v>
      </c>
      <c r="E6620" s="29">
        <v>45047</v>
      </c>
      <c r="F6620" s="28" t="s">
        <v>59</v>
      </c>
      <c r="G6620" s="27">
        <v>0</v>
      </c>
      <c r="H6620" s="27">
        <v>0</v>
      </c>
      <c r="I6620" s="27">
        <v>0</v>
      </c>
      <c r="J6620" s="26">
        <v>0.11563390526</v>
      </c>
      <c r="K6620" s="26">
        <v>0.10853504297999998</v>
      </c>
      <c r="L6620" s="26">
        <v>0.11043630641</v>
      </c>
    </row>
    <row r="6621" spans="2:12" ht="19.5" customHeight="1" x14ac:dyDescent="0.3">
      <c r="B6621" s="39" t="s">
        <v>57</v>
      </c>
      <c r="C6621" s="30" t="s">
        <v>34</v>
      </c>
      <c r="D6621" s="30" t="s">
        <v>29</v>
      </c>
      <c r="E6621" s="29">
        <v>45017</v>
      </c>
      <c r="F6621" s="28" t="s">
        <v>59</v>
      </c>
      <c r="G6621" s="27">
        <v>0</v>
      </c>
      <c r="H6621" s="27">
        <v>0</v>
      </c>
      <c r="I6621" s="27">
        <v>0</v>
      </c>
      <c r="J6621" s="26">
        <v>0.11511727838000001</v>
      </c>
      <c r="K6621" s="26">
        <v>0.10802387274</v>
      </c>
      <c r="L6621" s="26">
        <v>0.10990944833000001</v>
      </c>
    </row>
    <row r="6622" spans="2:12" ht="19.5" customHeight="1" x14ac:dyDescent="0.3">
      <c r="B6622" s="39" t="s">
        <v>57</v>
      </c>
      <c r="C6622" s="30" t="s">
        <v>34</v>
      </c>
      <c r="D6622" s="30" t="s">
        <v>29</v>
      </c>
      <c r="E6622" s="29">
        <v>44986</v>
      </c>
      <c r="F6622" s="28" t="s">
        <v>59</v>
      </c>
      <c r="G6622" s="27">
        <v>0</v>
      </c>
      <c r="H6622" s="27">
        <v>0.14983197206000001</v>
      </c>
      <c r="I6622" s="27">
        <v>0.13783168670999998</v>
      </c>
      <c r="J6622" s="26">
        <v>0</v>
      </c>
      <c r="K6622" s="26">
        <v>0</v>
      </c>
      <c r="L6622" s="26">
        <v>0.12733966981</v>
      </c>
    </row>
    <row r="6623" spans="2:12" ht="19.5" customHeight="1" x14ac:dyDescent="0.3">
      <c r="B6623" s="39" t="s">
        <v>57</v>
      </c>
      <c r="C6623" s="30" t="s">
        <v>34</v>
      </c>
      <c r="D6623" s="30" t="s">
        <v>29</v>
      </c>
      <c r="E6623" s="29">
        <v>44958</v>
      </c>
      <c r="F6623" s="28" t="s">
        <v>59</v>
      </c>
      <c r="G6623" s="27">
        <v>0.20456106263000001</v>
      </c>
      <c r="H6623" s="27">
        <v>0.19745279162000001</v>
      </c>
      <c r="I6623" s="27">
        <v>0</v>
      </c>
      <c r="J6623" s="26">
        <v>0</v>
      </c>
      <c r="K6623" s="26">
        <v>0</v>
      </c>
      <c r="L6623" s="26">
        <v>0.17548132687000001</v>
      </c>
    </row>
    <row r="6624" spans="2:12" ht="19.5" customHeight="1" x14ac:dyDescent="0.3">
      <c r="B6624" s="39" t="s">
        <v>57</v>
      </c>
      <c r="C6624" s="30" t="s">
        <v>34</v>
      </c>
      <c r="D6624" s="30" t="s">
        <v>29</v>
      </c>
      <c r="E6624" s="29">
        <v>44927</v>
      </c>
      <c r="F6624" s="28" t="s">
        <v>59</v>
      </c>
      <c r="G6624" s="27">
        <v>0.13523157694999999</v>
      </c>
      <c r="H6624" s="27">
        <v>0.12805190730000002</v>
      </c>
      <c r="I6624" s="27">
        <v>0</v>
      </c>
      <c r="J6624" s="26">
        <v>0</v>
      </c>
      <c r="K6624" s="26">
        <v>0</v>
      </c>
      <c r="L6624" s="26">
        <v>0.10532139255</v>
      </c>
    </row>
    <row r="6625" spans="2:12" ht="19.5" customHeight="1" x14ac:dyDescent="0.3">
      <c r="B6625" s="39" t="s">
        <v>57</v>
      </c>
      <c r="C6625" s="30" t="s">
        <v>34</v>
      </c>
      <c r="D6625" s="30" t="s">
        <v>29</v>
      </c>
      <c r="E6625" s="29">
        <v>44896</v>
      </c>
      <c r="F6625" s="28" t="s">
        <v>59</v>
      </c>
      <c r="G6625" s="34">
        <v>0.16495041155000001</v>
      </c>
      <c r="H6625" s="34">
        <v>0.15780134770000001</v>
      </c>
      <c r="I6625" s="34">
        <v>0</v>
      </c>
      <c r="J6625" s="26">
        <v>0</v>
      </c>
      <c r="K6625" s="26">
        <v>0</v>
      </c>
      <c r="L6625" s="26">
        <v>0.13539620795000001</v>
      </c>
    </row>
    <row r="6626" spans="2:12" ht="19.5" customHeight="1" x14ac:dyDescent="0.3">
      <c r="B6626" s="39" t="s">
        <v>57</v>
      </c>
      <c r="C6626" s="30" t="s">
        <v>34</v>
      </c>
      <c r="D6626" s="30" t="s">
        <v>29</v>
      </c>
      <c r="E6626" s="29">
        <v>44866</v>
      </c>
      <c r="F6626" s="28" t="s">
        <v>59</v>
      </c>
      <c r="G6626" s="27">
        <v>0</v>
      </c>
      <c r="H6626" s="27">
        <v>0.17800708075999999</v>
      </c>
      <c r="I6626" s="27">
        <v>0.16576974215999998</v>
      </c>
      <c r="J6626" s="26">
        <v>0</v>
      </c>
      <c r="K6626" s="26">
        <v>0</v>
      </c>
      <c r="L6626" s="26">
        <v>0.15582293476</v>
      </c>
    </row>
    <row r="6627" spans="2:12" ht="19.5" customHeight="1" x14ac:dyDescent="0.3">
      <c r="B6627" s="39" t="s">
        <v>57</v>
      </c>
      <c r="C6627" s="38" t="s">
        <v>34</v>
      </c>
      <c r="D6627" s="38" t="s">
        <v>29</v>
      </c>
      <c r="E6627" s="43">
        <v>44835</v>
      </c>
      <c r="F6627" s="42" t="s">
        <v>59</v>
      </c>
      <c r="G6627" s="27">
        <v>0</v>
      </c>
      <c r="H6627" s="27">
        <v>0</v>
      </c>
      <c r="I6627" s="27">
        <v>0</v>
      </c>
      <c r="J6627" s="25">
        <v>0.17267812325999998</v>
      </c>
      <c r="K6627" s="25">
        <v>0.16497675698</v>
      </c>
      <c r="L6627" s="25">
        <v>0.16861021940999998</v>
      </c>
    </row>
    <row r="6628" spans="2:12" ht="19.5" customHeight="1" x14ac:dyDescent="0.3">
      <c r="B6628" s="39" t="s">
        <v>57</v>
      </c>
      <c r="C6628" s="38" t="s">
        <v>34</v>
      </c>
      <c r="D6628" s="38" t="s">
        <v>29</v>
      </c>
      <c r="E6628" s="43">
        <v>44805</v>
      </c>
      <c r="F6628" s="42" t="s">
        <v>59</v>
      </c>
      <c r="G6628" s="27">
        <v>0</v>
      </c>
      <c r="H6628" s="27">
        <v>0</v>
      </c>
      <c r="I6628" s="27">
        <v>0.18887460577000001</v>
      </c>
      <c r="J6628" s="25">
        <v>0.18323636941999999</v>
      </c>
      <c r="K6628" s="25">
        <v>0</v>
      </c>
      <c r="L6628" s="25">
        <v>0.17945491447</v>
      </c>
    </row>
    <row r="6629" spans="2:12" ht="19.5" customHeight="1" x14ac:dyDescent="0.3">
      <c r="B6629" s="39" t="s">
        <v>57</v>
      </c>
      <c r="C6629" s="38" t="s">
        <v>34</v>
      </c>
      <c r="D6629" s="38" t="s">
        <v>29</v>
      </c>
      <c r="E6629" s="43">
        <v>44774</v>
      </c>
      <c r="F6629" s="42" t="s">
        <v>59</v>
      </c>
      <c r="G6629" s="27">
        <v>0</v>
      </c>
      <c r="H6629" s="27">
        <v>0</v>
      </c>
      <c r="I6629" s="27">
        <v>0.20375336979</v>
      </c>
      <c r="J6629" s="25">
        <v>0.19811091834</v>
      </c>
      <c r="K6629" s="25">
        <v>0</v>
      </c>
      <c r="L6629" s="25">
        <v>0.19462403669</v>
      </c>
    </row>
    <row r="6630" spans="2:12" ht="19.5" customHeight="1" x14ac:dyDescent="0.3">
      <c r="B6630" s="39" t="s">
        <v>57</v>
      </c>
      <c r="C6630" s="38" t="s">
        <v>34</v>
      </c>
      <c r="D6630" s="38" t="s">
        <v>29</v>
      </c>
      <c r="E6630" s="43">
        <v>44743</v>
      </c>
      <c r="F6630" s="42" t="s">
        <v>59</v>
      </c>
      <c r="G6630" s="27">
        <v>0.21016594314000001</v>
      </c>
      <c r="H6630" s="27">
        <v>0.20306746736000003</v>
      </c>
      <c r="I6630" s="27">
        <v>0</v>
      </c>
      <c r="J6630" s="25">
        <v>0</v>
      </c>
      <c r="K6630" s="25">
        <v>0</v>
      </c>
      <c r="L6630" s="25">
        <v>0.18120013186</v>
      </c>
    </row>
    <row r="6631" spans="2:12" ht="19.5" customHeight="1" x14ac:dyDescent="0.3">
      <c r="B6631" s="39" t="s">
        <v>57</v>
      </c>
      <c r="C6631" s="38" t="s">
        <v>34</v>
      </c>
      <c r="D6631" s="38" t="s">
        <v>29</v>
      </c>
      <c r="E6631" s="43">
        <v>44713</v>
      </c>
      <c r="F6631" s="42" t="s">
        <v>59</v>
      </c>
      <c r="G6631" s="27">
        <v>0</v>
      </c>
      <c r="H6631" s="27">
        <v>0</v>
      </c>
      <c r="I6631" s="27">
        <v>0.21962261593000001</v>
      </c>
      <c r="J6631" s="25">
        <v>0.21397566877999999</v>
      </c>
      <c r="K6631" s="25">
        <v>0</v>
      </c>
      <c r="L6631" s="25">
        <v>0.21080297023</v>
      </c>
    </row>
    <row r="6632" spans="2:12" ht="19.5" customHeight="1" x14ac:dyDescent="0.3">
      <c r="B6632" s="39" t="s">
        <v>57</v>
      </c>
      <c r="C6632" s="38" t="s">
        <v>34</v>
      </c>
      <c r="D6632" s="38" t="s">
        <v>29</v>
      </c>
      <c r="E6632" s="43">
        <v>44682</v>
      </c>
      <c r="F6632" s="42" t="s">
        <v>59</v>
      </c>
      <c r="G6632" s="27">
        <v>0</v>
      </c>
      <c r="H6632" s="27">
        <v>0</v>
      </c>
      <c r="I6632" s="27">
        <v>0</v>
      </c>
      <c r="J6632" s="25">
        <v>0.23281102377999999</v>
      </c>
      <c r="K6632" s="25">
        <v>0.22443327593999998</v>
      </c>
      <c r="L6632" s="25">
        <v>0.23001133772999999</v>
      </c>
    </row>
    <row r="6633" spans="2:12" ht="19.5" customHeight="1" x14ac:dyDescent="0.3">
      <c r="B6633" s="39" t="s">
        <v>57</v>
      </c>
      <c r="C6633" s="38" t="s">
        <v>34</v>
      </c>
      <c r="D6633" s="38" t="s">
        <v>29</v>
      </c>
      <c r="E6633" s="43">
        <v>44652</v>
      </c>
      <c r="F6633" s="42" t="s">
        <v>59</v>
      </c>
      <c r="G6633" s="27">
        <v>0</v>
      </c>
      <c r="H6633" s="27">
        <v>0</v>
      </c>
      <c r="I6633" s="27">
        <v>0</v>
      </c>
      <c r="J6633" s="25">
        <v>0.23753600712</v>
      </c>
      <c r="K6633" s="25">
        <v>0.22910835376000002</v>
      </c>
      <c r="L6633" s="25">
        <v>0.23482989392</v>
      </c>
    </row>
    <row r="6634" spans="2:12" ht="19.5" customHeight="1" x14ac:dyDescent="0.3">
      <c r="B6634" s="39" t="s">
        <v>57</v>
      </c>
      <c r="C6634" s="38" t="s">
        <v>34</v>
      </c>
      <c r="D6634" s="38" t="s">
        <v>29</v>
      </c>
      <c r="E6634" s="43">
        <v>44621</v>
      </c>
      <c r="F6634" s="42" t="s">
        <v>59</v>
      </c>
      <c r="G6634" s="27">
        <v>0</v>
      </c>
      <c r="H6634" s="27">
        <v>0.35576678480000001</v>
      </c>
      <c r="I6634" s="27">
        <v>0.34200098829999998</v>
      </c>
      <c r="J6634" s="25">
        <v>0</v>
      </c>
      <c r="K6634" s="25">
        <v>0</v>
      </c>
      <c r="L6634" s="25">
        <v>0.33556954929999999</v>
      </c>
    </row>
    <row r="6635" spans="2:12" ht="19.5" customHeight="1" x14ac:dyDescent="0.3">
      <c r="B6635" s="39" t="s">
        <v>57</v>
      </c>
      <c r="C6635" s="38" t="s">
        <v>34</v>
      </c>
      <c r="D6635" s="38" t="s">
        <v>29</v>
      </c>
      <c r="E6635" s="43">
        <v>44593</v>
      </c>
      <c r="F6635" s="42" t="s">
        <v>59</v>
      </c>
      <c r="G6635" s="27">
        <v>0.27259718838000002</v>
      </c>
      <c r="H6635" s="27">
        <v>0.26556300712000003</v>
      </c>
      <c r="I6635" s="27">
        <v>0</v>
      </c>
      <c r="J6635" s="25">
        <v>0</v>
      </c>
      <c r="K6635" s="25">
        <v>0</v>
      </c>
      <c r="L6635" s="25">
        <v>0.24437919661999999</v>
      </c>
    </row>
    <row r="6636" spans="2:12" ht="19.5" customHeight="1" x14ac:dyDescent="0.3">
      <c r="B6636" s="39" t="s">
        <v>57</v>
      </c>
      <c r="C6636" s="38" t="s">
        <v>34</v>
      </c>
      <c r="D6636" s="38" t="s">
        <v>29</v>
      </c>
      <c r="E6636" s="43">
        <v>44562</v>
      </c>
      <c r="F6636" s="42" t="s">
        <v>59</v>
      </c>
      <c r="G6636" s="27">
        <v>0.27422413188000005</v>
      </c>
      <c r="H6636" s="27">
        <v>0.26719162612000003</v>
      </c>
      <c r="I6636" s="27">
        <v>0</v>
      </c>
      <c r="J6636" s="25">
        <v>0</v>
      </c>
      <c r="K6636" s="25">
        <v>0</v>
      </c>
      <c r="L6636" s="25">
        <v>0.24602562812000001</v>
      </c>
    </row>
    <row r="6637" spans="2:12" ht="19.5" customHeight="1" x14ac:dyDescent="0.3">
      <c r="B6637" s="88" t="s">
        <v>57</v>
      </c>
      <c r="C6637" s="38" t="s">
        <v>34</v>
      </c>
      <c r="D6637" s="38" t="s">
        <v>29</v>
      </c>
      <c r="E6637" s="43">
        <v>45078</v>
      </c>
      <c r="F6637" s="42" t="s">
        <v>59</v>
      </c>
      <c r="G6637" s="27">
        <v>0</v>
      </c>
      <c r="H6637" s="27">
        <v>0</v>
      </c>
      <c r="I6637" s="27">
        <v>0.14150293021999999</v>
      </c>
      <c r="J6637" s="25">
        <v>0.13587922112</v>
      </c>
      <c r="K6637" s="25">
        <v>0</v>
      </c>
      <c r="L6637" s="25">
        <v>0.13108255742</v>
      </c>
    </row>
    <row r="6638" spans="2:12" ht="19.5" customHeight="1" x14ac:dyDescent="0.3">
      <c r="B6638" s="89" t="s">
        <v>57</v>
      </c>
      <c r="C6638" s="38" t="s">
        <v>34</v>
      </c>
      <c r="D6638" s="38" t="s">
        <v>29</v>
      </c>
      <c r="E6638" s="43">
        <v>45047</v>
      </c>
      <c r="F6638" s="42" t="s">
        <v>59</v>
      </c>
      <c r="G6638" s="27">
        <v>0</v>
      </c>
      <c r="H6638" s="27">
        <v>0</v>
      </c>
      <c r="I6638" s="27">
        <v>0</v>
      </c>
      <c r="J6638" s="25">
        <v>0.11563390526</v>
      </c>
      <c r="K6638" s="25">
        <v>0.10853504297999998</v>
      </c>
      <c r="L6638" s="25">
        <v>0.11043630641</v>
      </c>
    </row>
    <row r="6639" spans="2:12" ht="19.5" customHeight="1" x14ac:dyDescent="0.3">
      <c r="B6639" s="88" t="s">
        <v>57</v>
      </c>
      <c r="C6639" s="38" t="s">
        <v>34</v>
      </c>
      <c r="D6639" s="38" t="s">
        <v>29</v>
      </c>
      <c r="E6639" s="43">
        <v>45017</v>
      </c>
      <c r="F6639" s="42" t="s">
        <v>59</v>
      </c>
      <c r="G6639" s="27">
        <v>0</v>
      </c>
      <c r="H6639" s="27">
        <v>0</v>
      </c>
      <c r="I6639" s="27">
        <v>0</v>
      </c>
      <c r="J6639" s="25">
        <v>0.11511727838000001</v>
      </c>
      <c r="K6639" s="25">
        <v>0.10802387274</v>
      </c>
      <c r="L6639" s="25">
        <v>0.10990944833000001</v>
      </c>
    </row>
    <row r="6640" spans="2:12" ht="19.5" customHeight="1" x14ac:dyDescent="0.3">
      <c r="B6640" s="39" t="s">
        <v>57</v>
      </c>
      <c r="C6640" s="38" t="s">
        <v>34</v>
      </c>
      <c r="D6640" s="38" t="s">
        <v>29</v>
      </c>
      <c r="E6640" s="43">
        <v>44986</v>
      </c>
      <c r="F6640" s="42" t="s">
        <v>59</v>
      </c>
      <c r="G6640" s="27">
        <v>0</v>
      </c>
      <c r="H6640" s="27">
        <v>0.14983197206000001</v>
      </c>
      <c r="I6640" s="27">
        <v>0.13783168670999998</v>
      </c>
      <c r="J6640" s="25">
        <v>0</v>
      </c>
      <c r="K6640" s="25">
        <v>0</v>
      </c>
      <c r="L6640" s="25">
        <v>0.12733966981</v>
      </c>
    </row>
    <row r="6641" spans="2:12" ht="19.5" customHeight="1" x14ac:dyDescent="0.3">
      <c r="B6641" s="39" t="s">
        <v>57</v>
      </c>
      <c r="C6641" s="38" t="s">
        <v>34</v>
      </c>
      <c r="D6641" s="38" t="s">
        <v>29</v>
      </c>
      <c r="E6641" s="43">
        <v>44958</v>
      </c>
      <c r="F6641" s="42" t="s">
        <v>59</v>
      </c>
      <c r="G6641" s="27">
        <v>0.20456106263000001</v>
      </c>
      <c r="H6641" s="27">
        <v>0.19745279162000001</v>
      </c>
      <c r="I6641" s="27">
        <v>0</v>
      </c>
      <c r="J6641" s="25">
        <v>0</v>
      </c>
      <c r="K6641" s="25">
        <v>0</v>
      </c>
      <c r="L6641" s="25">
        <v>0.17548132687000001</v>
      </c>
    </row>
    <row r="6642" spans="2:12" ht="19.5" customHeight="1" x14ac:dyDescent="0.3">
      <c r="B6642" s="89" t="s">
        <v>57</v>
      </c>
      <c r="C6642" s="38" t="s">
        <v>34</v>
      </c>
      <c r="D6642" s="38" t="s">
        <v>29</v>
      </c>
      <c r="E6642" s="43">
        <v>44927</v>
      </c>
      <c r="F6642" s="42" t="s">
        <v>59</v>
      </c>
      <c r="G6642" s="27">
        <v>0.13523157694999999</v>
      </c>
      <c r="H6642" s="27">
        <v>0.12805190730000002</v>
      </c>
      <c r="I6642" s="27">
        <v>0</v>
      </c>
      <c r="J6642" s="25">
        <v>0</v>
      </c>
      <c r="K6642" s="25">
        <v>0</v>
      </c>
      <c r="L6642" s="25">
        <v>0.10532139255</v>
      </c>
    </row>
    <row r="6643" spans="2:12" ht="19.5" customHeight="1" x14ac:dyDescent="0.3">
      <c r="B6643" s="91" t="s">
        <v>57</v>
      </c>
      <c r="C6643" s="40" t="s">
        <v>34</v>
      </c>
      <c r="D6643" s="40" t="s">
        <v>29</v>
      </c>
      <c r="E6643" s="43">
        <v>44896</v>
      </c>
      <c r="F6643" s="42" t="s">
        <v>59</v>
      </c>
      <c r="G6643" s="27">
        <v>0.16495041155000001</v>
      </c>
      <c r="H6643" s="27">
        <v>0.15780134770000001</v>
      </c>
      <c r="I6643" s="27">
        <v>0</v>
      </c>
      <c r="J6643" s="25">
        <v>0</v>
      </c>
      <c r="K6643" s="25">
        <v>0</v>
      </c>
      <c r="L6643" s="25">
        <v>0.13539620795000001</v>
      </c>
    </row>
    <row r="6644" spans="2:12" ht="19.5" customHeight="1" x14ac:dyDescent="0.3">
      <c r="B6644" s="89" t="s">
        <v>57</v>
      </c>
      <c r="C6644" s="38" t="s">
        <v>34</v>
      </c>
      <c r="D6644" s="38" t="s">
        <v>29</v>
      </c>
      <c r="E6644" s="43">
        <v>44866</v>
      </c>
      <c r="F6644" s="42" t="s">
        <v>59</v>
      </c>
      <c r="G6644" s="27">
        <v>0</v>
      </c>
      <c r="H6644" s="27">
        <v>0.17800708075999999</v>
      </c>
      <c r="I6644" s="27">
        <v>0.16576974215999998</v>
      </c>
      <c r="J6644" s="25">
        <v>0</v>
      </c>
      <c r="K6644" s="25">
        <v>0</v>
      </c>
      <c r="L6644" s="25">
        <v>0.15582293476</v>
      </c>
    </row>
    <row r="6645" spans="2:12" ht="19.5" customHeight="1" x14ac:dyDescent="0.3">
      <c r="B6645" s="39" t="s">
        <v>57</v>
      </c>
      <c r="C6645" s="38" t="s">
        <v>34</v>
      </c>
      <c r="D6645" s="38" t="s">
        <v>29</v>
      </c>
      <c r="E6645" s="43">
        <v>44835</v>
      </c>
      <c r="F6645" s="42" t="s">
        <v>59</v>
      </c>
      <c r="G6645" s="27">
        <v>0</v>
      </c>
      <c r="H6645" s="27">
        <v>0</v>
      </c>
      <c r="I6645" s="27">
        <v>0</v>
      </c>
      <c r="J6645" s="25">
        <v>0.17267812325999998</v>
      </c>
      <c r="K6645" s="25">
        <v>0.16497675698</v>
      </c>
      <c r="L6645" s="25">
        <v>0.16861021940999998</v>
      </c>
    </row>
    <row r="6646" spans="2:12" ht="19.5" customHeight="1" x14ac:dyDescent="0.3">
      <c r="B6646" s="89" t="s">
        <v>57</v>
      </c>
      <c r="C6646" s="38" t="s">
        <v>34</v>
      </c>
      <c r="D6646" s="38" t="s">
        <v>29</v>
      </c>
      <c r="E6646" s="43">
        <v>44805</v>
      </c>
      <c r="F6646" s="42" t="s">
        <v>59</v>
      </c>
      <c r="G6646" s="27">
        <v>0</v>
      </c>
      <c r="H6646" s="27">
        <v>0</v>
      </c>
      <c r="I6646" s="27">
        <v>0.18887460577000001</v>
      </c>
      <c r="J6646" s="25">
        <v>0.18323636941999999</v>
      </c>
      <c r="K6646" s="25">
        <v>0</v>
      </c>
      <c r="L6646" s="25">
        <v>0.17945491447</v>
      </c>
    </row>
    <row r="6647" spans="2:12" ht="19.5" customHeight="1" x14ac:dyDescent="0.3">
      <c r="B6647" s="88" t="s">
        <v>57</v>
      </c>
      <c r="C6647" s="38" t="s">
        <v>34</v>
      </c>
      <c r="D6647" s="38" t="s">
        <v>29</v>
      </c>
      <c r="E6647" s="43">
        <v>44774</v>
      </c>
      <c r="F6647" s="42" t="s">
        <v>59</v>
      </c>
      <c r="G6647" s="27">
        <v>0</v>
      </c>
      <c r="H6647" s="27">
        <v>0</v>
      </c>
      <c r="I6647" s="27">
        <v>0.20375336979</v>
      </c>
      <c r="J6647" s="25">
        <v>0.19811091834</v>
      </c>
      <c r="K6647" s="25">
        <v>0</v>
      </c>
      <c r="L6647" s="25">
        <v>0.19462403669</v>
      </c>
    </row>
    <row r="6648" spans="2:12" ht="19.5" customHeight="1" x14ac:dyDescent="0.3">
      <c r="B6648" s="88" t="s">
        <v>57</v>
      </c>
      <c r="C6648" s="38" t="s">
        <v>34</v>
      </c>
      <c r="D6648" s="38" t="s">
        <v>29</v>
      </c>
      <c r="E6648" s="43">
        <v>44743</v>
      </c>
      <c r="F6648" s="42" t="s">
        <v>59</v>
      </c>
      <c r="G6648" s="27">
        <v>0.21016594314000001</v>
      </c>
      <c r="H6648" s="27">
        <v>0.20306746736000003</v>
      </c>
      <c r="I6648" s="27">
        <v>0</v>
      </c>
      <c r="J6648" s="25">
        <v>0</v>
      </c>
      <c r="K6648" s="25">
        <v>0</v>
      </c>
      <c r="L6648" s="25">
        <v>0.18120013186</v>
      </c>
    </row>
    <row r="6649" spans="2:12" ht="19.5" customHeight="1" x14ac:dyDescent="0.3">
      <c r="B6649" s="39" t="s">
        <v>57</v>
      </c>
      <c r="C6649" s="38" t="s">
        <v>34</v>
      </c>
      <c r="D6649" s="38" t="s">
        <v>29</v>
      </c>
      <c r="E6649" s="43">
        <v>44713</v>
      </c>
      <c r="F6649" s="42" t="s">
        <v>59</v>
      </c>
      <c r="G6649" s="27">
        <v>0</v>
      </c>
      <c r="H6649" s="27">
        <v>0</v>
      </c>
      <c r="I6649" s="27">
        <v>0.21962261593000001</v>
      </c>
      <c r="J6649" s="25">
        <v>0.21397566877999999</v>
      </c>
      <c r="K6649" s="25">
        <v>0</v>
      </c>
      <c r="L6649" s="25">
        <v>0.21080297023</v>
      </c>
    </row>
    <row r="6650" spans="2:12" ht="19.5" customHeight="1" x14ac:dyDescent="0.3">
      <c r="B6650" s="39" t="s">
        <v>57</v>
      </c>
      <c r="C6650" s="38" t="s">
        <v>34</v>
      </c>
      <c r="D6650" s="38" t="s">
        <v>29</v>
      </c>
      <c r="E6650" s="43">
        <v>44682</v>
      </c>
      <c r="F6650" s="42" t="s">
        <v>59</v>
      </c>
      <c r="G6650" s="27">
        <v>0</v>
      </c>
      <c r="H6650" s="27">
        <v>0</v>
      </c>
      <c r="I6650" s="27">
        <v>0</v>
      </c>
      <c r="J6650" s="25">
        <v>0.23281102377999999</v>
      </c>
      <c r="K6650" s="25">
        <v>0.22443327593999998</v>
      </c>
      <c r="L6650" s="25">
        <v>0.23001133772999999</v>
      </c>
    </row>
    <row r="6651" spans="2:12" ht="19.5" customHeight="1" x14ac:dyDescent="0.3">
      <c r="B6651" s="88" t="s">
        <v>57</v>
      </c>
      <c r="C6651" s="38" t="s">
        <v>34</v>
      </c>
      <c r="D6651" s="38" t="s">
        <v>29</v>
      </c>
      <c r="E6651" s="43">
        <v>44652</v>
      </c>
      <c r="F6651" s="42" t="s">
        <v>59</v>
      </c>
      <c r="G6651" s="27">
        <v>0</v>
      </c>
      <c r="H6651" s="27">
        <v>0</v>
      </c>
      <c r="I6651" s="27">
        <v>0</v>
      </c>
      <c r="J6651" s="25">
        <v>0.23753600712</v>
      </c>
      <c r="K6651" s="25">
        <v>0.22910835376000002</v>
      </c>
      <c r="L6651" s="25">
        <v>0.23482989392</v>
      </c>
    </row>
    <row r="6652" spans="2:12" ht="19.5" customHeight="1" x14ac:dyDescent="0.3">
      <c r="B6652" s="91" t="s">
        <v>57</v>
      </c>
      <c r="C6652" s="40" t="s">
        <v>34</v>
      </c>
      <c r="D6652" s="40" t="s">
        <v>29</v>
      </c>
      <c r="E6652" s="43">
        <v>44621</v>
      </c>
      <c r="F6652" s="42" t="s">
        <v>59</v>
      </c>
      <c r="G6652" s="27">
        <v>0</v>
      </c>
      <c r="H6652" s="27">
        <v>0.35576678480000001</v>
      </c>
      <c r="I6652" s="27">
        <v>0.34200098829999998</v>
      </c>
      <c r="J6652" s="25">
        <v>0</v>
      </c>
      <c r="K6652" s="25">
        <v>0</v>
      </c>
      <c r="L6652" s="25">
        <v>0.33556954929999999</v>
      </c>
    </row>
    <row r="6653" spans="2:12" ht="19.5" customHeight="1" x14ac:dyDescent="0.3">
      <c r="B6653" s="89" t="s">
        <v>57</v>
      </c>
      <c r="C6653" s="38" t="s">
        <v>34</v>
      </c>
      <c r="D6653" s="38" t="s">
        <v>29</v>
      </c>
      <c r="E6653" s="43">
        <v>44593</v>
      </c>
      <c r="F6653" s="42" t="s">
        <v>59</v>
      </c>
      <c r="G6653" s="27">
        <v>0.27259718838000002</v>
      </c>
      <c r="H6653" s="27">
        <v>0.26556300712000003</v>
      </c>
      <c r="I6653" s="27">
        <v>0</v>
      </c>
      <c r="J6653" s="25">
        <v>0</v>
      </c>
      <c r="K6653" s="25">
        <v>0</v>
      </c>
      <c r="L6653" s="25">
        <v>0.24437919661999999</v>
      </c>
    </row>
    <row r="6654" spans="2:12" ht="19.5" customHeight="1" x14ac:dyDescent="0.3">
      <c r="B6654" s="89" t="s">
        <v>57</v>
      </c>
      <c r="C6654" s="38" t="s">
        <v>34</v>
      </c>
      <c r="D6654" s="38" t="s">
        <v>29</v>
      </c>
      <c r="E6654" s="43">
        <v>44562</v>
      </c>
      <c r="F6654" s="42" t="s">
        <v>59</v>
      </c>
      <c r="G6654" s="27">
        <v>0.27422413188000005</v>
      </c>
      <c r="H6654" s="27">
        <v>0.26719162612000003</v>
      </c>
      <c r="I6654" s="27">
        <v>0</v>
      </c>
      <c r="J6654" s="25">
        <v>0</v>
      </c>
      <c r="K6654" s="25">
        <v>0</v>
      </c>
      <c r="L6654" s="25">
        <v>0.24602562812000001</v>
      </c>
    </row>
    <row r="6655" spans="2:12" ht="19.5" customHeight="1" x14ac:dyDescent="0.3">
      <c r="B6655" s="90" t="s">
        <v>57</v>
      </c>
      <c r="C6655" s="92" t="s">
        <v>34</v>
      </c>
      <c r="D6655" s="92" t="s">
        <v>29</v>
      </c>
      <c r="E6655" s="95">
        <v>45108</v>
      </c>
      <c r="F6655" s="97" t="s">
        <v>59</v>
      </c>
      <c r="G6655" s="74">
        <v>0.15792202</v>
      </c>
      <c r="H6655" s="74">
        <v>0.15076571</v>
      </c>
      <c r="I6655" s="74">
        <v>0</v>
      </c>
      <c r="J6655" s="99">
        <v>0</v>
      </c>
      <c r="K6655" s="99">
        <v>0</v>
      </c>
      <c r="L6655" s="99">
        <v>0.12828361999999999</v>
      </c>
    </row>
    <row r="6656" spans="2:12" ht="19.5" customHeight="1" x14ac:dyDescent="0.3">
      <c r="B6656" s="39" t="s">
        <v>57</v>
      </c>
      <c r="C6656" s="38" t="s">
        <v>34</v>
      </c>
      <c r="D6656" s="38" t="s">
        <v>43</v>
      </c>
      <c r="E6656" s="43">
        <v>44562</v>
      </c>
      <c r="F6656" s="42">
        <v>1.5</v>
      </c>
      <c r="G6656" s="27">
        <v>0.29403000000000001</v>
      </c>
      <c r="H6656" s="27">
        <v>0.26708799999999999</v>
      </c>
      <c r="I6656" s="27">
        <v>0</v>
      </c>
      <c r="J6656" s="25">
        <v>0</v>
      </c>
      <c r="K6656" s="25">
        <v>0</v>
      </c>
      <c r="L6656" s="25">
        <v>0.225328</v>
      </c>
    </row>
    <row r="6657" spans="2:12" ht="19.5" customHeight="1" x14ac:dyDescent="0.3">
      <c r="B6657" s="39" t="s">
        <v>57</v>
      </c>
      <c r="C6657" s="38" t="s">
        <v>34</v>
      </c>
      <c r="D6657" s="38" t="s">
        <v>43</v>
      </c>
      <c r="E6657" s="43">
        <v>44593</v>
      </c>
      <c r="F6657" s="42">
        <v>1.5</v>
      </c>
      <c r="G6657" s="27">
        <v>0.28496500000000002</v>
      </c>
      <c r="H6657" s="27">
        <v>0.25439099999999998</v>
      </c>
      <c r="I6657" s="27">
        <v>0</v>
      </c>
      <c r="J6657" s="25">
        <v>0</v>
      </c>
      <c r="K6657" s="25">
        <v>0</v>
      </c>
      <c r="L6657" s="25">
        <v>0.226053</v>
      </c>
    </row>
    <row r="6658" spans="2:12" ht="19.5" customHeight="1" x14ac:dyDescent="0.3">
      <c r="B6658" s="39" t="s">
        <v>57</v>
      </c>
      <c r="C6658" s="38" t="s">
        <v>34</v>
      </c>
      <c r="D6658" s="38" t="s">
        <v>43</v>
      </c>
      <c r="E6658" s="43">
        <v>44621</v>
      </c>
      <c r="F6658" s="42">
        <v>1.5</v>
      </c>
      <c r="G6658" s="27">
        <v>0</v>
      </c>
      <c r="H6658" s="27">
        <v>0.37376500000000001</v>
      </c>
      <c r="I6658" s="27">
        <v>0.337675</v>
      </c>
      <c r="J6658" s="25">
        <v>0</v>
      </c>
      <c r="K6658" s="25">
        <v>0</v>
      </c>
      <c r="L6658" s="25">
        <v>0.31602000000000002</v>
      </c>
    </row>
    <row r="6659" spans="2:12" ht="19.5" customHeight="1" x14ac:dyDescent="0.3">
      <c r="B6659" s="39" t="s">
        <v>57</v>
      </c>
      <c r="C6659" s="38" t="s">
        <v>34</v>
      </c>
      <c r="D6659" s="38" t="s">
        <v>43</v>
      </c>
      <c r="E6659" s="43">
        <v>44652</v>
      </c>
      <c r="F6659" s="42">
        <v>1.5</v>
      </c>
      <c r="G6659" s="27">
        <v>0</v>
      </c>
      <c r="H6659" s="27">
        <v>0</v>
      </c>
      <c r="I6659" s="27">
        <v>0</v>
      </c>
      <c r="J6659" s="25">
        <v>0.25203999999999999</v>
      </c>
      <c r="K6659" s="25">
        <v>0.22065899999999999</v>
      </c>
      <c r="L6659" s="25">
        <v>0.22478100000000001</v>
      </c>
    </row>
    <row r="6660" spans="2:12" ht="19.5" customHeight="1" x14ac:dyDescent="0.3">
      <c r="B6660" s="39" t="s">
        <v>57</v>
      </c>
      <c r="C6660" s="38" t="s">
        <v>34</v>
      </c>
      <c r="D6660" s="38" t="s">
        <v>43</v>
      </c>
      <c r="E6660" s="43">
        <v>44682</v>
      </c>
      <c r="F6660" s="42">
        <v>1.5</v>
      </c>
      <c r="G6660" s="27">
        <v>0</v>
      </c>
      <c r="H6660" s="27">
        <v>0</v>
      </c>
      <c r="I6660" s="27">
        <v>0</v>
      </c>
      <c r="J6660" s="25">
        <v>0.232713</v>
      </c>
      <c r="K6660" s="25">
        <v>0.21482699999999999</v>
      </c>
      <c r="L6660" s="25">
        <v>0.21712799999999999</v>
      </c>
    </row>
    <row r="6661" spans="2:12" ht="19.5" customHeight="1" x14ac:dyDescent="0.3">
      <c r="B6661" s="39" t="s">
        <v>57</v>
      </c>
      <c r="C6661" s="38" t="s">
        <v>34</v>
      </c>
      <c r="D6661" s="38" t="s">
        <v>43</v>
      </c>
      <c r="E6661" s="43">
        <v>44713</v>
      </c>
      <c r="F6661" s="42">
        <v>1.5</v>
      </c>
      <c r="G6661" s="27">
        <v>0</v>
      </c>
      <c r="H6661" s="27">
        <v>0</v>
      </c>
      <c r="I6661" s="27">
        <v>0.213728</v>
      </c>
      <c r="J6661" s="25">
        <v>0.204401</v>
      </c>
      <c r="K6661" s="25">
        <v>0</v>
      </c>
      <c r="L6661" s="25">
        <v>0.19894100000000001</v>
      </c>
    </row>
    <row r="6662" spans="2:12" ht="19.5" customHeight="1" x14ac:dyDescent="0.3">
      <c r="B6662" s="39" t="s">
        <v>57</v>
      </c>
      <c r="C6662" s="38" t="s">
        <v>34</v>
      </c>
      <c r="D6662" s="38" t="s">
        <v>43</v>
      </c>
      <c r="E6662" s="43">
        <v>44743</v>
      </c>
      <c r="F6662" s="42">
        <v>1.5</v>
      </c>
      <c r="G6662" s="27">
        <v>0.21071899999999999</v>
      </c>
      <c r="H6662" s="27">
        <v>0.20066100000000001</v>
      </c>
      <c r="I6662" s="27">
        <v>0</v>
      </c>
      <c r="J6662" s="25">
        <v>0</v>
      </c>
      <c r="K6662" s="25">
        <v>0</v>
      </c>
      <c r="L6662" s="25">
        <v>0.16583400000000001</v>
      </c>
    </row>
    <row r="6663" spans="2:12" ht="19.5" customHeight="1" x14ac:dyDescent="0.3">
      <c r="B6663" s="39" t="s">
        <v>57</v>
      </c>
      <c r="C6663" s="38" t="s">
        <v>34</v>
      </c>
      <c r="D6663" s="38" t="s">
        <v>43</v>
      </c>
      <c r="E6663" s="43">
        <v>44774</v>
      </c>
      <c r="F6663" s="42">
        <v>1.5</v>
      </c>
      <c r="G6663" s="27">
        <v>0</v>
      </c>
      <c r="H6663" s="27">
        <v>0</v>
      </c>
      <c r="I6663" s="27">
        <v>0.202572</v>
      </c>
      <c r="J6663" s="25">
        <v>0.19239000000000001</v>
      </c>
      <c r="K6663" s="25">
        <v>0</v>
      </c>
      <c r="L6663" s="25">
        <v>0.18333199999999999</v>
      </c>
    </row>
    <row r="6664" spans="2:12" ht="19.5" customHeight="1" x14ac:dyDescent="0.3">
      <c r="B6664" s="39" t="s">
        <v>57</v>
      </c>
      <c r="C6664" s="38" t="s">
        <v>34</v>
      </c>
      <c r="D6664" s="38" t="s">
        <v>43</v>
      </c>
      <c r="E6664" s="43">
        <v>44805</v>
      </c>
      <c r="F6664" s="42">
        <v>1.5</v>
      </c>
      <c r="G6664" s="27">
        <v>0</v>
      </c>
      <c r="H6664" s="27">
        <v>0</v>
      </c>
      <c r="I6664" s="27">
        <v>0.20460700000000001</v>
      </c>
      <c r="J6664" s="25">
        <v>0.17465</v>
      </c>
      <c r="K6664" s="25">
        <v>0</v>
      </c>
      <c r="L6664" s="25">
        <v>0.160025</v>
      </c>
    </row>
    <row r="6665" spans="2:12" ht="19.5" customHeight="1" x14ac:dyDescent="0.3">
      <c r="B6665" s="39" t="s">
        <v>57</v>
      </c>
      <c r="C6665" s="38" t="s">
        <v>34</v>
      </c>
      <c r="D6665" s="38" t="s">
        <v>43</v>
      </c>
      <c r="E6665" s="43">
        <v>44835</v>
      </c>
      <c r="F6665" s="42">
        <v>1.5</v>
      </c>
      <c r="G6665" s="27">
        <v>0</v>
      </c>
      <c r="H6665" s="27">
        <v>0</v>
      </c>
      <c r="I6665" s="27">
        <v>0</v>
      </c>
      <c r="J6665" s="25">
        <v>0.19040699999999999</v>
      </c>
      <c r="K6665" s="25">
        <v>0.15870000000000001</v>
      </c>
      <c r="L6665" s="25">
        <v>0.14802699999999999</v>
      </c>
    </row>
    <row r="6666" spans="2:12" ht="19.5" customHeight="1" x14ac:dyDescent="0.3">
      <c r="B6666" s="39" t="s">
        <v>57</v>
      </c>
      <c r="C6666" s="38" t="s">
        <v>34</v>
      </c>
      <c r="D6666" s="38" t="s">
        <v>43</v>
      </c>
      <c r="E6666" s="43">
        <v>44866</v>
      </c>
      <c r="F6666" s="42">
        <v>1.5</v>
      </c>
      <c r="G6666" s="27">
        <v>0</v>
      </c>
      <c r="H6666" s="27">
        <v>0.18174599999999999</v>
      </c>
      <c r="I6666" s="27">
        <v>0.16137799999999999</v>
      </c>
      <c r="J6666" s="25">
        <v>0</v>
      </c>
      <c r="K6666" s="25">
        <v>0</v>
      </c>
      <c r="L6666" s="25">
        <v>0.136106</v>
      </c>
    </row>
    <row r="6667" spans="2:12" ht="19.5" customHeight="1" x14ac:dyDescent="0.3">
      <c r="B6667" s="39" t="s">
        <v>57</v>
      </c>
      <c r="C6667" s="38" t="s">
        <v>34</v>
      </c>
      <c r="D6667" s="38" t="s">
        <v>43</v>
      </c>
      <c r="E6667" s="43">
        <v>44896</v>
      </c>
      <c r="F6667" s="42">
        <v>1.5</v>
      </c>
      <c r="G6667" s="27">
        <v>0.180975</v>
      </c>
      <c r="H6667" s="27">
        <v>0.164136</v>
      </c>
      <c r="I6667" s="27">
        <v>0</v>
      </c>
      <c r="J6667" s="25">
        <v>0</v>
      </c>
      <c r="K6667" s="25">
        <v>0</v>
      </c>
      <c r="L6667" s="25">
        <v>0.136127</v>
      </c>
    </row>
    <row r="6668" spans="2:12" ht="19.5" customHeight="1" x14ac:dyDescent="0.3">
      <c r="B6668" s="39" t="s">
        <v>57</v>
      </c>
      <c r="C6668" s="38" t="s">
        <v>34</v>
      </c>
      <c r="D6668" s="38" t="s">
        <v>43</v>
      </c>
      <c r="E6668" s="43">
        <v>44927</v>
      </c>
      <c r="F6668" s="42">
        <v>1.5</v>
      </c>
      <c r="G6668" s="27">
        <v>0.16214300000000001</v>
      </c>
      <c r="H6668" s="27">
        <v>0.13415299999999999</v>
      </c>
      <c r="I6668" s="27">
        <v>0</v>
      </c>
      <c r="J6668" s="25">
        <v>0</v>
      </c>
      <c r="K6668" s="25">
        <v>0</v>
      </c>
      <c r="L6668" s="25">
        <v>8.0871999999999999E-2</v>
      </c>
    </row>
    <row r="6669" spans="2:12" ht="19.5" customHeight="1" x14ac:dyDescent="0.3">
      <c r="B6669" s="39" t="s">
        <v>57</v>
      </c>
      <c r="C6669" s="38" t="s">
        <v>34</v>
      </c>
      <c r="D6669" s="38" t="s">
        <v>43</v>
      </c>
      <c r="E6669" s="43">
        <v>44958</v>
      </c>
      <c r="F6669" s="42">
        <v>1.5</v>
      </c>
      <c r="G6669" s="27">
        <v>0.20547299999999999</v>
      </c>
      <c r="H6669" s="27">
        <v>0.187282</v>
      </c>
      <c r="I6669" s="27">
        <v>0</v>
      </c>
      <c r="J6669" s="25">
        <v>0</v>
      </c>
      <c r="K6669" s="25">
        <v>0</v>
      </c>
      <c r="L6669" s="25">
        <v>0.153971</v>
      </c>
    </row>
    <row r="6670" spans="2:12" ht="19.5" customHeight="1" x14ac:dyDescent="0.3">
      <c r="B6670" s="39" t="s">
        <v>57</v>
      </c>
      <c r="C6670" s="38" t="s">
        <v>34</v>
      </c>
      <c r="D6670" s="38" t="s">
        <v>43</v>
      </c>
      <c r="E6670" s="43">
        <v>44986</v>
      </c>
      <c r="F6670" s="42">
        <v>1.5</v>
      </c>
      <c r="G6670" s="27">
        <v>0</v>
      </c>
      <c r="H6670" s="27">
        <v>0.144926</v>
      </c>
      <c r="I6670" s="27">
        <v>0.117479</v>
      </c>
      <c r="J6670" s="25">
        <v>0</v>
      </c>
      <c r="K6670" s="25">
        <v>0</v>
      </c>
      <c r="L6670" s="25">
        <v>0.117759</v>
      </c>
    </row>
    <row r="6671" spans="2:12" ht="19.5" customHeight="1" x14ac:dyDescent="0.3">
      <c r="B6671" s="39" t="s">
        <v>57</v>
      </c>
      <c r="C6671" s="38" t="s">
        <v>34</v>
      </c>
      <c r="D6671" s="38" t="s">
        <v>43</v>
      </c>
      <c r="E6671" s="43">
        <v>45017</v>
      </c>
      <c r="F6671" s="42">
        <v>1.5</v>
      </c>
      <c r="G6671" s="27">
        <v>0</v>
      </c>
      <c r="H6671" s="27">
        <v>0</v>
      </c>
      <c r="I6671" s="27">
        <v>0</v>
      </c>
      <c r="J6671" s="25">
        <v>0.10945199999999999</v>
      </c>
      <c r="K6671" s="25">
        <v>9.1423000000000004E-2</v>
      </c>
      <c r="L6671" s="25">
        <v>9.9079E-2</v>
      </c>
    </row>
    <row r="6672" spans="2:12" ht="19.5" customHeight="1" x14ac:dyDescent="0.3">
      <c r="B6672" s="39" t="s">
        <v>57</v>
      </c>
      <c r="C6672" s="38" t="s">
        <v>34</v>
      </c>
      <c r="D6672" s="38" t="s">
        <v>43</v>
      </c>
      <c r="E6672" s="43">
        <v>45047</v>
      </c>
      <c r="F6672" s="42">
        <v>1.5</v>
      </c>
      <c r="G6672" s="27">
        <v>0</v>
      </c>
      <c r="H6672" s="27">
        <v>0</v>
      </c>
      <c r="I6672" s="27">
        <v>0</v>
      </c>
      <c r="J6672" s="25">
        <v>0.10485899999999999</v>
      </c>
      <c r="K6672" s="25">
        <v>9.2159000000000005E-2</v>
      </c>
      <c r="L6672" s="25">
        <v>9.8336000000000007E-2</v>
      </c>
    </row>
    <row r="6673" spans="2:12" ht="19.5" customHeight="1" x14ac:dyDescent="0.3">
      <c r="B6673" s="39" t="s">
        <v>57</v>
      </c>
      <c r="C6673" s="38" t="s">
        <v>34</v>
      </c>
      <c r="D6673" s="38" t="s">
        <v>43</v>
      </c>
      <c r="E6673" s="43">
        <v>45078</v>
      </c>
      <c r="F6673" s="42">
        <v>1.5</v>
      </c>
      <c r="G6673" s="27">
        <v>0</v>
      </c>
      <c r="H6673" s="27">
        <v>0</v>
      </c>
      <c r="I6673" s="27">
        <v>0.13078300000000001</v>
      </c>
      <c r="J6673" s="25">
        <v>0.122859</v>
      </c>
      <c r="K6673" s="25">
        <v>0</v>
      </c>
      <c r="L6673" s="25">
        <v>0.113554</v>
      </c>
    </row>
    <row r="6674" spans="2:12" ht="19.5" customHeight="1" x14ac:dyDescent="0.3">
      <c r="B6674" s="88" t="s">
        <v>57</v>
      </c>
      <c r="C6674" s="38" t="s">
        <v>34</v>
      </c>
      <c r="D6674" s="38" t="s">
        <v>43</v>
      </c>
      <c r="E6674" s="43">
        <v>45108</v>
      </c>
      <c r="F6674" s="42">
        <v>1.5</v>
      </c>
      <c r="G6674" s="27">
        <v>0.150755</v>
      </c>
      <c r="H6674" s="27">
        <v>0.14005899999999999</v>
      </c>
      <c r="I6674" s="27">
        <v>0</v>
      </c>
      <c r="J6674" s="25">
        <v>0</v>
      </c>
      <c r="K6674" s="25">
        <v>0</v>
      </c>
      <c r="L6674" s="25">
        <v>0.10777200000000001</v>
      </c>
    </row>
    <row r="6675" spans="2:12" ht="19.5" customHeight="1" x14ac:dyDescent="0.3">
      <c r="B6675" s="39" t="s">
        <v>57</v>
      </c>
      <c r="C6675" s="38" t="s">
        <v>34</v>
      </c>
      <c r="D6675" s="38" t="s">
        <v>43</v>
      </c>
      <c r="E6675" s="43">
        <v>44562</v>
      </c>
      <c r="F6675" s="42">
        <v>3</v>
      </c>
      <c r="G6675" s="27">
        <v>0.29553000000000001</v>
      </c>
      <c r="H6675" s="27">
        <v>0.26858799999999999</v>
      </c>
      <c r="I6675" s="27">
        <v>0</v>
      </c>
      <c r="J6675" s="25">
        <v>0</v>
      </c>
      <c r="K6675" s="25">
        <v>0</v>
      </c>
      <c r="L6675" s="25">
        <v>0.226828</v>
      </c>
    </row>
    <row r="6676" spans="2:12" ht="19.5" customHeight="1" x14ac:dyDescent="0.3">
      <c r="B6676" s="39" t="s">
        <v>57</v>
      </c>
      <c r="C6676" s="38" t="s">
        <v>34</v>
      </c>
      <c r="D6676" s="38" t="s">
        <v>43</v>
      </c>
      <c r="E6676" s="43">
        <v>44593</v>
      </c>
      <c r="F6676" s="42">
        <v>3</v>
      </c>
      <c r="G6676" s="27">
        <v>0.28646500000000003</v>
      </c>
      <c r="H6676" s="27">
        <v>0.25589099999999998</v>
      </c>
      <c r="I6676" s="27">
        <v>0</v>
      </c>
      <c r="J6676" s="25">
        <v>0</v>
      </c>
      <c r="K6676" s="25">
        <v>0</v>
      </c>
      <c r="L6676" s="25">
        <v>0.22755300000000001</v>
      </c>
    </row>
    <row r="6677" spans="2:12" ht="19.5" customHeight="1" x14ac:dyDescent="0.3">
      <c r="B6677" s="39" t="s">
        <v>57</v>
      </c>
      <c r="C6677" s="38" t="s">
        <v>34</v>
      </c>
      <c r="D6677" s="38" t="s">
        <v>43</v>
      </c>
      <c r="E6677" s="43">
        <v>44621</v>
      </c>
      <c r="F6677" s="42">
        <v>3</v>
      </c>
      <c r="G6677" s="27">
        <v>0</v>
      </c>
      <c r="H6677" s="27">
        <v>0.37526500000000002</v>
      </c>
      <c r="I6677" s="27">
        <v>0.339175</v>
      </c>
      <c r="J6677" s="25">
        <v>0</v>
      </c>
      <c r="K6677" s="25">
        <v>0</v>
      </c>
      <c r="L6677" s="25">
        <v>0.31752000000000002</v>
      </c>
    </row>
    <row r="6678" spans="2:12" ht="19.5" customHeight="1" x14ac:dyDescent="0.3">
      <c r="B6678" s="39" t="s">
        <v>57</v>
      </c>
      <c r="C6678" s="38" t="s">
        <v>34</v>
      </c>
      <c r="D6678" s="38" t="s">
        <v>43</v>
      </c>
      <c r="E6678" s="43">
        <v>44652</v>
      </c>
      <c r="F6678" s="42">
        <v>3</v>
      </c>
      <c r="G6678" s="27">
        <v>0</v>
      </c>
      <c r="H6678" s="27">
        <v>0</v>
      </c>
      <c r="I6678" s="27">
        <v>0</v>
      </c>
      <c r="J6678" s="25">
        <v>0.25353999999999999</v>
      </c>
      <c r="K6678" s="25">
        <v>0.222159</v>
      </c>
      <c r="L6678" s="25">
        <v>0.22628100000000001</v>
      </c>
    </row>
    <row r="6679" spans="2:12" ht="19.5" customHeight="1" x14ac:dyDescent="0.3">
      <c r="B6679" s="39" t="s">
        <v>57</v>
      </c>
      <c r="C6679" s="38" t="s">
        <v>34</v>
      </c>
      <c r="D6679" s="38" t="s">
        <v>43</v>
      </c>
      <c r="E6679" s="43">
        <v>44682</v>
      </c>
      <c r="F6679" s="42">
        <v>3</v>
      </c>
      <c r="G6679" s="27">
        <v>0</v>
      </c>
      <c r="H6679" s="27">
        <v>0</v>
      </c>
      <c r="I6679" s="27">
        <v>0</v>
      </c>
      <c r="J6679" s="25">
        <v>0.234213</v>
      </c>
      <c r="K6679" s="25">
        <v>0.21632699999999999</v>
      </c>
      <c r="L6679" s="25">
        <v>0.21862799999999999</v>
      </c>
    </row>
    <row r="6680" spans="2:12" ht="19.5" customHeight="1" x14ac:dyDescent="0.3">
      <c r="B6680" s="39" t="s">
        <v>57</v>
      </c>
      <c r="C6680" s="38" t="s">
        <v>34</v>
      </c>
      <c r="D6680" s="38" t="s">
        <v>43</v>
      </c>
      <c r="E6680" s="43">
        <v>44713</v>
      </c>
      <c r="F6680" s="42">
        <v>3</v>
      </c>
      <c r="G6680" s="27">
        <v>0</v>
      </c>
      <c r="H6680" s="27">
        <v>0</v>
      </c>
      <c r="I6680" s="27">
        <v>0.215228</v>
      </c>
      <c r="J6680" s="25">
        <v>0.205901</v>
      </c>
      <c r="K6680" s="25">
        <v>0</v>
      </c>
      <c r="L6680" s="25">
        <v>0.20044100000000001</v>
      </c>
    </row>
    <row r="6681" spans="2:12" ht="19.5" customHeight="1" x14ac:dyDescent="0.3">
      <c r="B6681" s="39" t="s">
        <v>57</v>
      </c>
      <c r="C6681" s="38" t="s">
        <v>34</v>
      </c>
      <c r="D6681" s="38" t="s">
        <v>43</v>
      </c>
      <c r="E6681" s="43">
        <v>44743</v>
      </c>
      <c r="F6681" s="42">
        <v>3</v>
      </c>
      <c r="G6681" s="27">
        <v>0.21221899999999999</v>
      </c>
      <c r="H6681" s="27">
        <v>0.20216100000000001</v>
      </c>
      <c r="I6681" s="27">
        <v>0</v>
      </c>
      <c r="J6681" s="25">
        <v>0</v>
      </c>
      <c r="K6681" s="25">
        <v>0</v>
      </c>
      <c r="L6681" s="25">
        <v>0.16733400000000001</v>
      </c>
    </row>
    <row r="6682" spans="2:12" ht="19.5" customHeight="1" x14ac:dyDescent="0.3">
      <c r="B6682" s="39" t="s">
        <v>57</v>
      </c>
      <c r="C6682" s="38" t="s">
        <v>34</v>
      </c>
      <c r="D6682" s="38" t="s">
        <v>43</v>
      </c>
      <c r="E6682" s="43">
        <v>44774</v>
      </c>
      <c r="F6682" s="42">
        <v>3</v>
      </c>
      <c r="G6682" s="27">
        <v>0</v>
      </c>
      <c r="H6682" s="27">
        <v>0</v>
      </c>
      <c r="I6682" s="27">
        <v>0.204072</v>
      </c>
      <c r="J6682" s="25">
        <v>0.19389000000000001</v>
      </c>
      <c r="K6682" s="25">
        <v>0</v>
      </c>
      <c r="L6682" s="25">
        <v>0.184832</v>
      </c>
    </row>
    <row r="6683" spans="2:12" ht="19.5" customHeight="1" x14ac:dyDescent="0.3">
      <c r="B6683" s="39" t="s">
        <v>57</v>
      </c>
      <c r="C6683" s="38" t="s">
        <v>34</v>
      </c>
      <c r="D6683" s="38" t="s">
        <v>43</v>
      </c>
      <c r="E6683" s="43">
        <v>44805</v>
      </c>
      <c r="F6683" s="42">
        <v>3</v>
      </c>
      <c r="G6683" s="27">
        <v>0</v>
      </c>
      <c r="H6683" s="27">
        <v>0</v>
      </c>
      <c r="I6683" s="27">
        <v>0.20610700000000001</v>
      </c>
      <c r="J6683" s="25">
        <v>0.17615</v>
      </c>
      <c r="K6683" s="25">
        <v>0</v>
      </c>
      <c r="L6683" s="25">
        <v>0.161525</v>
      </c>
    </row>
    <row r="6684" spans="2:12" ht="19.5" customHeight="1" x14ac:dyDescent="0.3">
      <c r="B6684" s="39" t="s">
        <v>57</v>
      </c>
      <c r="C6684" s="38" t="s">
        <v>34</v>
      </c>
      <c r="D6684" s="38" t="s">
        <v>43</v>
      </c>
      <c r="E6684" s="43">
        <v>44835</v>
      </c>
      <c r="F6684" s="42">
        <v>3</v>
      </c>
      <c r="G6684" s="27">
        <v>0</v>
      </c>
      <c r="H6684" s="27">
        <v>0</v>
      </c>
      <c r="I6684" s="27">
        <v>0</v>
      </c>
      <c r="J6684" s="25">
        <v>0.19190699999999999</v>
      </c>
      <c r="K6684" s="25">
        <v>0.16020000000000001</v>
      </c>
      <c r="L6684" s="25">
        <v>0.14952699999999999</v>
      </c>
    </row>
    <row r="6685" spans="2:12" ht="19.5" customHeight="1" x14ac:dyDescent="0.3">
      <c r="B6685" s="39" t="s">
        <v>57</v>
      </c>
      <c r="C6685" s="38" t="s">
        <v>34</v>
      </c>
      <c r="D6685" s="38" t="s">
        <v>43</v>
      </c>
      <c r="E6685" s="43">
        <v>44866</v>
      </c>
      <c r="F6685" s="42">
        <v>3</v>
      </c>
      <c r="G6685" s="27">
        <v>0</v>
      </c>
      <c r="H6685" s="27">
        <v>0.18324599999999999</v>
      </c>
      <c r="I6685" s="27">
        <v>0.162878</v>
      </c>
      <c r="J6685" s="25">
        <v>0</v>
      </c>
      <c r="K6685" s="25">
        <v>0</v>
      </c>
      <c r="L6685" s="25">
        <v>0.13760600000000001</v>
      </c>
    </row>
    <row r="6686" spans="2:12" ht="19.5" customHeight="1" x14ac:dyDescent="0.3">
      <c r="B6686" s="39" t="s">
        <v>57</v>
      </c>
      <c r="C6686" s="38" t="s">
        <v>34</v>
      </c>
      <c r="D6686" s="38" t="s">
        <v>43</v>
      </c>
      <c r="E6686" s="43">
        <v>44896</v>
      </c>
      <c r="F6686" s="42">
        <v>3</v>
      </c>
      <c r="G6686" s="27">
        <v>0.182475</v>
      </c>
      <c r="H6686" s="27">
        <v>0.16563600000000001</v>
      </c>
      <c r="I6686" s="27">
        <v>0</v>
      </c>
      <c r="J6686" s="25">
        <v>0</v>
      </c>
      <c r="K6686" s="25">
        <v>0</v>
      </c>
      <c r="L6686" s="25">
        <v>0.137627</v>
      </c>
    </row>
    <row r="6687" spans="2:12" ht="19.5" customHeight="1" x14ac:dyDescent="0.3">
      <c r="B6687" s="39" t="s">
        <v>57</v>
      </c>
      <c r="C6687" s="38" t="s">
        <v>34</v>
      </c>
      <c r="D6687" s="38" t="s">
        <v>43</v>
      </c>
      <c r="E6687" s="43">
        <v>44927</v>
      </c>
      <c r="F6687" s="42">
        <v>3</v>
      </c>
      <c r="G6687" s="27">
        <v>0.16364300000000001</v>
      </c>
      <c r="H6687" s="27">
        <v>0.135653</v>
      </c>
      <c r="I6687" s="27">
        <v>0</v>
      </c>
      <c r="J6687" s="25">
        <v>0</v>
      </c>
      <c r="K6687" s="25">
        <v>0</v>
      </c>
      <c r="L6687" s="25">
        <v>8.2372000000000001E-2</v>
      </c>
    </row>
    <row r="6688" spans="2:12" ht="19.5" customHeight="1" x14ac:dyDescent="0.3">
      <c r="B6688" s="39" t="s">
        <v>57</v>
      </c>
      <c r="C6688" s="38" t="s">
        <v>34</v>
      </c>
      <c r="D6688" s="38" t="s">
        <v>43</v>
      </c>
      <c r="E6688" s="43">
        <v>44958</v>
      </c>
      <c r="F6688" s="42">
        <v>3</v>
      </c>
      <c r="G6688" s="27">
        <v>0.20697299999999999</v>
      </c>
      <c r="H6688" s="27">
        <v>0.18878200000000001</v>
      </c>
      <c r="I6688" s="27">
        <v>0</v>
      </c>
      <c r="J6688" s="25">
        <v>0</v>
      </c>
      <c r="K6688" s="25">
        <v>0</v>
      </c>
      <c r="L6688" s="25">
        <v>0.155471</v>
      </c>
    </row>
    <row r="6689" spans="2:12" ht="19.5" customHeight="1" x14ac:dyDescent="0.3">
      <c r="B6689" s="39" t="s">
        <v>57</v>
      </c>
      <c r="C6689" s="38" t="s">
        <v>34</v>
      </c>
      <c r="D6689" s="38" t="s">
        <v>43</v>
      </c>
      <c r="E6689" s="43">
        <v>44986</v>
      </c>
      <c r="F6689" s="42">
        <v>3</v>
      </c>
      <c r="G6689" s="27">
        <v>0</v>
      </c>
      <c r="H6689" s="27">
        <v>0.146426</v>
      </c>
      <c r="I6689" s="27">
        <v>0.118979</v>
      </c>
      <c r="J6689" s="25">
        <v>0</v>
      </c>
      <c r="K6689" s="25">
        <v>0</v>
      </c>
      <c r="L6689" s="25">
        <v>0.119259</v>
      </c>
    </row>
    <row r="6690" spans="2:12" ht="19.5" customHeight="1" x14ac:dyDescent="0.3">
      <c r="B6690" s="39" t="s">
        <v>57</v>
      </c>
      <c r="C6690" s="38" t="s">
        <v>34</v>
      </c>
      <c r="D6690" s="38" t="s">
        <v>43</v>
      </c>
      <c r="E6690" s="43">
        <v>45017</v>
      </c>
      <c r="F6690" s="42">
        <v>3</v>
      </c>
      <c r="G6690" s="27">
        <v>0</v>
      </c>
      <c r="H6690" s="27">
        <v>0</v>
      </c>
      <c r="I6690" s="27">
        <v>0</v>
      </c>
      <c r="J6690" s="25">
        <v>0.110952</v>
      </c>
      <c r="K6690" s="25">
        <v>9.2923000000000006E-2</v>
      </c>
      <c r="L6690" s="25">
        <v>0.100579</v>
      </c>
    </row>
    <row r="6691" spans="2:12" ht="19.5" customHeight="1" x14ac:dyDescent="0.3">
      <c r="B6691" s="39" t="s">
        <v>57</v>
      </c>
      <c r="C6691" s="38" t="s">
        <v>34</v>
      </c>
      <c r="D6691" s="38" t="s">
        <v>43</v>
      </c>
      <c r="E6691" s="43">
        <v>45047</v>
      </c>
      <c r="F6691" s="42">
        <v>3</v>
      </c>
      <c r="G6691" s="27">
        <v>0</v>
      </c>
      <c r="H6691" s="27">
        <v>0</v>
      </c>
      <c r="I6691" s="27">
        <v>0</v>
      </c>
      <c r="J6691" s="25">
        <v>0.106359</v>
      </c>
      <c r="K6691" s="25">
        <v>9.3659000000000006E-2</v>
      </c>
      <c r="L6691" s="25">
        <v>9.9835999999999994E-2</v>
      </c>
    </row>
    <row r="6692" spans="2:12" ht="19.5" customHeight="1" x14ac:dyDescent="0.3">
      <c r="B6692" s="39" t="s">
        <v>57</v>
      </c>
      <c r="C6692" s="38" t="s">
        <v>34</v>
      </c>
      <c r="D6692" s="38" t="s">
        <v>43</v>
      </c>
      <c r="E6692" s="43">
        <v>45078</v>
      </c>
      <c r="F6692" s="42">
        <v>3</v>
      </c>
      <c r="G6692" s="27">
        <v>0</v>
      </c>
      <c r="H6692" s="27">
        <v>0</v>
      </c>
      <c r="I6692" s="27">
        <v>0.13228300000000001</v>
      </c>
      <c r="J6692" s="25">
        <v>0.124359</v>
      </c>
      <c r="K6692" s="25">
        <v>0</v>
      </c>
      <c r="L6692" s="25">
        <v>0.115054</v>
      </c>
    </row>
    <row r="6693" spans="2:12" ht="19.5" customHeight="1" x14ac:dyDescent="0.3">
      <c r="B6693" s="88" t="s">
        <v>57</v>
      </c>
      <c r="C6693" s="38" t="s">
        <v>34</v>
      </c>
      <c r="D6693" s="38" t="s">
        <v>43</v>
      </c>
      <c r="E6693" s="43">
        <v>45108</v>
      </c>
      <c r="F6693" s="42">
        <v>3</v>
      </c>
      <c r="G6693" s="27">
        <v>0.152255</v>
      </c>
      <c r="H6693" s="27">
        <v>0.14155899999999999</v>
      </c>
      <c r="I6693" s="27">
        <v>0</v>
      </c>
      <c r="J6693" s="25">
        <v>0</v>
      </c>
      <c r="K6693" s="25">
        <v>0</v>
      </c>
      <c r="L6693" s="25">
        <v>0.10927199999999999</v>
      </c>
    </row>
    <row r="6694" spans="2:12" ht="19.5" customHeight="1" x14ac:dyDescent="0.3">
      <c r="B6694" s="39" t="s">
        <v>57</v>
      </c>
      <c r="C6694" s="38" t="s">
        <v>34</v>
      </c>
      <c r="D6694" s="38" t="s">
        <v>43</v>
      </c>
      <c r="E6694" s="43">
        <v>44562</v>
      </c>
      <c r="F6694" s="42">
        <v>4</v>
      </c>
      <c r="G6694" s="27">
        <v>0.29653000000000002</v>
      </c>
      <c r="H6694" s="27">
        <v>0.26958799999999999</v>
      </c>
      <c r="I6694" s="27">
        <v>0</v>
      </c>
      <c r="J6694" s="25">
        <v>0</v>
      </c>
      <c r="K6694" s="25">
        <v>0</v>
      </c>
      <c r="L6694" s="25">
        <v>0.227828</v>
      </c>
    </row>
    <row r="6695" spans="2:12" ht="19.5" customHeight="1" x14ac:dyDescent="0.3">
      <c r="B6695" s="39" t="s">
        <v>57</v>
      </c>
      <c r="C6695" s="38" t="s">
        <v>34</v>
      </c>
      <c r="D6695" s="38" t="s">
        <v>43</v>
      </c>
      <c r="E6695" s="43">
        <v>44593</v>
      </c>
      <c r="F6695" s="42">
        <v>4</v>
      </c>
      <c r="G6695" s="27">
        <v>0.28746500000000003</v>
      </c>
      <c r="H6695" s="27">
        <v>0.25689099999999998</v>
      </c>
      <c r="I6695" s="27">
        <v>0</v>
      </c>
      <c r="J6695" s="25">
        <v>0</v>
      </c>
      <c r="K6695" s="25">
        <v>0</v>
      </c>
      <c r="L6695" s="25">
        <v>0.22855300000000001</v>
      </c>
    </row>
    <row r="6696" spans="2:12" ht="19.5" customHeight="1" x14ac:dyDescent="0.3">
      <c r="B6696" s="39" t="s">
        <v>57</v>
      </c>
      <c r="C6696" s="38" t="s">
        <v>34</v>
      </c>
      <c r="D6696" s="38" t="s">
        <v>43</v>
      </c>
      <c r="E6696" s="43">
        <v>44621</v>
      </c>
      <c r="F6696" s="42">
        <v>4</v>
      </c>
      <c r="G6696" s="27">
        <v>0</v>
      </c>
      <c r="H6696" s="27">
        <v>0.37626500000000002</v>
      </c>
      <c r="I6696" s="27">
        <v>0.34017500000000001</v>
      </c>
      <c r="J6696" s="25">
        <v>0</v>
      </c>
      <c r="K6696" s="25">
        <v>0</v>
      </c>
      <c r="L6696" s="25">
        <v>0.31852000000000003</v>
      </c>
    </row>
    <row r="6697" spans="2:12" ht="19.5" customHeight="1" x14ac:dyDescent="0.3">
      <c r="B6697" s="39" t="s">
        <v>57</v>
      </c>
      <c r="C6697" s="38" t="s">
        <v>34</v>
      </c>
      <c r="D6697" s="38" t="s">
        <v>43</v>
      </c>
      <c r="E6697" s="43">
        <v>44652</v>
      </c>
      <c r="F6697" s="42">
        <v>4</v>
      </c>
      <c r="G6697" s="27">
        <v>0</v>
      </c>
      <c r="H6697" s="27">
        <v>0</v>
      </c>
      <c r="I6697" s="27">
        <v>0</v>
      </c>
      <c r="J6697" s="25">
        <v>0.25453999999999999</v>
      </c>
      <c r="K6697" s="25">
        <v>0.223159</v>
      </c>
      <c r="L6697" s="25">
        <v>0.22728100000000001</v>
      </c>
    </row>
    <row r="6698" spans="2:12" ht="19.5" customHeight="1" x14ac:dyDescent="0.3">
      <c r="B6698" s="39" t="s">
        <v>57</v>
      </c>
      <c r="C6698" s="38" t="s">
        <v>34</v>
      </c>
      <c r="D6698" s="38" t="s">
        <v>43</v>
      </c>
      <c r="E6698" s="43">
        <v>44682</v>
      </c>
      <c r="F6698" s="42">
        <v>4</v>
      </c>
      <c r="G6698" s="27">
        <v>0</v>
      </c>
      <c r="H6698" s="27">
        <v>0</v>
      </c>
      <c r="I6698" s="27">
        <v>0</v>
      </c>
      <c r="J6698" s="25">
        <v>0.23521300000000001</v>
      </c>
      <c r="K6698" s="25">
        <v>0.21732699999999999</v>
      </c>
      <c r="L6698" s="25">
        <v>0.21962799999999999</v>
      </c>
    </row>
    <row r="6699" spans="2:12" ht="19.5" customHeight="1" x14ac:dyDescent="0.3">
      <c r="B6699" s="39" t="s">
        <v>57</v>
      </c>
      <c r="C6699" s="38" t="s">
        <v>34</v>
      </c>
      <c r="D6699" s="38" t="s">
        <v>43</v>
      </c>
      <c r="E6699" s="43">
        <v>44713</v>
      </c>
      <c r="F6699" s="42">
        <v>4</v>
      </c>
      <c r="G6699" s="27">
        <v>0</v>
      </c>
      <c r="H6699" s="27">
        <v>0</v>
      </c>
      <c r="I6699" s="27">
        <v>0.216228</v>
      </c>
      <c r="J6699" s="25">
        <v>0.206901</v>
      </c>
      <c r="K6699" s="25">
        <v>0</v>
      </c>
      <c r="L6699" s="25">
        <v>0.20144100000000001</v>
      </c>
    </row>
    <row r="6700" spans="2:12" ht="19.5" customHeight="1" x14ac:dyDescent="0.3">
      <c r="B6700" s="39" t="s">
        <v>57</v>
      </c>
      <c r="C6700" s="38" t="s">
        <v>34</v>
      </c>
      <c r="D6700" s="38" t="s">
        <v>43</v>
      </c>
      <c r="E6700" s="43">
        <v>44743</v>
      </c>
      <c r="F6700" s="42">
        <v>4</v>
      </c>
      <c r="G6700" s="27">
        <v>0.21321899999999999</v>
      </c>
      <c r="H6700" s="27">
        <v>0.20316100000000001</v>
      </c>
      <c r="I6700" s="27">
        <v>0</v>
      </c>
      <c r="J6700" s="25">
        <v>0</v>
      </c>
      <c r="K6700" s="25">
        <v>0</v>
      </c>
      <c r="L6700" s="25">
        <v>0.16833400000000001</v>
      </c>
    </row>
    <row r="6701" spans="2:12" ht="19.5" customHeight="1" x14ac:dyDescent="0.3">
      <c r="B6701" s="39" t="s">
        <v>57</v>
      </c>
      <c r="C6701" s="38" t="s">
        <v>34</v>
      </c>
      <c r="D6701" s="38" t="s">
        <v>43</v>
      </c>
      <c r="E6701" s="43">
        <v>44774</v>
      </c>
      <c r="F6701" s="42">
        <v>4</v>
      </c>
      <c r="G6701" s="27">
        <v>0</v>
      </c>
      <c r="H6701" s="27">
        <v>0</v>
      </c>
      <c r="I6701" s="27">
        <v>0.205072</v>
      </c>
      <c r="J6701" s="25">
        <v>0.19489000000000001</v>
      </c>
      <c r="K6701" s="25">
        <v>0</v>
      </c>
      <c r="L6701" s="25">
        <v>0.185832</v>
      </c>
    </row>
    <row r="6702" spans="2:12" ht="19.5" customHeight="1" x14ac:dyDescent="0.3">
      <c r="B6702" s="39" t="s">
        <v>57</v>
      </c>
      <c r="C6702" s="38" t="s">
        <v>34</v>
      </c>
      <c r="D6702" s="38" t="s">
        <v>43</v>
      </c>
      <c r="E6702" s="43">
        <v>44805</v>
      </c>
      <c r="F6702" s="42">
        <v>4</v>
      </c>
      <c r="G6702" s="27">
        <v>0</v>
      </c>
      <c r="H6702" s="27">
        <v>0</v>
      </c>
      <c r="I6702" s="27">
        <v>0.20710700000000001</v>
      </c>
      <c r="J6702" s="25">
        <v>0.17715</v>
      </c>
      <c r="K6702" s="25">
        <v>0</v>
      </c>
      <c r="L6702" s="25">
        <v>0.162525</v>
      </c>
    </row>
    <row r="6703" spans="2:12" ht="19.5" customHeight="1" x14ac:dyDescent="0.3">
      <c r="B6703" s="39" t="s">
        <v>57</v>
      </c>
      <c r="C6703" s="38" t="s">
        <v>34</v>
      </c>
      <c r="D6703" s="38" t="s">
        <v>43</v>
      </c>
      <c r="E6703" s="43">
        <v>44835</v>
      </c>
      <c r="F6703" s="42">
        <v>4</v>
      </c>
      <c r="G6703" s="27">
        <v>0</v>
      </c>
      <c r="H6703" s="27">
        <v>0</v>
      </c>
      <c r="I6703" s="27">
        <v>0</v>
      </c>
      <c r="J6703" s="25">
        <v>0.192907</v>
      </c>
      <c r="K6703" s="25">
        <v>0.16120000000000001</v>
      </c>
      <c r="L6703" s="25">
        <v>0.15052699999999999</v>
      </c>
    </row>
    <row r="6704" spans="2:12" ht="19.5" customHeight="1" x14ac:dyDescent="0.3">
      <c r="B6704" s="39" t="s">
        <v>57</v>
      </c>
      <c r="C6704" s="38" t="s">
        <v>34</v>
      </c>
      <c r="D6704" s="38" t="s">
        <v>43</v>
      </c>
      <c r="E6704" s="43">
        <v>44866</v>
      </c>
      <c r="F6704" s="42">
        <v>4</v>
      </c>
      <c r="G6704" s="27">
        <v>0</v>
      </c>
      <c r="H6704" s="27">
        <v>0.18424599999999999</v>
      </c>
      <c r="I6704" s="27">
        <v>0.163878</v>
      </c>
      <c r="J6704" s="25">
        <v>0</v>
      </c>
      <c r="K6704" s="25">
        <v>0</v>
      </c>
      <c r="L6704" s="25">
        <v>0.13860600000000001</v>
      </c>
    </row>
    <row r="6705" spans="2:12" ht="19.5" customHeight="1" x14ac:dyDescent="0.3">
      <c r="B6705" s="39" t="s">
        <v>57</v>
      </c>
      <c r="C6705" s="38" t="s">
        <v>34</v>
      </c>
      <c r="D6705" s="38" t="s">
        <v>43</v>
      </c>
      <c r="E6705" s="43">
        <v>44896</v>
      </c>
      <c r="F6705" s="42">
        <v>4</v>
      </c>
      <c r="G6705" s="27">
        <v>0.183475</v>
      </c>
      <c r="H6705" s="27">
        <v>0.16663600000000001</v>
      </c>
      <c r="I6705" s="27">
        <v>0</v>
      </c>
      <c r="J6705" s="25">
        <v>0</v>
      </c>
      <c r="K6705" s="25">
        <v>0</v>
      </c>
      <c r="L6705" s="25">
        <v>0.138627</v>
      </c>
    </row>
    <row r="6706" spans="2:12" ht="19.5" customHeight="1" x14ac:dyDescent="0.3">
      <c r="B6706" s="39" t="s">
        <v>57</v>
      </c>
      <c r="C6706" s="38" t="s">
        <v>34</v>
      </c>
      <c r="D6706" s="38" t="s">
        <v>43</v>
      </c>
      <c r="E6706" s="43">
        <v>44927</v>
      </c>
      <c r="F6706" s="42">
        <v>4</v>
      </c>
      <c r="G6706" s="27">
        <v>0.16464300000000001</v>
      </c>
      <c r="H6706" s="27">
        <v>0.136653</v>
      </c>
      <c r="I6706" s="27">
        <v>0</v>
      </c>
      <c r="J6706" s="25">
        <v>0</v>
      </c>
      <c r="K6706" s="25">
        <v>0</v>
      </c>
      <c r="L6706" s="25">
        <v>8.3372000000000002E-2</v>
      </c>
    </row>
    <row r="6707" spans="2:12" ht="19.5" customHeight="1" x14ac:dyDescent="0.3">
      <c r="B6707" s="39" t="s">
        <v>57</v>
      </c>
      <c r="C6707" s="38" t="s">
        <v>34</v>
      </c>
      <c r="D6707" s="38" t="s">
        <v>43</v>
      </c>
      <c r="E6707" s="43">
        <v>44958</v>
      </c>
      <c r="F6707" s="42">
        <v>4</v>
      </c>
      <c r="G6707" s="27">
        <v>0.20797299999999999</v>
      </c>
      <c r="H6707" s="27">
        <v>0.18978200000000001</v>
      </c>
      <c r="I6707" s="27">
        <v>0</v>
      </c>
      <c r="J6707" s="25">
        <v>0</v>
      </c>
      <c r="K6707" s="25">
        <v>0</v>
      </c>
      <c r="L6707" s="25">
        <v>0.156471</v>
      </c>
    </row>
    <row r="6708" spans="2:12" ht="19.5" customHeight="1" x14ac:dyDescent="0.3">
      <c r="B6708" s="39" t="s">
        <v>57</v>
      </c>
      <c r="C6708" s="38" t="s">
        <v>34</v>
      </c>
      <c r="D6708" s="38" t="s">
        <v>43</v>
      </c>
      <c r="E6708" s="43">
        <v>44986</v>
      </c>
      <c r="F6708" s="42">
        <v>4</v>
      </c>
      <c r="G6708" s="27">
        <v>0</v>
      </c>
      <c r="H6708" s="27">
        <v>0.147426</v>
      </c>
      <c r="I6708" s="27">
        <v>0.119979</v>
      </c>
      <c r="J6708" s="25">
        <v>0</v>
      </c>
      <c r="K6708" s="25">
        <v>0</v>
      </c>
      <c r="L6708" s="25">
        <v>0.120259</v>
      </c>
    </row>
    <row r="6709" spans="2:12" ht="19.5" customHeight="1" x14ac:dyDescent="0.3">
      <c r="B6709" s="39" t="s">
        <v>57</v>
      </c>
      <c r="C6709" s="38" t="s">
        <v>34</v>
      </c>
      <c r="D6709" s="38" t="s">
        <v>43</v>
      </c>
      <c r="E6709" s="43">
        <v>45017</v>
      </c>
      <c r="F6709" s="42">
        <v>4</v>
      </c>
      <c r="G6709" s="34">
        <v>0</v>
      </c>
      <c r="H6709" s="34">
        <v>0</v>
      </c>
      <c r="I6709" s="34">
        <v>0</v>
      </c>
      <c r="J6709" s="25">
        <v>0.111952</v>
      </c>
      <c r="K6709" s="25">
        <v>9.3923000000000006E-2</v>
      </c>
      <c r="L6709" s="25">
        <v>0.101579</v>
      </c>
    </row>
    <row r="6710" spans="2:12" ht="19.5" customHeight="1" x14ac:dyDescent="0.3">
      <c r="B6710" s="39" t="s">
        <v>57</v>
      </c>
      <c r="C6710" s="30" t="s">
        <v>34</v>
      </c>
      <c r="D6710" s="30" t="s">
        <v>43</v>
      </c>
      <c r="E6710" s="29">
        <v>45047</v>
      </c>
      <c r="F6710" s="28">
        <v>4</v>
      </c>
      <c r="G6710" s="27">
        <v>0</v>
      </c>
      <c r="H6710" s="27">
        <v>0</v>
      </c>
      <c r="I6710" s="27">
        <v>0</v>
      </c>
      <c r="J6710" s="26">
        <v>0.107359</v>
      </c>
      <c r="K6710" s="26">
        <v>9.4658999999999993E-2</v>
      </c>
      <c r="L6710" s="26">
        <v>0.100836</v>
      </c>
    </row>
    <row r="6711" spans="2:12" ht="19.5" customHeight="1" x14ac:dyDescent="0.3">
      <c r="B6711" s="39" t="s">
        <v>57</v>
      </c>
      <c r="C6711" s="30" t="s">
        <v>34</v>
      </c>
      <c r="D6711" s="30" t="s">
        <v>43</v>
      </c>
      <c r="E6711" s="29">
        <v>45078</v>
      </c>
      <c r="F6711" s="28">
        <v>4</v>
      </c>
      <c r="G6711" s="27">
        <v>0</v>
      </c>
      <c r="H6711" s="27">
        <v>0</v>
      </c>
      <c r="I6711" s="27">
        <v>0.13328300000000001</v>
      </c>
      <c r="J6711" s="26">
        <v>0.125359</v>
      </c>
      <c r="K6711" s="26">
        <v>0</v>
      </c>
      <c r="L6711" s="26">
        <v>0.116054</v>
      </c>
    </row>
    <row r="6712" spans="2:12" ht="19.5" customHeight="1" x14ac:dyDescent="0.3">
      <c r="B6712" s="88" t="s">
        <v>57</v>
      </c>
      <c r="C6712" s="30" t="s">
        <v>34</v>
      </c>
      <c r="D6712" s="30" t="s">
        <v>43</v>
      </c>
      <c r="E6712" s="29">
        <v>45108</v>
      </c>
      <c r="F6712" s="28">
        <v>4</v>
      </c>
      <c r="G6712" s="27">
        <v>0.153255</v>
      </c>
      <c r="H6712" s="27">
        <v>0.14255899999999999</v>
      </c>
      <c r="I6712" s="27">
        <v>0</v>
      </c>
      <c r="J6712" s="26">
        <v>0</v>
      </c>
      <c r="K6712" s="26">
        <v>0</v>
      </c>
      <c r="L6712" s="26">
        <v>0.110272</v>
      </c>
    </row>
    <row r="6713" spans="2:12" ht="19.5" customHeight="1" x14ac:dyDescent="0.3">
      <c r="B6713" s="39" t="s">
        <v>57</v>
      </c>
      <c r="C6713" s="30" t="s">
        <v>34</v>
      </c>
      <c r="D6713" s="30" t="s">
        <v>43</v>
      </c>
      <c r="E6713" s="29">
        <v>44562</v>
      </c>
      <c r="F6713" s="28">
        <v>5</v>
      </c>
      <c r="G6713" s="27">
        <v>0.29753000000000002</v>
      </c>
      <c r="H6713" s="27">
        <v>0.270588</v>
      </c>
      <c r="I6713" s="27">
        <v>0</v>
      </c>
      <c r="J6713" s="26">
        <v>0</v>
      </c>
      <c r="K6713" s="26">
        <v>0</v>
      </c>
      <c r="L6713" s="26">
        <v>0.228828</v>
      </c>
    </row>
    <row r="6714" spans="2:12" ht="19.5" customHeight="1" x14ac:dyDescent="0.3">
      <c r="B6714" s="39" t="s">
        <v>57</v>
      </c>
      <c r="C6714" s="30" t="s">
        <v>34</v>
      </c>
      <c r="D6714" s="30" t="s">
        <v>43</v>
      </c>
      <c r="E6714" s="29">
        <v>44593</v>
      </c>
      <c r="F6714" s="28">
        <v>5</v>
      </c>
      <c r="G6714" s="27">
        <v>0.28846500000000003</v>
      </c>
      <c r="H6714" s="27">
        <v>0.25789099999999998</v>
      </c>
      <c r="I6714" s="27">
        <v>0</v>
      </c>
      <c r="J6714" s="26">
        <v>0</v>
      </c>
      <c r="K6714" s="26">
        <v>0</v>
      </c>
      <c r="L6714" s="26">
        <v>0.22955300000000001</v>
      </c>
    </row>
    <row r="6715" spans="2:12" ht="19.5" customHeight="1" x14ac:dyDescent="0.3">
      <c r="B6715" s="39" t="s">
        <v>57</v>
      </c>
      <c r="C6715" s="30" t="s">
        <v>34</v>
      </c>
      <c r="D6715" s="30" t="s">
        <v>43</v>
      </c>
      <c r="E6715" s="29">
        <v>44621</v>
      </c>
      <c r="F6715" s="28">
        <v>5</v>
      </c>
      <c r="G6715" s="27">
        <v>0</v>
      </c>
      <c r="H6715" s="27">
        <v>0.37726500000000002</v>
      </c>
      <c r="I6715" s="27">
        <v>0.34117500000000001</v>
      </c>
      <c r="J6715" s="26">
        <v>0</v>
      </c>
      <c r="K6715" s="26">
        <v>0</v>
      </c>
      <c r="L6715" s="26">
        <v>0.31952000000000003</v>
      </c>
    </row>
    <row r="6716" spans="2:12" ht="19.5" customHeight="1" x14ac:dyDescent="0.3">
      <c r="B6716" s="39" t="s">
        <v>57</v>
      </c>
      <c r="C6716" s="30" t="s">
        <v>34</v>
      </c>
      <c r="D6716" s="30" t="s">
        <v>43</v>
      </c>
      <c r="E6716" s="29">
        <v>44652</v>
      </c>
      <c r="F6716" s="28">
        <v>5</v>
      </c>
      <c r="G6716" s="27">
        <v>0</v>
      </c>
      <c r="H6716" s="27">
        <v>0</v>
      </c>
      <c r="I6716" s="27">
        <v>0</v>
      </c>
      <c r="J6716" s="26">
        <v>0.25553999999999999</v>
      </c>
      <c r="K6716" s="26">
        <v>0.224159</v>
      </c>
      <c r="L6716" s="26">
        <v>0.22828100000000001</v>
      </c>
    </row>
    <row r="6717" spans="2:12" ht="19.5" customHeight="1" x14ac:dyDescent="0.3">
      <c r="B6717" s="39" t="s">
        <v>57</v>
      </c>
      <c r="C6717" s="30" t="s">
        <v>34</v>
      </c>
      <c r="D6717" s="30" t="s">
        <v>43</v>
      </c>
      <c r="E6717" s="29">
        <v>44682</v>
      </c>
      <c r="F6717" s="28">
        <v>5</v>
      </c>
      <c r="G6717" s="27">
        <v>0</v>
      </c>
      <c r="H6717" s="27">
        <v>0</v>
      </c>
      <c r="I6717" s="27">
        <v>0</v>
      </c>
      <c r="J6717" s="26">
        <v>0.23621300000000001</v>
      </c>
      <c r="K6717" s="26">
        <v>0.21832699999999999</v>
      </c>
      <c r="L6717" s="26">
        <v>0.22062799999999999</v>
      </c>
    </row>
    <row r="6718" spans="2:12" ht="19.5" customHeight="1" x14ac:dyDescent="0.3">
      <c r="B6718" s="39" t="s">
        <v>57</v>
      </c>
      <c r="C6718" s="30" t="s">
        <v>34</v>
      </c>
      <c r="D6718" s="30" t="s">
        <v>43</v>
      </c>
      <c r="E6718" s="29">
        <v>44713</v>
      </c>
      <c r="F6718" s="28">
        <v>5</v>
      </c>
      <c r="G6718" s="27">
        <v>0</v>
      </c>
      <c r="H6718" s="27">
        <v>0</v>
      </c>
      <c r="I6718" s="27">
        <v>0.217228</v>
      </c>
      <c r="J6718" s="26">
        <v>0.207901</v>
      </c>
      <c r="K6718" s="26">
        <v>0</v>
      </c>
      <c r="L6718" s="26">
        <v>0.20244100000000001</v>
      </c>
    </row>
    <row r="6719" spans="2:12" ht="19.5" customHeight="1" x14ac:dyDescent="0.3">
      <c r="B6719" s="39" t="s">
        <v>57</v>
      </c>
      <c r="C6719" s="30" t="s">
        <v>34</v>
      </c>
      <c r="D6719" s="30" t="s">
        <v>43</v>
      </c>
      <c r="E6719" s="29">
        <v>44743</v>
      </c>
      <c r="F6719" s="28">
        <v>5</v>
      </c>
      <c r="G6719" s="27">
        <v>0.21421899999999999</v>
      </c>
      <c r="H6719" s="27">
        <v>0.20416100000000001</v>
      </c>
      <c r="I6719" s="27">
        <v>0</v>
      </c>
      <c r="J6719" s="26">
        <v>0</v>
      </c>
      <c r="K6719" s="26">
        <v>0</v>
      </c>
      <c r="L6719" s="26">
        <v>0.16933400000000001</v>
      </c>
    </row>
    <row r="6720" spans="2:12" ht="19.5" customHeight="1" x14ac:dyDescent="0.3">
      <c r="B6720" s="39" t="s">
        <v>57</v>
      </c>
      <c r="C6720" s="30" t="s">
        <v>34</v>
      </c>
      <c r="D6720" s="30" t="s">
        <v>43</v>
      </c>
      <c r="E6720" s="29">
        <v>44774</v>
      </c>
      <c r="F6720" s="28">
        <v>5</v>
      </c>
      <c r="G6720" s="27">
        <v>0</v>
      </c>
      <c r="H6720" s="27">
        <v>0</v>
      </c>
      <c r="I6720" s="27">
        <v>0.20607200000000001</v>
      </c>
      <c r="J6720" s="26">
        <v>0.19589000000000001</v>
      </c>
      <c r="K6720" s="26">
        <v>0</v>
      </c>
      <c r="L6720" s="26">
        <v>0.186832</v>
      </c>
    </row>
    <row r="6721" spans="2:12" ht="19.5" customHeight="1" x14ac:dyDescent="0.3">
      <c r="B6721" s="39" t="s">
        <v>57</v>
      </c>
      <c r="C6721" s="30" t="s">
        <v>34</v>
      </c>
      <c r="D6721" s="30" t="s">
        <v>43</v>
      </c>
      <c r="E6721" s="29">
        <v>44805</v>
      </c>
      <c r="F6721" s="28">
        <v>5</v>
      </c>
      <c r="G6721" s="27">
        <v>0</v>
      </c>
      <c r="H6721" s="27">
        <v>0</v>
      </c>
      <c r="I6721" s="27">
        <v>0.20810699999999999</v>
      </c>
      <c r="J6721" s="26">
        <v>0.17815</v>
      </c>
      <c r="K6721" s="26">
        <v>0</v>
      </c>
      <c r="L6721" s="26">
        <v>0.163525</v>
      </c>
    </row>
    <row r="6722" spans="2:12" ht="19.5" customHeight="1" x14ac:dyDescent="0.3">
      <c r="B6722" s="39" t="s">
        <v>57</v>
      </c>
      <c r="C6722" s="30" t="s">
        <v>34</v>
      </c>
      <c r="D6722" s="30" t="s">
        <v>43</v>
      </c>
      <c r="E6722" s="29">
        <v>44835</v>
      </c>
      <c r="F6722" s="28">
        <v>5</v>
      </c>
      <c r="G6722" s="27">
        <v>0</v>
      </c>
      <c r="H6722" s="27">
        <v>0</v>
      </c>
      <c r="I6722" s="27">
        <v>0</v>
      </c>
      <c r="J6722" s="26">
        <v>0.193907</v>
      </c>
      <c r="K6722" s="26">
        <v>0.16220000000000001</v>
      </c>
      <c r="L6722" s="26">
        <v>0.151527</v>
      </c>
    </row>
    <row r="6723" spans="2:12" ht="19.5" customHeight="1" x14ac:dyDescent="0.3">
      <c r="B6723" s="39" t="s">
        <v>57</v>
      </c>
      <c r="C6723" s="30" t="s">
        <v>34</v>
      </c>
      <c r="D6723" s="30" t="s">
        <v>43</v>
      </c>
      <c r="E6723" s="29">
        <v>44866</v>
      </c>
      <c r="F6723" s="28">
        <v>5</v>
      </c>
      <c r="G6723" s="27">
        <v>0</v>
      </c>
      <c r="H6723" s="27">
        <v>0.18524599999999999</v>
      </c>
      <c r="I6723" s="27">
        <v>0.164878</v>
      </c>
      <c r="J6723" s="26">
        <v>0</v>
      </c>
      <c r="K6723" s="26">
        <v>0</v>
      </c>
      <c r="L6723" s="26">
        <v>0.13960600000000001</v>
      </c>
    </row>
    <row r="6724" spans="2:12" ht="19.5" customHeight="1" x14ac:dyDescent="0.3">
      <c r="B6724" s="39" t="s">
        <v>57</v>
      </c>
      <c r="C6724" s="30" t="s">
        <v>34</v>
      </c>
      <c r="D6724" s="30" t="s">
        <v>43</v>
      </c>
      <c r="E6724" s="29">
        <v>44896</v>
      </c>
      <c r="F6724" s="28">
        <v>5</v>
      </c>
      <c r="G6724" s="27">
        <v>0.184475</v>
      </c>
      <c r="H6724" s="27">
        <v>0.16763600000000001</v>
      </c>
      <c r="I6724" s="27">
        <v>0</v>
      </c>
      <c r="J6724" s="26">
        <v>0</v>
      </c>
      <c r="K6724" s="26">
        <v>0</v>
      </c>
      <c r="L6724" s="26">
        <v>0.139627</v>
      </c>
    </row>
    <row r="6725" spans="2:12" ht="19.5" customHeight="1" x14ac:dyDescent="0.3">
      <c r="B6725" s="39" t="s">
        <v>57</v>
      </c>
      <c r="C6725" s="30" t="s">
        <v>34</v>
      </c>
      <c r="D6725" s="30" t="s">
        <v>43</v>
      </c>
      <c r="E6725" s="29">
        <v>44927</v>
      </c>
      <c r="F6725" s="28">
        <v>5</v>
      </c>
      <c r="G6725" s="27">
        <v>0.16564300000000001</v>
      </c>
      <c r="H6725" s="27">
        <v>0.137653</v>
      </c>
      <c r="I6725" s="27">
        <v>0</v>
      </c>
      <c r="J6725" s="26">
        <v>0</v>
      </c>
      <c r="K6725" s="26">
        <v>0</v>
      </c>
      <c r="L6725" s="26">
        <v>8.4372000000000003E-2</v>
      </c>
    </row>
    <row r="6726" spans="2:12" ht="19.5" customHeight="1" x14ac:dyDescent="0.3">
      <c r="B6726" s="39" t="s">
        <v>57</v>
      </c>
      <c r="C6726" s="30" t="s">
        <v>34</v>
      </c>
      <c r="D6726" s="30" t="s">
        <v>43</v>
      </c>
      <c r="E6726" s="29">
        <v>44958</v>
      </c>
      <c r="F6726" s="28">
        <v>5</v>
      </c>
      <c r="G6726" s="27">
        <v>0.20897299999999999</v>
      </c>
      <c r="H6726" s="27">
        <v>0.19078200000000001</v>
      </c>
      <c r="I6726" s="27">
        <v>0</v>
      </c>
      <c r="J6726" s="26">
        <v>0</v>
      </c>
      <c r="K6726" s="26">
        <v>0</v>
      </c>
      <c r="L6726" s="26">
        <v>0.157471</v>
      </c>
    </row>
    <row r="6727" spans="2:12" ht="19.5" customHeight="1" x14ac:dyDescent="0.3">
      <c r="B6727" s="39" t="s">
        <v>57</v>
      </c>
      <c r="C6727" s="30" t="s">
        <v>34</v>
      </c>
      <c r="D6727" s="30" t="s">
        <v>43</v>
      </c>
      <c r="E6727" s="29">
        <v>44986</v>
      </c>
      <c r="F6727" s="28">
        <v>5</v>
      </c>
      <c r="G6727" s="27">
        <v>0</v>
      </c>
      <c r="H6727" s="27">
        <v>0.148426</v>
      </c>
      <c r="I6727" s="27">
        <v>0.120979</v>
      </c>
      <c r="J6727" s="26">
        <v>0</v>
      </c>
      <c r="K6727" s="26">
        <v>0</v>
      </c>
      <c r="L6727" s="26">
        <v>0.12125900000000001</v>
      </c>
    </row>
    <row r="6728" spans="2:12" ht="19.5" customHeight="1" x14ac:dyDescent="0.3">
      <c r="B6728" s="39" t="s">
        <v>57</v>
      </c>
      <c r="C6728" s="30" t="s">
        <v>34</v>
      </c>
      <c r="D6728" s="30" t="s">
        <v>43</v>
      </c>
      <c r="E6728" s="29">
        <v>45017</v>
      </c>
      <c r="F6728" s="28">
        <v>5</v>
      </c>
      <c r="G6728" s="27">
        <v>0</v>
      </c>
      <c r="H6728" s="27">
        <v>0</v>
      </c>
      <c r="I6728" s="27">
        <v>0</v>
      </c>
      <c r="J6728" s="26">
        <v>0.112952</v>
      </c>
      <c r="K6728" s="26">
        <v>9.4922999999999993E-2</v>
      </c>
      <c r="L6728" s="26">
        <v>0.102579</v>
      </c>
    </row>
    <row r="6729" spans="2:12" ht="19.5" customHeight="1" x14ac:dyDescent="0.3">
      <c r="B6729" s="39" t="s">
        <v>57</v>
      </c>
      <c r="C6729" s="30" t="s">
        <v>34</v>
      </c>
      <c r="D6729" s="30" t="s">
        <v>43</v>
      </c>
      <c r="E6729" s="29">
        <v>45047</v>
      </c>
      <c r="F6729" s="28">
        <v>5</v>
      </c>
      <c r="G6729" s="27">
        <v>0</v>
      </c>
      <c r="H6729" s="27">
        <v>0</v>
      </c>
      <c r="I6729" s="27">
        <v>0</v>
      </c>
      <c r="J6729" s="26">
        <v>0.108359</v>
      </c>
      <c r="K6729" s="26">
        <v>9.5658999999999994E-2</v>
      </c>
      <c r="L6729" s="26">
        <v>0.101836</v>
      </c>
    </row>
    <row r="6730" spans="2:12" ht="19.5" customHeight="1" x14ac:dyDescent="0.3">
      <c r="B6730" s="39" t="s">
        <v>57</v>
      </c>
      <c r="C6730" s="30" t="s">
        <v>34</v>
      </c>
      <c r="D6730" s="30" t="s">
        <v>43</v>
      </c>
      <c r="E6730" s="29">
        <v>45078</v>
      </c>
      <c r="F6730" s="28">
        <v>5</v>
      </c>
      <c r="G6730" s="27">
        <v>0</v>
      </c>
      <c r="H6730" s="27">
        <v>0</v>
      </c>
      <c r="I6730" s="27">
        <v>0.13428300000000001</v>
      </c>
      <c r="J6730" s="26">
        <v>0.126359</v>
      </c>
      <c r="K6730" s="26">
        <v>0</v>
      </c>
      <c r="L6730" s="26">
        <v>0.11705400000000001</v>
      </c>
    </row>
    <row r="6731" spans="2:12" ht="19.5" customHeight="1" x14ac:dyDescent="0.3">
      <c r="B6731" s="89" t="s">
        <v>57</v>
      </c>
      <c r="C6731" s="30" t="s">
        <v>34</v>
      </c>
      <c r="D6731" s="30" t="s">
        <v>43</v>
      </c>
      <c r="E6731" s="29">
        <v>45108</v>
      </c>
      <c r="F6731" s="28">
        <v>5</v>
      </c>
      <c r="G6731" s="27">
        <v>0.154255</v>
      </c>
      <c r="H6731" s="27">
        <v>0.14355899999999999</v>
      </c>
      <c r="I6731" s="27">
        <v>0</v>
      </c>
      <c r="J6731" s="26">
        <v>0</v>
      </c>
      <c r="K6731" s="26">
        <v>0</v>
      </c>
      <c r="L6731" s="26">
        <v>0.111272</v>
      </c>
    </row>
    <row r="6732" spans="2:12" ht="19.5" customHeight="1" x14ac:dyDescent="0.3">
      <c r="B6732" s="39" t="s">
        <v>57</v>
      </c>
      <c r="C6732" s="30" t="s">
        <v>34</v>
      </c>
      <c r="D6732" s="30" t="s">
        <v>43</v>
      </c>
      <c r="E6732" s="29">
        <v>44562</v>
      </c>
      <c r="F6732" s="28">
        <v>6</v>
      </c>
      <c r="G6732" s="27">
        <v>0.29853000000000002</v>
      </c>
      <c r="H6732" s="27">
        <v>0.271588</v>
      </c>
      <c r="I6732" s="27">
        <v>0</v>
      </c>
      <c r="J6732" s="26">
        <v>0</v>
      </c>
      <c r="K6732" s="26">
        <v>0</v>
      </c>
      <c r="L6732" s="26">
        <v>0.229828</v>
      </c>
    </row>
    <row r="6733" spans="2:12" ht="19.5" customHeight="1" x14ac:dyDescent="0.3">
      <c r="B6733" s="39" t="s">
        <v>57</v>
      </c>
      <c r="C6733" s="30" t="s">
        <v>34</v>
      </c>
      <c r="D6733" s="30" t="s">
        <v>43</v>
      </c>
      <c r="E6733" s="29">
        <v>44593</v>
      </c>
      <c r="F6733" s="28">
        <v>6</v>
      </c>
      <c r="G6733" s="27">
        <v>0.28946499999999997</v>
      </c>
      <c r="H6733" s="27">
        <v>0.25889099999999998</v>
      </c>
      <c r="I6733" s="27">
        <v>0</v>
      </c>
      <c r="J6733" s="26">
        <v>0</v>
      </c>
      <c r="K6733" s="26">
        <v>0</v>
      </c>
      <c r="L6733" s="26">
        <v>0.23055300000000001</v>
      </c>
    </row>
    <row r="6734" spans="2:12" ht="19.5" customHeight="1" x14ac:dyDescent="0.3">
      <c r="B6734" s="39" t="s">
        <v>57</v>
      </c>
      <c r="C6734" s="30" t="s">
        <v>34</v>
      </c>
      <c r="D6734" s="30" t="s">
        <v>43</v>
      </c>
      <c r="E6734" s="29">
        <v>44621</v>
      </c>
      <c r="F6734" s="28">
        <v>6</v>
      </c>
      <c r="G6734" s="27">
        <v>0</v>
      </c>
      <c r="H6734" s="27">
        <v>0.37826500000000002</v>
      </c>
      <c r="I6734" s="27">
        <v>0.34217500000000001</v>
      </c>
      <c r="J6734" s="26">
        <v>0</v>
      </c>
      <c r="K6734" s="26">
        <v>0</v>
      </c>
      <c r="L6734" s="26">
        <v>0.32052000000000003</v>
      </c>
    </row>
    <row r="6735" spans="2:12" ht="19.5" customHeight="1" x14ac:dyDescent="0.3">
      <c r="B6735" s="39" t="s">
        <v>57</v>
      </c>
      <c r="C6735" s="30" t="s">
        <v>34</v>
      </c>
      <c r="D6735" s="30" t="s">
        <v>43</v>
      </c>
      <c r="E6735" s="29">
        <v>44652</v>
      </c>
      <c r="F6735" s="28">
        <v>6</v>
      </c>
      <c r="G6735" s="27">
        <v>0</v>
      </c>
      <c r="H6735" s="27">
        <v>0</v>
      </c>
      <c r="I6735" s="27">
        <v>0</v>
      </c>
      <c r="J6735" s="26">
        <v>0.25653999999999999</v>
      </c>
      <c r="K6735" s="26">
        <v>0.225159</v>
      </c>
      <c r="L6735" s="26">
        <v>0.22928100000000001</v>
      </c>
    </row>
    <row r="6736" spans="2:12" ht="19.5" customHeight="1" x14ac:dyDescent="0.3">
      <c r="B6736" s="39" t="s">
        <v>57</v>
      </c>
      <c r="C6736" s="30" t="s">
        <v>34</v>
      </c>
      <c r="D6736" s="30" t="s">
        <v>43</v>
      </c>
      <c r="E6736" s="29">
        <v>44682</v>
      </c>
      <c r="F6736" s="28">
        <v>6</v>
      </c>
      <c r="G6736" s="27">
        <v>0</v>
      </c>
      <c r="H6736" s="27">
        <v>0</v>
      </c>
      <c r="I6736" s="27">
        <v>0</v>
      </c>
      <c r="J6736" s="26">
        <v>0.23721300000000001</v>
      </c>
      <c r="K6736" s="26">
        <v>0.21932699999999999</v>
      </c>
      <c r="L6736" s="26">
        <v>0.22162799999999999</v>
      </c>
    </row>
    <row r="6737" spans="2:12" ht="19.5" customHeight="1" x14ac:dyDescent="0.3">
      <c r="B6737" s="39" t="s">
        <v>57</v>
      </c>
      <c r="C6737" s="30" t="s">
        <v>34</v>
      </c>
      <c r="D6737" s="30" t="s">
        <v>43</v>
      </c>
      <c r="E6737" s="29">
        <v>44713</v>
      </c>
      <c r="F6737" s="28">
        <v>6</v>
      </c>
      <c r="G6737" s="27">
        <v>0</v>
      </c>
      <c r="H6737" s="27">
        <v>0</v>
      </c>
      <c r="I6737" s="27">
        <v>0.21822800000000001</v>
      </c>
      <c r="J6737" s="26">
        <v>0.208901</v>
      </c>
      <c r="K6737" s="26">
        <v>0</v>
      </c>
      <c r="L6737" s="26">
        <v>0.20344100000000001</v>
      </c>
    </row>
    <row r="6738" spans="2:12" ht="19.5" customHeight="1" x14ac:dyDescent="0.3">
      <c r="B6738" s="39" t="s">
        <v>57</v>
      </c>
      <c r="C6738" s="30" t="s">
        <v>34</v>
      </c>
      <c r="D6738" s="30" t="s">
        <v>43</v>
      </c>
      <c r="E6738" s="29">
        <v>44743</v>
      </c>
      <c r="F6738" s="28">
        <v>6</v>
      </c>
      <c r="G6738" s="27">
        <v>0.21521899999999999</v>
      </c>
      <c r="H6738" s="27">
        <v>0.20516100000000001</v>
      </c>
      <c r="I6738" s="27">
        <v>0</v>
      </c>
      <c r="J6738" s="26">
        <v>0</v>
      </c>
      <c r="K6738" s="26">
        <v>0</v>
      </c>
      <c r="L6738" s="26">
        <v>0.17033400000000001</v>
      </c>
    </row>
    <row r="6739" spans="2:12" ht="19.5" customHeight="1" x14ac:dyDescent="0.3">
      <c r="B6739" s="39" t="s">
        <v>57</v>
      </c>
      <c r="C6739" s="30" t="s">
        <v>34</v>
      </c>
      <c r="D6739" s="30" t="s">
        <v>43</v>
      </c>
      <c r="E6739" s="29">
        <v>44774</v>
      </c>
      <c r="F6739" s="28">
        <v>6</v>
      </c>
      <c r="G6739" s="27">
        <v>0</v>
      </c>
      <c r="H6739" s="27">
        <v>0</v>
      </c>
      <c r="I6739" s="27">
        <v>0.20707200000000001</v>
      </c>
      <c r="J6739" s="26">
        <v>0.19689000000000001</v>
      </c>
      <c r="K6739" s="26">
        <v>0</v>
      </c>
      <c r="L6739" s="26">
        <v>0.187832</v>
      </c>
    </row>
    <row r="6740" spans="2:12" ht="19.5" customHeight="1" x14ac:dyDescent="0.3">
      <c r="B6740" s="39" t="s">
        <v>57</v>
      </c>
      <c r="C6740" s="30" t="s">
        <v>34</v>
      </c>
      <c r="D6740" s="30" t="s">
        <v>43</v>
      </c>
      <c r="E6740" s="29">
        <v>44805</v>
      </c>
      <c r="F6740" s="28">
        <v>6</v>
      </c>
      <c r="G6740" s="27">
        <v>0</v>
      </c>
      <c r="H6740" s="27">
        <v>0</v>
      </c>
      <c r="I6740" s="27">
        <v>0.20910699999999999</v>
      </c>
      <c r="J6740" s="26">
        <v>0.17915</v>
      </c>
      <c r="K6740" s="26">
        <v>0</v>
      </c>
      <c r="L6740" s="26">
        <v>0.164525</v>
      </c>
    </row>
    <row r="6741" spans="2:12" ht="19.5" customHeight="1" x14ac:dyDescent="0.3">
      <c r="B6741" s="39" t="s">
        <v>57</v>
      </c>
      <c r="C6741" s="30" t="s">
        <v>34</v>
      </c>
      <c r="D6741" s="30" t="s">
        <v>43</v>
      </c>
      <c r="E6741" s="29">
        <v>44835</v>
      </c>
      <c r="F6741" s="28">
        <v>6</v>
      </c>
      <c r="G6741" s="27">
        <v>0</v>
      </c>
      <c r="H6741" s="27">
        <v>0</v>
      </c>
      <c r="I6741" s="27">
        <v>0</v>
      </c>
      <c r="J6741" s="26">
        <v>0.194907</v>
      </c>
      <c r="K6741" s="26">
        <v>0.16320000000000001</v>
      </c>
      <c r="L6741" s="26">
        <v>0.152527</v>
      </c>
    </row>
    <row r="6742" spans="2:12" ht="19.5" customHeight="1" x14ac:dyDescent="0.3">
      <c r="B6742" s="39" t="s">
        <v>57</v>
      </c>
      <c r="C6742" s="30" t="s">
        <v>34</v>
      </c>
      <c r="D6742" s="30" t="s">
        <v>43</v>
      </c>
      <c r="E6742" s="29">
        <v>44866</v>
      </c>
      <c r="F6742" s="28">
        <v>6</v>
      </c>
      <c r="G6742" s="27">
        <v>0</v>
      </c>
      <c r="H6742" s="27">
        <v>0.18624599999999999</v>
      </c>
      <c r="I6742" s="27">
        <v>0.165878</v>
      </c>
      <c r="J6742" s="26">
        <v>0</v>
      </c>
      <c r="K6742" s="26">
        <v>0</v>
      </c>
      <c r="L6742" s="26">
        <v>0.14060600000000001</v>
      </c>
    </row>
    <row r="6743" spans="2:12" ht="19.5" customHeight="1" x14ac:dyDescent="0.3">
      <c r="B6743" s="39" t="s">
        <v>57</v>
      </c>
      <c r="C6743" s="30" t="s">
        <v>34</v>
      </c>
      <c r="D6743" s="30" t="s">
        <v>43</v>
      </c>
      <c r="E6743" s="29">
        <v>44896</v>
      </c>
      <c r="F6743" s="28">
        <v>6</v>
      </c>
      <c r="G6743" s="27">
        <v>0.185475</v>
      </c>
      <c r="H6743" s="27">
        <v>0.16863600000000001</v>
      </c>
      <c r="I6743" s="27">
        <v>0</v>
      </c>
      <c r="J6743" s="26">
        <v>0</v>
      </c>
      <c r="K6743" s="26">
        <v>0</v>
      </c>
      <c r="L6743" s="26">
        <v>0.140627</v>
      </c>
    </row>
    <row r="6744" spans="2:12" ht="19.5" customHeight="1" x14ac:dyDescent="0.3">
      <c r="B6744" s="39" t="s">
        <v>57</v>
      </c>
      <c r="C6744" s="30" t="s">
        <v>34</v>
      </c>
      <c r="D6744" s="30" t="s">
        <v>43</v>
      </c>
      <c r="E6744" s="29">
        <v>44927</v>
      </c>
      <c r="F6744" s="28">
        <v>6</v>
      </c>
      <c r="G6744" s="27">
        <v>0.16664300000000001</v>
      </c>
      <c r="H6744" s="27">
        <v>0.138653</v>
      </c>
      <c r="I6744" s="27">
        <v>0</v>
      </c>
      <c r="J6744" s="26">
        <v>0</v>
      </c>
      <c r="K6744" s="26">
        <v>0</v>
      </c>
      <c r="L6744" s="26">
        <v>8.5372000000000003E-2</v>
      </c>
    </row>
    <row r="6745" spans="2:12" ht="19.5" customHeight="1" x14ac:dyDescent="0.3">
      <c r="B6745" s="39" t="s">
        <v>57</v>
      </c>
      <c r="C6745" s="30" t="s">
        <v>34</v>
      </c>
      <c r="D6745" s="30" t="s">
        <v>43</v>
      </c>
      <c r="E6745" s="29">
        <v>44958</v>
      </c>
      <c r="F6745" s="28">
        <v>6</v>
      </c>
      <c r="G6745" s="27">
        <v>0.20997299999999999</v>
      </c>
      <c r="H6745" s="27">
        <v>0.19178200000000001</v>
      </c>
      <c r="I6745" s="27">
        <v>0</v>
      </c>
      <c r="J6745" s="26">
        <v>0</v>
      </c>
      <c r="K6745" s="26">
        <v>0</v>
      </c>
      <c r="L6745" s="26">
        <v>0.158471</v>
      </c>
    </row>
    <row r="6746" spans="2:12" ht="19.5" customHeight="1" x14ac:dyDescent="0.3">
      <c r="B6746" s="39" t="s">
        <v>57</v>
      </c>
      <c r="C6746" s="30" t="s">
        <v>34</v>
      </c>
      <c r="D6746" s="30" t="s">
        <v>43</v>
      </c>
      <c r="E6746" s="29">
        <v>44986</v>
      </c>
      <c r="F6746" s="28">
        <v>6</v>
      </c>
      <c r="G6746" s="27">
        <v>0</v>
      </c>
      <c r="H6746" s="27">
        <v>0.149426</v>
      </c>
      <c r="I6746" s="27">
        <v>0.121979</v>
      </c>
      <c r="J6746" s="26">
        <v>0</v>
      </c>
      <c r="K6746" s="26">
        <v>0</v>
      </c>
      <c r="L6746" s="26">
        <v>0.12225900000000001</v>
      </c>
    </row>
    <row r="6747" spans="2:12" ht="19.5" customHeight="1" x14ac:dyDescent="0.3">
      <c r="B6747" s="39" t="s">
        <v>57</v>
      </c>
      <c r="C6747" s="30" t="s">
        <v>34</v>
      </c>
      <c r="D6747" s="30" t="s">
        <v>43</v>
      </c>
      <c r="E6747" s="29">
        <v>45017</v>
      </c>
      <c r="F6747" s="28">
        <v>6</v>
      </c>
      <c r="G6747" s="34">
        <v>0</v>
      </c>
      <c r="H6747" s="34">
        <v>0</v>
      </c>
      <c r="I6747" s="34">
        <v>0</v>
      </c>
      <c r="J6747" s="26">
        <v>0.113952</v>
      </c>
      <c r="K6747" s="26">
        <v>9.5922999999999994E-2</v>
      </c>
      <c r="L6747" s="26">
        <v>0.103579</v>
      </c>
    </row>
    <row r="6748" spans="2:12" ht="19.5" customHeight="1" x14ac:dyDescent="0.3">
      <c r="B6748" s="39" t="s">
        <v>57</v>
      </c>
      <c r="C6748" s="30" t="s">
        <v>34</v>
      </c>
      <c r="D6748" s="30" t="s">
        <v>43</v>
      </c>
      <c r="E6748" s="29">
        <v>45047</v>
      </c>
      <c r="F6748" s="28">
        <v>6</v>
      </c>
      <c r="G6748" s="27">
        <v>0</v>
      </c>
      <c r="H6748" s="27">
        <v>0</v>
      </c>
      <c r="I6748" s="27">
        <v>0</v>
      </c>
      <c r="J6748" s="26">
        <v>0.109359</v>
      </c>
      <c r="K6748" s="26">
        <v>9.6658999999999995E-2</v>
      </c>
      <c r="L6748" s="26">
        <v>0.102836</v>
      </c>
    </row>
    <row r="6749" spans="2:12" ht="19.5" customHeight="1" x14ac:dyDescent="0.3">
      <c r="B6749" s="39" t="s">
        <v>57</v>
      </c>
      <c r="C6749" s="30" t="s">
        <v>34</v>
      </c>
      <c r="D6749" s="30" t="s">
        <v>43</v>
      </c>
      <c r="E6749" s="29">
        <v>45078</v>
      </c>
      <c r="F6749" s="28">
        <v>6</v>
      </c>
      <c r="G6749" s="27">
        <v>0</v>
      </c>
      <c r="H6749" s="27">
        <v>0</v>
      </c>
      <c r="I6749" s="27">
        <v>0.13528299999999999</v>
      </c>
      <c r="J6749" s="26">
        <v>0.127359</v>
      </c>
      <c r="K6749" s="26">
        <v>0</v>
      </c>
      <c r="L6749" s="26">
        <v>0.11805400000000001</v>
      </c>
    </row>
    <row r="6750" spans="2:12" ht="19.5" customHeight="1" x14ac:dyDescent="0.3">
      <c r="B6750" s="88" t="s">
        <v>57</v>
      </c>
      <c r="C6750" s="30" t="s">
        <v>34</v>
      </c>
      <c r="D6750" s="30" t="s">
        <v>43</v>
      </c>
      <c r="E6750" s="29">
        <v>45108</v>
      </c>
      <c r="F6750" s="28">
        <v>6</v>
      </c>
      <c r="G6750" s="27">
        <v>0.155255</v>
      </c>
      <c r="H6750" s="27">
        <v>0.14455899999999999</v>
      </c>
      <c r="I6750" s="27">
        <v>0</v>
      </c>
      <c r="J6750" s="26">
        <v>0</v>
      </c>
      <c r="K6750" s="26">
        <v>0</v>
      </c>
      <c r="L6750" s="26">
        <v>0.112272</v>
      </c>
    </row>
    <row r="6751" spans="2:12" ht="19.5" customHeight="1" x14ac:dyDescent="0.3">
      <c r="B6751" s="39" t="s">
        <v>57</v>
      </c>
      <c r="C6751" s="30" t="s">
        <v>34</v>
      </c>
      <c r="D6751" s="30" t="s">
        <v>43</v>
      </c>
      <c r="E6751" s="29">
        <v>44562</v>
      </c>
      <c r="F6751" s="28">
        <v>8</v>
      </c>
      <c r="G6751" s="27">
        <v>0.30053000000000002</v>
      </c>
      <c r="H6751" s="27">
        <v>0.273588</v>
      </c>
      <c r="I6751" s="27">
        <v>0</v>
      </c>
      <c r="J6751" s="26">
        <v>0</v>
      </c>
      <c r="K6751" s="26">
        <v>0</v>
      </c>
      <c r="L6751" s="26">
        <v>0.23182800000000001</v>
      </c>
    </row>
    <row r="6752" spans="2:12" ht="19.5" customHeight="1" x14ac:dyDescent="0.3">
      <c r="B6752" s="39" t="s">
        <v>57</v>
      </c>
      <c r="C6752" s="30" t="s">
        <v>34</v>
      </c>
      <c r="D6752" s="30" t="s">
        <v>43</v>
      </c>
      <c r="E6752" s="29">
        <v>44593</v>
      </c>
      <c r="F6752" s="28">
        <v>8</v>
      </c>
      <c r="G6752" s="27">
        <v>0.29146499999999997</v>
      </c>
      <c r="H6752" s="27">
        <v>0.26089099999999998</v>
      </c>
      <c r="I6752" s="27">
        <v>0</v>
      </c>
      <c r="J6752" s="26">
        <v>0</v>
      </c>
      <c r="K6752" s="26">
        <v>0</v>
      </c>
      <c r="L6752" s="26">
        <v>0.23255300000000001</v>
      </c>
    </row>
    <row r="6753" spans="2:12" ht="19.5" customHeight="1" x14ac:dyDescent="0.3">
      <c r="B6753" s="39" t="s">
        <v>57</v>
      </c>
      <c r="C6753" s="30" t="s">
        <v>34</v>
      </c>
      <c r="D6753" s="30" t="s">
        <v>43</v>
      </c>
      <c r="E6753" s="29">
        <v>44621</v>
      </c>
      <c r="F6753" s="28">
        <v>8</v>
      </c>
      <c r="G6753" s="27">
        <v>0</v>
      </c>
      <c r="H6753" s="27">
        <v>0.38026500000000002</v>
      </c>
      <c r="I6753" s="27">
        <v>0.34417500000000001</v>
      </c>
      <c r="J6753" s="26">
        <v>0</v>
      </c>
      <c r="K6753" s="26">
        <v>0</v>
      </c>
      <c r="L6753" s="26">
        <v>0.32251999999999997</v>
      </c>
    </row>
    <row r="6754" spans="2:12" ht="19.5" customHeight="1" x14ac:dyDescent="0.3">
      <c r="B6754" s="39" t="s">
        <v>57</v>
      </c>
      <c r="C6754" s="30" t="s">
        <v>34</v>
      </c>
      <c r="D6754" s="30" t="s">
        <v>43</v>
      </c>
      <c r="E6754" s="29">
        <v>44652</v>
      </c>
      <c r="F6754" s="28">
        <v>8</v>
      </c>
      <c r="G6754" s="27">
        <v>0</v>
      </c>
      <c r="H6754" s="27">
        <v>0</v>
      </c>
      <c r="I6754" s="27">
        <v>0</v>
      </c>
      <c r="J6754" s="26">
        <v>0.25853999999999999</v>
      </c>
      <c r="K6754" s="26">
        <v>0.227159</v>
      </c>
      <c r="L6754" s="26">
        <v>0.23128099999999999</v>
      </c>
    </row>
    <row r="6755" spans="2:12" ht="19.5" customHeight="1" x14ac:dyDescent="0.3">
      <c r="B6755" s="39" t="s">
        <v>57</v>
      </c>
      <c r="C6755" s="30" t="s">
        <v>34</v>
      </c>
      <c r="D6755" s="30" t="s">
        <v>43</v>
      </c>
      <c r="E6755" s="29">
        <v>44682</v>
      </c>
      <c r="F6755" s="28">
        <v>8</v>
      </c>
      <c r="G6755" s="27">
        <v>0</v>
      </c>
      <c r="H6755" s="27">
        <v>0</v>
      </c>
      <c r="I6755" s="27">
        <v>0</v>
      </c>
      <c r="J6755" s="26">
        <v>0.23921300000000001</v>
      </c>
      <c r="K6755" s="26">
        <v>0.221327</v>
      </c>
      <c r="L6755" s="26">
        <v>0.22362799999999999</v>
      </c>
    </row>
    <row r="6756" spans="2:12" ht="19.5" customHeight="1" x14ac:dyDescent="0.3">
      <c r="B6756" s="39" t="s">
        <v>57</v>
      </c>
      <c r="C6756" s="30" t="s">
        <v>34</v>
      </c>
      <c r="D6756" s="30" t="s">
        <v>43</v>
      </c>
      <c r="E6756" s="29">
        <v>44713</v>
      </c>
      <c r="F6756" s="28">
        <v>8</v>
      </c>
      <c r="G6756" s="27">
        <v>0</v>
      </c>
      <c r="H6756" s="27">
        <v>0</v>
      </c>
      <c r="I6756" s="27">
        <v>0.22022800000000001</v>
      </c>
      <c r="J6756" s="26">
        <v>0.21090100000000001</v>
      </c>
      <c r="K6756" s="26">
        <v>0</v>
      </c>
      <c r="L6756" s="26">
        <v>0.20544100000000001</v>
      </c>
    </row>
    <row r="6757" spans="2:12" ht="19.5" customHeight="1" x14ac:dyDescent="0.3">
      <c r="B6757" s="39" t="s">
        <v>57</v>
      </c>
      <c r="C6757" s="30" t="s">
        <v>34</v>
      </c>
      <c r="D6757" s="30" t="s">
        <v>43</v>
      </c>
      <c r="E6757" s="29">
        <v>44743</v>
      </c>
      <c r="F6757" s="28">
        <v>8</v>
      </c>
      <c r="G6757" s="27">
        <v>0.217219</v>
      </c>
      <c r="H6757" s="27">
        <v>0.20716100000000001</v>
      </c>
      <c r="I6757" s="27">
        <v>0</v>
      </c>
      <c r="J6757" s="26">
        <v>0</v>
      </c>
      <c r="K6757" s="26">
        <v>0</v>
      </c>
      <c r="L6757" s="26">
        <v>0.17233399999999999</v>
      </c>
    </row>
    <row r="6758" spans="2:12" ht="19.5" customHeight="1" x14ac:dyDescent="0.3">
      <c r="B6758" s="39" t="s">
        <v>57</v>
      </c>
      <c r="C6758" s="30" t="s">
        <v>34</v>
      </c>
      <c r="D6758" s="30" t="s">
        <v>43</v>
      </c>
      <c r="E6758" s="29">
        <v>44774</v>
      </c>
      <c r="F6758" s="28">
        <v>8</v>
      </c>
      <c r="G6758" s="27">
        <v>0</v>
      </c>
      <c r="H6758" s="27">
        <v>0</v>
      </c>
      <c r="I6758" s="27">
        <v>0.20907200000000001</v>
      </c>
      <c r="J6758" s="26">
        <v>0.19889000000000001</v>
      </c>
      <c r="K6758" s="26">
        <v>0</v>
      </c>
      <c r="L6758" s="26">
        <v>0.189832</v>
      </c>
    </row>
    <row r="6759" spans="2:12" ht="19.5" customHeight="1" x14ac:dyDescent="0.3">
      <c r="B6759" s="39" t="s">
        <v>57</v>
      </c>
      <c r="C6759" s="30" t="s">
        <v>34</v>
      </c>
      <c r="D6759" s="30" t="s">
        <v>43</v>
      </c>
      <c r="E6759" s="29">
        <v>44805</v>
      </c>
      <c r="F6759" s="28">
        <v>8</v>
      </c>
      <c r="G6759" s="27">
        <v>0</v>
      </c>
      <c r="H6759" s="27">
        <v>0</v>
      </c>
      <c r="I6759" s="27">
        <v>0.21110699999999999</v>
      </c>
      <c r="J6759" s="26">
        <v>0.18115000000000001</v>
      </c>
      <c r="K6759" s="26">
        <v>0</v>
      </c>
      <c r="L6759" s="26">
        <v>0.16652500000000001</v>
      </c>
    </row>
    <row r="6760" spans="2:12" ht="19.5" customHeight="1" x14ac:dyDescent="0.3">
      <c r="B6760" s="39" t="s">
        <v>57</v>
      </c>
      <c r="C6760" s="30" t="s">
        <v>34</v>
      </c>
      <c r="D6760" s="30" t="s">
        <v>43</v>
      </c>
      <c r="E6760" s="29">
        <v>44835</v>
      </c>
      <c r="F6760" s="28">
        <v>8</v>
      </c>
      <c r="G6760" s="27">
        <v>0</v>
      </c>
      <c r="H6760" s="27">
        <v>0</v>
      </c>
      <c r="I6760" s="27">
        <v>0</v>
      </c>
      <c r="J6760" s="26">
        <v>0.196907</v>
      </c>
      <c r="K6760" s="26">
        <v>0.16520000000000001</v>
      </c>
      <c r="L6760" s="26">
        <v>0.154527</v>
      </c>
    </row>
    <row r="6761" spans="2:12" ht="19.5" customHeight="1" x14ac:dyDescent="0.3">
      <c r="B6761" s="39" t="s">
        <v>57</v>
      </c>
      <c r="C6761" s="30" t="s">
        <v>34</v>
      </c>
      <c r="D6761" s="30" t="s">
        <v>43</v>
      </c>
      <c r="E6761" s="29">
        <v>44866</v>
      </c>
      <c r="F6761" s="28">
        <v>8</v>
      </c>
      <c r="G6761" s="27">
        <v>0</v>
      </c>
      <c r="H6761" s="27">
        <v>0.188246</v>
      </c>
      <c r="I6761" s="27">
        <v>0.167878</v>
      </c>
      <c r="J6761" s="26">
        <v>0</v>
      </c>
      <c r="K6761" s="26">
        <v>0</v>
      </c>
      <c r="L6761" s="26">
        <v>0.14260600000000001</v>
      </c>
    </row>
    <row r="6762" spans="2:12" ht="19.5" customHeight="1" x14ac:dyDescent="0.3">
      <c r="B6762" s="39" t="s">
        <v>57</v>
      </c>
      <c r="C6762" s="30" t="s">
        <v>34</v>
      </c>
      <c r="D6762" s="30" t="s">
        <v>43</v>
      </c>
      <c r="E6762" s="29">
        <v>44896</v>
      </c>
      <c r="F6762" s="28">
        <v>8</v>
      </c>
      <c r="G6762" s="27">
        <v>0.187475</v>
      </c>
      <c r="H6762" s="27">
        <v>0.17063600000000001</v>
      </c>
      <c r="I6762" s="27">
        <v>0</v>
      </c>
      <c r="J6762" s="26">
        <v>0</v>
      </c>
      <c r="K6762" s="26">
        <v>0</v>
      </c>
      <c r="L6762" s="26">
        <v>0.142627</v>
      </c>
    </row>
    <row r="6763" spans="2:12" ht="19.5" customHeight="1" x14ac:dyDescent="0.3">
      <c r="B6763" s="39" t="s">
        <v>57</v>
      </c>
      <c r="C6763" s="30" t="s">
        <v>34</v>
      </c>
      <c r="D6763" s="30" t="s">
        <v>43</v>
      </c>
      <c r="E6763" s="29">
        <v>44927</v>
      </c>
      <c r="F6763" s="28">
        <v>8</v>
      </c>
      <c r="G6763" s="27">
        <v>0.16864299999999999</v>
      </c>
      <c r="H6763" s="27">
        <v>0.140653</v>
      </c>
      <c r="I6763" s="27">
        <v>0</v>
      </c>
      <c r="J6763" s="26">
        <v>0</v>
      </c>
      <c r="K6763" s="26">
        <v>0</v>
      </c>
      <c r="L6763" s="26">
        <v>8.7372000000000005E-2</v>
      </c>
    </row>
    <row r="6764" spans="2:12" ht="19.5" customHeight="1" x14ac:dyDescent="0.3">
      <c r="B6764" s="39" t="s">
        <v>57</v>
      </c>
      <c r="C6764" s="30" t="s">
        <v>34</v>
      </c>
      <c r="D6764" s="30" t="s">
        <v>43</v>
      </c>
      <c r="E6764" s="29">
        <v>44958</v>
      </c>
      <c r="F6764" s="28">
        <v>8</v>
      </c>
      <c r="G6764" s="27">
        <v>0.21197299999999999</v>
      </c>
      <c r="H6764" s="27">
        <v>0.19378200000000001</v>
      </c>
      <c r="I6764" s="27">
        <v>0</v>
      </c>
      <c r="J6764" s="26">
        <v>0</v>
      </c>
      <c r="K6764" s="26">
        <v>0</v>
      </c>
      <c r="L6764" s="26">
        <v>0.160471</v>
      </c>
    </row>
    <row r="6765" spans="2:12" ht="19.5" customHeight="1" x14ac:dyDescent="0.3">
      <c r="B6765" s="39" t="s">
        <v>57</v>
      </c>
      <c r="C6765" s="30" t="s">
        <v>34</v>
      </c>
      <c r="D6765" s="30" t="s">
        <v>43</v>
      </c>
      <c r="E6765" s="29">
        <v>44986</v>
      </c>
      <c r="F6765" s="28">
        <v>8</v>
      </c>
      <c r="G6765" s="27">
        <v>0</v>
      </c>
      <c r="H6765" s="27">
        <v>0.15142600000000001</v>
      </c>
      <c r="I6765" s="27">
        <v>0.12397900000000001</v>
      </c>
      <c r="J6765" s="26">
        <v>0</v>
      </c>
      <c r="K6765" s="26">
        <v>0</v>
      </c>
      <c r="L6765" s="26">
        <v>0.12425899999999999</v>
      </c>
    </row>
    <row r="6766" spans="2:12" ht="19.5" customHeight="1" x14ac:dyDescent="0.3">
      <c r="B6766" s="39" t="s">
        <v>57</v>
      </c>
      <c r="C6766" s="30" t="s">
        <v>34</v>
      </c>
      <c r="D6766" s="30" t="s">
        <v>43</v>
      </c>
      <c r="E6766" s="29">
        <v>45017</v>
      </c>
      <c r="F6766" s="28">
        <v>8</v>
      </c>
      <c r="G6766" s="27">
        <v>0</v>
      </c>
      <c r="H6766" s="27">
        <v>0</v>
      </c>
      <c r="I6766" s="27">
        <v>0</v>
      </c>
      <c r="J6766" s="26">
        <v>0.115952</v>
      </c>
      <c r="K6766" s="26">
        <v>9.7922999999999996E-2</v>
      </c>
      <c r="L6766" s="26">
        <v>0.10557900000000001</v>
      </c>
    </row>
    <row r="6767" spans="2:12" ht="19.5" customHeight="1" x14ac:dyDescent="0.3">
      <c r="B6767" s="39" t="s">
        <v>57</v>
      </c>
      <c r="C6767" s="30" t="s">
        <v>34</v>
      </c>
      <c r="D6767" s="30" t="s">
        <v>43</v>
      </c>
      <c r="E6767" s="29">
        <v>45047</v>
      </c>
      <c r="F6767" s="28">
        <v>8</v>
      </c>
      <c r="G6767" s="27">
        <v>0</v>
      </c>
      <c r="H6767" s="27">
        <v>0</v>
      </c>
      <c r="I6767" s="27">
        <v>0</v>
      </c>
      <c r="J6767" s="26">
        <v>0.111359</v>
      </c>
      <c r="K6767" s="26">
        <v>9.8658999999999997E-2</v>
      </c>
      <c r="L6767" s="26">
        <v>0.104836</v>
      </c>
    </row>
    <row r="6768" spans="2:12" ht="19.5" customHeight="1" x14ac:dyDescent="0.3">
      <c r="B6768" s="39" t="s">
        <v>57</v>
      </c>
      <c r="C6768" s="30" t="s">
        <v>34</v>
      </c>
      <c r="D6768" s="30" t="s">
        <v>43</v>
      </c>
      <c r="E6768" s="29">
        <v>45078</v>
      </c>
      <c r="F6768" s="28">
        <v>8</v>
      </c>
      <c r="G6768" s="27">
        <v>0</v>
      </c>
      <c r="H6768" s="27">
        <v>0</v>
      </c>
      <c r="I6768" s="27">
        <v>0.13728299999999999</v>
      </c>
      <c r="J6768" s="26">
        <v>0.129359</v>
      </c>
      <c r="K6768" s="26">
        <v>0</v>
      </c>
      <c r="L6768" s="26">
        <v>0.12005399999999999</v>
      </c>
    </row>
    <row r="6769" spans="2:12" ht="19.5" customHeight="1" x14ac:dyDescent="0.3">
      <c r="B6769" s="88" t="s">
        <v>57</v>
      </c>
      <c r="C6769" s="30" t="s">
        <v>34</v>
      </c>
      <c r="D6769" s="30" t="s">
        <v>43</v>
      </c>
      <c r="E6769" s="29">
        <v>45108</v>
      </c>
      <c r="F6769" s="28">
        <v>8</v>
      </c>
      <c r="G6769" s="27">
        <v>0.15725500000000001</v>
      </c>
      <c r="H6769" s="27">
        <v>0.14655899999999999</v>
      </c>
      <c r="I6769" s="27">
        <v>0</v>
      </c>
      <c r="J6769" s="26">
        <v>0</v>
      </c>
      <c r="K6769" s="26">
        <v>0</v>
      </c>
      <c r="L6769" s="26">
        <v>0.114272</v>
      </c>
    </row>
    <row r="6770" spans="2:12" ht="19.5" customHeight="1" x14ac:dyDescent="0.3">
      <c r="B6770" s="39" t="s">
        <v>57</v>
      </c>
      <c r="C6770" s="30" t="s">
        <v>34</v>
      </c>
      <c r="D6770" s="30" t="s">
        <v>43</v>
      </c>
      <c r="E6770" s="29">
        <v>44562</v>
      </c>
      <c r="F6770" s="28">
        <v>10</v>
      </c>
      <c r="G6770" s="27">
        <v>0.30253000000000002</v>
      </c>
      <c r="H6770" s="27">
        <v>0.275588</v>
      </c>
      <c r="I6770" s="27">
        <v>0</v>
      </c>
      <c r="J6770" s="26">
        <v>0</v>
      </c>
      <c r="K6770" s="26">
        <v>0</v>
      </c>
      <c r="L6770" s="26">
        <v>0.23382800000000001</v>
      </c>
    </row>
    <row r="6771" spans="2:12" ht="19.5" customHeight="1" x14ac:dyDescent="0.3">
      <c r="B6771" s="39" t="s">
        <v>57</v>
      </c>
      <c r="C6771" s="30" t="s">
        <v>34</v>
      </c>
      <c r="D6771" s="30" t="s">
        <v>43</v>
      </c>
      <c r="E6771" s="29">
        <v>44593</v>
      </c>
      <c r="F6771" s="28">
        <v>10</v>
      </c>
      <c r="G6771" s="27">
        <v>0.29346499999999998</v>
      </c>
      <c r="H6771" s="27">
        <v>0.26289099999999999</v>
      </c>
      <c r="I6771" s="27">
        <v>0</v>
      </c>
      <c r="J6771" s="26">
        <v>0</v>
      </c>
      <c r="K6771" s="26">
        <v>0</v>
      </c>
      <c r="L6771" s="26">
        <v>0.23455300000000001</v>
      </c>
    </row>
    <row r="6772" spans="2:12" ht="19.5" customHeight="1" x14ac:dyDescent="0.3">
      <c r="B6772" s="39" t="s">
        <v>57</v>
      </c>
      <c r="C6772" s="30" t="s">
        <v>34</v>
      </c>
      <c r="D6772" s="30" t="s">
        <v>43</v>
      </c>
      <c r="E6772" s="29">
        <v>44621</v>
      </c>
      <c r="F6772" s="28">
        <v>10</v>
      </c>
      <c r="G6772" s="27">
        <v>0</v>
      </c>
      <c r="H6772" s="27">
        <v>0.38226500000000002</v>
      </c>
      <c r="I6772" s="27">
        <v>0.34617500000000001</v>
      </c>
      <c r="J6772" s="26">
        <v>0</v>
      </c>
      <c r="K6772" s="26">
        <v>0</v>
      </c>
      <c r="L6772" s="26">
        <v>0.32451999999999998</v>
      </c>
    </row>
    <row r="6773" spans="2:12" ht="19.5" customHeight="1" x14ac:dyDescent="0.3">
      <c r="B6773" s="39" t="s">
        <v>57</v>
      </c>
      <c r="C6773" s="30" t="s">
        <v>34</v>
      </c>
      <c r="D6773" s="30" t="s">
        <v>43</v>
      </c>
      <c r="E6773" s="29">
        <v>44652</v>
      </c>
      <c r="F6773" s="28">
        <v>10</v>
      </c>
      <c r="G6773" s="27">
        <v>0</v>
      </c>
      <c r="H6773" s="27">
        <v>0</v>
      </c>
      <c r="I6773" s="27">
        <v>0</v>
      </c>
      <c r="J6773" s="26">
        <v>0.26053999999999999</v>
      </c>
      <c r="K6773" s="26">
        <v>0.229159</v>
      </c>
      <c r="L6773" s="26">
        <v>0.23328099999999999</v>
      </c>
    </row>
    <row r="6774" spans="2:12" ht="19.5" customHeight="1" x14ac:dyDescent="0.3">
      <c r="B6774" s="39" t="s">
        <v>57</v>
      </c>
      <c r="C6774" s="30" t="s">
        <v>34</v>
      </c>
      <c r="D6774" s="30" t="s">
        <v>43</v>
      </c>
      <c r="E6774" s="29">
        <v>44682</v>
      </c>
      <c r="F6774" s="28">
        <v>10</v>
      </c>
      <c r="G6774" s="27">
        <v>0</v>
      </c>
      <c r="H6774" s="27">
        <v>0</v>
      </c>
      <c r="I6774" s="27">
        <v>0</v>
      </c>
      <c r="J6774" s="26">
        <v>0.24121300000000001</v>
      </c>
      <c r="K6774" s="26">
        <v>0.223327</v>
      </c>
      <c r="L6774" s="26">
        <v>0.225628</v>
      </c>
    </row>
    <row r="6775" spans="2:12" ht="19.5" customHeight="1" x14ac:dyDescent="0.3">
      <c r="B6775" s="39" t="s">
        <v>57</v>
      </c>
      <c r="C6775" s="30" t="s">
        <v>34</v>
      </c>
      <c r="D6775" s="30" t="s">
        <v>43</v>
      </c>
      <c r="E6775" s="29">
        <v>44713</v>
      </c>
      <c r="F6775" s="28">
        <v>10</v>
      </c>
      <c r="G6775" s="27">
        <v>0</v>
      </c>
      <c r="H6775" s="27">
        <v>0</v>
      </c>
      <c r="I6775" s="27">
        <v>0.22222800000000001</v>
      </c>
      <c r="J6775" s="26">
        <v>0.21290100000000001</v>
      </c>
      <c r="K6775" s="26">
        <v>0</v>
      </c>
      <c r="L6775" s="26">
        <v>0.20744099999999999</v>
      </c>
    </row>
    <row r="6776" spans="2:12" ht="19.5" customHeight="1" x14ac:dyDescent="0.3">
      <c r="B6776" s="39" t="s">
        <v>57</v>
      </c>
      <c r="C6776" s="30" t="s">
        <v>34</v>
      </c>
      <c r="D6776" s="30" t="s">
        <v>43</v>
      </c>
      <c r="E6776" s="29">
        <v>44743</v>
      </c>
      <c r="F6776" s="28">
        <v>10</v>
      </c>
      <c r="G6776" s="27">
        <v>0.219219</v>
      </c>
      <c r="H6776" s="27">
        <v>0.20916100000000001</v>
      </c>
      <c r="I6776" s="27">
        <v>0</v>
      </c>
      <c r="J6776" s="26">
        <v>0</v>
      </c>
      <c r="K6776" s="26">
        <v>0</v>
      </c>
      <c r="L6776" s="26">
        <v>0.17433399999999999</v>
      </c>
    </row>
    <row r="6777" spans="2:12" ht="19.5" customHeight="1" x14ac:dyDescent="0.3">
      <c r="B6777" s="39" t="s">
        <v>57</v>
      </c>
      <c r="C6777" s="30" t="s">
        <v>34</v>
      </c>
      <c r="D6777" s="30" t="s">
        <v>43</v>
      </c>
      <c r="E6777" s="29">
        <v>44774</v>
      </c>
      <c r="F6777" s="28">
        <v>10</v>
      </c>
      <c r="G6777" s="27">
        <v>0</v>
      </c>
      <c r="H6777" s="27">
        <v>0</v>
      </c>
      <c r="I6777" s="27">
        <v>0.21107200000000001</v>
      </c>
      <c r="J6777" s="26">
        <v>0.20089000000000001</v>
      </c>
      <c r="K6777" s="26">
        <v>0</v>
      </c>
      <c r="L6777" s="26">
        <v>0.191832</v>
      </c>
    </row>
    <row r="6778" spans="2:12" ht="19.5" customHeight="1" x14ac:dyDescent="0.3">
      <c r="B6778" s="39" t="s">
        <v>57</v>
      </c>
      <c r="C6778" s="30" t="s">
        <v>34</v>
      </c>
      <c r="D6778" s="30" t="s">
        <v>43</v>
      </c>
      <c r="E6778" s="29">
        <v>44805</v>
      </c>
      <c r="F6778" s="28">
        <v>10</v>
      </c>
      <c r="G6778" s="27">
        <v>0</v>
      </c>
      <c r="H6778" s="27">
        <v>0</v>
      </c>
      <c r="I6778" s="27">
        <v>0.21310699999999999</v>
      </c>
      <c r="J6778" s="26">
        <v>0.18315000000000001</v>
      </c>
      <c r="K6778" s="26">
        <v>0</v>
      </c>
      <c r="L6778" s="26">
        <v>0.16852500000000001</v>
      </c>
    </row>
    <row r="6779" spans="2:12" ht="19.5" customHeight="1" x14ac:dyDescent="0.3">
      <c r="B6779" s="39" t="s">
        <v>57</v>
      </c>
      <c r="C6779" s="30" t="s">
        <v>34</v>
      </c>
      <c r="D6779" s="30" t="s">
        <v>43</v>
      </c>
      <c r="E6779" s="29">
        <v>44835</v>
      </c>
      <c r="F6779" s="28">
        <v>10</v>
      </c>
      <c r="G6779" s="27">
        <v>0</v>
      </c>
      <c r="H6779" s="27">
        <v>0</v>
      </c>
      <c r="I6779" s="27">
        <v>0</v>
      </c>
      <c r="J6779" s="26">
        <v>0.198907</v>
      </c>
      <c r="K6779" s="26">
        <v>0.16719999999999999</v>
      </c>
      <c r="L6779" s="26">
        <v>0.156527</v>
      </c>
    </row>
    <row r="6780" spans="2:12" ht="19.5" customHeight="1" x14ac:dyDescent="0.3">
      <c r="B6780" s="39" t="s">
        <v>57</v>
      </c>
      <c r="C6780" s="30" t="s">
        <v>34</v>
      </c>
      <c r="D6780" s="30" t="s">
        <v>43</v>
      </c>
      <c r="E6780" s="29">
        <v>44866</v>
      </c>
      <c r="F6780" s="28">
        <v>10</v>
      </c>
      <c r="G6780" s="27">
        <v>0</v>
      </c>
      <c r="H6780" s="27">
        <v>0.190246</v>
      </c>
      <c r="I6780" s="27">
        <v>0.169878</v>
      </c>
      <c r="J6780" s="26">
        <v>0</v>
      </c>
      <c r="K6780" s="26">
        <v>0</v>
      </c>
      <c r="L6780" s="26">
        <v>0.14460600000000001</v>
      </c>
    </row>
    <row r="6781" spans="2:12" ht="19.5" customHeight="1" x14ac:dyDescent="0.3">
      <c r="B6781" s="39" t="s">
        <v>57</v>
      </c>
      <c r="C6781" s="30" t="s">
        <v>34</v>
      </c>
      <c r="D6781" s="30" t="s">
        <v>43</v>
      </c>
      <c r="E6781" s="29">
        <v>44896</v>
      </c>
      <c r="F6781" s="28">
        <v>10</v>
      </c>
      <c r="G6781" s="27">
        <v>0.189475</v>
      </c>
      <c r="H6781" s="27">
        <v>0.17263600000000001</v>
      </c>
      <c r="I6781" s="27">
        <v>0</v>
      </c>
      <c r="J6781" s="26">
        <v>0</v>
      </c>
      <c r="K6781" s="26">
        <v>0</v>
      </c>
      <c r="L6781" s="26">
        <v>0.14462700000000001</v>
      </c>
    </row>
    <row r="6782" spans="2:12" ht="19.5" customHeight="1" x14ac:dyDescent="0.3">
      <c r="B6782" s="39" t="s">
        <v>57</v>
      </c>
      <c r="C6782" s="30" t="s">
        <v>34</v>
      </c>
      <c r="D6782" s="30" t="s">
        <v>43</v>
      </c>
      <c r="E6782" s="29">
        <v>44927</v>
      </c>
      <c r="F6782" s="28">
        <v>10</v>
      </c>
      <c r="G6782" s="27">
        <v>0.17064299999999999</v>
      </c>
      <c r="H6782" s="27">
        <v>0.142653</v>
      </c>
      <c r="I6782" s="27">
        <v>0</v>
      </c>
      <c r="J6782" s="26">
        <v>0</v>
      </c>
      <c r="K6782" s="26">
        <v>0</v>
      </c>
      <c r="L6782" s="26">
        <v>8.9371999999999993E-2</v>
      </c>
    </row>
    <row r="6783" spans="2:12" ht="19.5" customHeight="1" x14ac:dyDescent="0.3">
      <c r="B6783" s="39" t="s">
        <v>57</v>
      </c>
      <c r="C6783" s="30" t="s">
        <v>34</v>
      </c>
      <c r="D6783" s="30" t="s">
        <v>43</v>
      </c>
      <c r="E6783" s="29">
        <v>44958</v>
      </c>
      <c r="F6783" s="28">
        <v>10</v>
      </c>
      <c r="G6783" s="27">
        <v>0.213973</v>
      </c>
      <c r="H6783" s="27">
        <v>0.19578200000000001</v>
      </c>
      <c r="I6783" s="27">
        <v>0</v>
      </c>
      <c r="J6783" s="26">
        <v>0</v>
      </c>
      <c r="K6783" s="26">
        <v>0</v>
      </c>
      <c r="L6783" s="26">
        <v>0.162471</v>
      </c>
    </row>
    <row r="6784" spans="2:12" ht="19.5" customHeight="1" x14ac:dyDescent="0.3">
      <c r="B6784" s="39" t="s">
        <v>57</v>
      </c>
      <c r="C6784" s="30" t="s">
        <v>34</v>
      </c>
      <c r="D6784" s="30" t="s">
        <v>43</v>
      </c>
      <c r="E6784" s="29">
        <v>44986</v>
      </c>
      <c r="F6784" s="28">
        <v>10</v>
      </c>
      <c r="G6784" s="27">
        <v>0</v>
      </c>
      <c r="H6784" s="27">
        <v>0.15342600000000001</v>
      </c>
      <c r="I6784" s="27">
        <v>0.12597900000000001</v>
      </c>
      <c r="J6784" s="26">
        <v>0</v>
      </c>
      <c r="K6784" s="26">
        <v>0</v>
      </c>
      <c r="L6784" s="26">
        <v>0.12625900000000001</v>
      </c>
    </row>
    <row r="6785" spans="2:12" ht="19.5" customHeight="1" x14ac:dyDescent="0.3">
      <c r="B6785" s="39" t="s">
        <v>57</v>
      </c>
      <c r="C6785" s="30" t="s">
        <v>34</v>
      </c>
      <c r="D6785" s="30" t="s">
        <v>43</v>
      </c>
      <c r="E6785" s="29">
        <v>45017</v>
      </c>
      <c r="F6785" s="28">
        <v>10</v>
      </c>
      <c r="G6785" s="34">
        <v>0</v>
      </c>
      <c r="H6785" s="34">
        <v>0</v>
      </c>
      <c r="I6785" s="34">
        <v>0</v>
      </c>
      <c r="J6785" s="26">
        <v>0.117952</v>
      </c>
      <c r="K6785" s="26">
        <v>9.9922999999999998E-2</v>
      </c>
      <c r="L6785" s="26">
        <v>0.10757899999999999</v>
      </c>
    </row>
    <row r="6786" spans="2:12" ht="19.5" customHeight="1" x14ac:dyDescent="0.3">
      <c r="B6786" s="39" t="s">
        <v>57</v>
      </c>
      <c r="C6786" s="30" t="s">
        <v>34</v>
      </c>
      <c r="D6786" s="30" t="s">
        <v>43</v>
      </c>
      <c r="E6786" s="29">
        <v>45047</v>
      </c>
      <c r="F6786" s="28">
        <v>10</v>
      </c>
      <c r="G6786" s="27">
        <v>0</v>
      </c>
      <c r="H6786" s="27">
        <v>0</v>
      </c>
      <c r="I6786" s="27">
        <v>0</v>
      </c>
      <c r="J6786" s="26">
        <v>0.113359</v>
      </c>
      <c r="K6786" s="26">
        <v>0.100659</v>
      </c>
      <c r="L6786" s="26">
        <v>0.106836</v>
      </c>
    </row>
    <row r="6787" spans="2:12" ht="19.5" customHeight="1" x14ac:dyDescent="0.3">
      <c r="B6787" s="39" t="s">
        <v>57</v>
      </c>
      <c r="C6787" s="38" t="s">
        <v>34</v>
      </c>
      <c r="D6787" s="38" t="s">
        <v>43</v>
      </c>
      <c r="E6787" s="43">
        <v>45078</v>
      </c>
      <c r="F6787" s="42">
        <v>10</v>
      </c>
      <c r="G6787" s="27">
        <v>0</v>
      </c>
      <c r="H6787" s="27">
        <v>0</v>
      </c>
      <c r="I6787" s="27">
        <v>0.13928299999999999</v>
      </c>
      <c r="J6787" s="25">
        <v>0.131359</v>
      </c>
      <c r="K6787" s="25">
        <v>0</v>
      </c>
      <c r="L6787" s="25">
        <v>0.122054</v>
      </c>
    </row>
    <row r="6788" spans="2:12" ht="19.5" customHeight="1" x14ac:dyDescent="0.3">
      <c r="B6788" s="88" t="s">
        <v>57</v>
      </c>
      <c r="C6788" s="38" t="s">
        <v>34</v>
      </c>
      <c r="D6788" s="38" t="s">
        <v>43</v>
      </c>
      <c r="E6788" s="43">
        <v>45108</v>
      </c>
      <c r="F6788" s="42">
        <v>10</v>
      </c>
      <c r="G6788" s="27">
        <v>0.15925500000000001</v>
      </c>
      <c r="H6788" s="27">
        <v>0.148559</v>
      </c>
      <c r="I6788" s="27">
        <v>0</v>
      </c>
      <c r="J6788" s="25">
        <v>0</v>
      </c>
      <c r="K6788" s="25">
        <v>0</v>
      </c>
      <c r="L6788" s="25">
        <v>0.116272</v>
      </c>
    </row>
    <row r="6789" spans="2:12" ht="19.5" customHeight="1" x14ac:dyDescent="0.3">
      <c r="B6789" s="39" t="s">
        <v>57</v>
      </c>
      <c r="C6789" s="38" t="s">
        <v>34</v>
      </c>
      <c r="D6789" s="38" t="s">
        <v>43</v>
      </c>
      <c r="E6789" s="43">
        <v>44562</v>
      </c>
      <c r="F6789" s="42">
        <v>15</v>
      </c>
      <c r="G6789" s="27">
        <v>0.30753000000000003</v>
      </c>
      <c r="H6789" s="27">
        <v>0.280588</v>
      </c>
      <c r="I6789" s="27">
        <v>0</v>
      </c>
      <c r="J6789" s="25">
        <v>0</v>
      </c>
      <c r="K6789" s="25">
        <v>0</v>
      </c>
      <c r="L6789" s="25">
        <v>0.23882800000000001</v>
      </c>
    </row>
    <row r="6790" spans="2:12" ht="19.5" customHeight="1" x14ac:dyDescent="0.3">
      <c r="B6790" s="39" t="s">
        <v>57</v>
      </c>
      <c r="C6790" s="38" t="s">
        <v>34</v>
      </c>
      <c r="D6790" s="38" t="s">
        <v>43</v>
      </c>
      <c r="E6790" s="43">
        <v>44593</v>
      </c>
      <c r="F6790" s="42">
        <v>15</v>
      </c>
      <c r="G6790" s="27">
        <v>0.29846499999999998</v>
      </c>
      <c r="H6790" s="27">
        <v>0.26789099999999999</v>
      </c>
      <c r="I6790" s="27">
        <v>0</v>
      </c>
      <c r="J6790" s="25">
        <v>0</v>
      </c>
      <c r="K6790" s="25">
        <v>0</v>
      </c>
      <c r="L6790" s="25">
        <v>0.23955299999999999</v>
      </c>
    </row>
    <row r="6791" spans="2:12" ht="19.5" customHeight="1" x14ac:dyDescent="0.3">
      <c r="B6791" s="39" t="s">
        <v>57</v>
      </c>
      <c r="C6791" s="38" t="s">
        <v>34</v>
      </c>
      <c r="D6791" s="38" t="s">
        <v>43</v>
      </c>
      <c r="E6791" s="43">
        <v>44621</v>
      </c>
      <c r="F6791" s="42">
        <v>15</v>
      </c>
      <c r="G6791" s="27">
        <v>0</v>
      </c>
      <c r="H6791" s="27">
        <v>0.38726500000000003</v>
      </c>
      <c r="I6791" s="27">
        <v>0.35117500000000001</v>
      </c>
      <c r="J6791" s="25">
        <v>0</v>
      </c>
      <c r="K6791" s="25">
        <v>0</v>
      </c>
      <c r="L6791" s="25">
        <v>0.32951999999999998</v>
      </c>
    </row>
    <row r="6792" spans="2:12" ht="19.5" customHeight="1" x14ac:dyDescent="0.3">
      <c r="B6792" s="39" t="s">
        <v>57</v>
      </c>
      <c r="C6792" s="38" t="s">
        <v>34</v>
      </c>
      <c r="D6792" s="38" t="s">
        <v>43</v>
      </c>
      <c r="E6792" s="43">
        <v>44652</v>
      </c>
      <c r="F6792" s="42">
        <v>15</v>
      </c>
      <c r="G6792" s="27">
        <v>0</v>
      </c>
      <c r="H6792" s="27">
        <v>0</v>
      </c>
      <c r="I6792" s="27">
        <v>0</v>
      </c>
      <c r="J6792" s="25">
        <v>0.26554</v>
      </c>
      <c r="K6792" s="25">
        <v>0.23415900000000001</v>
      </c>
      <c r="L6792" s="25">
        <v>0.23828099999999999</v>
      </c>
    </row>
    <row r="6793" spans="2:12" ht="19.5" customHeight="1" x14ac:dyDescent="0.3">
      <c r="B6793" s="39" t="s">
        <v>57</v>
      </c>
      <c r="C6793" s="38" t="s">
        <v>34</v>
      </c>
      <c r="D6793" s="38" t="s">
        <v>43</v>
      </c>
      <c r="E6793" s="43">
        <v>44682</v>
      </c>
      <c r="F6793" s="42">
        <v>15</v>
      </c>
      <c r="G6793" s="27">
        <v>0</v>
      </c>
      <c r="H6793" s="27">
        <v>0</v>
      </c>
      <c r="I6793" s="27">
        <v>0</v>
      </c>
      <c r="J6793" s="25">
        <v>0.24621299999999999</v>
      </c>
      <c r="K6793" s="25">
        <v>0.228327</v>
      </c>
      <c r="L6793" s="25">
        <v>0.230628</v>
      </c>
    </row>
    <row r="6794" spans="2:12" ht="19.5" customHeight="1" x14ac:dyDescent="0.3">
      <c r="B6794" s="39" t="s">
        <v>57</v>
      </c>
      <c r="C6794" s="38" t="s">
        <v>34</v>
      </c>
      <c r="D6794" s="38" t="s">
        <v>43</v>
      </c>
      <c r="E6794" s="43">
        <v>44713</v>
      </c>
      <c r="F6794" s="42">
        <v>15</v>
      </c>
      <c r="G6794" s="27">
        <v>0</v>
      </c>
      <c r="H6794" s="27">
        <v>0</v>
      </c>
      <c r="I6794" s="27">
        <v>0.22722800000000001</v>
      </c>
      <c r="J6794" s="25">
        <v>0.21790100000000001</v>
      </c>
      <c r="K6794" s="25">
        <v>0</v>
      </c>
      <c r="L6794" s="25">
        <v>0.21244099999999999</v>
      </c>
    </row>
    <row r="6795" spans="2:12" ht="19.5" customHeight="1" x14ac:dyDescent="0.3">
      <c r="B6795" s="39" t="s">
        <v>57</v>
      </c>
      <c r="C6795" s="38" t="s">
        <v>34</v>
      </c>
      <c r="D6795" s="38" t="s">
        <v>43</v>
      </c>
      <c r="E6795" s="43">
        <v>44743</v>
      </c>
      <c r="F6795" s="42">
        <v>15</v>
      </c>
      <c r="G6795" s="27">
        <v>0.224219</v>
      </c>
      <c r="H6795" s="27">
        <v>0.21416099999999999</v>
      </c>
      <c r="I6795" s="27">
        <v>0</v>
      </c>
      <c r="J6795" s="25">
        <v>0</v>
      </c>
      <c r="K6795" s="25">
        <v>0</v>
      </c>
      <c r="L6795" s="25">
        <v>0.17933399999999999</v>
      </c>
    </row>
    <row r="6796" spans="2:12" ht="19.5" customHeight="1" x14ac:dyDescent="0.3">
      <c r="B6796" s="39" t="s">
        <v>57</v>
      </c>
      <c r="C6796" s="38" t="s">
        <v>34</v>
      </c>
      <c r="D6796" s="38" t="s">
        <v>43</v>
      </c>
      <c r="E6796" s="43">
        <v>44774</v>
      </c>
      <c r="F6796" s="42">
        <v>15</v>
      </c>
      <c r="G6796" s="27">
        <v>0</v>
      </c>
      <c r="H6796" s="27">
        <v>0</v>
      </c>
      <c r="I6796" s="27">
        <v>0.21607199999999999</v>
      </c>
      <c r="J6796" s="25">
        <v>0.20588999999999999</v>
      </c>
      <c r="K6796" s="25">
        <v>0</v>
      </c>
      <c r="L6796" s="25">
        <v>0.19683200000000001</v>
      </c>
    </row>
    <row r="6797" spans="2:12" ht="19.5" customHeight="1" x14ac:dyDescent="0.3">
      <c r="B6797" s="39" t="s">
        <v>57</v>
      </c>
      <c r="C6797" s="38" t="s">
        <v>34</v>
      </c>
      <c r="D6797" s="38" t="s">
        <v>43</v>
      </c>
      <c r="E6797" s="43">
        <v>44805</v>
      </c>
      <c r="F6797" s="42">
        <v>15</v>
      </c>
      <c r="G6797" s="27">
        <v>0</v>
      </c>
      <c r="H6797" s="27">
        <v>0</v>
      </c>
      <c r="I6797" s="27">
        <v>0.218107</v>
      </c>
      <c r="J6797" s="25">
        <v>0.18815000000000001</v>
      </c>
      <c r="K6797" s="25">
        <v>0</v>
      </c>
      <c r="L6797" s="25">
        <v>0.17352500000000001</v>
      </c>
    </row>
    <row r="6798" spans="2:12" ht="19.5" customHeight="1" x14ac:dyDescent="0.3">
      <c r="B6798" s="39" t="s">
        <v>57</v>
      </c>
      <c r="C6798" s="38" t="s">
        <v>34</v>
      </c>
      <c r="D6798" s="38" t="s">
        <v>43</v>
      </c>
      <c r="E6798" s="43">
        <v>44835</v>
      </c>
      <c r="F6798" s="42">
        <v>15</v>
      </c>
      <c r="G6798" s="27">
        <v>0</v>
      </c>
      <c r="H6798" s="27">
        <v>0</v>
      </c>
      <c r="I6798" s="27">
        <v>0</v>
      </c>
      <c r="J6798" s="25">
        <v>0.203907</v>
      </c>
      <c r="K6798" s="25">
        <v>0.17219999999999999</v>
      </c>
      <c r="L6798" s="25">
        <v>0.161527</v>
      </c>
    </row>
    <row r="6799" spans="2:12" ht="19.5" customHeight="1" x14ac:dyDescent="0.3">
      <c r="B6799" s="39" t="s">
        <v>57</v>
      </c>
      <c r="C6799" s="38" t="s">
        <v>34</v>
      </c>
      <c r="D6799" s="38" t="s">
        <v>43</v>
      </c>
      <c r="E6799" s="43">
        <v>44866</v>
      </c>
      <c r="F6799" s="42">
        <v>15</v>
      </c>
      <c r="G6799" s="27">
        <v>0</v>
      </c>
      <c r="H6799" s="27">
        <v>0.195246</v>
      </c>
      <c r="I6799" s="27">
        <v>0.17487800000000001</v>
      </c>
      <c r="J6799" s="25">
        <v>0</v>
      </c>
      <c r="K6799" s="25">
        <v>0</v>
      </c>
      <c r="L6799" s="25">
        <v>0.14960599999999999</v>
      </c>
    </row>
    <row r="6800" spans="2:12" ht="19.5" customHeight="1" x14ac:dyDescent="0.3">
      <c r="B6800" s="39" t="s">
        <v>57</v>
      </c>
      <c r="C6800" s="38" t="s">
        <v>34</v>
      </c>
      <c r="D6800" s="38" t="s">
        <v>43</v>
      </c>
      <c r="E6800" s="43">
        <v>44896</v>
      </c>
      <c r="F6800" s="42">
        <v>15</v>
      </c>
      <c r="G6800" s="27">
        <v>0.19447500000000001</v>
      </c>
      <c r="H6800" s="27">
        <v>0.17763599999999999</v>
      </c>
      <c r="I6800" s="27">
        <v>0</v>
      </c>
      <c r="J6800" s="25">
        <v>0</v>
      </c>
      <c r="K6800" s="25">
        <v>0</v>
      </c>
      <c r="L6800" s="25">
        <v>0.14962700000000001</v>
      </c>
    </row>
    <row r="6801" spans="2:12" ht="19.5" customHeight="1" x14ac:dyDescent="0.3">
      <c r="B6801" s="39" t="s">
        <v>57</v>
      </c>
      <c r="C6801" s="38" t="s">
        <v>34</v>
      </c>
      <c r="D6801" s="38" t="s">
        <v>43</v>
      </c>
      <c r="E6801" s="43">
        <v>44927</v>
      </c>
      <c r="F6801" s="42">
        <v>15</v>
      </c>
      <c r="G6801" s="27">
        <v>0.17564299999999999</v>
      </c>
      <c r="H6801" s="27">
        <v>0.14765300000000001</v>
      </c>
      <c r="I6801" s="27">
        <v>0</v>
      </c>
      <c r="J6801" s="25">
        <v>0</v>
      </c>
      <c r="K6801" s="25">
        <v>0</v>
      </c>
      <c r="L6801" s="25">
        <v>9.4371999999999998E-2</v>
      </c>
    </row>
    <row r="6802" spans="2:12" ht="19.5" customHeight="1" x14ac:dyDescent="0.3">
      <c r="B6802" s="39" t="s">
        <v>57</v>
      </c>
      <c r="C6802" s="38" t="s">
        <v>34</v>
      </c>
      <c r="D6802" s="38" t="s">
        <v>43</v>
      </c>
      <c r="E6802" s="43">
        <v>44958</v>
      </c>
      <c r="F6802" s="42">
        <v>15</v>
      </c>
      <c r="G6802" s="27">
        <v>0.218973</v>
      </c>
      <c r="H6802" s="27">
        <v>0.20078199999999999</v>
      </c>
      <c r="I6802" s="27">
        <v>0</v>
      </c>
      <c r="J6802" s="25">
        <v>0</v>
      </c>
      <c r="K6802" s="25">
        <v>0</v>
      </c>
      <c r="L6802" s="25">
        <v>0.16747100000000001</v>
      </c>
    </row>
    <row r="6803" spans="2:12" ht="19.5" customHeight="1" x14ac:dyDescent="0.3">
      <c r="B6803" s="39" t="s">
        <v>57</v>
      </c>
      <c r="C6803" s="38" t="s">
        <v>34</v>
      </c>
      <c r="D6803" s="38" t="s">
        <v>43</v>
      </c>
      <c r="E6803" s="43">
        <v>44986</v>
      </c>
      <c r="F6803" s="42">
        <v>15</v>
      </c>
      <c r="G6803" s="27">
        <v>0</v>
      </c>
      <c r="H6803" s="27">
        <v>0.15842600000000001</v>
      </c>
      <c r="I6803" s="27">
        <v>0.13097900000000001</v>
      </c>
      <c r="J6803" s="25">
        <v>0</v>
      </c>
      <c r="K6803" s="25">
        <v>0</v>
      </c>
      <c r="L6803" s="25">
        <v>0.13125899999999999</v>
      </c>
    </row>
    <row r="6804" spans="2:12" ht="19.5" customHeight="1" x14ac:dyDescent="0.3">
      <c r="B6804" s="39" t="s">
        <v>57</v>
      </c>
      <c r="C6804" s="38" t="s">
        <v>34</v>
      </c>
      <c r="D6804" s="38" t="s">
        <v>43</v>
      </c>
      <c r="E6804" s="43">
        <v>45017</v>
      </c>
      <c r="F6804" s="42">
        <v>15</v>
      </c>
      <c r="G6804" s="27">
        <v>0</v>
      </c>
      <c r="H6804" s="27">
        <v>0</v>
      </c>
      <c r="I6804" s="27">
        <v>0</v>
      </c>
      <c r="J6804" s="25">
        <v>0.12295200000000001</v>
      </c>
      <c r="K6804" s="25">
        <v>0.104923</v>
      </c>
      <c r="L6804" s="25">
        <v>0.112579</v>
      </c>
    </row>
    <row r="6805" spans="2:12" ht="19.5" customHeight="1" x14ac:dyDescent="0.3">
      <c r="B6805" s="39" t="s">
        <v>57</v>
      </c>
      <c r="C6805" s="38" t="s">
        <v>34</v>
      </c>
      <c r="D6805" s="38" t="s">
        <v>43</v>
      </c>
      <c r="E6805" s="43">
        <v>45047</v>
      </c>
      <c r="F6805" s="42">
        <v>15</v>
      </c>
      <c r="G6805" s="27">
        <v>0</v>
      </c>
      <c r="H6805" s="27">
        <v>0</v>
      </c>
      <c r="I6805" s="27">
        <v>0</v>
      </c>
      <c r="J6805" s="25">
        <v>0.11835900000000001</v>
      </c>
      <c r="K6805" s="25">
        <v>0.105659</v>
      </c>
      <c r="L6805" s="25">
        <v>0.111836</v>
      </c>
    </row>
    <row r="6806" spans="2:12" ht="19.5" customHeight="1" x14ac:dyDescent="0.3">
      <c r="B6806" s="39" t="s">
        <v>57</v>
      </c>
      <c r="C6806" s="38" t="s">
        <v>34</v>
      </c>
      <c r="D6806" s="38" t="s">
        <v>43</v>
      </c>
      <c r="E6806" s="43">
        <v>45078</v>
      </c>
      <c r="F6806" s="42">
        <v>15</v>
      </c>
      <c r="G6806" s="27">
        <v>0</v>
      </c>
      <c r="H6806" s="27">
        <v>0</v>
      </c>
      <c r="I6806" s="27">
        <v>0.14428299999999999</v>
      </c>
      <c r="J6806" s="25">
        <v>0.13635900000000001</v>
      </c>
      <c r="K6806" s="25">
        <v>0</v>
      </c>
      <c r="L6806" s="25">
        <v>0.127054</v>
      </c>
    </row>
    <row r="6807" spans="2:12" ht="19.5" customHeight="1" x14ac:dyDescent="0.3">
      <c r="B6807" s="88" t="s">
        <v>57</v>
      </c>
      <c r="C6807" s="38" t="s">
        <v>34</v>
      </c>
      <c r="D6807" s="38" t="s">
        <v>43</v>
      </c>
      <c r="E6807" s="43">
        <v>45108</v>
      </c>
      <c r="F6807" s="42">
        <v>15</v>
      </c>
      <c r="G6807" s="27">
        <v>0.16425500000000001</v>
      </c>
      <c r="H6807" s="27">
        <v>0.153559</v>
      </c>
      <c r="I6807" s="27">
        <v>0</v>
      </c>
      <c r="J6807" s="25">
        <v>0</v>
      </c>
      <c r="K6807" s="25">
        <v>0</v>
      </c>
      <c r="L6807" s="25">
        <v>0.121272</v>
      </c>
    </row>
    <row r="6808" spans="2:12" ht="19.5" customHeight="1" x14ac:dyDescent="0.3">
      <c r="B6808" s="39" t="s">
        <v>57</v>
      </c>
      <c r="C6808" s="38" t="s">
        <v>34</v>
      </c>
      <c r="D6808" s="38" t="s">
        <v>43</v>
      </c>
      <c r="E6808" s="43">
        <v>44562</v>
      </c>
      <c r="F6808" s="42">
        <v>20</v>
      </c>
      <c r="G6808" s="27">
        <v>0.31252999999999997</v>
      </c>
      <c r="H6808" s="27">
        <v>0.28558800000000001</v>
      </c>
      <c r="I6808" s="27">
        <v>0</v>
      </c>
      <c r="J6808" s="25">
        <v>0</v>
      </c>
      <c r="K6808" s="25">
        <v>0</v>
      </c>
      <c r="L6808" s="25">
        <v>0.24382799999999999</v>
      </c>
    </row>
    <row r="6809" spans="2:12" ht="19.5" customHeight="1" x14ac:dyDescent="0.3">
      <c r="B6809" s="39" t="s">
        <v>57</v>
      </c>
      <c r="C6809" s="38" t="s">
        <v>34</v>
      </c>
      <c r="D6809" s="38" t="s">
        <v>43</v>
      </c>
      <c r="E6809" s="43">
        <v>44593</v>
      </c>
      <c r="F6809" s="42">
        <v>20</v>
      </c>
      <c r="G6809" s="27">
        <v>0.30346499999999998</v>
      </c>
      <c r="H6809" s="27">
        <v>0.27289099999999999</v>
      </c>
      <c r="I6809" s="27">
        <v>0</v>
      </c>
      <c r="J6809" s="25">
        <v>0</v>
      </c>
      <c r="K6809" s="25">
        <v>0</v>
      </c>
      <c r="L6809" s="25">
        <v>0.24455299999999999</v>
      </c>
    </row>
    <row r="6810" spans="2:12" ht="19.5" customHeight="1" x14ac:dyDescent="0.3">
      <c r="B6810" s="39" t="s">
        <v>57</v>
      </c>
      <c r="C6810" s="38" t="s">
        <v>34</v>
      </c>
      <c r="D6810" s="38" t="s">
        <v>43</v>
      </c>
      <c r="E6810" s="43">
        <v>44621</v>
      </c>
      <c r="F6810" s="42">
        <v>20</v>
      </c>
      <c r="G6810" s="27">
        <v>0</v>
      </c>
      <c r="H6810" s="27">
        <v>0.39226499999999997</v>
      </c>
      <c r="I6810" s="27">
        <v>0.35617500000000002</v>
      </c>
      <c r="J6810" s="25">
        <v>0</v>
      </c>
      <c r="K6810" s="25">
        <v>0</v>
      </c>
      <c r="L6810" s="25">
        <v>0.33451999999999998</v>
      </c>
    </row>
    <row r="6811" spans="2:12" ht="19.5" customHeight="1" x14ac:dyDescent="0.3">
      <c r="B6811" s="39" t="s">
        <v>57</v>
      </c>
      <c r="C6811" s="38" t="s">
        <v>34</v>
      </c>
      <c r="D6811" s="38" t="s">
        <v>43</v>
      </c>
      <c r="E6811" s="43">
        <v>44652</v>
      </c>
      <c r="F6811" s="42">
        <v>20</v>
      </c>
      <c r="G6811" s="27">
        <v>0</v>
      </c>
      <c r="H6811" s="27">
        <v>0</v>
      </c>
      <c r="I6811" s="27">
        <v>0</v>
      </c>
      <c r="J6811" s="25">
        <v>0.27054</v>
      </c>
      <c r="K6811" s="25">
        <v>0.23915900000000001</v>
      </c>
      <c r="L6811" s="25">
        <v>0.243281</v>
      </c>
    </row>
    <row r="6812" spans="2:12" ht="19.5" customHeight="1" x14ac:dyDescent="0.3">
      <c r="B6812" s="39" t="s">
        <v>57</v>
      </c>
      <c r="C6812" s="38" t="s">
        <v>34</v>
      </c>
      <c r="D6812" s="38" t="s">
        <v>43</v>
      </c>
      <c r="E6812" s="43">
        <v>44682</v>
      </c>
      <c r="F6812" s="42">
        <v>20</v>
      </c>
      <c r="G6812" s="27">
        <v>0</v>
      </c>
      <c r="H6812" s="27">
        <v>0</v>
      </c>
      <c r="I6812" s="27">
        <v>0</v>
      </c>
      <c r="J6812" s="25">
        <v>0.25121300000000002</v>
      </c>
      <c r="K6812" s="25">
        <v>0.23332700000000001</v>
      </c>
      <c r="L6812" s="25">
        <v>0.235628</v>
      </c>
    </row>
    <row r="6813" spans="2:12" ht="19.5" customHeight="1" x14ac:dyDescent="0.3">
      <c r="B6813" s="39" t="s">
        <v>57</v>
      </c>
      <c r="C6813" s="38" t="s">
        <v>34</v>
      </c>
      <c r="D6813" s="38" t="s">
        <v>43</v>
      </c>
      <c r="E6813" s="43">
        <v>44713</v>
      </c>
      <c r="F6813" s="42">
        <v>20</v>
      </c>
      <c r="G6813" s="27">
        <v>0</v>
      </c>
      <c r="H6813" s="27">
        <v>0</v>
      </c>
      <c r="I6813" s="27">
        <v>0.23222799999999999</v>
      </c>
      <c r="J6813" s="25">
        <v>0.22290099999999999</v>
      </c>
      <c r="K6813" s="25">
        <v>0</v>
      </c>
      <c r="L6813" s="25">
        <v>0.217441</v>
      </c>
    </row>
    <row r="6814" spans="2:12" ht="19.5" customHeight="1" x14ac:dyDescent="0.3">
      <c r="B6814" s="39" t="s">
        <v>57</v>
      </c>
      <c r="C6814" s="38" t="s">
        <v>34</v>
      </c>
      <c r="D6814" s="38" t="s">
        <v>43</v>
      </c>
      <c r="E6814" s="43">
        <v>44743</v>
      </c>
      <c r="F6814" s="42">
        <v>20</v>
      </c>
      <c r="G6814" s="27">
        <v>0.22921900000000001</v>
      </c>
      <c r="H6814" s="27">
        <v>0.21916099999999999</v>
      </c>
      <c r="I6814" s="27">
        <v>0</v>
      </c>
      <c r="J6814" s="25">
        <v>0</v>
      </c>
      <c r="K6814" s="25">
        <v>0</v>
      </c>
      <c r="L6814" s="25">
        <v>0.184334</v>
      </c>
    </row>
    <row r="6815" spans="2:12" ht="19.5" customHeight="1" x14ac:dyDescent="0.3">
      <c r="B6815" s="39" t="s">
        <v>57</v>
      </c>
      <c r="C6815" s="38" t="s">
        <v>34</v>
      </c>
      <c r="D6815" s="38" t="s">
        <v>43</v>
      </c>
      <c r="E6815" s="43">
        <v>44774</v>
      </c>
      <c r="F6815" s="42">
        <v>20</v>
      </c>
      <c r="G6815" s="27">
        <v>0</v>
      </c>
      <c r="H6815" s="27">
        <v>0</v>
      </c>
      <c r="I6815" s="27">
        <v>0.22107199999999999</v>
      </c>
      <c r="J6815" s="25">
        <v>0.21088999999999999</v>
      </c>
      <c r="K6815" s="25">
        <v>0</v>
      </c>
      <c r="L6815" s="25">
        <v>0.20183200000000001</v>
      </c>
    </row>
    <row r="6816" spans="2:12" ht="19.5" customHeight="1" x14ac:dyDescent="0.3">
      <c r="B6816" s="39" t="s">
        <v>57</v>
      </c>
      <c r="C6816" s="38" t="s">
        <v>34</v>
      </c>
      <c r="D6816" s="38" t="s">
        <v>43</v>
      </c>
      <c r="E6816" s="43">
        <v>44805</v>
      </c>
      <c r="F6816" s="42">
        <v>20</v>
      </c>
      <c r="G6816" s="27">
        <v>0</v>
      </c>
      <c r="H6816" s="27">
        <v>0</v>
      </c>
      <c r="I6816" s="27">
        <v>0.223107</v>
      </c>
      <c r="J6816" s="25">
        <v>0.19314999999999999</v>
      </c>
      <c r="K6816" s="25">
        <v>0</v>
      </c>
      <c r="L6816" s="25">
        <v>0.17852499999999999</v>
      </c>
    </row>
    <row r="6817" spans="2:12" ht="19.5" customHeight="1" x14ac:dyDescent="0.3">
      <c r="B6817" s="39" t="s">
        <v>57</v>
      </c>
      <c r="C6817" s="38" t="s">
        <v>34</v>
      </c>
      <c r="D6817" s="38" t="s">
        <v>43</v>
      </c>
      <c r="E6817" s="43">
        <v>44835</v>
      </c>
      <c r="F6817" s="42">
        <v>20</v>
      </c>
      <c r="G6817" s="27">
        <v>0</v>
      </c>
      <c r="H6817" s="27">
        <v>0</v>
      </c>
      <c r="I6817" s="27">
        <v>0</v>
      </c>
      <c r="J6817" s="25">
        <v>0.20890700000000001</v>
      </c>
      <c r="K6817" s="25">
        <v>0.1772</v>
      </c>
      <c r="L6817" s="25">
        <v>0.16652700000000001</v>
      </c>
    </row>
    <row r="6818" spans="2:12" ht="19.5" customHeight="1" x14ac:dyDescent="0.3">
      <c r="B6818" s="39" t="s">
        <v>57</v>
      </c>
      <c r="C6818" s="38" t="s">
        <v>34</v>
      </c>
      <c r="D6818" s="38" t="s">
        <v>43</v>
      </c>
      <c r="E6818" s="43">
        <v>44866</v>
      </c>
      <c r="F6818" s="42">
        <v>20</v>
      </c>
      <c r="G6818" s="27">
        <v>0</v>
      </c>
      <c r="H6818" s="27">
        <v>0.20024600000000001</v>
      </c>
      <c r="I6818" s="27">
        <v>0.17987800000000001</v>
      </c>
      <c r="J6818" s="25">
        <v>0</v>
      </c>
      <c r="K6818" s="25">
        <v>0</v>
      </c>
      <c r="L6818" s="25">
        <v>0.15460599999999999</v>
      </c>
    </row>
    <row r="6819" spans="2:12" ht="19.5" customHeight="1" x14ac:dyDescent="0.3">
      <c r="B6819" s="39" t="s">
        <v>57</v>
      </c>
      <c r="C6819" s="38" t="s">
        <v>34</v>
      </c>
      <c r="D6819" s="38" t="s">
        <v>43</v>
      </c>
      <c r="E6819" s="43">
        <v>44896</v>
      </c>
      <c r="F6819" s="42">
        <v>20</v>
      </c>
      <c r="G6819" s="27">
        <v>0.19947500000000001</v>
      </c>
      <c r="H6819" s="27">
        <v>0.18263599999999999</v>
      </c>
      <c r="I6819" s="27">
        <v>0</v>
      </c>
      <c r="J6819" s="25">
        <v>0</v>
      </c>
      <c r="K6819" s="25">
        <v>0</v>
      </c>
      <c r="L6819" s="25">
        <v>0.15462699999999999</v>
      </c>
    </row>
    <row r="6820" spans="2:12" ht="19.5" customHeight="1" x14ac:dyDescent="0.3">
      <c r="B6820" s="39" t="s">
        <v>57</v>
      </c>
      <c r="C6820" s="38" t="s">
        <v>34</v>
      </c>
      <c r="D6820" s="38" t="s">
        <v>43</v>
      </c>
      <c r="E6820" s="43">
        <v>44927</v>
      </c>
      <c r="F6820" s="42">
        <v>20</v>
      </c>
      <c r="G6820" s="27">
        <v>0.180643</v>
      </c>
      <c r="H6820" s="27">
        <v>0.15265300000000001</v>
      </c>
      <c r="I6820" s="27">
        <v>0</v>
      </c>
      <c r="J6820" s="25">
        <v>0</v>
      </c>
      <c r="K6820" s="25">
        <v>0</v>
      </c>
      <c r="L6820" s="25">
        <v>9.9372000000000002E-2</v>
      </c>
    </row>
    <row r="6821" spans="2:12" ht="19.5" customHeight="1" x14ac:dyDescent="0.3">
      <c r="B6821" s="39" t="s">
        <v>57</v>
      </c>
      <c r="C6821" s="38" t="s">
        <v>34</v>
      </c>
      <c r="D6821" s="38" t="s">
        <v>43</v>
      </c>
      <c r="E6821" s="43">
        <v>44958</v>
      </c>
      <c r="F6821" s="42">
        <v>20</v>
      </c>
      <c r="G6821" s="27">
        <v>0.22397300000000001</v>
      </c>
      <c r="H6821" s="27">
        <v>0.20578199999999999</v>
      </c>
      <c r="I6821" s="27">
        <v>0</v>
      </c>
      <c r="J6821" s="25">
        <v>0</v>
      </c>
      <c r="K6821" s="25">
        <v>0</v>
      </c>
      <c r="L6821" s="25">
        <v>0.17247100000000001</v>
      </c>
    </row>
    <row r="6822" spans="2:12" ht="19.5" customHeight="1" x14ac:dyDescent="0.3">
      <c r="B6822" s="39" t="s">
        <v>57</v>
      </c>
      <c r="C6822" s="38" t="s">
        <v>34</v>
      </c>
      <c r="D6822" s="38" t="s">
        <v>43</v>
      </c>
      <c r="E6822" s="43">
        <v>44986</v>
      </c>
      <c r="F6822" s="42">
        <v>20</v>
      </c>
      <c r="G6822" s="27">
        <v>0</v>
      </c>
      <c r="H6822" s="27">
        <v>0.16342599999999999</v>
      </c>
      <c r="I6822" s="27">
        <v>0.13597899999999999</v>
      </c>
      <c r="J6822" s="25">
        <v>0</v>
      </c>
      <c r="K6822" s="25">
        <v>0</v>
      </c>
      <c r="L6822" s="25">
        <v>0.13625899999999999</v>
      </c>
    </row>
    <row r="6823" spans="2:12" ht="19.5" customHeight="1" x14ac:dyDescent="0.3">
      <c r="B6823" s="39" t="s">
        <v>57</v>
      </c>
      <c r="C6823" s="38" t="s">
        <v>34</v>
      </c>
      <c r="D6823" s="38" t="s">
        <v>43</v>
      </c>
      <c r="E6823" s="43">
        <v>45017</v>
      </c>
      <c r="F6823" s="42">
        <v>20</v>
      </c>
      <c r="G6823" s="27">
        <v>0</v>
      </c>
      <c r="H6823" s="27">
        <v>0</v>
      </c>
      <c r="I6823" s="27">
        <v>0</v>
      </c>
      <c r="J6823" s="25">
        <v>0.12795200000000001</v>
      </c>
      <c r="K6823" s="25">
        <v>0.10992300000000001</v>
      </c>
      <c r="L6823" s="25">
        <v>0.117579</v>
      </c>
    </row>
    <row r="6824" spans="2:12" ht="19.5" customHeight="1" x14ac:dyDescent="0.3">
      <c r="B6824" s="39" t="s">
        <v>57</v>
      </c>
      <c r="C6824" s="38" t="s">
        <v>34</v>
      </c>
      <c r="D6824" s="38" t="s">
        <v>43</v>
      </c>
      <c r="E6824" s="43">
        <v>45047</v>
      </c>
      <c r="F6824" s="42">
        <v>20</v>
      </c>
      <c r="G6824" s="27">
        <v>0</v>
      </c>
      <c r="H6824" s="27">
        <v>0</v>
      </c>
      <c r="I6824" s="27">
        <v>0</v>
      </c>
      <c r="J6824" s="25">
        <v>0.123359</v>
      </c>
      <c r="K6824" s="25">
        <v>0.11065899999999999</v>
      </c>
      <c r="L6824" s="25">
        <v>0.116836</v>
      </c>
    </row>
    <row r="6825" spans="2:12" ht="19.5" customHeight="1" x14ac:dyDescent="0.3">
      <c r="B6825" s="39" t="s">
        <v>57</v>
      </c>
      <c r="C6825" s="38" t="s">
        <v>34</v>
      </c>
      <c r="D6825" s="38" t="s">
        <v>43</v>
      </c>
      <c r="E6825" s="43">
        <v>45078</v>
      </c>
      <c r="F6825" s="42">
        <v>20</v>
      </c>
      <c r="G6825" s="27">
        <v>0</v>
      </c>
      <c r="H6825" s="27">
        <v>0</v>
      </c>
      <c r="I6825" s="27">
        <v>0.149283</v>
      </c>
      <c r="J6825" s="25">
        <v>0.14135900000000001</v>
      </c>
      <c r="K6825" s="25">
        <v>0</v>
      </c>
      <c r="L6825" s="25">
        <v>0.132054</v>
      </c>
    </row>
    <row r="6826" spans="2:12" ht="19.5" customHeight="1" x14ac:dyDescent="0.3">
      <c r="B6826" s="88" t="s">
        <v>57</v>
      </c>
      <c r="C6826" s="38" t="s">
        <v>34</v>
      </c>
      <c r="D6826" s="38" t="s">
        <v>43</v>
      </c>
      <c r="E6826" s="43">
        <v>45108</v>
      </c>
      <c r="F6826" s="42">
        <v>20</v>
      </c>
      <c r="G6826" s="27">
        <v>0.16925499999999999</v>
      </c>
      <c r="H6826" s="27">
        <v>0.15855900000000001</v>
      </c>
      <c r="I6826" s="27">
        <v>0</v>
      </c>
      <c r="J6826" s="25">
        <v>0</v>
      </c>
      <c r="K6826" s="25">
        <v>0</v>
      </c>
      <c r="L6826" s="25">
        <v>0.126272</v>
      </c>
    </row>
    <row r="6827" spans="2:12" ht="19.5" customHeight="1" x14ac:dyDescent="0.3">
      <c r="B6827" s="39" t="s">
        <v>57</v>
      </c>
      <c r="C6827" s="38" t="s">
        <v>34</v>
      </c>
      <c r="D6827" s="38" t="s">
        <v>43</v>
      </c>
      <c r="E6827" s="43">
        <v>44562</v>
      </c>
      <c r="F6827" s="42">
        <v>25</v>
      </c>
      <c r="G6827" s="27">
        <v>0.31752999999999998</v>
      </c>
      <c r="H6827" s="27">
        <v>0.29058800000000001</v>
      </c>
      <c r="I6827" s="27">
        <v>0</v>
      </c>
      <c r="J6827" s="25">
        <v>0</v>
      </c>
      <c r="K6827" s="25">
        <v>0</v>
      </c>
      <c r="L6827" s="25">
        <v>0.24882799999999999</v>
      </c>
    </row>
    <row r="6828" spans="2:12" ht="19.5" customHeight="1" x14ac:dyDescent="0.3">
      <c r="B6828" s="39" t="s">
        <v>57</v>
      </c>
      <c r="C6828" s="38" t="s">
        <v>34</v>
      </c>
      <c r="D6828" s="38" t="s">
        <v>43</v>
      </c>
      <c r="E6828" s="43">
        <v>44593</v>
      </c>
      <c r="F6828" s="42">
        <v>25</v>
      </c>
      <c r="G6828" s="27">
        <v>0.30846499999999999</v>
      </c>
      <c r="H6828" s="27">
        <v>0.277891</v>
      </c>
      <c r="I6828" s="27">
        <v>0</v>
      </c>
      <c r="J6828" s="25">
        <v>0</v>
      </c>
      <c r="K6828" s="25">
        <v>0</v>
      </c>
      <c r="L6828" s="25">
        <v>0.249553</v>
      </c>
    </row>
    <row r="6829" spans="2:12" ht="19.5" customHeight="1" x14ac:dyDescent="0.3">
      <c r="B6829" s="39" t="s">
        <v>57</v>
      </c>
      <c r="C6829" s="38" t="s">
        <v>34</v>
      </c>
      <c r="D6829" s="38" t="s">
        <v>43</v>
      </c>
      <c r="E6829" s="43">
        <v>44621</v>
      </c>
      <c r="F6829" s="42">
        <v>25</v>
      </c>
      <c r="G6829" s="27">
        <v>0</v>
      </c>
      <c r="H6829" s="27">
        <v>0.39726499999999998</v>
      </c>
      <c r="I6829" s="27">
        <v>0.36117500000000002</v>
      </c>
      <c r="J6829" s="25">
        <v>0</v>
      </c>
      <c r="K6829" s="25">
        <v>0</v>
      </c>
      <c r="L6829" s="25">
        <v>0.33951999999999999</v>
      </c>
    </row>
    <row r="6830" spans="2:12" ht="19.5" customHeight="1" x14ac:dyDescent="0.3">
      <c r="B6830" s="39" t="s">
        <v>57</v>
      </c>
      <c r="C6830" s="38" t="s">
        <v>34</v>
      </c>
      <c r="D6830" s="38" t="s">
        <v>43</v>
      </c>
      <c r="E6830" s="43">
        <v>44652</v>
      </c>
      <c r="F6830" s="42">
        <v>25</v>
      </c>
      <c r="G6830" s="27">
        <v>0</v>
      </c>
      <c r="H6830" s="27">
        <v>0</v>
      </c>
      <c r="I6830" s="27">
        <v>0</v>
      </c>
      <c r="J6830" s="25">
        <v>0.27554000000000001</v>
      </c>
      <c r="K6830" s="25">
        <v>0.24415899999999999</v>
      </c>
      <c r="L6830" s="25">
        <v>0.248281</v>
      </c>
    </row>
    <row r="6831" spans="2:12" ht="19.5" customHeight="1" x14ac:dyDescent="0.3">
      <c r="B6831" s="39" t="s">
        <v>57</v>
      </c>
      <c r="C6831" s="38" t="s">
        <v>34</v>
      </c>
      <c r="D6831" s="38" t="s">
        <v>43</v>
      </c>
      <c r="E6831" s="43">
        <v>44682</v>
      </c>
      <c r="F6831" s="42">
        <v>25</v>
      </c>
      <c r="G6831" s="27">
        <v>0</v>
      </c>
      <c r="H6831" s="27">
        <v>0</v>
      </c>
      <c r="I6831" s="27">
        <v>0</v>
      </c>
      <c r="J6831" s="25">
        <v>0.25621300000000002</v>
      </c>
      <c r="K6831" s="25">
        <v>0.23832700000000001</v>
      </c>
      <c r="L6831" s="25">
        <v>0.24062800000000001</v>
      </c>
    </row>
    <row r="6832" spans="2:12" ht="19.5" customHeight="1" x14ac:dyDescent="0.3">
      <c r="B6832" s="39" t="s">
        <v>57</v>
      </c>
      <c r="C6832" s="38" t="s">
        <v>34</v>
      </c>
      <c r="D6832" s="38" t="s">
        <v>43</v>
      </c>
      <c r="E6832" s="43">
        <v>44713</v>
      </c>
      <c r="F6832" s="42">
        <v>25</v>
      </c>
      <c r="G6832" s="27">
        <v>0</v>
      </c>
      <c r="H6832" s="27">
        <v>0</v>
      </c>
      <c r="I6832" s="27">
        <v>0.23722799999999999</v>
      </c>
      <c r="J6832" s="25">
        <v>0.22790099999999999</v>
      </c>
      <c r="K6832" s="25">
        <v>0</v>
      </c>
      <c r="L6832" s="25">
        <v>0.222441</v>
      </c>
    </row>
    <row r="6833" spans="2:12" ht="19.5" customHeight="1" x14ac:dyDescent="0.3">
      <c r="B6833" s="39" t="s">
        <v>57</v>
      </c>
      <c r="C6833" s="38" t="s">
        <v>34</v>
      </c>
      <c r="D6833" s="38" t="s">
        <v>43</v>
      </c>
      <c r="E6833" s="43">
        <v>44743</v>
      </c>
      <c r="F6833" s="42">
        <v>25</v>
      </c>
      <c r="G6833" s="27">
        <v>0.23421900000000001</v>
      </c>
      <c r="H6833" s="27">
        <v>0.224161</v>
      </c>
      <c r="I6833" s="27">
        <v>0</v>
      </c>
      <c r="J6833" s="25">
        <v>0</v>
      </c>
      <c r="K6833" s="25">
        <v>0</v>
      </c>
      <c r="L6833" s="25">
        <v>0.189334</v>
      </c>
    </row>
    <row r="6834" spans="2:12" ht="19.5" customHeight="1" x14ac:dyDescent="0.3">
      <c r="B6834" s="39" t="s">
        <v>57</v>
      </c>
      <c r="C6834" s="38" t="s">
        <v>34</v>
      </c>
      <c r="D6834" s="38" t="s">
        <v>43</v>
      </c>
      <c r="E6834" s="43">
        <v>44774</v>
      </c>
      <c r="F6834" s="42">
        <v>25</v>
      </c>
      <c r="G6834" s="27">
        <v>0</v>
      </c>
      <c r="H6834" s="27">
        <v>0</v>
      </c>
      <c r="I6834" s="27">
        <v>0.226072</v>
      </c>
      <c r="J6834" s="25">
        <v>0.21589</v>
      </c>
      <c r="K6834" s="25">
        <v>0</v>
      </c>
      <c r="L6834" s="25">
        <v>0.20683199999999999</v>
      </c>
    </row>
    <row r="6835" spans="2:12" ht="19.5" customHeight="1" x14ac:dyDescent="0.3">
      <c r="B6835" s="39" t="s">
        <v>57</v>
      </c>
      <c r="C6835" s="38" t="s">
        <v>34</v>
      </c>
      <c r="D6835" s="38" t="s">
        <v>43</v>
      </c>
      <c r="E6835" s="43">
        <v>44805</v>
      </c>
      <c r="F6835" s="42">
        <v>25</v>
      </c>
      <c r="G6835" s="27">
        <v>0</v>
      </c>
      <c r="H6835" s="27">
        <v>0</v>
      </c>
      <c r="I6835" s="27">
        <v>0.228107</v>
      </c>
      <c r="J6835" s="25">
        <v>0.19814999999999999</v>
      </c>
      <c r="K6835" s="25">
        <v>0</v>
      </c>
      <c r="L6835" s="25">
        <v>0.18352499999999999</v>
      </c>
    </row>
    <row r="6836" spans="2:12" ht="19.5" customHeight="1" x14ac:dyDescent="0.3">
      <c r="B6836" s="39" t="s">
        <v>57</v>
      </c>
      <c r="C6836" s="38" t="s">
        <v>34</v>
      </c>
      <c r="D6836" s="38" t="s">
        <v>43</v>
      </c>
      <c r="E6836" s="43">
        <v>44835</v>
      </c>
      <c r="F6836" s="42">
        <v>25</v>
      </c>
      <c r="G6836" s="27">
        <v>0</v>
      </c>
      <c r="H6836" s="27">
        <v>0</v>
      </c>
      <c r="I6836" s="27">
        <v>0</v>
      </c>
      <c r="J6836" s="25">
        <v>0.21390700000000001</v>
      </c>
      <c r="K6836" s="25">
        <v>0.1822</v>
      </c>
      <c r="L6836" s="25">
        <v>0.17152700000000001</v>
      </c>
    </row>
    <row r="6837" spans="2:12" ht="19.5" customHeight="1" x14ac:dyDescent="0.3">
      <c r="B6837" s="39" t="s">
        <v>57</v>
      </c>
      <c r="C6837" s="38" t="s">
        <v>34</v>
      </c>
      <c r="D6837" s="38" t="s">
        <v>43</v>
      </c>
      <c r="E6837" s="43">
        <v>44866</v>
      </c>
      <c r="F6837" s="42">
        <v>25</v>
      </c>
      <c r="G6837" s="27">
        <v>0</v>
      </c>
      <c r="H6837" s="27">
        <v>0.20524600000000001</v>
      </c>
      <c r="I6837" s="27">
        <v>0.18487799999999999</v>
      </c>
      <c r="J6837" s="25">
        <v>0</v>
      </c>
      <c r="K6837" s="25">
        <v>0</v>
      </c>
      <c r="L6837" s="25">
        <v>0.159606</v>
      </c>
    </row>
    <row r="6838" spans="2:12" ht="19.5" customHeight="1" x14ac:dyDescent="0.3">
      <c r="B6838" s="39" t="s">
        <v>57</v>
      </c>
      <c r="C6838" s="38" t="s">
        <v>34</v>
      </c>
      <c r="D6838" s="38" t="s">
        <v>43</v>
      </c>
      <c r="E6838" s="43">
        <v>44896</v>
      </c>
      <c r="F6838" s="42">
        <v>25</v>
      </c>
      <c r="G6838" s="27">
        <v>0.20447499999999999</v>
      </c>
      <c r="H6838" s="27">
        <v>0.187636</v>
      </c>
      <c r="I6838" s="27">
        <v>0</v>
      </c>
      <c r="J6838" s="25">
        <v>0</v>
      </c>
      <c r="K6838" s="25">
        <v>0</v>
      </c>
      <c r="L6838" s="25">
        <v>0.15962699999999999</v>
      </c>
    </row>
    <row r="6839" spans="2:12" ht="19.5" customHeight="1" x14ac:dyDescent="0.3">
      <c r="B6839" s="39" t="s">
        <v>57</v>
      </c>
      <c r="C6839" s="38" t="s">
        <v>34</v>
      </c>
      <c r="D6839" s="38" t="s">
        <v>43</v>
      </c>
      <c r="E6839" s="43">
        <v>44927</v>
      </c>
      <c r="F6839" s="42">
        <v>25</v>
      </c>
      <c r="G6839" s="34">
        <v>0.185643</v>
      </c>
      <c r="H6839" s="34">
        <v>0.15765299999999999</v>
      </c>
      <c r="I6839" s="34">
        <v>0</v>
      </c>
      <c r="J6839" s="25">
        <v>0</v>
      </c>
      <c r="K6839" s="25">
        <v>0</v>
      </c>
      <c r="L6839" s="25">
        <v>0.10437200000000001</v>
      </c>
    </row>
    <row r="6840" spans="2:12" ht="19.5" customHeight="1" x14ac:dyDescent="0.3">
      <c r="B6840" s="39" t="s">
        <v>57</v>
      </c>
      <c r="C6840" s="30" t="s">
        <v>34</v>
      </c>
      <c r="D6840" s="30" t="s">
        <v>43</v>
      </c>
      <c r="E6840" s="29">
        <v>44958</v>
      </c>
      <c r="F6840" s="28">
        <v>25</v>
      </c>
      <c r="G6840" s="27">
        <v>0.22897300000000001</v>
      </c>
      <c r="H6840" s="27">
        <v>0.210782</v>
      </c>
      <c r="I6840" s="27">
        <v>0</v>
      </c>
      <c r="J6840" s="26">
        <v>0</v>
      </c>
      <c r="K6840" s="26">
        <v>0</v>
      </c>
      <c r="L6840" s="26">
        <v>0.17747099999999999</v>
      </c>
    </row>
    <row r="6841" spans="2:12" ht="19.5" customHeight="1" x14ac:dyDescent="0.3">
      <c r="B6841" s="39" t="s">
        <v>57</v>
      </c>
      <c r="C6841" s="38" t="s">
        <v>34</v>
      </c>
      <c r="D6841" s="38" t="s">
        <v>43</v>
      </c>
      <c r="E6841" s="43">
        <v>44986</v>
      </c>
      <c r="F6841" s="42">
        <v>25</v>
      </c>
      <c r="G6841" s="27">
        <v>0</v>
      </c>
      <c r="H6841" s="27">
        <v>0.16842599999999999</v>
      </c>
      <c r="I6841" s="27">
        <v>0.14097899999999999</v>
      </c>
      <c r="J6841" s="25">
        <v>0</v>
      </c>
      <c r="K6841" s="25">
        <v>0</v>
      </c>
      <c r="L6841" s="25">
        <v>0.141259</v>
      </c>
    </row>
    <row r="6842" spans="2:12" ht="19.5" customHeight="1" x14ac:dyDescent="0.3">
      <c r="B6842" s="39" t="s">
        <v>57</v>
      </c>
      <c r="C6842" s="38" t="s">
        <v>34</v>
      </c>
      <c r="D6842" s="38" t="s">
        <v>43</v>
      </c>
      <c r="E6842" s="43">
        <v>45017</v>
      </c>
      <c r="F6842" s="42">
        <v>25</v>
      </c>
      <c r="G6842" s="27">
        <v>0</v>
      </c>
      <c r="H6842" s="27">
        <v>0</v>
      </c>
      <c r="I6842" s="27">
        <v>0</v>
      </c>
      <c r="J6842" s="25">
        <v>0.13295199999999999</v>
      </c>
      <c r="K6842" s="25">
        <v>0.114923</v>
      </c>
      <c r="L6842" s="25">
        <v>0.12257899999999999</v>
      </c>
    </row>
    <row r="6843" spans="2:12" ht="19.5" customHeight="1" x14ac:dyDescent="0.3">
      <c r="B6843" s="39" t="s">
        <v>57</v>
      </c>
      <c r="C6843" s="38" t="s">
        <v>34</v>
      </c>
      <c r="D6843" s="38" t="s">
        <v>43</v>
      </c>
      <c r="E6843" s="43">
        <v>45047</v>
      </c>
      <c r="F6843" s="42">
        <v>25</v>
      </c>
      <c r="G6843" s="27">
        <v>0</v>
      </c>
      <c r="H6843" s="27">
        <v>0</v>
      </c>
      <c r="I6843" s="27">
        <v>0</v>
      </c>
      <c r="J6843" s="25">
        <v>0.128359</v>
      </c>
      <c r="K6843" s="25">
        <v>0.115659</v>
      </c>
      <c r="L6843" s="25">
        <v>0.121836</v>
      </c>
    </row>
    <row r="6844" spans="2:12" ht="19.5" customHeight="1" x14ac:dyDescent="0.3">
      <c r="B6844" s="39" t="s">
        <v>57</v>
      </c>
      <c r="C6844" s="38" t="s">
        <v>34</v>
      </c>
      <c r="D6844" s="38" t="s">
        <v>43</v>
      </c>
      <c r="E6844" s="43">
        <v>45078</v>
      </c>
      <c r="F6844" s="42">
        <v>25</v>
      </c>
      <c r="G6844" s="27">
        <v>0</v>
      </c>
      <c r="H6844" s="27">
        <v>0</v>
      </c>
      <c r="I6844" s="27">
        <v>0.154283</v>
      </c>
      <c r="J6844" s="25">
        <v>0.14635899999999999</v>
      </c>
      <c r="K6844" s="25">
        <v>0</v>
      </c>
      <c r="L6844" s="25">
        <v>0.13705400000000001</v>
      </c>
    </row>
    <row r="6845" spans="2:12" ht="19.5" customHeight="1" x14ac:dyDescent="0.3">
      <c r="B6845" s="89" t="s">
        <v>57</v>
      </c>
      <c r="C6845" s="38" t="s">
        <v>34</v>
      </c>
      <c r="D6845" s="38" t="s">
        <v>43</v>
      </c>
      <c r="E6845" s="43">
        <v>45108</v>
      </c>
      <c r="F6845" s="42">
        <v>25</v>
      </c>
      <c r="G6845" s="27">
        <v>0.17425499999999999</v>
      </c>
      <c r="H6845" s="27">
        <v>0.16355900000000001</v>
      </c>
      <c r="I6845" s="27">
        <v>0</v>
      </c>
      <c r="J6845" s="25">
        <v>0</v>
      </c>
      <c r="K6845" s="25">
        <v>0</v>
      </c>
      <c r="L6845" s="25">
        <v>0.131272</v>
      </c>
    </row>
    <row r="6846" spans="2:12" ht="19.5" customHeight="1" x14ac:dyDescent="0.3">
      <c r="B6846" s="39" t="s">
        <v>57</v>
      </c>
      <c r="C6846" s="38" t="s">
        <v>34</v>
      </c>
      <c r="D6846" s="38" t="s">
        <v>43</v>
      </c>
      <c r="E6846" s="43">
        <v>44562</v>
      </c>
      <c r="F6846" s="42">
        <v>30</v>
      </c>
      <c r="G6846" s="27">
        <v>0.32252999999999998</v>
      </c>
      <c r="H6846" s="27">
        <v>0.29558800000000002</v>
      </c>
      <c r="I6846" s="27">
        <v>0</v>
      </c>
      <c r="J6846" s="25">
        <v>0</v>
      </c>
      <c r="K6846" s="25">
        <v>0</v>
      </c>
      <c r="L6846" s="25">
        <v>0.253828</v>
      </c>
    </row>
    <row r="6847" spans="2:12" ht="19.5" customHeight="1" x14ac:dyDescent="0.3">
      <c r="B6847" s="39" t="s">
        <v>57</v>
      </c>
      <c r="C6847" s="38" t="s">
        <v>34</v>
      </c>
      <c r="D6847" s="38" t="s">
        <v>43</v>
      </c>
      <c r="E6847" s="43">
        <v>44593</v>
      </c>
      <c r="F6847" s="42">
        <v>30</v>
      </c>
      <c r="G6847" s="27">
        <v>0.31346499999999999</v>
      </c>
      <c r="H6847" s="27">
        <v>0.282891</v>
      </c>
      <c r="I6847" s="27">
        <v>0</v>
      </c>
      <c r="J6847" s="25">
        <v>0</v>
      </c>
      <c r="K6847" s="25">
        <v>0</v>
      </c>
      <c r="L6847" s="25">
        <v>0.25455299999999997</v>
      </c>
    </row>
    <row r="6848" spans="2:12" ht="19.5" customHeight="1" x14ac:dyDescent="0.3">
      <c r="B6848" s="39" t="s">
        <v>57</v>
      </c>
      <c r="C6848" s="38" t="s">
        <v>34</v>
      </c>
      <c r="D6848" s="38" t="s">
        <v>43</v>
      </c>
      <c r="E6848" s="43">
        <v>44621</v>
      </c>
      <c r="F6848" s="42">
        <v>30</v>
      </c>
      <c r="G6848" s="27">
        <v>0</v>
      </c>
      <c r="H6848" s="27">
        <v>0.40226499999999998</v>
      </c>
      <c r="I6848" s="27">
        <v>0.36617499999999997</v>
      </c>
      <c r="J6848" s="25">
        <v>0</v>
      </c>
      <c r="K6848" s="25">
        <v>0</v>
      </c>
      <c r="L6848" s="25">
        <v>0.34451999999999999</v>
      </c>
    </row>
    <row r="6849" spans="2:12" ht="19.5" customHeight="1" x14ac:dyDescent="0.3">
      <c r="B6849" s="39" t="s">
        <v>57</v>
      </c>
      <c r="C6849" s="38" t="s">
        <v>34</v>
      </c>
      <c r="D6849" s="38" t="s">
        <v>43</v>
      </c>
      <c r="E6849" s="43">
        <v>44652</v>
      </c>
      <c r="F6849" s="42">
        <v>30</v>
      </c>
      <c r="G6849" s="27">
        <v>0</v>
      </c>
      <c r="H6849" s="27">
        <v>0</v>
      </c>
      <c r="I6849" s="27">
        <v>0</v>
      </c>
      <c r="J6849" s="25">
        <v>0.28054000000000001</v>
      </c>
      <c r="K6849" s="25">
        <v>0.24915899999999999</v>
      </c>
      <c r="L6849" s="25">
        <v>0.25328099999999998</v>
      </c>
    </row>
    <row r="6850" spans="2:12" ht="19.5" customHeight="1" x14ac:dyDescent="0.3">
      <c r="B6850" s="39" t="s">
        <v>57</v>
      </c>
      <c r="C6850" s="38" t="s">
        <v>34</v>
      </c>
      <c r="D6850" s="38" t="s">
        <v>43</v>
      </c>
      <c r="E6850" s="43">
        <v>44682</v>
      </c>
      <c r="F6850" s="42">
        <v>30</v>
      </c>
      <c r="G6850" s="27">
        <v>0</v>
      </c>
      <c r="H6850" s="27">
        <v>0</v>
      </c>
      <c r="I6850" s="27">
        <v>0</v>
      </c>
      <c r="J6850" s="25">
        <v>0.26121299999999997</v>
      </c>
      <c r="K6850" s="25">
        <v>0.24332699999999999</v>
      </c>
      <c r="L6850" s="25">
        <v>0.24562800000000001</v>
      </c>
    </row>
    <row r="6851" spans="2:12" ht="19.5" customHeight="1" x14ac:dyDescent="0.3">
      <c r="B6851" s="39" t="s">
        <v>57</v>
      </c>
      <c r="C6851" s="38" t="s">
        <v>34</v>
      </c>
      <c r="D6851" s="38" t="s">
        <v>43</v>
      </c>
      <c r="E6851" s="43">
        <v>44713</v>
      </c>
      <c r="F6851" s="42">
        <v>30</v>
      </c>
      <c r="G6851" s="27">
        <v>0</v>
      </c>
      <c r="H6851" s="27">
        <v>0</v>
      </c>
      <c r="I6851" s="27">
        <v>0.242228</v>
      </c>
      <c r="J6851" s="25">
        <v>0.232901</v>
      </c>
      <c r="K6851" s="25">
        <v>0</v>
      </c>
      <c r="L6851" s="25">
        <v>0.227441</v>
      </c>
    </row>
    <row r="6852" spans="2:12" ht="19.5" customHeight="1" x14ac:dyDescent="0.3">
      <c r="B6852" s="39" t="s">
        <v>57</v>
      </c>
      <c r="C6852" s="38" t="s">
        <v>34</v>
      </c>
      <c r="D6852" s="38" t="s">
        <v>43</v>
      </c>
      <c r="E6852" s="43">
        <v>44743</v>
      </c>
      <c r="F6852" s="42">
        <v>30</v>
      </c>
      <c r="G6852" s="27">
        <v>0.23921899999999999</v>
      </c>
      <c r="H6852" s="27">
        <v>0.229161</v>
      </c>
      <c r="I6852" s="27">
        <v>0</v>
      </c>
      <c r="J6852" s="25">
        <v>0</v>
      </c>
      <c r="K6852" s="25">
        <v>0</v>
      </c>
      <c r="L6852" s="25">
        <v>0.19433400000000001</v>
      </c>
    </row>
    <row r="6853" spans="2:12" ht="19.5" customHeight="1" x14ac:dyDescent="0.3">
      <c r="B6853" s="39" t="s">
        <v>57</v>
      </c>
      <c r="C6853" s="38" t="s">
        <v>34</v>
      </c>
      <c r="D6853" s="38" t="s">
        <v>43</v>
      </c>
      <c r="E6853" s="43">
        <v>44774</v>
      </c>
      <c r="F6853" s="42">
        <v>30</v>
      </c>
      <c r="G6853" s="27">
        <v>0</v>
      </c>
      <c r="H6853" s="27">
        <v>0</v>
      </c>
      <c r="I6853" s="27">
        <v>0.231072</v>
      </c>
      <c r="J6853" s="25">
        <v>0.22089</v>
      </c>
      <c r="K6853" s="25">
        <v>0</v>
      </c>
      <c r="L6853" s="25">
        <v>0.21183199999999999</v>
      </c>
    </row>
    <row r="6854" spans="2:12" ht="19.5" customHeight="1" x14ac:dyDescent="0.3">
      <c r="B6854" s="39" t="s">
        <v>57</v>
      </c>
      <c r="C6854" s="38" t="s">
        <v>34</v>
      </c>
      <c r="D6854" s="38" t="s">
        <v>43</v>
      </c>
      <c r="E6854" s="43">
        <v>44805</v>
      </c>
      <c r="F6854" s="42">
        <v>30</v>
      </c>
      <c r="G6854" s="27">
        <v>0</v>
      </c>
      <c r="H6854" s="27">
        <v>0</v>
      </c>
      <c r="I6854" s="27">
        <v>0.23310700000000001</v>
      </c>
      <c r="J6854" s="25">
        <v>0.20315</v>
      </c>
      <c r="K6854" s="25">
        <v>0</v>
      </c>
      <c r="L6854" s="25">
        <v>0.188525</v>
      </c>
    </row>
    <row r="6855" spans="2:12" ht="19.5" customHeight="1" x14ac:dyDescent="0.3">
      <c r="B6855" s="39" t="s">
        <v>57</v>
      </c>
      <c r="C6855" s="38" t="s">
        <v>34</v>
      </c>
      <c r="D6855" s="38" t="s">
        <v>43</v>
      </c>
      <c r="E6855" s="43">
        <v>44835</v>
      </c>
      <c r="F6855" s="42">
        <v>30</v>
      </c>
      <c r="G6855" s="27">
        <v>0</v>
      </c>
      <c r="H6855" s="27">
        <v>0</v>
      </c>
      <c r="I6855" s="27">
        <v>0</v>
      </c>
      <c r="J6855" s="25">
        <v>0.21890699999999999</v>
      </c>
      <c r="K6855" s="25">
        <v>0.18720000000000001</v>
      </c>
      <c r="L6855" s="25">
        <v>0.17652699999999999</v>
      </c>
    </row>
    <row r="6856" spans="2:12" ht="19.5" customHeight="1" x14ac:dyDescent="0.3">
      <c r="B6856" s="39" t="s">
        <v>57</v>
      </c>
      <c r="C6856" s="38" t="s">
        <v>34</v>
      </c>
      <c r="D6856" s="38" t="s">
        <v>43</v>
      </c>
      <c r="E6856" s="43">
        <v>44866</v>
      </c>
      <c r="F6856" s="42">
        <v>30</v>
      </c>
      <c r="G6856" s="27">
        <v>0</v>
      </c>
      <c r="H6856" s="27">
        <v>0.21024599999999999</v>
      </c>
      <c r="I6856" s="27">
        <v>0.18987799999999999</v>
      </c>
      <c r="J6856" s="25">
        <v>0</v>
      </c>
      <c r="K6856" s="25">
        <v>0</v>
      </c>
      <c r="L6856" s="25">
        <v>0.164606</v>
      </c>
    </row>
    <row r="6857" spans="2:12" ht="19.5" customHeight="1" x14ac:dyDescent="0.3">
      <c r="B6857" s="39" t="s">
        <v>57</v>
      </c>
      <c r="C6857" s="38" t="s">
        <v>34</v>
      </c>
      <c r="D6857" s="38" t="s">
        <v>43</v>
      </c>
      <c r="E6857" s="43">
        <v>44896</v>
      </c>
      <c r="F6857" s="42">
        <v>30</v>
      </c>
      <c r="G6857" s="27">
        <v>0.20947499999999999</v>
      </c>
      <c r="H6857" s="27">
        <v>0.192636</v>
      </c>
      <c r="I6857" s="27">
        <v>0</v>
      </c>
      <c r="J6857" s="25">
        <v>0</v>
      </c>
      <c r="K6857" s="25">
        <v>0</v>
      </c>
      <c r="L6857" s="25">
        <v>0.164627</v>
      </c>
    </row>
    <row r="6858" spans="2:12" ht="19.5" customHeight="1" x14ac:dyDescent="0.3">
      <c r="B6858" s="39" t="s">
        <v>57</v>
      </c>
      <c r="C6858" s="38" t="s">
        <v>34</v>
      </c>
      <c r="D6858" s="38" t="s">
        <v>43</v>
      </c>
      <c r="E6858" s="43">
        <v>44927</v>
      </c>
      <c r="F6858" s="42">
        <v>30</v>
      </c>
      <c r="G6858" s="27">
        <v>0.19064300000000001</v>
      </c>
      <c r="H6858" s="27">
        <v>0.16265299999999999</v>
      </c>
      <c r="I6858" s="27">
        <v>0</v>
      </c>
      <c r="J6858" s="25">
        <v>0</v>
      </c>
      <c r="K6858" s="25">
        <v>0</v>
      </c>
      <c r="L6858" s="25">
        <v>0.109372</v>
      </c>
    </row>
    <row r="6859" spans="2:12" ht="19.5" customHeight="1" x14ac:dyDescent="0.3">
      <c r="B6859" s="39" t="s">
        <v>57</v>
      </c>
      <c r="C6859" s="38" t="s">
        <v>34</v>
      </c>
      <c r="D6859" s="38" t="s">
        <v>43</v>
      </c>
      <c r="E6859" s="43">
        <v>44958</v>
      </c>
      <c r="F6859" s="42">
        <v>30</v>
      </c>
      <c r="G6859" s="27">
        <v>0.23397299999999999</v>
      </c>
      <c r="H6859" s="27">
        <v>0.215782</v>
      </c>
      <c r="I6859" s="27">
        <v>0</v>
      </c>
      <c r="J6859" s="25">
        <v>0</v>
      </c>
      <c r="K6859" s="25">
        <v>0</v>
      </c>
      <c r="L6859" s="25">
        <v>0.18247099999999999</v>
      </c>
    </row>
    <row r="6860" spans="2:12" ht="19.5" customHeight="1" x14ac:dyDescent="0.3">
      <c r="B6860" s="39" t="s">
        <v>57</v>
      </c>
      <c r="C6860" s="38" t="s">
        <v>34</v>
      </c>
      <c r="D6860" s="38" t="s">
        <v>43</v>
      </c>
      <c r="E6860" s="43">
        <v>44986</v>
      </c>
      <c r="F6860" s="42">
        <v>30</v>
      </c>
      <c r="G6860" s="27">
        <v>0</v>
      </c>
      <c r="H6860" s="27">
        <v>0.173426</v>
      </c>
      <c r="I6860" s="27">
        <v>0.145979</v>
      </c>
      <c r="J6860" s="25">
        <v>0</v>
      </c>
      <c r="K6860" s="25">
        <v>0</v>
      </c>
      <c r="L6860" s="25">
        <v>0.146259</v>
      </c>
    </row>
    <row r="6861" spans="2:12" ht="19.5" customHeight="1" x14ac:dyDescent="0.3">
      <c r="B6861" s="39" t="s">
        <v>57</v>
      </c>
      <c r="C6861" s="38" t="s">
        <v>34</v>
      </c>
      <c r="D6861" s="38" t="s">
        <v>43</v>
      </c>
      <c r="E6861" s="43">
        <v>45017</v>
      </c>
      <c r="F6861" s="42">
        <v>30</v>
      </c>
      <c r="G6861" s="27">
        <v>0</v>
      </c>
      <c r="H6861" s="27">
        <v>0</v>
      </c>
      <c r="I6861" s="27">
        <v>0</v>
      </c>
      <c r="J6861" s="25">
        <v>0.13795199999999999</v>
      </c>
      <c r="K6861" s="25">
        <v>0.119923</v>
      </c>
      <c r="L6861" s="25">
        <v>0.127579</v>
      </c>
    </row>
    <row r="6862" spans="2:12" ht="19.5" customHeight="1" x14ac:dyDescent="0.3">
      <c r="B6862" s="39" t="s">
        <v>57</v>
      </c>
      <c r="C6862" s="38" t="s">
        <v>34</v>
      </c>
      <c r="D6862" s="38" t="s">
        <v>43</v>
      </c>
      <c r="E6862" s="43">
        <v>45047</v>
      </c>
      <c r="F6862" s="42">
        <v>30</v>
      </c>
      <c r="G6862" s="27">
        <v>0</v>
      </c>
      <c r="H6862" s="27">
        <v>0</v>
      </c>
      <c r="I6862" s="27">
        <v>0</v>
      </c>
      <c r="J6862" s="25">
        <v>0.13335900000000001</v>
      </c>
      <c r="K6862" s="25">
        <v>0.120659</v>
      </c>
      <c r="L6862" s="25">
        <v>0.126836</v>
      </c>
    </row>
    <row r="6863" spans="2:12" ht="19.5" customHeight="1" x14ac:dyDescent="0.3">
      <c r="B6863" s="39" t="s">
        <v>57</v>
      </c>
      <c r="C6863" s="38" t="s">
        <v>34</v>
      </c>
      <c r="D6863" s="38" t="s">
        <v>43</v>
      </c>
      <c r="E6863" s="43">
        <v>45078</v>
      </c>
      <c r="F6863" s="42">
        <v>30</v>
      </c>
      <c r="G6863" s="27">
        <v>0</v>
      </c>
      <c r="H6863" s="27">
        <v>0</v>
      </c>
      <c r="I6863" s="27">
        <v>0.15928300000000001</v>
      </c>
      <c r="J6863" s="25">
        <v>0.15135899999999999</v>
      </c>
      <c r="K6863" s="25">
        <v>0</v>
      </c>
      <c r="L6863" s="25">
        <v>0.14205400000000001</v>
      </c>
    </row>
    <row r="6864" spans="2:12" ht="19.5" customHeight="1" x14ac:dyDescent="0.3">
      <c r="B6864" s="88" t="s">
        <v>57</v>
      </c>
      <c r="C6864" s="38" t="s">
        <v>34</v>
      </c>
      <c r="D6864" s="38" t="s">
        <v>43</v>
      </c>
      <c r="E6864" s="43">
        <v>45108</v>
      </c>
      <c r="F6864" s="42">
        <v>30</v>
      </c>
      <c r="G6864" s="27">
        <v>0.179255</v>
      </c>
      <c r="H6864" s="27">
        <v>0.16855899999999999</v>
      </c>
      <c r="I6864" s="27">
        <v>0</v>
      </c>
      <c r="J6864" s="25">
        <v>0</v>
      </c>
      <c r="K6864" s="25">
        <v>0</v>
      </c>
      <c r="L6864" s="25">
        <v>0.136272</v>
      </c>
    </row>
    <row r="6865" spans="2:12" ht="19.5" customHeight="1" x14ac:dyDescent="0.3">
      <c r="B6865" s="39" t="s">
        <v>57</v>
      </c>
      <c r="C6865" s="38" t="s">
        <v>34</v>
      </c>
      <c r="D6865" s="38" t="s">
        <v>60</v>
      </c>
      <c r="E6865" s="94">
        <v>45108</v>
      </c>
      <c r="F6865" s="96" t="s">
        <v>134</v>
      </c>
      <c r="G6865" s="86">
        <v>0.19128318602467601</v>
      </c>
      <c r="H6865" s="86">
        <v>0.18012160127825574</v>
      </c>
      <c r="I6865" s="86">
        <v>0</v>
      </c>
      <c r="J6865" s="98">
        <v>0</v>
      </c>
      <c r="K6865" s="98">
        <v>0</v>
      </c>
      <c r="L6865" s="98">
        <v>0.14743232167203263</v>
      </c>
    </row>
    <row r="6866" spans="2:12" ht="19.5" customHeight="1" x14ac:dyDescent="0.3">
      <c r="B6866" s="39" t="s">
        <v>57</v>
      </c>
      <c r="C6866" s="38" t="s">
        <v>34</v>
      </c>
      <c r="D6866" s="38" t="s">
        <v>60</v>
      </c>
      <c r="E6866" s="94">
        <v>45078</v>
      </c>
      <c r="F6866" s="96" t="s">
        <v>134</v>
      </c>
      <c r="G6866" s="86">
        <v>0</v>
      </c>
      <c r="H6866" s="86">
        <v>0</v>
      </c>
      <c r="I6866" s="86">
        <v>0.17142484580775097</v>
      </c>
      <c r="J6866" s="98">
        <v>0.16385262033025469</v>
      </c>
      <c r="K6866" s="98">
        <v>0</v>
      </c>
      <c r="L6866" s="98">
        <v>0.15371488686314935</v>
      </c>
    </row>
    <row r="6867" spans="2:12" ht="19.5" customHeight="1" x14ac:dyDescent="0.3">
      <c r="B6867" s="39" t="s">
        <v>57</v>
      </c>
      <c r="C6867" s="38" t="s">
        <v>34</v>
      </c>
      <c r="D6867" s="38" t="s">
        <v>60</v>
      </c>
      <c r="E6867" s="94">
        <v>45047</v>
      </c>
      <c r="F6867" s="96" t="s">
        <v>134</v>
      </c>
      <c r="G6867" s="86">
        <v>0</v>
      </c>
      <c r="H6867" s="86">
        <v>0</v>
      </c>
      <c r="I6867" s="86">
        <v>0</v>
      </c>
      <c r="J6867" s="98">
        <v>0.14557107762576188</v>
      </c>
      <c r="K6867" s="98">
        <v>0.13577667341038216</v>
      </c>
      <c r="L6867" s="98">
        <v>0.14123260878154989</v>
      </c>
    </row>
    <row r="6868" spans="2:12" ht="19.5" customHeight="1" x14ac:dyDescent="0.3">
      <c r="B6868" s="39" t="s">
        <v>57</v>
      </c>
      <c r="C6868" s="38" t="s">
        <v>34</v>
      </c>
      <c r="D6868" s="38" t="s">
        <v>60</v>
      </c>
      <c r="E6868" s="94">
        <v>45017</v>
      </c>
      <c r="F6868" s="96" t="s">
        <v>134</v>
      </c>
      <c r="G6868" s="86">
        <v>0</v>
      </c>
      <c r="H6868" s="86">
        <v>0</v>
      </c>
      <c r="I6868" s="86">
        <v>0</v>
      </c>
      <c r="J6868" s="98">
        <v>0.15420390891103178</v>
      </c>
      <c r="K6868" s="98">
        <v>0.13818845897978593</v>
      </c>
      <c r="L6868" s="98">
        <v>0.14419158089377565</v>
      </c>
    </row>
    <row r="6869" spans="2:12" ht="19.5" customHeight="1" x14ac:dyDescent="0.3">
      <c r="B6869" s="39" t="s">
        <v>57</v>
      </c>
      <c r="C6869" s="38" t="s">
        <v>34</v>
      </c>
      <c r="D6869" s="38" t="s">
        <v>60</v>
      </c>
      <c r="E6869" s="94">
        <v>44986</v>
      </c>
      <c r="F6869" s="96" t="s">
        <v>134</v>
      </c>
      <c r="G6869" s="86">
        <v>0</v>
      </c>
      <c r="H6869" s="86">
        <v>0.1878667017911409</v>
      </c>
      <c r="I6869" s="86">
        <v>0.16180702271696901</v>
      </c>
      <c r="J6869" s="98">
        <v>0</v>
      </c>
      <c r="K6869" s="98">
        <v>0</v>
      </c>
      <c r="L6869" s="98">
        <v>0.16493466850830954</v>
      </c>
    </row>
    <row r="6870" spans="2:12" ht="19.5" customHeight="1" x14ac:dyDescent="0.3">
      <c r="B6870" s="39" t="s">
        <v>57</v>
      </c>
      <c r="C6870" s="38" t="s">
        <v>34</v>
      </c>
      <c r="D6870" s="38" t="s">
        <v>60</v>
      </c>
      <c r="E6870" s="94">
        <v>44958</v>
      </c>
      <c r="F6870" s="96" t="s">
        <v>134</v>
      </c>
      <c r="G6870" s="86">
        <v>0.25406209858057233</v>
      </c>
      <c r="H6870" s="86">
        <v>0.23526879772754403</v>
      </c>
      <c r="I6870" s="86">
        <v>0</v>
      </c>
      <c r="J6870" s="98">
        <v>0</v>
      </c>
      <c r="K6870" s="98">
        <v>0</v>
      </c>
      <c r="L6870" s="98">
        <v>0.19975447661041565</v>
      </c>
    </row>
    <row r="6871" spans="2:12" ht="19.5" customHeight="1" x14ac:dyDescent="0.3">
      <c r="B6871" s="39" t="s">
        <v>57</v>
      </c>
      <c r="C6871" s="38" t="s">
        <v>34</v>
      </c>
      <c r="D6871" s="38" t="s">
        <v>60</v>
      </c>
      <c r="E6871" s="94">
        <v>44927</v>
      </c>
      <c r="F6871" s="96" t="s">
        <v>134</v>
      </c>
      <c r="G6871" s="86">
        <v>0.20989674876891115</v>
      </c>
      <c r="H6871" s="86">
        <v>0.18242790238652834</v>
      </c>
      <c r="I6871" s="86">
        <v>0</v>
      </c>
      <c r="J6871" s="98">
        <v>0</v>
      </c>
      <c r="K6871" s="98">
        <v>0</v>
      </c>
      <c r="L6871" s="98">
        <v>0.12177647321996077</v>
      </c>
    </row>
    <row r="6872" spans="2:12" ht="19.5" customHeight="1" x14ac:dyDescent="0.3">
      <c r="B6872" s="39" t="s">
        <v>57</v>
      </c>
      <c r="C6872" s="38" t="s">
        <v>34</v>
      </c>
      <c r="D6872" s="38" t="s">
        <v>60</v>
      </c>
      <c r="E6872" s="94">
        <v>44896</v>
      </c>
      <c r="F6872" s="96" t="s">
        <v>134</v>
      </c>
      <c r="G6872" s="86">
        <v>0.25689093681823083</v>
      </c>
      <c r="H6872" s="86">
        <v>0.24096178280925065</v>
      </c>
      <c r="I6872" s="86">
        <v>0</v>
      </c>
      <c r="J6872" s="98">
        <v>0</v>
      </c>
      <c r="K6872" s="98">
        <v>0</v>
      </c>
      <c r="L6872" s="98">
        <v>0.23334426128587227</v>
      </c>
    </row>
    <row r="6873" spans="2:12" ht="19.5" customHeight="1" x14ac:dyDescent="0.3">
      <c r="B6873" s="39" t="s">
        <v>57</v>
      </c>
      <c r="C6873" s="38" t="s">
        <v>34</v>
      </c>
      <c r="D6873" s="38" t="s">
        <v>60</v>
      </c>
      <c r="E6873" s="94">
        <v>44866</v>
      </c>
      <c r="F6873" s="96" t="s">
        <v>134</v>
      </c>
      <c r="G6873" s="86">
        <v>0</v>
      </c>
      <c r="H6873" s="86">
        <v>0.23363614559484117</v>
      </c>
      <c r="I6873" s="86">
        <v>0.21408504746872459</v>
      </c>
      <c r="J6873" s="98">
        <v>0</v>
      </c>
      <c r="K6873" s="98">
        <v>0</v>
      </c>
      <c r="L6873" s="98">
        <v>0.19311591631673444</v>
      </c>
    </row>
    <row r="6874" spans="2:12" ht="19.5" customHeight="1" x14ac:dyDescent="0.3">
      <c r="B6874" s="39" t="s">
        <v>57</v>
      </c>
      <c r="C6874" s="38" t="s">
        <v>34</v>
      </c>
      <c r="D6874" s="38" t="s">
        <v>60</v>
      </c>
      <c r="E6874" s="94">
        <v>44835</v>
      </c>
      <c r="F6874" s="96" t="s">
        <v>134</v>
      </c>
      <c r="G6874" s="86">
        <v>0</v>
      </c>
      <c r="H6874" s="86">
        <v>0</v>
      </c>
      <c r="I6874" s="86">
        <v>0</v>
      </c>
      <c r="J6874" s="98">
        <v>0.26569175183542493</v>
      </c>
      <c r="K6874" s="98">
        <v>0.24145244983948105</v>
      </c>
      <c r="L6874" s="98">
        <v>0.23048421481283657</v>
      </c>
    </row>
    <row r="6875" spans="2:12" ht="19.5" customHeight="1" x14ac:dyDescent="0.3">
      <c r="B6875" s="39" t="s">
        <v>57</v>
      </c>
      <c r="C6875" s="38" t="s">
        <v>34</v>
      </c>
      <c r="D6875" s="38" t="s">
        <v>60</v>
      </c>
      <c r="E6875" s="94">
        <v>44805</v>
      </c>
      <c r="F6875" s="96" t="s">
        <v>134</v>
      </c>
      <c r="G6875" s="86">
        <v>0</v>
      </c>
      <c r="H6875" s="86">
        <v>0</v>
      </c>
      <c r="I6875" s="86">
        <v>0.34911138187341273</v>
      </c>
      <c r="J6875" s="98">
        <v>0.32157859032306768</v>
      </c>
      <c r="K6875" s="98">
        <v>0</v>
      </c>
      <c r="L6875" s="98">
        <v>0.32626071013679786</v>
      </c>
    </row>
    <row r="6876" spans="2:12" ht="19.5" customHeight="1" x14ac:dyDescent="0.3">
      <c r="B6876" s="39" t="s">
        <v>57</v>
      </c>
      <c r="C6876" s="38" t="s">
        <v>34</v>
      </c>
      <c r="D6876" s="38" t="s">
        <v>60</v>
      </c>
      <c r="E6876" s="94">
        <v>44774</v>
      </c>
      <c r="F6876" s="96" t="s">
        <v>134</v>
      </c>
      <c r="G6876" s="86">
        <v>0</v>
      </c>
      <c r="H6876" s="86">
        <v>0</v>
      </c>
      <c r="I6876" s="86">
        <v>0.39601739054645946</v>
      </c>
      <c r="J6876" s="98">
        <v>0.39249904225228965</v>
      </c>
      <c r="K6876" s="98">
        <v>0</v>
      </c>
      <c r="L6876" s="98">
        <v>0.42587004294748509</v>
      </c>
    </row>
    <row r="6877" spans="2:12" ht="19.5" customHeight="1" x14ac:dyDescent="0.3">
      <c r="B6877" s="39" t="s">
        <v>57</v>
      </c>
      <c r="C6877" s="38" t="s">
        <v>34</v>
      </c>
      <c r="D6877" s="38" t="s">
        <v>60</v>
      </c>
      <c r="E6877" s="94">
        <v>44743</v>
      </c>
      <c r="F6877" s="96" t="s">
        <v>134</v>
      </c>
      <c r="G6877" s="86">
        <v>0.36772902208733449</v>
      </c>
      <c r="H6877" s="86">
        <v>0.35937942564715247</v>
      </c>
      <c r="I6877" s="86">
        <v>0</v>
      </c>
      <c r="J6877" s="98">
        <v>0</v>
      </c>
      <c r="K6877" s="98">
        <v>0</v>
      </c>
      <c r="L6877" s="98">
        <v>0.35602967345218234</v>
      </c>
    </row>
    <row r="6878" spans="2:12" ht="19.5" customHeight="1" x14ac:dyDescent="0.3">
      <c r="B6878" s="39" t="s">
        <v>57</v>
      </c>
      <c r="C6878" s="38" t="s">
        <v>34</v>
      </c>
      <c r="D6878" s="38" t="s">
        <v>60</v>
      </c>
      <c r="E6878" s="94">
        <v>44713</v>
      </c>
      <c r="F6878" s="96" t="s">
        <v>134</v>
      </c>
      <c r="G6878" s="86">
        <v>0</v>
      </c>
      <c r="H6878" s="86">
        <v>0</v>
      </c>
      <c r="I6878" s="86">
        <v>0.30951311256021385</v>
      </c>
      <c r="J6878" s="98">
        <v>0.30221365838016406</v>
      </c>
      <c r="K6878" s="98">
        <v>0</v>
      </c>
      <c r="L6878" s="98">
        <v>0.2983668236066947</v>
      </c>
    </row>
    <row r="6879" spans="2:12" ht="19.5" customHeight="1" x14ac:dyDescent="0.3">
      <c r="B6879" s="39" t="s">
        <v>57</v>
      </c>
      <c r="C6879" s="38" t="s">
        <v>34</v>
      </c>
      <c r="D6879" s="38" t="s">
        <v>60</v>
      </c>
      <c r="E6879" s="94">
        <v>44682</v>
      </c>
      <c r="F6879" s="96" t="s">
        <v>134</v>
      </c>
      <c r="G6879" s="86">
        <v>0</v>
      </c>
      <c r="H6879" s="86">
        <v>0</v>
      </c>
      <c r="I6879" s="86">
        <v>0</v>
      </c>
      <c r="J6879" s="98">
        <v>0.28003850127644953</v>
      </c>
      <c r="K6879" s="98">
        <v>0.26930864887679179</v>
      </c>
      <c r="L6879" s="98">
        <v>0.26001581594301032</v>
      </c>
    </row>
    <row r="6880" spans="2:12" ht="19.5" customHeight="1" x14ac:dyDescent="0.3">
      <c r="B6880" s="39" t="s">
        <v>57</v>
      </c>
      <c r="C6880" s="38" t="s">
        <v>34</v>
      </c>
      <c r="D6880" s="38" t="s">
        <v>60</v>
      </c>
      <c r="E6880" s="94">
        <v>44652</v>
      </c>
      <c r="F6880" s="96" t="s">
        <v>134</v>
      </c>
      <c r="G6880" s="86">
        <v>0</v>
      </c>
      <c r="H6880" s="86">
        <v>0</v>
      </c>
      <c r="I6880" s="86">
        <v>0</v>
      </c>
      <c r="J6880" s="98">
        <v>0.30066101758912056</v>
      </c>
      <c r="K6880" s="98">
        <v>0.27630920504433432</v>
      </c>
      <c r="L6880" s="98">
        <v>0.26635944463936007</v>
      </c>
    </row>
    <row r="6881" spans="2:12" ht="19.5" customHeight="1" x14ac:dyDescent="0.3">
      <c r="B6881" s="39" t="s">
        <v>57</v>
      </c>
      <c r="C6881" s="38" t="s">
        <v>34</v>
      </c>
      <c r="D6881" s="38" t="s">
        <v>60</v>
      </c>
      <c r="E6881" s="94">
        <v>44621</v>
      </c>
      <c r="F6881" s="96" t="s">
        <v>134</v>
      </c>
      <c r="G6881" s="86">
        <v>0</v>
      </c>
      <c r="H6881" s="86">
        <v>0.43416057438107414</v>
      </c>
      <c r="I6881" s="86">
        <v>0.39809717194099814</v>
      </c>
      <c r="J6881" s="98">
        <v>0</v>
      </c>
      <c r="K6881" s="98">
        <v>0</v>
      </c>
      <c r="L6881" s="98">
        <v>0.37738285726195503</v>
      </c>
    </row>
    <row r="6882" spans="2:12" ht="19.5" customHeight="1" x14ac:dyDescent="0.3">
      <c r="B6882" s="39" t="s">
        <v>57</v>
      </c>
      <c r="C6882" s="38" t="s">
        <v>34</v>
      </c>
      <c r="D6882" s="38" t="s">
        <v>60</v>
      </c>
      <c r="E6882" s="94">
        <v>44593</v>
      </c>
      <c r="F6882" s="96" t="s">
        <v>134</v>
      </c>
      <c r="G6882" s="86">
        <v>0.33930254746384347</v>
      </c>
      <c r="H6882" s="86">
        <v>0.30563718274737867</v>
      </c>
      <c r="I6882" s="86">
        <v>0</v>
      </c>
      <c r="J6882" s="98">
        <v>0</v>
      </c>
      <c r="K6882" s="98">
        <v>0</v>
      </c>
      <c r="L6882" s="98">
        <v>0.28159876786386473</v>
      </c>
    </row>
    <row r="6883" spans="2:12" ht="19.5" customHeight="1" x14ac:dyDescent="0.3">
      <c r="B6883" s="39" t="s">
        <v>57</v>
      </c>
      <c r="C6883" s="38" t="s">
        <v>34</v>
      </c>
      <c r="D6883" s="38" t="s">
        <v>60</v>
      </c>
      <c r="E6883" s="94">
        <v>44562</v>
      </c>
      <c r="F6883" s="96" t="s">
        <v>134</v>
      </c>
      <c r="G6883" s="86">
        <v>0.34868274571600621</v>
      </c>
      <c r="H6883" s="86">
        <v>0.31969948252389774</v>
      </c>
      <c r="I6883" s="86">
        <v>0</v>
      </c>
      <c r="J6883" s="98">
        <v>0</v>
      </c>
      <c r="K6883" s="98">
        <v>0</v>
      </c>
      <c r="L6883" s="98">
        <v>0.27989521507906379</v>
      </c>
    </row>
    <row r="6884" spans="2:12" ht="19.5" customHeight="1" x14ac:dyDescent="0.3">
      <c r="B6884" s="39" t="s">
        <v>57</v>
      </c>
      <c r="C6884" s="38" t="s">
        <v>34</v>
      </c>
      <c r="D6884" s="38" t="s">
        <v>60</v>
      </c>
      <c r="E6884" s="94">
        <v>45108</v>
      </c>
      <c r="F6884" s="96" t="s">
        <v>135</v>
      </c>
      <c r="G6884" s="86">
        <v>0.186283186024676</v>
      </c>
      <c r="H6884" s="86">
        <v>0.17512160127825574</v>
      </c>
      <c r="I6884" s="86">
        <v>0</v>
      </c>
      <c r="J6884" s="98">
        <v>0</v>
      </c>
      <c r="K6884" s="98">
        <v>0</v>
      </c>
      <c r="L6884" s="98">
        <v>0.14243232167203262</v>
      </c>
    </row>
    <row r="6885" spans="2:12" ht="19.5" customHeight="1" x14ac:dyDescent="0.3">
      <c r="B6885" s="39" t="s">
        <v>57</v>
      </c>
      <c r="C6885" s="38" t="s">
        <v>34</v>
      </c>
      <c r="D6885" s="38" t="s">
        <v>60</v>
      </c>
      <c r="E6885" s="94">
        <v>45078</v>
      </c>
      <c r="F6885" s="96" t="s">
        <v>135</v>
      </c>
      <c r="G6885" s="86">
        <v>0</v>
      </c>
      <c r="H6885" s="86">
        <v>0</v>
      </c>
      <c r="I6885" s="86">
        <v>0.16642484580775097</v>
      </c>
      <c r="J6885" s="98">
        <v>0.15885262033025468</v>
      </c>
      <c r="K6885" s="98">
        <v>0</v>
      </c>
      <c r="L6885" s="98">
        <v>0.14871488686314935</v>
      </c>
    </row>
    <row r="6886" spans="2:12" ht="19.5" customHeight="1" x14ac:dyDescent="0.3">
      <c r="B6886" s="39" t="s">
        <v>57</v>
      </c>
      <c r="C6886" s="38" t="s">
        <v>34</v>
      </c>
      <c r="D6886" s="38" t="s">
        <v>60</v>
      </c>
      <c r="E6886" s="94">
        <v>45047</v>
      </c>
      <c r="F6886" s="96" t="s">
        <v>135</v>
      </c>
      <c r="G6886" s="86">
        <v>0</v>
      </c>
      <c r="H6886" s="86">
        <v>0</v>
      </c>
      <c r="I6886" s="86">
        <v>0</v>
      </c>
      <c r="J6886" s="98">
        <v>0.14057107762576188</v>
      </c>
      <c r="K6886" s="98">
        <v>0.13077667341038218</v>
      </c>
      <c r="L6886" s="98">
        <v>0.13623260878154989</v>
      </c>
    </row>
    <row r="6887" spans="2:12" ht="19.5" customHeight="1" x14ac:dyDescent="0.3">
      <c r="B6887" s="39" t="s">
        <v>57</v>
      </c>
      <c r="C6887" s="38" t="s">
        <v>34</v>
      </c>
      <c r="D6887" s="38" t="s">
        <v>60</v>
      </c>
      <c r="E6887" s="94">
        <v>45017</v>
      </c>
      <c r="F6887" s="96" t="s">
        <v>135</v>
      </c>
      <c r="G6887" s="86">
        <v>0</v>
      </c>
      <c r="H6887" s="86">
        <v>0</v>
      </c>
      <c r="I6887" s="86">
        <v>0</v>
      </c>
      <c r="J6887" s="98">
        <v>0.1492039089110318</v>
      </c>
      <c r="K6887" s="98">
        <v>0.13318845897978593</v>
      </c>
      <c r="L6887" s="98">
        <v>0.13919158089377565</v>
      </c>
    </row>
    <row r="6888" spans="2:12" ht="19.5" customHeight="1" x14ac:dyDescent="0.3">
      <c r="B6888" s="39" t="s">
        <v>57</v>
      </c>
      <c r="C6888" s="38" t="s">
        <v>34</v>
      </c>
      <c r="D6888" s="38" t="s">
        <v>60</v>
      </c>
      <c r="E6888" s="94">
        <v>44986</v>
      </c>
      <c r="F6888" s="96" t="s">
        <v>135</v>
      </c>
      <c r="G6888" s="86">
        <v>0</v>
      </c>
      <c r="H6888" s="86">
        <v>0.1828667017911409</v>
      </c>
      <c r="I6888" s="86">
        <v>0.156807022716969</v>
      </c>
      <c r="J6888" s="98">
        <v>0</v>
      </c>
      <c r="K6888" s="98">
        <v>0</v>
      </c>
      <c r="L6888" s="98">
        <v>0.15993466850830954</v>
      </c>
    </row>
    <row r="6889" spans="2:12" ht="19.5" customHeight="1" x14ac:dyDescent="0.3">
      <c r="B6889" s="39" t="s">
        <v>57</v>
      </c>
      <c r="C6889" s="38" t="s">
        <v>34</v>
      </c>
      <c r="D6889" s="38" t="s">
        <v>60</v>
      </c>
      <c r="E6889" s="94">
        <v>44958</v>
      </c>
      <c r="F6889" s="96" t="s">
        <v>135</v>
      </c>
      <c r="G6889" s="86">
        <v>0.24906209858057232</v>
      </c>
      <c r="H6889" s="86">
        <v>0.23026879772754402</v>
      </c>
      <c r="I6889" s="86">
        <v>0</v>
      </c>
      <c r="J6889" s="98">
        <v>0</v>
      </c>
      <c r="K6889" s="98">
        <v>0</v>
      </c>
      <c r="L6889" s="98">
        <v>0.19475447661041564</v>
      </c>
    </row>
    <row r="6890" spans="2:12" ht="19.5" customHeight="1" x14ac:dyDescent="0.3">
      <c r="B6890" s="39" t="s">
        <v>57</v>
      </c>
      <c r="C6890" s="38" t="s">
        <v>34</v>
      </c>
      <c r="D6890" s="38" t="s">
        <v>60</v>
      </c>
      <c r="E6890" s="94">
        <v>44927</v>
      </c>
      <c r="F6890" s="96" t="s">
        <v>135</v>
      </c>
      <c r="G6890" s="86">
        <v>0.20489674876891115</v>
      </c>
      <c r="H6890" s="86">
        <v>0.17742790238652834</v>
      </c>
      <c r="I6890" s="86">
        <v>0</v>
      </c>
      <c r="J6890" s="98">
        <v>0</v>
      </c>
      <c r="K6890" s="98">
        <v>0</v>
      </c>
      <c r="L6890" s="98">
        <v>0.11677647321996078</v>
      </c>
    </row>
    <row r="6891" spans="2:12" ht="19.5" customHeight="1" x14ac:dyDescent="0.3">
      <c r="B6891" s="39" t="s">
        <v>57</v>
      </c>
      <c r="C6891" s="38" t="s">
        <v>34</v>
      </c>
      <c r="D6891" s="38" t="s">
        <v>60</v>
      </c>
      <c r="E6891" s="94">
        <v>44896</v>
      </c>
      <c r="F6891" s="96" t="s">
        <v>135</v>
      </c>
      <c r="G6891" s="86">
        <v>0.25189093681823083</v>
      </c>
      <c r="H6891" s="86">
        <v>0.23596178280925065</v>
      </c>
      <c r="I6891" s="86">
        <v>0</v>
      </c>
      <c r="J6891" s="98">
        <v>0</v>
      </c>
      <c r="K6891" s="98">
        <v>0</v>
      </c>
      <c r="L6891" s="98">
        <v>0.22834426128587226</v>
      </c>
    </row>
    <row r="6892" spans="2:12" ht="19.5" customHeight="1" x14ac:dyDescent="0.3">
      <c r="B6892" s="39" t="s">
        <v>57</v>
      </c>
      <c r="C6892" s="38" t="s">
        <v>34</v>
      </c>
      <c r="D6892" s="38" t="s">
        <v>60</v>
      </c>
      <c r="E6892" s="94">
        <v>44866</v>
      </c>
      <c r="F6892" s="96" t="s">
        <v>135</v>
      </c>
      <c r="G6892" s="86">
        <v>0</v>
      </c>
      <c r="H6892" s="86">
        <v>0.22863614559484116</v>
      </c>
      <c r="I6892" s="86">
        <v>0.20908504746872458</v>
      </c>
      <c r="J6892" s="98">
        <v>0</v>
      </c>
      <c r="K6892" s="98">
        <v>0</v>
      </c>
      <c r="L6892" s="98">
        <v>0.18811591631673444</v>
      </c>
    </row>
    <row r="6893" spans="2:12" ht="19.5" customHeight="1" x14ac:dyDescent="0.3">
      <c r="B6893" s="39" t="s">
        <v>57</v>
      </c>
      <c r="C6893" s="38" t="s">
        <v>34</v>
      </c>
      <c r="D6893" s="38" t="s">
        <v>60</v>
      </c>
      <c r="E6893" s="94">
        <v>44835</v>
      </c>
      <c r="F6893" s="96" t="s">
        <v>135</v>
      </c>
      <c r="G6893" s="86">
        <v>0</v>
      </c>
      <c r="H6893" s="86">
        <v>0</v>
      </c>
      <c r="I6893" s="86">
        <v>0</v>
      </c>
      <c r="J6893" s="98">
        <v>0.26069175183542492</v>
      </c>
      <c r="K6893" s="98">
        <v>0.23645244983948105</v>
      </c>
      <c r="L6893" s="98">
        <v>0.22548421481283656</v>
      </c>
    </row>
    <row r="6894" spans="2:12" ht="19.5" customHeight="1" x14ac:dyDescent="0.3">
      <c r="B6894" s="39" t="s">
        <v>57</v>
      </c>
      <c r="C6894" s="38" t="s">
        <v>34</v>
      </c>
      <c r="D6894" s="38" t="s">
        <v>60</v>
      </c>
      <c r="E6894" s="94">
        <v>44805</v>
      </c>
      <c r="F6894" s="96" t="s">
        <v>135</v>
      </c>
      <c r="G6894" s="86">
        <v>0</v>
      </c>
      <c r="H6894" s="86">
        <v>0</v>
      </c>
      <c r="I6894" s="86">
        <v>0.34411138187341272</v>
      </c>
      <c r="J6894" s="98">
        <v>0.31657859032306768</v>
      </c>
      <c r="K6894" s="98">
        <v>0</v>
      </c>
      <c r="L6894" s="98">
        <v>0.32126071013679791</v>
      </c>
    </row>
    <row r="6895" spans="2:12" ht="19.5" customHeight="1" x14ac:dyDescent="0.3">
      <c r="B6895" s="39" t="s">
        <v>57</v>
      </c>
      <c r="C6895" s="38" t="s">
        <v>34</v>
      </c>
      <c r="D6895" s="38" t="s">
        <v>60</v>
      </c>
      <c r="E6895" s="94">
        <v>44774</v>
      </c>
      <c r="F6895" s="96" t="s">
        <v>135</v>
      </c>
      <c r="G6895" s="86">
        <v>0</v>
      </c>
      <c r="H6895" s="86">
        <v>0</v>
      </c>
      <c r="I6895" s="86">
        <v>0.39101739054645945</v>
      </c>
      <c r="J6895" s="98">
        <v>0.3874990422522897</v>
      </c>
      <c r="K6895" s="98">
        <v>0</v>
      </c>
      <c r="L6895" s="98">
        <v>0.42087004294748509</v>
      </c>
    </row>
    <row r="6896" spans="2:12" ht="19.5" customHeight="1" x14ac:dyDescent="0.3">
      <c r="B6896" s="39" t="s">
        <v>57</v>
      </c>
      <c r="C6896" s="38" t="s">
        <v>34</v>
      </c>
      <c r="D6896" s="38" t="s">
        <v>60</v>
      </c>
      <c r="E6896" s="94">
        <v>44743</v>
      </c>
      <c r="F6896" s="96" t="s">
        <v>135</v>
      </c>
      <c r="G6896" s="86">
        <v>0.36272902208733449</v>
      </c>
      <c r="H6896" s="86">
        <v>0.35437942564715252</v>
      </c>
      <c r="I6896" s="86">
        <v>0</v>
      </c>
      <c r="J6896" s="98">
        <v>0</v>
      </c>
      <c r="K6896" s="98">
        <v>0</v>
      </c>
      <c r="L6896" s="98">
        <v>0.35102967345218239</v>
      </c>
    </row>
    <row r="6897" spans="2:12" ht="19.5" customHeight="1" x14ac:dyDescent="0.3">
      <c r="B6897" s="39" t="s">
        <v>57</v>
      </c>
      <c r="C6897" s="38" t="s">
        <v>34</v>
      </c>
      <c r="D6897" s="38" t="s">
        <v>60</v>
      </c>
      <c r="E6897" s="94">
        <v>44713</v>
      </c>
      <c r="F6897" s="96" t="s">
        <v>135</v>
      </c>
      <c r="G6897" s="86">
        <v>0</v>
      </c>
      <c r="H6897" s="86">
        <v>0</v>
      </c>
      <c r="I6897" s="86">
        <v>0.30451311256021385</v>
      </c>
      <c r="J6897" s="98">
        <v>0.29721365838016411</v>
      </c>
      <c r="K6897" s="98">
        <v>0</v>
      </c>
      <c r="L6897" s="98">
        <v>0.29336682360669475</v>
      </c>
    </row>
    <row r="6898" spans="2:12" ht="19.5" customHeight="1" x14ac:dyDescent="0.3">
      <c r="B6898" s="39" t="s">
        <v>57</v>
      </c>
      <c r="C6898" s="38" t="s">
        <v>34</v>
      </c>
      <c r="D6898" s="38" t="s">
        <v>60</v>
      </c>
      <c r="E6898" s="94">
        <v>44682</v>
      </c>
      <c r="F6898" s="96" t="s">
        <v>135</v>
      </c>
      <c r="G6898" s="86">
        <v>0</v>
      </c>
      <c r="H6898" s="86">
        <v>0</v>
      </c>
      <c r="I6898" s="86">
        <v>0</v>
      </c>
      <c r="J6898" s="98">
        <v>0.27503850127644952</v>
      </c>
      <c r="K6898" s="98">
        <v>0.26430864887679179</v>
      </c>
      <c r="L6898" s="98">
        <v>0.25501581594301037</v>
      </c>
    </row>
    <row r="6899" spans="2:12" ht="19.5" customHeight="1" x14ac:dyDescent="0.3">
      <c r="B6899" s="39" t="s">
        <v>57</v>
      </c>
      <c r="C6899" s="38" t="s">
        <v>34</v>
      </c>
      <c r="D6899" s="38" t="s">
        <v>60</v>
      </c>
      <c r="E6899" s="94">
        <v>44652</v>
      </c>
      <c r="F6899" s="96" t="s">
        <v>135</v>
      </c>
      <c r="G6899" s="86">
        <v>0</v>
      </c>
      <c r="H6899" s="86">
        <v>0</v>
      </c>
      <c r="I6899" s="86">
        <v>0</v>
      </c>
      <c r="J6899" s="98">
        <v>0.29566101758912056</v>
      </c>
      <c r="K6899" s="98">
        <v>0.27130920504433431</v>
      </c>
      <c r="L6899" s="98">
        <v>0.26135944463936006</v>
      </c>
    </row>
    <row r="6900" spans="2:12" ht="19.5" customHeight="1" x14ac:dyDescent="0.3">
      <c r="B6900" s="39" t="s">
        <v>57</v>
      </c>
      <c r="C6900" s="38" t="s">
        <v>34</v>
      </c>
      <c r="D6900" s="38" t="s">
        <v>60</v>
      </c>
      <c r="E6900" s="94">
        <v>44621</v>
      </c>
      <c r="F6900" s="96" t="s">
        <v>135</v>
      </c>
      <c r="G6900" s="86">
        <v>0</v>
      </c>
      <c r="H6900" s="86">
        <v>0.42916057438107413</v>
      </c>
      <c r="I6900" s="86">
        <v>0.39309717194099814</v>
      </c>
      <c r="J6900" s="98">
        <v>0</v>
      </c>
      <c r="K6900" s="98">
        <v>0</v>
      </c>
      <c r="L6900" s="98">
        <v>0.37238285726195508</v>
      </c>
    </row>
    <row r="6901" spans="2:12" ht="19.5" customHeight="1" x14ac:dyDescent="0.3">
      <c r="B6901" s="39" t="s">
        <v>57</v>
      </c>
      <c r="C6901" s="38" t="s">
        <v>34</v>
      </c>
      <c r="D6901" s="38" t="s">
        <v>60</v>
      </c>
      <c r="E6901" s="94">
        <v>44593</v>
      </c>
      <c r="F6901" s="96" t="s">
        <v>135</v>
      </c>
      <c r="G6901" s="86">
        <v>0.33430254746384347</v>
      </c>
      <c r="H6901" s="86">
        <v>0.30063718274737872</v>
      </c>
      <c r="I6901" s="86">
        <v>0</v>
      </c>
      <c r="J6901" s="98">
        <v>0</v>
      </c>
      <c r="K6901" s="98">
        <v>0</v>
      </c>
      <c r="L6901" s="98">
        <v>0.27659876786386473</v>
      </c>
    </row>
    <row r="6902" spans="2:12" ht="19.5" customHeight="1" x14ac:dyDescent="0.3">
      <c r="B6902" s="39" t="s">
        <v>57</v>
      </c>
      <c r="C6902" s="38" t="s">
        <v>34</v>
      </c>
      <c r="D6902" s="38" t="s">
        <v>60</v>
      </c>
      <c r="E6902" s="94">
        <v>44562</v>
      </c>
      <c r="F6902" s="96" t="s">
        <v>135</v>
      </c>
      <c r="G6902" s="86">
        <v>0.34368274571600621</v>
      </c>
      <c r="H6902" s="86">
        <v>0.31469948252389779</v>
      </c>
      <c r="I6902" s="86">
        <v>0</v>
      </c>
      <c r="J6902" s="98">
        <v>0</v>
      </c>
      <c r="K6902" s="98">
        <v>0</v>
      </c>
      <c r="L6902" s="98">
        <v>0.27489521507906378</v>
      </c>
    </row>
    <row r="6903" spans="2:12" ht="19.5" customHeight="1" x14ac:dyDescent="0.3">
      <c r="B6903" s="39" t="s">
        <v>57</v>
      </c>
      <c r="C6903" s="38" t="s">
        <v>34</v>
      </c>
      <c r="D6903" s="38" t="s">
        <v>60</v>
      </c>
      <c r="E6903" s="94">
        <v>45108</v>
      </c>
      <c r="F6903" s="96" t="s">
        <v>136</v>
      </c>
      <c r="G6903" s="86">
        <v>0.181283186024676</v>
      </c>
      <c r="H6903" s="86">
        <v>0.17012160127825574</v>
      </c>
      <c r="I6903" s="86">
        <v>0</v>
      </c>
      <c r="J6903" s="98">
        <v>0</v>
      </c>
      <c r="K6903" s="98">
        <v>0</v>
      </c>
      <c r="L6903" s="98">
        <v>0.13743232167203265</v>
      </c>
    </row>
    <row r="6904" spans="2:12" ht="19.5" customHeight="1" x14ac:dyDescent="0.3">
      <c r="B6904" s="39" t="s">
        <v>57</v>
      </c>
      <c r="C6904" s="38" t="s">
        <v>34</v>
      </c>
      <c r="D6904" s="38" t="s">
        <v>60</v>
      </c>
      <c r="E6904" s="94">
        <v>45078</v>
      </c>
      <c r="F6904" s="96" t="s">
        <v>136</v>
      </c>
      <c r="G6904" s="86">
        <v>0</v>
      </c>
      <c r="H6904" s="86">
        <v>0</v>
      </c>
      <c r="I6904" s="86">
        <v>0.16142484580775096</v>
      </c>
      <c r="J6904" s="98">
        <v>0.15385262033025468</v>
      </c>
      <c r="K6904" s="98">
        <v>0</v>
      </c>
      <c r="L6904" s="98">
        <v>0.14371488686314934</v>
      </c>
    </row>
    <row r="6905" spans="2:12" ht="19.5" customHeight="1" x14ac:dyDescent="0.3">
      <c r="B6905" s="39" t="s">
        <v>57</v>
      </c>
      <c r="C6905" s="38" t="s">
        <v>34</v>
      </c>
      <c r="D6905" s="38" t="s">
        <v>60</v>
      </c>
      <c r="E6905" s="94">
        <v>45047</v>
      </c>
      <c r="F6905" s="96" t="s">
        <v>136</v>
      </c>
      <c r="G6905" s="87">
        <v>0</v>
      </c>
      <c r="H6905" s="87">
        <v>0</v>
      </c>
      <c r="I6905" s="87">
        <v>0</v>
      </c>
      <c r="J6905" s="98">
        <v>0.13557107762576187</v>
      </c>
      <c r="K6905" s="98">
        <v>0.12577667341038218</v>
      </c>
      <c r="L6905" s="98">
        <v>0.13123260878154988</v>
      </c>
    </row>
    <row r="6906" spans="2:12" ht="19.5" customHeight="1" x14ac:dyDescent="0.3">
      <c r="B6906" s="39" t="s">
        <v>57</v>
      </c>
      <c r="C6906" s="30" t="s">
        <v>34</v>
      </c>
      <c r="D6906" s="30" t="s">
        <v>60</v>
      </c>
      <c r="E6906" s="84">
        <v>45017</v>
      </c>
      <c r="F6906" s="85" t="s">
        <v>136</v>
      </c>
      <c r="G6906" s="86">
        <v>0</v>
      </c>
      <c r="H6906" s="86">
        <v>0</v>
      </c>
      <c r="I6906" s="86">
        <v>0</v>
      </c>
      <c r="J6906" s="75">
        <v>0.1442039089110318</v>
      </c>
      <c r="K6906" s="75">
        <v>0.12818845897978595</v>
      </c>
      <c r="L6906" s="75">
        <v>0.13419158089377564</v>
      </c>
    </row>
    <row r="6907" spans="2:12" ht="19.5" customHeight="1" x14ac:dyDescent="0.3">
      <c r="B6907" s="39" t="s">
        <v>57</v>
      </c>
      <c r="C6907" s="38" t="s">
        <v>34</v>
      </c>
      <c r="D6907" s="38" t="s">
        <v>60</v>
      </c>
      <c r="E6907" s="94">
        <v>44986</v>
      </c>
      <c r="F6907" s="96" t="s">
        <v>136</v>
      </c>
      <c r="G6907" s="86">
        <v>0</v>
      </c>
      <c r="H6907" s="86">
        <v>0.17786670179114089</v>
      </c>
      <c r="I6907" s="86">
        <v>0.15180702271696903</v>
      </c>
      <c r="J6907" s="98">
        <v>0</v>
      </c>
      <c r="K6907" s="98">
        <v>0</v>
      </c>
      <c r="L6907" s="98">
        <v>0.15493466850830953</v>
      </c>
    </row>
    <row r="6908" spans="2:12" ht="19.5" customHeight="1" x14ac:dyDescent="0.3">
      <c r="B6908" s="39" t="s">
        <v>57</v>
      </c>
      <c r="C6908" s="38" t="s">
        <v>34</v>
      </c>
      <c r="D6908" s="38" t="s">
        <v>60</v>
      </c>
      <c r="E6908" s="94">
        <v>44958</v>
      </c>
      <c r="F6908" s="96" t="s">
        <v>136</v>
      </c>
      <c r="G6908" s="86">
        <v>0.24406209858057232</v>
      </c>
      <c r="H6908" s="86">
        <v>0.22526879772754402</v>
      </c>
      <c r="I6908" s="86">
        <v>0</v>
      </c>
      <c r="J6908" s="98">
        <v>0</v>
      </c>
      <c r="K6908" s="98">
        <v>0</v>
      </c>
      <c r="L6908" s="98">
        <v>0.18975447661041564</v>
      </c>
    </row>
    <row r="6909" spans="2:12" ht="19.5" customHeight="1" x14ac:dyDescent="0.3">
      <c r="B6909" s="39" t="s">
        <v>57</v>
      </c>
      <c r="C6909" s="38" t="s">
        <v>34</v>
      </c>
      <c r="D6909" s="38" t="s">
        <v>60</v>
      </c>
      <c r="E6909" s="94">
        <v>44927</v>
      </c>
      <c r="F6909" s="96" t="s">
        <v>136</v>
      </c>
      <c r="G6909" s="86">
        <v>0.19989674876891114</v>
      </c>
      <c r="H6909" s="86">
        <v>0.17242790238652833</v>
      </c>
      <c r="I6909" s="86">
        <v>0</v>
      </c>
      <c r="J6909" s="98">
        <v>0</v>
      </c>
      <c r="K6909" s="98">
        <v>0</v>
      </c>
      <c r="L6909" s="98">
        <v>0.11177647321996077</v>
      </c>
    </row>
    <row r="6910" spans="2:12" ht="19.5" customHeight="1" x14ac:dyDescent="0.3">
      <c r="B6910" s="39" t="s">
        <v>57</v>
      </c>
      <c r="C6910" s="38" t="s">
        <v>34</v>
      </c>
      <c r="D6910" s="38" t="s">
        <v>60</v>
      </c>
      <c r="E6910" s="94">
        <v>44896</v>
      </c>
      <c r="F6910" s="96" t="s">
        <v>136</v>
      </c>
      <c r="G6910" s="86">
        <v>0.24689093681823082</v>
      </c>
      <c r="H6910" s="86">
        <v>0.23096178280925064</v>
      </c>
      <c r="I6910" s="86">
        <v>0</v>
      </c>
      <c r="J6910" s="98">
        <v>0</v>
      </c>
      <c r="K6910" s="98">
        <v>0</v>
      </c>
      <c r="L6910" s="98">
        <v>0.22334426128587226</v>
      </c>
    </row>
    <row r="6911" spans="2:12" ht="19.5" customHeight="1" x14ac:dyDescent="0.3">
      <c r="B6911" s="39" t="s">
        <v>57</v>
      </c>
      <c r="C6911" s="38" t="s">
        <v>34</v>
      </c>
      <c r="D6911" s="38" t="s">
        <v>60</v>
      </c>
      <c r="E6911" s="94">
        <v>44866</v>
      </c>
      <c r="F6911" s="96" t="s">
        <v>136</v>
      </c>
      <c r="G6911" s="86">
        <v>0</v>
      </c>
      <c r="H6911" s="86">
        <v>0.22363614559484116</v>
      </c>
      <c r="I6911" s="86">
        <v>0.20408504746872458</v>
      </c>
      <c r="J6911" s="98">
        <v>0</v>
      </c>
      <c r="K6911" s="98">
        <v>0</v>
      </c>
      <c r="L6911" s="98">
        <v>0.18311591631673443</v>
      </c>
    </row>
    <row r="6912" spans="2:12" ht="19.5" customHeight="1" x14ac:dyDescent="0.3">
      <c r="B6912" s="39" t="s">
        <v>57</v>
      </c>
      <c r="C6912" s="38" t="s">
        <v>34</v>
      </c>
      <c r="D6912" s="38" t="s">
        <v>60</v>
      </c>
      <c r="E6912" s="94">
        <v>44835</v>
      </c>
      <c r="F6912" s="96" t="s">
        <v>136</v>
      </c>
      <c r="G6912" s="86">
        <v>0</v>
      </c>
      <c r="H6912" s="86">
        <v>0</v>
      </c>
      <c r="I6912" s="86">
        <v>0</v>
      </c>
      <c r="J6912" s="98">
        <v>0.25569175183542492</v>
      </c>
      <c r="K6912" s="98">
        <v>0.23145244983948104</v>
      </c>
      <c r="L6912" s="98">
        <v>0.22048421481283656</v>
      </c>
    </row>
    <row r="6913" spans="2:12" ht="19.5" customHeight="1" x14ac:dyDescent="0.3">
      <c r="B6913" s="39" t="s">
        <v>57</v>
      </c>
      <c r="C6913" s="38" t="s">
        <v>34</v>
      </c>
      <c r="D6913" s="38" t="s">
        <v>60</v>
      </c>
      <c r="E6913" s="94">
        <v>44805</v>
      </c>
      <c r="F6913" s="96" t="s">
        <v>136</v>
      </c>
      <c r="G6913" s="86">
        <v>0</v>
      </c>
      <c r="H6913" s="86">
        <v>0</v>
      </c>
      <c r="I6913" s="86">
        <v>0.33911138187341278</v>
      </c>
      <c r="J6913" s="98">
        <v>0.31157859032306773</v>
      </c>
      <c r="K6913" s="98">
        <v>0</v>
      </c>
      <c r="L6913" s="98">
        <v>0.31626071013679791</v>
      </c>
    </row>
    <row r="6914" spans="2:12" ht="19.5" customHeight="1" x14ac:dyDescent="0.3">
      <c r="B6914" s="39" t="s">
        <v>57</v>
      </c>
      <c r="C6914" s="38" t="s">
        <v>34</v>
      </c>
      <c r="D6914" s="38" t="s">
        <v>60</v>
      </c>
      <c r="E6914" s="94">
        <v>44774</v>
      </c>
      <c r="F6914" s="96" t="s">
        <v>136</v>
      </c>
      <c r="G6914" s="86">
        <v>0</v>
      </c>
      <c r="H6914" s="86">
        <v>0</v>
      </c>
      <c r="I6914" s="86">
        <v>0.3860173905464595</v>
      </c>
      <c r="J6914" s="98">
        <v>0.3824990422522897</v>
      </c>
      <c r="K6914" s="98">
        <v>0</v>
      </c>
      <c r="L6914" s="98">
        <v>0.41587004294748514</v>
      </c>
    </row>
    <row r="6915" spans="2:12" ht="19.5" customHeight="1" x14ac:dyDescent="0.3">
      <c r="B6915" s="39" t="s">
        <v>57</v>
      </c>
      <c r="C6915" s="38" t="s">
        <v>34</v>
      </c>
      <c r="D6915" s="38" t="s">
        <v>60</v>
      </c>
      <c r="E6915" s="94">
        <v>44743</v>
      </c>
      <c r="F6915" s="96" t="s">
        <v>136</v>
      </c>
      <c r="G6915" s="86">
        <v>0.35772902208733454</v>
      </c>
      <c r="H6915" s="86">
        <v>0.34937942564715252</v>
      </c>
      <c r="I6915" s="86">
        <v>0</v>
      </c>
      <c r="J6915" s="98">
        <v>0</v>
      </c>
      <c r="K6915" s="98">
        <v>0</v>
      </c>
      <c r="L6915" s="98">
        <v>0.34602967345218238</v>
      </c>
    </row>
    <row r="6916" spans="2:12" ht="19.5" customHeight="1" x14ac:dyDescent="0.3">
      <c r="B6916" s="39" t="s">
        <v>57</v>
      </c>
      <c r="C6916" s="38" t="s">
        <v>34</v>
      </c>
      <c r="D6916" s="38" t="s">
        <v>60</v>
      </c>
      <c r="E6916" s="94">
        <v>44713</v>
      </c>
      <c r="F6916" s="96" t="s">
        <v>136</v>
      </c>
      <c r="G6916" s="86">
        <v>0</v>
      </c>
      <c r="H6916" s="86">
        <v>0</v>
      </c>
      <c r="I6916" s="86">
        <v>0.2995131125602139</v>
      </c>
      <c r="J6916" s="98">
        <v>0.29221365838016411</v>
      </c>
      <c r="K6916" s="98">
        <v>0</v>
      </c>
      <c r="L6916" s="98">
        <v>0.28836682360669474</v>
      </c>
    </row>
    <row r="6917" spans="2:12" ht="19.5" customHeight="1" x14ac:dyDescent="0.3">
      <c r="B6917" s="39" t="s">
        <v>57</v>
      </c>
      <c r="C6917" s="38" t="s">
        <v>34</v>
      </c>
      <c r="D6917" s="38" t="s">
        <v>60</v>
      </c>
      <c r="E6917" s="94">
        <v>44682</v>
      </c>
      <c r="F6917" s="96" t="s">
        <v>136</v>
      </c>
      <c r="G6917" s="86">
        <v>0</v>
      </c>
      <c r="H6917" s="86">
        <v>0</v>
      </c>
      <c r="I6917" s="86">
        <v>0</v>
      </c>
      <c r="J6917" s="98">
        <v>0.27003850127644952</v>
      </c>
      <c r="K6917" s="98">
        <v>0.25930864887679178</v>
      </c>
      <c r="L6917" s="98">
        <v>0.25001581594301037</v>
      </c>
    </row>
    <row r="6918" spans="2:12" ht="19.5" customHeight="1" x14ac:dyDescent="0.3">
      <c r="B6918" s="39" t="s">
        <v>57</v>
      </c>
      <c r="C6918" s="38" t="s">
        <v>34</v>
      </c>
      <c r="D6918" s="38" t="s">
        <v>60</v>
      </c>
      <c r="E6918" s="94">
        <v>44652</v>
      </c>
      <c r="F6918" s="96" t="s">
        <v>136</v>
      </c>
      <c r="G6918" s="86">
        <v>0</v>
      </c>
      <c r="H6918" s="86">
        <v>0</v>
      </c>
      <c r="I6918" s="86">
        <v>0</v>
      </c>
      <c r="J6918" s="98">
        <v>0.29066101758912061</v>
      </c>
      <c r="K6918" s="98">
        <v>0.26630920504433436</v>
      </c>
      <c r="L6918" s="98">
        <v>0.25635944463936006</v>
      </c>
    </row>
    <row r="6919" spans="2:12" ht="19.5" customHeight="1" x14ac:dyDescent="0.3">
      <c r="B6919" s="39" t="s">
        <v>57</v>
      </c>
      <c r="C6919" s="38" t="s">
        <v>34</v>
      </c>
      <c r="D6919" s="38" t="s">
        <v>60</v>
      </c>
      <c r="E6919" s="94">
        <v>44621</v>
      </c>
      <c r="F6919" s="96" t="s">
        <v>136</v>
      </c>
      <c r="G6919" s="86">
        <v>0</v>
      </c>
      <c r="H6919" s="86">
        <v>0.42416057438107418</v>
      </c>
      <c r="I6919" s="86">
        <v>0.38809717194099819</v>
      </c>
      <c r="J6919" s="98">
        <v>0</v>
      </c>
      <c r="K6919" s="98">
        <v>0</v>
      </c>
      <c r="L6919" s="98">
        <v>0.36738285726195508</v>
      </c>
    </row>
    <row r="6920" spans="2:12" ht="19.5" customHeight="1" x14ac:dyDescent="0.3">
      <c r="B6920" s="39" t="s">
        <v>57</v>
      </c>
      <c r="C6920" s="38" t="s">
        <v>34</v>
      </c>
      <c r="D6920" s="38" t="s">
        <v>60</v>
      </c>
      <c r="E6920" s="94">
        <v>44593</v>
      </c>
      <c r="F6920" s="96" t="s">
        <v>136</v>
      </c>
      <c r="G6920" s="86">
        <v>0.32930254746384352</v>
      </c>
      <c r="H6920" s="86">
        <v>0.29563718274737871</v>
      </c>
      <c r="I6920" s="86">
        <v>0</v>
      </c>
      <c r="J6920" s="98">
        <v>0</v>
      </c>
      <c r="K6920" s="98">
        <v>0</v>
      </c>
      <c r="L6920" s="98">
        <v>0.27159876786386478</v>
      </c>
    </row>
    <row r="6921" spans="2:12" ht="19.5" customHeight="1" x14ac:dyDescent="0.3">
      <c r="B6921" s="39" t="s">
        <v>57</v>
      </c>
      <c r="C6921" s="38" t="s">
        <v>34</v>
      </c>
      <c r="D6921" s="38" t="s">
        <v>60</v>
      </c>
      <c r="E6921" s="94">
        <v>44562</v>
      </c>
      <c r="F6921" s="96" t="s">
        <v>136</v>
      </c>
      <c r="G6921" s="86">
        <v>0.33868274571600626</v>
      </c>
      <c r="H6921" s="86">
        <v>0.30969948252389778</v>
      </c>
      <c r="I6921" s="86">
        <v>0</v>
      </c>
      <c r="J6921" s="98">
        <v>0</v>
      </c>
      <c r="K6921" s="98">
        <v>0</v>
      </c>
      <c r="L6921" s="98">
        <v>0.26989521507906378</v>
      </c>
    </row>
    <row r="6922" spans="2:12" ht="19.5" customHeight="1" x14ac:dyDescent="0.3">
      <c r="B6922" s="39" t="s">
        <v>57</v>
      </c>
      <c r="C6922" s="38" t="s">
        <v>34</v>
      </c>
      <c r="D6922" s="38" t="s">
        <v>60</v>
      </c>
      <c r="E6922" s="94">
        <v>45108</v>
      </c>
      <c r="F6922" s="96" t="s">
        <v>137</v>
      </c>
      <c r="G6922" s="86">
        <v>0.17628318602467599</v>
      </c>
      <c r="H6922" s="86">
        <v>0.16512160127825573</v>
      </c>
      <c r="I6922" s="86">
        <v>0</v>
      </c>
      <c r="J6922" s="98">
        <v>0</v>
      </c>
      <c r="K6922" s="98">
        <v>0</v>
      </c>
      <c r="L6922" s="98">
        <v>0.13243232167203264</v>
      </c>
    </row>
    <row r="6923" spans="2:12" ht="19.5" customHeight="1" x14ac:dyDescent="0.3">
      <c r="B6923" s="39" t="s">
        <v>57</v>
      </c>
      <c r="C6923" s="38" t="s">
        <v>34</v>
      </c>
      <c r="D6923" s="38" t="s">
        <v>60</v>
      </c>
      <c r="E6923" s="94">
        <v>45078</v>
      </c>
      <c r="F6923" s="96" t="s">
        <v>137</v>
      </c>
      <c r="G6923" s="86">
        <v>0</v>
      </c>
      <c r="H6923" s="86">
        <v>0</v>
      </c>
      <c r="I6923" s="86">
        <v>0.15642484580775096</v>
      </c>
      <c r="J6923" s="98">
        <v>0.14885262033025468</v>
      </c>
      <c r="K6923" s="98">
        <v>0</v>
      </c>
      <c r="L6923" s="98">
        <v>0.13871488686314934</v>
      </c>
    </row>
    <row r="6924" spans="2:12" ht="19.5" customHeight="1" x14ac:dyDescent="0.3">
      <c r="B6924" s="39" t="s">
        <v>57</v>
      </c>
      <c r="C6924" s="38" t="s">
        <v>34</v>
      </c>
      <c r="D6924" s="38" t="s">
        <v>60</v>
      </c>
      <c r="E6924" s="94">
        <v>45047</v>
      </c>
      <c r="F6924" s="96" t="s">
        <v>137</v>
      </c>
      <c r="G6924" s="86">
        <v>0</v>
      </c>
      <c r="H6924" s="86">
        <v>0</v>
      </c>
      <c r="I6924" s="86">
        <v>0</v>
      </c>
      <c r="J6924" s="98">
        <v>0.13057107762576187</v>
      </c>
      <c r="K6924" s="98">
        <v>0.12077667341038217</v>
      </c>
      <c r="L6924" s="98">
        <v>0.12623260878154988</v>
      </c>
    </row>
    <row r="6925" spans="2:12" ht="19.5" customHeight="1" x14ac:dyDescent="0.3">
      <c r="B6925" s="39" t="s">
        <v>57</v>
      </c>
      <c r="C6925" s="38" t="s">
        <v>34</v>
      </c>
      <c r="D6925" s="38" t="s">
        <v>60</v>
      </c>
      <c r="E6925" s="94">
        <v>45017</v>
      </c>
      <c r="F6925" s="96" t="s">
        <v>137</v>
      </c>
      <c r="G6925" s="86">
        <v>0</v>
      </c>
      <c r="H6925" s="86">
        <v>0</v>
      </c>
      <c r="I6925" s="86">
        <v>0</v>
      </c>
      <c r="J6925" s="98">
        <v>0.13920390891103179</v>
      </c>
      <c r="K6925" s="98">
        <v>0.12318845897978595</v>
      </c>
      <c r="L6925" s="98">
        <v>0.12919158089377564</v>
      </c>
    </row>
    <row r="6926" spans="2:12" ht="19.5" customHeight="1" x14ac:dyDescent="0.3">
      <c r="B6926" s="39" t="s">
        <v>57</v>
      </c>
      <c r="C6926" s="38" t="s">
        <v>34</v>
      </c>
      <c r="D6926" s="38" t="s">
        <v>60</v>
      </c>
      <c r="E6926" s="94">
        <v>44986</v>
      </c>
      <c r="F6926" s="96" t="s">
        <v>137</v>
      </c>
      <c r="G6926" s="86">
        <v>0</v>
      </c>
      <c r="H6926" s="86">
        <v>0.17286670179114089</v>
      </c>
      <c r="I6926" s="86">
        <v>0.14680702271696902</v>
      </c>
      <c r="J6926" s="98">
        <v>0</v>
      </c>
      <c r="K6926" s="98">
        <v>0</v>
      </c>
      <c r="L6926" s="98">
        <v>0.14993466850830953</v>
      </c>
    </row>
    <row r="6927" spans="2:12" ht="19.5" customHeight="1" x14ac:dyDescent="0.3">
      <c r="B6927" s="39" t="s">
        <v>57</v>
      </c>
      <c r="C6927" s="38" t="s">
        <v>34</v>
      </c>
      <c r="D6927" s="38" t="s">
        <v>60</v>
      </c>
      <c r="E6927" s="94">
        <v>44958</v>
      </c>
      <c r="F6927" s="96" t="s">
        <v>137</v>
      </c>
      <c r="G6927" s="86">
        <v>0.23906209858057231</v>
      </c>
      <c r="H6927" s="86">
        <v>0.22026879772754401</v>
      </c>
      <c r="I6927" s="86">
        <v>0</v>
      </c>
      <c r="J6927" s="98">
        <v>0</v>
      </c>
      <c r="K6927" s="98">
        <v>0</v>
      </c>
      <c r="L6927" s="98">
        <v>0.18475447661041564</v>
      </c>
    </row>
    <row r="6928" spans="2:12" ht="19.5" customHeight="1" x14ac:dyDescent="0.3">
      <c r="B6928" s="39" t="s">
        <v>57</v>
      </c>
      <c r="C6928" s="38" t="s">
        <v>34</v>
      </c>
      <c r="D6928" s="38" t="s">
        <v>60</v>
      </c>
      <c r="E6928" s="94">
        <v>44927</v>
      </c>
      <c r="F6928" s="96" t="s">
        <v>137</v>
      </c>
      <c r="G6928" s="86">
        <v>0.19489674876891114</v>
      </c>
      <c r="H6928" s="86">
        <v>0.16742790238652833</v>
      </c>
      <c r="I6928" s="86">
        <v>0</v>
      </c>
      <c r="J6928" s="98">
        <v>0</v>
      </c>
      <c r="K6928" s="98">
        <v>0</v>
      </c>
      <c r="L6928" s="98">
        <v>0.10677647321996078</v>
      </c>
    </row>
    <row r="6929" spans="2:12" ht="19.5" customHeight="1" x14ac:dyDescent="0.3">
      <c r="B6929" s="39" t="s">
        <v>57</v>
      </c>
      <c r="C6929" s="38" t="s">
        <v>34</v>
      </c>
      <c r="D6929" s="38" t="s">
        <v>60</v>
      </c>
      <c r="E6929" s="94">
        <v>44896</v>
      </c>
      <c r="F6929" s="96" t="s">
        <v>137</v>
      </c>
      <c r="G6929" s="86">
        <v>0.24189093681823082</v>
      </c>
      <c r="H6929" s="86">
        <v>0.22596178280925064</v>
      </c>
      <c r="I6929" s="86">
        <v>0</v>
      </c>
      <c r="J6929" s="98">
        <v>0</v>
      </c>
      <c r="K6929" s="98">
        <v>0</v>
      </c>
      <c r="L6929" s="98">
        <v>0.21834426128587225</v>
      </c>
    </row>
    <row r="6930" spans="2:12" ht="19.5" customHeight="1" x14ac:dyDescent="0.3">
      <c r="B6930" s="39" t="s">
        <v>57</v>
      </c>
      <c r="C6930" s="38" t="s">
        <v>34</v>
      </c>
      <c r="D6930" s="38" t="s">
        <v>60</v>
      </c>
      <c r="E6930" s="94">
        <v>44866</v>
      </c>
      <c r="F6930" s="96" t="s">
        <v>137</v>
      </c>
      <c r="G6930" s="86">
        <v>0</v>
      </c>
      <c r="H6930" s="86">
        <v>0.21863614559484115</v>
      </c>
      <c r="I6930" s="86">
        <v>0.19908504746872457</v>
      </c>
      <c r="J6930" s="98">
        <v>0</v>
      </c>
      <c r="K6930" s="98">
        <v>0</v>
      </c>
      <c r="L6930" s="98">
        <v>0.17811591631673443</v>
      </c>
    </row>
    <row r="6931" spans="2:12" ht="19.5" customHeight="1" x14ac:dyDescent="0.3">
      <c r="B6931" s="39" t="s">
        <v>57</v>
      </c>
      <c r="C6931" s="38" t="s">
        <v>34</v>
      </c>
      <c r="D6931" s="38" t="s">
        <v>60</v>
      </c>
      <c r="E6931" s="94">
        <v>44835</v>
      </c>
      <c r="F6931" s="96" t="s">
        <v>137</v>
      </c>
      <c r="G6931" s="86">
        <v>0</v>
      </c>
      <c r="H6931" s="86">
        <v>0</v>
      </c>
      <c r="I6931" s="86">
        <v>0</v>
      </c>
      <c r="J6931" s="98">
        <v>0.25069175183542491</v>
      </c>
      <c r="K6931" s="98">
        <v>0.22645244983948104</v>
      </c>
      <c r="L6931" s="98">
        <v>0.21548421481283656</v>
      </c>
    </row>
    <row r="6932" spans="2:12" ht="19.5" customHeight="1" x14ac:dyDescent="0.3">
      <c r="B6932" s="39" t="s">
        <v>57</v>
      </c>
      <c r="C6932" s="38" t="s">
        <v>34</v>
      </c>
      <c r="D6932" s="38" t="s">
        <v>60</v>
      </c>
      <c r="E6932" s="94">
        <v>44805</v>
      </c>
      <c r="F6932" s="96" t="s">
        <v>137</v>
      </c>
      <c r="G6932" s="86">
        <v>0</v>
      </c>
      <c r="H6932" s="86">
        <v>0</v>
      </c>
      <c r="I6932" s="86">
        <v>0.33411138187341277</v>
      </c>
      <c r="J6932" s="98">
        <v>0.30657859032306772</v>
      </c>
      <c r="K6932" s="98">
        <v>0</v>
      </c>
      <c r="L6932" s="98">
        <v>0.3112607101367979</v>
      </c>
    </row>
    <row r="6933" spans="2:12" ht="19.5" customHeight="1" x14ac:dyDescent="0.3">
      <c r="B6933" s="39" t="s">
        <v>57</v>
      </c>
      <c r="C6933" s="38" t="s">
        <v>34</v>
      </c>
      <c r="D6933" s="38" t="s">
        <v>60</v>
      </c>
      <c r="E6933" s="94">
        <v>44774</v>
      </c>
      <c r="F6933" s="96" t="s">
        <v>137</v>
      </c>
      <c r="G6933" s="86">
        <v>0</v>
      </c>
      <c r="H6933" s="86">
        <v>0</v>
      </c>
      <c r="I6933" s="86">
        <v>0.3810173905464595</v>
      </c>
      <c r="J6933" s="98">
        <v>0.3774990422522897</v>
      </c>
      <c r="K6933" s="98">
        <v>0</v>
      </c>
      <c r="L6933" s="98">
        <v>0.41087004294748514</v>
      </c>
    </row>
    <row r="6934" spans="2:12" ht="19.5" customHeight="1" x14ac:dyDescent="0.3">
      <c r="B6934" s="39" t="s">
        <v>57</v>
      </c>
      <c r="C6934" s="38" t="s">
        <v>34</v>
      </c>
      <c r="D6934" s="38" t="s">
        <v>60</v>
      </c>
      <c r="E6934" s="94">
        <v>44743</v>
      </c>
      <c r="F6934" s="96" t="s">
        <v>137</v>
      </c>
      <c r="G6934" s="86">
        <v>0.35272902208733453</v>
      </c>
      <c r="H6934" s="86">
        <v>0.34437942564715252</v>
      </c>
      <c r="I6934" s="86">
        <v>0</v>
      </c>
      <c r="J6934" s="98">
        <v>0</v>
      </c>
      <c r="K6934" s="98">
        <v>0</v>
      </c>
      <c r="L6934" s="98">
        <v>0.34102967345218238</v>
      </c>
    </row>
    <row r="6935" spans="2:12" ht="19.5" customHeight="1" x14ac:dyDescent="0.3">
      <c r="B6935" s="39" t="s">
        <v>57</v>
      </c>
      <c r="C6935" s="38" t="s">
        <v>34</v>
      </c>
      <c r="D6935" s="38" t="s">
        <v>60</v>
      </c>
      <c r="E6935" s="94">
        <v>44713</v>
      </c>
      <c r="F6935" s="96" t="s">
        <v>137</v>
      </c>
      <c r="G6935" s="86">
        <v>0</v>
      </c>
      <c r="H6935" s="86">
        <v>0</v>
      </c>
      <c r="I6935" s="86">
        <v>0.2945131125602139</v>
      </c>
      <c r="J6935" s="98">
        <v>0.28721365838016411</v>
      </c>
      <c r="K6935" s="98">
        <v>0</v>
      </c>
      <c r="L6935" s="98">
        <v>0.28336682360669474</v>
      </c>
    </row>
    <row r="6936" spans="2:12" ht="19.5" customHeight="1" x14ac:dyDescent="0.3">
      <c r="B6936" s="39" t="s">
        <v>57</v>
      </c>
      <c r="C6936" s="38" t="s">
        <v>34</v>
      </c>
      <c r="D6936" s="38" t="s">
        <v>60</v>
      </c>
      <c r="E6936" s="94">
        <v>44682</v>
      </c>
      <c r="F6936" s="96" t="s">
        <v>137</v>
      </c>
      <c r="G6936" s="86">
        <v>0</v>
      </c>
      <c r="H6936" s="86">
        <v>0</v>
      </c>
      <c r="I6936" s="86">
        <v>0</v>
      </c>
      <c r="J6936" s="98">
        <v>0.26503850127644951</v>
      </c>
      <c r="K6936" s="98">
        <v>0.25430864887679178</v>
      </c>
      <c r="L6936" s="98">
        <v>0.24501581594301033</v>
      </c>
    </row>
    <row r="6937" spans="2:12" ht="19.5" customHeight="1" x14ac:dyDescent="0.3">
      <c r="B6937" s="39" t="s">
        <v>57</v>
      </c>
      <c r="C6937" s="38" t="s">
        <v>34</v>
      </c>
      <c r="D6937" s="38" t="s">
        <v>60</v>
      </c>
      <c r="E6937" s="94">
        <v>44652</v>
      </c>
      <c r="F6937" s="96" t="s">
        <v>137</v>
      </c>
      <c r="G6937" s="86">
        <v>0</v>
      </c>
      <c r="H6937" s="86">
        <v>0</v>
      </c>
      <c r="I6937" s="86">
        <v>0</v>
      </c>
      <c r="J6937" s="98">
        <v>0.2856610175891206</v>
      </c>
      <c r="K6937" s="98">
        <v>0.26130920504433436</v>
      </c>
      <c r="L6937" s="98">
        <v>0.25135944463936005</v>
      </c>
    </row>
    <row r="6938" spans="2:12" ht="19.5" customHeight="1" x14ac:dyDescent="0.3">
      <c r="B6938" s="39" t="s">
        <v>57</v>
      </c>
      <c r="C6938" s="38" t="s">
        <v>34</v>
      </c>
      <c r="D6938" s="38" t="s">
        <v>60</v>
      </c>
      <c r="E6938" s="94">
        <v>44621</v>
      </c>
      <c r="F6938" s="96" t="s">
        <v>137</v>
      </c>
      <c r="G6938" s="86">
        <v>0</v>
      </c>
      <c r="H6938" s="86">
        <v>0.41916057438107418</v>
      </c>
      <c r="I6938" s="86">
        <v>0.38309717194099818</v>
      </c>
      <c r="J6938" s="98">
        <v>0</v>
      </c>
      <c r="K6938" s="98">
        <v>0</v>
      </c>
      <c r="L6938" s="98">
        <v>0.36238285726195507</v>
      </c>
    </row>
    <row r="6939" spans="2:12" ht="19.5" customHeight="1" x14ac:dyDescent="0.3">
      <c r="B6939" s="39" t="s">
        <v>57</v>
      </c>
      <c r="C6939" s="38" t="s">
        <v>34</v>
      </c>
      <c r="D6939" s="38" t="s">
        <v>60</v>
      </c>
      <c r="E6939" s="94">
        <v>44593</v>
      </c>
      <c r="F6939" s="96" t="s">
        <v>137</v>
      </c>
      <c r="G6939" s="86">
        <v>0.32430254746384352</v>
      </c>
      <c r="H6939" s="86">
        <v>0.29063718274737871</v>
      </c>
      <c r="I6939" s="86">
        <v>0</v>
      </c>
      <c r="J6939" s="98">
        <v>0</v>
      </c>
      <c r="K6939" s="98">
        <v>0</v>
      </c>
      <c r="L6939" s="98">
        <v>0.26659876786386477</v>
      </c>
    </row>
    <row r="6940" spans="2:12" ht="19.5" customHeight="1" x14ac:dyDescent="0.3">
      <c r="B6940" s="39" t="s">
        <v>57</v>
      </c>
      <c r="C6940" s="38" t="s">
        <v>34</v>
      </c>
      <c r="D6940" s="38" t="s">
        <v>60</v>
      </c>
      <c r="E6940" s="94">
        <v>44562</v>
      </c>
      <c r="F6940" s="96" t="s">
        <v>137</v>
      </c>
      <c r="G6940" s="86">
        <v>0.33368274571600626</v>
      </c>
      <c r="H6940" s="86">
        <v>0.30469948252389778</v>
      </c>
      <c r="I6940" s="86">
        <v>0</v>
      </c>
      <c r="J6940" s="98">
        <v>0</v>
      </c>
      <c r="K6940" s="98">
        <v>0</v>
      </c>
      <c r="L6940" s="98">
        <v>0.26489521507906377</v>
      </c>
    </row>
    <row r="6941" spans="2:12" ht="19.5" customHeight="1" x14ac:dyDescent="0.3">
      <c r="B6941" s="39" t="s">
        <v>57</v>
      </c>
      <c r="C6941" s="38" t="s">
        <v>34</v>
      </c>
      <c r="D6941" s="38" t="s">
        <v>60</v>
      </c>
      <c r="E6941" s="94">
        <v>45108</v>
      </c>
      <c r="F6941" s="96" t="s">
        <v>138</v>
      </c>
      <c r="G6941" s="86">
        <v>0.17428318602467599</v>
      </c>
      <c r="H6941" s="86">
        <v>0.16312160127825573</v>
      </c>
      <c r="I6941" s="86">
        <v>0</v>
      </c>
      <c r="J6941" s="98">
        <v>0</v>
      </c>
      <c r="K6941" s="98">
        <v>0</v>
      </c>
      <c r="L6941" s="98">
        <v>0.13043232167203264</v>
      </c>
    </row>
    <row r="6942" spans="2:12" ht="19.5" customHeight="1" x14ac:dyDescent="0.3">
      <c r="B6942" s="39" t="s">
        <v>57</v>
      </c>
      <c r="C6942" s="38" t="s">
        <v>34</v>
      </c>
      <c r="D6942" s="38" t="s">
        <v>60</v>
      </c>
      <c r="E6942" s="94">
        <v>45078</v>
      </c>
      <c r="F6942" s="96" t="s">
        <v>138</v>
      </c>
      <c r="G6942" s="86">
        <v>0</v>
      </c>
      <c r="H6942" s="86">
        <v>0</v>
      </c>
      <c r="I6942" s="86">
        <v>0.15442484580775095</v>
      </c>
      <c r="J6942" s="98">
        <v>0.14685262033025467</v>
      </c>
      <c r="K6942" s="98">
        <v>0</v>
      </c>
      <c r="L6942" s="98">
        <v>0.13671488686314934</v>
      </c>
    </row>
    <row r="6943" spans="2:12" ht="19.5" customHeight="1" x14ac:dyDescent="0.3">
      <c r="B6943" s="39" t="s">
        <v>57</v>
      </c>
      <c r="C6943" s="38" t="s">
        <v>34</v>
      </c>
      <c r="D6943" s="38" t="s">
        <v>60</v>
      </c>
      <c r="E6943" s="94">
        <v>45047</v>
      </c>
      <c r="F6943" s="96" t="s">
        <v>138</v>
      </c>
      <c r="G6943" s="86">
        <v>0</v>
      </c>
      <c r="H6943" s="86">
        <v>0</v>
      </c>
      <c r="I6943" s="86">
        <v>0</v>
      </c>
      <c r="J6943" s="98">
        <v>0.12857107762576186</v>
      </c>
      <c r="K6943" s="98">
        <v>0.11877667341038217</v>
      </c>
      <c r="L6943" s="98">
        <v>0.12423260878154989</v>
      </c>
    </row>
    <row r="6944" spans="2:12" ht="19.5" customHeight="1" x14ac:dyDescent="0.3">
      <c r="B6944" s="39" t="s">
        <v>57</v>
      </c>
      <c r="C6944" s="38" t="s">
        <v>34</v>
      </c>
      <c r="D6944" s="38" t="s">
        <v>60</v>
      </c>
      <c r="E6944" s="94">
        <v>45017</v>
      </c>
      <c r="F6944" s="96" t="s">
        <v>138</v>
      </c>
      <c r="G6944" s="86">
        <v>0</v>
      </c>
      <c r="H6944" s="86">
        <v>0</v>
      </c>
      <c r="I6944" s="86">
        <v>0</v>
      </c>
      <c r="J6944" s="98">
        <v>0.13720390891103179</v>
      </c>
      <c r="K6944" s="98">
        <v>0.12118845897978595</v>
      </c>
      <c r="L6944" s="98">
        <v>0.12719158089377564</v>
      </c>
    </row>
    <row r="6945" spans="2:12" ht="19.5" customHeight="1" x14ac:dyDescent="0.3">
      <c r="B6945" s="39" t="s">
        <v>57</v>
      </c>
      <c r="C6945" s="38" t="s">
        <v>34</v>
      </c>
      <c r="D6945" s="38" t="s">
        <v>60</v>
      </c>
      <c r="E6945" s="94">
        <v>44986</v>
      </c>
      <c r="F6945" s="96" t="s">
        <v>138</v>
      </c>
      <c r="G6945" s="86">
        <v>0</v>
      </c>
      <c r="H6945" s="86">
        <v>0.17086670179114088</v>
      </c>
      <c r="I6945" s="86">
        <v>0.14480702271696902</v>
      </c>
      <c r="J6945" s="98">
        <v>0</v>
      </c>
      <c r="K6945" s="98">
        <v>0</v>
      </c>
      <c r="L6945" s="98">
        <v>0.14793466850830952</v>
      </c>
    </row>
    <row r="6946" spans="2:12" ht="19.5" customHeight="1" x14ac:dyDescent="0.3">
      <c r="B6946" s="39" t="s">
        <v>57</v>
      </c>
      <c r="C6946" s="38" t="s">
        <v>34</v>
      </c>
      <c r="D6946" s="38" t="s">
        <v>60</v>
      </c>
      <c r="E6946" s="94">
        <v>44958</v>
      </c>
      <c r="F6946" s="96" t="s">
        <v>138</v>
      </c>
      <c r="G6946" s="86">
        <v>0.23706209858057231</v>
      </c>
      <c r="H6946" s="86">
        <v>0.21826879772754401</v>
      </c>
      <c r="I6946" s="86">
        <v>0</v>
      </c>
      <c r="J6946" s="98">
        <v>0</v>
      </c>
      <c r="K6946" s="98">
        <v>0</v>
      </c>
      <c r="L6946" s="98">
        <v>0.18275447661041563</v>
      </c>
    </row>
    <row r="6947" spans="2:12" ht="19.5" customHeight="1" x14ac:dyDescent="0.3">
      <c r="B6947" s="39" t="s">
        <v>57</v>
      </c>
      <c r="C6947" s="38" t="s">
        <v>34</v>
      </c>
      <c r="D6947" s="38" t="s">
        <v>60</v>
      </c>
      <c r="E6947" s="94">
        <v>44927</v>
      </c>
      <c r="F6947" s="96" t="s">
        <v>138</v>
      </c>
      <c r="G6947" s="86">
        <v>0.19289674876891114</v>
      </c>
      <c r="H6947" s="86">
        <v>0.16542790238652832</v>
      </c>
      <c r="I6947" s="86">
        <v>0</v>
      </c>
      <c r="J6947" s="98">
        <v>0</v>
      </c>
      <c r="K6947" s="98">
        <v>0</v>
      </c>
      <c r="L6947" s="98">
        <v>0.10477647321996078</v>
      </c>
    </row>
    <row r="6948" spans="2:12" ht="19.5" customHeight="1" x14ac:dyDescent="0.3">
      <c r="B6948" s="39" t="s">
        <v>57</v>
      </c>
      <c r="C6948" s="38" t="s">
        <v>34</v>
      </c>
      <c r="D6948" s="38" t="s">
        <v>60</v>
      </c>
      <c r="E6948" s="94">
        <v>44896</v>
      </c>
      <c r="F6948" s="96" t="s">
        <v>138</v>
      </c>
      <c r="G6948" s="86">
        <v>0.23989093681823082</v>
      </c>
      <c r="H6948" s="86">
        <v>0.22396178280925064</v>
      </c>
      <c r="I6948" s="86">
        <v>0</v>
      </c>
      <c r="J6948" s="98">
        <v>0</v>
      </c>
      <c r="K6948" s="98">
        <v>0</v>
      </c>
      <c r="L6948" s="98">
        <v>0.21634426128587225</v>
      </c>
    </row>
    <row r="6949" spans="2:12" ht="19.5" customHeight="1" x14ac:dyDescent="0.3">
      <c r="B6949" s="39" t="s">
        <v>57</v>
      </c>
      <c r="C6949" s="38" t="s">
        <v>34</v>
      </c>
      <c r="D6949" s="38" t="s">
        <v>60</v>
      </c>
      <c r="E6949" s="94">
        <v>44866</v>
      </c>
      <c r="F6949" s="96" t="s">
        <v>138</v>
      </c>
      <c r="G6949" s="86">
        <v>0</v>
      </c>
      <c r="H6949" s="86">
        <v>0.21663614559484115</v>
      </c>
      <c r="I6949" s="86">
        <v>0.19708504746872457</v>
      </c>
      <c r="J6949" s="98">
        <v>0</v>
      </c>
      <c r="K6949" s="98">
        <v>0</v>
      </c>
      <c r="L6949" s="98">
        <v>0.17611591631673443</v>
      </c>
    </row>
    <row r="6950" spans="2:12" ht="19.5" customHeight="1" x14ac:dyDescent="0.3">
      <c r="B6950" s="39" t="s">
        <v>57</v>
      </c>
      <c r="C6950" s="38" t="s">
        <v>34</v>
      </c>
      <c r="D6950" s="38" t="s">
        <v>60</v>
      </c>
      <c r="E6950" s="94">
        <v>44835</v>
      </c>
      <c r="F6950" s="96" t="s">
        <v>138</v>
      </c>
      <c r="G6950" s="86">
        <v>0</v>
      </c>
      <c r="H6950" s="86">
        <v>0</v>
      </c>
      <c r="I6950" s="86">
        <v>0</v>
      </c>
      <c r="J6950" s="98">
        <v>0.24869175183542491</v>
      </c>
      <c r="K6950" s="98">
        <v>0.22445244983948104</v>
      </c>
      <c r="L6950" s="98">
        <v>0.21348421481283655</v>
      </c>
    </row>
    <row r="6951" spans="2:12" ht="19.5" customHeight="1" x14ac:dyDescent="0.3">
      <c r="B6951" s="39" t="s">
        <v>57</v>
      </c>
      <c r="C6951" s="38" t="s">
        <v>34</v>
      </c>
      <c r="D6951" s="38" t="s">
        <v>60</v>
      </c>
      <c r="E6951" s="94">
        <v>44805</v>
      </c>
      <c r="F6951" s="96" t="s">
        <v>138</v>
      </c>
      <c r="G6951" s="86">
        <v>0</v>
      </c>
      <c r="H6951" s="86">
        <v>0</v>
      </c>
      <c r="I6951" s="86">
        <v>0.33211138187341277</v>
      </c>
      <c r="J6951" s="98">
        <v>0.30457859032306772</v>
      </c>
      <c r="K6951" s="98">
        <v>0</v>
      </c>
      <c r="L6951" s="98">
        <v>0.3092607101367979</v>
      </c>
    </row>
    <row r="6952" spans="2:12" ht="19.5" customHeight="1" x14ac:dyDescent="0.3">
      <c r="B6952" s="39" t="s">
        <v>57</v>
      </c>
      <c r="C6952" s="38" t="s">
        <v>34</v>
      </c>
      <c r="D6952" s="38" t="s">
        <v>60</v>
      </c>
      <c r="E6952" s="94">
        <v>44774</v>
      </c>
      <c r="F6952" s="96" t="s">
        <v>138</v>
      </c>
      <c r="G6952" s="86">
        <v>0</v>
      </c>
      <c r="H6952" s="86">
        <v>0</v>
      </c>
      <c r="I6952" s="86">
        <v>0.3790173905464595</v>
      </c>
      <c r="J6952" s="98">
        <v>0.37549904225228969</v>
      </c>
      <c r="K6952" s="98">
        <v>0</v>
      </c>
      <c r="L6952" s="98">
        <v>0.40887004294748513</v>
      </c>
    </row>
    <row r="6953" spans="2:12" ht="19.5" customHeight="1" x14ac:dyDescent="0.3">
      <c r="B6953" s="39" t="s">
        <v>57</v>
      </c>
      <c r="C6953" s="38" t="s">
        <v>34</v>
      </c>
      <c r="D6953" s="38" t="s">
        <v>60</v>
      </c>
      <c r="E6953" s="94">
        <v>44743</v>
      </c>
      <c r="F6953" s="96" t="s">
        <v>138</v>
      </c>
      <c r="G6953" s="86">
        <v>0.35072902208733453</v>
      </c>
      <c r="H6953" s="86">
        <v>0.34237942564715251</v>
      </c>
      <c r="I6953" s="86">
        <v>0</v>
      </c>
      <c r="J6953" s="98">
        <v>0</v>
      </c>
      <c r="K6953" s="98">
        <v>0</v>
      </c>
      <c r="L6953" s="98">
        <v>0.33902967345218238</v>
      </c>
    </row>
    <row r="6954" spans="2:12" ht="19.5" customHeight="1" x14ac:dyDescent="0.3">
      <c r="B6954" s="39" t="s">
        <v>57</v>
      </c>
      <c r="C6954" s="38" t="s">
        <v>34</v>
      </c>
      <c r="D6954" s="38" t="s">
        <v>60</v>
      </c>
      <c r="E6954" s="94">
        <v>44713</v>
      </c>
      <c r="F6954" s="96" t="s">
        <v>138</v>
      </c>
      <c r="G6954" s="86">
        <v>0</v>
      </c>
      <c r="H6954" s="86">
        <v>0</v>
      </c>
      <c r="I6954" s="86">
        <v>0.29251311256021389</v>
      </c>
      <c r="J6954" s="98">
        <v>0.2852136583801641</v>
      </c>
      <c r="K6954" s="98">
        <v>0</v>
      </c>
      <c r="L6954" s="98">
        <v>0.28136682360669474</v>
      </c>
    </row>
    <row r="6955" spans="2:12" ht="19.5" customHeight="1" x14ac:dyDescent="0.3">
      <c r="B6955" s="39" t="s">
        <v>57</v>
      </c>
      <c r="C6955" s="38" t="s">
        <v>34</v>
      </c>
      <c r="D6955" s="38" t="s">
        <v>60</v>
      </c>
      <c r="E6955" s="94">
        <v>44682</v>
      </c>
      <c r="F6955" s="96" t="s">
        <v>138</v>
      </c>
      <c r="G6955" s="86">
        <v>0</v>
      </c>
      <c r="H6955" s="86">
        <v>0</v>
      </c>
      <c r="I6955" s="86">
        <v>0</v>
      </c>
      <c r="J6955" s="98">
        <v>0.26303850127644951</v>
      </c>
      <c r="K6955" s="98">
        <v>0.25230864887679177</v>
      </c>
      <c r="L6955" s="98">
        <v>0.24301581594301033</v>
      </c>
    </row>
    <row r="6956" spans="2:12" ht="19.5" customHeight="1" x14ac:dyDescent="0.3">
      <c r="B6956" s="39" t="s">
        <v>57</v>
      </c>
      <c r="C6956" s="38" t="s">
        <v>34</v>
      </c>
      <c r="D6956" s="38" t="s">
        <v>60</v>
      </c>
      <c r="E6956" s="94">
        <v>44652</v>
      </c>
      <c r="F6956" s="96" t="s">
        <v>138</v>
      </c>
      <c r="G6956" s="86">
        <v>0</v>
      </c>
      <c r="H6956" s="86">
        <v>0</v>
      </c>
      <c r="I6956" s="86">
        <v>0</v>
      </c>
      <c r="J6956" s="98">
        <v>0.2836610175891206</v>
      </c>
      <c r="K6956" s="98">
        <v>0.25930920504433436</v>
      </c>
      <c r="L6956" s="98">
        <v>0.24935944463936005</v>
      </c>
    </row>
    <row r="6957" spans="2:12" ht="19.5" customHeight="1" x14ac:dyDescent="0.3">
      <c r="B6957" s="39" t="s">
        <v>57</v>
      </c>
      <c r="C6957" s="38" t="s">
        <v>34</v>
      </c>
      <c r="D6957" s="38" t="s">
        <v>60</v>
      </c>
      <c r="E6957" s="94">
        <v>44621</v>
      </c>
      <c r="F6957" s="96" t="s">
        <v>138</v>
      </c>
      <c r="G6957" s="86">
        <v>0</v>
      </c>
      <c r="H6957" s="86">
        <v>0.41716057438107418</v>
      </c>
      <c r="I6957" s="86">
        <v>0.38109717194099818</v>
      </c>
      <c r="J6957" s="98">
        <v>0</v>
      </c>
      <c r="K6957" s="98">
        <v>0</v>
      </c>
      <c r="L6957" s="98">
        <v>0.36038285726195507</v>
      </c>
    </row>
    <row r="6958" spans="2:12" ht="19.5" customHeight="1" x14ac:dyDescent="0.3">
      <c r="B6958" s="39" t="s">
        <v>57</v>
      </c>
      <c r="C6958" s="38" t="s">
        <v>34</v>
      </c>
      <c r="D6958" s="38" t="s">
        <v>60</v>
      </c>
      <c r="E6958" s="94">
        <v>44593</v>
      </c>
      <c r="F6958" s="96" t="s">
        <v>138</v>
      </c>
      <c r="G6958" s="86">
        <v>0.32230254746384351</v>
      </c>
      <c r="H6958" s="86">
        <v>0.28863718274737871</v>
      </c>
      <c r="I6958" s="86">
        <v>0</v>
      </c>
      <c r="J6958" s="98">
        <v>0</v>
      </c>
      <c r="K6958" s="98">
        <v>0</v>
      </c>
      <c r="L6958" s="98">
        <v>0.26459876786386477</v>
      </c>
    </row>
    <row r="6959" spans="2:12" ht="19.5" customHeight="1" x14ac:dyDescent="0.3">
      <c r="B6959" s="39" t="s">
        <v>57</v>
      </c>
      <c r="C6959" s="38" t="s">
        <v>34</v>
      </c>
      <c r="D6959" s="38" t="s">
        <v>60</v>
      </c>
      <c r="E6959" s="94">
        <v>44562</v>
      </c>
      <c r="F6959" s="96" t="s">
        <v>138</v>
      </c>
      <c r="G6959" s="86">
        <v>0.33168274571600626</v>
      </c>
      <c r="H6959" s="86">
        <v>0.30269948252389778</v>
      </c>
      <c r="I6959" s="86">
        <v>0</v>
      </c>
      <c r="J6959" s="98">
        <v>0</v>
      </c>
      <c r="K6959" s="98">
        <v>0</v>
      </c>
      <c r="L6959" s="98">
        <v>0.26289521507906377</v>
      </c>
    </row>
    <row r="6960" spans="2:12" ht="19.5" customHeight="1" x14ac:dyDescent="0.3">
      <c r="B6960" s="39" t="s">
        <v>57</v>
      </c>
      <c r="C6960" s="38" t="s">
        <v>34</v>
      </c>
      <c r="D6960" s="38" t="s">
        <v>60</v>
      </c>
      <c r="E6960" s="94">
        <v>45108</v>
      </c>
      <c r="F6960" s="96" t="s">
        <v>139</v>
      </c>
      <c r="G6960" s="86">
        <v>0.17128318602467599</v>
      </c>
      <c r="H6960" s="86">
        <v>0.16012160127825573</v>
      </c>
      <c r="I6960" s="86">
        <v>0</v>
      </c>
      <c r="J6960" s="98">
        <v>0</v>
      </c>
      <c r="K6960" s="98">
        <v>0</v>
      </c>
      <c r="L6960" s="98">
        <v>0.12743232167203264</v>
      </c>
    </row>
    <row r="6961" spans="2:12" ht="19.5" customHeight="1" x14ac:dyDescent="0.3">
      <c r="B6961" s="39" t="s">
        <v>57</v>
      </c>
      <c r="C6961" s="38" t="s">
        <v>34</v>
      </c>
      <c r="D6961" s="38" t="s">
        <v>60</v>
      </c>
      <c r="E6961" s="94">
        <v>45078</v>
      </c>
      <c r="F6961" s="96" t="s">
        <v>139</v>
      </c>
      <c r="G6961" s="86">
        <v>0</v>
      </c>
      <c r="H6961" s="86">
        <v>0</v>
      </c>
      <c r="I6961" s="86">
        <v>0.15142484580775095</v>
      </c>
      <c r="J6961" s="98">
        <v>0.14385262033025467</v>
      </c>
      <c r="K6961" s="98">
        <v>0</v>
      </c>
      <c r="L6961" s="98">
        <v>0.13371488686314933</v>
      </c>
    </row>
    <row r="6962" spans="2:12" ht="19.5" customHeight="1" x14ac:dyDescent="0.3">
      <c r="B6962" s="39" t="s">
        <v>57</v>
      </c>
      <c r="C6962" s="38" t="s">
        <v>34</v>
      </c>
      <c r="D6962" s="38" t="s">
        <v>60</v>
      </c>
      <c r="E6962" s="94">
        <v>45047</v>
      </c>
      <c r="F6962" s="96" t="s">
        <v>139</v>
      </c>
      <c r="G6962" s="86">
        <v>0</v>
      </c>
      <c r="H6962" s="86">
        <v>0</v>
      </c>
      <c r="I6962" s="86">
        <v>0</v>
      </c>
      <c r="J6962" s="98">
        <v>0.12557107762576186</v>
      </c>
      <c r="K6962" s="98">
        <v>0.11577667341038217</v>
      </c>
      <c r="L6962" s="98">
        <v>0.12123260878154989</v>
      </c>
    </row>
    <row r="6963" spans="2:12" ht="19.5" customHeight="1" x14ac:dyDescent="0.3">
      <c r="B6963" s="39" t="s">
        <v>57</v>
      </c>
      <c r="C6963" s="38" t="s">
        <v>34</v>
      </c>
      <c r="D6963" s="38" t="s">
        <v>60</v>
      </c>
      <c r="E6963" s="94">
        <v>45017</v>
      </c>
      <c r="F6963" s="96" t="s">
        <v>139</v>
      </c>
      <c r="G6963" s="86">
        <v>0</v>
      </c>
      <c r="H6963" s="86">
        <v>0</v>
      </c>
      <c r="I6963" s="86">
        <v>0</v>
      </c>
      <c r="J6963" s="98">
        <v>0.13420390891103179</v>
      </c>
      <c r="K6963" s="98">
        <v>0.11818845897978594</v>
      </c>
      <c r="L6963" s="98">
        <v>0.12419158089377565</v>
      </c>
    </row>
    <row r="6964" spans="2:12" ht="19.5" customHeight="1" x14ac:dyDescent="0.3">
      <c r="B6964" s="39" t="s">
        <v>57</v>
      </c>
      <c r="C6964" s="38" t="s">
        <v>34</v>
      </c>
      <c r="D6964" s="38" t="s">
        <v>60</v>
      </c>
      <c r="E6964" s="94">
        <v>44986</v>
      </c>
      <c r="F6964" s="96" t="s">
        <v>139</v>
      </c>
      <c r="G6964" s="86">
        <v>0</v>
      </c>
      <c r="H6964" s="86">
        <v>0.16786670179114088</v>
      </c>
      <c r="I6964" s="86">
        <v>0.14180702271696902</v>
      </c>
      <c r="J6964" s="98">
        <v>0</v>
      </c>
      <c r="K6964" s="98">
        <v>0</v>
      </c>
      <c r="L6964" s="98">
        <v>0.14493466850830952</v>
      </c>
    </row>
    <row r="6965" spans="2:12" ht="19.5" customHeight="1" x14ac:dyDescent="0.3">
      <c r="B6965" s="39" t="s">
        <v>57</v>
      </c>
      <c r="C6965" s="38" t="s">
        <v>34</v>
      </c>
      <c r="D6965" s="38" t="s">
        <v>60</v>
      </c>
      <c r="E6965" s="94">
        <v>44958</v>
      </c>
      <c r="F6965" s="96" t="s">
        <v>139</v>
      </c>
      <c r="G6965" s="86">
        <v>0.23406209858057231</v>
      </c>
      <c r="H6965" s="86">
        <v>0.21526879772754401</v>
      </c>
      <c r="I6965" s="86">
        <v>0</v>
      </c>
      <c r="J6965" s="98">
        <v>0</v>
      </c>
      <c r="K6965" s="98">
        <v>0</v>
      </c>
      <c r="L6965" s="98">
        <v>0.17975447661041563</v>
      </c>
    </row>
    <row r="6966" spans="2:12" ht="19.5" customHeight="1" x14ac:dyDescent="0.3">
      <c r="B6966" s="39" t="s">
        <v>57</v>
      </c>
      <c r="C6966" s="38" t="s">
        <v>34</v>
      </c>
      <c r="D6966" s="38" t="s">
        <v>60</v>
      </c>
      <c r="E6966" s="94">
        <v>44927</v>
      </c>
      <c r="F6966" s="96" t="s">
        <v>139</v>
      </c>
      <c r="G6966" s="86">
        <v>0.18989674876891113</v>
      </c>
      <c r="H6966" s="86">
        <v>0.16242790238652832</v>
      </c>
      <c r="I6966" s="86">
        <v>0</v>
      </c>
      <c r="J6966" s="98">
        <v>0</v>
      </c>
      <c r="K6966" s="98">
        <v>0</v>
      </c>
      <c r="L6966" s="98">
        <v>0.10177647321996078</v>
      </c>
    </row>
    <row r="6967" spans="2:12" ht="19.5" customHeight="1" x14ac:dyDescent="0.3">
      <c r="B6967" s="39" t="s">
        <v>57</v>
      </c>
      <c r="C6967" s="38" t="s">
        <v>34</v>
      </c>
      <c r="D6967" s="38" t="s">
        <v>60</v>
      </c>
      <c r="E6967" s="94">
        <v>44896</v>
      </c>
      <c r="F6967" s="96" t="s">
        <v>139</v>
      </c>
      <c r="G6967" s="86">
        <v>0.23689093681823081</v>
      </c>
      <c r="H6967" s="86">
        <v>0.22096178280925063</v>
      </c>
      <c r="I6967" s="86">
        <v>0</v>
      </c>
      <c r="J6967" s="98">
        <v>0</v>
      </c>
      <c r="K6967" s="98">
        <v>0</v>
      </c>
      <c r="L6967" s="98">
        <v>0.21334426128587225</v>
      </c>
    </row>
    <row r="6968" spans="2:12" ht="19.5" customHeight="1" x14ac:dyDescent="0.3">
      <c r="B6968" s="39" t="s">
        <v>57</v>
      </c>
      <c r="C6968" s="38" t="s">
        <v>34</v>
      </c>
      <c r="D6968" s="38" t="s">
        <v>60</v>
      </c>
      <c r="E6968" s="94">
        <v>44866</v>
      </c>
      <c r="F6968" s="96" t="s">
        <v>139</v>
      </c>
      <c r="G6968" s="86">
        <v>0</v>
      </c>
      <c r="H6968" s="86">
        <v>0.21363614559484115</v>
      </c>
      <c r="I6968" s="86">
        <v>0.19408504746872457</v>
      </c>
      <c r="J6968" s="98">
        <v>0</v>
      </c>
      <c r="K6968" s="98">
        <v>0</v>
      </c>
      <c r="L6968" s="98">
        <v>0.17311591631673443</v>
      </c>
    </row>
    <row r="6969" spans="2:12" ht="19.5" customHeight="1" x14ac:dyDescent="0.3">
      <c r="B6969" s="39" t="s">
        <v>57</v>
      </c>
      <c r="C6969" s="38" t="s">
        <v>34</v>
      </c>
      <c r="D6969" s="38" t="s">
        <v>60</v>
      </c>
      <c r="E6969" s="94">
        <v>44835</v>
      </c>
      <c r="F6969" s="96" t="s">
        <v>139</v>
      </c>
      <c r="G6969" s="86">
        <v>0</v>
      </c>
      <c r="H6969" s="86">
        <v>0</v>
      </c>
      <c r="I6969" s="86">
        <v>0</v>
      </c>
      <c r="J6969" s="98">
        <v>0.24569175183542491</v>
      </c>
      <c r="K6969" s="98">
        <v>0.22145244983948104</v>
      </c>
      <c r="L6969" s="98">
        <v>0.21048421481283655</v>
      </c>
    </row>
    <row r="6970" spans="2:12" ht="19.5" customHeight="1" x14ac:dyDescent="0.3">
      <c r="B6970" s="39" t="s">
        <v>57</v>
      </c>
      <c r="C6970" s="38" t="s">
        <v>34</v>
      </c>
      <c r="D6970" s="38" t="s">
        <v>60</v>
      </c>
      <c r="E6970" s="94">
        <v>44805</v>
      </c>
      <c r="F6970" s="96" t="s">
        <v>139</v>
      </c>
      <c r="G6970" s="86">
        <v>0</v>
      </c>
      <c r="H6970" s="86">
        <v>0</v>
      </c>
      <c r="I6970" s="86">
        <v>0.32911138187341277</v>
      </c>
      <c r="J6970" s="98">
        <v>0.30157859032306772</v>
      </c>
      <c r="K6970" s="98">
        <v>0</v>
      </c>
      <c r="L6970" s="98">
        <v>0.3062607101367979</v>
      </c>
    </row>
    <row r="6971" spans="2:12" ht="19.5" customHeight="1" x14ac:dyDescent="0.3">
      <c r="B6971" s="39" t="s">
        <v>57</v>
      </c>
      <c r="C6971" s="38" t="s">
        <v>34</v>
      </c>
      <c r="D6971" s="38" t="s">
        <v>60</v>
      </c>
      <c r="E6971" s="94">
        <v>44774</v>
      </c>
      <c r="F6971" s="96" t="s">
        <v>139</v>
      </c>
      <c r="G6971" s="86">
        <v>0</v>
      </c>
      <c r="H6971" s="86">
        <v>0</v>
      </c>
      <c r="I6971" s="86">
        <v>0.3760173905464595</v>
      </c>
      <c r="J6971" s="98">
        <v>0.37249904225228969</v>
      </c>
      <c r="K6971" s="98">
        <v>0</v>
      </c>
      <c r="L6971" s="98">
        <v>0.40587004294748513</v>
      </c>
    </row>
    <row r="6972" spans="2:12" ht="19.5" customHeight="1" x14ac:dyDescent="0.3">
      <c r="B6972" s="39" t="s">
        <v>57</v>
      </c>
      <c r="C6972" s="38" t="s">
        <v>34</v>
      </c>
      <c r="D6972" s="38" t="s">
        <v>60</v>
      </c>
      <c r="E6972" s="94">
        <v>44743</v>
      </c>
      <c r="F6972" s="96" t="s">
        <v>139</v>
      </c>
      <c r="G6972" s="86">
        <v>0.34772902208733453</v>
      </c>
      <c r="H6972" s="86">
        <v>0.33937942564715251</v>
      </c>
      <c r="I6972" s="86">
        <v>0</v>
      </c>
      <c r="J6972" s="98">
        <v>0</v>
      </c>
      <c r="K6972" s="98">
        <v>0</v>
      </c>
      <c r="L6972" s="98">
        <v>0.33602967345218238</v>
      </c>
    </row>
    <row r="6973" spans="2:12" ht="19.5" customHeight="1" x14ac:dyDescent="0.3">
      <c r="B6973" s="39" t="s">
        <v>57</v>
      </c>
      <c r="C6973" s="38" t="s">
        <v>34</v>
      </c>
      <c r="D6973" s="38" t="s">
        <v>60</v>
      </c>
      <c r="E6973" s="94">
        <v>44713</v>
      </c>
      <c r="F6973" s="96" t="s">
        <v>139</v>
      </c>
      <c r="G6973" s="86">
        <v>0</v>
      </c>
      <c r="H6973" s="86">
        <v>0</v>
      </c>
      <c r="I6973" s="86">
        <v>0.28951311256021389</v>
      </c>
      <c r="J6973" s="98">
        <v>0.2822136583801641</v>
      </c>
      <c r="K6973" s="98">
        <v>0</v>
      </c>
      <c r="L6973" s="98">
        <v>0.27836682360669474</v>
      </c>
    </row>
    <row r="6974" spans="2:12" ht="19.5" customHeight="1" x14ac:dyDescent="0.3">
      <c r="B6974" s="39" t="s">
        <v>57</v>
      </c>
      <c r="C6974" s="38" t="s">
        <v>34</v>
      </c>
      <c r="D6974" s="38" t="s">
        <v>60</v>
      </c>
      <c r="E6974" s="94">
        <v>44682</v>
      </c>
      <c r="F6974" s="96" t="s">
        <v>139</v>
      </c>
      <c r="G6974" s="86">
        <v>0</v>
      </c>
      <c r="H6974" s="86">
        <v>0</v>
      </c>
      <c r="I6974" s="86">
        <v>0</v>
      </c>
      <c r="J6974" s="98">
        <v>0.26003850127644951</v>
      </c>
      <c r="K6974" s="98">
        <v>0.24930864887679177</v>
      </c>
      <c r="L6974" s="98">
        <v>0.24001581594301033</v>
      </c>
    </row>
    <row r="6975" spans="2:12" ht="19.5" customHeight="1" x14ac:dyDescent="0.3">
      <c r="B6975" s="39" t="s">
        <v>57</v>
      </c>
      <c r="C6975" s="38" t="s">
        <v>34</v>
      </c>
      <c r="D6975" s="38" t="s">
        <v>60</v>
      </c>
      <c r="E6975" s="94">
        <v>44652</v>
      </c>
      <c r="F6975" s="96" t="s">
        <v>139</v>
      </c>
      <c r="G6975" s="86">
        <v>0</v>
      </c>
      <c r="H6975" s="86">
        <v>0</v>
      </c>
      <c r="I6975" s="86">
        <v>0</v>
      </c>
      <c r="J6975" s="98">
        <v>0.2806610175891206</v>
      </c>
      <c r="K6975" s="98">
        <v>0.25630920504433435</v>
      </c>
      <c r="L6975" s="98">
        <v>0.24635944463936005</v>
      </c>
    </row>
    <row r="6976" spans="2:12" ht="19.5" customHeight="1" x14ac:dyDescent="0.3">
      <c r="B6976" s="39" t="s">
        <v>57</v>
      </c>
      <c r="C6976" s="38" t="s">
        <v>34</v>
      </c>
      <c r="D6976" s="38" t="s">
        <v>60</v>
      </c>
      <c r="E6976" s="94">
        <v>44621</v>
      </c>
      <c r="F6976" s="96" t="s">
        <v>139</v>
      </c>
      <c r="G6976" s="86">
        <v>0</v>
      </c>
      <c r="H6976" s="86">
        <v>0.41416057438107418</v>
      </c>
      <c r="I6976" s="86">
        <v>0.37809717194099818</v>
      </c>
      <c r="J6976" s="98">
        <v>0</v>
      </c>
      <c r="K6976" s="98">
        <v>0</v>
      </c>
      <c r="L6976" s="98">
        <v>0.35738285726195507</v>
      </c>
    </row>
    <row r="6977" spans="2:12" ht="19.5" customHeight="1" x14ac:dyDescent="0.3">
      <c r="B6977" s="39" t="s">
        <v>57</v>
      </c>
      <c r="C6977" s="38" t="s">
        <v>34</v>
      </c>
      <c r="D6977" s="38" t="s">
        <v>60</v>
      </c>
      <c r="E6977" s="94">
        <v>44593</v>
      </c>
      <c r="F6977" s="96" t="s">
        <v>139</v>
      </c>
      <c r="G6977" s="86">
        <v>0.31930254746384351</v>
      </c>
      <c r="H6977" s="86">
        <v>0.2856371827473787</v>
      </c>
      <c r="I6977" s="86">
        <v>0</v>
      </c>
      <c r="J6977" s="98">
        <v>0</v>
      </c>
      <c r="K6977" s="98">
        <v>0</v>
      </c>
      <c r="L6977" s="98">
        <v>0.26159876786386477</v>
      </c>
    </row>
    <row r="6978" spans="2:12" ht="19.5" customHeight="1" x14ac:dyDescent="0.3">
      <c r="B6978" s="39" t="s">
        <v>57</v>
      </c>
      <c r="C6978" s="38" t="s">
        <v>34</v>
      </c>
      <c r="D6978" s="38" t="s">
        <v>60</v>
      </c>
      <c r="E6978" s="94">
        <v>44562</v>
      </c>
      <c r="F6978" s="96" t="s">
        <v>139</v>
      </c>
      <c r="G6978" s="86">
        <v>0.32868274571600625</v>
      </c>
      <c r="H6978" s="86">
        <v>0.29969948252389778</v>
      </c>
      <c r="I6978" s="86">
        <v>0</v>
      </c>
      <c r="J6978" s="98">
        <v>0</v>
      </c>
      <c r="K6978" s="98">
        <v>0</v>
      </c>
      <c r="L6978" s="98">
        <v>0.25989521507906377</v>
      </c>
    </row>
    <row r="6979" spans="2:12" ht="19.5" customHeight="1" x14ac:dyDescent="0.3">
      <c r="B6979" s="39" t="s">
        <v>57</v>
      </c>
      <c r="C6979" s="38" t="s">
        <v>34</v>
      </c>
      <c r="D6979" s="38" t="s">
        <v>60</v>
      </c>
      <c r="E6979" s="94">
        <v>45108</v>
      </c>
      <c r="F6979" s="96" t="s">
        <v>140</v>
      </c>
      <c r="G6979" s="86">
        <v>0.16828318602467601</v>
      </c>
      <c r="H6979" s="86">
        <v>0.15712160127825575</v>
      </c>
      <c r="I6979" s="86">
        <v>0</v>
      </c>
      <c r="J6979" s="98">
        <v>0</v>
      </c>
      <c r="K6979" s="98">
        <v>0</v>
      </c>
      <c r="L6979" s="98">
        <v>0.12443232167203264</v>
      </c>
    </row>
    <row r="6980" spans="2:12" ht="19.5" customHeight="1" x14ac:dyDescent="0.3">
      <c r="B6980" s="39" t="s">
        <v>57</v>
      </c>
      <c r="C6980" s="38" t="s">
        <v>34</v>
      </c>
      <c r="D6980" s="38" t="s">
        <v>60</v>
      </c>
      <c r="E6980" s="94">
        <v>45078</v>
      </c>
      <c r="F6980" s="96" t="s">
        <v>140</v>
      </c>
      <c r="G6980" s="86">
        <v>0</v>
      </c>
      <c r="H6980" s="86">
        <v>0</v>
      </c>
      <c r="I6980" s="86">
        <v>0.14842484580775095</v>
      </c>
      <c r="J6980" s="98">
        <v>0.1408526203302547</v>
      </c>
      <c r="K6980" s="98">
        <v>0</v>
      </c>
      <c r="L6980" s="98">
        <v>0.13071488686314936</v>
      </c>
    </row>
    <row r="6981" spans="2:12" ht="19.5" customHeight="1" x14ac:dyDescent="0.3">
      <c r="B6981" s="39" t="s">
        <v>57</v>
      </c>
      <c r="C6981" s="38" t="s">
        <v>34</v>
      </c>
      <c r="D6981" s="38" t="s">
        <v>60</v>
      </c>
      <c r="E6981" s="94">
        <v>45047</v>
      </c>
      <c r="F6981" s="96" t="s">
        <v>140</v>
      </c>
      <c r="G6981" s="86">
        <v>0</v>
      </c>
      <c r="H6981" s="86">
        <v>0</v>
      </c>
      <c r="I6981" s="86">
        <v>0</v>
      </c>
      <c r="J6981" s="98">
        <v>0.12257107762576187</v>
      </c>
      <c r="K6981" s="98">
        <v>0.11277667341038217</v>
      </c>
      <c r="L6981" s="98">
        <v>0.11823260878154988</v>
      </c>
    </row>
    <row r="6982" spans="2:12" ht="19.5" customHeight="1" x14ac:dyDescent="0.3">
      <c r="B6982" s="39" t="s">
        <v>57</v>
      </c>
      <c r="C6982" s="38" t="s">
        <v>34</v>
      </c>
      <c r="D6982" s="38" t="s">
        <v>60</v>
      </c>
      <c r="E6982" s="94">
        <v>45017</v>
      </c>
      <c r="F6982" s="96" t="s">
        <v>140</v>
      </c>
      <c r="G6982" s="86">
        <v>0</v>
      </c>
      <c r="H6982" s="86">
        <v>0</v>
      </c>
      <c r="I6982" s="86">
        <v>0</v>
      </c>
      <c r="J6982" s="98">
        <v>0.13120390891103179</v>
      </c>
      <c r="K6982" s="98">
        <v>0.11518845897978594</v>
      </c>
      <c r="L6982" s="98">
        <v>0.12119158089377564</v>
      </c>
    </row>
    <row r="6983" spans="2:12" ht="19.5" customHeight="1" x14ac:dyDescent="0.3">
      <c r="B6983" s="39" t="s">
        <v>57</v>
      </c>
      <c r="C6983" s="38" t="s">
        <v>34</v>
      </c>
      <c r="D6983" s="38" t="s">
        <v>60</v>
      </c>
      <c r="E6983" s="94">
        <v>44986</v>
      </c>
      <c r="F6983" s="96" t="s">
        <v>140</v>
      </c>
      <c r="G6983" s="86">
        <v>0</v>
      </c>
      <c r="H6983" s="86">
        <v>0.16486670179114088</v>
      </c>
      <c r="I6983" s="86">
        <v>0.13880702271696901</v>
      </c>
      <c r="J6983" s="98">
        <v>0</v>
      </c>
      <c r="K6983" s="98">
        <v>0</v>
      </c>
      <c r="L6983" s="98">
        <v>0.14193466850830955</v>
      </c>
    </row>
    <row r="6984" spans="2:12" ht="19.5" customHeight="1" x14ac:dyDescent="0.3">
      <c r="B6984" s="39" t="s">
        <v>57</v>
      </c>
      <c r="C6984" s="38" t="s">
        <v>34</v>
      </c>
      <c r="D6984" s="38" t="s">
        <v>60</v>
      </c>
      <c r="E6984" s="94">
        <v>44958</v>
      </c>
      <c r="F6984" s="96" t="s">
        <v>140</v>
      </c>
      <c r="G6984" s="86">
        <v>0.23106209858057231</v>
      </c>
      <c r="H6984" s="86">
        <v>0.21226879772754403</v>
      </c>
      <c r="I6984" s="86">
        <v>0</v>
      </c>
      <c r="J6984" s="98">
        <v>0</v>
      </c>
      <c r="K6984" s="98">
        <v>0</v>
      </c>
      <c r="L6984" s="98">
        <v>0.17675447661041566</v>
      </c>
    </row>
    <row r="6985" spans="2:12" ht="19.5" customHeight="1" x14ac:dyDescent="0.3">
      <c r="B6985" s="39" t="s">
        <v>57</v>
      </c>
      <c r="C6985" s="38" t="s">
        <v>34</v>
      </c>
      <c r="D6985" s="38" t="s">
        <v>60</v>
      </c>
      <c r="E6985" s="94">
        <v>44927</v>
      </c>
      <c r="F6985" s="96" t="s">
        <v>140</v>
      </c>
      <c r="G6985" s="86">
        <v>0.18689674876891116</v>
      </c>
      <c r="H6985" s="86">
        <v>0.15942790238652832</v>
      </c>
      <c r="I6985" s="86">
        <v>0</v>
      </c>
      <c r="J6985" s="98">
        <v>0</v>
      </c>
      <c r="K6985" s="98">
        <v>0</v>
      </c>
      <c r="L6985" s="98">
        <v>9.8776473219960775E-2</v>
      </c>
    </row>
    <row r="6986" spans="2:12" ht="19.5" customHeight="1" x14ac:dyDescent="0.3">
      <c r="B6986" s="39" t="s">
        <v>57</v>
      </c>
      <c r="C6986" s="38" t="s">
        <v>34</v>
      </c>
      <c r="D6986" s="38" t="s">
        <v>60</v>
      </c>
      <c r="E6986" s="94">
        <v>44896</v>
      </c>
      <c r="F6986" s="96" t="s">
        <v>140</v>
      </c>
      <c r="G6986" s="86">
        <v>0.23389093681823081</v>
      </c>
      <c r="H6986" s="86">
        <v>0.21796178280925066</v>
      </c>
      <c r="I6986" s="86">
        <v>0</v>
      </c>
      <c r="J6986" s="98">
        <v>0</v>
      </c>
      <c r="K6986" s="98">
        <v>0</v>
      </c>
      <c r="L6986" s="98">
        <v>0.21034426128587225</v>
      </c>
    </row>
    <row r="6987" spans="2:12" ht="19.5" customHeight="1" x14ac:dyDescent="0.3">
      <c r="B6987" s="39" t="s">
        <v>57</v>
      </c>
      <c r="C6987" s="38" t="s">
        <v>34</v>
      </c>
      <c r="D6987" s="38" t="s">
        <v>60</v>
      </c>
      <c r="E6987" s="94">
        <v>44866</v>
      </c>
      <c r="F6987" s="96" t="s">
        <v>140</v>
      </c>
      <c r="G6987" s="86">
        <v>0</v>
      </c>
      <c r="H6987" s="86">
        <v>0.21063614559484117</v>
      </c>
      <c r="I6987" s="86">
        <v>0.19108504746872457</v>
      </c>
      <c r="J6987" s="98">
        <v>0</v>
      </c>
      <c r="K6987" s="98">
        <v>0</v>
      </c>
      <c r="L6987" s="98">
        <v>0.17011591631673445</v>
      </c>
    </row>
    <row r="6988" spans="2:12" ht="19.5" customHeight="1" x14ac:dyDescent="0.3">
      <c r="B6988" s="39" t="s">
        <v>57</v>
      </c>
      <c r="C6988" s="38" t="s">
        <v>34</v>
      </c>
      <c r="D6988" s="38" t="s">
        <v>60</v>
      </c>
      <c r="E6988" s="94">
        <v>44835</v>
      </c>
      <c r="F6988" s="96" t="s">
        <v>140</v>
      </c>
      <c r="G6988" s="86">
        <v>0</v>
      </c>
      <c r="H6988" s="86">
        <v>0</v>
      </c>
      <c r="I6988" s="86">
        <v>0</v>
      </c>
      <c r="J6988" s="98">
        <v>0.24269175183542491</v>
      </c>
      <c r="K6988" s="98">
        <v>0.21845244983948103</v>
      </c>
      <c r="L6988" s="98">
        <v>0.20748421481283658</v>
      </c>
    </row>
    <row r="6989" spans="2:12" ht="19.5" customHeight="1" x14ac:dyDescent="0.3">
      <c r="B6989" s="39" t="s">
        <v>57</v>
      </c>
      <c r="C6989" s="38" t="s">
        <v>34</v>
      </c>
      <c r="D6989" s="38" t="s">
        <v>60</v>
      </c>
      <c r="E6989" s="94">
        <v>44805</v>
      </c>
      <c r="F6989" s="96" t="s">
        <v>140</v>
      </c>
      <c r="G6989" s="87">
        <v>0</v>
      </c>
      <c r="H6989" s="87">
        <v>0</v>
      </c>
      <c r="I6989" s="87">
        <v>0.32611138187341276</v>
      </c>
      <c r="J6989" s="98">
        <v>0.29857859032306772</v>
      </c>
      <c r="K6989" s="98">
        <v>0</v>
      </c>
      <c r="L6989" s="98">
        <v>0.3032607101367979</v>
      </c>
    </row>
    <row r="6990" spans="2:12" ht="19.5" customHeight="1" x14ac:dyDescent="0.3">
      <c r="B6990" s="41" t="s">
        <v>57</v>
      </c>
      <c r="C6990" s="30" t="s">
        <v>34</v>
      </c>
      <c r="D6990" s="30" t="s">
        <v>60</v>
      </c>
      <c r="E6990" s="84">
        <v>44774</v>
      </c>
      <c r="F6990" s="85" t="s">
        <v>140</v>
      </c>
      <c r="G6990" s="86">
        <v>0</v>
      </c>
      <c r="H6990" s="86">
        <v>0</v>
      </c>
      <c r="I6990" s="86">
        <v>0.37301739054645949</v>
      </c>
      <c r="J6990" s="75">
        <v>0.36949904225228969</v>
      </c>
      <c r="K6990" s="75">
        <v>0</v>
      </c>
      <c r="L6990" s="75">
        <v>0.40287004294748513</v>
      </c>
    </row>
    <row r="6991" spans="2:12" ht="19.5" customHeight="1" x14ac:dyDescent="0.3">
      <c r="B6991" s="41" t="s">
        <v>57</v>
      </c>
      <c r="C6991" s="38" t="s">
        <v>34</v>
      </c>
      <c r="D6991" s="38" t="s">
        <v>60</v>
      </c>
      <c r="E6991" s="109">
        <v>44743</v>
      </c>
      <c r="F6991" s="111" t="s">
        <v>140</v>
      </c>
      <c r="G6991" s="86">
        <v>0.34472902208733452</v>
      </c>
      <c r="H6991" s="86">
        <v>0.33637942564715251</v>
      </c>
      <c r="I6991" s="86">
        <v>0</v>
      </c>
      <c r="J6991" s="98">
        <v>0</v>
      </c>
      <c r="K6991" s="98">
        <v>0</v>
      </c>
      <c r="L6991" s="98">
        <v>0.33302967345218237</v>
      </c>
    </row>
    <row r="6992" spans="2:12" ht="19.5" customHeight="1" x14ac:dyDescent="0.3">
      <c r="B6992" s="41" t="s">
        <v>57</v>
      </c>
      <c r="C6992" s="38" t="s">
        <v>34</v>
      </c>
      <c r="D6992" s="38" t="s">
        <v>60</v>
      </c>
      <c r="E6992" s="109">
        <v>44713</v>
      </c>
      <c r="F6992" s="111" t="s">
        <v>140</v>
      </c>
      <c r="G6992" s="86">
        <v>0</v>
      </c>
      <c r="H6992" s="86">
        <v>0</v>
      </c>
      <c r="I6992" s="86">
        <v>0.28651311256021389</v>
      </c>
      <c r="J6992" s="98">
        <v>0.2792136583801641</v>
      </c>
      <c r="K6992" s="98">
        <v>0</v>
      </c>
      <c r="L6992" s="98">
        <v>0.27536682360669473</v>
      </c>
    </row>
    <row r="6993" spans="2:12" ht="19.5" customHeight="1" x14ac:dyDescent="0.3">
      <c r="B6993" s="41" t="s">
        <v>57</v>
      </c>
      <c r="C6993" s="38" t="s">
        <v>34</v>
      </c>
      <c r="D6993" s="38" t="s">
        <v>60</v>
      </c>
      <c r="E6993" s="109">
        <v>44682</v>
      </c>
      <c r="F6993" s="111" t="s">
        <v>140</v>
      </c>
      <c r="G6993" s="86">
        <v>0</v>
      </c>
      <c r="H6993" s="86">
        <v>0</v>
      </c>
      <c r="I6993" s="86">
        <v>0</v>
      </c>
      <c r="J6993" s="98">
        <v>0.2570385012764495</v>
      </c>
      <c r="K6993" s="98">
        <v>0.24630864887679177</v>
      </c>
      <c r="L6993" s="98">
        <v>0.23701581594301036</v>
      </c>
    </row>
    <row r="6994" spans="2:12" ht="19.5" customHeight="1" x14ac:dyDescent="0.3">
      <c r="B6994" s="41" t="s">
        <v>57</v>
      </c>
      <c r="C6994" s="38" t="s">
        <v>34</v>
      </c>
      <c r="D6994" s="38" t="s">
        <v>60</v>
      </c>
      <c r="E6994" s="109">
        <v>44652</v>
      </c>
      <c r="F6994" s="111" t="s">
        <v>140</v>
      </c>
      <c r="G6994" s="86">
        <v>0</v>
      </c>
      <c r="H6994" s="86">
        <v>0</v>
      </c>
      <c r="I6994" s="86">
        <v>0</v>
      </c>
      <c r="J6994" s="98">
        <v>0.2776610175891206</v>
      </c>
      <c r="K6994" s="98">
        <v>0.25330920504433435</v>
      </c>
      <c r="L6994" s="98">
        <v>0.24335944463936005</v>
      </c>
    </row>
    <row r="6995" spans="2:12" ht="19.5" customHeight="1" x14ac:dyDescent="0.3">
      <c r="B6995" s="41" t="s">
        <v>57</v>
      </c>
      <c r="C6995" s="38" t="s">
        <v>34</v>
      </c>
      <c r="D6995" s="38" t="s">
        <v>60</v>
      </c>
      <c r="E6995" s="109">
        <v>44621</v>
      </c>
      <c r="F6995" s="111" t="s">
        <v>140</v>
      </c>
      <c r="G6995" s="86">
        <v>0</v>
      </c>
      <c r="H6995" s="86">
        <v>0.41116057438107417</v>
      </c>
      <c r="I6995" s="86">
        <v>0.37509717194099818</v>
      </c>
      <c r="J6995" s="98">
        <v>0</v>
      </c>
      <c r="K6995" s="98">
        <v>0</v>
      </c>
      <c r="L6995" s="98">
        <v>0.35438285726195506</v>
      </c>
    </row>
    <row r="6996" spans="2:12" ht="19.5" customHeight="1" x14ac:dyDescent="0.3">
      <c r="B6996" s="41" t="s">
        <v>57</v>
      </c>
      <c r="C6996" s="38" t="s">
        <v>34</v>
      </c>
      <c r="D6996" s="38" t="s">
        <v>60</v>
      </c>
      <c r="E6996" s="109">
        <v>44593</v>
      </c>
      <c r="F6996" s="111" t="s">
        <v>140</v>
      </c>
      <c r="G6996" s="86">
        <v>0.31630254746384351</v>
      </c>
      <c r="H6996" s="86">
        <v>0.2826371827473787</v>
      </c>
      <c r="I6996" s="86">
        <v>0</v>
      </c>
      <c r="J6996" s="98">
        <v>0</v>
      </c>
      <c r="K6996" s="98">
        <v>0</v>
      </c>
      <c r="L6996" s="98">
        <v>0.25859876786386476</v>
      </c>
    </row>
    <row r="6997" spans="2:12" ht="19.5" customHeight="1" x14ac:dyDescent="0.3">
      <c r="B6997" s="41" t="s">
        <v>57</v>
      </c>
      <c r="C6997" s="38" t="s">
        <v>34</v>
      </c>
      <c r="D6997" s="38" t="s">
        <v>60</v>
      </c>
      <c r="E6997" s="109">
        <v>44562</v>
      </c>
      <c r="F6997" s="111" t="s">
        <v>140</v>
      </c>
      <c r="G6997" s="86">
        <v>0.32568274571600625</v>
      </c>
      <c r="H6997" s="86">
        <v>0.29669948252389777</v>
      </c>
      <c r="I6997" s="86">
        <v>0</v>
      </c>
      <c r="J6997" s="98">
        <v>0</v>
      </c>
      <c r="K6997" s="98">
        <v>0</v>
      </c>
      <c r="L6997" s="98">
        <v>0.25689521507906377</v>
      </c>
    </row>
    <row r="6998" spans="2:12" ht="19.5" customHeight="1" x14ac:dyDescent="0.3">
      <c r="B6998" s="41" t="s">
        <v>57</v>
      </c>
      <c r="C6998" s="38" t="s">
        <v>34</v>
      </c>
      <c r="D6998" s="38" t="s">
        <v>60</v>
      </c>
      <c r="E6998" s="109">
        <v>45108</v>
      </c>
      <c r="F6998" s="111" t="s">
        <v>141</v>
      </c>
      <c r="G6998" s="86">
        <v>0.16628318602467601</v>
      </c>
      <c r="H6998" s="86">
        <v>0.15512160127825575</v>
      </c>
      <c r="I6998" s="86">
        <v>0</v>
      </c>
      <c r="J6998" s="98">
        <v>0</v>
      </c>
      <c r="K6998" s="98">
        <v>0</v>
      </c>
      <c r="L6998" s="98">
        <v>0.12243232167203263</v>
      </c>
    </row>
    <row r="6999" spans="2:12" ht="19.5" customHeight="1" x14ac:dyDescent="0.3">
      <c r="B6999" s="41" t="s">
        <v>57</v>
      </c>
      <c r="C6999" s="38" t="s">
        <v>34</v>
      </c>
      <c r="D6999" s="38" t="s">
        <v>60</v>
      </c>
      <c r="E6999" s="109">
        <v>45078</v>
      </c>
      <c r="F6999" s="111" t="s">
        <v>141</v>
      </c>
      <c r="G6999" s="86">
        <v>0</v>
      </c>
      <c r="H6999" s="86">
        <v>0</v>
      </c>
      <c r="I6999" s="86">
        <v>0.14642484580775098</v>
      </c>
      <c r="J6999" s="98">
        <v>0.13885262033025469</v>
      </c>
      <c r="K6999" s="98">
        <v>0</v>
      </c>
      <c r="L6999" s="98">
        <v>0.12871488686314936</v>
      </c>
    </row>
    <row r="7000" spans="2:12" ht="19.5" customHeight="1" x14ac:dyDescent="0.3">
      <c r="B7000" s="41" t="s">
        <v>57</v>
      </c>
      <c r="C7000" s="38" t="s">
        <v>34</v>
      </c>
      <c r="D7000" s="38" t="s">
        <v>60</v>
      </c>
      <c r="E7000" s="109">
        <v>45047</v>
      </c>
      <c r="F7000" s="111" t="s">
        <v>141</v>
      </c>
      <c r="G7000" s="86">
        <v>0</v>
      </c>
      <c r="H7000" s="86">
        <v>0</v>
      </c>
      <c r="I7000" s="86">
        <v>0</v>
      </c>
      <c r="J7000" s="98">
        <v>0.12057107762576187</v>
      </c>
      <c r="K7000" s="98">
        <v>0.11077667341038216</v>
      </c>
      <c r="L7000" s="98">
        <v>0.11623260878154988</v>
      </c>
    </row>
    <row r="7001" spans="2:12" ht="19.5" customHeight="1" x14ac:dyDescent="0.3">
      <c r="B7001" s="41" t="s">
        <v>57</v>
      </c>
      <c r="C7001" s="38" t="s">
        <v>34</v>
      </c>
      <c r="D7001" s="38" t="s">
        <v>60</v>
      </c>
      <c r="E7001" s="109">
        <v>45017</v>
      </c>
      <c r="F7001" s="111" t="s">
        <v>141</v>
      </c>
      <c r="G7001" s="86">
        <v>0</v>
      </c>
      <c r="H7001" s="86">
        <v>0</v>
      </c>
      <c r="I7001" s="86">
        <v>0</v>
      </c>
      <c r="J7001" s="98">
        <v>0.12920390891103178</v>
      </c>
      <c r="K7001" s="98">
        <v>0.11318845897978594</v>
      </c>
      <c r="L7001" s="98">
        <v>0.11919158089377564</v>
      </c>
    </row>
    <row r="7002" spans="2:12" ht="19.5" customHeight="1" x14ac:dyDescent="0.3">
      <c r="B7002" s="41" t="s">
        <v>57</v>
      </c>
      <c r="C7002" s="38" t="s">
        <v>34</v>
      </c>
      <c r="D7002" s="38" t="s">
        <v>60</v>
      </c>
      <c r="E7002" s="109">
        <v>44986</v>
      </c>
      <c r="F7002" s="111" t="s">
        <v>141</v>
      </c>
      <c r="G7002" s="86">
        <v>0</v>
      </c>
      <c r="H7002" s="86">
        <v>0.16286670179114091</v>
      </c>
      <c r="I7002" s="86">
        <v>0.13680702271696901</v>
      </c>
      <c r="J7002" s="98">
        <v>0</v>
      </c>
      <c r="K7002" s="98">
        <v>0</v>
      </c>
      <c r="L7002" s="98">
        <v>0.13993466850830955</v>
      </c>
    </row>
    <row r="7003" spans="2:12" ht="19.5" customHeight="1" x14ac:dyDescent="0.3">
      <c r="B7003" s="41" t="s">
        <v>57</v>
      </c>
      <c r="C7003" s="38" t="s">
        <v>34</v>
      </c>
      <c r="D7003" s="38" t="s">
        <v>60</v>
      </c>
      <c r="E7003" s="109">
        <v>44958</v>
      </c>
      <c r="F7003" s="111" t="s">
        <v>141</v>
      </c>
      <c r="G7003" s="86">
        <v>0.22906209858057233</v>
      </c>
      <c r="H7003" s="86">
        <v>0.21026879772754403</v>
      </c>
      <c r="I7003" s="86">
        <v>0</v>
      </c>
      <c r="J7003" s="98">
        <v>0</v>
      </c>
      <c r="K7003" s="98">
        <v>0</v>
      </c>
      <c r="L7003" s="98">
        <v>0.17475447661041565</v>
      </c>
    </row>
    <row r="7004" spans="2:12" ht="19.5" customHeight="1" x14ac:dyDescent="0.3">
      <c r="B7004" s="41" t="s">
        <v>57</v>
      </c>
      <c r="C7004" s="38" t="s">
        <v>34</v>
      </c>
      <c r="D7004" s="38" t="s">
        <v>60</v>
      </c>
      <c r="E7004" s="109">
        <v>44927</v>
      </c>
      <c r="F7004" s="111" t="s">
        <v>141</v>
      </c>
      <c r="G7004" s="86">
        <v>0.18489674876891116</v>
      </c>
      <c r="H7004" s="86">
        <v>0.15742790238652835</v>
      </c>
      <c r="I7004" s="86">
        <v>0</v>
      </c>
      <c r="J7004" s="98">
        <v>0</v>
      </c>
      <c r="K7004" s="98">
        <v>0</v>
      </c>
      <c r="L7004" s="98">
        <v>9.6776473219960774E-2</v>
      </c>
    </row>
    <row r="7005" spans="2:12" ht="19.5" customHeight="1" x14ac:dyDescent="0.3">
      <c r="B7005" s="41" t="s">
        <v>57</v>
      </c>
      <c r="C7005" s="38" t="s">
        <v>34</v>
      </c>
      <c r="D7005" s="38" t="s">
        <v>60</v>
      </c>
      <c r="E7005" s="109">
        <v>44896</v>
      </c>
      <c r="F7005" s="111" t="s">
        <v>141</v>
      </c>
      <c r="G7005" s="86">
        <v>0.23189093681823084</v>
      </c>
      <c r="H7005" s="86">
        <v>0.21596178280925066</v>
      </c>
      <c r="I7005" s="86">
        <v>0</v>
      </c>
      <c r="J7005" s="98">
        <v>0</v>
      </c>
      <c r="K7005" s="98">
        <v>0</v>
      </c>
      <c r="L7005" s="98">
        <v>0.20834426128587227</v>
      </c>
    </row>
    <row r="7006" spans="2:12" ht="19.5" customHeight="1" x14ac:dyDescent="0.3">
      <c r="B7006" s="41" t="s">
        <v>57</v>
      </c>
      <c r="C7006" s="38" t="s">
        <v>34</v>
      </c>
      <c r="D7006" s="38" t="s">
        <v>60</v>
      </c>
      <c r="E7006" s="109">
        <v>44866</v>
      </c>
      <c r="F7006" s="111" t="s">
        <v>141</v>
      </c>
      <c r="G7006" s="86">
        <v>0</v>
      </c>
      <c r="H7006" s="86">
        <v>0.20863614559484117</v>
      </c>
      <c r="I7006" s="86">
        <v>0.18908504746872459</v>
      </c>
      <c r="J7006" s="98">
        <v>0</v>
      </c>
      <c r="K7006" s="98">
        <v>0</v>
      </c>
      <c r="L7006" s="98">
        <v>0.16811591631673445</v>
      </c>
    </row>
    <row r="7007" spans="2:12" ht="19.5" customHeight="1" x14ac:dyDescent="0.3">
      <c r="B7007" s="41" t="s">
        <v>57</v>
      </c>
      <c r="C7007" s="38" t="s">
        <v>34</v>
      </c>
      <c r="D7007" s="38" t="s">
        <v>60</v>
      </c>
      <c r="E7007" s="109">
        <v>44835</v>
      </c>
      <c r="F7007" s="111" t="s">
        <v>141</v>
      </c>
      <c r="G7007" s="86">
        <v>0</v>
      </c>
      <c r="H7007" s="86">
        <v>0</v>
      </c>
      <c r="I7007" s="86">
        <v>0</v>
      </c>
      <c r="J7007" s="98">
        <v>0.24069175183542493</v>
      </c>
      <c r="K7007" s="98">
        <v>0.21645244983948106</v>
      </c>
      <c r="L7007" s="98">
        <v>0.20548421481283657</v>
      </c>
    </row>
    <row r="7008" spans="2:12" ht="19.5" customHeight="1" x14ac:dyDescent="0.3">
      <c r="B7008" s="41" t="s">
        <v>57</v>
      </c>
      <c r="C7008" s="38" t="s">
        <v>34</v>
      </c>
      <c r="D7008" s="38" t="s">
        <v>60</v>
      </c>
      <c r="E7008" s="109">
        <v>44805</v>
      </c>
      <c r="F7008" s="111" t="s">
        <v>141</v>
      </c>
      <c r="G7008" s="86">
        <v>0</v>
      </c>
      <c r="H7008" s="86">
        <v>0</v>
      </c>
      <c r="I7008" s="86">
        <v>0.32411138187341276</v>
      </c>
      <c r="J7008" s="98">
        <v>0.29657859032306771</v>
      </c>
      <c r="K7008" s="98">
        <v>0</v>
      </c>
      <c r="L7008" s="98">
        <v>0.30126071013679789</v>
      </c>
    </row>
    <row r="7009" spans="2:12" ht="19.5" customHeight="1" x14ac:dyDescent="0.3">
      <c r="B7009" s="41" t="s">
        <v>57</v>
      </c>
      <c r="C7009" s="38" t="s">
        <v>34</v>
      </c>
      <c r="D7009" s="38" t="s">
        <v>60</v>
      </c>
      <c r="E7009" s="109">
        <v>44774</v>
      </c>
      <c r="F7009" s="111" t="s">
        <v>141</v>
      </c>
      <c r="G7009" s="86">
        <v>0</v>
      </c>
      <c r="H7009" s="86">
        <v>0</v>
      </c>
      <c r="I7009" s="86">
        <v>0.37101739054645949</v>
      </c>
      <c r="J7009" s="98">
        <v>0.36749904225228969</v>
      </c>
      <c r="K7009" s="98">
        <v>0</v>
      </c>
      <c r="L7009" s="98">
        <v>0.40087004294748513</v>
      </c>
    </row>
    <row r="7010" spans="2:12" ht="19.5" customHeight="1" x14ac:dyDescent="0.3">
      <c r="B7010" s="41" t="s">
        <v>57</v>
      </c>
      <c r="C7010" s="38" t="s">
        <v>34</v>
      </c>
      <c r="D7010" s="38" t="s">
        <v>60</v>
      </c>
      <c r="E7010" s="109">
        <v>44743</v>
      </c>
      <c r="F7010" s="111" t="s">
        <v>141</v>
      </c>
      <c r="G7010" s="86">
        <v>0.34272902208733452</v>
      </c>
      <c r="H7010" s="86">
        <v>0.33437942564715251</v>
      </c>
      <c r="I7010" s="86">
        <v>0</v>
      </c>
      <c r="J7010" s="98">
        <v>0</v>
      </c>
      <c r="K7010" s="98">
        <v>0</v>
      </c>
      <c r="L7010" s="98">
        <v>0.33102967345218237</v>
      </c>
    </row>
    <row r="7011" spans="2:12" ht="19.5" customHeight="1" x14ac:dyDescent="0.3">
      <c r="B7011" s="41" t="s">
        <v>57</v>
      </c>
      <c r="C7011" s="38" t="s">
        <v>34</v>
      </c>
      <c r="D7011" s="38" t="s">
        <v>60</v>
      </c>
      <c r="E7011" s="109">
        <v>44713</v>
      </c>
      <c r="F7011" s="111" t="s">
        <v>141</v>
      </c>
      <c r="G7011" s="86">
        <v>0</v>
      </c>
      <c r="H7011" s="86">
        <v>0</v>
      </c>
      <c r="I7011" s="86">
        <v>0.28451311256021389</v>
      </c>
      <c r="J7011" s="98">
        <v>0.2772136583801641</v>
      </c>
      <c r="K7011" s="98">
        <v>0</v>
      </c>
      <c r="L7011" s="98">
        <v>0.27336682360669473</v>
      </c>
    </row>
    <row r="7012" spans="2:12" ht="19.5" customHeight="1" x14ac:dyDescent="0.3">
      <c r="B7012" s="41" t="s">
        <v>57</v>
      </c>
      <c r="C7012" s="38" t="s">
        <v>34</v>
      </c>
      <c r="D7012" s="38" t="s">
        <v>60</v>
      </c>
      <c r="E7012" s="109">
        <v>44682</v>
      </c>
      <c r="F7012" s="111" t="s">
        <v>141</v>
      </c>
      <c r="G7012" s="86">
        <v>0</v>
      </c>
      <c r="H7012" s="86">
        <v>0</v>
      </c>
      <c r="I7012" s="86">
        <v>0</v>
      </c>
      <c r="J7012" s="98">
        <v>0.2550385012764495</v>
      </c>
      <c r="K7012" s="98">
        <v>0.2443086488767918</v>
      </c>
      <c r="L7012" s="98">
        <v>0.23501581594301035</v>
      </c>
    </row>
    <row r="7013" spans="2:12" ht="19.5" customHeight="1" x14ac:dyDescent="0.3">
      <c r="B7013" s="41" t="s">
        <v>57</v>
      </c>
      <c r="C7013" s="38" t="s">
        <v>34</v>
      </c>
      <c r="D7013" s="38" t="s">
        <v>60</v>
      </c>
      <c r="E7013" s="109">
        <v>44652</v>
      </c>
      <c r="F7013" s="111" t="s">
        <v>141</v>
      </c>
      <c r="G7013" s="86">
        <v>0</v>
      </c>
      <c r="H7013" s="86">
        <v>0</v>
      </c>
      <c r="I7013" s="86">
        <v>0</v>
      </c>
      <c r="J7013" s="98">
        <v>0.27566101758912059</v>
      </c>
      <c r="K7013" s="98">
        <v>0.25130920504433435</v>
      </c>
      <c r="L7013" s="98">
        <v>0.24135944463936007</v>
      </c>
    </row>
    <row r="7014" spans="2:12" ht="19.5" customHeight="1" x14ac:dyDescent="0.3">
      <c r="B7014" s="41" t="s">
        <v>57</v>
      </c>
      <c r="C7014" s="38" t="s">
        <v>34</v>
      </c>
      <c r="D7014" s="38" t="s">
        <v>60</v>
      </c>
      <c r="E7014" s="109">
        <v>44621</v>
      </c>
      <c r="F7014" s="111" t="s">
        <v>141</v>
      </c>
      <c r="G7014" s="86">
        <v>0</v>
      </c>
      <c r="H7014" s="86">
        <v>0.40916057438107417</v>
      </c>
      <c r="I7014" s="86">
        <v>0.37309717194099817</v>
      </c>
      <c r="J7014" s="98">
        <v>0</v>
      </c>
      <c r="K7014" s="98">
        <v>0</v>
      </c>
      <c r="L7014" s="98">
        <v>0.35238285726195506</v>
      </c>
    </row>
    <row r="7015" spans="2:12" ht="19.5" customHeight="1" x14ac:dyDescent="0.3">
      <c r="B7015" s="41" t="s">
        <v>57</v>
      </c>
      <c r="C7015" s="38" t="s">
        <v>34</v>
      </c>
      <c r="D7015" s="38" t="s">
        <v>60</v>
      </c>
      <c r="E7015" s="109">
        <v>44593</v>
      </c>
      <c r="F7015" s="111" t="s">
        <v>141</v>
      </c>
      <c r="G7015" s="86">
        <v>0.31430254746384351</v>
      </c>
      <c r="H7015" s="86">
        <v>0.2806371827473787</v>
      </c>
      <c r="I7015" s="86">
        <v>0</v>
      </c>
      <c r="J7015" s="98">
        <v>0</v>
      </c>
      <c r="K7015" s="98">
        <v>0</v>
      </c>
      <c r="L7015" s="98">
        <v>0.25659876786386476</v>
      </c>
    </row>
    <row r="7016" spans="2:12" ht="19.5" customHeight="1" x14ac:dyDescent="0.3">
      <c r="B7016" s="41" t="s">
        <v>57</v>
      </c>
      <c r="C7016" s="38" t="s">
        <v>34</v>
      </c>
      <c r="D7016" s="38" t="s">
        <v>60</v>
      </c>
      <c r="E7016" s="109">
        <v>44562</v>
      </c>
      <c r="F7016" s="111" t="s">
        <v>141</v>
      </c>
      <c r="G7016" s="86">
        <v>0.32368274571600625</v>
      </c>
      <c r="H7016" s="86">
        <v>0.29469948252389777</v>
      </c>
      <c r="I7016" s="86">
        <v>0</v>
      </c>
      <c r="J7016" s="98">
        <v>0</v>
      </c>
      <c r="K7016" s="98">
        <v>0</v>
      </c>
      <c r="L7016" s="98">
        <v>0.25489521507906376</v>
      </c>
    </row>
    <row r="7017" spans="2:12" ht="19.5" customHeight="1" x14ac:dyDescent="0.3">
      <c r="B7017" s="41" t="s">
        <v>57</v>
      </c>
      <c r="C7017" s="38" t="s">
        <v>34</v>
      </c>
      <c r="D7017" s="38" t="s">
        <v>60</v>
      </c>
      <c r="E7017" s="109">
        <v>45108</v>
      </c>
      <c r="F7017" s="111" t="s">
        <v>142</v>
      </c>
      <c r="G7017" s="86">
        <v>0.16428318602467601</v>
      </c>
      <c r="H7017" s="86">
        <v>0.15312160127825575</v>
      </c>
      <c r="I7017" s="86">
        <v>0</v>
      </c>
      <c r="J7017" s="98">
        <v>0</v>
      </c>
      <c r="K7017" s="98">
        <v>0</v>
      </c>
      <c r="L7017" s="98">
        <v>0.12043232167203263</v>
      </c>
    </row>
    <row r="7018" spans="2:12" ht="19.5" customHeight="1" x14ac:dyDescent="0.3">
      <c r="B7018" s="41" t="s">
        <v>57</v>
      </c>
      <c r="C7018" s="38" t="s">
        <v>34</v>
      </c>
      <c r="D7018" s="38" t="s">
        <v>60</v>
      </c>
      <c r="E7018" s="109">
        <v>45078</v>
      </c>
      <c r="F7018" s="111" t="s">
        <v>142</v>
      </c>
      <c r="G7018" s="86">
        <v>0</v>
      </c>
      <c r="H7018" s="86">
        <v>0</v>
      </c>
      <c r="I7018" s="86">
        <v>0.14442484580775097</v>
      </c>
      <c r="J7018" s="98">
        <v>0.13685262033025469</v>
      </c>
      <c r="K7018" s="98">
        <v>0</v>
      </c>
      <c r="L7018" s="98">
        <v>0.12671488686314936</v>
      </c>
    </row>
    <row r="7019" spans="2:12" ht="19.5" customHeight="1" x14ac:dyDescent="0.3">
      <c r="B7019" s="41" t="s">
        <v>57</v>
      </c>
      <c r="C7019" s="38" t="s">
        <v>34</v>
      </c>
      <c r="D7019" s="38" t="s">
        <v>60</v>
      </c>
      <c r="E7019" s="109">
        <v>45047</v>
      </c>
      <c r="F7019" s="111" t="s">
        <v>142</v>
      </c>
      <c r="G7019" s="86">
        <v>0</v>
      </c>
      <c r="H7019" s="86">
        <v>0</v>
      </c>
      <c r="I7019" s="86">
        <v>0</v>
      </c>
      <c r="J7019" s="98">
        <v>0.11857107762576187</v>
      </c>
      <c r="K7019" s="98">
        <v>0.10877667341038216</v>
      </c>
      <c r="L7019" s="98">
        <v>0.11423260878154988</v>
      </c>
    </row>
    <row r="7020" spans="2:12" ht="19.5" customHeight="1" x14ac:dyDescent="0.3">
      <c r="B7020" s="41" t="s">
        <v>57</v>
      </c>
      <c r="C7020" s="38" t="s">
        <v>34</v>
      </c>
      <c r="D7020" s="38" t="s">
        <v>60</v>
      </c>
      <c r="E7020" s="109">
        <v>45017</v>
      </c>
      <c r="F7020" s="111" t="s">
        <v>142</v>
      </c>
      <c r="G7020" s="86">
        <v>0</v>
      </c>
      <c r="H7020" s="86">
        <v>0</v>
      </c>
      <c r="I7020" s="86">
        <v>0</v>
      </c>
      <c r="J7020" s="98">
        <v>0.12720390891103178</v>
      </c>
      <c r="K7020" s="98">
        <v>0.11118845897978594</v>
      </c>
      <c r="L7020" s="98">
        <v>0.11719158089377564</v>
      </c>
    </row>
    <row r="7021" spans="2:12" ht="19.5" customHeight="1" x14ac:dyDescent="0.3">
      <c r="B7021" s="41" t="s">
        <v>57</v>
      </c>
      <c r="C7021" s="38" t="s">
        <v>34</v>
      </c>
      <c r="D7021" s="38" t="s">
        <v>60</v>
      </c>
      <c r="E7021" s="109">
        <v>44986</v>
      </c>
      <c r="F7021" s="111" t="s">
        <v>142</v>
      </c>
      <c r="G7021" s="86">
        <v>0</v>
      </c>
      <c r="H7021" s="86">
        <v>0.1608667017911409</v>
      </c>
      <c r="I7021" s="86">
        <v>0.13480702271696901</v>
      </c>
      <c r="J7021" s="98">
        <v>0</v>
      </c>
      <c r="K7021" s="98">
        <v>0</v>
      </c>
      <c r="L7021" s="98">
        <v>0.13793466850830954</v>
      </c>
    </row>
    <row r="7022" spans="2:12" ht="19.5" customHeight="1" x14ac:dyDescent="0.3">
      <c r="B7022" s="41" t="s">
        <v>57</v>
      </c>
      <c r="C7022" s="38" t="s">
        <v>34</v>
      </c>
      <c r="D7022" s="38" t="s">
        <v>60</v>
      </c>
      <c r="E7022" s="109">
        <v>44958</v>
      </c>
      <c r="F7022" s="111" t="s">
        <v>142</v>
      </c>
      <c r="G7022" s="86">
        <v>0.22706209858057233</v>
      </c>
      <c r="H7022" s="86">
        <v>0.20826879772754403</v>
      </c>
      <c r="I7022" s="86">
        <v>0</v>
      </c>
      <c r="J7022" s="98">
        <v>0</v>
      </c>
      <c r="K7022" s="98">
        <v>0</v>
      </c>
      <c r="L7022" s="98">
        <v>0.17275447661041565</v>
      </c>
    </row>
    <row r="7023" spans="2:12" ht="19.5" customHeight="1" x14ac:dyDescent="0.3">
      <c r="B7023" s="41" t="s">
        <v>57</v>
      </c>
      <c r="C7023" s="38" t="s">
        <v>34</v>
      </c>
      <c r="D7023" s="38" t="s">
        <v>60</v>
      </c>
      <c r="E7023" s="109">
        <v>44927</v>
      </c>
      <c r="F7023" s="111" t="s">
        <v>142</v>
      </c>
      <c r="G7023" s="86">
        <v>0.18289674876891115</v>
      </c>
      <c r="H7023" s="86">
        <v>0.15542790238652834</v>
      </c>
      <c r="I7023" s="86">
        <v>0</v>
      </c>
      <c r="J7023" s="98">
        <v>0</v>
      </c>
      <c r="K7023" s="98">
        <v>0</v>
      </c>
      <c r="L7023" s="98">
        <v>9.4776473219960772E-2</v>
      </c>
    </row>
    <row r="7024" spans="2:12" ht="19.5" customHeight="1" x14ac:dyDescent="0.3">
      <c r="B7024" s="41" t="s">
        <v>57</v>
      </c>
      <c r="C7024" s="38" t="s">
        <v>34</v>
      </c>
      <c r="D7024" s="38" t="s">
        <v>60</v>
      </c>
      <c r="E7024" s="109">
        <v>44896</v>
      </c>
      <c r="F7024" s="111" t="s">
        <v>142</v>
      </c>
      <c r="G7024" s="86">
        <v>0.22989093681823083</v>
      </c>
      <c r="H7024" s="86">
        <v>0.21396178280925066</v>
      </c>
      <c r="I7024" s="86">
        <v>0</v>
      </c>
      <c r="J7024" s="98">
        <v>0</v>
      </c>
      <c r="K7024" s="98">
        <v>0</v>
      </c>
      <c r="L7024" s="98">
        <v>0.20634426128587227</v>
      </c>
    </row>
    <row r="7025" spans="2:12" ht="19.5" customHeight="1" x14ac:dyDescent="0.3">
      <c r="B7025" s="41" t="s">
        <v>57</v>
      </c>
      <c r="C7025" s="38" t="s">
        <v>34</v>
      </c>
      <c r="D7025" s="38" t="s">
        <v>60</v>
      </c>
      <c r="E7025" s="109">
        <v>44866</v>
      </c>
      <c r="F7025" s="111" t="s">
        <v>142</v>
      </c>
      <c r="G7025" s="86">
        <v>0</v>
      </c>
      <c r="H7025" s="86">
        <v>0.20663614559484117</v>
      </c>
      <c r="I7025" s="86">
        <v>0.18708504746872459</v>
      </c>
      <c r="J7025" s="98">
        <v>0</v>
      </c>
      <c r="K7025" s="98">
        <v>0</v>
      </c>
      <c r="L7025" s="98">
        <v>0.16611591631673445</v>
      </c>
    </row>
    <row r="7026" spans="2:12" ht="19.5" customHeight="1" x14ac:dyDescent="0.3">
      <c r="B7026" s="41" t="s">
        <v>57</v>
      </c>
      <c r="C7026" s="38" t="s">
        <v>34</v>
      </c>
      <c r="D7026" s="38" t="s">
        <v>60</v>
      </c>
      <c r="E7026" s="109">
        <v>44835</v>
      </c>
      <c r="F7026" s="111" t="s">
        <v>142</v>
      </c>
      <c r="G7026" s="86">
        <v>0</v>
      </c>
      <c r="H7026" s="86">
        <v>0</v>
      </c>
      <c r="I7026" s="86">
        <v>0</v>
      </c>
      <c r="J7026" s="98">
        <v>0.23869175183542493</v>
      </c>
      <c r="K7026" s="98">
        <v>0.21445244983948106</v>
      </c>
      <c r="L7026" s="98">
        <v>0.20348421481283657</v>
      </c>
    </row>
    <row r="7027" spans="2:12" ht="19.5" customHeight="1" x14ac:dyDescent="0.3">
      <c r="B7027" s="41" t="s">
        <v>57</v>
      </c>
      <c r="C7027" s="38" t="s">
        <v>34</v>
      </c>
      <c r="D7027" s="38" t="s">
        <v>60</v>
      </c>
      <c r="E7027" s="109">
        <v>44805</v>
      </c>
      <c r="F7027" s="111" t="s">
        <v>142</v>
      </c>
      <c r="G7027" s="86">
        <v>0</v>
      </c>
      <c r="H7027" s="86">
        <v>0</v>
      </c>
      <c r="I7027" s="86">
        <v>0.32211138187341276</v>
      </c>
      <c r="J7027" s="98">
        <v>0.29457859032306771</v>
      </c>
      <c r="K7027" s="98">
        <v>0</v>
      </c>
      <c r="L7027" s="98">
        <v>0.29926071013679789</v>
      </c>
    </row>
    <row r="7028" spans="2:12" ht="19.5" customHeight="1" x14ac:dyDescent="0.3">
      <c r="B7028" s="39" t="s">
        <v>57</v>
      </c>
      <c r="C7028" s="38" t="s">
        <v>34</v>
      </c>
      <c r="D7028" s="38" t="s">
        <v>60</v>
      </c>
      <c r="E7028" s="109">
        <v>44774</v>
      </c>
      <c r="F7028" s="111" t="s">
        <v>142</v>
      </c>
      <c r="G7028" s="86">
        <v>0</v>
      </c>
      <c r="H7028" s="86">
        <v>0</v>
      </c>
      <c r="I7028" s="86">
        <v>0.36901739054645949</v>
      </c>
      <c r="J7028" s="98">
        <v>0.36549904225228969</v>
      </c>
      <c r="K7028" s="98">
        <v>0</v>
      </c>
      <c r="L7028" s="98">
        <v>0.39887004294748513</v>
      </c>
    </row>
    <row r="7029" spans="2:12" ht="19.5" customHeight="1" x14ac:dyDescent="0.3">
      <c r="B7029" s="39" t="s">
        <v>57</v>
      </c>
      <c r="C7029" s="38" t="s">
        <v>34</v>
      </c>
      <c r="D7029" s="38" t="s">
        <v>60</v>
      </c>
      <c r="E7029" s="109">
        <v>44743</v>
      </c>
      <c r="F7029" s="111" t="s">
        <v>142</v>
      </c>
      <c r="G7029" s="86">
        <v>0.34072902208733452</v>
      </c>
      <c r="H7029" s="86">
        <v>0.3323794256471525</v>
      </c>
      <c r="I7029" s="86">
        <v>0</v>
      </c>
      <c r="J7029" s="98">
        <v>0</v>
      </c>
      <c r="K7029" s="98">
        <v>0</v>
      </c>
      <c r="L7029" s="98">
        <v>0.32902967345218237</v>
      </c>
    </row>
    <row r="7030" spans="2:12" ht="19.5" customHeight="1" x14ac:dyDescent="0.3">
      <c r="B7030" s="39" t="s">
        <v>57</v>
      </c>
      <c r="C7030" s="38" t="s">
        <v>34</v>
      </c>
      <c r="D7030" s="38" t="s">
        <v>60</v>
      </c>
      <c r="E7030" s="109">
        <v>44713</v>
      </c>
      <c r="F7030" s="111" t="s">
        <v>142</v>
      </c>
      <c r="G7030" s="86">
        <v>0</v>
      </c>
      <c r="H7030" s="86">
        <v>0</v>
      </c>
      <c r="I7030" s="86">
        <v>0.28251311256021389</v>
      </c>
      <c r="J7030" s="98">
        <v>0.27521365838016409</v>
      </c>
      <c r="K7030" s="98">
        <v>0</v>
      </c>
      <c r="L7030" s="98">
        <v>0.27136682360669473</v>
      </c>
    </row>
    <row r="7031" spans="2:12" ht="19.5" customHeight="1" x14ac:dyDescent="0.3">
      <c r="B7031" s="39" t="s">
        <v>57</v>
      </c>
      <c r="C7031" s="38" t="s">
        <v>34</v>
      </c>
      <c r="D7031" s="38" t="s">
        <v>60</v>
      </c>
      <c r="E7031" s="109">
        <v>44682</v>
      </c>
      <c r="F7031" s="111" t="s">
        <v>142</v>
      </c>
      <c r="G7031" s="86">
        <v>0</v>
      </c>
      <c r="H7031" s="86">
        <v>0</v>
      </c>
      <c r="I7031" s="86">
        <v>0</v>
      </c>
      <c r="J7031" s="98">
        <v>0.2530385012764495</v>
      </c>
      <c r="K7031" s="98">
        <v>0.24230864887679179</v>
      </c>
      <c r="L7031" s="98">
        <v>0.23301581594301035</v>
      </c>
    </row>
    <row r="7032" spans="2:12" ht="19.5" customHeight="1" x14ac:dyDescent="0.3">
      <c r="B7032" s="39" t="s">
        <v>57</v>
      </c>
      <c r="C7032" s="38" t="s">
        <v>34</v>
      </c>
      <c r="D7032" s="38" t="s">
        <v>60</v>
      </c>
      <c r="E7032" s="109">
        <v>44652</v>
      </c>
      <c r="F7032" s="111" t="s">
        <v>142</v>
      </c>
      <c r="G7032" s="86">
        <v>0</v>
      </c>
      <c r="H7032" s="86">
        <v>0</v>
      </c>
      <c r="I7032" s="86">
        <v>0</v>
      </c>
      <c r="J7032" s="98">
        <v>0.27366101758912059</v>
      </c>
      <c r="K7032" s="98">
        <v>0.24930920504433435</v>
      </c>
      <c r="L7032" s="98">
        <v>0.23935944463936007</v>
      </c>
    </row>
    <row r="7033" spans="2:12" ht="19.5" customHeight="1" x14ac:dyDescent="0.3">
      <c r="B7033" s="39" t="s">
        <v>57</v>
      </c>
      <c r="C7033" s="38" t="s">
        <v>34</v>
      </c>
      <c r="D7033" s="38" t="s">
        <v>60</v>
      </c>
      <c r="E7033" s="109">
        <v>44621</v>
      </c>
      <c r="F7033" s="111" t="s">
        <v>142</v>
      </c>
      <c r="G7033" s="86">
        <v>0</v>
      </c>
      <c r="H7033" s="86">
        <v>0.40716057438107417</v>
      </c>
      <c r="I7033" s="86">
        <v>0.37109717194099817</v>
      </c>
      <c r="J7033" s="98">
        <v>0</v>
      </c>
      <c r="K7033" s="98">
        <v>0</v>
      </c>
      <c r="L7033" s="98">
        <v>0.35038285726195506</v>
      </c>
    </row>
    <row r="7034" spans="2:12" ht="19.5" customHeight="1" x14ac:dyDescent="0.3">
      <c r="B7034" s="39" t="s">
        <v>57</v>
      </c>
      <c r="C7034" s="38" t="s">
        <v>34</v>
      </c>
      <c r="D7034" s="38" t="s">
        <v>60</v>
      </c>
      <c r="E7034" s="109">
        <v>44593</v>
      </c>
      <c r="F7034" s="111" t="s">
        <v>142</v>
      </c>
      <c r="G7034" s="86">
        <v>0.31230254746384351</v>
      </c>
      <c r="H7034" s="86">
        <v>0.2786371827473787</v>
      </c>
      <c r="I7034" s="86">
        <v>0</v>
      </c>
      <c r="J7034" s="98">
        <v>0</v>
      </c>
      <c r="K7034" s="98">
        <v>0</v>
      </c>
      <c r="L7034" s="98">
        <v>0.25459876786386476</v>
      </c>
    </row>
    <row r="7035" spans="2:12" ht="19.5" customHeight="1" x14ac:dyDescent="0.3">
      <c r="B7035" s="39" t="s">
        <v>57</v>
      </c>
      <c r="C7035" s="38" t="s">
        <v>34</v>
      </c>
      <c r="D7035" s="38" t="s">
        <v>60</v>
      </c>
      <c r="E7035" s="109">
        <v>44562</v>
      </c>
      <c r="F7035" s="111" t="s">
        <v>142</v>
      </c>
      <c r="G7035" s="86">
        <v>0.32168274571600625</v>
      </c>
      <c r="H7035" s="86">
        <v>0.29269948252389777</v>
      </c>
      <c r="I7035" s="86">
        <v>0</v>
      </c>
      <c r="J7035" s="98">
        <v>0</v>
      </c>
      <c r="K7035" s="98">
        <v>0</v>
      </c>
      <c r="L7035" s="98">
        <v>0.25289521507906376</v>
      </c>
    </row>
    <row r="7036" spans="2:12" ht="19.5" customHeight="1" x14ac:dyDescent="0.3">
      <c r="B7036" s="39" t="s">
        <v>57</v>
      </c>
      <c r="C7036" s="38" t="s">
        <v>34</v>
      </c>
      <c r="D7036" s="38" t="s">
        <v>60</v>
      </c>
      <c r="E7036" s="109">
        <v>45108</v>
      </c>
      <c r="F7036" s="111" t="s">
        <v>143</v>
      </c>
      <c r="G7036" s="86">
        <v>0.16228318602467601</v>
      </c>
      <c r="H7036" s="86">
        <v>0.15112160127825575</v>
      </c>
      <c r="I7036" s="86">
        <v>0</v>
      </c>
      <c r="J7036" s="98">
        <v>0</v>
      </c>
      <c r="K7036" s="98">
        <v>0</v>
      </c>
      <c r="L7036" s="98">
        <v>0.11843232167203263</v>
      </c>
    </row>
    <row r="7037" spans="2:12" ht="19.5" customHeight="1" x14ac:dyDescent="0.3">
      <c r="B7037" s="39" t="s">
        <v>57</v>
      </c>
      <c r="C7037" s="38" t="s">
        <v>34</v>
      </c>
      <c r="D7037" s="38" t="s">
        <v>60</v>
      </c>
      <c r="E7037" s="109">
        <v>45078</v>
      </c>
      <c r="F7037" s="111" t="s">
        <v>143</v>
      </c>
      <c r="G7037" s="86">
        <v>0</v>
      </c>
      <c r="H7037" s="86">
        <v>0</v>
      </c>
      <c r="I7037" s="86">
        <v>0.14242484580775097</v>
      </c>
      <c r="J7037" s="98">
        <v>0.13485262033025469</v>
      </c>
      <c r="K7037" s="98">
        <v>0</v>
      </c>
      <c r="L7037" s="98">
        <v>0.12471488686314934</v>
      </c>
    </row>
    <row r="7038" spans="2:12" ht="19.5" customHeight="1" x14ac:dyDescent="0.3">
      <c r="B7038" s="39" t="s">
        <v>57</v>
      </c>
      <c r="C7038" s="38" t="s">
        <v>34</v>
      </c>
      <c r="D7038" s="38" t="s">
        <v>60</v>
      </c>
      <c r="E7038" s="109">
        <v>45047</v>
      </c>
      <c r="F7038" s="111" t="s">
        <v>143</v>
      </c>
      <c r="G7038" s="86">
        <v>0</v>
      </c>
      <c r="H7038" s="86">
        <v>0</v>
      </c>
      <c r="I7038" s="86">
        <v>0</v>
      </c>
      <c r="J7038" s="98">
        <v>0.11657107762576187</v>
      </c>
      <c r="K7038" s="98">
        <v>0.10677667341038216</v>
      </c>
      <c r="L7038" s="98">
        <v>0.11223260878154988</v>
      </c>
    </row>
    <row r="7039" spans="2:12" ht="19.5" customHeight="1" x14ac:dyDescent="0.3">
      <c r="B7039" s="39" t="s">
        <v>57</v>
      </c>
      <c r="C7039" s="38" t="s">
        <v>34</v>
      </c>
      <c r="D7039" s="38" t="s">
        <v>60</v>
      </c>
      <c r="E7039" s="109">
        <v>45017</v>
      </c>
      <c r="F7039" s="111" t="s">
        <v>143</v>
      </c>
      <c r="G7039" s="86">
        <v>0</v>
      </c>
      <c r="H7039" s="86">
        <v>0</v>
      </c>
      <c r="I7039" s="86">
        <v>0</v>
      </c>
      <c r="J7039" s="98">
        <v>0.12520390891103178</v>
      </c>
      <c r="K7039" s="98">
        <v>0.10918845897978594</v>
      </c>
      <c r="L7039" s="98">
        <v>0.11519158089377564</v>
      </c>
    </row>
    <row r="7040" spans="2:12" ht="19.5" customHeight="1" x14ac:dyDescent="0.3">
      <c r="B7040" s="39" t="s">
        <v>57</v>
      </c>
      <c r="C7040" s="38" t="s">
        <v>34</v>
      </c>
      <c r="D7040" s="38" t="s">
        <v>60</v>
      </c>
      <c r="E7040" s="109">
        <v>44986</v>
      </c>
      <c r="F7040" s="111" t="s">
        <v>143</v>
      </c>
      <c r="G7040" s="86">
        <v>0</v>
      </c>
      <c r="H7040" s="86">
        <v>0.1588667017911409</v>
      </c>
      <c r="I7040" s="86">
        <v>0.13280702271696901</v>
      </c>
      <c r="J7040" s="98">
        <v>0</v>
      </c>
      <c r="K7040" s="98">
        <v>0</v>
      </c>
      <c r="L7040" s="98">
        <v>0.13593466850830954</v>
      </c>
    </row>
    <row r="7041" spans="2:12" ht="19.5" customHeight="1" x14ac:dyDescent="0.3">
      <c r="B7041" s="39" t="s">
        <v>57</v>
      </c>
      <c r="C7041" s="38" t="s">
        <v>34</v>
      </c>
      <c r="D7041" s="38" t="s">
        <v>60</v>
      </c>
      <c r="E7041" s="109">
        <v>44958</v>
      </c>
      <c r="F7041" s="111" t="s">
        <v>143</v>
      </c>
      <c r="G7041" s="86">
        <v>0.22506209858057233</v>
      </c>
      <c r="H7041" s="86">
        <v>0.20626879772754403</v>
      </c>
      <c r="I7041" s="86">
        <v>0</v>
      </c>
      <c r="J7041" s="98">
        <v>0</v>
      </c>
      <c r="K7041" s="98">
        <v>0</v>
      </c>
      <c r="L7041" s="98">
        <v>0.17075447661041565</v>
      </c>
    </row>
    <row r="7042" spans="2:12" ht="19.5" customHeight="1" x14ac:dyDescent="0.3">
      <c r="B7042" s="39" t="s">
        <v>57</v>
      </c>
      <c r="C7042" s="38" t="s">
        <v>34</v>
      </c>
      <c r="D7042" s="38" t="s">
        <v>60</v>
      </c>
      <c r="E7042" s="109">
        <v>44927</v>
      </c>
      <c r="F7042" s="111" t="s">
        <v>143</v>
      </c>
      <c r="G7042" s="86">
        <v>0.18089674876891115</v>
      </c>
      <c r="H7042" s="86">
        <v>0.15342790238652834</v>
      </c>
      <c r="I7042" s="86">
        <v>0</v>
      </c>
      <c r="J7042" s="98">
        <v>0</v>
      </c>
      <c r="K7042" s="98">
        <v>0</v>
      </c>
      <c r="L7042" s="98">
        <v>9.277647321996077E-2</v>
      </c>
    </row>
    <row r="7043" spans="2:12" ht="19.5" customHeight="1" x14ac:dyDescent="0.3">
      <c r="B7043" s="39" t="s">
        <v>57</v>
      </c>
      <c r="C7043" s="38" t="s">
        <v>34</v>
      </c>
      <c r="D7043" s="38" t="s">
        <v>60</v>
      </c>
      <c r="E7043" s="109">
        <v>44896</v>
      </c>
      <c r="F7043" s="111" t="s">
        <v>143</v>
      </c>
      <c r="G7043" s="86">
        <v>0.22789093681823083</v>
      </c>
      <c r="H7043" s="86">
        <v>0.21196178280925065</v>
      </c>
      <c r="I7043" s="86">
        <v>0</v>
      </c>
      <c r="J7043" s="98">
        <v>0</v>
      </c>
      <c r="K7043" s="98">
        <v>0</v>
      </c>
      <c r="L7043" s="98">
        <v>0.20434426128587227</v>
      </c>
    </row>
    <row r="7044" spans="2:12" ht="19.5" customHeight="1" x14ac:dyDescent="0.3">
      <c r="B7044" s="39" t="s">
        <v>57</v>
      </c>
      <c r="C7044" s="38" t="s">
        <v>34</v>
      </c>
      <c r="D7044" s="38" t="s">
        <v>60</v>
      </c>
      <c r="E7044" s="109">
        <v>44866</v>
      </c>
      <c r="F7044" s="111" t="s">
        <v>143</v>
      </c>
      <c r="G7044" s="86">
        <v>0</v>
      </c>
      <c r="H7044" s="86">
        <v>0.20463614559484117</v>
      </c>
      <c r="I7044" s="86">
        <v>0.18508504746872459</v>
      </c>
      <c r="J7044" s="98">
        <v>0</v>
      </c>
      <c r="K7044" s="98">
        <v>0</v>
      </c>
      <c r="L7044" s="98">
        <v>0.16411591631673444</v>
      </c>
    </row>
    <row r="7045" spans="2:12" ht="19.5" customHeight="1" x14ac:dyDescent="0.3">
      <c r="B7045" s="39" t="s">
        <v>57</v>
      </c>
      <c r="C7045" s="38" t="s">
        <v>34</v>
      </c>
      <c r="D7045" s="38" t="s">
        <v>60</v>
      </c>
      <c r="E7045" s="109">
        <v>44835</v>
      </c>
      <c r="F7045" s="111" t="s">
        <v>143</v>
      </c>
      <c r="G7045" s="86">
        <v>0</v>
      </c>
      <c r="H7045" s="86">
        <v>0</v>
      </c>
      <c r="I7045" s="86">
        <v>0</v>
      </c>
      <c r="J7045" s="98">
        <v>0.23669175183542493</v>
      </c>
      <c r="K7045" s="98">
        <v>0.21245244983948106</v>
      </c>
      <c r="L7045" s="98">
        <v>0.20148421481283657</v>
      </c>
    </row>
    <row r="7046" spans="2:12" ht="19.5" customHeight="1" x14ac:dyDescent="0.3">
      <c r="B7046" s="39" t="s">
        <v>57</v>
      </c>
      <c r="C7046" s="38" t="s">
        <v>34</v>
      </c>
      <c r="D7046" s="38" t="s">
        <v>60</v>
      </c>
      <c r="E7046" s="109">
        <v>44805</v>
      </c>
      <c r="F7046" s="111" t="s">
        <v>143</v>
      </c>
      <c r="G7046" s="86">
        <v>0</v>
      </c>
      <c r="H7046" s="86">
        <v>0</v>
      </c>
      <c r="I7046" s="86">
        <v>0.32011138187341276</v>
      </c>
      <c r="J7046" s="98">
        <v>0.29257859032306771</v>
      </c>
      <c r="K7046" s="98">
        <v>0</v>
      </c>
      <c r="L7046" s="98">
        <v>0.29726071013679789</v>
      </c>
    </row>
    <row r="7047" spans="2:12" ht="19.5" customHeight="1" x14ac:dyDescent="0.3">
      <c r="B7047" s="39" t="s">
        <v>57</v>
      </c>
      <c r="C7047" s="38" t="s">
        <v>34</v>
      </c>
      <c r="D7047" s="38" t="s">
        <v>60</v>
      </c>
      <c r="E7047" s="109">
        <v>44774</v>
      </c>
      <c r="F7047" s="111" t="s">
        <v>143</v>
      </c>
      <c r="G7047" s="86">
        <v>0</v>
      </c>
      <c r="H7047" s="86">
        <v>0</v>
      </c>
      <c r="I7047" s="86">
        <v>0.36701739054645949</v>
      </c>
      <c r="J7047" s="98">
        <v>0.36349904225228968</v>
      </c>
      <c r="K7047" s="98">
        <v>0</v>
      </c>
      <c r="L7047" s="98">
        <v>0.39687004294748512</v>
      </c>
    </row>
    <row r="7048" spans="2:12" ht="19.5" customHeight="1" x14ac:dyDescent="0.3">
      <c r="B7048" s="39" t="s">
        <v>57</v>
      </c>
      <c r="C7048" s="38" t="s">
        <v>34</v>
      </c>
      <c r="D7048" s="38" t="s">
        <v>60</v>
      </c>
      <c r="E7048" s="109">
        <v>44743</v>
      </c>
      <c r="F7048" s="111" t="s">
        <v>143</v>
      </c>
      <c r="G7048" s="86">
        <v>0.33872902208733452</v>
      </c>
      <c r="H7048" s="86">
        <v>0.3303794256471525</v>
      </c>
      <c r="I7048" s="86">
        <v>0</v>
      </c>
      <c r="J7048" s="98">
        <v>0</v>
      </c>
      <c r="K7048" s="98">
        <v>0</v>
      </c>
      <c r="L7048" s="98">
        <v>0.32702967345218237</v>
      </c>
    </row>
    <row r="7049" spans="2:12" ht="19.5" customHeight="1" x14ac:dyDescent="0.3">
      <c r="B7049" s="39" t="s">
        <v>57</v>
      </c>
      <c r="C7049" s="38" t="s">
        <v>34</v>
      </c>
      <c r="D7049" s="38" t="s">
        <v>60</v>
      </c>
      <c r="E7049" s="109">
        <v>44713</v>
      </c>
      <c r="F7049" s="111" t="s">
        <v>143</v>
      </c>
      <c r="G7049" s="86">
        <v>0</v>
      </c>
      <c r="H7049" s="86">
        <v>0</v>
      </c>
      <c r="I7049" s="86">
        <v>0.28051311256021388</v>
      </c>
      <c r="J7049" s="98">
        <v>0.27321365838016409</v>
      </c>
      <c r="K7049" s="98">
        <v>0</v>
      </c>
      <c r="L7049" s="98">
        <v>0.26936682360669473</v>
      </c>
    </row>
    <row r="7050" spans="2:12" ht="19.5" customHeight="1" x14ac:dyDescent="0.3">
      <c r="B7050" s="39" t="s">
        <v>57</v>
      </c>
      <c r="C7050" s="38" t="s">
        <v>34</v>
      </c>
      <c r="D7050" s="38" t="s">
        <v>60</v>
      </c>
      <c r="E7050" s="109">
        <v>44682</v>
      </c>
      <c r="F7050" s="111" t="s">
        <v>143</v>
      </c>
      <c r="G7050" s="86">
        <v>0</v>
      </c>
      <c r="H7050" s="86">
        <v>0</v>
      </c>
      <c r="I7050" s="86">
        <v>0</v>
      </c>
      <c r="J7050" s="98">
        <v>0.2510385012764495</v>
      </c>
      <c r="K7050" s="98">
        <v>0.24030864887679179</v>
      </c>
      <c r="L7050" s="98">
        <v>0.23101581594301035</v>
      </c>
    </row>
    <row r="7051" spans="2:12" ht="19.5" customHeight="1" x14ac:dyDescent="0.3">
      <c r="B7051" s="39" t="s">
        <v>57</v>
      </c>
      <c r="C7051" s="38" t="s">
        <v>34</v>
      </c>
      <c r="D7051" s="38" t="s">
        <v>60</v>
      </c>
      <c r="E7051" s="109">
        <v>44652</v>
      </c>
      <c r="F7051" s="111" t="s">
        <v>143</v>
      </c>
      <c r="G7051" s="86">
        <v>0</v>
      </c>
      <c r="H7051" s="86">
        <v>0</v>
      </c>
      <c r="I7051" s="86">
        <v>0</v>
      </c>
      <c r="J7051" s="98">
        <v>0.27166101758912059</v>
      </c>
      <c r="K7051" s="98">
        <v>0.24730920504433435</v>
      </c>
      <c r="L7051" s="98">
        <v>0.23735944463936007</v>
      </c>
    </row>
    <row r="7052" spans="2:12" ht="19.5" customHeight="1" x14ac:dyDescent="0.3">
      <c r="B7052" s="39" t="s">
        <v>57</v>
      </c>
      <c r="C7052" s="38" t="s">
        <v>34</v>
      </c>
      <c r="D7052" s="38" t="s">
        <v>60</v>
      </c>
      <c r="E7052" s="109">
        <v>44621</v>
      </c>
      <c r="F7052" s="111" t="s">
        <v>143</v>
      </c>
      <c r="G7052" s="86">
        <v>0</v>
      </c>
      <c r="H7052" s="86">
        <v>0.40516057438107417</v>
      </c>
      <c r="I7052" s="86">
        <v>0.36909717194099817</v>
      </c>
      <c r="J7052" s="98">
        <v>0</v>
      </c>
      <c r="K7052" s="98">
        <v>0</v>
      </c>
      <c r="L7052" s="98">
        <v>0.34838285726195506</v>
      </c>
    </row>
    <row r="7053" spans="2:12" ht="19.5" customHeight="1" x14ac:dyDescent="0.3">
      <c r="B7053" s="39" t="s">
        <v>57</v>
      </c>
      <c r="C7053" s="38" t="s">
        <v>34</v>
      </c>
      <c r="D7053" s="38" t="s">
        <v>60</v>
      </c>
      <c r="E7053" s="109">
        <v>44593</v>
      </c>
      <c r="F7053" s="111" t="s">
        <v>143</v>
      </c>
      <c r="G7053" s="86">
        <v>0.3103025474638435</v>
      </c>
      <c r="H7053" s="86">
        <v>0.2766371827473787</v>
      </c>
      <c r="I7053" s="86">
        <v>0</v>
      </c>
      <c r="J7053" s="98">
        <v>0</v>
      </c>
      <c r="K7053" s="98">
        <v>0</v>
      </c>
      <c r="L7053" s="98">
        <v>0.25259876786386476</v>
      </c>
    </row>
    <row r="7054" spans="2:12" ht="19.5" customHeight="1" x14ac:dyDescent="0.3">
      <c r="B7054" s="39" t="s">
        <v>57</v>
      </c>
      <c r="C7054" s="38" t="s">
        <v>34</v>
      </c>
      <c r="D7054" s="38" t="s">
        <v>60</v>
      </c>
      <c r="E7054" s="109">
        <v>44562</v>
      </c>
      <c r="F7054" s="111" t="s">
        <v>143</v>
      </c>
      <c r="G7054" s="86">
        <v>0.31968274571600624</v>
      </c>
      <c r="H7054" s="86">
        <v>0.29069948252389777</v>
      </c>
      <c r="I7054" s="86">
        <v>0</v>
      </c>
      <c r="J7054" s="98">
        <v>0</v>
      </c>
      <c r="K7054" s="98">
        <v>0</v>
      </c>
      <c r="L7054" s="98">
        <v>0.25089521507906376</v>
      </c>
    </row>
    <row r="7055" spans="2:12" ht="19.5" customHeight="1" x14ac:dyDescent="0.3">
      <c r="B7055" s="39" t="s">
        <v>57</v>
      </c>
      <c r="C7055" s="38" t="s">
        <v>34</v>
      </c>
      <c r="D7055" s="38" t="s">
        <v>60</v>
      </c>
      <c r="E7055" s="109">
        <v>45108</v>
      </c>
      <c r="F7055" s="111" t="s">
        <v>144</v>
      </c>
      <c r="G7055" s="86">
        <v>0.159283186024676</v>
      </c>
      <c r="H7055" s="86">
        <v>0.14812160127825574</v>
      </c>
      <c r="I7055" s="86">
        <v>0</v>
      </c>
      <c r="J7055" s="98">
        <v>0</v>
      </c>
      <c r="K7055" s="98">
        <v>0</v>
      </c>
      <c r="L7055" s="98">
        <v>0.11543232167203264</v>
      </c>
    </row>
    <row r="7056" spans="2:12" ht="19.5" customHeight="1" x14ac:dyDescent="0.3">
      <c r="B7056" s="39" t="s">
        <v>57</v>
      </c>
      <c r="C7056" s="38" t="s">
        <v>34</v>
      </c>
      <c r="D7056" s="38" t="s">
        <v>60</v>
      </c>
      <c r="E7056" s="109">
        <v>45078</v>
      </c>
      <c r="F7056" s="111" t="s">
        <v>144</v>
      </c>
      <c r="G7056" s="86">
        <v>0</v>
      </c>
      <c r="H7056" s="86">
        <v>0</v>
      </c>
      <c r="I7056" s="86">
        <v>0.13942484580775097</v>
      </c>
      <c r="J7056" s="98">
        <v>0.13185262033025469</v>
      </c>
      <c r="K7056" s="98">
        <v>0</v>
      </c>
      <c r="L7056" s="98">
        <v>0.12171488686314935</v>
      </c>
    </row>
    <row r="7057" spans="2:12" ht="19.5" customHeight="1" x14ac:dyDescent="0.3">
      <c r="B7057" s="39" t="s">
        <v>57</v>
      </c>
      <c r="C7057" s="38" t="s">
        <v>34</v>
      </c>
      <c r="D7057" s="38" t="s">
        <v>60</v>
      </c>
      <c r="E7057" s="109">
        <v>45047</v>
      </c>
      <c r="F7057" s="111" t="s">
        <v>144</v>
      </c>
      <c r="G7057" s="86">
        <v>0</v>
      </c>
      <c r="H7057" s="86">
        <v>0</v>
      </c>
      <c r="I7057" s="86">
        <v>0</v>
      </c>
      <c r="J7057" s="98">
        <v>0.11357107762576188</v>
      </c>
      <c r="K7057" s="98">
        <v>0.10377667341038217</v>
      </c>
      <c r="L7057" s="98">
        <v>0.10923260878154989</v>
      </c>
    </row>
    <row r="7058" spans="2:12" ht="19.5" customHeight="1" x14ac:dyDescent="0.3">
      <c r="B7058" s="39" t="s">
        <v>57</v>
      </c>
      <c r="C7058" s="38" t="s">
        <v>34</v>
      </c>
      <c r="D7058" s="38" t="s">
        <v>60</v>
      </c>
      <c r="E7058" s="109">
        <v>45017</v>
      </c>
      <c r="F7058" s="111" t="s">
        <v>144</v>
      </c>
      <c r="G7058" s="86">
        <v>0</v>
      </c>
      <c r="H7058" s="86">
        <v>0</v>
      </c>
      <c r="I7058" s="86">
        <v>0</v>
      </c>
      <c r="J7058" s="98">
        <v>0.12220390891103179</v>
      </c>
      <c r="K7058" s="98">
        <v>0.10618845897978595</v>
      </c>
      <c r="L7058" s="98">
        <v>0.11219158089377565</v>
      </c>
    </row>
    <row r="7059" spans="2:12" ht="19.5" customHeight="1" x14ac:dyDescent="0.3">
      <c r="B7059" s="39" t="s">
        <v>57</v>
      </c>
      <c r="C7059" s="38" t="s">
        <v>34</v>
      </c>
      <c r="D7059" s="38" t="s">
        <v>60</v>
      </c>
      <c r="E7059" s="109">
        <v>44986</v>
      </c>
      <c r="F7059" s="111" t="s">
        <v>144</v>
      </c>
      <c r="G7059" s="86">
        <v>0</v>
      </c>
      <c r="H7059" s="86">
        <v>0.1558667017911409</v>
      </c>
      <c r="I7059" s="86">
        <v>0.12980702271696901</v>
      </c>
      <c r="J7059" s="98">
        <v>0</v>
      </c>
      <c r="K7059" s="98">
        <v>0</v>
      </c>
      <c r="L7059" s="98">
        <v>0.13293466850830954</v>
      </c>
    </row>
    <row r="7060" spans="2:12" ht="19.5" customHeight="1" x14ac:dyDescent="0.3">
      <c r="B7060" s="39" t="s">
        <v>57</v>
      </c>
      <c r="C7060" s="38" t="s">
        <v>34</v>
      </c>
      <c r="D7060" s="38" t="s">
        <v>60</v>
      </c>
      <c r="E7060" s="109">
        <v>44958</v>
      </c>
      <c r="F7060" s="111" t="s">
        <v>144</v>
      </c>
      <c r="G7060" s="86">
        <v>0.22206209858057233</v>
      </c>
      <c r="H7060" s="86">
        <v>0.20326879772754403</v>
      </c>
      <c r="I7060" s="86">
        <v>0</v>
      </c>
      <c r="J7060" s="98">
        <v>0</v>
      </c>
      <c r="K7060" s="98">
        <v>0</v>
      </c>
      <c r="L7060" s="98">
        <v>0.16775447661041565</v>
      </c>
    </row>
    <row r="7061" spans="2:12" ht="19.5" customHeight="1" x14ac:dyDescent="0.3">
      <c r="B7061" s="39" t="s">
        <v>57</v>
      </c>
      <c r="C7061" s="38" t="s">
        <v>34</v>
      </c>
      <c r="D7061" s="38" t="s">
        <v>60</v>
      </c>
      <c r="E7061" s="109">
        <v>44927</v>
      </c>
      <c r="F7061" s="111" t="s">
        <v>144</v>
      </c>
      <c r="G7061" s="86">
        <v>0.17789674876891115</v>
      </c>
      <c r="H7061" s="86">
        <v>0.15042790238652834</v>
      </c>
      <c r="I7061" s="86">
        <v>0</v>
      </c>
      <c r="J7061" s="98">
        <v>0</v>
      </c>
      <c r="K7061" s="98">
        <v>0</v>
      </c>
      <c r="L7061" s="98">
        <v>8.9776473219960781E-2</v>
      </c>
    </row>
    <row r="7062" spans="2:12" ht="19.5" customHeight="1" x14ac:dyDescent="0.3">
      <c r="B7062" s="39" t="s">
        <v>57</v>
      </c>
      <c r="C7062" s="38" t="s">
        <v>34</v>
      </c>
      <c r="D7062" s="38" t="s">
        <v>60</v>
      </c>
      <c r="E7062" s="109">
        <v>44896</v>
      </c>
      <c r="F7062" s="111" t="s">
        <v>144</v>
      </c>
      <c r="G7062" s="86">
        <v>0.22489093681823083</v>
      </c>
      <c r="H7062" s="86">
        <v>0.20896178280925065</v>
      </c>
      <c r="I7062" s="86">
        <v>0</v>
      </c>
      <c r="J7062" s="98">
        <v>0</v>
      </c>
      <c r="K7062" s="98">
        <v>0</v>
      </c>
      <c r="L7062" s="98">
        <v>0.20134426128587227</v>
      </c>
    </row>
    <row r="7063" spans="2:12" ht="19.5" customHeight="1" x14ac:dyDescent="0.3">
      <c r="B7063" s="39" t="s">
        <v>57</v>
      </c>
      <c r="C7063" s="38" t="s">
        <v>34</v>
      </c>
      <c r="D7063" s="38" t="s">
        <v>60</v>
      </c>
      <c r="E7063" s="109">
        <v>44866</v>
      </c>
      <c r="F7063" s="111" t="s">
        <v>144</v>
      </c>
      <c r="G7063" s="86">
        <v>0</v>
      </c>
      <c r="H7063" s="86">
        <v>0.20163614559484117</v>
      </c>
      <c r="I7063" s="86">
        <v>0.18208504746872459</v>
      </c>
      <c r="J7063" s="98">
        <v>0</v>
      </c>
      <c r="K7063" s="98">
        <v>0</v>
      </c>
      <c r="L7063" s="98">
        <v>0.16111591631673444</v>
      </c>
    </row>
    <row r="7064" spans="2:12" ht="19.5" customHeight="1" x14ac:dyDescent="0.3">
      <c r="B7064" s="39" t="s">
        <v>57</v>
      </c>
      <c r="C7064" s="38" t="s">
        <v>34</v>
      </c>
      <c r="D7064" s="38" t="s">
        <v>60</v>
      </c>
      <c r="E7064" s="109">
        <v>44835</v>
      </c>
      <c r="F7064" s="111" t="s">
        <v>144</v>
      </c>
      <c r="G7064" s="86">
        <v>0</v>
      </c>
      <c r="H7064" s="86">
        <v>0</v>
      </c>
      <c r="I7064" s="86">
        <v>0</v>
      </c>
      <c r="J7064" s="98">
        <v>0.23369175183542493</v>
      </c>
      <c r="K7064" s="98">
        <v>0.20945244983948105</v>
      </c>
      <c r="L7064" s="98">
        <v>0.19848421481283657</v>
      </c>
    </row>
    <row r="7065" spans="2:12" ht="19.5" customHeight="1" x14ac:dyDescent="0.3">
      <c r="B7065" s="39" t="s">
        <v>57</v>
      </c>
      <c r="C7065" s="38" t="s">
        <v>34</v>
      </c>
      <c r="D7065" s="38" t="s">
        <v>60</v>
      </c>
      <c r="E7065" s="109">
        <v>44805</v>
      </c>
      <c r="F7065" s="111" t="s">
        <v>144</v>
      </c>
      <c r="G7065" s="86">
        <v>0</v>
      </c>
      <c r="H7065" s="86">
        <v>0</v>
      </c>
      <c r="I7065" s="86">
        <v>0.31711138187341276</v>
      </c>
      <c r="J7065" s="98">
        <v>0.28957859032306771</v>
      </c>
      <c r="K7065" s="98">
        <v>0</v>
      </c>
      <c r="L7065" s="98">
        <v>0.29426071013679789</v>
      </c>
    </row>
    <row r="7066" spans="2:12" ht="19.5" customHeight="1" x14ac:dyDescent="0.3">
      <c r="B7066" s="39" t="s">
        <v>57</v>
      </c>
      <c r="C7066" s="38" t="s">
        <v>34</v>
      </c>
      <c r="D7066" s="38" t="s">
        <v>60</v>
      </c>
      <c r="E7066" s="109">
        <v>44774</v>
      </c>
      <c r="F7066" s="111" t="s">
        <v>144</v>
      </c>
      <c r="G7066" s="86">
        <v>0</v>
      </c>
      <c r="H7066" s="86">
        <v>0</v>
      </c>
      <c r="I7066" s="86">
        <v>0.36401739054645949</v>
      </c>
      <c r="J7066" s="98">
        <v>0.36049904225228968</v>
      </c>
      <c r="K7066" s="98">
        <v>0</v>
      </c>
      <c r="L7066" s="98">
        <v>0.39387004294748512</v>
      </c>
    </row>
    <row r="7067" spans="2:12" ht="19.5" customHeight="1" x14ac:dyDescent="0.3">
      <c r="B7067" s="39" t="s">
        <v>57</v>
      </c>
      <c r="C7067" s="38" t="s">
        <v>34</v>
      </c>
      <c r="D7067" s="38" t="s">
        <v>60</v>
      </c>
      <c r="E7067" s="109">
        <v>44743</v>
      </c>
      <c r="F7067" s="111" t="s">
        <v>144</v>
      </c>
      <c r="G7067" s="86">
        <v>0.33572902208733452</v>
      </c>
      <c r="H7067" s="86">
        <v>0.3273794256471525</v>
      </c>
      <c r="I7067" s="86">
        <v>0</v>
      </c>
      <c r="J7067" s="98">
        <v>0</v>
      </c>
      <c r="K7067" s="98">
        <v>0</v>
      </c>
      <c r="L7067" s="98">
        <v>0.32402967345218237</v>
      </c>
    </row>
    <row r="7068" spans="2:12" ht="19.5" customHeight="1" x14ac:dyDescent="0.3">
      <c r="B7068" s="39" t="s">
        <v>57</v>
      </c>
      <c r="C7068" s="38" t="s">
        <v>34</v>
      </c>
      <c r="D7068" s="38" t="s">
        <v>60</v>
      </c>
      <c r="E7068" s="109">
        <v>44713</v>
      </c>
      <c r="F7068" s="111" t="s">
        <v>144</v>
      </c>
      <c r="G7068" s="86">
        <v>0</v>
      </c>
      <c r="H7068" s="86">
        <v>0</v>
      </c>
      <c r="I7068" s="86">
        <v>0.27751311256021388</v>
      </c>
      <c r="J7068" s="98">
        <v>0.27021365838016409</v>
      </c>
      <c r="K7068" s="98">
        <v>0</v>
      </c>
      <c r="L7068" s="98">
        <v>0.26636682360669472</v>
      </c>
    </row>
    <row r="7069" spans="2:12" ht="19.5" customHeight="1" x14ac:dyDescent="0.3">
      <c r="B7069" s="39" t="s">
        <v>57</v>
      </c>
      <c r="C7069" s="38" t="s">
        <v>34</v>
      </c>
      <c r="D7069" s="38" t="s">
        <v>60</v>
      </c>
      <c r="E7069" s="109">
        <v>44682</v>
      </c>
      <c r="F7069" s="111" t="s">
        <v>144</v>
      </c>
      <c r="G7069" s="86">
        <v>0</v>
      </c>
      <c r="H7069" s="86">
        <v>0</v>
      </c>
      <c r="I7069" s="86">
        <v>0</v>
      </c>
      <c r="J7069" s="98">
        <v>0.24803850127644952</v>
      </c>
      <c r="K7069" s="98">
        <v>0.23730864887679179</v>
      </c>
      <c r="L7069" s="98">
        <v>0.22801581594301035</v>
      </c>
    </row>
    <row r="7070" spans="2:12" ht="19.5" customHeight="1" x14ac:dyDescent="0.3">
      <c r="B7070" s="39" t="s">
        <v>57</v>
      </c>
      <c r="C7070" s="38" t="s">
        <v>34</v>
      </c>
      <c r="D7070" s="38" t="s">
        <v>60</v>
      </c>
      <c r="E7070" s="109">
        <v>44652</v>
      </c>
      <c r="F7070" s="111" t="s">
        <v>144</v>
      </c>
      <c r="G7070" s="86">
        <v>0</v>
      </c>
      <c r="H7070" s="86">
        <v>0</v>
      </c>
      <c r="I7070" s="86">
        <v>0</v>
      </c>
      <c r="J7070" s="98">
        <v>0.26866101758912059</v>
      </c>
      <c r="K7070" s="98">
        <v>0.24430920504433434</v>
      </c>
      <c r="L7070" s="98">
        <v>0.23435944463936006</v>
      </c>
    </row>
    <row r="7071" spans="2:12" ht="19.5" customHeight="1" x14ac:dyDescent="0.3">
      <c r="B7071" s="39" t="s">
        <v>57</v>
      </c>
      <c r="C7071" s="38" t="s">
        <v>34</v>
      </c>
      <c r="D7071" s="38" t="s">
        <v>60</v>
      </c>
      <c r="E7071" s="109">
        <v>44621</v>
      </c>
      <c r="F7071" s="111" t="s">
        <v>144</v>
      </c>
      <c r="G7071" s="86">
        <v>0</v>
      </c>
      <c r="H7071" s="86">
        <v>0.40216057438107417</v>
      </c>
      <c r="I7071" s="86">
        <v>0.36609717194099817</v>
      </c>
      <c r="J7071" s="98">
        <v>0</v>
      </c>
      <c r="K7071" s="98">
        <v>0</v>
      </c>
      <c r="L7071" s="98">
        <v>0.34538285726195506</v>
      </c>
    </row>
    <row r="7072" spans="2:12" ht="19.5" customHeight="1" x14ac:dyDescent="0.3">
      <c r="B7072" s="39" t="s">
        <v>57</v>
      </c>
      <c r="C7072" s="38" t="s">
        <v>34</v>
      </c>
      <c r="D7072" s="38" t="s">
        <v>60</v>
      </c>
      <c r="E7072" s="109">
        <v>44593</v>
      </c>
      <c r="F7072" s="111" t="s">
        <v>144</v>
      </c>
      <c r="G7072" s="86">
        <v>0.3073025474638435</v>
      </c>
      <c r="H7072" s="86">
        <v>0.27363718274737869</v>
      </c>
      <c r="I7072" s="86">
        <v>0</v>
      </c>
      <c r="J7072" s="98">
        <v>0</v>
      </c>
      <c r="K7072" s="98">
        <v>0</v>
      </c>
      <c r="L7072" s="98">
        <v>0.24959876786386476</v>
      </c>
    </row>
    <row r="7073" spans="2:12" ht="19.5" customHeight="1" x14ac:dyDescent="0.3">
      <c r="B7073" s="39" t="s">
        <v>57</v>
      </c>
      <c r="C7073" s="38" t="s">
        <v>34</v>
      </c>
      <c r="D7073" s="38" t="s">
        <v>60</v>
      </c>
      <c r="E7073" s="109">
        <v>44562</v>
      </c>
      <c r="F7073" s="111" t="s">
        <v>144</v>
      </c>
      <c r="G7073" s="86">
        <v>0.31668274571600624</v>
      </c>
      <c r="H7073" s="86">
        <v>0.28769948252389776</v>
      </c>
      <c r="I7073" s="86">
        <v>0</v>
      </c>
      <c r="J7073" s="98">
        <v>0</v>
      </c>
      <c r="K7073" s="98">
        <v>0</v>
      </c>
      <c r="L7073" s="98">
        <v>0.24789521507906379</v>
      </c>
    </row>
    <row r="7074" spans="2:12" ht="19.5" customHeight="1" x14ac:dyDescent="0.3">
      <c r="B7074" s="39" t="s">
        <v>57</v>
      </c>
      <c r="C7074" s="38" t="s">
        <v>34</v>
      </c>
      <c r="D7074" s="38" t="s">
        <v>145</v>
      </c>
      <c r="E7074" s="37">
        <v>44896</v>
      </c>
      <c r="F7074" s="36" t="s">
        <v>146</v>
      </c>
      <c r="G7074" s="27">
        <v>0.17312641282233504</v>
      </c>
      <c r="H7074" s="27">
        <v>0.16564573282233502</v>
      </c>
      <c r="I7074" s="27">
        <v>0.15311596482233503</v>
      </c>
      <c r="J7074" s="25">
        <v>0.14762020782233504</v>
      </c>
      <c r="K7074" s="25">
        <v>0.13985202082233505</v>
      </c>
      <c r="L7074" s="25">
        <v>0.14492303182233501</v>
      </c>
    </row>
    <row r="7075" spans="2:12" ht="19.5" customHeight="1" x14ac:dyDescent="0.3">
      <c r="B7075" s="39" t="s">
        <v>57</v>
      </c>
      <c r="C7075" s="38" t="s">
        <v>34</v>
      </c>
      <c r="D7075" s="38" t="s">
        <v>145</v>
      </c>
      <c r="E7075" s="37">
        <v>44866</v>
      </c>
      <c r="F7075" s="36" t="s">
        <v>146</v>
      </c>
      <c r="G7075" s="27">
        <v>0.17984990682233504</v>
      </c>
      <c r="H7075" s="27">
        <v>0.17237029782233504</v>
      </c>
      <c r="I7075" s="27">
        <v>0.15977419582233504</v>
      </c>
      <c r="J7075" s="25">
        <v>0.15427373982233505</v>
      </c>
      <c r="K7075" s="25">
        <v>0.14642687282233505</v>
      </c>
      <c r="L7075" s="25">
        <v>0.15170909682233502</v>
      </c>
    </row>
    <row r="7076" spans="2:12" ht="19.5" customHeight="1" x14ac:dyDescent="0.3">
      <c r="B7076" s="39" t="s">
        <v>57</v>
      </c>
      <c r="C7076" s="38" t="s">
        <v>34</v>
      </c>
      <c r="D7076" s="38" t="s">
        <v>145</v>
      </c>
      <c r="E7076" s="37">
        <v>44835</v>
      </c>
      <c r="F7076" s="36" t="s">
        <v>146</v>
      </c>
      <c r="G7076" s="27">
        <v>0.19253148882233503</v>
      </c>
      <c r="H7076" s="27">
        <v>0.18505389682233503</v>
      </c>
      <c r="I7076" s="27">
        <v>0.17233269382233504</v>
      </c>
      <c r="J7076" s="25">
        <v>0.16682335582233504</v>
      </c>
      <c r="K7076" s="25">
        <v>0.15882810282233503</v>
      </c>
      <c r="L7076" s="25">
        <v>0.16450870482233504</v>
      </c>
    </row>
    <row r="7077" spans="2:12" ht="19.5" customHeight="1" x14ac:dyDescent="0.3">
      <c r="B7077" s="39" t="s">
        <v>57</v>
      </c>
      <c r="C7077" s="38" t="s">
        <v>34</v>
      </c>
      <c r="D7077" s="38" t="s">
        <v>145</v>
      </c>
      <c r="E7077" s="37">
        <v>44805</v>
      </c>
      <c r="F7077" s="36" t="s">
        <v>146</v>
      </c>
      <c r="G7077" s="27">
        <v>0.20761166082233504</v>
      </c>
      <c r="H7077" s="27">
        <v>0.20013646582233502</v>
      </c>
      <c r="I7077" s="27">
        <v>0.18726650082233501</v>
      </c>
      <c r="J7077" s="25">
        <v>0.18174660282233504</v>
      </c>
      <c r="K7077" s="25">
        <v>0.17357489582233504</v>
      </c>
      <c r="L7077" s="25">
        <v>0.17972922582233503</v>
      </c>
    </row>
    <row r="7078" spans="2:12" ht="19.5" customHeight="1" x14ac:dyDescent="0.3">
      <c r="B7078" s="39" t="s">
        <v>57</v>
      </c>
      <c r="C7078" s="38" t="s">
        <v>34</v>
      </c>
      <c r="D7078" s="38" t="s">
        <v>145</v>
      </c>
      <c r="E7078" s="37">
        <v>44774</v>
      </c>
      <c r="F7078" s="36" t="s">
        <v>146</v>
      </c>
      <c r="G7078" s="27">
        <v>0.22265477282233501</v>
      </c>
      <c r="H7078" s="27">
        <v>0.21518196982233501</v>
      </c>
      <c r="I7078" s="27">
        <v>0.20216360782233503</v>
      </c>
      <c r="J7078" s="25">
        <v>0.19663317582233503</v>
      </c>
      <c r="K7078" s="25">
        <v>0.18828545082233503</v>
      </c>
      <c r="L7078" s="25">
        <v>0.19491234382233502</v>
      </c>
    </row>
    <row r="7079" spans="2:12" ht="19.5" customHeight="1" x14ac:dyDescent="0.3">
      <c r="B7079" s="39" t="s">
        <v>57</v>
      </c>
      <c r="C7079" s="38" t="s">
        <v>34</v>
      </c>
      <c r="D7079" s="38" t="s">
        <v>145</v>
      </c>
      <c r="E7079" s="37">
        <v>44743</v>
      </c>
      <c r="F7079" s="36" t="s">
        <v>146</v>
      </c>
      <c r="G7079" s="27">
        <v>0.20934126382233503</v>
      </c>
      <c r="H7079" s="27">
        <v>0.20186634382233504</v>
      </c>
      <c r="I7079" s="27">
        <v>0.18897931682233501</v>
      </c>
      <c r="J7079" s="25">
        <v>0.18345820782233502</v>
      </c>
      <c r="K7079" s="25">
        <v>0.17526626382233501</v>
      </c>
      <c r="L7079" s="25">
        <v>0.18147492682233501</v>
      </c>
    </row>
    <row r="7080" spans="2:12" ht="19.5" customHeight="1" x14ac:dyDescent="0.3">
      <c r="B7080" s="39" t="s">
        <v>57</v>
      </c>
      <c r="C7080" s="38" t="s">
        <v>34</v>
      </c>
      <c r="D7080" s="38" t="s">
        <v>145</v>
      </c>
      <c r="E7080" s="37">
        <v>44713</v>
      </c>
      <c r="F7080" s="36" t="s">
        <v>146</v>
      </c>
      <c r="G7080" s="27">
        <v>0.23868391582233503</v>
      </c>
      <c r="H7080" s="27">
        <v>0.23121366082233505</v>
      </c>
      <c r="I7080" s="27">
        <v>0.21803717582233503</v>
      </c>
      <c r="J7080" s="25">
        <v>0.21249551782233503</v>
      </c>
      <c r="K7080" s="25">
        <v>0.20396023682233502</v>
      </c>
      <c r="L7080" s="25">
        <v>0.21109066882233504</v>
      </c>
    </row>
    <row r="7081" spans="2:12" ht="19.5" customHeight="1" x14ac:dyDescent="0.3">
      <c r="B7081" s="39" t="s">
        <v>57</v>
      </c>
      <c r="C7081" s="38" t="s">
        <v>34</v>
      </c>
      <c r="D7081" s="38" t="s">
        <v>145</v>
      </c>
      <c r="E7081" s="37">
        <v>44682</v>
      </c>
      <c r="F7081" s="36" t="s">
        <v>146</v>
      </c>
      <c r="G7081" s="27">
        <v>0.25772628682233506</v>
      </c>
      <c r="H7081" s="27">
        <v>0.25025905982233504</v>
      </c>
      <c r="I7081" s="27">
        <v>0.23689472682233503</v>
      </c>
      <c r="J7081" s="25">
        <v>0.23133973382233503</v>
      </c>
      <c r="K7081" s="25">
        <v>0.22258163782233503</v>
      </c>
      <c r="L7081" s="25">
        <v>0.23031026482233502</v>
      </c>
    </row>
    <row r="7082" spans="2:12" ht="19.5" customHeight="1" x14ac:dyDescent="0.3">
      <c r="B7082" s="39" t="s">
        <v>57</v>
      </c>
      <c r="C7082" s="38" t="s">
        <v>34</v>
      </c>
      <c r="D7082" s="38" t="s">
        <v>145</v>
      </c>
      <c r="E7082" s="37">
        <v>44652</v>
      </c>
      <c r="F7082" s="36" t="s">
        <v>146</v>
      </c>
      <c r="G7082" s="27">
        <v>0.26250371182233506</v>
      </c>
      <c r="H7082" s="27">
        <v>0.25503724482233503</v>
      </c>
      <c r="I7082" s="27">
        <v>0.24162578282233502</v>
      </c>
      <c r="J7082" s="25">
        <v>0.23606744382233505</v>
      </c>
      <c r="K7082" s="25">
        <v>0.22725344882233503</v>
      </c>
      <c r="L7082" s="25">
        <v>0.23513215382233502</v>
      </c>
    </row>
    <row r="7083" spans="2:12" ht="19.5" customHeight="1" x14ac:dyDescent="0.3">
      <c r="B7083" s="39" t="s">
        <v>57</v>
      </c>
      <c r="C7083" s="38" t="s">
        <v>34</v>
      </c>
      <c r="D7083" s="38" t="s">
        <v>145</v>
      </c>
      <c r="E7083" s="37">
        <v>44621</v>
      </c>
      <c r="F7083" s="36" t="s">
        <v>146</v>
      </c>
      <c r="G7083" s="27">
        <v>0.37036562582233501</v>
      </c>
      <c r="H7083" s="27">
        <v>0.36084403782233504</v>
      </c>
      <c r="I7083" s="27">
        <v>0.34372633382233503</v>
      </c>
      <c r="J7083" s="25">
        <v>0.33650105382233503</v>
      </c>
      <c r="K7083" s="25">
        <v>0.32594442582233502</v>
      </c>
      <c r="L7083" s="25">
        <v>0.33657559482233501</v>
      </c>
    </row>
    <row r="7084" spans="2:12" ht="19.5" customHeight="1" x14ac:dyDescent="0.3">
      <c r="B7084" s="39" t="s">
        <v>57</v>
      </c>
      <c r="C7084" s="38" t="s">
        <v>34</v>
      </c>
      <c r="D7084" s="38" t="s">
        <v>145</v>
      </c>
      <c r="E7084" s="37">
        <v>44593</v>
      </c>
      <c r="F7084" s="36" t="s">
        <v>146</v>
      </c>
      <c r="G7084" s="27">
        <v>0.27996025982233502</v>
      </c>
      <c r="H7084" s="27">
        <v>0.27042429782233507</v>
      </c>
      <c r="I7084" s="27">
        <v>0.25419842082233501</v>
      </c>
      <c r="J7084" s="25">
        <v>0.24703645082233505</v>
      </c>
      <c r="K7084" s="25">
        <v>0.23753765282233502</v>
      </c>
      <c r="L7084" s="25">
        <v>0.24532883282233506</v>
      </c>
    </row>
    <row r="7085" spans="2:12" ht="19.5" customHeight="1" x14ac:dyDescent="0.3">
      <c r="B7085" s="39" t="s">
        <v>57</v>
      </c>
      <c r="C7085" s="38" t="s">
        <v>34</v>
      </c>
      <c r="D7085" s="38" t="s">
        <v>145</v>
      </c>
      <c r="E7085" s="37">
        <v>44562</v>
      </c>
      <c r="F7085" s="36" t="s">
        <v>146</v>
      </c>
      <c r="G7085" s="27">
        <v>0.28159065482233503</v>
      </c>
      <c r="H7085" s="27">
        <v>0.27205495182233508</v>
      </c>
      <c r="I7085" s="27">
        <v>0.25581299182233502</v>
      </c>
      <c r="J7085" s="25">
        <v>0.24864987982233505</v>
      </c>
      <c r="K7085" s="25">
        <v>0.23913200382233504</v>
      </c>
      <c r="L7085" s="25">
        <v>0.24697440182233504</v>
      </c>
    </row>
    <row r="7086" spans="2:12" ht="19.5" customHeight="1" x14ac:dyDescent="0.3">
      <c r="B7086" s="39" t="s">
        <v>57</v>
      </c>
      <c r="C7086" s="38" t="s">
        <v>34</v>
      </c>
      <c r="D7086" s="38" t="s">
        <v>145</v>
      </c>
      <c r="E7086" s="37">
        <v>44896</v>
      </c>
      <c r="F7086" s="36" t="s">
        <v>147</v>
      </c>
      <c r="G7086" s="27">
        <v>0.17008072754314721</v>
      </c>
      <c r="H7086" s="27">
        <v>0.16260004754314722</v>
      </c>
      <c r="I7086" s="27">
        <v>0.15007027954314722</v>
      </c>
      <c r="J7086" s="25">
        <v>0.14457452254314723</v>
      </c>
      <c r="K7086" s="25">
        <v>0.13680633554314722</v>
      </c>
      <c r="L7086" s="25">
        <v>0.14187734654314721</v>
      </c>
    </row>
    <row r="7087" spans="2:12" ht="19.5" customHeight="1" x14ac:dyDescent="0.3">
      <c r="B7087" s="39" t="s">
        <v>57</v>
      </c>
      <c r="C7087" s="38" t="s">
        <v>34</v>
      </c>
      <c r="D7087" s="38" t="s">
        <v>145</v>
      </c>
      <c r="E7087" s="37">
        <v>44866</v>
      </c>
      <c r="F7087" s="36" t="s">
        <v>147</v>
      </c>
      <c r="G7087" s="27">
        <v>0.17680422154314723</v>
      </c>
      <c r="H7087" s="27">
        <v>0.16932461254314723</v>
      </c>
      <c r="I7087" s="27">
        <v>0.15672851054314724</v>
      </c>
      <c r="J7087" s="25">
        <v>0.15122805454314725</v>
      </c>
      <c r="K7087" s="25">
        <v>0.14338118754314724</v>
      </c>
      <c r="L7087" s="25">
        <v>0.14866341154314722</v>
      </c>
    </row>
    <row r="7088" spans="2:12" ht="19.5" customHeight="1" x14ac:dyDescent="0.3">
      <c r="B7088" s="39" t="s">
        <v>57</v>
      </c>
      <c r="C7088" s="38" t="s">
        <v>34</v>
      </c>
      <c r="D7088" s="38" t="s">
        <v>145</v>
      </c>
      <c r="E7088" s="37">
        <v>44835</v>
      </c>
      <c r="F7088" s="36" t="s">
        <v>147</v>
      </c>
      <c r="G7088" s="27">
        <v>0.18948580354314723</v>
      </c>
      <c r="H7088" s="27">
        <v>0.18200821154314722</v>
      </c>
      <c r="I7088" s="27">
        <v>0.16928700854314724</v>
      </c>
      <c r="J7088" s="25">
        <v>0.16377767054314724</v>
      </c>
      <c r="K7088" s="25">
        <v>0.15578241754314723</v>
      </c>
      <c r="L7088" s="25">
        <v>0.16146301954314723</v>
      </c>
    </row>
    <row r="7089" spans="2:12" ht="19.5" customHeight="1" x14ac:dyDescent="0.3">
      <c r="B7089" s="39" t="s">
        <v>57</v>
      </c>
      <c r="C7089" s="38" t="s">
        <v>34</v>
      </c>
      <c r="D7089" s="38" t="s">
        <v>145</v>
      </c>
      <c r="E7089" s="37">
        <v>44805</v>
      </c>
      <c r="F7089" s="36" t="s">
        <v>147</v>
      </c>
      <c r="G7089" s="27">
        <v>0.20456597554314723</v>
      </c>
      <c r="H7089" s="27">
        <v>0.19709078054314721</v>
      </c>
      <c r="I7089" s="27">
        <v>0.1842208155431472</v>
      </c>
      <c r="J7089" s="25">
        <v>0.17870091754314724</v>
      </c>
      <c r="K7089" s="25">
        <v>0.17052921054314724</v>
      </c>
      <c r="L7089" s="25">
        <v>0.17668354054314722</v>
      </c>
    </row>
    <row r="7090" spans="2:12" ht="19.5" customHeight="1" x14ac:dyDescent="0.3">
      <c r="B7090" s="39" t="s">
        <v>57</v>
      </c>
      <c r="C7090" s="38" t="s">
        <v>34</v>
      </c>
      <c r="D7090" s="38" t="s">
        <v>145</v>
      </c>
      <c r="E7090" s="37">
        <v>44774</v>
      </c>
      <c r="F7090" s="36" t="s">
        <v>147</v>
      </c>
      <c r="G7090" s="27">
        <v>0.2196090875431472</v>
      </c>
      <c r="H7090" s="27">
        <v>0.2121362845431472</v>
      </c>
      <c r="I7090" s="27">
        <v>0.19911792254314722</v>
      </c>
      <c r="J7090" s="25">
        <v>0.19358749054314722</v>
      </c>
      <c r="K7090" s="25">
        <v>0.18523976554314722</v>
      </c>
      <c r="L7090" s="25">
        <v>0.19186665854314722</v>
      </c>
    </row>
    <row r="7091" spans="2:12" ht="19.5" customHeight="1" x14ac:dyDescent="0.3">
      <c r="B7091" s="39" t="s">
        <v>57</v>
      </c>
      <c r="C7091" s="38" t="s">
        <v>34</v>
      </c>
      <c r="D7091" s="38" t="s">
        <v>145</v>
      </c>
      <c r="E7091" s="37">
        <v>44743</v>
      </c>
      <c r="F7091" s="36" t="s">
        <v>147</v>
      </c>
      <c r="G7091" s="27">
        <v>0.20629557854314723</v>
      </c>
      <c r="H7091" s="27">
        <v>0.19882065854314723</v>
      </c>
      <c r="I7091" s="27">
        <v>0.18593363154314721</v>
      </c>
      <c r="J7091" s="25">
        <v>0.18041252254314721</v>
      </c>
      <c r="K7091" s="25">
        <v>0.17222057854314721</v>
      </c>
      <c r="L7091" s="25">
        <v>0.17842924154314721</v>
      </c>
    </row>
    <row r="7092" spans="2:12" ht="19.5" customHeight="1" x14ac:dyDescent="0.3">
      <c r="B7092" s="39" t="s">
        <v>57</v>
      </c>
      <c r="C7092" s="38" t="s">
        <v>34</v>
      </c>
      <c r="D7092" s="38" t="s">
        <v>145</v>
      </c>
      <c r="E7092" s="37">
        <v>44713</v>
      </c>
      <c r="F7092" s="36" t="s">
        <v>147</v>
      </c>
      <c r="G7092" s="27">
        <v>0.23563823054314723</v>
      </c>
      <c r="H7092" s="27">
        <v>0.22816797554314724</v>
      </c>
      <c r="I7092" s="27">
        <v>0.21499149054314723</v>
      </c>
      <c r="J7092" s="25">
        <v>0.2094498325431472</v>
      </c>
      <c r="K7092" s="25">
        <v>0.20091455154314722</v>
      </c>
      <c r="L7092" s="25">
        <v>0.20804498354314724</v>
      </c>
    </row>
    <row r="7093" spans="2:12" ht="19.5" customHeight="1" x14ac:dyDescent="0.3">
      <c r="B7093" s="39" t="s">
        <v>57</v>
      </c>
      <c r="C7093" s="38" t="s">
        <v>34</v>
      </c>
      <c r="D7093" s="38" t="s">
        <v>145</v>
      </c>
      <c r="E7093" s="37">
        <v>44682</v>
      </c>
      <c r="F7093" s="36" t="s">
        <v>147</v>
      </c>
      <c r="G7093" s="27">
        <v>0.2546806015431472</v>
      </c>
      <c r="H7093" s="27">
        <v>0.24721337454314721</v>
      </c>
      <c r="I7093" s="27">
        <v>0.23384904154314723</v>
      </c>
      <c r="J7093" s="25">
        <v>0.22829404854314722</v>
      </c>
      <c r="K7093" s="25">
        <v>0.21953595254314723</v>
      </c>
      <c r="L7093" s="25">
        <v>0.22726457954314722</v>
      </c>
    </row>
    <row r="7094" spans="2:12" ht="19.5" customHeight="1" x14ac:dyDescent="0.3">
      <c r="B7094" s="39" t="s">
        <v>57</v>
      </c>
      <c r="C7094" s="38" t="s">
        <v>34</v>
      </c>
      <c r="D7094" s="38" t="s">
        <v>145</v>
      </c>
      <c r="E7094" s="37">
        <v>44652</v>
      </c>
      <c r="F7094" s="36" t="s">
        <v>147</v>
      </c>
      <c r="G7094" s="27">
        <v>0.2594580265431472</v>
      </c>
      <c r="H7094" s="27">
        <v>0.25199155954314723</v>
      </c>
      <c r="I7094" s="27">
        <v>0.23858009754314721</v>
      </c>
      <c r="J7094" s="25">
        <v>0.23302175854314722</v>
      </c>
      <c r="K7094" s="25">
        <v>0.22420776354314723</v>
      </c>
      <c r="L7094" s="25">
        <v>0.23208646854314721</v>
      </c>
    </row>
    <row r="7095" spans="2:12" ht="19.5" customHeight="1" x14ac:dyDescent="0.3">
      <c r="B7095" s="39" t="s">
        <v>57</v>
      </c>
      <c r="C7095" s="38" t="s">
        <v>34</v>
      </c>
      <c r="D7095" s="38" t="s">
        <v>145</v>
      </c>
      <c r="E7095" s="37">
        <v>44621</v>
      </c>
      <c r="F7095" s="36" t="s">
        <v>147</v>
      </c>
      <c r="G7095" s="27">
        <v>0.36731994054314721</v>
      </c>
      <c r="H7095" s="27">
        <v>0.35779835254314724</v>
      </c>
      <c r="I7095" s="27">
        <v>0.34068064854314722</v>
      </c>
      <c r="J7095" s="25">
        <v>0.33345536854314722</v>
      </c>
      <c r="K7095" s="25">
        <v>0.32289874054314721</v>
      </c>
      <c r="L7095" s="25">
        <v>0.33352990954314721</v>
      </c>
    </row>
    <row r="7096" spans="2:12" ht="19.5" customHeight="1" x14ac:dyDescent="0.3">
      <c r="B7096" s="39" t="s">
        <v>57</v>
      </c>
      <c r="C7096" s="38" t="s">
        <v>34</v>
      </c>
      <c r="D7096" s="38" t="s">
        <v>145</v>
      </c>
      <c r="E7096" s="37">
        <v>44593</v>
      </c>
      <c r="F7096" s="36" t="s">
        <v>147</v>
      </c>
      <c r="G7096" s="27">
        <v>0.27691457454314722</v>
      </c>
      <c r="H7096" s="27">
        <v>0.26737861254314721</v>
      </c>
      <c r="I7096" s="27">
        <v>0.25115273554314721</v>
      </c>
      <c r="J7096" s="25">
        <v>0.24399076554314722</v>
      </c>
      <c r="K7096" s="25">
        <v>0.23449196754314722</v>
      </c>
      <c r="L7096" s="25">
        <v>0.24228314754314723</v>
      </c>
    </row>
    <row r="7097" spans="2:12" ht="19.5" customHeight="1" x14ac:dyDescent="0.3">
      <c r="B7097" s="39" t="s">
        <v>57</v>
      </c>
      <c r="C7097" s="38" t="s">
        <v>34</v>
      </c>
      <c r="D7097" s="38" t="s">
        <v>145</v>
      </c>
      <c r="E7097" s="37">
        <v>44562</v>
      </c>
      <c r="F7097" s="36" t="s">
        <v>147</v>
      </c>
      <c r="G7097" s="27">
        <v>0.27854496954314723</v>
      </c>
      <c r="H7097" s="27">
        <v>0.26900926654314722</v>
      </c>
      <c r="I7097" s="27">
        <v>0.25276730654314722</v>
      </c>
      <c r="J7097" s="25">
        <v>0.24560419454314722</v>
      </c>
      <c r="K7097" s="25">
        <v>0.23608631854314724</v>
      </c>
      <c r="L7097" s="25">
        <v>0.24392871654314724</v>
      </c>
    </row>
    <row r="7098" spans="2:12" ht="19.5" customHeight="1" x14ac:dyDescent="0.3">
      <c r="B7098" s="39" t="s">
        <v>57</v>
      </c>
      <c r="C7098" s="38" t="s">
        <v>34</v>
      </c>
      <c r="D7098" s="38" t="s">
        <v>145</v>
      </c>
      <c r="E7098" s="37">
        <v>44896</v>
      </c>
      <c r="F7098" s="36" t="s">
        <v>148</v>
      </c>
      <c r="G7098" s="27">
        <v>0.16805027069035536</v>
      </c>
      <c r="H7098" s="27">
        <v>0.16056959069035534</v>
      </c>
      <c r="I7098" s="27">
        <v>0.14803982269035534</v>
      </c>
      <c r="J7098" s="25">
        <v>0.14254406569035535</v>
      </c>
      <c r="K7098" s="25">
        <v>0.13477587869035534</v>
      </c>
      <c r="L7098" s="25">
        <v>0.13984688969035533</v>
      </c>
    </row>
    <row r="7099" spans="2:12" ht="19.5" customHeight="1" x14ac:dyDescent="0.3">
      <c r="B7099" s="39" t="s">
        <v>57</v>
      </c>
      <c r="C7099" s="38" t="s">
        <v>34</v>
      </c>
      <c r="D7099" s="38" t="s">
        <v>145</v>
      </c>
      <c r="E7099" s="37">
        <v>44866</v>
      </c>
      <c r="F7099" s="36" t="s">
        <v>148</v>
      </c>
      <c r="G7099" s="27">
        <v>0.17477376469035535</v>
      </c>
      <c r="H7099" s="27">
        <v>0.16729415569035536</v>
      </c>
      <c r="I7099" s="27">
        <v>0.15469805369035536</v>
      </c>
      <c r="J7099" s="25">
        <v>0.14919759769035537</v>
      </c>
      <c r="K7099" s="25">
        <v>0.14135073069035536</v>
      </c>
      <c r="L7099" s="25">
        <v>0.14663295469035534</v>
      </c>
    </row>
    <row r="7100" spans="2:12" ht="19.5" customHeight="1" x14ac:dyDescent="0.3">
      <c r="B7100" s="39" t="s">
        <v>57</v>
      </c>
      <c r="C7100" s="38" t="s">
        <v>34</v>
      </c>
      <c r="D7100" s="38" t="s">
        <v>145</v>
      </c>
      <c r="E7100" s="37">
        <v>44835</v>
      </c>
      <c r="F7100" s="36" t="s">
        <v>148</v>
      </c>
      <c r="G7100" s="27">
        <v>0.18745534669035535</v>
      </c>
      <c r="H7100" s="27">
        <v>0.17997775469035535</v>
      </c>
      <c r="I7100" s="27">
        <v>0.16725655169035536</v>
      </c>
      <c r="J7100" s="25">
        <v>0.16174721369035536</v>
      </c>
      <c r="K7100" s="25">
        <v>0.15375196069035535</v>
      </c>
      <c r="L7100" s="25">
        <v>0.15943256269035536</v>
      </c>
    </row>
    <row r="7101" spans="2:12" ht="19.5" customHeight="1" x14ac:dyDescent="0.3">
      <c r="B7101" s="39" t="s">
        <v>57</v>
      </c>
      <c r="C7101" s="38" t="s">
        <v>34</v>
      </c>
      <c r="D7101" s="38" t="s">
        <v>145</v>
      </c>
      <c r="E7101" s="37">
        <v>44805</v>
      </c>
      <c r="F7101" s="36" t="s">
        <v>148</v>
      </c>
      <c r="G7101" s="27">
        <v>0.20253551869035535</v>
      </c>
      <c r="H7101" s="27">
        <v>0.19506032369035534</v>
      </c>
      <c r="I7101" s="27">
        <v>0.18219035869035533</v>
      </c>
      <c r="J7101" s="25">
        <v>0.17667046069035536</v>
      </c>
      <c r="K7101" s="25">
        <v>0.16849875369035536</v>
      </c>
      <c r="L7101" s="25">
        <v>0.17465308369035534</v>
      </c>
    </row>
    <row r="7102" spans="2:12" ht="19.5" customHeight="1" x14ac:dyDescent="0.3">
      <c r="B7102" s="39" t="s">
        <v>57</v>
      </c>
      <c r="C7102" s="38" t="s">
        <v>34</v>
      </c>
      <c r="D7102" s="38" t="s">
        <v>145</v>
      </c>
      <c r="E7102" s="37">
        <v>44774</v>
      </c>
      <c r="F7102" s="36" t="s">
        <v>148</v>
      </c>
      <c r="G7102" s="27">
        <v>0.21757863069035535</v>
      </c>
      <c r="H7102" s="27">
        <v>0.21010582769035535</v>
      </c>
      <c r="I7102" s="27">
        <v>0.19708746569035535</v>
      </c>
      <c r="J7102" s="25">
        <v>0.19155703369035534</v>
      </c>
      <c r="K7102" s="25">
        <v>0.18320930869035534</v>
      </c>
      <c r="L7102" s="25">
        <v>0.18983620169035537</v>
      </c>
    </row>
    <row r="7103" spans="2:12" ht="19.5" customHeight="1" x14ac:dyDescent="0.3">
      <c r="B7103" s="39" t="s">
        <v>57</v>
      </c>
      <c r="C7103" s="38" t="s">
        <v>34</v>
      </c>
      <c r="D7103" s="38" t="s">
        <v>145</v>
      </c>
      <c r="E7103" s="37">
        <v>44743</v>
      </c>
      <c r="F7103" s="36" t="s">
        <v>148</v>
      </c>
      <c r="G7103" s="27">
        <v>0.20426512169035535</v>
      </c>
      <c r="H7103" s="27">
        <v>0.19679020169035535</v>
      </c>
      <c r="I7103" s="27">
        <v>0.18390317469035533</v>
      </c>
      <c r="J7103" s="25">
        <v>0.17838206569035533</v>
      </c>
      <c r="K7103" s="25">
        <v>0.17019012169035533</v>
      </c>
      <c r="L7103" s="25">
        <v>0.17639878469035533</v>
      </c>
    </row>
    <row r="7104" spans="2:12" ht="19.5" customHeight="1" x14ac:dyDescent="0.3">
      <c r="B7104" s="32" t="s">
        <v>57</v>
      </c>
      <c r="C7104" s="30" t="s">
        <v>34</v>
      </c>
      <c r="D7104" s="30" t="s">
        <v>145</v>
      </c>
      <c r="E7104" s="29">
        <v>44713</v>
      </c>
      <c r="F7104" s="28" t="s">
        <v>148</v>
      </c>
      <c r="G7104" s="27">
        <v>0.23360777369035535</v>
      </c>
      <c r="H7104" s="27">
        <v>0.22613751869035537</v>
      </c>
      <c r="I7104" s="27">
        <v>0.21296103369035535</v>
      </c>
      <c r="J7104" s="26">
        <v>0.20741937569035535</v>
      </c>
      <c r="K7104" s="26">
        <v>0.19888409469035534</v>
      </c>
      <c r="L7104" s="26">
        <v>0.20601452669035536</v>
      </c>
    </row>
    <row r="7105" spans="2:12" ht="19.5" customHeight="1" x14ac:dyDescent="0.3">
      <c r="B7105" s="32" t="s">
        <v>57</v>
      </c>
      <c r="C7105" s="30" t="s">
        <v>34</v>
      </c>
      <c r="D7105" s="30" t="s">
        <v>145</v>
      </c>
      <c r="E7105" s="29">
        <v>44682</v>
      </c>
      <c r="F7105" s="28" t="s">
        <v>148</v>
      </c>
      <c r="G7105" s="27">
        <v>0.25265014469035535</v>
      </c>
      <c r="H7105" s="27">
        <v>0.24518291769035533</v>
      </c>
      <c r="I7105" s="27">
        <v>0.23181858469035535</v>
      </c>
      <c r="J7105" s="26">
        <v>0.22626359169035534</v>
      </c>
      <c r="K7105" s="26">
        <v>0.21750549569035535</v>
      </c>
      <c r="L7105" s="26">
        <v>0.22523412269035534</v>
      </c>
    </row>
    <row r="7106" spans="2:12" ht="19.5" customHeight="1" x14ac:dyDescent="0.3">
      <c r="B7106" s="32" t="s">
        <v>57</v>
      </c>
      <c r="C7106" s="30" t="s">
        <v>34</v>
      </c>
      <c r="D7106" s="30" t="s">
        <v>145</v>
      </c>
      <c r="E7106" s="29">
        <v>44652</v>
      </c>
      <c r="F7106" s="28" t="s">
        <v>148</v>
      </c>
      <c r="G7106" s="27">
        <v>0.2574275696903553</v>
      </c>
      <c r="H7106" s="27">
        <v>0.24996110269035535</v>
      </c>
      <c r="I7106" s="27">
        <v>0.23654964069035533</v>
      </c>
      <c r="J7106" s="26">
        <v>0.23099130169035537</v>
      </c>
      <c r="K7106" s="26">
        <v>0.22217730669035535</v>
      </c>
      <c r="L7106" s="26">
        <v>0.23005601169035536</v>
      </c>
    </row>
    <row r="7107" spans="2:12" ht="19.5" customHeight="1" x14ac:dyDescent="0.3">
      <c r="B7107" s="32" t="s">
        <v>57</v>
      </c>
      <c r="C7107" s="30" t="s">
        <v>34</v>
      </c>
      <c r="D7107" s="30" t="s">
        <v>145</v>
      </c>
      <c r="E7107" s="29">
        <v>44621</v>
      </c>
      <c r="F7107" s="28" t="s">
        <v>148</v>
      </c>
      <c r="G7107" s="27">
        <v>0.3652894836903553</v>
      </c>
      <c r="H7107" s="27">
        <v>0.35576789569035538</v>
      </c>
      <c r="I7107" s="27">
        <v>0.33865019169035537</v>
      </c>
      <c r="J7107" s="26">
        <v>0.33142491169035537</v>
      </c>
      <c r="K7107" s="26">
        <v>0.3208682836903553</v>
      </c>
      <c r="L7107" s="26">
        <v>0.3314994526903553</v>
      </c>
    </row>
    <row r="7108" spans="2:12" ht="19.5" customHeight="1" x14ac:dyDescent="0.3">
      <c r="B7108" s="32" t="s">
        <v>57</v>
      </c>
      <c r="C7108" s="30" t="s">
        <v>34</v>
      </c>
      <c r="D7108" s="30" t="s">
        <v>145</v>
      </c>
      <c r="E7108" s="29">
        <v>44593</v>
      </c>
      <c r="F7108" s="28" t="s">
        <v>148</v>
      </c>
      <c r="G7108" s="27">
        <v>0.27488411769035537</v>
      </c>
      <c r="H7108" s="27">
        <v>0.2653481556903553</v>
      </c>
      <c r="I7108" s="27">
        <v>0.24912227869035536</v>
      </c>
      <c r="J7108" s="26">
        <v>0.24196030869035537</v>
      </c>
      <c r="K7108" s="26">
        <v>0.23246151069035534</v>
      </c>
      <c r="L7108" s="26">
        <v>0.24025269069035537</v>
      </c>
    </row>
    <row r="7109" spans="2:12" ht="19.5" customHeight="1" x14ac:dyDescent="0.3">
      <c r="B7109" s="32" t="s">
        <v>57</v>
      </c>
      <c r="C7109" s="30" t="s">
        <v>34</v>
      </c>
      <c r="D7109" s="30" t="s">
        <v>145</v>
      </c>
      <c r="E7109" s="29">
        <v>44562</v>
      </c>
      <c r="F7109" s="28" t="s">
        <v>148</v>
      </c>
      <c r="G7109" s="27">
        <v>0.27651451269035532</v>
      </c>
      <c r="H7109" s="27">
        <v>0.26697880969035531</v>
      </c>
      <c r="I7109" s="27">
        <v>0.25073684969035537</v>
      </c>
      <c r="J7109" s="26">
        <v>0.24357373769035537</v>
      </c>
      <c r="K7109" s="26">
        <v>0.23405586169035536</v>
      </c>
      <c r="L7109" s="26">
        <v>0.24189825969035536</v>
      </c>
    </row>
    <row r="7110" spans="2:12" ht="19.5" customHeight="1" x14ac:dyDescent="0.3">
      <c r="B7110" s="32" t="s">
        <v>57</v>
      </c>
      <c r="C7110" s="30" t="s">
        <v>34</v>
      </c>
      <c r="D7110" s="30" t="s">
        <v>145</v>
      </c>
      <c r="E7110" s="29">
        <v>44896</v>
      </c>
      <c r="F7110" s="28" t="s">
        <v>149</v>
      </c>
      <c r="G7110" s="27">
        <v>0.16398935698477157</v>
      </c>
      <c r="H7110" s="27">
        <v>0.15650867698477156</v>
      </c>
      <c r="I7110" s="27">
        <v>0.14397890898477159</v>
      </c>
      <c r="J7110" s="26">
        <v>0.13848315198477157</v>
      </c>
      <c r="K7110" s="26">
        <v>0.13071496498477159</v>
      </c>
      <c r="L7110" s="26">
        <v>0.13578597598477157</v>
      </c>
    </row>
    <row r="7111" spans="2:12" ht="19.5" customHeight="1" x14ac:dyDescent="0.3">
      <c r="B7111" s="32" t="s">
        <v>57</v>
      </c>
      <c r="C7111" s="30" t="s">
        <v>34</v>
      </c>
      <c r="D7111" s="30" t="s">
        <v>145</v>
      </c>
      <c r="E7111" s="29">
        <v>44866</v>
      </c>
      <c r="F7111" s="28" t="s">
        <v>149</v>
      </c>
      <c r="G7111" s="27">
        <v>0.1707128509847716</v>
      </c>
      <c r="H7111" s="27">
        <v>0.16323324198477157</v>
      </c>
      <c r="I7111" s="27">
        <v>0.15063713998477157</v>
      </c>
      <c r="J7111" s="26">
        <v>0.14513668398477159</v>
      </c>
      <c r="K7111" s="26">
        <v>0.13728981698477158</v>
      </c>
      <c r="L7111" s="26">
        <v>0.14257204098477158</v>
      </c>
    </row>
    <row r="7112" spans="2:12" ht="19.5" customHeight="1" x14ac:dyDescent="0.3">
      <c r="B7112" s="32" t="s">
        <v>57</v>
      </c>
      <c r="C7112" s="30" t="s">
        <v>34</v>
      </c>
      <c r="D7112" s="30" t="s">
        <v>145</v>
      </c>
      <c r="E7112" s="29">
        <v>44835</v>
      </c>
      <c r="F7112" s="28" t="s">
        <v>149</v>
      </c>
      <c r="G7112" s="27">
        <v>0.18339443298477159</v>
      </c>
      <c r="H7112" s="27">
        <v>0.17591684098477156</v>
      </c>
      <c r="I7112" s="27">
        <v>0.1631956379847716</v>
      </c>
      <c r="J7112" s="26">
        <v>0.15768629998477157</v>
      </c>
      <c r="K7112" s="26">
        <v>0.14969104698477159</v>
      </c>
      <c r="L7112" s="26">
        <v>0.15537164898477157</v>
      </c>
    </row>
    <row r="7113" spans="2:12" ht="19.5" customHeight="1" x14ac:dyDescent="0.3">
      <c r="B7113" s="32" t="s">
        <v>57</v>
      </c>
      <c r="C7113" s="30" t="s">
        <v>34</v>
      </c>
      <c r="D7113" s="30" t="s">
        <v>145</v>
      </c>
      <c r="E7113" s="29">
        <v>44805</v>
      </c>
      <c r="F7113" s="28" t="s">
        <v>149</v>
      </c>
      <c r="G7113" s="27">
        <v>0.1984746049847716</v>
      </c>
      <c r="H7113" s="27">
        <v>0.19099940998477158</v>
      </c>
      <c r="I7113" s="27">
        <v>0.17812944498477157</v>
      </c>
      <c r="J7113" s="26">
        <v>0.17260954698477157</v>
      </c>
      <c r="K7113" s="26">
        <v>0.16443783998477157</v>
      </c>
      <c r="L7113" s="26">
        <v>0.17059216998477159</v>
      </c>
    </row>
    <row r="7114" spans="2:12" ht="19.5" customHeight="1" x14ac:dyDescent="0.3">
      <c r="B7114" s="32" t="s">
        <v>57</v>
      </c>
      <c r="C7114" s="30" t="s">
        <v>34</v>
      </c>
      <c r="D7114" s="30" t="s">
        <v>145</v>
      </c>
      <c r="E7114" s="29">
        <v>44774</v>
      </c>
      <c r="F7114" s="28" t="s">
        <v>149</v>
      </c>
      <c r="G7114" s="27">
        <v>0.21351771698477157</v>
      </c>
      <c r="H7114" s="27">
        <v>0.20604491398477157</v>
      </c>
      <c r="I7114" s="27">
        <v>0.19302655198477156</v>
      </c>
      <c r="J7114" s="26">
        <v>0.18749611998477159</v>
      </c>
      <c r="K7114" s="26">
        <v>0.17914839498477159</v>
      </c>
      <c r="L7114" s="26">
        <v>0.18577528798477158</v>
      </c>
    </row>
    <row r="7115" spans="2:12" ht="19.5" customHeight="1" x14ac:dyDescent="0.3">
      <c r="B7115" s="32" t="s">
        <v>57</v>
      </c>
      <c r="C7115" s="30" t="s">
        <v>34</v>
      </c>
      <c r="D7115" s="30" t="s">
        <v>145</v>
      </c>
      <c r="E7115" s="29">
        <v>44743</v>
      </c>
      <c r="F7115" s="28" t="s">
        <v>149</v>
      </c>
      <c r="G7115" s="27">
        <v>0.20020420798477159</v>
      </c>
      <c r="H7115" s="27">
        <v>0.1927292879847716</v>
      </c>
      <c r="I7115" s="27">
        <v>0.17984226098477157</v>
      </c>
      <c r="J7115" s="26">
        <v>0.17432115198477158</v>
      </c>
      <c r="K7115" s="26">
        <v>0.16612920798477157</v>
      </c>
      <c r="L7115" s="26">
        <v>0.17233787098477157</v>
      </c>
    </row>
    <row r="7116" spans="2:12" ht="19.5" customHeight="1" x14ac:dyDescent="0.3">
      <c r="B7116" s="32" t="s">
        <v>57</v>
      </c>
      <c r="C7116" s="30" t="s">
        <v>34</v>
      </c>
      <c r="D7116" s="30" t="s">
        <v>145</v>
      </c>
      <c r="E7116" s="29">
        <v>44713</v>
      </c>
      <c r="F7116" s="28" t="s">
        <v>149</v>
      </c>
      <c r="G7116" s="27">
        <v>0.22954685998477156</v>
      </c>
      <c r="H7116" s="27">
        <v>0.22207660498477158</v>
      </c>
      <c r="I7116" s="27">
        <v>0.20890011998477157</v>
      </c>
      <c r="J7116" s="26">
        <v>0.20335846198477156</v>
      </c>
      <c r="K7116" s="26">
        <v>0.19482318098477155</v>
      </c>
      <c r="L7116" s="26">
        <v>0.20195361298477157</v>
      </c>
    </row>
    <row r="7117" spans="2:12" ht="19.5" customHeight="1" x14ac:dyDescent="0.3">
      <c r="B7117" s="32" t="s">
        <v>57</v>
      </c>
      <c r="C7117" s="30" t="s">
        <v>34</v>
      </c>
      <c r="D7117" s="30" t="s">
        <v>145</v>
      </c>
      <c r="E7117" s="29">
        <v>44682</v>
      </c>
      <c r="F7117" s="28" t="s">
        <v>149</v>
      </c>
      <c r="G7117" s="27">
        <v>0.24858923098477156</v>
      </c>
      <c r="H7117" s="27">
        <v>0.24112200398477157</v>
      </c>
      <c r="I7117" s="27">
        <v>0.22775767098477157</v>
      </c>
      <c r="J7117" s="26">
        <v>0.22220267798477158</v>
      </c>
      <c r="K7117" s="26">
        <v>0.21344458198477159</v>
      </c>
      <c r="L7117" s="26">
        <v>0.22117320898477158</v>
      </c>
    </row>
    <row r="7118" spans="2:12" ht="19.5" customHeight="1" x14ac:dyDescent="0.3">
      <c r="B7118" s="32" t="s">
        <v>57</v>
      </c>
      <c r="C7118" s="30" t="s">
        <v>34</v>
      </c>
      <c r="D7118" s="30" t="s">
        <v>145</v>
      </c>
      <c r="E7118" s="29">
        <v>44652</v>
      </c>
      <c r="F7118" s="28" t="s">
        <v>149</v>
      </c>
      <c r="G7118" s="27">
        <v>0.25336665598477159</v>
      </c>
      <c r="H7118" s="27">
        <v>0.24590018898477156</v>
      </c>
      <c r="I7118" s="27">
        <v>0.23248872698477158</v>
      </c>
      <c r="J7118" s="26">
        <v>0.22693038798477158</v>
      </c>
      <c r="K7118" s="26">
        <v>0.21811639298477159</v>
      </c>
      <c r="L7118" s="26">
        <v>0.22599509798477158</v>
      </c>
    </row>
    <row r="7119" spans="2:12" ht="19.5" customHeight="1" x14ac:dyDescent="0.3">
      <c r="B7119" s="32" t="s">
        <v>57</v>
      </c>
      <c r="C7119" s="30" t="s">
        <v>34</v>
      </c>
      <c r="D7119" s="30" t="s">
        <v>145</v>
      </c>
      <c r="E7119" s="29">
        <v>44621</v>
      </c>
      <c r="F7119" s="28" t="s">
        <v>149</v>
      </c>
      <c r="G7119" s="27">
        <v>0.36122856998477154</v>
      </c>
      <c r="H7119" s="27">
        <v>0.35170698198477157</v>
      </c>
      <c r="I7119" s="27">
        <v>0.33458927798477156</v>
      </c>
      <c r="J7119" s="26">
        <v>0.32736399798477156</v>
      </c>
      <c r="K7119" s="26">
        <v>0.31680736998477155</v>
      </c>
      <c r="L7119" s="26">
        <v>0.32743853898477154</v>
      </c>
    </row>
    <row r="7120" spans="2:12" ht="19.5" customHeight="1" x14ac:dyDescent="0.3">
      <c r="B7120" s="32" t="s">
        <v>57</v>
      </c>
      <c r="C7120" s="30" t="s">
        <v>34</v>
      </c>
      <c r="D7120" s="30" t="s">
        <v>145</v>
      </c>
      <c r="E7120" s="29">
        <v>44593</v>
      </c>
      <c r="F7120" s="28" t="s">
        <v>149</v>
      </c>
      <c r="G7120" s="27">
        <v>0.27082320398477155</v>
      </c>
      <c r="H7120" s="27">
        <v>0.2612872419847716</v>
      </c>
      <c r="I7120" s="27">
        <v>0.24506136498477157</v>
      </c>
      <c r="J7120" s="26">
        <v>0.23789939498477158</v>
      </c>
      <c r="K7120" s="26">
        <v>0.22840059698477158</v>
      </c>
      <c r="L7120" s="26">
        <v>0.23619177698477159</v>
      </c>
    </row>
    <row r="7121" spans="2:12" ht="19.5" customHeight="1" x14ac:dyDescent="0.3">
      <c r="B7121" s="32" t="s">
        <v>57</v>
      </c>
      <c r="C7121" s="30" t="s">
        <v>34</v>
      </c>
      <c r="D7121" s="30" t="s">
        <v>145</v>
      </c>
      <c r="E7121" s="29">
        <v>44562</v>
      </c>
      <c r="F7121" s="28" t="s">
        <v>149</v>
      </c>
      <c r="G7121" s="27">
        <v>0.27245359898477156</v>
      </c>
      <c r="H7121" s="27">
        <v>0.26291789598477155</v>
      </c>
      <c r="I7121" s="27">
        <v>0.24667593598477158</v>
      </c>
      <c r="J7121" s="26">
        <v>0.23951282398477158</v>
      </c>
      <c r="K7121" s="26">
        <v>0.22999494798477157</v>
      </c>
      <c r="L7121" s="26">
        <v>0.23783734598477158</v>
      </c>
    </row>
    <row r="7122" spans="2:12" ht="19.5" customHeight="1" x14ac:dyDescent="0.3">
      <c r="B7122" s="32" t="s">
        <v>57</v>
      </c>
      <c r="C7122" s="30" t="s">
        <v>34</v>
      </c>
      <c r="D7122" s="30" t="s">
        <v>145</v>
      </c>
      <c r="E7122" s="29">
        <v>44896</v>
      </c>
      <c r="F7122" s="28" t="s">
        <v>150</v>
      </c>
      <c r="G7122" s="27">
        <v>0.17312641282233504</v>
      </c>
      <c r="H7122" s="27">
        <v>0.16564573282233502</v>
      </c>
      <c r="I7122" s="27">
        <v>0.15311596482233503</v>
      </c>
      <c r="J7122" s="26">
        <v>0.14762020782233504</v>
      </c>
      <c r="K7122" s="26">
        <v>0.13985202082233505</v>
      </c>
      <c r="L7122" s="26">
        <v>0.14492303182233501</v>
      </c>
    </row>
    <row r="7123" spans="2:12" ht="19.5" customHeight="1" x14ac:dyDescent="0.3">
      <c r="B7123" s="32" t="s">
        <v>57</v>
      </c>
      <c r="C7123" s="30" t="s">
        <v>34</v>
      </c>
      <c r="D7123" s="30" t="s">
        <v>145</v>
      </c>
      <c r="E7123" s="29">
        <v>44866</v>
      </c>
      <c r="F7123" s="28" t="s">
        <v>150</v>
      </c>
      <c r="G7123" s="27">
        <v>0.17984990682233504</v>
      </c>
      <c r="H7123" s="27">
        <v>0.17237029782233504</v>
      </c>
      <c r="I7123" s="27">
        <v>0.15977419582233504</v>
      </c>
      <c r="J7123" s="26">
        <v>0.15427373982233505</v>
      </c>
      <c r="K7123" s="26">
        <v>0.14642687282233505</v>
      </c>
      <c r="L7123" s="26">
        <v>0.15170909682233502</v>
      </c>
    </row>
    <row r="7124" spans="2:12" ht="19.5" customHeight="1" x14ac:dyDescent="0.3">
      <c r="B7124" s="32" t="s">
        <v>57</v>
      </c>
      <c r="C7124" s="30" t="s">
        <v>34</v>
      </c>
      <c r="D7124" s="30" t="s">
        <v>145</v>
      </c>
      <c r="E7124" s="29">
        <v>44835</v>
      </c>
      <c r="F7124" s="28" t="s">
        <v>150</v>
      </c>
      <c r="G7124" s="27">
        <v>0.19253148882233503</v>
      </c>
      <c r="H7124" s="27">
        <v>0.18505389682233503</v>
      </c>
      <c r="I7124" s="27">
        <v>0.17233269382233504</v>
      </c>
      <c r="J7124" s="26">
        <v>0.16682335582233504</v>
      </c>
      <c r="K7124" s="26">
        <v>0.15882810282233503</v>
      </c>
      <c r="L7124" s="26">
        <v>0.16450870482233504</v>
      </c>
    </row>
    <row r="7125" spans="2:12" ht="19.5" customHeight="1" x14ac:dyDescent="0.3">
      <c r="B7125" s="32" t="s">
        <v>57</v>
      </c>
      <c r="C7125" s="30" t="s">
        <v>34</v>
      </c>
      <c r="D7125" s="30" t="s">
        <v>145</v>
      </c>
      <c r="E7125" s="29">
        <v>44805</v>
      </c>
      <c r="F7125" s="28" t="s">
        <v>150</v>
      </c>
      <c r="G7125" s="27">
        <v>0.20761166082233504</v>
      </c>
      <c r="H7125" s="27">
        <v>0.20013646582233502</v>
      </c>
      <c r="I7125" s="27">
        <v>0.18726650082233501</v>
      </c>
      <c r="J7125" s="26">
        <v>0.18174660282233504</v>
      </c>
      <c r="K7125" s="26">
        <v>0.17357489582233504</v>
      </c>
      <c r="L7125" s="26">
        <v>0.17972922582233503</v>
      </c>
    </row>
    <row r="7126" spans="2:12" ht="19.5" customHeight="1" x14ac:dyDescent="0.3">
      <c r="B7126" s="32" t="s">
        <v>57</v>
      </c>
      <c r="C7126" s="30" t="s">
        <v>34</v>
      </c>
      <c r="D7126" s="30" t="s">
        <v>145</v>
      </c>
      <c r="E7126" s="29">
        <v>44774</v>
      </c>
      <c r="F7126" s="28" t="s">
        <v>150</v>
      </c>
      <c r="G7126" s="27">
        <v>0.22265477282233501</v>
      </c>
      <c r="H7126" s="27">
        <v>0.21518196982233501</v>
      </c>
      <c r="I7126" s="27">
        <v>0.20216360782233503</v>
      </c>
      <c r="J7126" s="26">
        <v>0.19663317582233503</v>
      </c>
      <c r="K7126" s="26">
        <v>0.18828545082233503</v>
      </c>
      <c r="L7126" s="26">
        <v>0.19491234382233502</v>
      </c>
    </row>
    <row r="7127" spans="2:12" ht="19.5" customHeight="1" x14ac:dyDescent="0.3">
      <c r="B7127" s="32" t="s">
        <v>57</v>
      </c>
      <c r="C7127" s="30" t="s">
        <v>34</v>
      </c>
      <c r="D7127" s="30" t="s">
        <v>145</v>
      </c>
      <c r="E7127" s="29">
        <v>44743</v>
      </c>
      <c r="F7127" s="28" t="s">
        <v>150</v>
      </c>
      <c r="G7127" s="27">
        <v>0.20934126382233503</v>
      </c>
      <c r="H7127" s="27">
        <v>0.20186634382233504</v>
      </c>
      <c r="I7127" s="27">
        <v>0.18897931682233501</v>
      </c>
      <c r="J7127" s="26">
        <v>0.18345820782233502</v>
      </c>
      <c r="K7127" s="26">
        <v>0.17526626382233501</v>
      </c>
      <c r="L7127" s="26">
        <v>0.18147492682233501</v>
      </c>
    </row>
    <row r="7128" spans="2:12" ht="19.5" customHeight="1" x14ac:dyDescent="0.3">
      <c r="B7128" s="32" t="s">
        <v>57</v>
      </c>
      <c r="C7128" s="30" t="s">
        <v>34</v>
      </c>
      <c r="D7128" s="30" t="s">
        <v>145</v>
      </c>
      <c r="E7128" s="29">
        <v>44713</v>
      </c>
      <c r="F7128" s="28" t="s">
        <v>150</v>
      </c>
      <c r="G7128" s="27">
        <v>0.23868391582233503</v>
      </c>
      <c r="H7128" s="27">
        <v>0.23121366082233505</v>
      </c>
      <c r="I7128" s="27">
        <v>0.21803717582233503</v>
      </c>
      <c r="J7128" s="26">
        <v>0.21249551782233503</v>
      </c>
      <c r="K7128" s="26">
        <v>0.20396023682233502</v>
      </c>
      <c r="L7128" s="26">
        <v>0.21109066882233504</v>
      </c>
    </row>
    <row r="7129" spans="2:12" ht="19.5" customHeight="1" x14ac:dyDescent="0.3">
      <c r="B7129" s="32" t="s">
        <v>57</v>
      </c>
      <c r="C7129" s="30" t="s">
        <v>34</v>
      </c>
      <c r="D7129" s="30" t="s">
        <v>145</v>
      </c>
      <c r="E7129" s="29">
        <v>44682</v>
      </c>
      <c r="F7129" s="28" t="s">
        <v>150</v>
      </c>
      <c r="G7129" s="27">
        <v>0.25772628682233506</v>
      </c>
      <c r="H7129" s="27">
        <v>0.25025905982233504</v>
      </c>
      <c r="I7129" s="27">
        <v>0.23689472682233503</v>
      </c>
      <c r="J7129" s="26">
        <v>0.23133973382233503</v>
      </c>
      <c r="K7129" s="26">
        <v>0.22258163782233503</v>
      </c>
      <c r="L7129" s="26">
        <v>0.23031026482233502</v>
      </c>
    </row>
    <row r="7130" spans="2:12" ht="19.5" customHeight="1" x14ac:dyDescent="0.3">
      <c r="B7130" s="32" t="s">
        <v>57</v>
      </c>
      <c r="C7130" s="30" t="s">
        <v>34</v>
      </c>
      <c r="D7130" s="30" t="s">
        <v>145</v>
      </c>
      <c r="E7130" s="29">
        <v>44652</v>
      </c>
      <c r="F7130" s="28" t="s">
        <v>150</v>
      </c>
      <c r="G7130" s="27">
        <v>0.26250371182233506</v>
      </c>
      <c r="H7130" s="27">
        <v>0.25503724482233503</v>
      </c>
      <c r="I7130" s="27">
        <v>0.24162578282233502</v>
      </c>
      <c r="J7130" s="26">
        <v>0.23606744382233505</v>
      </c>
      <c r="K7130" s="26">
        <v>0.22725344882233503</v>
      </c>
      <c r="L7130" s="26">
        <v>0.23513215382233502</v>
      </c>
    </row>
    <row r="7131" spans="2:12" ht="19.5" customHeight="1" x14ac:dyDescent="0.3">
      <c r="B7131" s="32" t="s">
        <v>57</v>
      </c>
      <c r="C7131" s="30" t="s">
        <v>34</v>
      </c>
      <c r="D7131" s="30" t="s">
        <v>145</v>
      </c>
      <c r="E7131" s="29">
        <v>44621</v>
      </c>
      <c r="F7131" s="28" t="s">
        <v>150</v>
      </c>
      <c r="G7131" s="27">
        <v>0.37036562582233501</v>
      </c>
      <c r="H7131" s="27">
        <v>0.36084403782233504</v>
      </c>
      <c r="I7131" s="27">
        <v>0.34372633382233503</v>
      </c>
      <c r="J7131" s="26">
        <v>0.33650105382233503</v>
      </c>
      <c r="K7131" s="26">
        <v>0.32594442582233502</v>
      </c>
      <c r="L7131" s="26">
        <v>0.33657559482233501</v>
      </c>
    </row>
    <row r="7132" spans="2:12" ht="19.5" customHeight="1" x14ac:dyDescent="0.3">
      <c r="B7132" s="32" t="s">
        <v>57</v>
      </c>
      <c r="C7132" s="30" t="s">
        <v>34</v>
      </c>
      <c r="D7132" s="30" t="s">
        <v>145</v>
      </c>
      <c r="E7132" s="29">
        <v>44593</v>
      </c>
      <c r="F7132" s="28" t="s">
        <v>150</v>
      </c>
      <c r="G7132" s="27">
        <v>0.27996025982233502</v>
      </c>
      <c r="H7132" s="27">
        <v>0.27042429782233507</v>
      </c>
      <c r="I7132" s="27">
        <v>0.25419842082233501</v>
      </c>
      <c r="J7132" s="26">
        <v>0.24703645082233505</v>
      </c>
      <c r="K7132" s="26">
        <v>0.23753765282233502</v>
      </c>
      <c r="L7132" s="26">
        <v>0.24532883282233506</v>
      </c>
    </row>
    <row r="7133" spans="2:12" ht="19.5" customHeight="1" x14ac:dyDescent="0.3">
      <c r="B7133" s="32" t="s">
        <v>57</v>
      </c>
      <c r="C7133" s="30" t="s">
        <v>34</v>
      </c>
      <c r="D7133" s="30" t="s">
        <v>145</v>
      </c>
      <c r="E7133" s="29">
        <v>44562</v>
      </c>
      <c r="F7133" s="28" t="s">
        <v>150</v>
      </c>
      <c r="G7133" s="27">
        <v>0.28159065482233503</v>
      </c>
      <c r="H7133" s="27">
        <v>0.27205495182233508</v>
      </c>
      <c r="I7133" s="27">
        <v>0.25581299182233502</v>
      </c>
      <c r="J7133" s="26">
        <v>0.24864987982233505</v>
      </c>
      <c r="K7133" s="26">
        <v>0.23913200382233504</v>
      </c>
      <c r="L7133" s="26">
        <v>0.24697440182233504</v>
      </c>
    </row>
    <row r="7134" spans="2:12" ht="19.5" customHeight="1" x14ac:dyDescent="0.3">
      <c r="B7134" s="32" t="s">
        <v>57</v>
      </c>
      <c r="C7134" s="30" t="s">
        <v>34</v>
      </c>
      <c r="D7134" s="30" t="s">
        <v>145</v>
      </c>
      <c r="E7134" s="29">
        <v>44896</v>
      </c>
      <c r="F7134" s="28" t="s">
        <v>151</v>
      </c>
      <c r="G7134" s="27">
        <v>0.17008072754314721</v>
      </c>
      <c r="H7134" s="27">
        <v>0.16260004754314722</v>
      </c>
      <c r="I7134" s="27">
        <v>0.15007027954314722</v>
      </c>
      <c r="J7134" s="26">
        <v>0.14457452254314723</v>
      </c>
      <c r="K7134" s="26">
        <v>0.13680633554314722</v>
      </c>
      <c r="L7134" s="26">
        <v>0.14187734654314721</v>
      </c>
    </row>
    <row r="7135" spans="2:12" ht="19.5" customHeight="1" x14ac:dyDescent="0.3">
      <c r="B7135" s="32" t="s">
        <v>57</v>
      </c>
      <c r="C7135" s="30" t="s">
        <v>34</v>
      </c>
      <c r="D7135" s="30" t="s">
        <v>145</v>
      </c>
      <c r="E7135" s="29">
        <v>44866</v>
      </c>
      <c r="F7135" s="28" t="s">
        <v>151</v>
      </c>
      <c r="G7135" s="27">
        <v>0.17680422154314723</v>
      </c>
      <c r="H7135" s="27">
        <v>0.16932461254314723</v>
      </c>
      <c r="I7135" s="27">
        <v>0.15672851054314724</v>
      </c>
      <c r="J7135" s="26">
        <v>0.15122805454314725</v>
      </c>
      <c r="K7135" s="26">
        <v>0.14338118754314724</v>
      </c>
      <c r="L7135" s="26">
        <v>0.14866341154314722</v>
      </c>
    </row>
    <row r="7136" spans="2:12" ht="19.5" customHeight="1" x14ac:dyDescent="0.3">
      <c r="B7136" s="32" t="s">
        <v>57</v>
      </c>
      <c r="C7136" s="30" t="s">
        <v>34</v>
      </c>
      <c r="D7136" s="30" t="s">
        <v>145</v>
      </c>
      <c r="E7136" s="29">
        <v>44835</v>
      </c>
      <c r="F7136" s="28" t="s">
        <v>151</v>
      </c>
      <c r="G7136" s="27">
        <v>0.18948580354314723</v>
      </c>
      <c r="H7136" s="27">
        <v>0.18200821154314722</v>
      </c>
      <c r="I7136" s="27">
        <v>0.16928700854314724</v>
      </c>
      <c r="J7136" s="26">
        <v>0.16377767054314724</v>
      </c>
      <c r="K7136" s="26">
        <v>0.15578241754314723</v>
      </c>
      <c r="L7136" s="26">
        <v>0.16146301954314723</v>
      </c>
    </row>
    <row r="7137" spans="2:12" ht="19.5" customHeight="1" x14ac:dyDescent="0.3">
      <c r="B7137" s="32" t="s">
        <v>57</v>
      </c>
      <c r="C7137" s="30" t="s">
        <v>34</v>
      </c>
      <c r="D7137" s="30" t="s">
        <v>145</v>
      </c>
      <c r="E7137" s="29">
        <v>44805</v>
      </c>
      <c r="F7137" s="28" t="s">
        <v>151</v>
      </c>
      <c r="G7137" s="27">
        <v>0.20456597554314723</v>
      </c>
      <c r="H7137" s="27">
        <v>0.19709078054314721</v>
      </c>
      <c r="I7137" s="27">
        <v>0.1842208155431472</v>
      </c>
      <c r="J7137" s="26">
        <v>0.17870091754314724</v>
      </c>
      <c r="K7137" s="26">
        <v>0.17052921054314724</v>
      </c>
      <c r="L7137" s="26">
        <v>0.17668354054314722</v>
      </c>
    </row>
    <row r="7138" spans="2:12" ht="19.5" customHeight="1" x14ac:dyDescent="0.3">
      <c r="B7138" s="32" t="s">
        <v>57</v>
      </c>
      <c r="C7138" s="30" t="s">
        <v>34</v>
      </c>
      <c r="D7138" s="30" t="s">
        <v>145</v>
      </c>
      <c r="E7138" s="29">
        <v>44774</v>
      </c>
      <c r="F7138" s="28" t="s">
        <v>151</v>
      </c>
      <c r="G7138" s="27">
        <v>0.2196090875431472</v>
      </c>
      <c r="H7138" s="27">
        <v>0.2121362845431472</v>
      </c>
      <c r="I7138" s="27">
        <v>0.19911792254314722</v>
      </c>
      <c r="J7138" s="26">
        <v>0.19358749054314722</v>
      </c>
      <c r="K7138" s="26">
        <v>0.18523976554314722</v>
      </c>
      <c r="L7138" s="26">
        <v>0.19186665854314722</v>
      </c>
    </row>
    <row r="7139" spans="2:12" ht="19.5" customHeight="1" x14ac:dyDescent="0.3">
      <c r="B7139" s="32" t="s">
        <v>57</v>
      </c>
      <c r="C7139" s="30" t="s">
        <v>34</v>
      </c>
      <c r="D7139" s="30" t="s">
        <v>145</v>
      </c>
      <c r="E7139" s="29">
        <v>44743</v>
      </c>
      <c r="F7139" s="28" t="s">
        <v>151</v>
      </c>
      <c r="G7139" s="27">
        <v>0.20629557854314723</v>
      </c>
      <c r="H7139" s="27">
        <v>0.19882065854314723</v>
      </c>
      <c r="I7139" s="27">
        <v>0.18593363154314721</v>
      </c>
      <c r="J7139" s="26">
        <v>0.18041252254314721</v>
      </c>
      <c r="K7139" s="26">
        <v>0.17222057854314721</v>
      </c>
      <c r="L7139" s="26">
        <v>0.17842924154314721</v>
      </c>
    </row>
    <row r="7140" spans="2:12" ht="19.5" customHeight="1" x14ac:dyDescent="0.3">
      <c r="B7140" s="32" t="s">
        <v>57</v>
      </c>
      <c r="C7140" s="30" t="s">
        <v>34</v>
      </c>
      <c r="D7140" s="30" t="s">
        <v>145</v>
      </c>
      <c r="E7140" s="29">
        <v>44713</v>
      </c>
      <c r="F7140" s="28" t="s">
        <v>151</v>
      </c>
      <c r="G7140" s="27">
        <v>0.23563823054314723</v>
      </c>
      <c r="H7140" s="27">
        <v>0.22816797554314724</v>
      </c>
      <c r="I7140" s="27">
        <v>0.21499149054314723</v>
      </c>
      <c r="J7140" s="26">
        <v>0.2094498325431472</v>
      </c>
      <c r="K7140" s="26">
        <v>0.20091455154314722</v>
      </c>
      <c r="L7140" s="26">
        <v>0.20804498354314724</v>
      </c>
    </row>
    <row r="7141" spans="2:12" ht="19.5" customHeight="1" x14ac:dyDescent="0.3">
      <c r="B7141" s="32" t="s">
        <v>57</v>
      </c>
      <c r="C7141" s="30" t="s">
        <v>34</v>
      </c>
      <c r="D7141" s="30" t="s">
        <v>145</v>
      </c>
      <c r="E7141" s="29">
        <v>44682</v>
      </c>
      <c r="F7141" s="28" t="s">
        <v>151</v>
      </c>
      <c r="G7141" s="27">
        <v>0.2546806015431472</v>
      </c>
      <c r="H7141" s="27">
        <v>0.24721337454314721</v>
      </c>
      <c r="I7141" s="27">
        <v>0.23384904154314723</v>
      </c>
      <c r="J7141" s="26">
        <v>0.22829404854314722</v>
      </c>
      <c r="K7141" s="26">
        <v>0.21953595254314723</v>
      </c>
      <c r="L7141" s="26">
        <v>0.22726457954314722</v>
      </c>
    </row>
    <row r="7142" spans="2:12" ht="19.5" customHeight="1" x14ac:dyDescent="0.3">
      <c r="B7142" s="32" t="s">
        <v>57</v>
      </c>
      <c r="C7142" s="30" t="s">
        <v>34</v>
      </c>
      <c r="D7142" s="30" t="s">
        <v>145</v>
      </c>
      <c r="E7142" s="29">
        <v>44652</v>
      </c>
      <c r="F7142" s="28" t="s">
        <v>151</v>
      </c>
      <c r="G7142" s="27">
        <v>0.2594580265431472</v>
      </c>
      <c r="H7142" s="27">
        <v>0.25199155954314723</v>
      </c>
      <c r="I7142" s="27">
        <v>0.23858009754314721</v>
      </c>
      <c r="J7142" s="26">
        <v>0.23302175854314722</v>
      </c>
      <c r="K7142" s="26">
        <v>0.22420776354314723</v>
      </c>
      <c r="L7142" s="26">
        <v>0.23208646854314721</v>
      </c>
    </row>
    <row r="7143" spans="2:12" ht="19.5" customHeight="1" x14ac:dyDescent="0.3">
      <c r="B7143" s="32" t="s">
        <v>57</v>
      </c>
      <c r="C7143" s="30" t="s">
        <v>34</v>
      </c>
      <c r="D7143" s="30" t="s">
        <v>145</v>
      </c>
      <c r="E7143" s="29">
        <v>44621</v>
      </c>
      <c r="F7143" s="28" t="s">
        <v>151</v>
      </c>
      <c r="G7143" s="27">
        <v>0.36731994054314721</v>
      </c>
      <c r="H7143" s="27">
        <v>0.35779835254314724</v>
      </c>
      <c r="I7143" s="27">
        <v>0.34068064854314722</v>
      </c>
      <c r="J7143" s="26">
        <v>0.33345536854314722</v>
      </c>
      <c r="K7143" s="26">
        <v>0.32289874054314721</v>
      </c>
      <c r="L7143" s="26">
        <v>0.33352990954314721</v>
      </c>
    </row>
    <row r="7144" spans="2:12" ht="19.5" customHeight="1" x14ac:dyDescent="0.3">
      <c r="B7144" s="32" t="s">
        <v>57</v>
      </c>
      <c r="C7144" s="30" t="s">
        <v>34</v>
      </c>
      <c r="D7144" s="30" t="s">
        <v>145</v>
      </c>
      <c r="E7144" s="29">
        <v>44593</v>
      </c>
      <c r="F7144" s="28" t="s">
        <v>151</v>
      </c>
      <c r="G7144" s="27">
        <v>0.27691457454314722</v>
      </c>
      <c r="H7144" s="27">
        <v>0.26737861254314721</v>
      </c>
      <c r="I7144" s="27">
        <v>0.25115273554314721</v>
      </c>
      <c r="J7144" s="26">
        <v>0.24399076554314722</v>
      </c>
      <c r="K7144" s="26">
        <v>0.23449196754314722</v>
      </c>
      <c r="L7144" s="26">
        <v>0.24228314754314723</v>
      </c>
    </row>
    <row r="7145" spans="2:12" ht="19.5" customHeight="1" x14ac:dyDescent="0.3">
      <c r="B7145" s="32" t="s">
        <v>57</v>
      </c>
      <c r="C7145" s="30" t="s">
        <v>34</v>
      </c>
      <c r="D7145" s="30" t="s">
        <v>145</v>
      </c>
      <c r="E7145" s="29">
        <v>44562</v>
      </c>
      <c r="F7145" s="28" t="s">
        <v>151</v>
      </c>
      <c r="G7145" s="27">
        <v>0.27854496954314723</v>
      </c>
      <c r="H7145" s="27">
        <v>0.26900926654314722</v>
      </c>
      <c r="I7145" s="27">
        <v>0.25276730654314722</v>
      </c>
      <c r="J7145" s="26">
        <v>0.24560419454314722</v>
      </c>
      <c r="K7145" s="26">
        <v>0.23608631854314724</v>
      </c>
      <c r="L7145" s="26">
        <v>0.24392871654314724</v>
      </c>
    </row>
    <row r="7146" spans="2:12" ht="19.5" customHeight="1" x14ac:dyDescent="0.3">
      <c r="B7146" s="32" t="s">
        <v>57</v>
      </c>
      <c r="C7146" s="30" t="s">
        <v>34</v>
      </c>
      <c r="D7146" s="30" t="s">
        <v>145</v>
      </c>
      <c r="E7146" s="29">
        <v>44896</v>
      </c>
      <c r="F7146" s="28" t="s">
        <v>152</v>
      </c>
      <c r="G7146" s="27">
        <v>0.16805027069035536</v>
      </c>
      <c r="H7146" s="27">
        <v>0.16056959069035534</v>
      </c>
      <c r="I7146" s="27">
        <v>0.14803982269035534</v>
      </c>
      <c r="J7146" s="26">
        <v>0.14254406569035535</v>
      </c>
      <c r="K7146" s="26">
        <v>0.13477587869035534</v>
      </c>
      <c r="L7146" s="26">
        <v>0.13984688969035533</v>
      </c>
    </row>
    <row r="7147" spans="2:12" ht="19.5" customHeight="1" x14ac:dyDescent="0.3">
      <c r="B7147" s="32" t="s">
        <v>57</v>
      </c>
      <c r="C7147" s="30" t="s">
        <v>34</v>
      </c>
      <c r="D7147" s="30" t="s">
        <v>145</v>
      </c>
      <c r="E7147" s="29">
        <v>44866</v>
      </c>
      <c r="F7147" s="28" t="s">
        <v>152</v>
      </c>
      <c r="G7147" s="27">
        <v>0.17477376469035535</v>
      </c>
      <c r="H7147" s="27">
        <v>0.16729415569035536</v>
      </c>
      <c r="I7147" s="27">
        <v>0.15469805369035536</v>
      </c>
      <c r="J7147" s="26">
        <v>0.14919759769035537</v>
      </c>
      <c r="K7147" s="26">
        <v>0.14135073069035536</v>
      </c>
      <c r="L7147" s="26">
        <v>0.14663295469035534</v>
      </c>
    </row>
    <row r="7148" spans="2:12" ht="19.5" customHeight="1" x14ac:dyDescent="0.3">
      <c r="B7148" s="32" t="s">
        <v>57</v>
      </c>
      <c r="C7148" s="30" t="s">
        <v>34</v>
      </c>
      <c r="D7148" s="30" t="s">
        <v>145</v>
      </c>
      <c r="E7148" s="29">
        <v>44835</v>
      </c>
      <c r="F7148" s="28" t="s">
        <v>152</v>
      </c>
      <c r="G7148" s="27">
        <v>0.18745534669035535</v>
      </c>
      <c r="H7148" s="27">
        <v>0.17997775469035535</v>
      </c>
      <c r="I7148" s="27">
        <v>0.16725655169035536</v>
      </c>
      <c r="J7148" s="26">
        <v>0.16174721369035536</v>
      </c>
      <c r="K7148" s="26">
        <v>0.15375196069035535</v>
      </c>
      <c r="L7148" s="26">
        <v>0.15943256269035536</v>
      </c>
    </row>
    <row r="7149" spans="2:12" ht="19.5" customHeight="1" x14ac:dyDescent="0.3">
      <c r="B7149" s="32" t="s">
        <v>57</v>
      </c>
      <c r="C7149" s="30" t="s">
        <v>34</v>
      </c>
      <c r="D7149" s="30" t="s">
        <v>145</v>
      </c>
      <c r="E7149" s="29">
        <v>44805</v>
      </c>
      <c r="F7149" s="28" t="s">
        <v>152</v>
      </c>
      <c r="G7149" s="27">
        <v>0.20253551869035535</v>
      </c>
      <c r="H7149" s="27">
        <v>0.19506032369035534</v>
      </c>
      <c r="I7149" s="27">
        <v>0.18219035869035533</v>
      </c>
      <c r="J7149" s="26">
        <v>0.17667046069035536</v>
      </c>
      <c r="K7149" s="26">
        <v>0.16849875369035536</v>
      </c>
      <c r="L7149" s="26">
        <v>0.17465308369035534</v>
      </c>
    </row>
    <row r="7150" spans="2:12" ht="19.5" customHeight="1" x14ac:dyDescent="0.3">
      <c r="B7150" s="32" t="s">
        <v>57</v>
      </c>
      <c r="C7150" s="30" t="s">
        <v>34</v>
      </c>
      <c r="D7150" s="30" t="s">
        <v>145</v>
      </c>
      <c r="E7150" s="29">
        <v>44774</v>
      </c>
      <c r="F7150" s="28" t="s">
        <v>152</v>
      </c>
      <c r="G7150" s="27">
        <v>0.21757863069035535</v>
      </c>
      <c r="H7150" s="27">
        <v>0.21010582769035535</v>
      </c>
      <c r="I7150" s="27">
        <v>0.19708746569035535</v>
      </c>
      <c r="J7150" s="26">
        <v>0.19155703369035534</v>
      </c>
      <c r="K7150" s="26">
        <v>0.18320930869035534</v>
      </c>
      <c r="L7150" s="26">
        <v>0.18983620169035537</v>
      </c>
    </row>
    <row r="7151" spans="2:12" ht="19.5" customHeight="1" x14ac:dyDescent="0.3">
      <c r="B7151" s="32" t="s">
        <v>57</v>
      </c>
      <c r="C7151" s="30" t="s">
        <v>34</v>
      </c>
      <c r="D7151" s="30" t="s">
        <v>145</v>
      </c>
      <c r="E7151" s="29">
        <v>44743</v>
      </c>
      <c r="F7151" s="28" t="s">
        <v>152</v>
      </c>
      <c r="G7151" s="27">
        <v>0.20426512169035535</v>
      </c>
      <c r="H7151" s="27">
        <v>0.19679020169035535</v>
      </c>
      <c r="I7151" s="27">
        <v>0.18390317469035533</v>
      </c>
      <c r="J7151" s="26">
        <v>0.17838206569035533</v>
      </c>
      <c r="K7151" s="26">
        <v>0.17019012169035533</v>
      </c>
      <c r="L7151" s="26">
        <v>0.17639878469035533</v>
      </c>
    </row>
    <row r="7152" spans="2:12" ht="19.5" customHeight="1" x14ac:dyDescent="0.3">
      <c r="B7152" s="32" t="s">
        <v>57</v>
      </c>
      <c r="C7152" s="30" t="s">
        <v>34</v>
      </c>
      <c r="D7152" s="30" t="s">
        <v>145</v>
      </c>
      <c r="E7152" s="29">
        <v>44713</v>
      </c>
      <c r="F7152" s="28" t="s">
        <v>152</v>
      </c>
      <c r="G7152" s="27">
        <v>0.23360777369035535</v>
      </c>
      <c r="H7152" s="27">
        <v>0.22613751869035537</v>
      </c>
      <c r="I7152" s="27">
        <v>0.21296103369035535</v>
      </c>
      <c r="J7152" s="26">
        <v>0.20741937569035535</v>
      </c>
      <c r="K7152" s="26">
        <v>0.19888409469035534</v>
      </c>
      <c r="L7152" s="26">
        <v>0.20601452669035536</v>
      </c>
    </row>
    <row r="7153" spans="2:12" ht="19.5" customHeight="1" x14ac:dyDescent="0.3">
      <c r="B7153" s="32" t="s">
        <v>57</v>
      </c>
      <c r="C7153" s="30" t="s">
        <v>34</v>
      </c>
      <c r="D7153" s="30" t="s">
        <v>145</v>
      </c>
      <c r="E7153" s="29">
        <v>44682</v>
      </c>
      <c r="F7153" s="28" t="s">
        <v>152</v>
      </c>
      <c r="G7153" s="27">
        <v>0.25265014469035535</v>
      </c>
      <c r="H7153" s="27">
        <v>0.24518291769035533</v>
      </c>
      <c r="I7153" s="27">
        <v>0.23181858469035535</v>
      </c>
      <c r="J7153" s="26">
        <v>0.22626359169035534</v>
      </c>
      <c r="K7153" s="26">
        <v>0.21750549569035535</v>
      </c>
      <c r="L7153" s="26">
        <v>0.22523412269035534</v>
      </c>
    </row>
    <row r="7154" spans="2:12" ht="19.5" customHeight="1" x14ac:dyDescent="0.3">
      <c r="B7154" s="32" t="s">
        <v>57</v>
      </c>
      <c r="C7154" s="30" t="s">
        <v>34</v>
      </c>
      <c r="D7154" s="30" t="s">
        <v>145</v>
      </c>
      <c r="E7154" s="29">
        <v>44652</v>
      </c>
      <c r="F7154" s="28" t="s">
        <v>152</v>
      </c>
      <c r="G7154" s="27">
        <v>0.2574275696903553</v>
      </c>
      <c r="H7154" s="27">
        <v>0.24996110269035535</v>
      </c>
      <c r="I7154" s="27">
        <v>0.23654964069035533</v>
      </c>
      <c r="J7154" s="26">
        <v>0.23099130169035537</v>
      </c>
      <c r="K7154" s="26">
        <v>0.22217730669035535</v>
      </c>
      <c r="L7154" s="26">
        <v>0.23005601169035536</v>
      </c>
    </row>
    <row r="7155" spans="2:12" ht="19.5" customHeight="1" x14ac:dyDescent="0.3">
      <c r="B7155" s="32" t="s">
        <v>57</v>
      </c>
      <c r="C7155" s="30" t="s">
        <v>34</v>
      </c>
      <c r="D7155" s="30" t="s">
        <v>145</v>
      </c>
      <c r="E7155" s="29">
        <v>44621</v>
      </c>
      <c r="F7155" s="28" t="s">
        <v>152</v>
      </c>
      <c r="G7155" s="27">
        <v>0.3652894836903553</v>
      </c>
      <c r="H7155" s="27">
        <v>0.35576789569035538</v>
      </c>
      <c r="I7155" s="27">
        <v>0.33865019169035537</v>
      </c>
      <c r="J7155" s="26">
        <v>0.33142491169035537</v>
      </c>
      <c r="K7155" s="26">
        <v>0.3208682836903553</v>
      </c>
      <c r="L7155" s="26">
        <v>0.3314994526903553</v>
      </c>
    </row>
    <row r="7156" spans="2:12" ht="19.5" customHeight="1" x14ac:dyDescent="0.3">
      <c r="B7156" s="32" t="s">
        <v>57</v>
      </c>
      <c r="C7156" s="30" t="s">
        <v>34</v>
      </c>
      <c r="D7156" s="30" t="s">
        <v>145</v>
      </c>
      <c r="E7156" s="29">
        <v>44593</v>
      </c>
      <c r="F7156" s="28" t="s">
        <v>152</v>
      </c>
      <c r="G7156" s="27">
        <v>0.27488411769035537</v>
      </c>
      <c r="H7156" s="27">
        <v>0.2653481556903553</v>
      </c>
      <c r="I7156" s="27">
        <v>0.24912227869035536</v>
      </c>
      <c r="J7156" s="26">
        <v>0.24196030869035537</v>
      </c>
      <c r="K7156" s="26">
        <v>0.23246151069035534</v>
      </c>
      <c r="L7156" s="26">
        <v>0.24025269069035537</v>
      </c>
    </row>
    <row r="7157" spans="2:12" ht="19.5" customHeight="1" x14ac:dyDescent="0.3">
      <c r="B7157" s="32" t="s">
        <v>57</v>
      </c>
      <c r="C7157" s="30" t="s">
        <v>34</v>
      </c>
      <c r="D7157" s="30" t="s">
        <v>145</v>
      </c>
      <c r="E7157" s="29">
        <v>44562</v>
      </c>
      <c r="F7157" s="28" t="s">
        <v>152</v>
      </c>
      <c r="G7157" s="27">
        <v>0.27651451269035532</v>
      </c>
      <c r="H7157" s="27">
        <v>0.26697880969035531</v>
      </c>
      <c r="I7157" s="27">
        <v>0.25073684969035537</v>
      </c>
      <c r="J7157" s="26">
        <v>0.24357373769035537</v>
      </c>
      <c r="K7157" s="26">
        <v>0.23405586169035536</v>
      </c>
      <c r="L7157" s="26">
        <v>0.24189825969035536</v>
      </c>
    </row>
    <row r="7158" spans="2:12" ht="19.5" customHeight="1" x14ac:dyDescent="0.3">
      <c r="B7158" s="32" t="s">
        <v>57</v>
      </c>
      <c r="C7158" s="30" t="s">
        <v>34</v>
      </c>
      <c r="D7158" s="30" t="s">
        <v>145</v>
      </c>
      <c r="E7158" s="29">
        <v>44896</v>
      </c>
      <c r="F7158" s="28" t="s">
        <v>153</v>
      </c>
      <c r="G7158" s="27">
        <v>0.16398935698477157</v>
      </c>
      <c r="H7158" s="27">
        <v>0.15650867698477156</v>
      </c>
      <c r="I7158" s="27">
        <v>0.14397890898477159</v>
      </c>
      <c r="J7158" s="26">
        <v>0.13848315198477157</v>
      </c>
      <c r="K7158" s="26">
        <v>0.13071496498477159</v>
      </c>
      <c r="L7158" s="26">
        <v>0.13578597598477157</v>
      </c>
    </row>
    <row r="7159" spans="2:12" ht="19.5" customHeight="1" x14ac:dyDescent="0.3">
      <c r="B7159" s="32" t="s">
        <v>57</v>
      </c>
      <c r="C7159" s="30" t="s">
        <v>34</v>
      </c>
      <c r="D7159" s="30" t="s">
        <v>145</v>
      </c>
      <c r="E7159" s="29">
        <v>44866</v>
      </c>
      <c r="F7159" s="28" t="s">
        <v>153</v>
      </c>
      <c r="G7159" s="27">
        <v>0.1707128509847716</v>
      </c>
      <c r="H7159" s="27">
        <v>0.16323324198477157</v>
      </c>
      <c r="I7159" s="27">
        <v>0.15063713998477157</v>
      </c>
      <c r="J7159" s="26">
        <v>0.14513668398477159</v>
      </c>
      <c r="K7159" s="26">
        <v>0.13728981698477158</v>
      </c>
      <c r="L7159" s="26">
        <v>0.14257204098477158</v>
      </c>
    </row>
    <row r="7160" spans="2:12" ht="19.5" customHeight="1" x14ac:dyDescent="0.3">
      <c r="B7160" s="32" t="s">
        <v>57</v>
      </c>
      <c r="C7160" s="30" t="s">
        <v>34</v>
      </c>
      <c r="D7160" s="30" t="s">
        <v>145</v>
      </c>
      <c r="E7160" s="29">
        <v>44835</v>
      </c>
      <c r="F7160" s="28" t="s">
        <v>153</v>
      </c>
      <c r="G7160" s="27">
        <v>0.18339443298477159</v>
      </c>
      <c r="H7160" s="27">
        <v>0.17591684098477156</v>
      </c>
      <c r="I7160" s="27">
        <v>0.1631956379847716</v>
      </c>
      <c r="J7160" s="26">
        <v>0.15768629998477157</v>
      </c>
      <c r="K7160" s="26">
        <v>0.14969104698477159</v>
      </c>
      <c r="L7160" s="26">
        <v>0.15537164898477157</v>
      </c>
    </row>
    <row r="7161" spans="2:12" ht="19.5" customHeight="1" x14ac:dyDescent="0.3">
      <c r="B7161" s="32" t="s">
        <v>57</v>
      </c>
      <c r="C7161" s="30" t="s">
        <v>34</v>
      </c>
      <c r="D7161" s="30" t="s">
        <v>145</v>
      </c>
      <c r="E7161" s="29">
        <v>44805</v>
      </c>
      <c r="F7161" s="28" t="s">
        <v>153</v>
      </c>
      <c r="G7161" s="27">
        <v>0.1984746049847716</v>
      </c>
      <c r="H7161" s="27">
        <v>0.19099940998477158</v>
      </c>
      <c r="I7161" s="27">
        <v>0.17812944498477157</v>
      </c>
      <c r="J7161" s="26">
        <v>0.17260954698477157</v>
      </c>
      <c r="K7161" s="26">
        <v>0.16443783998477157</v>
      </c>
      <c r="L7161" s="26">
        <v>0.17059216998477159</v>
      </c>
    </row>
    <row r="7162" spans="2:12" ht="19.5" customHeight="1" x14ac:dyDescent="0.3">
      <c r="B7162" s="32" t="s">
        <v>57</v>
      </c>
      <c r="C7162" s="30" t="s">
        <v>34</v>
      </c>
      <c r="D7162" s="30" t="s">
        <v>145</v>
      </c>
      <c r="E7162" s="29">
        <v>44774</v>
      </c>
      <c r="F7162" s="28" t="s">
        <v>153</v>
      </c>
      <c r="G7162" s="27">
        <v>0.21351771698477157</v>
      </c>
      <c r="H7162" s="27">
        <v>0.20604491398477157</v>
      </c>
      <c r="I7162" s="27">
        <v>0.19302655198477156</v>
      </c>
      <c r="J7162" s="26">
        <v>0.18749611998477159</v>
      </c>
      <c r="K7162" s="26">
        <v>0.17914839498477159</v>
      </c>
      <c r="L7162" s="26">
        <v>0.18577528798477158</v>
      </c>
    </row>
    <row r="7163" spans="2:12" ht="19.5" customHeight="1" x14ac:dyDescent="0.3">
      <c r="B7163" s="32" t="s">
        <v>57</v>
      </c>
      <c r="C7163" s="30" t="s">
        <v>34</v>
      </c>
      <c r="D7163" s="30" t="s">
        <v>145</v>
      </c>
      <c r="E7163" s="29">
        <v>44743</v>
      </c>
      <c r="F7163" s="28" t="s">
        <v>153</v>
      </c>
      <c r="G7163" s="27">
        <v>0.20020420798477159</v>
      </c>
      <c r="H7163" s="27">
        <v>0.1927292879847716</v>
      </c>
      <c r="I7163" s="27">
        <v>0.17984226098477157</v>
      </c>
      <c r="J7163" s="26">
        <v>0.17432115198477158</v>
      </c>
      <c r="K7163" s="26">
        <v>0.16612920798477157</v>
      </c>
      <c r="L7163" s="26">
        <v>0.17233787098477157</v>
      </c>
    </row>
    <row r="7164" spans="2:12" ht="19.5" customHeight="1" x14ac:dyDescent="0.3">
      <c r="B7164" s="32" t="s">
        <v>57</v>
      </c>
      <c r="C7164" s="30" t="s">
        <v>34</v>
      </c>
      <c r="D7164" s="30" t="s">
        <v>145</v>
      </c>
      <c r="E7164" s="29">
        <v>44713</v>
      </c>
      <c r="F7164" s="28" t="s">
        <v>153</v>
      </c>
      <c r="G7164" s="27">
        <v>0.22954685998477156</v>
      </c>
      <c r="H7164" s="27">
        <v>0.22207660498477158</v>
      </c>
      <c r="I7164" s="27">
        <v>0.20890011998477157</v>
      </c>
      <c r="J7164" s="26">
        <v>0.20335846198477156</v>
      </c>
      <c r="K7164" s="26">
        <v>0.19482318098477155</v>
      </c>
      <c r="L7164" s="26">
        <v>0.20195361298477157</v>
      </c>
    </row>
    <row r="7165" spans="2:12" ht="19.5" customHeight="1" x14ac:dyDescent="0.3">
      <c r="B7165" s="32" t="s">
        <v>57</v>
      </c>
      <c r="C7165" s="30" t="s">
        <v>34</v>
      </c>
      <c r="D7165" s="30" t="s">
        <v>145</v>
      </c>
      <c r="E7165" s="29">
        <v>44682</v>
      </c>
      <c r="F7165" s="28" t="s">
        <v>153</v>
      </c>
      <c r="G7165" s="27">
        <v>0.24858923098477156</v>
      </c>
      <c r="H7165" s="27">
        <v>0.24112200398477157</v>
      </c>
      <c r="I7165" s="27">
        <v>0.22775767098477157</v>
      </c>
      <c r="J7165" s="26">
        <v>0.22220267798477158</v>
      </c>
      <c r="K7165" s="26">
        <v>0.21344458198477159</v>
      </c>
      <c r="L7165" s="26">
        <v>0.22117320898477158</v>
      </c>
    </row>
    <row r="7166" spans="2:12" ht="19.5" customHeight="1" x14ac:dyDescent="0.3">
      <c r="B7166" s="32" t="s">
        <v>57</v>
      </c>
      <c r="C7166" s="30" t="s">
        <v>34</v>
      </c>
      <c r="D7166" s="30" t="s">
        <v>145</v>
      </c>
      <c r="E7166" s="29">
        <v>44652</v>
      </c>
      <c r="F7166" s="28" t="s">
        <v>153</v>
      </c>
      <c r="G7166" s="27">
        <v>0.25336665598477159</v>
      </c>
      <c r="H7166" s="27">
        <v>0.24590018898477156</v>
      </c>
      <c r="I7166" s="27">
        <v>0.23248872698477158</v>
      </c>
      <c r="J7166" s="26">
        <v>0.22693038798477158</v>
      </c>
      <c r="K7166" s="26">
        <v>0.21811639298477159</v>
      </c>
      <c r="L7166" s="26">
        <v>0.22599509798477158</v>
      </c>
    </row>
    <row r="7167" spans="2:12" ht="19.5" customHeight="1" x14ac:dyDescent="0.3">
      <c r="B7167" s="32" t="s">
        <v>57</v>
      </c>
      <c r="C7167" s="30" t="s">
        <v>34</v>
      </c>
      <c r="D7167" s="30" t="s">
        <v>145</v>
      </c>
      <c r="E7167" s="29">
        <v>44621</v>
      </c>
      <c r="F7167" s="28" t="s">
        <v>153</v>
      </c>
      <c r="G7167" s="27">
        <v>0.36122856998477154</v>
      </c>
      <c r="H7167" s="27">
        <v>0.35170698198477157</v>
      </c>
      <c r="I7167" s="27">
        <v>0.33458927798477156</v>
      </c>
      <c r="J7167" s="26">
        <v>0.32736399798477156</v>
      </c>
      <c r="K7167" s="26">
        <v>0.31680736998477155</v>
      </c>
      <c r="L7167" s="26">
        <v>0.32743853898477154</v>
      </c>
    </row>
    <row r="7168" spans="2:12" ht="19.5" customHeight="1" x14ac:dyDescent="0.3">
      <c r="B7168" s="32" t="s">
        <v>57</v>
      </c>
      <c r="C7168" s="30" t="s">
        <v>34</v>
      </c>
      <c r="D7168" s="30" t="s">
        <v>145</v>
      </c>
      <c r="E7168" s="29">
        <v>44593</v>
      </c>
      <c r="F7168" s="28" t="s">
        <v>153</v>
      </c>
      <c r="G7168" s="27">
        <v>0.27082320398477155</v>
      </c>
      <c r="H7168" s="27">
        <v>0.2612872419847716</v>
      </c>
      <c r="I7168" s="27">
        <v>0.24506136498477157</v>
      </c>
      <c r="J7168" s="26">
        <v>0.23789939498477158</v>
      </c>
      <c r="K7168" s="26">
        <v>0.22840059698477158</v>
      </c>
      <c r="L7168" s="26">
        <v>0.23619177698477159</v>
      </c>
    </row>
    <row r="7169" spans="2:12" ht="19.5" customHeight="1" x14ac:dyDescent="0.3">
      <c r="B7169" s="32" t="s">
        <v>57</v>
      </c>
      <c r="C7169" s="30" t="s">
        <v>34</v>
      </c>
      <c r="D7169" s="30" t="s">
        <v>145</v>
      </c>
      <c r="E7169" s="29">
        <v>44562</v>
      </c>
      <c r="F7169" s="28" t="s">
        <v>153</v>
      </c>
      <c r="G7169" s="27">
        <v>0.27245359898477156</v>
      </c>
      <c r="H7169" s="27">
        <v>0.26291789598477155</v>
      </c>
      <c r="I7169" s="27">
        <v>0.24667593598477158</v>
      </c>
      <c r="J7169" s="26">
        <v>0.23951282398477158</v>
      </c>
      <c r="K7169" s="26">
        <v>0.22999494798477157</v>
      </c>
      <c r="L7169" s="26">
        <v>0.23783734598477158</v>
      </c>
    </row>
    <row r="7170" spans="2:12" ht="19.5" customHeight="1" x14ac:dyDescent="0.3">
      <c r="B7170" s="32" t="s">
        <v>57</v>
      </c>
      <c r="C7170" s="30" t="s">
        <v>34</v>
      </c>
      <c r="D7170" s="30" t="s">
        <v>100</v>
      </c>
      <c r="E7170" s="29">
        <v>45047</v>
      </c>
      <c r="F7170" s="28">
        <v>11.5</v>
      </c>
      <c r="G7170" s="27">
        <v>0</v>
      </c>
      <c r="H7170" s="27">
        <v>0</v>
      </c>
      <c r="I7170" s="27">
        <v>0</v>
      </c>
      <c r="J7170" s="26">
        <v>0.114316</v>
      </c>
      <c r="K7170" s="26">
        <v>0.102202</v>
      </c>
      <c r="L7170" s="26">
        <v>0.10877200000000001</v>
      </c>
    </row>
    <row r="7171" spans="2:12" ht="19.5" customHeight="1" x14ac:dyDescent="0.3">
      <c r="B7171" s="32" t="s">
        <v>57</v>
      </c>
      <c r="C7171" s="30" t="s">
        <v>34</v>
      </c>
      <c r="D7171" s="30" t="s">
        <v>100</v>
      </c>
      <c r="E7171" s="29">
        <v>45017</v>
      </c>
      <c r="F7171" s="28">
        <v>11.5</v>
      </c>
      <c r="G7171" s="27">
        <v>0</v>
      </c>
      <c r="H7171" s="27">
        <v>0</v>
      </c>
      <c r="I7171" s="27">
        <v>0</v>
      </c>
      <c r="J7171" s="26">
        <v>0.12141800000000001</v>
      </c>
      <c r="K7171" s="26">
        <v>0.10245000000000001</v>
      </c>
      <c r="L7171" s="26">
        <v>0.10992</v>
      </c>
    </row>
    <row r="7172" spans="2:12" ht="19.5" customHeight="1" x14ac:dyDescent="0.3">
      <c r="B7172" s="32" t="s">
        <v>57</v>
      </c>
      <c r="C7172" s="30" t="s">
        <v>34</v>
      </c>
      <c r="D7172" s="30" t="s">
        <v>100</v>
      </c>
      <c r="E7172" s="29">
        <v>44986</v>
      </c>
      <c r="F7172" s="28">
        <v>11.5</v>
      </c>
      <c r="G7172" s="27">
        <v>0</v>
      </c>
      <c r="H7172" s="27">
        <v>0.15489700000000001</v>
      </c>
      <c r="I7172" s="27">
        <v>0.12835299999999999</v>
      </c>
      <c r="J7172" s="26">
        <v>0</v>
      </c>
      <c r="K7172" s="26">
        <v>0</v>
      </c>
      <c r="L7172" s="26">
        <v>0.127301</v>
      </c>
    </row>
    <row r="7173" spans="2:12" ht="19.5" customHeight="1" x14ac:dyDescent="0.3">
      <c r="B7173" s="32" t="s">
        <v>57</v>
      </c>
      <c r="C7173" s="30" t="s">
        <v>34</v>
      </c>
      <c r="D7173" s="30" t="s">
        <v>100</v>
      </c>
      <c r="E7173" s="29">
        <v>44958</v>
      </c>
      <c r="F7173" s="28">
        <v>11.5</v>
      </c>
      <c r="G7173" s="27">
        <v>0.215055</v>
      </c>
      <c r="H7173" s="27">
        <v>0.196154</v>
      </c>
      <c r="I7173" s="27">
        <v>0</v>
      </c>
      <c r="J7173" s="26">
        <v>0</v>
      </c>
      <c r="K7173" s="26">
        <v>0</v>
      </c>
      <c r="L7173" s="26">
        <v>0.160385</v>
      </c>
    </row>
    <row r="7174" spans="2:12" ht="19.5" customHeight="1" x14ac:dyDescent="0.3">
      <c r="B7174" s="32" t="s">
        <v>57</v>
      </c>
      <c r="C7174" s="30" t="s">
        <v>34</v>
      </c>
      <c r="D7174" s="30" t="s">
        <v>100</v>
      </c>
      <c r="E7174" s="29">
        <v>44927</v>
      </c>
      <c r="F7174" s="28">
        <v>11.5</v>
      </c>
      <c r="G7174" s="27">
        <v>0.17119700000000002</v>
      </c>
      <c r="H7174" s="27">
        <v>0.14243400000000001</v>
      </c>
      <c r="I7174" s="27">
        <v>0</v>
      </c>
      <c r="J7174" s="26">
        <v>0</v>
      </c>
      <c r="K7174" s="26">
        <v>0</v>
      </c>
      <c r="L7174" s="26">
        <v>8.4979000000000013E-2</v>
      </c>
    </row>
    <row r="7175" spans="2:12" ht="19.5" customHeight="1" x14ac:dyDescent="0.3">
      <c r="B7175" s="32" t="s">
        <v>57</v>
      </c>
      <c r="C7175" s="30" t="s">
        <v>34</v>
      </c>
      <c r="D7175" s="30" t="s">
        <v>100</v>
      </c>
      <c r="E7175" s="29">
        <v>44896</v>
      </c>
      <c r="F7175" s="28">
        <v>11.5</v>
      </c>
      <c r="G7175" s="27">
        <v>0.17822000000000002</v>
      </c>
      <c r="H7175" s="27">
        <v>0.160521</v>
      </c>
      <c r="I7175" s="27">
        <v>0</v>
      </c>
      <c r="J7175" s="26">
        <v>0</v>
      </c>
      <c r="K7175" s="26">
        <v>0</v>
      </c>
      <c r="L7175" s="26">
        <v>0.127863</v>
      </c>
    </row>
    <row r="7176" spans="2:12" ht="19.5" customHeight="1" x14ac:dyDescent="0.3">
      <c r="B7176" s="32" t="s">
        <v>57</v>
      </c>
      <c r="C7176" s="30" t="s">
        <v>34</v>
      </c>
      <c r="D7176" s="30" t="s">
        <v>100</v>
      </c>
      <c r="E7176" s="29">
        <v>44866</v>
      </c>
      <c r="F7176" s="28">
        <v>11.5</v>
      </c>
      <c r="G7176" s="27">
        <v>0</v>
      </c>
      <c r="H7176" s="27">
        <v>0.18679899999999999</v>
      </c>
      <c r="I7176" s="27">
        <v>0.16480600000000001</v>
      </c>
      <c r="J7176" s="26">
        <v>0</v>
      </c>
      <c r="K7176" s="26">
        <v>0</v>
      </c>
      <c r="L7176" s="26">
        <v>0.13853400000000002</v>
      </c>
    </row>
    <row r="7177" spans="2:12" ht="19.5" customHeight="1" x14ac:dyDescent="0.3">
      <c r="B7177" s="32" t="s">
        <v>57</v>
      </c>
      <c r="C7177" s="30" t="s">
        <v>34</v>
      </c>
      <c r="D7177" s="30" t="s">
        <v>100</v>
      </c>
      <c r="E7177" s="29">
        <v>44835</v>
      </c>
      <c r="F7177" s="28">
        <v>11.5</v>
      </c>
      <c r="G7177" s="27">
        <v>0</v>
      </c>
      <c r="H7177" s="27">
        <v>0</v>
      </c>
      <c r="I7177" s="27">
        <v>0</v>
      </c>
      <c r="J7177" s="26">
        <v>0.19175200000000001</v>
      </c>
      <c r="K7177" s="26">
        <v>0.16048200000000001</v>
      </c>
      <c r="L7177" s="26">
        <v>0.14882700000000001</v>
      </c>
    </row>
    <row r="7178" spans="2:12" ht="19.5" customHeight="1" x14ac:dyDescent="0.3">
      <c r="B7178" s="32" t="s">
        <v>57</v>
      </c>
      <c r="C7178" s="30" t="s">
        <v>34</v>
      </c>
      <c r="D7178" s="30" t="s">
        <v>100</v>
      </c>
      <c r="E7178" s="29">
        <v>44805</v>
      </c>
      <c r="F7178" s="28">
        <v>11.5</v>
      </c>
      <c r="G7178" s="27">
        <v>0</v>
      </c>
      <c r="H7178" s="27">
        <v>0</v>
      </c>
      <c r="I7178" s="27">
        <v>0.206874</v>
      </c>
      <c r="J7178" s="26">
        <v>0.178811</v>
      </c>
      <c r="K7178" s="26">
        <v>0</v>
      </c>
      <c r="L7178" s="26">
        <v>0.162661</v>
      </c>
    </row>
    <row r="7179" spans="2:12" ht="19.5" customHeight="1" x14ac:dyDescent="0.3">
      <c r="B7179" s="32" t="s">
        <v>57</v>
      </c>
      <c r="C7179" s="30" t="s">
        <v>34</v>
      </c>
      <c r="D7179" s="30" t="s">
        <v>100</v>
      </c>
      <c r="E7179" s="29">
        <v>44774</v>
      </c>
      <c r="F7179" s="28">
        <v>11.5</v>
      </c>
      <c r="G7179" s="27">
        <v>0</v>
      </c>
      <c r="H7179" s="27">
        <v>0</v>
      </c>
      <c r="I7179" s="27">
        <v>0.20515700000000001</v>
      </c>
      <c r="J7179" s="26">
        <v>0.196239</v>
      </c>
      <c r="K7179" s="26">
        <v>0</v>
      </c>
      <c r="L7179" s="26">
        <v>0.185724</v>
      </c>
    </row>
    <row r="7180" spans="2:12" ht="19.5" customHeight="1" x14ac:dyDescent="0.3">
      <c r="B7180" s="32" t="s">
        <v>57</v>
      </c>
      <c r="C7180" s="30" t="s">
        <v>34</v>
      </c>
      <c r="D7180" s="30" t="s">
        <v>100</v>
      </c>
      <c r="E7180" s="29">
        <v>44743</v>
      </c>
      <c r="F7180" s="28">
        <v>11.5</v>
      </c>
      <c r="G7180" s="27">
        <v>0.21459500000000001</v>
      </c>
      <c r="H7180" s="27">
        <v>0.20508800000000002</v>
      </c>
      <c r="I7180" s="27">
        <v>0</v>
      </c>
      <c r="J7180" s="26">
        <v>0</v>
      </c>
      <c r="K7180" s="26">
        <v>0</v>
      </c>
      <c r="L7180" s="26">
        <v>0.16856500000000002</v>
      </c>
    </row>
    <row r="7181" spans="2:12" ht="19.5" customHeight="1" x14ac:dyDescent="0.3">
      <c r="B7181" s="32" t="s">
        <v>57</v>
      </c>
      <c r="C7181" s="30" t="s">
        <v>34</v>
      </c>
      <c r="D7181" s="30" t="s">
        <v>100</v>
      </c>
      <c r="E7181" s="29">
        <v>44713</v>
      </c>
      <c r="F7181" s="28">
        <v>11.5</v>
      </c>
      <c r="G7181" s="27">
        <v>0</v>
      </c>
      <c r="H7181" s="27">
        <v>0</v>
      </c>
      <c r="I7181" s="27">
        <v>0.21675800000000001</v>
      </c>
      <c r="J7181" s="26">
        <v>0.20808000000000001</v>
      </c>
      <c r="K7181" s="26">
        <v>0</v>
      </c>
      <c r="L7181" s="26">
        <v>0.201597</v>
      </c>
    </row>
    <row r="7182" spans="2:12" ht="19.5" customHeight="1" x14ac:dyDescent="0.3">
      <c r="B7182" s="32" t="s">
        <v>57</v>
      </c>
      <c r="C7182" s="30" t="s">
        <v>34</v>
      </c>
      <c r="D7182" s="30" t="s">
        <v>100</v>
      </c>
      <c r="E7182" s="29">
        <v>44682</v>
      </c>
      <c r="F7182" s="28">
        <v>11.5</v>
      </c>
      <c r="G7182" s="27">
        <v>0</v>
      </c>
      <c r="H7182" s="27">
        <v>0</v>
      </c>
      <c r="I7182" s="27">
        <v>0</v>
      </c>
      <c r="J7182" s="26">
        <v>0.238621</v>
      </c>
      <c r="K7182" s="26">
        <v>0.22117000000000001</v>
      </c>
      <c r="L7182" s="26">
        <v>0.22039400000000001</v>
      </c>
    </row>
    <row r="7183" spans="2:12" ht="19.5" customHeight="1" x14ac:dyDescent="0.3">
      <c r="B7183" s="32" t="s">
        <v>57</v>
      </c>
      <c r="C7183" s="30" t="s">
        <v>34</v>
      </c>
      <c r="D7183" s="30" t="s">
        <v>100</v>
      </c>
      <c r="E7183" s="29">
        <v>44652</v>
      </c>
      <c r="F7183" s="28">
        <v>11.5</v>
      </c>
      <c r="G7183" s="27">
        <v>0</v>
      </c>
      <c r="H7183" s="27">
        <v>0</v>
      </c>
      <c r="I7183" s="27">
        <v>0</v>
      </c>
      <c r="J7183" s="26">
        <v>0.25538299999999997</v>
      </c>
      <c r="K7183" s="26">
        <v>0.22557199999999999</v>
      </c>
      <c r="L7183" s="26">
        <v>0.22448700000000002</v>
      </c>
    </row>
    <row r="7184" spans="2:12" ht="19.5" customHeight="1" x14ac:dyDescent="0.3">
      <c r="B7184" s="32" t="s">
        <v>57</v>
      </c>
      <c r="C7184" s="30" t="s">
        <v>34</v>
      </c>
      <c r="D7184" s="30" t="s">
        <v>100</v>
      </c>
      <c r="E7184" s="29">
        <v>44621</v>
      </c>
      <c r="F7184" s="28">
        <v>11.5</v>
      </c>
      <c r="G7184" s="27">
        <v>0</v>
      </c>
      <c r="H7184" s="27">
        <v>0.37598999999999999</v>
      </c>
      <c r="I7184" s="27">
        <v>0.340999</v>
      </c>
      <c r="J7184" s="26">
        <v>0</v>
      </c>
      <c r="K7184" s="26">
        <v>0</v>
      </c>
      <c r="L7184" s="26">
        <v>0.31995000000000001</v>
      </c>
    </row>
    <row r="7185" spans="2:12" ht="19.5" customHeight="1" x14ac:dyDescent="0.3">
      <c r="B7185" s="32" t="s">
        <v>57</v>
      </c>
      <c r="C7185" s="30" t="s">
        <v>34</v>
      </c>
      <c r="D7185" s="30" t="s">
        <v>100</v>
      </c>
      <c r="E7185" s="29">
        <v>44593</v>
      </c>
      <c r="F7185" s="28">
        <v>11.5</v>
      </c>
      <c r="G7185" s="27">
        <v>0.28541</v>
      </c>
      <c r="H7185" s="27">
        <v>0.25549099999999997</v>
      </c>
      <c r="I7185" s="27">
        <v>0</v>
      </c>
      <c r="J7185" s="26">
        <v>0</v>
      </c>
      <c r="K7185" s="26">
        <v>0</v>
      </c>
      <c r="L7185" s="26">
        <v>0.23225999999999999</v>
      </c>
    </row>
    <row r="7186" spans="2:12" ht="19.5" customHeight="1" x14ac:dyDescent="0.3">
      <c r="B7186" s="32" t="s">
        <v>57</v>
      </c>
      <c r="C7186" s="30" t="s">
        <v>34</v>
      </c>
      <c r="D7186" s="30" t="s">
        <v>100</v>
      </c>
      <c r="E7186" s="29">
        <v>44562</v>
      </c>
      <c r="F7186" s="28">
        <v>11.5</v>
      </c>
      <c r="G7186" s="27">
        <v>0.29325899999999999</v>
      </c>
      <c r="H7186" s="27">
        <v>0.26675900000000002</v>
      </c>
      <c r="I7186" s="27">
        <v>0</v>
      </c>
      <c r="J7186" s="26">
        <v>0</v>
      </c>
      <c r="K7186" s="26">
        <v>0</v>
      </c>
      <c r="L7186" s="26">
        <v>0.23036900000000002</v>
      </c>
    </row>
    <row r="7187" spans="2:12" ht="19.5" customHeight="1" x14ac:dyDescent="0.3">
      <c r="B7187" s="33" t="s">
        <v>57</v>
      </c>
      <c r="C7187" s="30" t="s">
        <v>34</v>
      </c>
      <c r="D7187" s="30" t="s">
        <v>100</v>
      </c>
      <c r="E7187" s="29">
        <v>45078</v>
      </c>
      <c r="F7187" s="28">
        <v>11.5</v>
      </c>
      <c r="G7187" s="27">
        <v>0</v>
      </c>
      <c r="H7187" s="27">
        <v>0</v>
      </c>
      <c r="I7187" s="27">
        <v>0.139071</v>
      </c>
      <c r="J7187" s="26">
        <v>0.13194700000000001</v>
      </c>
      <c r="K7187" s="26">
        <v>0</v>
      </c>
      <c r="L7187" s="26">
        <v>0.12176000000000001</v>
      </c>
    </row>
    <row r="7188" spans="2:12" ht="19.5" customHeight="1" x14ac:dyDescent="0.3">
      <c r="B7188" s="32" t="s">
        <v>57</v>
      </c>
      <c r="C7188" s="30" t="s">
        <v>34</v>
      </c>
      <c r="D7188" s="30" t="s">
        <v>100</v>
      </c>
      <c r="E7188" s="29">
        <v>45047</v>
      </c>
      <c r="F7188" s="28">
        <v>13.5</v>
      </c>
      <c r="G7188" s="27">
        <v>0</v>
      </c>
      <c r="H7188" s="27">
        <v>0</v>
      </c>
      <c r="I7188" s="27">
        <v>0</v>
      </c>
      <c r="J7188" s="26">
        <v>0.116316</v>
      </c>
      <c r="K7188" s="26">
        <v>0.104202</v>
      </c>
      <c r="L7188" s="26">
        <v>0.11077200000000001</v>
      </c>
    </row>
    <row r="7189" spans="2:12" ht="19.5" customHeight="1" x14ac:dyDescent="0.3">
      <c r="B7189" s="32" t="s">
        <v>57</v>
      </c>
      <c r="C7189" s="30" t="s">
        <v>34</v>
      </c>
      <c r="D7189" s="30" t="s">
        <v>100</v>
      </c>
      <c r="E7189" s="29">
        <v>45017</v>
      </c>
      <c r="F7189" s="28">
        <v>13.5</v>
      </c>
      <c r="G7189" s="27">
        <v>0</v>
      </c>
      <c r="H7189" s="27">
        <v>0</v>
      </c>
      <c r="I7189" s="27">
        <v>0</v>
      </c>
      <c r="J7189" s="26">
        <v>0.12341800000000001</v>
      </c>
      <c r="K7189" s="26">
        <v>0.10445000000000002</v>
      </c>
      <c r="L7189" s="26">
        <v>0.11192000000000001</v>
      </c>
    </row>
    <row r="7190" spans="2:12" ht="19.5" customHeight="1" x14ac:dyDescent="0.3">
      <c r="B7190" s="32" t="s">
        <v>57</v>
      </c>
      <c r="C7190" s="30" t="s">
        <v>34</v>
      </c>
      <c r="D7190" s="30" t="s">
        <v>100</v>
      </c>
      <c r="E7190" s="29">
        <v>44986</v>
      </c>
      <c r="F7190" s="28">
        <v>13.5</v>
      </c>
      <c r="G7190" s="27">
        <v>0</v>
      </c>
      <c r="H7190" s="27">
        <v>0.15689700000000001</v>
      </c>
      <c r="I7190" s="27">
        <v>0.130353</v>
      </c>
      <c r="J7190" s="26">
        <v>0</v>
      </c>
      <c r="K7190" s="26">
        <v>0</v>
      </c>
      <c r="L7190" s="26">
        <v>0.129301</v>
      </c>
    </row>
    <row r="7191" spans="2:12" ht="19.5" customHeight="1" x14ac:dyDescent="0.3">
      <c r="B7191" s="32" t="s">
        <v>57</v>
      </c>
      <c r="C7191" s="30" t="s">
        <v>34</v>
      </c>
      <c r="D7191" s="30" t="s">
        <v>100</v>
      </c>
      <c r="E7191" s="29">
        <v>44958</v>
      </c>
      <c r="F7191" s="28">
        <v>13.5</v>
      </c>
      <c r="G7191" s="27">
        <v>0.217055</v>
      </c>
      <c r="H7191" s="27">
        <v>0.198154</v>
      </c>
      <c r="I7191" s="27">
        <v>0</v>
      </c>
      <c r="J7191" s="26">
        <v>0</v>
      </c>
      <c r="K7191" s="26">
        <v>0</v>
      </c>
      <c r="L7191" s="26">
        <v>0.162385</v>
      </c>
    </row>
    <row r="7192" spans="2:12" ht="19.5" customHeight="1" x14ac:dyDescent="0.3">
      <c r="B7192" s="32" t="s">
        <v>57</v>
      </c>
      <c r="C7192" s="30" t="s">
        <v>34</v>
      </c>
      <c r="D7192" s="30" t="s">
        <v>100</v>
      </c>
      <c r="E7192" s="29">
        <v>44927</v>
      </c>
      <c r="F7192" s="28">
        <v>13.5</v>
      </c>
      <c r="G7192" s="27">
        <v>0.17319700000000002</v>
      </c>
      <c r="H7192" s="27">
        <v>0.14443400000000001</v>
      </c>
      <c r="I7192" s="27">
        <v>0</v>
      </c>
      <c r="J7192" s="26">
        <v>0</v>
      </c>
      <c r="K7192" s="26">
        <v>0</v>
      </c>
      <c r="L7192" s="26">
        <v>8.6979000000000015E-2</v>
      </c>
    </row>
    <row r="7193" spans="2:12" ht="19.5" customHeight="1" x14ac:dyDescent="0.3">
      <c r="B7193" s="32" t="s">
        <v>57</v>
      </c>
      <c r="C7193" s="30" t="s">
        <v>34</v>
      </c>
      <c r="D7193" s="30" t="s">
        <v>100</v>
      </c>
      <c r="E7193" s="29">
        <v>44896</v>
      </c>
      <c r="F7193" s="28">
        <v>13.5</v>
      </c>
      <c r="G7193" s="27">
        <v>0.18022000000000002</v>
      </c>
      <c r="H7193" s="27">
        <v>0.162521</v>
      </c>
      <c r="I7193" s="27">
        <v>0</v>
      </c>
      <c r="J7193" s="26">
        <v>0</v>
      </c>
      <c r="K7193" s="26">
        <v>0</v>
      </c>
      <c r="L7193" s="26">
        <v>0.12986300000000001</v>
      </c>
    </row>
    <row r="7194" spans="2:12" ht="19.5" customHeight="1" x14ac:dyDescent="0.3">
      <c r="B7194" s="32" t="s">
        <v>57</v>
      </c>
      <c r="C7194" s="30" t="s">
        <v>34</v>
      </c>
      <c r="D7194" s="30" t="s">
        <v>100</v>
      </c>
      <c r="E7194" s="29">
        <v>44866</v>
      </c>
      <c r="F7194" s="28">
        <v>13.5</v>
      </c>
      <c r="G7194" s="27">
        <v>0</v>
      </c>
      <c r="H7194" s="27">
        <v>0.18879899999999999</v>
      </c>
      <c r="I7194" s="27">
        <v>0.16680600000000001</v>
      </c>
      <c r="J7194" s="26">
        <v>0</v>
      </c>
      <c r="K7194" s="26">
        <v>0</v>
      </c>
      <c r="L7194" s="26">
        <v>0.14053400000000002</v>
      </c>
    </row>
    <row r="7195" spans="2:12" ht="19.5" customHeight="1" x14ac:dyDescent="0.3">
      <c r="B7195" s="32" t="s">
        <v>57</v>
      </c>
      <c r="C7195" s="30" t="s">
        <v>34</v>
      </c>
      <c r="D7195" s="30" t="s">
        <v>100</v>
      </c>
      <c r="E7195" s="29">
        <v>44835</v>
      </c>
      <c r="F7195" s="28">
        <v>13.5</v>
      </c>
      <c r="G7195" s="27">
        <v>0</v>
      </c>
      <c r="H7195" s="27">
        <v>0</v>
      </c>
      <c r="I7195" s="27">
        <v>0</v>
      </c>
      <c r="J7195" s="26">
        <v>0.19375200000000001</v>
      </c>
      <c r="K7195" s="26">
        <v>0.16248200000000002</v>
      </c>
      <c r="L7195" s="26">
        <v>0.15082700000000002</v>
      </c>
    </row>
    <row r="7196" spans="2:12" ht="19.5" customHeight="1" x14ac:dyDescent="0.3">
      <c r="B7196" s="32" t="s">
        <v>57</v>
      </c>
      <c r="C7196" s="30" t="s">
        <v>34</v>
      </c>
      <c r="D7196" s="30" t="s">
        <v>100</v>
      </c>
      <c r="E7196" s="29">
        <v>44805</v>
      </c>
      <c r="F7196" s="28">
        <v>13.5</v>
      </c>
      <c r="G7196" s="27">
        <v>0</v>
      </c>
      <c r="H7196" s="27">
        <v>0</v>
      </c>
      <c r="I7196" s="27">
        <v>0.208874</v>
      </c>
      <c r="J7196" s="26">
        <v>0.180811</v>
      </c>
      <c r="K7196" s="26">
        <v>0</v>
      </c>
      <c r="L7196" s="26">
        <v>0.164661</v>
      </c>
    </row>
    <row r="7197" spans="2:12" ht="19.5" customHeight="1" x14ac:dyDescent="0.3">
      <c r="B7197" s="32" t="s">
        <v>57</v>
      </c>
      <c r="C7197" s="30" t="s">
        <v>34</v>
      </c>
      <c r="D7197" s="30" t="s">
        <v>100</v>
      </c>
      <c r="E7197" s="29">
        <v>44774</v>
      </c>
      <c r="F7197" s="28">
        <v>13.5</v>
      </c>
      <c r="G7197" s="27">
        <v>0</v>
      </c>
      <c r="H7197" s="27">
        <v>0</v>
      </c>
      <c r="I7197" s="27">
        <v>0.20715700000000001</v>
      </c>
      <c r="J7197" s="26">
        <v>0.198239</v>
      </c>
      <c r="K7197" s="26">
        <v>0</v>
      </c>
      <c r="L7197" s="26">
        <v>0.187724</v>
      </c>
    </row>
    <row r="7198" spans="2:12" ht="19.5" customHeight="1" x14ac:dyDescent="0.3">
      <c r="B7198" s="32" t="s">
        <v>57</v>
      </c>
      <c r="C7198" s="30" t="s">
        <v>34</v>
      </c>
      <c r="D7198" s="30" t="s">
        <v>100</v>
      </c>
      <c r="E7198" s="29">
        <v>44743</v>
      </c>
      <c r="F7198" s="28">
        <v>13.5</v>
      </c>
      <c r="G7198" s="27">
        <v>0.21659500000000001</v>
      </c>
      <c r="H7198" s="27">
        <v>0.20708800000000002</v>
      </c>
      <c r="I7198" s="27">
        <v>0</v>
      </c>
      <c r="J7198" s="26">
        <v>0</v>
      </c>
      <c r="K7198" s="26">
        <v>0</v>
      </c>
      <c r="L7198" s="26">
        <v>0.17056500000000002</v>
      </c>
    </row>
    <row r="7199" spans="2:12" ht="19.5" customHeight="1" x14ac:dyDescent="0.3">
      <c r="B7199" s="32" t="s">
        <v>57</v>
      </c>
      <c r="C7199" s="30" t="s">
        <v>34</v>
      </c>
      <c r="D7199" s="30" t="s">
        <v>100</v>
      </c>
      <c r="E7199" s="29">
        <v>44713</v>
      </c>
      <c r="F7199" s="28">
        <v>13.5</v>
      </c>
      <c r="G7199" s="27">
        <v>0</v>
      </c>
      <c r="H7199" s="27">
        <v>0</v>
      </c>
      <c r="I7199" s="27">
        <v>0.21875800000000001</v>
      </c>
      <c r="J7199" s="26">
        <v>0.21008000000000002</v>
      </c>
      <c r="K7199" s="26">
        <v>0</v>
      </c>
      <c r="L7199" s="26">
        <v>0.203597</v>
      </c>
    </row>
    <row r="7200" spans="2:12" ht="19.5" customHeight="1" x14ac:dyDescent="0.3">
      <c r="B7200" s="32" t="s">
        <v>57</v>
      </c>
      <c r="C7200" s="30" t="s">
        <v>34</v>
      </c>
      <c r="D7200" s="30" t="s">
        <v>100</v>
      </c>
      <c r="E7200" s="29">
        <v>44682</v>
      </c>
      <c r="F7200" s="28">
        <v>13.5</v>
      </c>
      <c r="G7200" s="27">
        <v>0</v>
      </c>
      <c r="H7200" s="27">
        <v>0</v>
      </c>
      <c r="I7200" s="27">
        <v>0</v>
      </c>
      <c r="J7200" s="26">
        <v>0.240621</v>
      </c>
      <c r="K7200" s="26">
        <v>0.22317000000000001</v>
      </c>
      <c r="L7200" s="26">
        <v>0.22239400000000001</v>
      </c>
    </row>
    <row r="7201" spans="2:12" ht="19.5" customHeight="1" x14ac:dyDescent="0.3">
      <c r="B7201" s="32" t="s">
        <v>57</v>
      </c>
      <c r="C7201" s="30" t="s">
        <v>34</v>
      </c>
      <c r="D7201" s="30" t="s">
        <v>100</v>
      </c>
      <c r="E7201" s="29">
        <v>44652</v>
      </c>
      <c r="F7201" s="28">
        <v>13.5</v>
      </c>
      <c r="G7201" s="27">
        <v>0</v>
      </c>
      <c r="H7201" s="27">
        <v>0</v>
      </c>
      <c r="I7201" s="27">
        <v>0</v>
      </c>
      <c r="J7201" s="26">
        <v>0.25738299999999997</v>
      </c>
      <c r="K7201" s="26">
        <v>0.227572</v>
      </c>
      <c r="L7201" s="26">
        <v>0.22648700000000002</v>
      </c>
    </row>
    <row r="7202" spans="2:12" ht="19.5" customHeight="1" x14ac:dyDescent="0.3">
      <c r="B7202" s="32" t="s">
        <v>57</v>
      </c>
      <c r="C7202" s="30" t="s">
        <v>34</v>
      </c>
      <c r="D7202" s="30" t="s">
        <v>100</v>
      </c>
      <c r="E7202" s="29">
        <v>44621</v>
      </c>
      <c r="F7202" s="28">
        <v>13.5</v>
      </c>
      <c r="G7202" s="27">
        <v>0</v>
      </c>
      <c r="H7202" s="27">
        <v>0.37798999999999999</v>
      </c>
      <c r="I7202" s="27">
        <v>0.342999</v>
      </c>
      <c r="J7202" s="26">
        <v>0</v>
      </c>
      <c r="K7202" s="26">
        <v>0</v>
      </c>
      <c r="L7202" s="26">
        <v>0.32195000000000001</v>
      </c>
    </row>
    <row r="7203" spans="2:12" ht="19.5" customHeight="1" x14ac:dyDescent="0.3">
      <c r="B7203" s="32" t="s">
        <v>57</v>
      </c>
      <c r="C7203" s="30" t="s">
        <v>34</v>
      </c>
      <c r="D7203" s="30" t="s">
        <v>100</v>
      </c>
      <c r="E7203" s="29">
        <v>44593</v>
      </c>
      <c r="F7203" s="28">
        <v>13.5</v>
      </c>
      <c r="G7203" s="27">
        <v>0.28741</v>
      </c>
      <c r="H7203" s="27">
        <v>0.25749099999999997</v>
      </c>
      <c r="I7203" s="27">
        <v>0</v>
      </c>
      <c r="J7203" s="26">
        <v>0</v>
      </c>
      <c r="K7203" s="26">
        <v>0</v>
      </c>
      <c r="L7203" s="26">
        <v>0.23426</v>
      </c>
    </row>
    <row r="7204" spans="2:12" ht="19.5" customHeight="1" x14ac:dyDescent="0.3">
      <c r="B7204" s="32" t="s">
        <v>57</v>
      </c>
      <c r="C7204" s="30" t="s">
        <v>34</v>
      </c>
      <c r="D7204" s="30" t="s">
        <v>100</v>
      </c>
      <c r="E7204" s="29">
        <v>44562</v>
      </c>
      <c r="F7204" s="28">
        <v>13.5</v>
      </c>
      <c r="G7204" s="27">
        <v>0.29525899999999999</v>
      </c>
      <c r="H7204" s="27">
        <v>0.26875900000000003</v>
      </c>
      <c r="I7204" s="27">
        <v>0</v>
      </c>
      <c r="J7204" s="26">
        <v>0</v>
      </c>
      <c r="K7204" s="26">
        <v>0</v>
      </c>
      <c r="L7204" s="26">
        <v>0.23236900000000002</v>
      </c>
    </row>
    <row r="7205" spans="2:12" ht="19.5" customHeight="1" x14ac:dyDescent="0.3">
      <c r="B7205" s="33" t="s">
        <v>57</v>
      </c>
      <c r="C7205" s="30" t="s">
        <v>34</v>
      </c>
      <c r="D7205" s="30" t="s">
        <v>100</v>
      </c>
      <c r="E7205" s="29">
        <v>45078</v>
      </c>
      <c r="F7205" s="28">
        <v>13.5</v>
      </c>
      <c r="G7205" s="27">
        <v>0</v>
      </c>
      <c r="H7205" s="27">
        <v>0</v>
      </c>
      <c r="I7205" s="27">
        <v>0.141071</v>
      </c>
      <c r="J7205" s="26">
        <v>0.13394700000000001</v>
      </c>
      <c r="K7205" s="26">
        <v>0</v>
      </c>
      <c r="L7205" s="26">
        <v>0.12376000000000001</v>
      </c>
    </row>
    <row r="7206" spans="2:12" ht="19.5" customHeight="1" x14ac:dyDescent="0.3">
      <c r="B7206" s="32" t="s">
        <v>57</v>
      </c>
      <c r="C7206" s="30" t="s">
        <v>34</v>
      </c>
      <c r="D7206" s="30" t="s">
        <v>100</v>
      </c>
      <c r="E7206" s="29">
        <v>45047</v>
      </c>
      <c r="F7206" s="28">
        <v>15.5</v>
      </c>
      <c r="G7206" s="27">
        <v>0</v>
      </c>
      <c r="H7206" s="27">
        <v>0</v>
      </c>
      <c r="I7206" s="27">
        <v>0</v>
      </c>
      <c r="J7206" s="26">
        <v>0.118316</v>
      </c>
      <c r="K7206" s="26">
        <v>0.106202</v>
      </c>
      <c r="L7206" s="26">
        <v>0.11277200000000001</v>
      </c>
    </row>
    <row r="7207" spans="2:12" ht="19.5" customHeight="1" x14ac:dyDescent="0.3">
      <c r="B7207" s="32" t="s">
        <v>57</v>
      </c>
      <c r="C7207" s="30" t="s">
        <v>34</v>
      </c>
      <c r="D7207" s="30" t="s">
        <v>100</v>
      </c>
      <c r="E7207" s="29">
        <v>45017</v>
      </c>
      <c r="F7207" s="28">
        <v>15.5</v>
      </c>
      <c r="G7207" s="27">
        <v>0</v>
      </c>
      <c r="H7207" s="27">
        <v>0</v>
      </c>
      <c r="I7207" s="27">
        <v>0</v>
      </c>
      <c r="J7207" s="26">
        <v>0.125418</v>
      </c>
      <c r="K7207" s="26">
        <v>0.10645000000000002</v>
      </c>
      <c r="L7207" s="26">
        <v>0.11392000000000001</v>
      </c>
    </row>
    <row r="7208" spans="2:12" ht="19.5" customHeight="1" x14ac:dyDescent="0.3">
      <c r="B7208" s="32" t="s">
        <v>57</v>
      </c>
      <c r="C7208" s="30" t="s">
        <v>34</v>
      </c>
      <c r="D7208" s="30" t="s">
        <v>100</v>
      </c>
      <c r="E7208" s="29">
        <v>44986</v>
      </c>
      <c r="F7208" s="28">
        <v>15.5</v>
      </c>
      <c r="G7208" s="27">
        <v>0</v>
      </c>
      <c r="H7208" s="27">
        <v>0.15889700000000001</v>
      </c>
      <c r="I7208" s="27">
        <v>0.132353</v>
      </c>
      <c r="J7208" s="26">
        <v>0</v>
      </c>
      <c r="K7208" s="26">
        <v>0</v>
      </c>
      <c r="L7208" s="26">
        <v>0.131301</v>
      </c>
    </row>
    <row r="7209" spans="2:12" ht="19.5" customHeight="1" x14ac:dyDescent="0.3">
      <c r="B7209" s="32" t="s">
        <v>57</v>
      </c>
      <c r="C7209" s="30" t="s">
        <v>34</v>
      </c>
      <c r="D7209" s="30" t="s">
        <v>100</v>
      </c>
      <c r="E7209" s="29">
        <v>44958</v>
      </c>
      <c r="F7209" s="28">
        <v>15.5</v>
      </c>
      <c r="G7209" s="27">
        <v>0.219055</v>
      </c>
      <c r="H7209" s="27">
        <v>0.200154</v>
      </c>
      <c r="I7209" s="27">
        <v>0</v>
      </c>
      <c r="J7209" s="26">
        <v>0</v>
      </c>
      <c r="K7209" s="26">
        <v>0</v>
      </c>
      <c r="L7209" s="26">
        <v>0.164385</v>
      </c>
    </row>
    <row r="7210" spans="2:12" ht="19.5" customHeight="1" x14ac:dyDescent="0.3">
      <c r="B7210" s="32" t="s">
        <v>57</v>
      </c>
      <c r="C7210" s="30" t="s">
        <v>34</v>
      </c>
      <c r="D7210" s="30" t="s">
        <v>100</v>
      </c>
      <c r="E7210" s="29">
        <v>44927</v>
      </c>
      <c r="F7210" s="28">
        <v>15.5</v>
      </c>
      <c r="G7210" s="27">
        <v>0.17519700000000002</v>
      </c>
      <c r="H7210" s="27">
        <v>0.14643400000000001</v>
      </c>
      <c r="I7210" s="27">
        <v>0</v>
      </c>
      <c r="J7210" s="26">
        <v>0</v>
      </c>
      <c r="K7210" s="26">
        <v>0</v>
      </c>
      <c r="L7210" s="26">
        <v>8.8979000000000016E-2</v>
      </c>
    </row>
    <row r="7211" spans="2:12" ht="19.5" customHeight="1" x14ac:dyDescent="0.3">
      <c r="B7211" s="32" t="s">
        <v>57</v>
      </c>
      <c r="C7211" s="30" t="s">
        <v>34</v>
      </c>
      <c r="D7211" s="30" t="s">
        <v>100</v>
      </c>
      <c r="E7211" s="29">
        <v>44896</v>
      </c>
      <c r="F7211" s="28">
        <v>15.5</v>
      </c>
      <c r="G7211" s="27">
        <v>0.18222000000000002</v>
      </c>
      <c r="H7211" s="27">
        <v>0.164521</v>
      </c>
      <c r="I7211" s="27">
        <v>0</v>
      </c>
      <c r="J7211" s="26">
        <v>0</v>
      </c>
      <c r="K7211" s="26">
        <v>0</v>
      </c>
      <c r="L7211" s="26">
        <v>0.13186300000000001</v>
      </c>
    </row>
    <row r="7212" spans="2:12" ht="19.5" customHeight="1" x14ac:dyDescent="0.3">
      <c r="B7212" s="32" t="s">
        <v>57</v>
      </c>
      <c r="C7212" s="30" t="s">
        <v>34</v>
      </c>
      <c r="D7212" s="30" t="s">
        <v>100</v>
      </c>
      <c r="E7212" s="29">
        <v>44866</v>
      </c>
      <c r="F7212" s="28">
        <v>15.5</v>
      </c>
      <c r="G7212" s="27">
        <v>0</v>
      </c>
      <c r="H7212" s="27">
        <v>0.190799</v>
      </c>
      <c r="I7212" s="27">
        <v>0.16880600000000001</v>
      </c>
      <c r="J7212" s="26">
        <v>0</v>
      </c>
      <c r="K7212" s="26">
        <v>0</v>
      </c>
      <c r="L7212" s="26">
        <v>0.14253400000000002</v>
      </c>
    </row>
    <row r="7213" spans="2:12" ht="19.5" customHeight="1" x14ac:dyDescent="0.3">
      <c r="B7213" s="32" t="s">
        <v>57</v>
      </c>
      <c r="C7213" s="30" t="s">
        <v>34</v>
      </c>
      <c r="D7213" s="30" t="s">
        <v>100</v>
      </c>
      <c r="E7213" s="29">
        <v>44835</v>
      </c>
      <c r="F7213" s="28">
        <v>15.5</v>
      </c>
      <c r="G7213" s="27">
        <v>0</v>
      </c>
      <c r="H7213" s="27">
        <v>0</v>
      </c>
      <c r="I7213" s="27">
        <v>0</v>
      </c>
      <c r="J7213" s="26">
        <v>0.19575200000000001</v>
      </c>
      <c r="K7213" s="26">
        <v>0.16448200000000002</v>
      </c>
      <c r="L7213" s="26">
        <v>0.15282700000000002</v>
      </c>
    </row>
    <row r="7214" spans="2:12" ht="19.5" customHeight="1" x14ac:dyDescent="0.3">
      <c r="B7214" s="32" t="s">
        <v>57</v>
      </c>
      <c r="C7214" s="30" t="s">
        <v>34</v>
      </c>
      <c r="D7214" s="30" t="s">
        <v>100</v>
      </c>
      <c r="E7214" s="29">
        <v>44805</v>
      </c>
      <c r="F7214" s="28">
        <v>15.5</v>
      </c>
      <c r="G7214" s="27">
        <v>0</v>
      </c>
      <c r="H7214" s="27">
        <v>0</v>
      </c>
      <c r="I7214" s="27">
        <v>0.21087400000000001</v>
      </c>
      <c r="J7214" s="26">
        <v>0.182811</v>
      </c>
      <c r="K7214" s="26">
        <v>0</v>
      </c>
      <c r="L7214" s="26">
        <v>0.166661</v>
      </c>
    </row>
    <row r="7215" spans="2:12" ht="19.5" customHeight="1" x14ac:dyDescent="0.3">
      <c r="B7215" s="32" t="s">
        <v>57</v>
      </c>
      <c r="C7215" s="30" t="s">
        <v>34</v>
      </c>
      <c r="D7215" s="30" t="s">
        <v>100</v>
      </c>
      <c r="E7215" s="29">
        <v>44774</v>
      </c>
      <c r="F7215" s="28">
        <v>15.5</v>
      </c>
      <c r="G7215" s="27">
        <v>0</v>
      </c>
      <c r="H7215" s="27">
        <v>0</v>
      </c>
      <c r="I7215" s="27">
        <v>0.20915700000000001</v>
      </c>
      <c r="J7215" s="26">
        <v>0.200239</v>
      </c>
      <c r="K7215" s="26">
        <v>0</v>
      </c>
      <c r="L7215" s="26">
        <v>0.189724</v>
      </c>
    </row>
    <row r="7216" spans="2:12" ht="19.5" customHeight="1" x14ac:dyDescent="0.3">
      <c r="B7216" s="32" t="s">
        <v>57</v>
      </c>
      <c r="C7216" s="30" t="s">
        <v>34</v>
      </c>
      <c r="D7216" s="30" t="s">
        <v>100</v>
      </c>
      <c r="E7216" s="29">
        <v>44743</v>
      </c>
      <c r="F7216" s="28">
        <v>15.5</v>
      </c>
      <c r="G7216" s="27">
        <v>0.21859500000000001</v>
      </c>
      <c r="H7216" s="27">
        <v>0.20908800000000002</v>
      </c>
      <c r="I7216" s="27">
        <v>0</v>
      </c>
      <c r="J7216" s="26">
        <v>0</v>
      </c>
      <c r="K7216" s="26">
        <v>0</v>
      </c>
      <c r="L7216" s="26">
        <v>0.17256500000000002</v>
      </c>
    </row>
    <row r="7217" spans="2:12" ht="19.5" customHeight="1" x14ac:dyDescent="0.3">
      <c r="B7217" s="32" t="s">
        <v>57</v>
      </c>
      <c r="C7217" s="30" t="s">
        <v>34</v>
      </c>
      <c r="D7217" s="30" t="s">
        <v>100</v>
      </c>
      <c r="E7217" s="29">
        <v>44713</v>
      </c>
      <c r="F7217" s="28">
        <v>15.5</v>
      </c>
      <c r="G7217" s="27">
        <v>0</v>
      </c>
      <c r="H7217" s="27">
        <v>0</v>
      </c>
      <c r="I7217" s="27">
        <v>0.22075800000000001</v>
      </c>
      <c r="J7217" s="26">
        <v>0.21208000000000002</v>
      </c>
      <c r="K7217" s="26">
        <v>0</v>
      </c>
      <c r="L7217" s="26">
        <v>0.205597</v>
      </c>
    </row>
    <row r="7218" spans="2:12" ht="19.5" customHeight="1" x14ac:dyDescent="0.3">
      <c r="B7218" s="32" t="s">
        <v>57</v>
      </c>
      <c r="C7218" s="30" t="s">
        <v>34</v>
      </c>
      <c r="D7218" s="30" t="s">
        <v>100</v>
      </c>
      <c r="E7218" s="29">
        <v>44682</v>
      </c>
      <c r="F7218" s="28">
        <v>15.5</v>
      </c>
      <c r="G7218" s="27">
        <v>0</v>
      </c>
      <c r="H7218" s="27">
        <v>0</v>
      </c>
      <c r="I7218" s="27">
        <v>0</v>
      </c>
      <c r="J7218" s="26">
        <v>0.242621</v>
      </c>
      <c r="K7218" s="26">
        <v>0.22517000000000001</v>
      </c>
      <c r="L7218" s="26">
        <v>0.22439400000000001</v>
      </c>
    </row>
    <row r="7219" spans="2:12" ht="19.5" customHeight="1" x14ac:dyDescent="0.3">
      <c r="B7219" s="32" t="s">
        <v>57</v>
      </c>
      <c r="C7219" s="30" t="s">
        <v>34</v>
      </c>
      <c r="D7219" s="30" t="s">
        <v>100</v>
      </c>
      <c r="E7219" s="29">
        <v>44652</v>
      </c>
      <c r="F7219" s="28">
        <v>15.5</v>
      </c>
      <c r="G7219" s="27">
        <v>0</v>
      </c>
      <c r="H7219" s="27">
        <v>0</v>
      </c>
      <c r="I7219" s="27">
        <v>0</v>
      </c>
      <c r="J7219" s="26">
        <v>0.25938299999999997</v>
      </c>
      <c r="K7219" s="26">
        <v>0.229572</v>
      </c>
      <c r="L7219" s="26">
        <v>0.22848700000000002</v>
      </c>
    </row>
    <row r="7220" spans="2:12" ht="19.5" customHeight="1" x14ac:dyDescent="0.3">
      <c r="B7220" s="32" t="s">
        <v>57</v>
      </c>
      <c r="C7220" s="30" t="s">
        <v>34</v>
      </c>
      <c r="D7220" s="30" t="s">
        <v>100</v>
      </c>
      <c r="E7220" s="29">
        <v>44621</v>
      </c>
      <c r="F7220" s="28">
        <v>15.5</v>
      </c>
      <c r="G7220" s="27">
        <v>0</v>
      </c>
      <c r="H7220" s="27">
        <v>0.37998999999999999</v>
      </c>
      <c r="I7220" s="27">
        <v>0.344999</v>
      </c>
      <c r="J7220" s="26">
        <v>0</v>
      </c>
      <c r="K7220" s="26">
        <v>0</v>
      </c>
      <c r="L7220" s="26">
        <v>0.32395000000000002</v>
      </c>
    </row>
    <row r="7221" spans="2:12" ht="19.5" customHeight="1" x14ac:dyDescent="0.3">
      <c r="B7221" s="32" t="s">
        <v>57</v>
      </c>
      <c r="C7221" s="30" t="s">
        <v>34</v>
      </c>
      <c r="D7221" s="30" t="s">
        <v>100</v>
      </c>
      <c r="E7221" s="29">
        <v>44593</v>
      </c>
      <c r="F7221" s="28">
        <v>15.5</v>
      </c>
      <c r="G7221" s="27">
        <v>0.28941</v>
      </c>
      <c r="H7221" s="27">
        <v>0.25949099999999997</v>
      </c>
      <c r="I7221" s="27">
        <v>0</v>
      </c>
      <c r="J7221" s="26">
        <v>0</v>
      </c>
      <c r="K7221" s="26">
        <v>0</v>
      </c>
      <c r="L7221" s="26">
        <v>0.23626</v>
      </c>
    </row>
    <row r="7222" spans="2:12" ht="19.5" customHeight="1" x14ac:dyDescent="0.3">
      <c r="B7222" s="32" t="s">
        <v>57</v>
      </c>
      <c r="C7222" s="30" t="s">
        <v>34</v>
      </c>
      <c r="D7222" s="30" t="s">
        <v>100</v>
      </c>
      <c r="E7222" s="29">
        <v>44562</v>
      </c>
      <c r="F7222" s="28">
        <v>15.5</v>
      </c>
      <c r="G7222" s="27">
        <v>0.297259</v>
      </c>
      <c r="H7222" s="27">
        <v>0.27075900000000003</v>
      </c>
      <c r="I7222" s="27">
        <v>0</v>
      </c>
      <c r="J7222" s="26">
        <v>0</v>
      </c>
      <c r="K7222" s="26">
        <v>0</v>
      </c>
      <c r="L7222" s="26">
        <v>0.23436900000000002</v>
      </c>
    </row>
    <row r="7223" spans="2:12" ht="19.5" customHeight="1" x14ac:dyDescent="0.3">
      <c r="B7223" s="31" t="s">
        <v>57</v>
      </c>
      <c r="C7223" s="30" t="s">
        <v>34</v>
      </c>
      <c r="D7223" s="30" t="s">
        <v>100</v>
      </c>
      <c r="E7223" s="29">
        <v>45078</v>
      </c>
      <c r="F7223" s="28">
        <v>15.5</v>
      </c>
      <c r="G7223" s="27">
        <v>0</v>
      </c>
      <c r="H7223" s="27">
        <v>0</v>
      </c>
      <c r="I7223" s="27">
        <v>0.143071</v>
      </c>
      <c r="J7223" s="26">
        <v>0.13594700000000001</v>
      </c>
      <c r="K7223" s="26">
        <v>0</v>
      </c>
      <c r="L7223" s="26">
        <v>0.12576000000000001</v>
      </c>
    </row>
    <row r="7224" spans="2:12" ht="19.5" customHeight="1" x14ac:dyDescent="0.3">
      <c r="B7224" s="32" t="s">
        <v>57</v>
      </c>
      <c r="C7224" s="30" t="s">
        <v>34</v>
      </c>
      <c r="D7224" s="30" t="s">
        <v>100</v>
      </c>
      <c r="E7224" s="29">
        <v>45047</v>
      </c>
      <c r="F7224" s="28">
        <v>17.5</v>
      </c>
      <c r="G7224" s="27">
        <v>0</v>
      </c>
      <c r="H7224" s="27">
        <v>0</v>
      </c>
      <c r="I7224" s="27">
        <v>0</v>
      </c>
      <c r="J7224" s="26">
        <v>0.12031600000000001</v>
      </c>
      <c r="K7224" s="26">
        <v>0.10820200000000001</v>
      </c>
      <c r="L7224" s="26">
        <v>0.11477200000000001</v>
      </c>
    </row>
    <row r="7225" spans="2:12" ht="19.5" customHeight="1" x14ac:dyDescent="0.3">
      <c r="B7225" s="32" t="s">
        <v>57</v>
      </c>
      <c r="C7225" s="30" t="s">
        <v>34</v>
      </c>
      <c r="D7225" s="30" t="s">
        <v>100</v>
      </c>
      <c r="E7225" s="29">
        <v>45017</v>
      </c>
      <c r="F7225" s="28">
        <v>17.5</v>
      </c>
      <c r="G7225" s="27">
        <v>0</v>
      </c>
      <c r="H7225" s="27">
        <v>0</v>
      </c>
      <c r="I7225" s="27">
        <v>0</v>
      </c>
      <c r="J7225" s="26">
        <v>0.127418</v>
      </c>
      <c r="K7225" s="26">
        <v>0.10845000000000002</v>
      </c>
      <c r="L7225" s="26">
        <v>0.11592000000000001</v>
      </c>
    </row>
    <row r="7226" spans="2:12" ht="19.5" customHeight="1" x14ac:dyDescent="0.3">
      <c r="B7226" s="32" t="s">
        <v>57</v>
      </c>
      <c r="C7226" s="30" t="s">
        <v>34</v>
      </c>
      <c r="D7226" s="30" t="s">
        <v>100</v>
      </c>
      <c r="E7226" s="29">
        <v>44986</v>
      </c>
      <c r="F7226" s="28">
        <v>17.5</v>
      </c>
      <c r="G7226" s="27">
        <v>0</v>
      </c>
      <c r="H7226" s="27">
        <v>0.16089700000000001</v>
      </c>
      <c r="I7226" s="27">
        <v>0.134353</v>
      </c>
      <c r="J7226" s="26">
        <v>0</v>
      </c>
      <c r="K7226" s="26">
        <v>0</v>
      </c>
      <c r="L7226" s="26">
        <v>0.133301</v>
      </c>
    </row>
    <row r="7227" spans="2:12" ht="19.5" customHeight="1" x14ac:dyDescent="0.3">
      <c r="B7227" s="32" t="s">
        <v>57</v>
      </c>
      <c r="C7227" s="30" t="s">
        <v>34</v>
      </c>
      <c r="D7227" s="30" t="s">
        <v>100</v>
      </c>
      <c r="E7227" s="29">
        <v>44958</v>
      </c>
      <c r="F7227" s="28">
        <v>17.5</v>
      </c>
      <c r="G7227" s="27">
        <v>0.221055</v>
      </c>
      <c r="H7227" s="27">
        <v>0.202154</v>
      </c>
      <c r="I7227" s="27">
        <v>0</v>
      </c>
      <c r="J7227" s="26">
        <v>0</v>
      </c>
      <c r="K7227" s="26">
        <v>0</v>
      </c>
      <c r="L7227" s="26">
        <v>0.16638500000000001</v>
      </c>
    </row>
    <row r="7228" spans="2:12" ht="19.5" customHeight="1" x14ac:dyDescent="0.3">
      <c r="B7228" s="32" t="s">
        <v>57</v>
      </c>
      <c r="C7228" s="30" t="s">
        <v>34</v>
      </c>
      <c r="D7228" s="30" t="s">
        <v>100</v>
      </c>
      <c r="E7228" s="29">
        <v>44927</v>
      </c>
      <c r="F7228" s="28">
        <v>17.5</v>
      </c>
      <c r="G7228" s="27">
        <v>0.17719700000000002</v>
      </c>
      <c r="H7228" s="27">
        <v>0.14843400000000001</v>
      </c>
      <c r="I7228" s="27">
        <v>0</v>
      </c>
      <c r="J7228" s="26">
        <v>0</v>
      </c>
      <c r="K7228" s="26">
        <v>0</v>
      </c>
      <c r="L7228" s="26">
        <v>9.0979000000000018E-2</v>
      </c>
    </row>
    <row r="7229" spans="2:12" ht="19.5" customHeight="1" x14ac:dyDescent="0.3">
      <c r="B7229" s="32" t="s">
        <v>57</v>
      </c>
      <c r="C7229" s="30" t="s">
        <v>34</v>
      </c>
      <c r="D7229" s="30" t="s">
        <v>100</v>
      </c>
      <c r="E7229" s="29">
        <v>44896</v>
      </c>
      <c r="F7229" s="28">
        <v>17.5</v>
      </c>
      <c r="G7229" s="27">
        <v>0.18422000000000002</v>
      </c>
      <c r="H7229" s="27">
        <v>0.166521</v>
      </c>
      <c r="I7229" s="27">
        <v>0</v>
      </c>
      <c r="J7229" s="26">
        <v>0</v>
      </c>
      <c r="K7229" s="26">
        <v>0</v>
      </c>
      <c r="L7229" s="26">
        <v>0.13386300000000001</v>
      </c>
    </row>
    <row r="7230" spans="2:12" ht="19.5" customHeight="1" x14ac:dyDescent="0.3">
      <c r="B7230" s="32" t="s">
        <v>57</v>
      </c>
      <c r="C7230" s="30" t="s">
        <v>34</v>
      </c>
      <c r="D7230" s="30" t="s">
        <v>100</v>
      </c>
      <c r="E7230" s="29">
        <v>44866</v>
      </c>
      <c r="F7230" s="28">
        <v>17.5</v>
      </c>
      <c r="G7230" s="27">
        <v>0</v>
      </c>
      <c r="H7230" s="27">
        <v>0.192799</v>
      </c>
      <c r="I7230" s="27">
        <v>0.17080600000000001</v>
      </c>
      <c r="J7230" s="26">
        <v>0</v>
      </c>
      <c r="K7230" s="26">
        <v>0</v>
      </c>
      <c r="L7230" s="26">
        <v>0.14453400000000002</v>
      </c>
    </row>
    <row r="7231" spans="2:12" ht="19.5" customHeight="1" x14ac:dyDescent="0.3">
      <c r="B7231" s="32" t="s">
        <v>57</v>
      </c>
      <c r="C7231" s="30" t="s">
        <v>34</v>
      </c>
      <c r="D7231" s="30" t="s">
        <v>100</v>
      </c>
      <c r="E7231" s="29">
        <v>44835</v>
      </c>
      <c r="F7231" s="28">
        <v>17.5</v>
      </c>
      <c r="G7231" s="27">
        <v>0</v>
      </c>
      <c r="H7231" s="27">
        <v>0</v>
      </c>
      <c r="I7231" s="27">
        <v>0</v>
      </c>
      <c r="J7231" s="26">
        <v>0.19775200000000001</v>
      </c>
      <c r="K7231" s="26">
        <v>0.16648200000000002</v>
      </c>
      <c r="L7231" s="26">
        <v>0.15482700000000002</v>
      </c>
    </row>
    <row r="7232" spans="2:12" ht="19.5" customHeight="1" x14ac:dyDescent="0.3">
      <c r="B7232" s="32" t="s">
        <v>57</v>
      </c>
      <c r="C7232" s="30" t="s">
        <v>34</v>
      </c>
      <c r="D7232" s="30" t="s">
        <v>100</v>
      </c>
      <c r="E7232" s="29">
        <v>44805</v>
      </c>
      <c r="F7232" s="28">
        <v>17.5</v>
      </c>
      <c r="G7232" s="27">
        <v>0</v>
      </c>
      <c r="H7232" s="27">
        <v>0</v>
      </c>
      <c r="I7232" s="27">
        <v>0.21287400000000001</v>
      </c>
      <c r="J7232" s="26">
        <v>0.184811</v>
      </c>
      <c r="K7232" s="26">
        <v>0</v>
      </c>
      <c r="L7232" s="26">
        <v>0.16866100000000001</v>
      </c>
    </row>
    <row r="7233" spans="2:12" ht="19.5" customHeight="1" x14ac:dyDescent="0.3">
      <c r="B7233" s="32" t="s">
        <v>57</v>
      </c>
      <c r="C7233" s="30" t="s">
        <v>34</v>
      </c>
      <c r="D7233" s="30" t="s">
        <v>100</v>
      </c>
      <c r="E7233" s="29">
        <v>44774</v>
      </c>
      <c r="F7233" s="28">
        <v>17.5</v>
      </c>
      <c r="G7233" s="27">
        <v>0</v>
      </c>
      <c r="H7233" s="27">
        <v>0</v>
      </c>
      <c r="I7233" s="27">
        <v>0.21115700000000001</v>
      </c>
      <c r="J7233" s="26">
        <v>0.202239</v>
      </c>
      <c r="K7233" s="26">
        <v>0</v>
      </c>
      <c r="L7233" s="26">
        <v>0.19172400000000001</v>
      </c>
    </row>
    <row r="7234" spans="2:12" ht="19.5" customHeight="1" x14ac:dyDescent="0.3">
      <c r="B7234" s="32" t="s">
        <v>57</v>
      </c>
      <c r="C7234" s="30" t="s">
        <v>34</v>
      </c>
      <c r="D7234" s="30" t="s">
        <v>100</v>
      </c>
      <c r="E7234" s="29">
        <v>44743</v>
      </c>
      <c r="F7234" s="28">
        <v>17.5</v>
      </c>
      <c r="G7234" s="27">
        <v>0.22059500000000001</v>
      </c>
      <c r="H7234" s="27">
        <v>0.21108800000000003</v>
      </c>
      <c r="I7234" s="27">
        <v>0</v>
      </c>
      <c r="J7234" s="26">
        <v>0</v>
      </c>
      <c r="K7234" s="26">
        <v>0</v>
      </c>
      <c r="L7234" s="26">
        <v>0.17456500000000003</v>
      </c>
    </row>
    <row r="7235" spans="2:12" ht="19.5" customHeight="1" x14ac:dyDescent="0.3">
      <c r="B7235" s="32" t="s">
        <v>57</v>
      </c>
      <c r="C7235" s="30" t="s">
        <v>34</v>
      </c>
      <c r="D7235" s="30" t="s">
        <v>100</v>
      </c>
      <c r="E7235" s="29">
        <v>44713</v>
      </c>
      <c r="F7235" s="112">
        <v>17.5</v>
      </c>
      <c r="G7235" s="45">
        <v>0</v>
      </c>
      <c r="H7235" s="45">
        <v>0</v>
      </c>
      <c r="I7235" s="45">
        <v>0.22275800000000001</v>
      </c>
      <c r="J7235" s="116">
        <v>0.21408000000000002</v>
      </c>
      <c r="K7235" s="116">
        <v>0</v>
      </c>
      <c r="L7235" s="116">
        <v>0.207597</v>
      </c>
    </row>
    <row r="7236" spans="2:12" ht="19.5" customHeight="1" x14ac:dyDescent="0.3">
      <c r="B7236" s="32" t="s">
        <v>57</v>
      </c>
      <c r="C7236" s="30" t="s">
        <v>34</v>
      </c>
      <c r="D7236" s="30" t="s">
        <v>100</v>
      </c>
      <c r="E7236" s="29">
        <v>44682</v>
      </c>
      <c r="F7236" s="112">
        <v>17.5</v>
      </c>
      <c r="G7236" s="45">
        <v>0</v>
      </c>
      <c r="H7236" s="45">
        <v>0</v>
      </c>
      <c r="I7236" s="45">
        <v>0</v>
      </c>
      <c r="J7236" s="116">
        <v>0.24462100000000001</v>
      </c>
      <c r="K7236" s="116">
        <v>0.22717000000000001</v>
      </c>
      <c r="L7236" s="116">
        <v>0.22639400000000001</v>
      </c>
    </row>
    <row r="7237" spans="2:12" ht="19.5" customHeight="1" x14ac:dyDescent="0.3">
      <c r="B7237" s="32" t="s">
        <v>57</v>
      </c>
      <c r="C7237" s="30" t="s">
        <v>34</v>
      </c>
      <c r="D7237" s="30" t="s">
        <v>100</v>
      </c>
      <c r="E7237" s="29">
        <v>44652</v>
      </c>
      <c r="F7237" s="112">
        <v>17.5</v>
      </c>
      <c r="G7237" s="45">
        <v>0</v>
      </c>
      <c r="H7237" s="45">
        <v>0</v>
      </c>
      <c r="I7237" s="45">
        <v>0</v>
      </c>
      <c r="J7237" s="116">
        <v>0.26138299999999998</v>
      </c>
      <c r="K7237" s="116">
        <v>0.231572</v>
      </c>
      <c r="L7237" s="116">
        <v>0.23048700000000003</v>
      </c>
    </row>
    <row r="7238" spans="2:12" ht="19.5" customHeight="1" x14ac:dyDescent="0.3">
      <c r="B7238" s="32" t="s">
        <v>57</v>
      </c>
      <c r="C7238" s="30" t="s">
        <v>34</v>
      </c>
      <c r="D7238" s="30" t="s">
        <v>100</v>
      </c>
      <c r="E7238" s="29">
        <v>44621</v>
      </c>
      <c r="F7238" s="28">
        <v>17.5</v>
      </c>
      <c r="G7238" s="27">
        <v>0</v>
      </c>
      <c r="H7238" s="27">
        <v>0.38199</v>
      </c>
      <c r="I7238" s="27">
        <v>0.346999</v>
      </c>
      <c r="J7238" s="26">
        <v>0</v>
      </c>
      <c r="K7238" s="26">
        <v>0</v>
      </c>
      <c r="L7238" s="26">
        <v>0.32595000000000002</v>
      </c>
    </row>
    <row r="7239" spans="2:12" ht="19.5" customHeight="1" x14ac:dyDescent="0.3">
      <c r="B7239" s="32" t="s">
        <v>57</v>
      </c>
      <c r="C7239" s="30" t="s">
        <v>34</v>
      </c>
      <c r="D7239" s="30" t="s">
        <v>100</v>
      </c>
      <c r="E7239" s="29">
        <v>44593</v>
      </c>
      <c r="F7239" s="28">
        <v>17.5</v>
      </c>
      <c r="G7239" s="27">
        <v>0.29141</v>
      </c>
      <c r="H7239" s="27">
        <v>0.26149099999999997</v>
      </c>
      <c r="I7239" s="27">
        <v>0</v>
      </c>
      <c r="J7239" s="26">
        <v>0</v>
      </c>
      <c r="K7239" s="26">
        <v>0</v>
      </c>
      <c r="L7239" s="26">
        <v>0.23826</v>
      </c>
    </row>
    <row r="7240" spans="2:12" ht="19.5" customHeight="1" x14ac:dyDescent="0.3">
      <c r="B7240" s="32" t="s">
        <v>57</v>
      </c>
      <c r="C7240" s="30" t="s">
        <v>34</v>
      </c>
      <c r="D7240" s="30" t="s">
        <v>100</v>
      </c>
      <c r="E7240" s="29">
        <v>44562</v>
      </c>
      <c r="F7240" s="28">
        <v>17.5</v>
      </c>
      <c r="G7240" s="27">
        <v>0.299259</v>
      </c>
      <c r="H7240" s="27">
        <v>0.27275900000000003</v>
      </c>
      <c r="I7240" s="27">
        <v>0</v>
      </c>
      <c r="J7240" s="26">
        <v>0</v>
      </c>
      <c r="K7240" s="26">
        <v>0</v>
      </c>
      <c r="L7240" s="26">
        <v>0.23636900000000002</v>
      </c>
    </row>
    <row r="7241" spans="2:12" ht="19.5" customHeight="1" x14ac:dyDescent="0.3">
      <c r="B7241" s="31" t="s">
        <v>57</v>
      </c>
      <c r="C7241" s="30" t="s">
        <v>34</v>
      </c>
      <c r="D7241" s="30" t="s">
        <v>100</v>
      </c>
      <c r="E7241" s="29">
        <v>45078</v>
      </c>
      <c r="F7241" s="28">
        <v>17.5</v>
      </c>
      <c r="G7241" s="27">
        <v>0</v>
      </c>
      <c r="H7241" s="27">
        <v>0</v>
      </c>
      <c r="I7241" s="27">
        <v>0.14507100000000001</v>
      </c>
      <c r="J7241" s="26">
        <v>0.13794700000000001</v>
      </c>
      <c r="K7241" s="26">
        <v>0</v>
      </c>
      <c r="L7241" s="26">
        <v>0.12776000000000001</v>
      </c>
    </row>
    <row r="7242" spans="2:12" ht="19.5" customHeight="1" x14ac:dyDescent="0.3">
      <c r="B7242" s="32" t="s">
        <v>57</v>
      </c>
      <c r="C7242" s="30" t="s">
        <v>34</v>
      </c>
      <c r="D7242" s="30" t="s">
        <v>100</v>
      </c>
      <c r="E7242" s="29">
        <v>45047</v>
      </c>
      <c r="F7242" s="28">
        <v>19.5</v>
      </c>
      <c r="G7242" s="27">
        <v>0</v>
      </c>
      <c r="H7242" s="27">
        <v>0</v>
      </c>
      <c r="I7242" s="27">
        <v>0</v>
      </c>
      <c r="J7242" s="26">
        <v>0.12231600000000001</v>
      </c>
      <c r="K7242" s="26">
        <v>0.11020200000000001</v>
      </c>
      <c r="L7242" s="26">
        <v>0.11677200000000001</v>
      </c>
    </row>
    <row r="7243" spans="2:12" ht="19.5" customHeight="1" x14ac:dyDescent="0.3">
      <c r="B7243" s="32" t="s">
        <v>57</v>
      </c>
      <c r="C7243" s="30" t="s">
        <v>34</v>
      </c>
      <c r="D7243" s="30" t="s">
        <v>100</v>
      </c>
      <c r="E7243" s="29">
        <v>45017</v>
      </c>
      <c r="F7243" s="28">
        <v>19.5</v>
      </c>
      <c r="G7243" s="27">
        <v>0</v>
      </c>
      <c r="H7243" s="27">
        <v>0</v>
      </c>
      <c r="I7243" s="27">
        <v>0</v>
      </c>
      <c r="J7243" s="26">
        <v>0.12941800000000001</v>
      </c>
      <c r="K7243" s="26">
        <v>0.11045000000000002</v>
      </c>
      <c r="L7243" s="26">
        <v>0.11792000000000001</v>
      </c>
    </row>
    <row r="7244" spans="2:12" ht="19.5" customHeight="1" x14ac:dyDescent="0.3">
      <c r="B7244" s="32" t="s">
        <v>57</v>
      </c>
      <c r="C7244" s="30" t="s">
        <v>34</v>
      </c>
      <c r="D7244" s="30" t="s">
        <v>100</v>
      </c>
      <c r="E7244" s="29">
        <v>44986</v>
      </c>
      <c r="F7244" s="28">
        <v>19.5</v>
      </c>
      <c r="G7244" s="27">
        <v>0</v>
      </c>
      <c r="H7244" s="27">
        <v>0.16289700000000001</v>
      </c>
      <c r="I7244" s="27">
        <v>0.136353</v>
      </c>
      <c r="J7244" s="26">
        <v>0</v>
      </c>
      <c r="K7244" s="26">
        <v>0</v>
      </c>
      <c r="L7244" s="26">
        <v>0.135301</v>
      </c>
    </row>
    <row r="7245" spans="2:12" ht="19.5" customHeight="1" x14ac:dyDescent="0.3">
      <c r="B7245" s="32" t="s">
        <v>57</v>
      </c>
      <c r="C7245" s="30" t="s">
        <v>34</v>
      </c>
      <c r="D7245" s="30" t="s">
        <v>100</v>
      </c>
      <c r="E7245" s="29">
        <v>44958</v>
      </c>
      <c r="F7245" s="28">
        <v>19.5</v>
      </c>
      <c r="G7245" s="27">
        <v>0.223055</v>
      </c>
      <c r="H7245" s="27">
        <v>0.204154</v>
      </c>
      <c r="I7245" s="27">
        <v>0</v>
      </c>
      <c r="J7245" s="26">
        <v>0</v>
      </c>
      <c r="K7245" s="26">
        <v>0</v>
      </c>
      <c r="L7245" s="26">
        <v>0.16838500000000001</v>
      </c>
    </row>
    <row r="7246" spans="2:12" ht="19.5" customHeight="1" x14ac:dyDescent="0.3">
      <c r="B7246" s="32" t="s">
        <v>57</v>
      </c>
      <c r="C7246" s="30" t="s">
        <v>34</v>
      </c>
      <c r="D7246" s="30" t="s">
        <v>100</v>
      </c>
      <c r="E7246" s="29">
        <v>44927</v>
      </c>
      <c r="F7246" s="28">
        <v>19.5</v>
      </c>
      <c r="G7246" s="27">
        <v>0.17919700000000002</v>
      </c>
      <c r="H7246" s="27">
        <v>0.15043400000000001</v>
      </c>
      <c r="I7246" s="27">
        <v>0</v>
      </c>
      <c r="J7246" s="26">
        <v>0</v>
      </c>
      <c r="K7246" s="26">
        <v>0</v>
      </c>
      <c r="L7246" s="26">
        <v>9.297900000000002E-2</v>
      </c>
    </row>
    <row r="7247" spans="2:12" ht="19.5" customHeight="1" x14ac:dyDescent="0.3">
      <c r="B7247" s="32" t="s">
        <v>57</v>
      </c>
      <c r="C7247" s="30" t="s">
        <v>34</v>
      </c>
      <c r="D7247" s="30" t="s">
        <v>100</v>
      </c>
      <c r="E7247" s="29">
        <v>44896</v>
      </c>
      <c r="F7247" s="28">
        <v>19.5</v>
      </c>
      <c r="G7247" s="27">
        <v>0.18622000000000002</v>
      </c>
      <c r="H7247" s="27">
        <v>0.168521</v>
      </c>
      <c r="I7247" s="27">
        <v>0</v>
      </c>
      <c r="J7247" s="26">
        <v>0</v>
      </c>
      <c r="K7247" s="26">
        <v>0</v>
      </c>
      <c r="L7247" s="26">
        <v>0.13586300000000001</v>
      </c>
    </row>
    <row r="7248" spans="2:12" ht="19.5" customHeight="1" x14ac:dyDescent="0.3">
      <c r="B7248" s="32" t="s">
        <v>57</v>
      </c>
      <c r="C7248" s="30" t="s">
        <v>34</v>
      </c>
      <c r="D7248" s="30" t="s">
        <v>100</v>
      </c>
      <c r="E7248" s="29">
        <v>44866</v>
      </c>
      <c r="F7248" s="28">
        <v>19.5</v>
      </c>
      <c r="G7248" s="27">
        <v>0</v>
      </c>
      <c r="H7248" s="27">
        <v>0.194799</v>
      </c>
      <c r="I7248" s="27">
        <v>0.17280600000000002</v>
      </c>
      <c r="J7248" s="26">
        <v>0</v>
      </c>
      <c r="K7248" s="26">
        <v>0</v>
      </c>
      <c r="L7248" s="26">
        <v>0.14653400000000003</v>
      </c>
    </row>
    <row r="7249" spans="2:12" ht="19.5" customHeight="1" x14ac:dyDescent="0.3">
      <c r="B7249" s="32" t="s">
        <v>57</v>
      </c>
      <c r="C7249" s="30" t="s">
        <v>34</v>
      </c>
      <c r="D7249" s="30" t="s">
        <v>100</v>
      </c>
      <c r="E7249" s="29">
        <v>44835</v>
      </c>
      <c r="F7249" s="28">
        <v>19.5</v>
      </c>
      <c r="G7249" s="27">
        <v>0</v>
      </c>
      <c r="H7249" s="27">
        <v>0</v>
      </c>
      <c r="I7249" s="27">
        <v>0</v>
      </c>
      <c r="J7249" s="26">
        <v>0.19975200000000001</v>
      </c>
      <c r="K7249" s="26">
        <v>0.16848200000000002</v>
      </c>
      <c r="L7249" s="26">
        <v>0.15682700000000002</v>
      </c>
    </row>
    <row r="7250" spans="2:12" ht="19.5" customHeight="1" x14ac:dyDescent="0.3">
      <c r="B7250" s="32" t="s">
        <v>57</v>
      </c>
      <c r="C7250" s="30" t="s">
        <v>34</v>
      </c>
      <c r="D7250" s="30" t="s">
        <v>100</v>
      </c>
      <c r="E7250" s="29">
        <v>44805</v>
      </c>
      <c r="F7250" s="28">
        <v>19.5</v>
      </c>
      <c r="G7250" s="27">
        <v>0</v>
      </c>
      <c r="H7250" s="27">
        <v>0</v>
      </c>
      <c r="I7250" s="27">
        <v>0.21487400000000001</v>
      </c>
      <c r="J7250" s="26">
        <v>0.186811</v>
      </c>
      <c r="K7250" s="26">
        <v>0</v>
      </c>
      <c r="L7250" s="26">
        <v>0.17066100000000001</v>
      </c>
    </row>
    <row r="7251" spans="2:12" ht="19.5" customHeight="1" x14ac:dyDescent="0.3">
      <c r="B7251" s="32" t="s">
        <v>57</v>
      </c>
      <c r="C7251" s="30" t="s">
        <v>34</v>
      </c>
      <c r="D7251" s="30" t="s">
        <v>100</v>
      </c>
      <c r="E7251" s="29">
        <v>44774</v>
      </c>
      <c r="F7251" s="28">
        <v>19.5</v>
      </c>
      <c r="G7251" s="27">
        <v>0</v>
      </c>
      <c r="H7251" s="27">
        <v>0</v>
      </c>
      <c r="I7251" s="27">
        <v>0.21315700000000001</v>
      </c>
      <c r="J7251" s="26">
        <v>0.204239</v>
      </c>
      <c r="K7251" s="26">
        <v>0</v>
      </c>
      <c r="L7251" s="26">
        <v>0.19372400000000001</v>
      </c>
    </row>
    <row r="7252" spans="2:12" ht="19.5" customHeight="1" x14ac:dyDescent="0.3">
      <c r="B7252" s="32" t="s">
        <v>57</v>
      </c>
      <c r="C7252" s="30" t="s">
        <v>34</v>
      </c>
      <c r="D7252" s="30" t="s">
        <v>100</v>
      </c>
      <c r="E7252" s="29">
        <v>44743</v>
      </c>
      <c r="F7252" s="28">
        <v>19.5</v>
      </c>
      <c r="G7252" s="27">
        <v>0.22259500000000002</v>
      </c>
      <c r="H7252" s="27">
        <v>0.21308800000000003</v>
      </c>
      <c r="I7252" s="27">
        <v>0</v>
      </c>
      <c r="J7252" s="26">
        <v>0</v>
      </c>
      <c r="K7252" s="26">
        <v>0</v>
      </c>
      <c r="L7252" s="26">
        <v>0.17656500000000003</v>
      </c>
    </row>
    <row r="7253" spans="2:12" ht="19.5" customHeight="1" x14ac:dyDescent="0.3">
      <c r="B7253" s="32" t="s">
        <v>57</v>
      </c>
      <c r="C7253" s="30" t="s">
        <v>34</v>
      </c>
      <c r="D7253" s="30" t="s">
        <v>100</v>
      </c>
      <c r="E7253" s="29">
        <v>44713</v>
      </c>
      <c r="F7253" s="28">
        <v>19.5</v>
      </c>
      <c r="G7253" s="27">
        <v>0</v>
      </c>
      <c r="H7253" s="27">
        <v>0</v>
      </c>
      <c r="I7253" s="27">
        <v>0.22475800000000001</v>
      </c>
      <c r="J7253" s="26">
        <v>0.21608000000000002</v>
      </c>
      <c r="K7253" s="26">
        <v>0</v>
      </c>
      <c r="L7253" s="26">
        <v>0.20959700000000001</v>
      </c>
    </row>
    <row r="7254" spans="2:12" ht="19.5" customHeight="1" x14ac:dyDescent="0.3">
      <c r="B7254" s="32" t="s">
        <v>57</v>
      </c>
      <c r="C7254" s="30" t="s">
        <v>34</v>
      </c>
      <c r="D7254" s="30" t="s">
        <v>100</v>
      </c>
      <c r="E7254" s="29">
        <v>44682</v>
      </c>
      <c r="F7254" s="28">
        <v>19.5</v>
      </c>
      <c r="G7254" s="27">
        <v>0</v>
      </c>
      <c r="H7254" s="27">
        <v>0</v>
      </c>
      <c r="I7254" s="27">
        <v>0</v>
      </c>
      <c r="J7254" s="26">
        <v>0.24662100000000001</v>
      </c>
      <c r="K7254" s="26">
        <v>0.22917000000000001</v>
      </c>
      <c r="L7254" s="26">
        <v>0.22839400000000001</v>
      </c>
    </row>
    <row r="7255" spans="2:12" ht="19.5" customHeight="1" x14ac:dyDescent="0.3">
      <c r="B7255" s="32" t="s">
        <v>57</v>
      </c>
      <c r="C7255" s="30" t="s">
        <v>34</v>
      </c>
      <c r="D7255" s="30" t="s">
        <v>100</v>
      </c>
      <c r="E7255" s="29">
        <v>44652</v>
      </c>
      <c r="F7255" s="28">
        <v>19.5</v>
      </c>
      <c r="G7255" s="27">
        <v>0</v>
      </c>
      <c r="H7255" s="27">
        <v>0</v>
      </c>
      <c r="I7255" s="27">
        <v>0</v>
      </c>
      <c r="J7255" s="26">
        <v>0.26338299999999998</v>
      </c>
      <c r="K7255" s="26">
        <v>0.233572</v>
      </c>
      <c r="L7255" s="26">
        <v>0.23248700000000003</v>
      </c>
    </row>
    <row r="7256" spans="2:12" ht="19.5" customHeight="1" x14ac:dyDescent="0.3">
      <c r="B7256" s="32" t="s">
        <v>57</v>
      </c>
      <c r="C7256" s="30" t="s">
        <v>34</v>
      </c>
      <c r="D7256" s="30" t="s">
        <v>100</v>
      </c>
      <c r="E7256" s="29">
        <v>44621</v>
      </c>
      <c r="F7256" s="28">
        <v>19.5</v>
      </c>
      <c r="G7256" s="27">
        <v>0</v>
      </c>
      <c r="H7256" s="27">
        <v>0.38399</v>
      </c>
      <c r="I7256" s="27">
        <v>0.348999</v>
      </c>
      <c r="J7256" s="26">
        <v>0</v>
      </c>
      <c r="K7256" s="26">
        <v>0</v>
      </c>
      <c r="L7256" s="26">
        <v>0.32795000000000002</v>
      </c>
    </row>
    <row r="7257" spans="2:12" ht="19.5" customHeight="1" x14ac:dyDescent="0.3">
      <c r="B7257" s="32" t="s">
        <v>57</v>
      </c>
      <c r="C7257" s="30" t="s">
        <v>34</v>
      </c>
      <c r="D7257" s="30" t="s">
        <v>100</v>
      </c>
      <c r="E7257" s="29">
        <v>44593</v>
      </c>
      <c r="F7257" s="28">
        <v>19.5</v>
      </c>
      <c r="G7257" s="27">
        <v>0.29341</v>
      </c>
      <c r="H7257" s="27">
        <v>0.26349099999999998</v>
      </c>
      <c r="I7257" s="27">
        <v>0</v>
      </c>
      <c r="J7257" s="26">
        <v>0</v>
      </c>
      <c r="K7257" s="26">
        <v>0</v>
      </c>
      <c r="L7257" s="26">
        <v>0.24026</v>
      </c>
    </row>
    <row r="7258" spans="2:12" ht="19.5" customHeight="1" x14ac:dyDescent="0.3">
      <c r="B7258" s="32" t="s">
        <v>57</v>
      </c>
      <c r="C7258" s="30" t="s">
        <v>34</v>
      </c>
      <c r="D7258" s="30" t="s">
        <v>100</v>
      </c>
      <c r="E7258" s="29">
        <v>44562</v>
      </c>
      <c r="F7258" s="28">
        <v>19.5</v>
      </c>
      <c r="G7258" s="27">
        <v>0.301259</v>
      </c>
      <c r="H7258" s="27">
        <v>0.27475900000000003</v>
      </c>
      <c r="I7258" s="27">
        <v>0</v>
      </c>
      <c r="J7258" s="26">
        <v>0</v>
      </c>
      <c r="K7258" s="26">
        <v>0</v>
      </c>
      <c r="L7258" s="26">
        <v>0.23836900000000003</v>
      </c>
    </row>
    <row r="7259" spans="2:12" ht="19.5" customHeight="1" x14ac:dyDescent="0.3">
      <c r="B7259" s="33" t="s">
        <v>57</v>
      </c>
      <c r="C7259" s="30" t="s">
        <v>34</v>
      </c>
      <c r="D7259" s="30" t="s">
        <v>100</v>
      </c>
      <c r="E7259" s="29">
        <v>45078</v>
      </c>
      <c r="F7259" s="28">
        <v>19.5</v>
      </c>
      <c r="G7259" s="27">
        <v>0</v>
      </c>
      <c r="H7259" s="27">
        <v>0</v>
      </c>
      <c r="I7259" s="27">
        <v>0.14707100000000001</v>
      </c>
      <c r="J7259" s="26">
        <v>0.13994700000000002</v>
      </c>
      <c r="K7259" s="26">
        <v>0</v>
      </c>
      <c r="L7259" s="26">
        <v>0.12976000000000001</v>
      </c>
    </row>
    <row r="7260" spans="2:12" ht="19.5" customHeight="1" x14ac:dyDescent="0.3">
      <c r="B7260" s="32" t="s">
        <v>57</v>
      </c>
      <c r="C7260" s="30" t="s">
        <v>34</v>
      </c>
      <c r="D7260" s="30" t="s">
        <v>100</v>
      </c>
      <c r="E7260" s="29">
        <v>45047</v>
      </c>
      <c r="F7260" s="28">
        <v>21.5</v>
      </c>
      <c r="G7260" s="27">
        <v>0</v>
      </c>
      <c r="H7260" s="27">
        <v>0</v>
      </c>
      <c r="I7260" s="27">
        <v>0</v>
      </c>
      <c r="J7260" s="26">
        <v>0.12431600000000001</v>
      </c>
      <c r="K7260" s="26">
        <v>0.11220200000000001</v>
      </c>
      <c r="L7260" s="26">
        <v>0.11877200000000002</v>
      </c>
    </row>
    <row r="7261" spans="2:12" ht="19.5" customHeight="1" x14ac:dyDescent="0.3">
      <c r="B7261" s="32" t="s">
        <v>57</v>
      </c>
      <c r="C7261" s="30" t="s">
        <v>34</v>
      </c>
      <c r="D7261" s="30" t="s">
        <v>100</v>
      </c>
      <c r="E7261" s="29">
        <v>45017</v>
      </c>
      <c r="F7261" s="28">
        <v>21.5</v>
      </c>
      <c r="G7261" s="27">
        <v>0</v>
      </c>
      <c r="H7261" s="27">
        <v>0</v>
      </c>
      <c r="I7261" s="27">
        <v>0</v>
      </c>
      <c r="J7261" s="26">
        <v>0.13141800000000001</v>
      </c>
      <c r="K7261" s="26">
        <v>0.11245000000000002</v>
      </c>
      <c r="L7261" s="26">
        <v>0.11992000000000001</v>
      </c>
    </row>
    <row r="7262" spans="2:12" ht="19.5" customHeight="1" x14ac:dyDescent="0.3">
      <c r="B7262" s="32" t="s">
        <v>57</v>
      </c>
      <c r="C7262" s="30" t="s">
        <v>34</v>
      </c>
      <c r="D7262" s="30" t="s">
        <v>100</v>
      </c>
      <c r="E7262" s="29">
        <v>44986</v>
      </c>
      <c r="F7262" s="28">
        <v>21.5</v>
      </c>
      <c r="G7262" s="27">
        <v>0</v>
      </c>
      <c r="H7262" s="27">
        <v>0.16489700000000002</v>
      </c>
      <c r="I7262" s="27">
        <v>0.138353</v>
      </c>
      <c r="J7262" s="26">
        <v>0</v>
      </c>
      <c r="K7262" s="26">
        <v>0</v>
      </c>
      <c r="L7262" s="26">
        <v>0.13730100000000001</v>
      </c>
    </row>
    <row r="7263" spans="2:12" ht="19.5" customHeight="1" x14ac:dyDescent="0.3">
      <c r="B7263" s="32" t="s">
        <v>57</v>
      </c>
      <c r="C7263" s="30" t="s">
        <v>34</v>
      </c>
      <c r="D7263" s="30" t="s">
        <v>100</v>
      </c>
      <c r="E7263" s="29">
        <v>44958</v>
      </c>
      <c r="F7263" s="28">
        <v>21.5</v>
      </c>
      <c r="G7263" s="27">
        <v>0.22505500000000001</v>
      </c>
      <c r="H7263" s="27">
        <v>0.206154</v>
      </c>
      <c r="I7263" s="27">
        <v>0</v>
      </c>
      <c r="J7263" s="26">
        <v>2E-3</v>
      </c>
      <c r="K7263" s="26">
        <v>0</v>
      </c>
      <c r="L7263" s="26">
        <v>0.17038500000000001</v>
      </c>
    </row>
    <row r="7264" spans="2:12" ht="19.5" customHeight="1" x14ac:dyDescent="0.3">
      <c r="B7264" s="32" t="s">
        <v>57</v>
      </c>
      <c r="C7264" s="30" t="s">
        <v>34</v>
      </c>
      <c r="D7264" s="30" t="s">
        <v>100</v>
      </c>
      <c r="E7264" s="29">
        <v>44927</v>
      </c>
      <c r="F7264" s="28">
        <v>21.5</v>
      </c>
      <c r="G7264" s="27">
        <v>0.18119700000000002</v>
      </c>
      <c r="H7264" s="27">
        <v>0.15243400000000001</v>
      </c>
      <c r="I7264" s="27">
        <v>0</v>
      </c>
      <c r="J7264" s="26">
        <v>0</v>
      </c>
      <c r="K7264" s="26">
        <v>0</v>
      </c>
      <c r="L7264" s="26">
        <v>9.4979000000000022E-2</v>
      </c>
    </row>
    <row r="7265" spans="2:12" ht="19.5" customHeight="1" x14ac:dyDescent="0.3">
      <c r="B7265" s="32" t="s">
        <v>57</v>
      </c>
      <c r="C7265" s="30" t="s">
        <v>34</v>
      </c>
      <c r="D7265" s="30" t="s">
        <v>100</v>
      </c>
      <c r="E7265" s="29">
        <v>44896</v>
      </c>
      <c r="F7265" s="28">
        <v>21.5</v>
      </c>
      <c r="G7265" s="27">
        <v>0.18822000000000003</v>
      </c>
      <c r="H7265" s="27">
        <v>0.17052100000000001</v>
      </c>
      <c r="I7265" s="27">
        <v>0</v>
      </c>
      <c r="J7265" s="26">
        <v>0</v>
      </c>
      <c r="K7265" s="26">
        <v>0</v>
      </c>
      <c r="L7265" s="26">
        <v>0.13786300000000001</v>
      </c>
    </row>
    <row r="7266" spans="2:12" ht="19.5" customHeight="1" x14ac:dyDescent="0.3">
      <c r="B7266" s="32" t="s">
        <v>57</v>
      </c>
      <c r="C7266" s="30" t="s">
        <v>34</v>
      </c>
      <c r="D7266" s="30" t="s">
        <v>100</v>
      </c>
      <c r="E7266" s="29">
        <v>44866</v>
      </c>
      <c r="F7266" s="28">
        <v>21.5</v>
      </c>
      <c r="G7266" s="27">
        <v>0</v>
      </c>
      <c r="H7266" s="27">
        <v>0.196799</v>
      </c>
      <c r="I7266" s="27">
        <v>0.17480600000000002</v>
      </c>
      <c r="J7266" s="26">
        <v>0</v>
      </c>
      <c r="K7266" s="26">
        <v>0</v>
      </c>
      <c r="L7266" s="26">
        <v>0.14853400000000003</v>
      </c>
    </row>
    <row r="7267" spans="2:12" ht="19.5" customHeight="1" x14ac:dyDescent="0.3">
      <c r="B7267" s="32" t="s">
        <v>57</v>
      </c>
      <c r="C7267" s="30" t="s">
        <v>34</v>
      </c>
      <c r="D7267" s="30" t="s">
        <v>100</v>
      </c>
      <c r="E7267" s="29">
        <v>44835</v>
      </c>
      <c r="F7267" s="28">
        <v>21.5</v>
      </c>
      <c r="G7267" s="27">
        <v>0</v>
      </c>
      <c r="H7267" s="27">
        <v>0</v>
      </c>
      <c r="I7267" s="27">
        <v>0</v>
      </c>
      <c r="J7267" s="26">
        <v>0.20175200000000001</v>
      </c>
      <c r="K7267" s="26">
        <v>0.17048200000000002</v>
      </c>
      <c r="L7267" s="26">
        <v>0.15882700000000002</v>
      </c>
    </row>
    <row r="7268" spans="2:12" ht="19.5" customHeight="1" x14ac:dyDescent="0.3">
      <c r="B7268" s="32" t="s">
        <v>57</v>
      </c>
      <c r="C7268" s="30" t="s">
        <v>34</v>
      </c>
      <c r="D7268" s="30" t="s">
        <v>100</v>
      </c>
      <c r="E7268" s="29">
        <v>44805</v>
      </c>
      <c r="F7268" s="28">
        <v>21.5</v>
      </c>
      <c r="G7268" s="27">
        <v>0</v>
      </c>
      <c r="H7268" s="27">
        <v>0</v>
      </c>
      <c r="I7268" s="27">
        <v>0.21687400000000001</v>
      </c>
      <c r="J7268" s="26">
        <v>0.18881100000000001</v>
      </c>
      <c r="K7268" s="26">
        <v>0</v>
      </c>
      <c r="L7268" s="26">
        <v>0.17266100000000001</v>
      </c>
    </row>
    <row r="7269" spans="2:12" ht="19.5" customHeight="1" x14ac:dyDescent="0.3">
      <c r="B7269" s="32" t="s">
        <v>57</v>
      </c>
      <c r="C7269" s="30" t="s">
        <v>34</v>
      </c>
      <c r="D7269" s="30" t="s">
        <v>100</v>
      </c>
      <c r="E7269" s="29">
        <v>44774</v>
      </c>
      <c r="F7269" s="28">
        <v>21.5</v>
      </c>
      <c r="G7269" s="27">
        <v>0</v>
      </c>
      <c r="H7269" s="27">
        <v>0</v>
      </c>
      <c r="I7269" s="27">
        <v>0.21515700000000001</v>
      </c>
      <c r="J7269" s="26">
        <v>0.20623900000000001</v>
      </c>
      <c r="K7269" s="26">
        <v>0</v>
      </c>
      <c r="L7269" s="26">
        <v>0.19572400000000001</v>
      </c>
    </row>
    <row r="7270" spans="2:12" ht="19.5" customHeight="1" x14ac:dyDescent="0.3">
      <c r="B7270" s="32" t="s">
        <v>57</v>
      </c>
      <c r="C7270" s="30" t="s">
        <v>34</v>
      </c>
      <c r="D7270" s="30" t="s">
        <v>100</v>
      </c>
      <c r="E7270" s="29">
        <v>44743</v>
      </c>
      <c r="F7270" s="28">
        <v>21.5</v>
      </c>
      <c r="G7270" s="27">
        <v>0.22459500000000002</v>
      </c>
      <c r="H7270" s="27">
        <v>0.21508800000000003</v>
      </c>
      <c r="I7270" s="27">
        <v>0</v>
      </c>
      <c r="J7270" s="26">
        <v>0</v>
      </c>
      <c r="K7270" s="26">
        <v>0</v>
      </c>
      <c r="L7270" s="26">
        <v>0.17856500000000003</v>
      </c>
    </row>
    <row r="7271" spans="2:12" ht="19.5" customHeight="1" x14ac:dyDescent="0.3">
      <c r="B7271" s="32" t="s">
        <v>57</v>
      </c>
      <c r="C7271" s="30" t="s">
        <v>34</v>
      </c>
      <c r="D7271" s="30" t="s">
        <v>100</v>
      </c>
      <c r="E7271" s="29">
        <v>44713</v>
      </c>
      <c r="F7271" s="28">
        <v>21.5</v>
      </c>
      <c r="G7271" s="27">
        <v>0</v>
      </c>
      <c r="H7271" s="27">
        <v>0</v>
      </c>
      <c r="I7271" s="27">
        <v>0.22675800000000002</v>
      </c>
      <c r="J7271" s="26">
        <v>0.21808000000000002</v>
      </c>
      <c r="K7271" s="26">
        <v>0</v>
      </c>
      <c r="L7271" s="26">
        <v>0.21159700000000001</v>
      </c>
    </row>
    <row r="7272" spans="2:12" ht="19.5" customHeight="1" x14ac:dyDescent="0.3">
      <c r="B7272" s="32" t="s">
        <v>57</v>
      </c>
      <c r="C7272" s="30" t="s">
        <v>34</v>
      </c>
      <c r="D7272" s="30" t="s">
        <v>100</v>
      </c>
      <c r="E7272" s="29">
        <v>44682</v>
      </c>
      <c r="F7272" s="28">
        <v>21.5</v>
      </c>
      <c r="G7272" s="27">
        <v>0</v>
      </c>
      <c r="H7272" s="27">
        <v>0</v>
      </c>
      <c r="I7272" s="27">
        <v>0</v>
      </c>
      <c r="J7272" s="26">
        <v>0.24862100000000001</v>
      </c>
      <c r="K7272" s="26">
        <v>0.23117000000000001</v>
      </c>
      <c r="L7272" s="26">
        <v>0.23039400000000002</v>
      </c>
    </row>
    <row r="7273" spans="2:12" ht="19.5" customHeight="1" x14ac:dyDescent="0.3">
      <c r="B7273" s="32" t="s">
        <v>57</v>
      </c>
      <c r="C7273" s="30" t="s">
        <v>34</v>
      </c>
      <c r="D7273" s="30" t="s">
        <v>100</v>
      </c>
      <c r="E7273" s="29">
        <v>44652</v>
      </c>
      <c r="F7273" s="28">
        <v>21.5</v>
      </c>
      <c r="G7273" s="27">
        <v>0</v>
      </c>
      <c r="H7273" s="27">
        <v>0</v>
      </c>
      <c r="I7273" s="27">
        <v>0</v>
      </c>
      <c r="J7273" s="26">
        <v>0.26538299999999998</v>
      </c>
      <c r="K7273" s="26">
        <v>0.235572</v>
      </c>
      <c r="L7273" s="26">
        <v>0.23448700000000003</v>
      </c>
    </row>
    <row r="7274" spans="2:12" ht="19.5" customHeight="1" x14ac:dyDescent="0.3">
      <c r="B7274" s="32" t="s">
        <v>57</v>
      </c>
      <c r="C7274" s="30" t="s">
        <v>34</v>
      </c>
      <c r="D7274" s="30" t="s">
        <v>100</v>
      </c>
      <c r="E7274" s="29">
        <v>44621</v>
      </c>
      <c r="F7274" s="28">
        <v>21.5</v>
      </c>
      <c r="G7274" s="27">
        <v>0</v>
      </c>
      <c r="H7274" s="27">
        <v>0.38599</v>
      </c>
      <c r="I7274" s="27">
        <v>0.35099900000000001</v>
      </c>
      <c r="J7274" s="26">
        <v>0</v>
      </c>
      <c r="K7274" s="26">
        <v>0</v>
      </c>
      <c r="L7274" s="26">
        <v>0.32995000000000002</v>
      </c>
    </row>
    <row r="7275" spans="2:12" ht="19.5" customHeight="1" x14ac:dyDescent="0.3">
      <c r="B7275" s="32" t="s">
        <v>57</v>
      </c>
      <c r="C7275" s="30" t="s">
        <v>34</v>
      </c>
      <c r="D7275" s="30" t="s">
        <v>100</v>
      </c>
      <c r="E7275" s="29">
        <v>44593</v>
      </c>
      <c r="F7275" s="28">
        <v>21.5</v>
      </c>
      <c r="G7275" s="27">
        <v>0.29541000000000001</v>
      </c>
      <c r="H7275" s="27">
        <v>0.26549099999999998</v>
      </c>
      <c r="I7275" s="27">
        <v>0</v>
      </c>
      <c r="J7275" s="26">
        <v>0</v>
      </c>
      <c r="K7275" s="26">
        <v>0</v>
      </c>
      <c r="L7275" s="26">
        <v>0.24226</v>
      </c>
    </row>
    <row r="7276" spans="2:12" ht="19.5" customHeight="1" x14ac:dyDescent="0.3">
      <c r="B7276" s="32" t="s">
        <v>57</v>
      </c>
      <c r="C7276" s="30" t="s">
        <v>34</v>
      </c>
      <c r="D7276" s="30" t="s">
        <v>100</v>
      </c>
      <c r="E7276" s="29">
        <v>44562</v>
      </c>
      <c r="F7276" s="28">
        <v>21.5</v>
      </c>
      <c r="G7276" s="27">
        <v>0.303259</v>
      </c>
      <c r="H7276" s="27">
        <v>0.27675900000000003</v>
      </c>
      <c r="I7276" s="27">
        <v>0</v>
      </c>
      <c r="J7276" s="26">
        <v>0</v>
      </c>
      <c r="K7276" s="26">
        <v>0</v>
      </c>
      <c r="L7276" s="26">
        <v>0.24036900000000003</v>
      </c>
    </row>
    <row r="7277" spans="2:12" ht="19.5" customHeight="1" x14ac:dyDescent="0.3">
      <c r="B7277" s="31" t="s">
        <v>57</v>
      </c>
      <c r="C7277" s="30" t="s">
        <v>34</v>
      </c>
      <c r="D7277" s="30" t="s">
        <v>100</v>
      </c>
      <c r="E7277" s="29">
        <v>45078</v>
      </c>
      <c r="F7277" s="28">
        <v>21.5</v>
      </c>
      <c r="G7277" s="27">
        <v>0</v>
      </c>
      <c r="H7277" s="27">
        <v>0</v>
      </c>
      <c r="I7277" s="27">
        <v>0.14907100000000001</v>
      </c>
      <c r="J7277" s="26">
        <v>0.14194700000000002</v>
      </c>
      <c r="K7277" s="26">
        <v>0</v>
      </c>
      <c r="L7277" s="26">
        <v>0.13176000000000002</v>
      </c>
    </row>
    <row r="7278" spans="2:12" ht="19.5" customHeight="1" x14ac:dyDescent="0.3">
      <c r="B7278" s="32" t="s">
        <v>57</v>
      </c>
      <c r="C7278" s="30" t="s">
        <v>34</v>
      </c>
      <c r="D7278" s="30" t="s">
        <v>100</v>
      </c>
      <c r="E7278" s="29">
        <v>45047</v>
      </c>
      <c r="F7278" s="28">
        <v>23.5</v>
      </c>
      <c r="G7278" s="27">
        <v>0</v>
      </c>
      <c r="H7278" s="27">
        <v>0</v>
      </c>
      <c r="I7278" s="27">
        <v>0</v>
      </c>
      <c r="J7278" s="26">
        <v>0.12631600000000001</v>
      </c>
      <c r="K7278" s="26">
        <v>0.11420200000000001</v>
      </c>
      <c r="L7278" s="26">
        <v>0.12077200000000002</v>
      </c>
    </row>
    <row r="7279" spans="2:12" ht="19.5" customHeight="1" x14ac:dyDescent="0.3">
      <c r="B7279" s="32" t="s">
        <v>57</v>
      </c>
      <c r="C7279" s="30" t="s">
        <v>34</v>
      </c>
      <c r="D7279" s="30" t="s">
        <v>100</v>
      </c>
      <c r="E7279" s="29">
        <v>45017</v>
      </c>
      <c r="F7279" s="28">
        <v>23.5</v>
      </c>
      <c r="G7279" s="27">
        <v>0</v>
      </c>
      <c r="H7279" s="27">
        <v>0</v>
      </c>
      <c r="I7279" s="27">
        <v>0</v>
      </c>
      <c r="J7279" s="26">
        <v>0.13341800000000001</v>
      </c>
      <c r="K7279" s="26">
        <v>0.11445000000000002</v>
      </c>
      <c r="L7279" s="26">
        <v>0.12192000000000001</v>
      </c>
    </row>
    <row r="7280" spans="2:12" ht="19.5" customHeight="1" x14ac:dyDescent="0.3">
      <c r="B7280" s="32" t="s">
        <v>57</v>
      </c>
      <c r="C7280" s="30" t="s">
        <v>34</v>
      </c>
      <c r="D7280" s="30" t="s">
        <v>100</v>
      </c>
      <c r="E7280" s="29">
        <v>44986</v>
      </c>
      <c r="F7280" s="28">
        <v>23.5</v>
      </c>
      <c r="G7280" s="27">
        <v>0</v>
      </c>
      <c r="H7280" s="27">
        <v>0.16689700000000002</v>
      </c>
      <c r="I7280" s="27">
        <v>0.14035300000000001</v>
      </c>
      <c r="J7280" s="26">
        <v>0</v>
      </c>
      <c r="K7280" s="26">
        <v>0</v>
      </c>
      <c r="L7280" s="26">
        <v>0.13930100000000001</v>
      </c>
    </row>
    <row r="7281" spans="2:12" ht="19.5" customHeight="1" x14ac:dyDescent="0.3">
      <c r="B7281" s="32" t="s">
        <v>57</v>
      </c>
      <c r="C7281" s="30" t="s">
        <v>34</v>
      </c>
      <c r="D7281" s="30" t="s">
        <v>100</v>
      </c>
      <c r="E7281" s="29">
        <v>44958</v>
      </c>
      <c r="F7281" s="28">
        <v>23.5</v>
      </c>
      <c r="G7281" s="27">
        <v>0.22705500000000001</v>
      </c>
      <c r="H7281" s="27">
        <v>0.20815400000000001</v>
      </c>
      <c r="I7281" s="27">
        <v>0</v>
      </c>
      <c r="J7281" s="26">
        <v>0</v>
      </c>
      <c r="K7281" s="26">
        <v>0</v>
      </c>
      <c r="L7281" s="26">
        <v>0.17238500000000001</v>
      </c>
    </row>
    <row r="7282" spans="2:12" ht="19.5" customHeight="1" x14ac:dyDescent="0.3">
      <c r="B7282" s="32" t="s">
        <v>57</v>
      </c>
      <c r="C7282" s="30" t="s">
        <v>34</v>
      </c>
      <c r="D7282" s="30" t="s">
        <v>100</v>
      </c>
      <c r="E7282" s="29">
        <v>44927</v>
      </c>
      <c r="F7282" s="28">
        <v>23.5</v>
      </c>
      <c r="G7282" s="27">
        <v>0.18319700000000003</v>
      </c>
      <c r="H7282" s="27">
        <v>0.15443400000000002</v>
      </c>
      <c r="I7282" s="27">
        <v>0</v>
      </c>
      <c r="J7282" s="26">
        <v>0</v>
      </c>
      <c r="K7282" s="26">
        <v>0</v>
      </c>
      <c r="L7282" s="26">
        <v>9.6979000000000024E-2</v>
      </c>
    </row>
    <row r="7283" spans="2:12" ht="19.5" customHeight="1" x14ac:dyDescent="0.3">
      <c r="B7283" s="32" t="s">
        <v>57</v>
      </c>
      <c r="C7283" s="30" t="s">
        <v>34</v>
      </c>
      <c r="D7283" s="30" t="s">
        <v>100</v>
      </c>
      <c r="E7283" s="29">
        <v>44896</v>
      </c>
      <c r="F7283" s="28">
        <v>23.5</v>
      </c>
      <c r="G7283" s="27">
        <v>0.19022000000000003</v>
      </c>
      <c r="H7283" s="27">
        <v>0.17252100000000001</v>
      </c>
      <c r="I7283" s="27">
        <v>0</v>
      </c>
      <c r="J7283" s="26">
        <v>0</v>
      </c>
      <c r="K7283" s="26">
        <v>0</v>
      </c>
      <c r="L7283" s="26">
        <v>0.13986300000000002</v>
      </c>
    </row>
    <row r="7284" spans="2:12" ht="19.5" customHeight="1" x14ac:dyDescent="0.3">
      <c r="B7284" s="32" t="s">
        <v>57</v>
      </c>
      <c r="C7284" s="30" t="s">
        <v>34</v>
      </c>
      <c r="D7284" s="30" t="s">
        <v>100</v>
      </c>
      <c r="E7284" s="29">
        <v>44866</v>
      </c>
      <c r="F7284" s="28">
        <v>23.5</v>
      </c>
      <c r="G7284" s="27">
        <v>0</v>
      </c>
      <c r="H7284" s="27">
        <v>0.198799</v>
      </c>
      <c r="I7284" s="27">
        <v>0.17680600000000002</v>
      </c>
      <c r="J7284" s="26">
        <v>0</v>
      </c>
      <c r="K7284" s="26">
        <v>0</v>
      </c>
      <c r="L7284" s="26">
        <v>0.15053400000000003</v>
      </c>
    </row>
    <row r="7285" spans="2:12" ht="19.5" customHeight="1" x14ac:dyDescent="0.3">
      <c r="B7285" s="32" t="s">
        <v>57</v>
      </c>
      <c r="C7285" s="30" t="s">
        <v>34</v>
      </c>
      <c r="D7285" s="30" t="s">
        <v>100</v>
      </c>
      <c r="E7285" s="29">
        <v>44835</v>
      </c>
      <c r="F7285" s="28">
        <v>23.5</v>
      </c>
      <c r="G7285" s="27">
        <v>0</v>
      </c>
      <c r="H7285" s="27">
        <v>0</v>
      </c>
      <c r="I7285" s="27">
        <v>0</v>
      </c>
      <c r="J7285" s="26">
        <v>0.20375200000000002</v>
      </c>
      <c r="K7285" s="26">
        <v>0.17248200000000002</v>
      </c>
      <c r="L7285" s="26">
        <v>0.16082700000000003</v>
      </c>
    </row>
    <row r="7286" spans="2:12" ht="19.5" customHeight="1" x14ac:dyDescent="0.3">
      <c r="B7286" s="32" t="s">
        <v>57</v>
      </c>
      <c r="C7286" s="30" t="s">
        <v>34</v>
      </c>
      <c r="D7286" s="30" t="s">
        <v>100</v>
      </c>
      <c r="E7286" s="29">
        <v>44805</v>
      </c>
      <c r="F7286" s="28">
        <v>23.5</v>
      </c>
      <c r="G7286" s="27">
        <v>0</v>
      </c>
      <c r="H7286" s="27">
        <v>0</v>
      </c>
      <c r="I7286" s="27">
        <v>0.21887400000000001</v>
      </c>
      <c r="J7286" s="26">
        <v>0.19081100000000001</v>
      </c>
      <c r="K7286" s="26">
        <v>0</v>
      </c>
      <c r="L7286" s="26">
        <v>0.17466100000000001</v>
      </c>
    </row>
    <row r="7287" spans="2:12" ht="19.5" customHeight="1" x14ac:dyDescent="0.3">
      <c r="B7287" s="32" t="s">
        <v>57</v>
      </c>
      <c r="C7287" s="30" t="s">
        <v>34</v>
      </c>
      <c r="D7287" s="30" t="s">
        <v>100</v>
      </c>
      <c r="E7287" s="29">
        <v>44774</v>
      </c>
      <c r="F7287" s="28">
        <v>23.5</v>
      </c>
      <c r="G7287" s="27">
        <v>0</v>
      </c>
      <c r="H7287" s="27">
        <v>0</v>
      </c>
      <c r="I7287" s="27">
        <v>0.21715700000000002</v>
      </c>
      <c r="J7287" s="26">
        <v>0.20823900000000001</v>
      </c>
      <c r="K7287" s="26">
        <v>0</v>
      </c>
      <c r="L7287" s="26">
        <v>0.19772400000000001</v>
      </c>
    </row>
    <row r="7288" spans="2:12" ht="19.5" customHeight="1" x14ac:dyDescent="0.3">
      <c r="B7288" s="32" t="s">
        <v>57</v>
      </c>
      <c r="C7288" s="30" t="s">
        <v>34</v>
      </c>
      <c r="D7288" s="30" t="s">
        <v>100</v>
      </c>
      <c r="E7288" s="29">
        <v>44743</v>
      </c>
      <c r="F7288" s="28">
        <v>23.5</v>
      </c>
      <c r="G7288" s="27">
        <v>0.22659500000000002</v>
      </c>
      <c r="H7288" s="27">
        <v>0.21708800000000003</v>
      </c>
      <c r="I7288" s="27">
        <v>0</v>
      </c>
      <c r="J7288" s="26">
        <v>0</v>
      </c>
      <c r="K7288" s="26">
        <v>0</v>
      </c>
      <c r="L7288" s="26">
        <v>0.18056500000000003</v>
      </c>
    </row>
    <row r="7289" spans="2:12" ht="19.5" customHeight="1" x14ac:dyDescent="0.3">
      <c r="B7289" s="32" t="s">
        <v>57</v>
      </c>
      <c r="C7289" s="30" t="s">
        <v>34</v>
      </c>
      <c r="D7289" s="30" t="s">
        <v>100</v>
      </c>
      <c r="E7289" s="29">
        <v>44713</v>
      </c>
      <c r="F7289" s="28">
        <v>23.5</v>
      </c>
      <c r="G7289" s="27">
        <v>0</v>
      </c>
      <c r="H7289" s="27">
        <v>0</v>
      </c>
      <c r="I7289" s="27">
        <v>0.22875800000000002</v>
      </c>
      <c r="J7289" s="26">
        <v>0.22008000000000003</v>
      </c>
      <c r="K7289" s="26">
        <v>0</v>
      </c>
      <c r="L7289" s="26">
        <v>0.21359700000000001</v>
      </c>
    </row>
    <row r="7290" spans="2:12" ht="19.5" customHeight="1" x14ac:dyDescent="0.3">
      <c r="B7290" s="32" t="s">
        <v>57</v>
      </c>
      <c r="C7290" s="30" t="s">
        <v>34</v>
      </c>
      <c r="D7290" s="30" t="s">
        <v>100</v>
      </c>
      <c r="E7290" s="29">
        <v>44682</v>
      </c>
      <c r="F7290" s="28">
        <v>23.5</v>
      </c>
      <c r="G7290" s="27">
        <v>0</v>
      </c>
      <c r="H7290" s="27">
        <v>0</v>
      </c>
      <c r="I7290" s="27">
        <v>0</v>
      </c>
      <c r="J7290" s="26">
        <v>0.25062099999999998</v>
      </c>
      <c r="K7290" s="26">
        <v>0.23317000000000002</v>
      </c>
      <c r="L7290" s="26">
        <v>0.23239400000000002</v>
      </c>
    </row>
    <row r="7291" spans="2:12" ht="19.5" customHeight="1" x14ac:dyDescent="0.3">
      <c r="B7291" s="32" t="s">
        <v>57</v>
      </c>
      <c r="C7291" s="30" t="s">
        <v>34</v>
      </c>
      <c r="D7291" s="30" t="s">
        <v>100</v>
      </c>
      <c r="E7291" s="29">
        <v>44652</v>
      </c>
      <c r="F7291" s="28">
        <v>23.5</v>
      </c>
      <c r="G7291" s="27">
        <v>0</v>
      </c>
      <c r="H7291" s="27">
        <v>0</v>
      </c>
      <c r="I7291" s="27">
        <v>0</v>
      </c>
      <c r="J7291" s="26">
        <v>0.26738299999999998</v>
      </c>
      <c r="K7291" s="26">
        <v>0.23757200000000001</v>
      </c>
      <c r="L7291" s="26">
        <v>0.23648700000000003</v>
      </c>
    </row>
    <row r="7292" spans="2:12" ht="19.5" customHeight="1" x14ac:dyDescent="0.3">
      <c r="B7292" s="32" t="s">
        <v>57</v>
      </c>
      <c r="C7292" s="30" t="s">
        <v>34</v>
      </c>
      <c r="D7292" s="30" t="s">
        <v>100</v>
      </c>
      <c r="E7292" s="29">
        <v>44621</v>
      </c>
      <c r="F7292" s="28">
        <v>23.5</v>
      </c>
      <c r="G7292" s="27">
        <v>0</v>
      </c>
      <c r="H7292" s="27">
        <v>0.38799</v>
      </c>
      <c r="I7292" s="27">
        <v>0.35299900000000001</v>
      </c>
      <c r="J7292" s="26">
        <v>0</v>
      </c>
      <c r="K7292" s="26">
        <v>0</v>
      </c>
      <c r="L7292" s="26">
        <v>0.33195000000000002</v>
      </c>
    </row>
    <row r="7293" spans="2:12" ht="19.5" customHeight="1" x14ac:dyDescent="0.3">
      <c r="B7293" s="32" t="s">
        <v>57</v>
      </c>
      <c r="C7293" s="30" t="s">
        <v>34</v>
      </c>
      <c r="D7293" s="30" t="s">
        <v>100</v>
      </c>
      <c r="E7293" s="29">
        <v>44593</v>
      </c>
      <c r="F7293" s="28">
        <v>23.5</v>
      </c>
      <c r="G7293" s="27">
        <v>0.29741000000000001</v>
      </c>
      <c r="H7293" s="27">
        <v>0.26749099999999998</v>
      </c>
      <c r="I7293" s="27">
        <v>0</v>
      </c>
      <c r="J7293" s="26">
        <v>0</v>
      </c>
      <c r="K7293" s="26">
        <v>0</v>
      </c>
      <c r="L7293" s="26">
        <v>0.24426</v>
      </c>
    </row>
    <row r="7294" spans="2:12" ht="19.5" customHeight="1" x14ac:dyDescent="0.3">
      <c r="B7294" s="32" t="s">
        <v>57</v>
      </c>
      <c r="C7294" s="30" t="s">
        <v>34</v>
      </c>
      <c r="D7294" s="30" t="s">
        <v>100</v>
      </c>
      <c r="E7294" s="29">
        <v>44562</v>
      </c>
      <c r="F7294" s="28">
        <v>23.5</v>
      </c>
      <c r="G7294" s="27">
        <v>0.305259</v>
      </c>
      <c r="H7294" s="27">
        <v>0.27875900000000003</v>
      </c>
      <c r="I7294" s="27">
        <v>0</v>
      </c>
      <c r="J7294" s="26">
        <v>0</v>
      </c>
      <c r="K7294" s="26">
        <v>0</v>
      </c>
      <c r="L7294" s="26">
        <v>0.24236900000000003</v>
      </c>
    </row>
    <row r="7295" spans="2:12" ht="19.5" customHeight="1" x14ac:dyDescent="0.3">
      <c r="B7295" s="33" t="s">
        <v>57</v>
      </c>
      <c r="C7295" s="30" t="s">
        <v>34</v>
      </c>
      <c r="D7295" s="30" t="s">
        <v>100</v>
      </c>
      <c r="E7295" s="29">
        <v>45078</v>
      </c>
      <c r="F7295" s="28">
        <v>23.5</v>
      </c>
      <c r="G7295" s="27">
        <v>0</v>
      </c>
      <c r="H7295" s="27">
        <v>0</v>
      </c>
      <c r="I7295" s="27">
        <v>0.15107100000000001</v>
      </c>
      <c r="J7295" s="26">
        <v>0.14394700000000002</v>
      </c>
      <c r="K7295" s="26">
        <v>0</v>
      </c>
      <c r="L7295" s="26">
        <v>0.13376000000000002</v>
      </c>
    </row>
    <row r="7296" spans="2:12" ht="19.5" customHeight="1" x14ac:dyDescent="0.3">
      <c r="B7296" s="32" t="s">
        <v>57</v>
      </c>
      <c r="C7296" s="30" t="s">
        <v>34</v>
      </c>
      <c r="D7296" s="30" t="s">
        <v>100</v>
      </c>
      <c r="E7296" s="29">
        <v>45047</v>
      </c>
      <c r="F7296" s="28">
        <v>25.5</v>
      </c>
      <c r="G7296" s="27">
        <v>0</v>
      </c>
      <c r="H7296" s="27">
        <v>0</v>
      </c>
      <c r="I7296" s="27">
        <v>0</v>
      </c>
      <c r="J7296" s="26">
        <v>0.12831600000000001</v>
      </c>
      <c r="K7296" s="26">
        <v>0.11620200000000001</v>
      </c>
      <c r="L7296" s="26">
        <v>0.12277200000000002</v>
      </c>
    </row>
    <row r="7297" spans="2:12" ht="19.5" customHeight="1" x14ac:dyDescent="0.3">
      <c r="B7297" s="32" t="s">
        <v>57</v>
      </c>
      <c r="C7297" s="30" t="s">
        <v>34</v>
      </c>
      <c r="D7297" s="30" t="s">
        <v>100</v>
      </c>
      <c r="E7297" s="29">
        <v>45017</v>
      </c>
      <c r="F7297" s="28">
        <v>25.5</v>
      </c>
      <c r="G7297" s="27">
        <v>0</v>
      </c>
      <c r="H7297" s="27">
        <v>0</v>
      </c>
      <c r="I7297" s="27">
        <v>0</v>
      </c>
      <c r="J7297" s="26">
        <v>0.13541800000000001</v>
      </c>
      <c r="K7297" s="26">
        <v>0.11645000000000003</v>
      </c>
      <c r="L7297" s="26">
        <v>0.12392000000000002</v>
      </c>
    </row>
    <row r="7298" spans="2:12" ht="19.5" customHeight="1" x14ac:dyDescent="0.3">
      <c r="B7298" s="32" t="s">
        <v>57</v>
      </c>
      <c r="C7298" s="30" t="s">
        <v>34</v>
      </c>
      <c r="D7298" s="30" t="s">
        <v>100</v>
      </c>
      <c r="E7298" s="29">
        <v>44986</v>
      </c>
      <c r="F7298" s="28">
        <v>25.5</v>
      </c>
      <c r="G7298" s="27">
        <v>0</v>
      </c>
      <c r="H7298" s="27">
        <v>0.16889700000000002</v>
      </c>
      <c r="I7298" s="27">
        <v>0.14235300000000001</v>
      </c>
      <c r="J7298" s="26">
        <v>0</v>
      </c>
      <c r="K7298" s="26">
        <v>0</v>
      </c>
      <c r="L7298" s="26">
        <v>0.14130100000000001</v>
      </c>
    </row>
    <row r="7299" spans="2:12" ht="19.5" customHeight="1" x14ac:dyDescent="0.3">
      <c r="B7299" s="32" t="s">
        <v>57</v>
      </c>
      <c r="C7299" s="30" t="s">
        <v>34</v>
      </c>
      <c r="D7299" s="30" t="s">
        <v>100</v>
      </c>
      <c r="E7299" s="29">
        <v>44958</v>
      </c>
      <c r="F7299" s="28">
        <v>25.5</v>
      </c>
      <c r="G7299" s="27">
        <v>0.22905500000000001</v>
      </c>
      <c r="H7299" s="27">
        <v>0.21015400000000001</v>
      </c>
      <c r="I7299" s="27">
        <v>0</v>
      </c>
      <c r="J7299" s="26">
        <v>0</v>
      </c>
      <c r="K7299" s="26">
        <v>0</v>
      </c>
      <c r="L7299" s="26">
        <v>0.17438500000000001</v>
      </c>
    </row>
    <row r="7300" spans="2:12" ht="19.5" customHeight="1" x14ac:dyDescent="0.3">
      <c r="B7300" s="32" t="s">
        <v>57</v>
      </c>
      <c r="C7300" s="30" t="s">
        <v>34</v>
      </c>
      <c r="D7300" s="30" t="s">
        <v>100</v>
      </c>
      <c r="E7300" s="29">
        <v>44927</v>
      </c>
      <c r="F7300" s="28">
        <v>25.5</v>
      </c>
      <c r="G7300" s="27">
        <v>0.18519700000000003</v>
      </c>
      <c r="H7300" s="27">
        <v>0.15643400000000002</v>
      </c>
      <c r="I7300" s="27">
        <v>0</v>
      </c>
      <c r="J7300" s="26">
        <v>0</v>
      </c>
      <c r="K7300" s="26">
        <v>0</v>
      </c>
      <c r="L7300" s="26">
        <v>9.8979000000000025E-2</v>
      </c>
    </row>
    <row r="7301" spans="2:12" ht="19.5" customHeight="1" x14ac:dyDescent="0.3">
      <c r="B7301" s="32" t="s">
        <v>57</v>
      </c>
      <c r="C7301" s="30" t="s">
        <v>34</v>
      </c>
      <c r="D7301" s="30" t="s">
        <v>100</v>
      </c>
      <c r="E7301" s="29">
        <v>44896</v>
      </c>
      <c r="F7301" s="28">
        <v>25.5</v>
      </c>
      <c r="G7301" s="27">
        <v>0.19222000000000003</v>
      </c>
      <c r="H7301" s="27">
        <v>0.17452100000000001</v>
      </c>
      <c r="I7301" s="27">
        <v>0</v>
      </c>
      <c r="J7301" s="26">
        <v>0</v>
      </c>
      <c r="K7301" s="26">
        <v>0</v>
      </c>
      <c r="L7301" s="26">
        <v>0.14186300000000002</v>
      </c>
    </row>
    <row r="7302" spans="2:12" ht="19.5" customHeight="1" x14ac:dyDescent="0.3">
      <c r="B7302" s="32" t="s">
        <v>57</v>
      </c>
      <c r="C7302" s="30" t="s">
        <v>34</v>
      </c>
      <c r="D7302" s="30" t="s">
        <v>100</v>
      </c>
      <c r="E7302" s="29">
        <v>44866</v>
      </c>
      <c r="F7302" s="28">
        <v>25.5</v>
      </c>
      <c r="G7302" s="27">
        <v>0</v>
      </c>
      <c r="H7302" s="27">
        <v>0.20079900000000001</v>
      </c>
      <c r="I7302" s="27">
        <v>0.17880600000000002</v>
      </c>
      <c r="J7302" s="26">
        <v>0</v>
      </c>
      <c r="K7302" s="26">
        <v>0</v>
      </c>
      <c r="L7302" s="26">
        <v>0.15253400000000003</v>
      </c>
    </row>
    <row r="7303" spans="2:12" ht="19.5" customHeight="1" x14ac:dyDescent="0.3">
      <c r="B7303" s="32" t="s">
        <v>57</v>
      </c>
      <c r="C7303" s="30" t="s">
        <v>34</v>
      </c>
      <c r="D7303" s="30" t="s">
        <v>100</v>
      </c>
      <c r="E7303" s="29">
        <v>44835</v>
      </c>
      <c r="F7303" s="28">
        <v>25.5</v>
      </c>
      <c r="G7303" s="27">
        <v>0</v>
      </c>
      <c r="H7303" s="27">
        <v>0</v>
      </c>
      <c r="I7303" s="27">
        <v>0</v>
      </c>
      <c r="J7303" s="26">
        <v>0.20575200000000002</v>
      </c>
      <c r="K7303" s="26">
        <v>0.17448200000000003</v>
      </c>
      <c r="L7303" s="26">
        <v>0.16282700000000003</v>
      </c>
    </row>
    <row r="7304" spans="2:12" ht="19.5" customHeight="1" x14ac:dyDescent="0.3">
      <c r="B7304" s="32" t="s">
        <v>57</v>
      </c>
      <c r="C7304" s="30" t="s">
        <v>34</v>
      </c>
      <c r="D7304" s="30" t="s">
        <v>100</v>
      </c>
      <c r="E7304" s="29">
        <v>44805</v>
      </c>
      <c r="F7304" s="28">
        <v>25.5</v>
      </c>
      <c r="G7304" s="27">
        <v>0</v>
      </c>
      <c r="H7304" s="27">
        <v>0</v>
      </c>
      <c r="I7304" s="27">
        <v>0.22087400000000001</v>
      </c>
      <c r="J7304" s="26">
        <v>0.19281100000000001</v>
      </c>
      <c r="K7304" s="26">
        <v>0</v>
      </c>
      <c r="L7304" s="26">
        <v>0.17666100000000001</v>
      </c>
    </row>
    <row r="7305" spans="2:12" ht="19.5" customHeight="1" x14ac:dyDescent="0.3">
      <c r="B7305" s="32" t="s">
        <v>57</v>
      </c>
      <c r="C7305" s="30" t="s">
        <v>34</v>
      </c>
      <c r="D7305" s="30" t="s">
        <v>100</v>
      </c>
      <c r="E7305" s="29">
        <v>44774</v>
      </c>
      <c r="F7305" s="28">
        <v>25.5</v>
      </c>
      <c r="G7305" s="27">
        <v>0</v>
      </c>
      <c r="H7305" s="27">
        <v>0</v>
      </c>
      <c r="I7305" s="27">
        <v>0.21915700000000002</v>
      </c>
      <c r="J7305" s="26">
        <v>0.21023900000000001</v>
      </c>
      <c r="K7305" s="26">
        <v>0</v>
      </c>
      <c r="L7305" s="26">
        <v>0.19972400000000001</v>
      </c>
    </row>
    <row r="7306" spans="2:12" ht="19.5" customHeight="1" x14ac:dyDescent="0.3">
      <c r="B7306" s="101" t="s">
        <v>57</v>
      </c>
      <c r="C7306" s="35" t="s">
        <v>34</v>
      </c>
      <c r="D7306" s="35" t="s">
        <v>100</v>
      </c>
      <c r="E7306" s="29">
        <v>44743</v>
      </c>
      <c r="F7306" s="28">
        <v>25.5</v>
      </c>
      <c r="G7306" s="27">
        <v>0.22859500000000002</v>
      </c>
      <c r="H7306" s="27">
        <v>0.21908800000000003</v>
      </c>
      <c r="I7306" s="27">
        <v>0</v>
      </c>
      <c r="J7306" s="26">
        <v>0</v>
      </c>
      <c r="K7306" s="26">
        <v>0</v>
      </c>
      <c r="L7306" s="26">
        <v>0.18256500000000003</v>
      </c>
    </row>
    <row r="7307" spans="2:12" ht="19.5" customHeight="1" x14ac:dyDescent="0.3">
      <c r="B7307" s="101" t="s">
        <v>57</v>
      </c>
      <c r="C7307" s="35" t="s">
        <v>34</v>
      </c>
      <c r="D7307" s="35" t="s">
        <v>100</v>
      </c>
      <c r="E7307" s="29">
        <v>44713</v>
      </c>
      <c r="F7307" s="28">
        <v>25.5</v>
      </c>
      <c r="G7307" s="27">
        <v>0</v>
      </c>
      <c r="H7307" s="27">
        <v>0</v>
      </c>
      <c r="I7307" s="27">
        <v>0.23075800000000002</v>
      </c>
      <c r="J7307" s="26">
        <v>0.22208000000000003</v>
      </c>
      <c r="K7307" s="26">
        <v>0</v>
      </c>
      <c r="L7307" s="26">
        <v>0.21559700000000001</v>
      </c>
    </row>
    <row r="7308" spans="2:12" ht="19.5" customHeight="1" x14ac:dyDescent="0.3">
      <c r="B7308" s="101" t="s">
        <v>57</v>
      </c>
      <c r="C7308" s="35" t="s">
        <v>34</v>
      </c>
      <c r="D7308" s="35" t="s">
        <v>100</v>
      </c>
      <c r="E7308" s="29">
        <v>44682</v>
      </c>
      <c r="F7308" s="28">
        <v>25.5</v>
      </c>
      <c r="G7308" s="27">
        <v>0</v>
      </c>
      <c r="H7308" s="27">
        <v>0</v>
      </c>
      <c r="I7308" s="27">
        <v>0</v>
      </c>
      <c r="J7308" s="26">
        <v>0.25262099999999998</v>
      </c>
      <c r="K7308" s="26">
        <v>0.23517000000000002</v>
      </c>
      <c r="L7308" s="26">
        <v>0.23439400000000002</v>
      </c>
    </row>
    <row r="7309" spans="2:12" ht="19.5" customHeight="1" x14ac:dyDescent="0.3">
      <c r="B7309" s="32" t="s">
        <v>57</v>
      </c>
      <c r="C7309" s="30" t="s">
        <v>34</v>
      </c>
      <c r="D7309" s="30" t="s">
        <v>100</v>
      </c>
      <c r="E7309" s="29">
        <v>44652</v>
      </c>
      <c r="F7309" s="28">
        <v>25.5</v>
      </c>
      <c r="G7309" s="27">
        <v>0</v>
      </c>
      <c r="H7309" s="27">
        <v>0</v>
      </c>
      <c r="I7309" s="27">
        <v>0</v>
      </c>
      <c r="J7309" s="26">
        <v>0.26938299999999998</v>
      </c>
      <c r="K7309" s="26">
        <v>0.23957200000000001</v>
      </c>
      <c r="L7309" s="26">
        <v>0.23848700000000003</v>
      </c>
    </row>
    <row r="7310" spans="2:12" ht="19.5" customHeight="1" x14ac:dyDescent="0.3">
      <c r="B7310" s="32" t="s">
        <v>57</v>
      </c>
      <c r="C7310" s="30" t="s">
        <v>34</v>
      </c>
      <c r="D7310" s="30" t="s">
        <v>100</v>
      </c>
      <c r="E7310" s="29">
        <v>44621</v>
      </c>
      <c r="F7310" s="28">
        <v>25.5</v>
      </c>
      <c r="G7310" s="27">
        <v>0</v>
      </c>
      <c r="H7310" s="27">
        <v>0.38999</v>
      </c>
      <c r="I7310" s="27">
        <v>0.35499900000000001</v>
      </c>
      <c r="J7310" s="26">
        <v>0</v>
      </c>
      <c r="K7310" s="26">
        <v>0</v>
      </c>
      <c r="L7310" s="26">
        <v>0.33395000000000002</v>
      </c>
    </row>
    <row r="7311" spans="2:12" ht="19.5" customHeight="1" x14ac:dyDescent="0.3">
      <c r="B7311" s="32" t="s">
        <v>57</v>
      </c>
      <c r="C7311" s="30" t="s">
        <v>34</v>
      </c>
      <c r="D7311" s="30" t="s">
        <v>100</v>
      </c>
      <c r="E7311" s="29">
        <v>44593</v>
      </c>
      <c r="F7311" s="28">
        <v>25.5</v>
      </c>
      <c r="G7311" s="27">
        <v>0.29941000000000001</v>
      </c>
      <c r="H7311" s="27">
        <v>0.26949099999999998</v>
      </c>
      <c r="I7311" s="27">
        <v>0</v>
      </c>
      <c r="J7311" s="26">
        <v>0</v>
      </c>
      <c r="K7311" s="26">
        <v>0</v>
      </c>
      <c r="L7311" s="26">
        <v>0.24626000000000001</v>
      </c>
    </row>
    <row r="7312" spans="2:12" ht="19.5" customHeight="1" x14ac:dyDescent="0.3">
      <c r="B7312" s="32" t="s">
        <v>57</v>
      </c>
      <c r="C7312" s="30" t="s">
        <v>34</v>
      </c>
      <c r="D7312" s="30" t="s">
        <v>100</v>
      </c>
      <c r="E7312" s="29">
        <v>44562</v>
      </c>
      <c r="F7312" s="28">
        <v>25.5</v>
      </c>
      <c r="G7312" s="27">
        <v>0.307259</v>
      </c>
      <c r="H7312" s="27">
        <v>0.28075900000000004</v>
      </c>
      <c r="I7312" s="27">
        <v>0</v>
      </c>
      <c r="J7312" s="26">
        <v>0</v>
      </c>
      <c r="K7312" s="26">
        <v>0</v>
      </c>
      <c r="L7312" s="26">
        <v>0.24436900000000003</v>
      </c>
    </row>
    <row r="7313" spans="2:12" ht="19.5" customHeight="1" x14ac:dyDescent="0.3">
      <c r="B7313" s="32" t="s">
        <v>57</v>
      </c>
      <c r="C7313" s="30" t="s">
        <v>34</v>
      </c>
      <c r="D7313" s="30" t="s">
        <v>100</v>
      </c>
      <c r="E7313" s="29">
        <v>45078</v>
      </c>
      <c r="F7313" s="28">
        <v>25.5</v>
      </c>
      <c r="G7313" s="27">
        <v>0</v>
      </c>
      <c r="H7313" s="27">
        <v>0</v>
      </c>
      <c r="I7313" s="27">
        <v>0.15307100000000001</v>
      </c>
      <c r="J7313" s="26">
        <v>0.14594700000000002</v>
      </c>
      <c r="K7313" s="26">
        <v>0</v>
      </c>
      <c r="L7313" s="26">
        <v>0.13576000000000002</v>
      </c>
    </row>
    <row r="7314" spans="2:12" ht="19.5" customHeight="1" x14ac:dyDescent="0.3">
      <c r="B7314" s="32" t="s">
        <v>57</v>
      </c>
      <c r="C7314" s="30" t="s">
        <v>34</v>
      </c>
      <c r="D7314" s="30" t="s">
        <v>100</v>
      </c>
      <c r="E7314" s="29">
        <v>45047</v>
      </c>
      <c r="F7314" s="28">
        <v>4</v>
      </c>
      <c r="G7314" s="27">
        <v>0</v>
      </c>
      <c r="H7314" s="27">
        <v>0</v>
      </c>
      <c r="I7314" s="27">
        <v>0</v>
      </c>
      <c r="J7314" s="26">
        <v>0.10681599999999999</v>
      </c>
      <c r="K7314" s="26">
        <v>9.4701999999999995E-2</v>
      </c>
      <c r="L7314" s="26">
        <v>0.101272</v>
      </c>
    </row>
    <row r="7315" spans="2:12" ht="19.5" customHeight="1" x14ac:dyDescent="0.3">
      <c r="B7315" s="32" t="s">
        <v>57</v>
      </c>
      <c r="C7315" s="30" t="s">
        <v>34</v>
      </c>
      <c r="D7315" s="30" t="s">
        <v>100</v>
      </c>
      <c r="E7315" s="29">
        <v>45017</v>
      </c>
      <c r="F7315" s="28">
        <v>4</v>
      </c>
      <c r="G7315" s="27">
        <v>0</v>
      </c>
      <c r="H7315" s="27">
        <v>0</v>
      </c>
      <c r="I7315" s="27">
        <v>0</v>
      </c>
      <c r="J7315" s="26">
        <v>0.11391800000000001</v>
      </c>
      <c r="K7315" s="26">
        <v>9.4950000000000007E-2</v>
      </c>
      <c r="L7315" s="26">
        <v>0.10242</v>
      </c>
    </row>
    <row r="7316" spans="2:12" ht="19.5" customHeight="1" x14ac:dyDescent="0.3">
      <c r="B7316" s="32" t="s">
        <v>57</v>
      </c>
      <c r="C7316" s="30" t="s">
        <v>34</v>
      </c>
      <c r="D7316" s="30" t="s">
        <v>100</v>
      </c>
      <c r="E7316" s="29">
        <v>44986</v>
      </c>
      <c r="F7316" s="28">
        <v>4</v>
      </c>
      <c r="G7316" s="27">
        <v>0</v>
      </c>
      <c r="H7316" s="27">
        <v>0.147397</v>
      </c>
      <c r="I7316" s="27">
        <v>0.120853</v>
      </c>
      <c r="J7316" s="26">
        <v>0</v>
      </c>
      <c r="K7316" s="26">
        <v>0</v>
      </c>
      <c r="L7316" s="26">
        <v>0.119801</v>
      </c>
    </row>
    <row r="7317" spans="2:12" ht="19.5" customHeight="1" x14ac:dyDescent="0.3">
      <c r="B7317" s="32" t="s">
        <v>57</v>
      </c>
      <c r="C7317" s="30" t="s">
        <v>34</v>
      </c>
      <c r="D7317" s="30" t="s">
        <v>100</v>
      </c>
      <c r="E7317" s="29">
        <v>44958</v>
      </c>
      <c r="F7317" s="28">
        <v>4</v>
      </c>
      <c r="G7317" s="27">
        <v>0.20755499999999999</v>
      </c>
      <c r="H7317" s="27">
        <v>0.18865399999999999</v>
      </c>
      <c r="I7317" s="27">
        <v>0</v>
      </c>
      <c r="J7317" s="26">
        <v>0</v>
      </c>
      <c r="K7317" s="26">
        <v>0</v>
      </c>
      <c r="L7317" s="26">
        <v>0.15288499999999999</v>
      </c>
    </row>
    <row r="7318" spans="2:12" ht="19.5" customHeight="1" x14ac:dyDescent="0.3">
      <c r="B7318" s="32" t="s">
        <v>57</v>
      </c>
      <c r="C7318" s="30" t="s">
        <v>34</v>
      </c>
      <c r="D7318" s="30" t="s">
        <v>100</v>
      </c>
      <c r="E7318" s="29">
        <v>44927</v>
      </c>
      <c r="F7318" s="28">
        <v>4</v>
      </c>
      <c r="G7318" s="27">
        <v>0.16369700000000001</v>
      </c>
      <c r="H7318" s="27">
        <v>0.134934</v>
      </c>
      <c r="I7318" s="27">
        <v>0</v>
      </c>
      <c r="J7318" s="26">
        <v>0</v>
      </c>
      <c r="K7318" s="26">
        <v>0</v>
      </c>
      <c r="L7318" s="26">
        <v>7.7479000000000006E-2</v>
      </c>
    </row>
    <row r="7319" spans="2:12" ht="19.5" customHeight="1" x14ac:dyDescent="0.3">
      <c r="B7319" s="32" t="s">
        <v>57</v>
      </c>
      <c r="C7319" s="30" t="s">
        <v>34</v>
      </c>
      <c r="D7319" s="30" t="s">
        <v>100</v>
      </c>
      <c r="E7319" s="29">
        <v>44896</v>
      </c>
      <c r="F7319" s="28">
        <v>4</v>
      </c>
      <c r="G7319" s="27">
        <v>0.17072000000000001</v>
      </c>
      <c r="H7319" s="27">
        <v>0.15302099999999999</v>
      </c>
      <c r="I7319" s="27">
        <v>0</v>
      </c>
      <c r="J7319" s="26">
        <v>0</v>
      </c>
      <c r="K7319" s="26">
        <v>0</v>
      </c>
      <c r="L7319" s="26">
        <v>0.120363</v>
      </c>
    </row>
    <row r="7320" spans="2:12" ht="19.5" customHeight="1" x14ac:dyDescent="0.3">
      <c r="B7320" s="32" t="s">
        <v>57</v>
      </c>
      <c r="C7320" s="30" t="s">
        <v>34</v>
      </c>
      <c r="D7320" s="30" t="s">
        <v>100</v>
      </c>
      <c r="E7320" s="29">
        <v>44866</v>
      </c>
      <c r="F7320" s="28">
        <v>4</v>
      </c>
      <c r="G7320" s="27">
        <v>0</v>
      </c>
      <c r="H7320" s="27">
        <v>0.17929899999999999</v>
      </c>
      <c r="I7320" s="27">
        <v>0.157306</v>
      </c>
      <c r="J7320" s="26">
        <v>0</v>
      </c>
      <c r="K7320" s="26">
        <v>0</v>
      </c>
      <c r="L7320" s="26">
        <v>0.13103400000000001</v>
      </c>
    </row>
    <row r="7321" spans="2:12" ht="19.5" customHeight="1" x14ac:dyDescent="0.3">
      <c r="B7321" s="32" t="s">
        <v>57</v>
      </c>
      <c r="C7321" s="30" t="s">
        <v>34</v>
      </c>
      <c r="D7321" s="30" t="s">
        <v>100</v>
      </c>
      <c r="E7321" s="29">
        <v>44835</v>
      </c>
      <c r="F7321" s="28">
        <v>4</v>
      </c>
      <c r="G7321" s="27">
        <v>0</v>
      </c>
      <c r="H7321" s="27">
        <v>0</v>
      </c>
      <c r="I7321" s="27">
        <v>0</v>
      </c>
      <c r="J7321" s="26">
        <v>0.184252</v>
      </c>
      <c r="K7321" s="26">
        <v>0.15298200000000001</v>
      </c>
      <c r="L7321" s="26">
        <v>0.14132700000000001</v>
      </c>
    </row>
    <row r="7322" spans="2:12" ht="19.5" customHeight="1" x14ac:dyDescent="0.3">
      <c r="B7322" s="32" t="s">
        <v>57</v>
      </c>
      <c r="C7322" s="30" t="s">
        <v>34</v>
      </c>
      <c r="D7322" s="30" t="s">
        <v>100</v>
      </c>
      <c r="E7322" s="29">
        <v>44805</v>
      </c>
      <c r="F7322" s="28">
        <v>4</v>
      </c>
      <c r="G7322" s="27">
        <v>0</v>
      </c>
      <c r="H7322" s="27">
        <v>0</v>
      </c>
      <c r="I7322" s="27">
        <v>0.199374</v>
      </c>
      <c r="J7322" s="26">
        <v>0.17131099999999999</v>
      </c>
      <c r="K7322" s="26">
        <v>0</v>
      </c>
      <c r="L7322" s="26">
        <v>0.15516099999999999</v>
      </c>
    </row>
    <row r="7323" spans="2:12" ht="19.5" customHeight="1" x14ac:dyDescent="0.3">
      <c r="B7323" s="32" t="s">
        <v>57</v>
      </c>
      <c r="C7323" s="30" t="s">
        <v>34</v>
      </c>
      <c r="D7323" s="30" t="s">
        <v>100</v>
      </c>
      <c r="E7323" s="29">
        <v>44774</v>
      </c>
      <c r="F7323" s="28">
        <v>4</v>
      </c>
      <c r="G7323" s="27">
        <v>0</v>
      </c>
      <c r="H7323" s="27">
        <v>0</v>
      </c>
      <c r="I7323" s="27">
        <v>0.197657</v>
      </c>
      <c r="J7323" s="26">
        <v>0.18873899999999999</v>
      </c>
      <c r="K7323" s="26">
        <v>0</v>
      </c>
      <c r="L7323" s="26">
        <v>0.17822399999999999</v>
      </c>
    </row>
    <row r="7324" spans="2:12" ht="19.5" customHeight="1" x14ac:dyDescent="0.3">
      <c r="B7324" s="32" t="s">
        <v>57</v>
      </c>
      <c r="C7324" s="30" t="s">
        <v>34</v>
      </c>
      <c r="D7324" s="30" t="s">
        <v>100</v>
      </c>
      <c r="E7324" s="29">
        <v>44743</v>
      </c>
      <c r="F7324" s="28">
        <v>4</v>
      </c>
      <c r="G7324" s="27">
        <v>0.207095</v>
      </c>
      <c r="H7324" s="27">
        <v>0.19758800000000001</v>
      </c>
      <c r="I7324" s="27">
        <v>0</v>
      </c>
      <c r="J7324" s="26">
        <v>0</v>
      </c>
      <c r="K7324" s="26">
        <v>0</v>
      </c>
      <c r="L7324" s="26">
        <v>0.16106500000000001</v>
      </c>
    </row>
    <row r="7325" spans="2:12" ht="19.5" customHeight="1" x14ac:dyDescent="0.3">
      <c r="B7325" s="32" t="s">
        <v>57</v>
      </c>
      <c r="C7325" s="30" t="s">
        <v>34</v>
      </c>
      <c r="D7325" s="30" t="s">
        <v>100</v>
      </c>
      <c r="E7325" s="29">
        <v>44713</v>
      </c>
      <c r="F7325" s="28">
        <v>4</v>
      </c>
      <c r="G7325" s="27">
        <v>0</v>
      </c>
      <c r="H7325" s="27">
        <v>0</v>
      </c>
      <c r="I7325" s="27">
        <v>0.209258</v>
      </c>
      <c r="J7325" s="26">
        <v>0.20058000000000001</v>
      </c>
      <c r="K7325" s="26">
        <v>0</v>
      </c>
      <c r="L7325" s="26">
        <v>0.19409699999999999</v>
      </c>
    </row>
    <row r="7326" spans="2:12" ht="19.5" customHeight="1" x14ac:dyDescent="0.3">
      <c r="B7326" s="32" t="s">
        <v>57</v>
      </c>
      <c r="C7326" s="30" t="s">
        <v>34</v>
      </c>
      <c r="D7326" s="30" t="s">
        <v>100</v>
      </c>
      <c r="E7326" s="29">
        <v>44682</v>
      </c>
      <c r="F7326" s="28">
        <v>4</v>
      </c>
      <c r="G7326" s="27">
        <v>0</v>
      </c>
      <c r="H7326" s="27">
        <v>0</v>
      </c>
      <c r="I7326" s="27">
        <v>0</v>
      </c>
      <c r="J7326" s="26">
        <v>0.23112099999999999</v>
      </c>
      <c r="K7326" s="26">
        <v>0.21367</v>
      </c>
      <c r="L7326" s="26">
        <v>0.212894</v>
      </c>
    </row>
    <row r="7327" spans="2:12" ht="19.5" customHeight="1" x14ac:dyDescent="0.3">
      <c r="B7327" s="32" t="s">
        <v>57</v>
      </c>
      <c r="C7327" s="30" t="s">
        <v>34</v>
      </c>
      <c r="D7327" s="30" t="s">
        <v>100</v>
      </c>
      <c r="E7327" s="29">
        <v>44652</v>
      </c>
      <c r="F7327" s="28">
        <v>4</v>
      </c>
      <c r="G7327" s="27">
        <v>0</v>
      </c>
      <c r="H7327" s="27">
        <v>0</v>
      </c>
      <c r="I7327" s="27">
        <v>0</v>
      </c>
      <c r="J7327" s="26">
        <v>0.24788299999999999</v>
      </c>
      <c r="K7327" s="26">
        <v>0.21807199999999999</v>
      </c>
      <c r="L7327" s="26">
        <v>0.21698700000000001</v>
      </c>
    </row>
    <row r="7328" spans="2:12" ht="19.5" customHeight="1" x14ac:dyDescent="0.3">
      <c r="B7328" s="32" t="s">
        <v>57</v>
      </c>
      <c r="C7328" s="30" t="s">
        <v>34</v>
      </c>
      <c r="D7328" s="30" t="s">
        <v>100</v>
      </c>
      <c r="E7328" s="29">
        <v>44621</v>
      </c>
      <c r="F7328" s="28">
        <v>4</v>
      </c>
      <c r="G7328" s="27">
        <v>0</v>
      </c>
      <c r="H7328" s="27">
        <v>0.36848999999999998</v>
      </c>
      <c r="I7328" s="27">
        <v>0.33349899999999999</v>
      </c>
      <c r="J7328" s="26">
        <v>0</v>
      </c>
      <c r="K7328" s="26">
        <v>0</v>
      </c>
      <c r="L7328" s="26">
        <v>0.31245000000000001</v>
      </c>
    </row>
    <row r="7329" spans="2:12" ht="19.5" customHeight="1" x14ac:dyDescent="0.3">
      <c r="B7329" s="32" t="s">
        <v>57</v>
      </c>
      <c r="C7329" s="30" t="s">
        <v>34</v>
      </c>
      <c r="D7329" s="30" t="s">
        <v>100</v>
      </c>
      <c r="E7329" s="29">
        <v>44593</v>
      </c>
      <c r="F7329" s="28">
        <v>4</v>
      </c>
      <c r="G7329" s="27">
        <v>0.27790999999999999</v>
      </c>
      <c r="H7329" s="27">
        <v>0.24799099999999999</v>
      </c>
      <c r="I7329" s="27">
        <v>0</v>
      </c>
      <c r="J7329" s="26">
        <v>0</v>
      </c>
      <c r="K7329" s="26">
        <v>0</v>
      </c>
      <c r="L7329" s="26">
        <v>0.22475999999999999</v>
      </c>
    </row>
    <row r="7330" spans="2:12" ht="19.5" customHeight="1" x14ac:dyDescent="0.3">
      <c r="B7330" s="32" t="s">
        <v>57</v>
      </c>
      <c r="C7330" s="30" t="s">
        <v>34</v>
      </c>
      <c r="D7330" s="30" t="s">
        <v>100</v>
      </c>
      <c r="E7330" s="29">
        <v>44562</v>
      </c>
      <c r="F7330" s="28">
        <v>4</v>
      </c>
      <c r="G7330" s="27">
        <v>0.28575899999999999</v>
      </c>
      <c r="H7330" s="27">
        <v>0.25925900000000002</v>
      </c>
      <c r="I7330" s="27">
        <v>0</v>
      </c>
      <c r="J7330" s="26">
        <v>0</v>
      </c>
      <c r="K7330" s="26">
        <v>0</v>
      </c>
      <c r="L7330" s="26">
        <v>0.22286900000000001</v>
      </c>
    </row>
    <row r="7331" spans="2:12" ht="19.5" customHeight="1" x14ac:dyDescent="0.3">
      <c r="B7331" s="33" t="s">
        <v>57</v>
      </c>
      <c r="C7331" s="30" t="s">
        <v>34</v>
      </c>
      <c r="D7331" s="30" t="s">
        <v>100</v>
      </c>
      <c r="E7331" s="29">
        <v>45078</v>
      </c>
      <c r="F7331" s="28">
        <v>4</v>
      </c>
      <c r="G7331" s="27">
        <v>0</v>
      </c>
      <c r="H7331" s="27">
        <v>0</v>
      </c>
      <c r="I7331" s="27">
        <v>0.13157099999999999</v>
      </c>
      <c r="J7331" s="26">
        <v>0.124447</v>
      </c>
      <c r="K7331" s="26">
        <v>0</v>
      </c>
      <c r="L7331" s="26">
        <v>0.11426</v>
      </c>
    </row>
    <row r="7332" spans="2:12" ht="19.5" customHeight="1" x14ac:dyDescent="0.3">
      <c r="B7332" s="32" t="s">
        <v>57</v>
      </c>
      <c r="C7332" s="30" t="s">
        <v>34</v>
      </c>
      <c r="D7332" s="30" t="s">
        <v>100</v>
      </c>
      <c r="E7332" s="29">
        <v>45047</v>
      </c>
      <c r="F7332" s="28">
        <v>6</v>
      </c>
      <c r="G7332" s="27">
        <v>0</v>
      </c>
      <c r="H7332" s="27">
        <v>0</v>
      </c>
      <c r="I7332" s="27">
        <v>0</v>
      </c>
      <c r="J7332" s="26">
        <v>0.108816</v>
      </c>
      <c r="K7332" s="26">
        <v>9.6701999999999996E-2</v>
      </c>
      <c r="L7332" s="26">
        <v>0.103272</v>
      </c>
    </row>
    <row r="7333" spans="2:12" ht="19.5" customHeight="1" x14ac:dyDescent="0.3">
      <c r="B7333" s="32" t="s">
        <v>57</v>
      </c>
      <c r="C7333" s="30" t="s">
        <v>34</v>
      </c>
      <c r="D7333" s="30" t="s">
        <v>100</v>
      </c>
      <c r="E7333" s="29">
        <v>45017</v>
      </c>
      <c r="F7333" s="28">
        <v>6</v>
      </c>
      <c r="G7333" s="27">
        <v>0</v>
      </c>
      <c r="H7333" s="27">
        <v>0</v>
      </c>
      <c r="I7333" s="27">
        <v>0</v>
      </c>
      <c r="J7333" s="26">
        <v>0.11591800000000001</v>
      </c>
      <c r="K7333" s="26">
        <v>9.6950000000000008E-2</v>
      </c>
      <c r="L7333" s="26">
        <v>0.10442</v>
      </c>
    </row>
    <row r="7334" spans="2:12" ht="19.5" customHeight="1" x14ac:dyDescent="0.3">
      <c r="B7334" s="32" t="s">
        <v>57</v>
      </c>
      <c r="C7334" s="30" t="s">
        <v>34</v>
      </c>
      <c r="D7334" s="30" t="s">
        <v>100</v>
      </c>
      <c r="E7334" s="29">
        <v>44986</v>
      </c>
      <c r="F7334" s="28">
        <v>6</v>
      </c>
      <c r="G7334" s="27">
        <v>0</v>
      </c>
      <c r="H7334" s="27">
        <v>0.149397</v>
      </c>
      <c r="I7334" s="27">
        <v>0.122853</v>
      </c>
      <c r="J7334" s="26">
        <v>0</v>
      </c>
      <c r="K7334" s="26">
        <v>0</v>
      </c>
      <c r="L7334" s="26">
        <v>0.12180100000000001</v>
      </c>
    </row>
    <row r="7335" spans="2:12" ht="19.5" customHeight="1" x14ac:dyDescent="0.3">
      <c r="B7335" s="32" t="s">
        <v>57</v>
      </c>
      <c r="C7335" s="30" t="s">
        <v>34</v>
      </c>
      <c r="D7335" s="30" t="s">
        <v>100</v>
      </c>
      <c r="E7335" s="29">
        <v>44958</v>
      </c>
      <c r="F7335" s="28">
        <v>6</v>
      </c>
      <c r="G7335" s="27">
        <v>0.20955499999999999</v>
      </c>
      <c r="H7335" s="27">
        <v>0.19065399999999999</v>
      </c>
      <c r="I7335" s="27">
        <v>0</v>
      </c>
      <c r="J7335" s="26">
        <v>0</v>
      </c>
      <c r="K7335" s="26">
        <v>0</v>
      </c>
      <c r="L7335" s="26">
        <v>0.15488499999999999</v>
      </c>
    </row>
    <row r="7336" spans="2:12" ht="19.5" customHeight="1" x14ac:dyDescent="0.3">
      <c r="B7336" s="32" t="s">
        <v>57</v>
      </c>
      <c r="C7336" s="30" t="s">
        <v>34</v>
      </c>
      <c r="D7336" s="30" t="s">
        <v>100</v>
      </c>
      <c r="E7336" s="29">
        <v>44927</v>
      </c>
      <c r="F7336" s="28">
        <v>6</v>
      </c>
      <c r="G7336" s="27">
        <v>0.16569700000000001</v>
      </c>
      <c r="H7336" s="27">
        <v>0.136934</v>
      </c>
      <c r="I7336" s="27">
        <v>0</v>
      </c>
      <c r="J7336" s="26">
        <v>0</v>
      </c>
      <c r="K7336" s="26">
        <v>0</v>
      </c>
      <c r="L7336" s="26">
        <v>7.9479000000000008E-2</v>
      </c>
    </row>
    <row r="7337" spans="2:12" ht="19.5" customHeight="1" x14ac:dyDescent="0.3">
      <c r="B7337" s="32" t="s">
        <v>57</v>
      </c>
      <c r="C7337" s="30" t="s">
        <v>34</v>
      </c>
      <c r="D7337" s="30" t="s">
        <v>100</v>
      </c>
      <c r="E7337" s="29">
        <v>44896</v>
      </c>
      <c r="F7337" s="28">
        <v>6</v>
      </c>
      <c r="G7337" s="27">
        <v>0.17272000000000001</v>
      </c>
      <c r="H7337" s="27">
        <v>0.15502099999999999</v>
      </c>
      <c r="I7337" s="27">
        <v>0</v>
      </c>
      <c r="J7337" s="26">
        <v>0</v>
      </c>
      <c r="K7337" s="26">
        <v>0</v>
      </c>
      <c r="L7337" s="26">
        <v>0.122363</v>
      </c>
    </row>
    <row r="7338" spans="2:12" ht="19.5" customHeight="1" x14ac:dyDescent="0.3">
      <c r="B7338" s="32" t="s">
        <v>57</v>
      </c>
      <c r="C7338" s="30" t="s">
        <v>34</v>
      </c>
      <c r="D7338" s="30" t="s">
        <v>100</v>
      </c>
      <c r="E7338" s="29">
        <v>44866</v>
      </c>
      <c r="F7338" s="28">
        <v>6</v>
      </c>
      <c r="G7338" s="27">
        <v>0</v>
      </c>
      <c r="H7338" s="27">
        <v>0.18129899999999999</v>
      </c>
      <c r="I7338" s="27">
        <v>0.159306</v>
      </c>
      <c r="J7338" s="26">
        <v>0</v>
      </c>
      <c r="K7338" s="26">
        <v>0</v>
      </c>
      <c r="L7338" s="26">
        <v>0.13303400000000001</v>
      </c>
    </row>
    <row r="7339" spans="2:12" ht="19.5" customHeight="1" x14ac:dyDescent="0.3">
      <c r="B7339" s="32" t="s">
        <v>57</v>
      </c>
      <c r="C7339" s="30" t="s">
        <v>34</v>
      </c>
      <c r="D7339" s="30" t="s">
        <v>100</v>
      </c>
      <c r="E7339" s="29">
        <v>44835</v>
      </c>
      <c r="F7339" s="28">
        <v>6</v>
      </c>
      <c r="G7339" s="27">
        <v>0</v>
      </c>
      <c r="H7339" s="27">
        <v>0</v>
      </c>
      <c r="I7339" s="27">
        <v>0</v>
      </c>
      <c r="J7339" s="26">
        <v>0.186252</v>
      </c>
      <c r="K7339" s="26">
        <v>0.15498200000000001</v>
      </c>
      <c r="L7339" s="26">
        <v>0.14332700000000001</v>
      </c>
    </row>
    <row r="7340" spans="2:12" ht="19.5" customHeight="1" x14ac:dyDescent="0.3">
      <c r="B7340" s="32" t="s">
        <v>57</v>
      </c>
      <c r="C7340" s="30" t="s">
        <v>34</v>
      </c>
      <c r="D7340" s="30" t="s">
        <v>100</v>
      </c>
      <c r="E7340" s="29">
        <v>44805</v>
      </c>
      <c r="F7340" s="28">
        <v>6</v>
      </c>
      <c r="G7340" s="27">
        <v>0</v>
      </c>
      <c r="H7340" s="27">
        <v>0</v>
      </c>
      <c r="I7340" s="27">
        <v>0.201374</v>
      </c>
      <c r="J7340" s="26">
        <v>0.17331099999999999</v>
      </c>
      <c r="K7340" s="26">
        <v>0</v>
      </c>
      <c r="L7340" s="26">
        <v>0.157161</v>
      </c>
    </row>
    <row r="7341" spans="2:12" ht="19.5" customHeight="1" x14ac:dyDescent="0.3">
      <c r="B7341" s="32" t="s">
        <v>57</v>
      </c>
      <c r="C7341" s="30" t="s">
        <v>34</v>
      </c>
      <c r="D7341" s="30" t="s">
        <v>100</v>
      </c>
      <c r="E7341" s="29">
        <v>44774</v>
      </c>
      <c r="F7341" s="28">
        <v>6</v>
      </c>
      <c r="G7341" s="27">
        <v>0</v>
      </c>
      <c r="H7341" s="27">
        <v>0</v>
      </c>
      <c r="I7341" s="27">
        <v>0.199657</v>
      </c>
      <c r="J7341" s="26">
        <v>0.19073899999999999</v>
      </c>
      <c r="K7341" s="26">
        <v>0</v>
      </c>
      <c r="L7341" s="26">
        <v>0.180224</v>
      </c>
    </row>
    <row r="7342" spans="2:12" ht="19.5" customHeight="1" x14ac:dyDescent="0.3">
      <c r="B7342" s="32" t="s">
        <v>57</v>
      </c>
      <c r="C7342" s="30" t="s">
        <v>34</v>
      </c>
      <c r="D7342" s="30" t="s">
        <v>100</v>
      </c>
      <c r="E7342" s="29">
        <v>44743</v>
      </c>
      <c r="F7342" s="28">
        <v>6</v>
      </c>
      <c r="G7342" s="27">
        <v>0.209095</v>
      </c>
      <c r="H7342" s="27">
        <v>0.19958800000000002</v>
      </c>
      <c r="I7342" s="27">
        <v>0</v>
      </c>
      <c r="J7342" s="26">
        <v>0</v>
      </c>
      <c r="K7342" s="26">
        <v>0</v>
      </c>
      <c r="L7342" s="26">
        <v>0.16306500000000002</v>
      </c>
    </row>
    <row r="7343" spans="2:12" ht="19.5" customHeight="1" x14ac:dyDescent="0.3">
      <c r="B7343" s="32" t="s">
        <v>57</v>
      </c>
      <c r="C7343" s="30" t="s">
        <v>34</v>
      </c>
      <c r="D7343" s="30" t="s">
        <v>100</v>
      </c>
      <c r="E7343" s="29">
        <v>44713</v>
      </c>
      <c r="F7343" s="28">
        <v>6</v>
      </c>
      <c r="G7343" s="27">
        <v>0</v>
      </c>
      <c r="H7343" s="27">
        <v>0</v>
      </c>
      <c r="I7343" s="27">
        <v>0.211258</v>
      </c>
      <c r="J7343" s="26">
        <v>0.20258000000000001</v>
      </c>
      <c r="K7343" s="26">
        <v>0</v>
      </c>
      <c r="L7343" s="26">
        <v>0.19609699999999999</v>
      </c>
    </row>
    <row r="7344" spans="2:12" ht="19.5" customHeight="1" x14ac:dyDescent="0.3">
      <c r="B7344" s="32" t="s">
        <v>57</v>
      </c>
      <c r="C7344" s="30" t="s">
        <v>34</v>
      </c>
      <c r="D7344" s="30" t="s">
        <v>100</v>
      </c>
      <c r="E7344" s="29">
        <v>44682</v>
      </c>
      <c r="F7344" s="28">
        <v>6</v>
      </c>
      <c r="G7344" s="27">
        <v>0</v>
      </c>
      <c r="H7344" s="27">
        <v>0</v>
      </c>
      <c r="I7344" s="27">
        <v>0</v>
      </c>
      <c r="J7344" s="26">
        <v>0.23312099999999999</v>
      </c>
      <c r="K7344" s="26">
        <v>0.21567</v>
      </c>
      <c r="L7344" s="26">
        <v>0.214894</v>
      </c>
    </row>
    <row r="7345" spans="2:12" ht="19.5" customHeight="1" x14ac:dyDescent="0.3">
      <c r="B7345" s="32" t="s">
        <v>57</v>
      </c>
      <c r="C7345" s="30" t="s">
        <v>34</v>
      </c>
      <c r="D7345" s="30" t="s">
        <v>100</v>
      </c>
      <c r="E7345" s="29">
        <v>44652</v>
      </c>
      <c r="F7345" s="28">
        <v>6</v>
      </c>
      <c r="G7345" s="27">
        <v>0</v>
      </c>
      <c r="H7345" s="27">
        <v>0</v>
      </c>
      <c r="I7345" s="27">
        <v>0</v>
      </c>
      <c r="J7345" s="26">
        <v>0.24988299999999999</v>
      </c>
      <c r="K7345" s="26">
        <v>0.22007199999999999</v>
      </c>
      <c r="L7345" s="26">
        <v>0.21898700000000001</v>
      </c>
    </row>
    <row r="7346" spans="2:12" ht="19.5" customHeight="1" x14ac:dyDescent="0.3">
      <c r="B7346" s="32" t="s">
        <v>57</v>
      </c>
      <c r="C7346" s="30" t="s">
        <v>34</v>
      </c>
      <c r="D7346" s="30" t="s">
        <v>100</v>
      </c>
      <c r="E7346" s="29">
        <v>44621</v>
      </c>
      <c r="F7346" s="28">
        <v>6</v>
      </c>
      <c r="G7346" s="27">
        <v>0</v>
      </c>
      <c r="H7346" s="27">
        <v>0.37048999999999999</v>
      </c>
      <c r="I7346" s="27">
        <v>0.33549899999999999</v>
      </c>
      <c r="J7346" s="26">
        <v>0</v>
      </c>
      <c r="K7346" s="26">
        <v>0</v>
      </c>
      <c r="L7346" s="26">
        <v>0.31445000000000001</v>
      </c>
    </row>
    <row r="7347" spans="2:12" ht="19.5" customHeight="1" x14ac:dyDescent="0.3">
      <c r="B7347" s="32" t="s">
        <v>57</v>
      </c>
      <c r="C7347" s="30" t="s">
        <v>34</v>
      </c>
      <c r="D7347" s="30" t="s">
        <v>100</v>
      </c>
      <c r="E7347" s="29">
        <v>44593</v>
      </c>
      <c r="F7347" s="28">
        <v>6</v>
      </c>
      <c r="G7347" s="27">
        <v>0.27990999999999999</v>
      </c>
      <c r="H7347" s="27">
        <v>0.24999099999999999</v>
      </c>
      <c r="I7347" s="27">
        <v>0</v>
      </c>
      <c r="J7347" s="26">
        <v>0</v>
      </c>
      <c r="K7347" s="26">
        <v>0</v>
      </c>
      <c r="L7347" s="26">
        <v>0.22675999999999999</v>
      </c>
    </row>
    <row r="7348" spans="2:12" ht="19.5" customHeight="1" x14ac:dyDescent="0.3">
      <c r="B7348" s="32" t="s">
        <v>57</v>
      </c>
      <c r="C7348" s="30" t="s">
        <v>34</v>
      </c>
      <c r="D7348" s="30" t="s">
        <v>100</v>
      </c>
      <c r="E7348" s="29">
        <v>44562</v>
      </c>
      <c r="F7348" s="28">
        <v>6</v>
      </c>
      <c r="G7348" s="27">
        <v>0.28775899999999999</v>
      </c>
      <c r="H7348" s="27">
        <v>0.26125900000000002</v>
      </c>
      <c r="I7348" s="27">
        <v>0</v>
      </c>
      <c r="J7348" s="26">
        <v>0</v>
      </c>
      <c r="K7348" s="26">
        <v>0</v>
      </c>
      <c r="L7348" s="26">
        <v>0.22486900000000001</v>
      </c>
    </row>
    <row r="7349" spans="2:12" ht="19.5" customHeight="1" x14ac:dyDescent="0.3">
      <c r="B7349" s="31" t="s">
        <v>57</v>
      </c>
      <c r="C7349" s="30" t="s">
        <v>34</v>
      </c>
      <c r="D7349" s="30" t="s">
        <v>100</v>
      </c>
      <c r="E7349" s="29">
        <v>45078</v>
      </c>
      <c r="F7349" s="28">
        <v>6</v>
      </c>
      <c r="G7349" s="27">
        <v>0</v>
      </c>
      <c r="H7349" s="27">
        <v>0</v>
      </c>
      <c r="I7349" s="27">
        <v>0.133571</v>
      </c>
      <c r="J7349" s="26">
        <v>0.126447</v>
      </c>
      <c r="K7349" s="26">
        <v>0</v>
      </c>
      <c r="L7349" s="26">
        <v>0.11626</v>
      </c>
    </row>
    <row r="7350" spans="2:12" ht="19.5" customHeight="1" x14ac:dyDescent="0.3">
      <c r="B7350" s="32" t="s">
        <v>57</v>
      </c>
      <c r="C7350" s="30" t="s">
        <v>34</v>
      </c>
      <c r="D7350" s="30" t="s">
        <v>100</v>
      </c>
      <c r="E7350" s="29">
        <v>45047</v>
      </c>
      <c r="F7350" s="28">
        <v>7.5</v>
      </c>
      <c r="G7350" s="27">
        <v>0</v>
      </c>
      <c r="H7350" s="27">
        <v>0</v>
      </c>
      <c r="I7350" s="27">
        <v>0</v>
      </c>
      <c r="J7350" s="26">
        <v>0.110316</v>
      </c>
      <c r="K7350" s="26">
        <v>9.8201999999999998E-2</v>
      </c>
      <c r="L7350" s="26">
        <v>0.104772</v>
      </c>
    </row>
    <row r="7351" spans="2:12" ht="19.5" customHeight="1" x14ac:dyDescent="0.3">
      <c r="B7351" s="32" t="s">
        <v>57</v>
      </c>
      <c r="C7351" s="30" t="s">
        <v>34</v>
      </c>
      <c r="D7351" s="30" t="s">
        <v>100</v>
      </c>
      <c r="E7351" s="29">
        <v>45017</v>
      </c>
      <c r="F7351" s="28">
        <v>7.5</v>
      </c>
      <c r="G7351" s="27">
        <v>0</v>
      </c>
      <c r="H7351" s="27">
        <v>0</v>
      </c>
      <c r="I7351" s="27">
        <v>0</v>
      </c>
      <c r="J7351" s="26">
        <v>0.11741800000000001</v>
      </c>
      <c r="K7351" s="26">
        <v>9.845000000000001E-2</v>
      </c>
      <c r="L7351" s="26">
        <v>0.10592</v>
      </c>
    </row>
    <row r="7352" spans="2:12" ht="19.5" customHeight="1" x14ac:dyDescent="0.3">
      <c r="B7352" s="32" t="s">
        <v>57</v>
      </c>
      <c r="C7352" s="30" t="s">
        <v>34</v>
      </c>
      <c r="D7352" s="30" t="s">
        <v>100</v>
      </c>
      <c r="E7352" s="29">
        <v>44986</v>
      </c>
      <c r="F7352" s="28">
        <v>7.5</v>
      </c>
      <c r="G7352" s="27">
        <v>0</v>
      </c>
      <c r="H7352" s="27">
        <v>0.150897</v>
      </c>
      <c r="I7352" s="27">
        <v>0.12435300000000001</v>
      </c>
      <c r="J7352" s="26">
        <v>0</v>
      </c>
      <c r="K7352" s="26">
        <v>0</v>
      </c>
      <c r="L7352" s="26">
        <v>0.12330100000000001</v>
      </c>
    </row>
    <row r="7353" spans="2:12" ht="19.5" customHeight="1" x14ac:dyDescent="0.3">
      <c r="B7353" s="32" t="s">
        <v>57</v>
      </c>
      <c r="C7353" s="30" t="s">
        <v>34</v>
      </c>
      <c r="D7353" s="30" t="s">
        <v>100</v>
      </c>
      <c r="E7353" s="29">
        <v>44958</v>
      </c>
      <c r="F7353" s="28">
        <v>7.5</v>
      </c>
      <c r="G7353" s="27">
        <v>0.21105499999999999</v>
      </c>
      <c r="H7353" s="27">
        <v>0.19215399999999999</v>
      </c>
      <c r="I7353" s="27">
        <v>0</v>
      </c>
      <c r="J7353" s="26">
        <v>0</v>
      </c>
      <c r="K7353" s="26">
        <v>0</v>
      </c>
      <c r="L7353" s="26">
        <v>0.156385</v>
      </c>
    </row>
    <row r="7354" spans="2:12" ht="19.5" customHeight="1" x14ac:dyDescent="0.3">
      <c r="B7354" s="32" t="s">
        <v>57</v>
      </c>
      <c r="C7354" s="30" t="s">
        <v>34</v>
      </c>
      <c r="D7354" s="30" t="s">
        <v>100</v>
      </c>
      <c r="E7354" s="29">
        <v>44927</v>
      </c>
      <c r="F7354" s="28">
        <v>7.5</v>
      </c>
      <c r="G7354" s="27">
        <v>0.16719700000000001</v>
      </c>
      <c r="H7354" s="27">
        <v>0.138434</v>
      </c>
      <c r="I7354" s="27">
        <v>0</v>
      </c>
      <c r="J7354" s="26">
        <v>0</v>
      </c>
      <c r="K7354" s="26">
        <v>0</v>
      </c>
      <c r="L7354" s="26">
        <v>8.0979000000000009E-2</v>
      </c>
    </row>
    <row r="7355" spans="2:12" ht="19.5" customHeight="1" x14ac:dyDescent="0.3">
      <c r="B7355" s="32" t="s">
        <v>57</v>
      </c>
      <c r="C7355" s="30" t="s">
        <v>34</v>
      </c>
      <c r="D7355" s="30" t="s">
        <v>100</v>
      </c>
      <c r="E7355" s="29">
        <v>44896</v>
      </c>
      <c r="F7355" s="28">
        <v>7.5</v>
      </c>
      <c r="G7355" s="27">
        <v>0.17422000000000001</v>
      </c>
      <c r="H7355" s="27">
        <v>0.15652099999999999</v>
      </c>
      <c r="I7355" s="27">
        <v>0</v>
      </c>
      <c r="J7355" s="26">
        <v>0</v>
      </c>
      <c r="K7355" s="26">
        <v>0</v>
      </c>
      <c r="L7355" s="26">
        <v>0.123863</v>
      </c>
    </row>
    <row r="7356" spans="2:12" ht="19.5" customHeight="1" x14ac:dyDescent="0.3">
      <c r="B7356" s="32" t="s">
        <v>57</v>
      </c>
      <c r="C7356" s="30" t="s">
        <v>34</v>
      </c>
      <c r="D7356" s="30" t="s">
        <v>100</v>
      </c>
      <c r="E7356" s="29">
        <v>44866</v>
      </c>
      <c r="F7356" s="28">
        <v>7.5</v>
      </c>
      <c r="G7356" s="27">
        <v>0</v>
      </c>
      <c r="H7356" s="27">
        <v>0.18279899999999999</v>
      </c>
      <c r="I7356" s="27">
        <v>0.160806</v>
      </c>
      <c r="J7356" s="26">
        <v>0</v>
      </c>
      <c r="K7356" s="26">
        <v>0</v>
      </c>
      <c r="L7356" s="26">
        <v>0.13453400000000001</v>
      </c>
    </row>
    <row r="7357" spans="2:12" ht="19.5" customHeight="1" x14ac:dyDescent="0.3">
      <c r="B7357" s="32" t="s">
        <v>57</v>
      </c>
      <c r="C7357" s="30" t="s">
        <v>34</v>
      </c>
      <c r="D7357" s="30" t="s">
        <v>100</v>
      </c>
      <c r="E7357" s="29">
        <v>44835</v>
      </c>
      <c r="F7357" s="28">
        <v>7.5</v>
      </c>
      <c r="G7357" s="27">
        <v>0</v>
      </c>
      <c r="H7357" s="27">
        <v>0</v>
      </c>
      <c r="I7357" s="27">
        <v>0</v>
      </c>
      <c r="J7357" s="26">
        <v>0.187752</v>
      </c>
      <c r="K7357" s="26">
        <v>0.15648200000000001</v>
      </c>
      <c r="L7357" s="26">
        <v>0.14482700000000001</v>
      </c>
    </row>
    <row r="7358" spans="2:12" ht="19.5" customHeight="1" x14ac:dyDescent="0.3">
      <c r="B7358" s="32" t="s">
        <v>57</v>
      </c>
      <c r="C7358" s="30" t="s">
        <v>34</v>
      </c>
      <c r="D7358" s="30" t="s">
        <v>100</v>
      </c>
      <c r="E7358" s="29">
        <v>44805</v>
      </c>
      <c r="F7358" s="28">
        <v>7.5</v>
      </c>
      <c r="G7358" s="27">
        <v>0</v>
      </c>
      <c r="H7358" s="27">
        <v>0</v>
      </c>
      <c r="I7358" s="27">
        <v>0.202874</v>
      </c>
      <c r="J7358" s="26">
        <v>0.17481099999999999</v>
      </c>
      <c r="K7358" s="26">
        <v>0</v>
      </c>
      <c r="L7358" s="26">
        <v>0.158661</v>
      </c>
    </row>
    <row r="7359" spans="2:12" ht="19.5" customHeight="1" x14ac:dyDescent="0.3">
      <c r="B7359" s="32" t="s">
        <v>57</v>
      </c>
      <c r="C7359" s="30" t="s">
        <v>34</v>
      </c>
      <c r="D7359" s="30" t="s">
        <v>100</v>
      </c>
      <c r="E7359" s="29">
        <v>44774</v>
      </c>
      <c r="F7359" s="28">
        <v>7.5</v>
      </c>
      <c r="G7359" s="27">
        <v>0</v>
      </c>
      <c r="H7359" s="27">
        <v>0</v>
      </c>
      <c r="I7359" s="27">
        <v>0.201157</v>
      </c>
      <c r="J7359" s="26">
        <v>0.19223899999999999</v>
      </c>
      <c r="K7359" s="26">
        <v>0</v>
      </c>
      <c r="L7359" s="26">
        <v>0.181724</v>
      </c>
    </row>
    <row r="7360" spans="2:12" ht="19.5" customHeight="1" x14ac:dyDescent="0.3">
      <c r="B7360" s="32" t="s">
        <v>57</v>
      </c>
      <c r="C7360" s="30" t="s">
        <v>34</v>
      </c>
      <c r="D7360" s="30" t="s">
        <v>100</v>
      </c>
      <c r="E7360" s="29">
        <v>44743</v>
      </c>
      <c r="F7360" s="28">
        <v>7.5</v>
      </c>
      <c r="G7360" s="27">
        <v>0.210595</v>
      </c>
      <c r="H7360" s="27">
        <v>0.20108800000000002</v>
      </c>
      <c r="I7360" s="27">
        <v>0</v>
      </c>
      <c r="J7360" s="26">
        <v>0</v>
      </c>
      <c r="K7360" s="26">
        <v>0</v>
      </c>
      <c r="L7360" s="26">
        <v>0.16456500000000002</v>
      </c>
    </row>
    <row r="7361" spans="2:12" ht="19.5" customHeight="1" x14ac:dyDescent="0.3">
      <c r="B7361" s="32" t="s">
        <v>57</v>
      </c>
      <c r="C7361" s="30" t="s">
        <v>34</v>
      </c>
      <c r="D7361" s="30" t="s">
        <v>100</v>
      </c>
      <c r="E7361" s="29">
        <v>44713</v>
      </c>
      <c r="F7361" s="28">
        <v>7.5</v>
      </c>
      <c r="G7361" s="27">
        <v>0</v>
      </c>
      <c r="H7361" s="27">
        <v>0</v>
      </c>
      <c r="I7361" s="27">
        <v>0.212758</v>
      </c>
      <c r="J7361" s="26">
        <v>0.20408000000000001</v>
      </c>
      <c r="K7361" s="26">
        <v>0</v>
      </c>
      <c r="L7361" s="26">
        <v>0.19759699999999999</v>
      </c>
    </row>
    <row r="7362" spans="2:12" ht="19.5" customHeight="1" x14ac:dyDescent="0.3">
      <c r="B7362" s="32" t="s">
        <v>57</v>
      </c>
      <c r="C7362" s="30" t="s">
        <v>34</v>
      </c>
      <c r="D7362" s="30" t="s">
        <v>100</v>
      </c>
      <c r="E7362" s="29">
        <v>44682</v>
      </c>
      <c r="F7362" s="28">
        <v>7.5</v>
      </c>
      <c r="G7362" s="27">
        <v>0</v>
      </c>
      <c r="H7362" s="27">
        <v>0</v>
      </c>
      <c r="I7362" s="27">
        <v>0</v>
      </c>
      <c r="J7362" s="26">
        <v>0.234621</v>
      </c>
      <c r="K7362" s="26">
        <v>0.21717</v>
      </c>
      <c r="L7362" s="26">
        <v>0.216394</v>
      </c>
    </row>
    <row r="7363" spans="2:12" ht="19.5" customHeight="1" x14ac:dyDescent="0.3">
      <c r="B7363" s="32" t="s">
        <v>57</v>
      </c>
      <c r="C7363" s="30" t="s">
        <v>34</v>
      </c>
      <c r="D7363" s="30" t="s">
        <v>100</v>
      </c>
      <c r="E7363" s="29">
        <v>44652</v>
      </c>
      <c r="F7363" s="28">
        <v>7.5</v>
      </c>
      <c r="G7363" s="27">
        <v>0</v>
      </c>
      <c r="H7363" s="27">
        <v>0</v>
      </c>
      <c r="I7363" s="27">
        <v>0</v>
      </c>
      <c r="J7363" s="26">
        <v>0.25138299999999997</v>
      </c>
      <c r="K7363" s="26">
        <v>0.22157199999999999</v>
      </c>
      <c r="L7363" s="26">
        <v>0.22048700000000002</v>
      </c>
    </row>
    <row r="7364" spans="2:12" ht="19.5" customHeight="1" x14ac:dyDescent="0.3">
      <c r="B7364" s="32" t="s">
        <v>57</v>
      </c>
      <c r="C7364" s="30" t="s">
        <v>34</v>
      </c>
      <c r="D7364" s="30" t="s">
        <v>100</v>
      </c>
      <c r="E7364" s="29">
        <v>44621</v>
      </c>
      <c r="F7364" s="28">
        <v>7.5</v>
      </c>
      <c r="G7364" s="27">
        <v>0</v>
      </c>
      <c r="H7364" s="27">
        <v>0.37198999999999999</v>
      </c>
      <c r="I7364" s="27">
        <v>0.33699899999999999</v>
      </c>
      <c r="J7364" s="26">
        <v>0</v>
      </c>
      <c r="K7364" s="26">
        <v>0</v>
      </c>
      <c r="L7364" s="26">
        <v>0.31595000000000001</v>
      </c>
    </row>
    <row r="7365" spans="2:12" ht="19.5" customHeight="1" x14ac:dyDescent="0.3">
      <c r="B7365" s="32" t="s">
        <v>57</v>
      </c>
      <c r="C7365" s="30" t="s">
        <v>34</v>
      </c>
      <c r="D7365" s="30" t="s">
        <v>100</v>
      </c>
      <c r="E7365" s="29">
        <v>44593</v>
      </c>
      <c r="F7365" s="28">
        <v>7.5</v>
      </c>
      <c r="G7365" s="27">
        <v>0.28140999999999999</v>
      </c>
      <c r="H7365" s="27">
        <v>0.25149099999999996</v>
      </c>
      <c r="I7365" s="27">
        <v>0</v>
      </c>
      <c r="J7365" s="26">
        <v>0</v>
      </c>
      <c r="K7365" s="26">
        <v>0</v>
      </c>
      <c r="L7365" s="26">
        <v>0.22825999999999999</v>
      </c>
    </row>
    <row r="7366" spans="2:12" ht="19.5" customHeight="1" x14ac:dyDescent="0.3">
      <c r="B7366" s="32" t="s">
        <v>57</v>
      </c>
      <c r="C7366" s="30" t="s">
        <v>34</v>
      </c>
      <c r="D7366" s="30" t="s">
        <v>100</v>
      </c>
      <c r="E7366" s="29">
        <v>44562</v>
      </c>
      <c r="F7366" s="28">
        <v>7.5</v>
      </c>
      <c r="G7366" s="27">
        <v>0.28925899999999999</v>
      </c>
      <c r="H7366" s="27">
        <v>0.26275900000000002</v>
      </c>
      <c r="I7366" s="27">
        <v>0</v>
      </c>
      <c r="J7366" s="26">
        <v>0</v>
      </c>
      <c r="K7366" s="26">
        <v>0</v>
      </c>
      <c r="L7366" s="26">
        <v>0.22636900000000001</v>
      </c>
    </row>
    <row r="7367" spans="2:12" ht="19.5" customHeight="1" x14ac:dyDescent="0.3">
      <c r="B7367" s="31" t="s">
        <v>57</v>
      </c>
      <c r="C7367" s="30" t="s">
        <v>34</v>
      </c>
      <c r="D7367" s="30" t="s">
        <v>100</v>
      </c>
      <c r="E7367" s="29">
        <v>45078</v>
      </c>
      <c r="F7367" s="28">
        <v>7.5</v>
      </c>
      <c r="G7367" s="27">
        <v>0</v>
      </c>
      <c r="H7367" s="27">
        <v>0</v>
      </c>
      <c r="I7367" s="27">
        <v>0.135071</v>
      </c>
      <c r="J7367" s="26">
        <v>0.12794700000000001</v>
      </c>
      <c r="K7367" s="26">
        <v>0</v>
      </c>
      <c r="L7367" s="26">
        <v>0.11776</v>
      </c>
    </row>
    <row r="7368" spans="2:12" ht="19.5" customHeight="1" x14ac:dyDescent="0.3">
      <c r="B7368" s="32" t="s">
        <v>57</v>
      </c>
      <c r="C7368" s="30" t="s">
        <v>34</v>
      </c>
      <c r="D7368" s="30" t="s">
        <v>100</v>
      </c>
      <c r="E7368" s="29">
        <v>45047</v>
      </c>
      <c r="F7368" s="28">
        <v>8.5</v>
      </c>
      <c r="G7368" s="27">
        <v>0</v>
      </c>
      <c r="H7368" s="27">
        <v>0</v>
      </c>
      <c r="I7368" s="27">
        <v>0</v>
      </c>
      <c r="J7368" s="26">
        <v>0.111316</v>
      </c>
      <c r="K7368" s="26">
        <v>9.9201999999999999E-2</v>
      </c>
      <c r="L7368" s="26">
        <v>0.105772</v>
      </c>
    </row>
    <row r="7369" spans="2:12" ht="19.5" customHeight="1" x14ac:dyDescent="0.3">
      <c r="B7369" s="32" t="s">
        <v>57</v>
      </c>
      <c r="C7369" s="30" t="s">
        <v>34</v>
      </c>
      <c r="D7369" s="30" t="s">
        <v>100</v>
      </c>
      <c r="E7369" s="29">
        <v>45017</v>
      </c>
      <c r="F7369" s="28">
        <v>8.5</v>
      </c>
      <c r="G7369" s="27">
        <v>0</v>
      </c>
      <c r="H7369" s="27">
        <v>0</v>
      </c>
      <c r="I7369" s="27">
        <v>0</v>
      </c>
      <c r="J7369" s="26">
        <v>0.11841800000000001</v>
      </c>
      <c r="K7369" s="26">
        <v>9.9450000000000011E-2</v>
      </c>
      <c r="L7369" s="26">
        <v>0.10692</v>
      </c>
    </row>
    <row r="7370" spans="2:12" ht="19.5" customHeight="1" x14ac:dyDescent="0.3">
      <c r="B7370" s="32" t="s">
        <v>57</v>
      </c>
      <c r="C7370" s="30" t="s">
        <v>34</v>
      </c>
      <c r="D7370" s="30" t="s">
        <v>100</v>
      </c>
      <c r="E7370" s="29">
        <v>44986</v>
      </c>
      <c r="F7370" s="28">
        <v>8.5</v>
      </c>
      <c r="G7370" s="27">
        <v>0</v>
      </c>
      <c r="H7370" s="27">
        <v>0.151897</v>
      </c>
      <c r="I7370" s="27">
        <v>0.12535299999999999</v>
      </c>
      <c r="J7370" s="26">
        <v>0</v>
      </c>
      <c r="K7370" s="26">
        <v>0</v>
      </c>
      <c r="L7370" s="26">
        <v>0.12430100000000001</v>
      </c>
    </row>
    <row r="7371" spans="2:12" ht="19.5" customHeight="1" x14ac:dyDescent="0.3">
      <c r="B7371" s="32" t="s">
        <v>57</v>
      </c>
      <c r="C7371" s="30" t="s">
        <v>34</v>
      </c>
      <c r="D7371" s="30" t="s">
        <v>100</v>
      </c>
      <c r="E7371" s="29">
        <v>44958</v>
      </c>
      <c r="F7371" s="28">
        <v>8.5</v>
      </c>
      <c r="G7371" s="27">
        <v>0.21205499999999999</v>
      </c>
      <c r="H7371" s="27">
        <v>0.19315399999999999</v>
      </c>
      <c r="I7371" s="27">
        <v>0</v>
      </c>
      <c r="J7371" s="26">
        <v>0</v>
      </c>
      <c r="K7371" s="26">
        <v>0</v>
      </c>
      <c r="L7371" s="26">
        <v>0.157385</v>
      </c>
    </row>
    <row r="7372" spans="2:12" ht="19.5" customHeight="1" x14ac:dyDescent="0.3">
      <c r="B7372" s="32" t="s">
        <v>57</v>
      </c>
      <c r="C7372" s="30" t="s">
        <v>34</v>
      </c>
      <c r="D7372" s="30" t="s">
        <v>100</v>
      </c>
      <c r="E7372" s="29">
        <v>44927</v>
      </c>
      <c r="F7372" s="28">
        <v>8.5</v>
      </c>
      <c r="G7372" s="27">
        <v>0.16819700000000001</v>
      </c>
      <c r="H7372" s="27">
        <v>0.139434</v>
      </c>
      <c r="I7372" s="27">
        <v>0</v>
      </c>
      <c r="J7372" s="26">
        <v>0</v>
      </c>
      <c r="K7372" s="26">
        <v>0</v>
      </c>
      <c r="L7372" s="26">
        <v>8.197900000000001E-2</v>
      </c>
    </row>
    <row r="7373" spans="2:12" ht="19.5" customHeight="1" x14ac:dyDescent="0.3">
      <c r="B7373" s="32" t="s">
        <v>57</v>
      </c>
      <c r="C7373" s="30" t="s">
        <v>34</v>
      </c>
      <c r="D7373" s="30" t="s">
        <v>100</v>
      </c>
      <c r="E7373" s="29">
        <v>44896</v>
      </c>
      <c r="F7373" s="28">
        <v>8.5</v>
      </c>
      <c r="G7373" s="27">
        <v>0.17522000000000001</v>
      </c>
      <c r="H7373" s="27">
        <v>0.15752099999999999</v>
      </c>
      <c r="I7373" s="27">
        <v>0</v>
      </c>
      <c r="J7373" s="26">
        <v>0</v>
      </c>
      <c r="K7373" s="26">
        <v>0</v>
      </c>
      <c r="L7373" s="26">
        <v>0.124863</v>
      </c>
    </row>
    <row r="7374" spans="2:12" ht="19.5" customHeight="1" x14ac:dyDescent="0.3">
      <c r="B7374" s="32" t="s">
        <v>57</v>
      </c>
      <c r="C7374" s="30" t="s">
        <v>34</v>
      </c>
      <c r="D7374" s="30" t="s">
        <v>100</v>
      </c>
      <c r="E7374" s="29">
        <v>44866</v>
      </c>
      <c r="F7374" s="28">
        <v>8.5</v>
      </c>
      <c r="G7374" s="27">
        <v>0</v>
      </c>
      <c r="H7374" s="27">
        <v>0.18379899999999999</v>
      </c>
      <c r="I7374" s="27">
        <v>0.16180600000000001</v>
      </c>
      <c r="J7374" s="26">
        <v>0</v>
      </c>
      <c r="K7374" s="26">
        <v>0</v>
      </c>
      <c r="L7374" s="26">
        <v>0.13553400000000002</v>
      </c>
    </row>
    <row r="7375" spans="2:12" ht="19.5" customHeight="1" x14ac:dyDescent="0.3">
      <c r="B7375" s="32" t="s">
        <v>57</v>
      </c>
      <c r="C7375" s="30" t="s">
        <v>34</v>
      </c>
      <c r="D7375" s="30" t="s">
        <v>100</v>
      </c>
      <c r="E7375" s="29">
        <v>44835</v>
      </c>
      <c r="F7375" s="28">
        <v>8.5</v>
      </c>
      <c r="G7375" s="27">
        <v>0</v>
      </c>
      <c r="H7375" s="27">
        <v>0</v>
      </c>
      <c r="I7375" s="27">
        <v>0</v>
      </c>
      <c r="J7375" s="26">
        <v>0.188752</v>
      </c>
      <c r="K7375" s="26">
        <v>0.15748200000000001</v>
      </c>
      <c r="L7375" s="26">
        <v>0.14582700000000001</v>
      </c>
    </row>
    <row r="7376" spans="2:12" ht="19.5" customHeight="1" x14ac:dyDescent="0.3">
      <c r="B7376" s="32" t="s">
        <v>57</v>
      </c>
      <c r="C7376" s="30" t="s">
        <v>34</v>
      </c>
      <c r="D7376" s="30" t="s">
        <v>100</v>
      </c>
      <c r="E7376" s="29">
        <v>44805</v>
      </c>
      <c r="F7376" s="28">
        <v>8.5</v>
      </c>
      <c r="G7376" s="27">
        <v>0</v>
      </c>
      <c r="H7376" s="27">
        <v>0</v>
      </c>
      <c r="I7376" s="27">
        <v>0.203874</v>
      </c>
      <c r="J7376" s="26">
        <v>0.175811</v>
      </c>
      <c r="K7376" s="26">
        <v>0</v>
      </c>
      <c r="L7376" s="26">
        <v>0.159661</v>
      </c>
    </row>
    <row r="7377" spans="2:12" ht="19.5" customHeight="1" x14ac:dyDescent="0.3">
      <c r="B7377" s="32" t="s">
        <v>57</v>
      </c>
      <c r="C7377" s="30" t="s">
        <v>34</v>
      </c>
      <c r="D7377" s="30" t="s">
        <v>100</v>
      </c>
      <c r="E7377" s="29">
        <v>44774</v>
      </c>
      <c r="F7377" s="28">
        <v>8.5</v>
      </c>
      <c r="G7377" s="27">
        <v>0</v>
      </c>
      <c r="H7377" s="27">
        <v>0</v>
      </c>
      <c r="I7377" s="27">
        <v>0.202157</v>
      </c>
      <c r="J7377" s="26">
        <v>0.19323899999999999</v>
      </c>
      <c r="K7377" s="26">
        <v>0</v>
      </c>
      <c r="L7377" s="26">
        <v>0.182724</v>
      </c>
    </row>
    <row r="7378" spans="2:12" ht="19.5" customHeight="1" x14ac:dyDescent="0.3">
      <c r="B7378" s="32" t="s">
        <v>57</v>
      </c>
      <c r="C7378" s="30" t="s">
        <v>34</v>
      </c>
      <c r="D7378" s="30" t="s">
        <v>100</v>
      </c>
      <c r="E7378" s="29">
        <v>44743</v>
      </c>
      <c r="F7378" s="28">
        <v>8.5</v>
      </c>
      <c r="G7378" s="27">
        <v>0.21159500000000001</v>
      </c>
      <c r="H7378" s="27">
        <v>0.20208800000000002</v>
      </c>
      <c r="I7378" s="27">
        <v>0</v>
      </c>
      <c r="J7378" s="26">
        <v>0</v>
      </c>
      <c r="K7378" s="26">
        <v>0</v>
      </c>
      <c r="L7378" s="26">
        <v>0.16556500000000002</v>
      </c>
    </row>
    <row r="7379" spans="2:12" ht="19.5" customHeight="1" x14ac:dyDescent="0.3">
      <c r="B7379" s="32" t="s">
        <v>57</v>
      </c>
      <c r="C7379" s="30" t="s">
        <v>34</v>
      </c>
      <c r="D7379" s="30" t="s">
        <v>100</v>
      </c>
      <c r="E7379" s="29">
        <v>44713</v>
      </c>
      <c r="F7379" s="28">
        <v>8.5</v>
      </c>
      <c r="G7379" s="27">
        <v>0</v>
      </c>
      <c r="H7379" s="27">
        <v>0</v>
      </c>
      <c r="I7379" s="27">
        <v>0.213758</v>
      </c>
      <c r="J7379" s="26">
        <v>0.20508000000000001</v>
      </c>
      <c r="K7379" s="26">
        <v>0</v>
      </c>
      <c r="L7379" s="26">
        <v>0.198597</v>
      </c>
    </row>
    <row r="7380" spans="2:12" ht="19.5" customHeight="1" x14ac:dyDescent="0.3">
      <c r="B7380" s="32" t="s">
        <v>57</v>
      </c>
      <c r="C7380" s="30" t="s">
        <v>34</v>
      </c>
      <c r="D7380" s="30" t="s">
        <v>100</v>
      </c>
      <c r="E7380" s="29">
        <v>44682</v>
      </c>
      <c r="F7380" s="28">
        <v>8.5</v>
      </c>
      <c r="G7380" s="27">
        <v>0</v>
      </c>
      <c r="H7380" s="27">
        <v>0</v>
      </c>
      <c r="I7380" s="27">
        <v>0</v>
      </c>
      <c r="J7380" s="26">
        <v>0.235621</v>
      </c>
      <c r="K7380" s="26">
        <v>0.21817</v>
      </c>
      <c r="L7380" s="26">
        <v>0.217394</v>
      </c>
    </row>
    <row r="7381" spans="2:12" ht="19.5" customHeight="1" x14ac:dyDescent="0.3">
      <c r="B7381" s="32" t="s">
        <v>57</v>
      </c>
      <c r="C7381" s="30" t="s">
        <v>34</v>
      </c>
      <c r="D7381" s="30" t="s">
        <v>100</v>
      </c>
      <c r="E7381" s="29">
        <v>44652</v>
      </c>
      <c r="F7381" s="28">
        <v>8.5</v>
      </c>
      <c r="G7381" s="27">
        <v>0</v>
      </c>
      <c r="H7381" s="27">
        <v>0</v>
      </c>
      <c r="I7381" s="27">
        <v>0</v>
      </c>
      <c r="J7381" s="26">
        <v>0.25238299999999997</v>
      </c>
      <c r="K7381" s="26">
        <v>0.22257199999999999</v>
      </c>
      <c r="L7381" s="26">
        <v>0.22148700000000002</v>
      </c>
    </row>
    <row r="7382" spans="2:12" ht="19.5" customHeight="1" x14ac:dyDescent="0.3">
      <c r="B7382" s="32" t="s">
        <v>57</v>
      </c>
      <c r="C7382" s="30" t="s">
        <v>34</v>
      </c>
      <c r="D7382" s="30" t="s">
        <v>100</v>
      </c>
      <c r="E7382" s="29">
        <v>44621</v>
      </c>
      <c r="F7382" s="28">
        <v>8.5</v>
      </c>
      <c r="G7382" s="27">
        <v>0</v>
      </c>
      <c r="H7382" s="27">
        <v>0.37298999999999999</v>
      </c>
      <c r="I7382" s="27">
        <v>0.33799899999999999</v>
      </c>
      <c r="J7382" s="26">
        <v>0</v>
      </c>
      <c r="K7382" s="26">
        <v>0</v>
      </c>
      <c r="L7382" s="26">
        <v>0.31695000000000001</v>
      </c>
    </row>
    <row r="7383" spans="2:12" ht="19.5" customHeight="1" x14ac:dyDescent="0.3">
      <c r="B7383" s="32" t="s">
        <v>57</v>
      </c>
      <c r="C7383" s="30" t="s">
        <v>34</v>
      </c>
      <c r="D7383" s="30" t="s">
        <v>100</v>
      </c>
      <c r="E7383" s="29">
        <v>44593</v>
      </c>
      <c r="F7383" s="28">
        <v>8.5</v>
      </c>
      <c r="G7383" s="27">
        <v>0.28240999999999999</v>
      </c>
      <c r="H7383" s="27">
        <v>0.25249099999999997</v>
      </c>
      <c r="I7383" s="27">
        <v>0</v>
      </c>
      <c r="J7383" s="26">
        <v>0</v>
      </c>
      <c r="K7383" s="26">
        <v>0</v>
      </c>
      <c r="L7383" s="26">
        <v>0.22925999999999999</v>
      </c>
    </row>
    <row r="7384" spans="2:12" ht="19.5" customHeight="1" x14ac:dyDescent="0.3">
      <c r="B7384" s="32" t="s">
        <v>57</v>
      </c>
      <c r="C7384" s="30" t="s">
        <v>34</v>
      </c>
      <c r="D7384" s="30" t="s">
        <v>100</v>
      </c>
      <c r="E7384" s="29">
        <v>44562</v>
      </c>
      <c r="F7384" s="28">
        <v>8.5</v>
      </c>
      <c r="G7384" s="27">
        <v>0.29025899999999999</v>
      </c>
      <c r="H7384" s="27">
        <v>0.26375900000000002</v>
      </c>
      <c r="I7384" s="27">
        <v>0</v>
      </c>
      <c r="J7384" s="26">
        <v>0</v>
      </c>
      <c r="K7384" s="26">
        <v>0</v>
      </c>
      <c r="L7384" s="26">
        <v>0.22736900000000002</v>
      </c>
    </row>
    <row r="7385" spans="2:12" ht="19.5" customHeight="1" x14ac:dyDescent="0.3">
      <c r="B7385" s="31" t="s">
        <v>57</v>
      </c>
      <c r="C7385" s="30" t="s">
        <v>34</v>
      </c>
      <c r="D7385" s="30" t="s">
        <v>100</v>
      </c>
      <c r="E7385" s="29">
        <v>45078</v>
      </c>
      <c r="F7385" s="28">
        <v>8.5</v>
      </c>
      <c r="G7385" s="27">
        <v>0</v>
      </c>
      <c r="H7385" s="27">
        <v>0</v>
      </c>
      <c r="I7385" s="27">
        <v>0.136071</v>
      </c>
      <c r="J7385" s="26">
        <v>0.12894700000000001</v>
      </c>
      <c r="K7385" s="26">
        <v>0</v>
      </c>
      <c r="L7385" s="26">
        <v>0.11876</v>
      </c>
    </row>
    <row r="7386" spans="2:12" ht="19.5" customHeight="1" x14ac:dyDescent="0.3">
      <c r="B7386" s="32" t="s">
        <v>57</v>
      </c>
      <c r="C7386" s="30" t="s">
        <v>34</v>
      </c>
      <c r="D7386" s="30" t="s">
        <v>100</v>
      </c>
      <c r="E7386" s="29">
        <v>45047</v>
      </c>
      <c r="F7386" s="28">
        <v>9.5</v>
      </c>
      <c r="G7386" s="27">
        <v>0</v>
      </c>
      <c r="H7386" s="27">
        <v>0</v>
      </c>
      <c r="I7386" s="27">
        <v>0</v>
      </c>
      <c r="J7386" s="26">
        <v>0.112316</v>
      </c>
      <c r="K7386" s="26">
        <v>0.100202</v>
      </c>
      <c r="L7386" s="26">
        <v>0.10677200000000001</v>
      </c>
    </row>
    <row r="7387" spans="2:12" ht="19.5" customHeight="1" x14ac:dyDescent="0.3">
      <c r="B7387" s="32" t="s">
        <v>57</v>
      </c>
      <c r="C7387" s="30" t="s">
        <v>34</v>
      </c>
      <c r="D7387" s="30" t="s">
        <v>100</v>
      </c>
      <c r="E7387" s="29">
        <v>45017</v>
      </c>
      <c r="F7387" s="28">
        <v>9.5</v>
      </c>
      <c r="G7387" s="27">
        <v>0</v>
      </c>
      <c r="H7387" s="27">
        <v>0</v>
      </c>
      <c r="I7387" s="27">
        <v>0</v>
      </c>
      <c r="J7387" s="26">
        <v>0.11941800000000001</v>
      </c>
      <c r="K7387" s="26">
        <v>0.10045000000000001</v>
      </c>
      <c r="L7387" s="26">
        <v>0.10792</v>
      </c>
    </row>
    <row r="7388" spans="2:12" ht="19.5" customHeight="1" x14ac:dyDescent="0.3">
      <c r="B7388" s="32" t="s">
        <v>57</v>
      </c>
      <c r="C7388" s="30" t="s">
        <v>34</v>
      </c>
      <c r="D7388" s="30" t="s">
        <v>100</v>
      </c>
      <c r="E7388" s="29">
        <v>44986</v>
      </c>
      <c r="F7388" s="28">
        <v>9.5</v>
      </c>
      <c r="G7388" s="27">
        <v>0</v>
      </c>
      <c r="H7388" s="27">
        <v>0.15289700000000001</v>
      </c>
      <c r="I7388" s="27">
        <v>0.12635299999999999</v>
      </c>
      <c r="J7388" s="26">
        <v>0</v>
      </c>
      <c r="K7388" s="26">
        <v>0</v>
      </c>
      <c r="L7388" s="26">
        <v>0.125301</v>
      </c>
    </row>
    <row r="7389" spans="2:12" ht="19.5" customHeight="1" x14ac:dyDescent="0.3">
      <c r="B7389" s="32" t="s">
        <v>57</v>
      </c>
      <c r="C7389" s="30" t="s">
        <v>34</v>
      </c>
      <c r="D7389" s="30" t="s">
        <v>100</v>
      </c>
      <c r="E7389" s="29">
        <v>44958</v>
      </c>
      <c r="F7389" s="28">
        <v>9.5</v>
      </c>
      <c r="G7389" s="27">
        <v>0.21305499999999999</v>
      </c>
      <c r="H7389" s="27">
        <v>0.19415399999999999</v>
      </c>
      <c r="I7389" s="27">
        <v>0</v>
      </c>
      <c r="J7389" s="26">
        <v>0</v>
      </c>
      <c r="K7389" s="26">
        <v>0</v>
      </c>
      <c r="L7389" s="26">
        <v>0.158385</v>
      </c>
    </row>
    <row r="7390" spans="2:12" ht="19.5" customHeight="1" x14ac:dyDescent="0.3">
      <c r="B7390" s="32" t="s">
        <v>57</v>
      </c>
      <c r="C7390" s="30" t="s">
        <v>34</v>
      </c>
      <c r="D7390" s="30" t="s">
        <v>100</v>
      </c>
      <c r="E7390" s="29">
        <v>44927</v>
      </c>
      <c r="F7390" s="28">
        <v>9.5</v>
      </c>
      <c r="G7390" s="27">
        <v>0.16919700000000001</v>
      </c>
      <c r="H7390" s="27">
        <v>0.140434</v>
      </c>
      <c r="I7390" s="27">
        <v>0</v>
      </c>
      <c r="J7390" s="26">
        <v>0</v>
      </c>
      <c r="K7390" s="26">
        <v>0</v>
      </c>
      <c r="L7390" s="26">
        <v>8.2979000000000011E-2</v>
      </c>
    </row>
    <row r="7391" spans="2:12" ht="19.5" customHeight="1" x14ac:dyDescent="0.3">
      <c r="B7391" s="32" t="s">
        <v>57</v>
      </c>
      <c r="C7391" s="30" t="s">
        <v>34</v>
      </c>
      <c r="D7391" s="30" t="s">
        <v>100</v>
      </c>
      <c r="E7391" s="29">
        <v>44896</v>
      </c>
      <c r="F7391" s="28">
        <v>9.5</v>
      </c>
      <c r="G7391" s="27">
        <v>0.17622000000000002</v>
      </c>
      <c r="H7391" s="27">
        <v>0.158521</v>
      </c>
      <c r="I7391" s="27">
        <v>0</v>
      </c>
      <c r="J7391" s="26">
        <v>0</v>
      </c>
      <c r="K7391" s="26">
        <v>0</v>
      </c>
      <c r="L7391" s="26">
        <v>0.125863</v>
      </c>
    </row>
    <row r="7392" spans="2:12" ht="19.5" customHeight="1" x14ac:dyDescent="0.3">
      <c r="B7392" s="32" t="s">
        <v>57</v>
      </c>
      <c r="C7392" s="30" t="s">
        <v>34</v>
      </c>
      <c r="D7392" s="30" t="s">
        <v>100</v>
      </c>
      <c r="E7392" s="29">
        <v>44866</v>
      </c>
      <c r="F7392" s="28">
        <v>9.5</v>
      </c>
      <c r="G7392" s="27">
        <v>0</v>
      </c>
      <c r="H7392" s="27">
        <v>0.18479899999999999</v>
      </c>
      <c r="I7392" s="27">
        <v>0.16280600000000001</v>
      </c>
      <c r="J7392" s="26">
        <v>0</v>
      </c>
      <c r="K7392" s="26">
        <v>0</v>
      </c>
      <c r="L7392" s="26">
        <v>0.13653400000000002</v>
      </c>
    </row>
    <row r="7393" spans="2:12" ht="19.5" customHeight="1" x14ac:dyDescent="0.3">
      <c r="B7393" s="32" t="s">
        <v>57</v>
      </c>
      <c r="C7393" s="30" t="s">
        <v>34</v>
      </c>
      <c r="D7393" s="30" t="s">
        <v>100</v>
      </c>
      <c r="E7393" s="29">
        <v>44835</v>
      </c>
      <c r="F7393" s="28">
        <v>9.5</v>
      </c>
      <c r="G7393" s="27">
        <v>0</v>
      </c>
      <c r="H7393" s="27">
        <v>0</v>
      </c>
      <c r="I7393" s="27">
        <v>0</v>
      </c>
      <c r="J7393" s="26">
        <v>0.189752</v>
      </c>
      <c r="K7393" s="26">
        <v>0.15848200000000001</v>
      </c>
      <c r="L7393" s="26">
        <v>0.14682700000000001</v>
      </c>
    </row>
    <row r="7394" spans="2:12" ht="19.5" customHeight="1" x14ac:dyDescent="0.3">
      <c r="B7394" s="32" t="s">
        <v>57</v>
      </c>
      <c r="C7394" s="30" t="s">
        <v>34</v>
      </c>
      <c r="D7394" s="30" t="s">
        <v>100</v>
      </c>
      <c r="E7394" s="29">
        <v>44805</v>
      </c>
      <c r="F7394" s="28">
        <v>9.5</v>
      </c>
      <c r="G7394" s="27">
        <v>0</v>
      </c>
      <c r="H7394" s="27">
        <v>0</v>
      </c>
      <c r="I7394" s="27">
        <v>0.204874</v>
      </c>
      <c r="J7394" s="26">
        <v>0.176811</v>
      </c>
      <c r="K7394" s="26">
        <v>0</v>
      </c>
      <c r="L7394" s="26">
        <v>0.160661</v>
      </c>
    </row>
    <row r="7395" spans="2:12" ht="19.5" customHeight="1" x14ac:dyDescent="0.3">
      <c r="B7395" s="32" t="s">
        <v>57</v>
      </c>
      <c r="C7395" s="30" t="s">
        <v>34</v>
      </c>
      <c r="D7395" s="30" t="s">
        <v>100</v>
      </c>
      <c r="E7395" s="29">
        <v>44774</v>
      </c>
      <c r="F7395" s="28">
        <v>9.5</v>
      </c>
      <c r="G7395" s="27">
        <v>0</v>
      </c>
      <c r="H7395" s="27">
        <v>0</v>
      </c>
      <c r="I7395" s="27">
        <v>0.203157</v>
      </c>
      <c r="J7395" s="26">
        <v>0.19423899999999999</v>
      </c>
      <c r="K7395" s="26">
        <v>0</v>
      </c>
      <c r="L7395" s="26">
        <v>0.183724</v>
      </c>
    </row>
    <row r="7396" spans="2:12" ht="19.5" customHeight="1" x14ac:dyDescent="0.3">
      <c r="B7396" s="32" t="s">
        <v>57</v>
      </c>
      <c r="C7396" s="30" t="s">
        <v>34</v>
      </c>
      <c r="D7396" s="30" t="s">
        <v>100</v>
      </c>
      <c r="E7396" s="29">
        <v>44743</v>
      </c>
      <c r="F7396" s="28">
        <v>9.5</v>
      </c>
      <c r="G7396" s="27">
        <v>0.21259500000000001</v>
      </c>
      <c r="H7396" s="27">
        <v>0.20308800000000002</v>
      </c>
      <c r="I7396" s="27">
        <v>0</v>
      </c>
      <c r="J7396" s="26">
        <v>0</v>
      </c>
      <c r="K7396" s="26">
        <v>0</v>
      </c>
      <c r="L7396" s="26">
        <v>0.16656500000000002</v>
      </c>
    </row>
    <row r="7397" spans="2:12" ht="19.5" customHeight="1" x14ac:dyDescent="0.3">
      <c r="B7397" s="32" t="s">
        <v>57</v>
      </c>
      <c r="C7397" s="30" t="s">
        <v>34</v>
      </c>
      <c r="D7397" s="30" t="s">
        <v>100</v>
      </c>
      <c r="E7397" s="29">
        <v>44713</v>
      </c>
      <c r="F7397" s="28">
        <v>9.5</v>
      </c>
      <c r="G7397" s="27">
        <v>0</v>
      </c>
      <c r="H7397" s="27">
        <v>0</v>
      </c>
      <c r="I7397" s="27">
        <v>0.214758</v>
      </c>
      <c r="J7397" s="26">
        <v>0.20608000000000001</v>
      </c>
      <c r="K7397" s="26">
        <v>0</v>
      </c>
      <c r="L7397" s="26">
        <v>0.199597</v>
      </c>
    </row>
    <row r="7398" spans="2:12" ht="19.5" customHeight="1" x14ac:dyDescent="0.3">
      <c r="B7398" s="32" t="s">
        <v>57</v>
      </c>
      <c r="C7398" s="30" t="s">
        <v>34</v>
      </c>
      <c r="D7398" s="30" t="s">
        <v>100</v>
      </c>
      <c r="E7398" s="29">
        <v>44682</v>
      </c>
      <c r="F7398" s="28">
        <v>9.5</v>
      </c>
      <c r="G7398" s="27">
        <v>0</v>
      </c>
      <c r="H7398" s="27">
        <v>0</v>
      </c>
      <c r="I7398" s="27">
        <v>0</v>
      </c>
      <c r="J7398" s="26">
        <v>0.236621</v>
      </c>
      <c r="K7398" s="26">
        <v>0.21917</v>
      </c>
      <c r="L7398" s="26">
        <v>0.218394</v>
      </c>
    </row>
    <row r="7399" spans="2:12" ht="19.5" customHeight="1" x14ac:dyDescent="0.3">
      <c r="B7399" s="32" t="s">
        <v>57</v>
      </c>
      <c r="C7399" s="30" t="s">
        <v>34</v>
      </c>
      <c r="D7399" s="30" t="s">
        <v>100</v>
      </c>
      <c r="E7399" s="29">
        <v>44652</v>
      </c>
      <c r="F7399" s="28">
        <v>9.5</v>
      </c>
      <c r="G7399" s="27">
        <v>0</v>
      </c>
      <c r="H7399" s="27">
        <v>0</v>
      </c>
      <c r="I7399" s="27">
        <v>0</v>
      </c>
      <c r="J7399" s="26">
        <v>0.25338299999999997</v>
      </c>
      <c r="K7399" s="26">
        <v>0.22357199999999999</v>
      </c>
      <c r="L7399" s="26">
        <v>0.22248700000000002</v>
      </c>
    </row>
    <row r="7400" spans="2:12" ht="19.5" customHeight="1" x14ac:dyDescent="0.3">
      <c r="B7400" s="32" t="s">
        <v>57</v>
      </c>
      <c r="C7400" s="30" t="s">
        <v>34</v>
      </c>
      <c r="D7400" s="30" t="s">
        <v>100</v>
      </c>
      <c r="E7400" s="29">
        <v>44621</v>
      </c>
      <c r="F7400" s="28">
        <v>9.5</v>
      </c>
      <c r="G7400" s="27">
        <v>0</v>
      </c>
      <c r="H7400" s="27">
        <v>0.37398999999999999</v>
      </c>
      <c r="I7400" s="27">
        <v>0.33899899999999999</v>
      </c>
      <c r="J7400" s="26">
        <v>0</v>
      </c>
      <c r="K7400" s="26">
        <v>0</v>
      </c>
      <c r="L7400" s="26">
        <v>0.31795000000000001</v>
      </c>
    </row>
    <row r="7401" spans="2:12" ht="19.5" customHeight="1" x14ac:dyDescent="0.3">
      <c r="B7401" s="32" t="s">
        <v>57</v>
      </c>
      <c r="C7401" s="30" t="s">
        <v>34</v>
      </c>
      <c r="D7401" s="30" t="s">
        <v>100</v>
      </c>
      <c r="E7401" s="29">
        <v>44593</v>
      </c>
      <c r="F7401" s="28">
        <v>9.5</v>
      </c>
      <c r="G7401" s="27">
        <v>0.28341</v>
      </c>
      <c r="H7401" s="27">
        <v>0.25349099999999997</v>
      </c>
      <c r="I7401" s="27">
        <v>0</v>
      </c>
      <c r="J7401" s="26">
        <v>0</v>
      </c>
      <c r="K7401" s="26">
        <v>0</v>
      </c>
      <c r="L7401" s="26">
        <v>0.23025999999999999</v>
      </c>
    </row>
    <row r="7402" spans="2:12" ht="19.5" customHeight="1" x14ac:dyDescent="0.3">
      <c r="B7402" s="32" t="s">
        <v>57</v>
      </c>
      <c r="C7402" s="30" t="s">
        <v>34</v>
      </c>
      <c r="D7402" s="30" t="s">
        <v>100</v>
      </c>
      <c r="E7402" s="29">
        <v>44562</v>
      </c>
      <c r="F7402" s="28">
        <v>9.5</v>
      </c>
      <c r="G7402" s="27">
        <v>0.29125899999999999</v>
      </c>
      <c r="H7402" s="27">
        <v>0.26475900000000002</v>
      </c>
      <c r="I7402" s="27">
        <v>0</v>
      </c>
      <c r="J7402" s="26">
        <v>0</v>
      </c>
      <c r="K7402" s="26">
        <v>0</v>
      </c>
      <c r="L7402" s="26">
        <v>0.22836900000000002</v>
      </c>
    </row>
    <row r="7403" spans="2:12" ht="19.5" customHeight="1" x14ac:dyDescent="0.3">
      <c r="B7403" s="33" t="s">
        <v>57</v>
      </c>
      <c r="C7403" s="30" t="s">
        <v>34</v>
      </c>
      <c r="D7403" s="30" t="s">
        <v>100</v>
      </c>
      <c r="E7403" s="29">
        <v>45078</v>
      </c>
      <c r="F7403" s="28">
        <v>9.5</v>
      </c>
      <c r="G7403" s="27">
        <v>0</v>
      </c>
      <c r="H7403" s="27">
        <v>0</v>
      </c>
      <c r="I7403" s="27">
        <v>0.137071</v>
      </c>
      <c r="J7403" s="26">
        <v>0.12994700000000001</v>
      </c>
      <c r="K7403" s="26">
        <v>0</v>
      </c>
      <c r="L7403" s="26">
        <v>0.11976000000000001</v>
      </c>
    </row>
    <row r="7404" spans="2:12" ht="19.5" customHeight="1" x14ac:dyDescent="0.3">
      <c r="B7404" s="32" t="s">
        <v>57</v>
      </c>
      <c r="C7404" s="30" t="s">
        <v>34</v>
      </c>
      <c r="D7404" s="30" t="s">
        <v>82</v>
      </c>
      <c r="E7404" s="29">
        <v>45047</v>
      </c>
      <c r="F7404" s="28" t="s">
        <v>125</v>
      </c>
      <c r="G7404" s="27">
        <v>0</v>
      </c>
      <c r="H7404" s="27">
        <v>0</v>
      </c>
      <c r="I7404" s="27">
        <v>0</v>
      </c>
      <c r="J7404" s="26">
        <v>0.11630958199999999</v>
      </c>
      <c r="K7404" s="26">
        <v>0.1042246</v>
      </c>
      <c r="L7404" s="26">
        <v>0.108594551</v>
      </c>
    </row>
    <row r="7405" spans="2:12" ht="19.5" customHeight="1" x14ac:dyDescent="0.3">
      <c r="B7405" s="32" t="s">
        <v>57</v>
      </c>
      <c r="C7405" s="30" t="s">
        <v>34</v>
      </c>
      <c r="D7405" s="30" t="s">
        <v>82</v>
      </c>
      <c r="E7405" s="29">
        <v>45017</v>
      </c>
      <c r="F7405" s="28" t="s">
        <v>125</v>
      </c>
      <c r="G7405" s="27">
        <v>0</v>
      </c>
      <c r="H7405" s="27">
        <v>0</v>
      </c>
      <c r="I7405" s="27">
        <v>0</v>
      </c>
      <c r="J7405" s="26">
        <v>9.5861503000000001E-2</v>
      </c>
      <c r="K7405" s="26">
        <v>7.9865378000000001E-2</v>
      </c>
      <c r="L7405" s="26">
        <v>9.1626444000000001E-2</v>
      </c>
    </row>
    <row r="7406" spans="2:12" ht="19.5" customHeight="1" x14ac:dyDescent="0.3">
      <c r="B7406" s="32" t="s">
        <v>57</v>
      </c>
      <c r="C7406" s="30" t="s">
        <v>34</v>
      </c>
      <c r="D7406" s="30" t="s">
        <v>82</v>
      </c>
      <c r="E7406" s="29">
        <v>44986</v>
      </c>
      <c r="F7406" s="28" t="s">
        <v>125</v>
      </c>
      <c r="G7406" s="27">
        <v>0</v>
      </c>
      <c r="H7406" s="27">
        <v>0.152680651</v>
      </c>
      <c r="I7406" s="27">
        <v>0.126165947</v>
      </c>
      <c r="J7406" s="26">
        <v>0</v>
      </c>
      <c r="K7406" s="26">
        <v>0</v>
      </c>
      <c r="L7406" s="26">
        <v>0.12739568100000001</v>
      </c>
    </row>
    <row r="7407" spans="2:12" ht="19.5" customHeight="1" x14ac:dyDescent="0.3">
      <c r="B7407" s="32" t="s">
        <v>57</v>
      </c>
      <c r="C7407" s="30" t="s">
        <v>34</v>
      </c>
      <c r="D7407" s="30" t="s">
        <v>82</v>
      </c>
      <c r="E7407" s="29">
        <v>44958</v>
      </c>
      <c r="F7407" s="28" t="s">
        <v>125</v>
      </c>
      <c r="G7407" s="27">
        <v>0.20710927000000001</v>
      </c>
      <c r="H7407" s="27">
        <v>0.19020309799999999</v>
      </c>
      <c r="I7407" s="27">
        <v>0</v>
      </c>
      <c r="J7407" s="26">
        <v>0</v>
      </c>
      <c r="K7407" s="26">
        <v>0</v>
      </c>
      <c r="L7407" s="26">
        <v>0.15140161799999999</v>
      </c>
    </row>
    <row r="7408" spans="2:12" ht="19.5" customHeight="1" x14ac:dyDescent="0.3">
      <c r="B7408" s="32" t="s">
        <v>57</v>
      </c>
      <c r="C7408" s="30" t="s">
        <v>34</v>
      </c>
      <c r="D7408" s="30" t="s">
        <v>82</v>
      </c>
      <c r="E7408" s="29">
        <v>44927</v>
      </c>
      <c r="F7408" s="28" t="s">
        <v>125</v>
      </c>
      <c r="G7408" s="27">
        <v>0.17003837299999999</v>
      </c>
      <c r="H7408" s="27">
        <v>0.14361416599999999</v>
      </c>
      <c r="I7408" s="27">
        <v>0</v>
      </c>
      <c r="J7408" s="26">
        <v>0</v>
      </c>
      <c r="K7408" s="26">
        <v>0</v>
      </c>
      <c r="L7408" s="26">
        <v>8.8005659E-2</v>
      </c>
    </row>
    <row r="7409" spans="2:12" ht="19.5" customHeight="1" x14ac:dyDescent="0.3">
      <c r="B7409" s="32" t="s">
        <v>57</v>
      </c>
      <c r="C7409" s="30" t="s">
        <v>34</v>
      </c>
      <c r="D7409" s="30" t="s">
        <v>82</v>
      </c>
      <c r="E7409" s="29">
        <v>44896</v>
      </c>
      <c r="F7409" s="28" t="s">
        <v>125</v>
      </c>
      <c r="G7409" s="27">
        <v>0.187975</v>
      </c>
      <c r="H7409" s="27">
        <v>0.17113600000000001</v>
      </c>
      <c r="I7409" s="27">
        <v>0</v>
      </c>
      <c r="J7409" s="26">
        <v>0</v>
      </c>
      <c r="K7409" s="26">
        <v>0</v>
      </c>
      <c r="L7409" s="26">
        <v>0.143127</v>
      </c>
    </row>
    <row r="7410" spans="2:12" ht="19.5" customHeight="1" x14ac:dyDescent="0.3">
      <c r="B7410" s="32" t="s">
        <v>57</v>
      </c>
      <c r="C7410" s="30" t="s">
        <v>34</v>
      </c>
      <c r="D7410" s="30" t="s">
        <v>82</v>
      </c>
      <c r="E7410" s="29">
        <v>44866</v>
      </c>
      <c r="F7410" s="28" t="s">
        <v>125</v>
      </c>
      <c r="G7410" s="27">
        <v>0</v>
      </c>
      <c r="H7410" s="27">
        <v>0.188746</v>
      </c>
      <c r="I7410" s="27">
        <v>0.168378</v>
      </c>
      <c r="J7410" s="26">
        <v>0</v>
      </c>
      <c r="K7410" s="26">
        <v>0</v>
      </c>
      <c r="L7410" s="26">
        <v>0.14310600000000001</v>
      </c>
    </row>
    <row r="7411" spans="2:12" ht="19.5" customHeight="1" x14ac:dyDescent="0.3">
      <c r="B7411" s="32" t="s">
        <v>57</v>
      </c>
      <c r="C7411" s="30" t="s">
        <v>34</v>
      </c>
      <c r="D7411" s="30" t="s">
        <v>82</v>
      </c>
      <c r="E7411" s="29">
        <v>44835</v>
      </c>
      <c r="F7411" s="28" t="s">
        <v>125</v>
      </c>
      <c r="G7411" s="27">
        <v>0</v>
      </c>
      <c r="H7411" s="27">
        <v>0</v>
      </c>
      <c r="I7411" s="27">
        <v>0</v>
      </c>
      <c r="J7411" s="26">
        <v>0.197407</v>
      </c>
      <c r="K7411" s="26">
        <v>0.16569999999999999</v>
      </c>
      <c r="L7411" s="26">
        <v>0.155027</v>
      </c>
    </row>
    <row r="7412" spans="2:12" ht="19.5" customHeight="1" x14ac:dyDescent="0.3">
      <c r="B7412" s="32" t="s">
        <v>57</v>
      </c>
      <c r="C7412" s="30" t="s">
        <v>34</v>
      </c>
      <c r="D7412" s="30" t="s">
        <v>82</v>
      </c>
      <c r="E7412" s="29">
        <v>44805</v>
      </c>
      <c r="F7412" s="28" t="s">
        <v>125</v>
      </c>
      <c r="G7412" s="27">
        <v>0</v>
      </c>
      <c r="H7412" s="27">
        <v>0</v>
      </c>
      <c r="I7412" s="27">
        <v>0.21160699999999999</v>
      </c>
      <c r="J7412" s="26">
        <v>0.18165000000000001</v>
      </c>
      <c r="K7412" s="26">
        <v>0</v>
      </c>
      <c r="L7412" s="26">
        <v>0.16702500000000001</v>
      </c>
    </row>
    <row r="7413" spans="2:12" ht="19.5" customHeight="1" x14ac:dyDescent="0.3">
      <c r="B7413" s="32" t="s">
        <v>57</v>
      </c>
      <c r="C7413" s="30" t="s">
        <v>34</v>
      </c>
      <c r="D7413" s="30" t="s">
        <v>82</v>
      </c>
      <c r="E7413" s="29">
        <v>44774</v>
      </c>
      <c r="F7413" s="28" t="s">
        <v>125</v>
      </c>
      <c r="G7413" s="27">
        <v>0</v>
      </c>
      <c r="H7413" s="27">
        <v>0</v>
      </c>
      <c r="I7413" s="27">
        <v>0.20957200000000001</v>
      </c>
      <c r="J7413" s="26">
        <v>0.19939000000000001</v>
      </c>
      <c r="K7413" s="26">
        <v>0</v>
      </c>
      <c r="L7413" s="26">
        <v>0.190332</v>
      </c>
    </row>
    <row r="7414" spans="2:12" ht="19.5" customHeight="1" x14ac:dyDescent="0.3">
      <c r="B7414" s="32" t="s">
        <v>57</v>
      </c>
      <c r="C7414" s="30" t="s">
        <v>34</v>
      </c>
      <c r="D7414" s="30" t="s">
        <v>82</v>
      </c>
      <c r="E7414" s="29">
        <v>44743</v>
      </c>
      <c r="F7414" s="28" t="s">
        <v>125</v>
      </c>
      <c r="G7414" s="27">
        <v>0.217719</v>
      </c>
      <c r="H7414" s="27">
        <v>0.20766100000000001</v>
      </c>
      <c r="I7414" s="27">
        <v>0</v>
      </c>
      <c r="J7414" s="26">
        <v>0</v>
      </c>
      <c r="K7414" s="26">
        <v>0</v>
      </c>
      <c r="L7414" s="26">
        <v>0.17283399999999999</v>
      </c>
    </row>
    <row r="7415" spans="2:12" ht="19.5" customHeight="1" x14ac:dyDescent="0.3">
      <c r="B7415" s="32" t="s">
        <v>57</v>
      </c>
      <c r="C7415" s="30" t="s">
        <v>34</v>
      </c>
      <c r="D7415" s="30" t="s">
        <v>82</v>
      </c>
      <c r="E7415" s="29">
        <v>44713</v>
      </c>
      <c r="F7415" s="28" t="s">
        <v>125</v>
      </c>
      <c r="G7415" s="27">
        <v>0</v>
      </c>
      <c r="H7415" s="27">
        <v>0</v>
      </c>
      <c r="I7415" s="27">
        <v>0.22072800000000001</v>
      </c>
      <c r="J7415" s="26">
        <v>0.21140100000000001</v>
      </c>
      <c r="K7415" s="26">
        <v>0</v>
      </c>
      <c r="L7415" s="26">
        <v>0.20594099999999999</v>
      </c>
    </row>
    <row r="7416" spans="2:12" ht="19.5" customHeight="1" x14ac:dyDescent="0.3">
      <c r="B7416" s="32" t="s">
        <v>57</v>
      </c>
      <c r="C7416" s="30" t="s">
        <v>34</v>
      </c>
      <c r="D7416" s="30" t="s">
        <v>82</v>
      </c>
      <c r="E7416" s="29">
        <v>44682</v>
      </c>
      <c r="F7416" s="28" t="s">
        <v>125</v>
      </c>
      <c r="G7416" s="27">
        <v>0</v>
      </c>
      <c r="H7416" s="27">
        <v>0</v>
      </c>
      <c r="I7416" s="27">
        <v>0</v>
      </c>
      <c r="J7416" s="26">
        <v>0.23971300000000001</v>
      </c>
      <c r="K7416" s="26">
        <v>0.221827</v>
      </c>
      <c r="L7416" s="26">
        <v>0.22412799999999999</v>
      </c>
    </row>
    <row r="7417" spans="2:12" ht="19.5" customHeight="1" x14ac:dyDescent="0.3">
      <c r="B7417" s="32" t="s">
        <v>57</v>
      </c>
      <c r="C7417" s="30" t="s">
        <v>34</v>
      </c>
      <c r="D7417" s="30" t="s">
        <v>82</v>
      </c>
      <c r="E7417" s="29">
        <v>44652</v>
      </c>
      <c r="F7417" s="28" t="s">
        <v>125</v>
      </c>
      <c r="G7417" s="27">
        <v>0</v>
      </c>
      <c r="H7417" s="27">
        <v>0</v>
      </c>
      <c r="I7417" s="27">
        <v>0</v>
      </c>
      <c r="J7417" s="26">
        <v>0.25903999999999999</v>
      </c>
      <c r="K7417" s="26">
        <v>0.227659</v>
      </c>
      <c r="L7417" s="26">
        <v>0.23178099999999999</v>
      </c>
    </row>
    <row r="7418" spans="2:12" ht="19.5" customHeight="1" x14ac:dyDescent="0.3">
      <c r="B7418" s="32" t="s">
        <v>57</v>
      </c>
      <c r="C7418" s="30" t="s">
        <v>34</v>
      </c>
      <c r="D7418" s="30" t="s">
        <v>82</v>
      </c>
      <c r="E7418" s="29">
        <v>44621</v>
      </c>
      <c r="F7418" s="28" t="s">
        <v>125</v>
      </c>
      <c r="G7418" s="27">
        <v>0</v>
      </c>
      <c r="H7418" s="27">
        <v>0.38076500000000002</v>
      </c>
      <c r="I7418" s="27">
        <v>0.34467500000000001</v>
      </c>
      <c r="J7418" s="26">
        <v>0</v>
      </c>
      <c r="K7418" s="26">
        <v>0</v>
      </c>
      <c r="L7418" s="26">
        <v>0.32301999999999997</v>
      </c>
    </row>
    <row r="7419" spans="2:12" ht="19.5" customHeight="1" x14ac:dyDescent="0.3">
      <c r="B7419" s="32" t="s">
        <v>57</v>
      </c>
      <c r="C7419" s="30" t="s">
        <v>34</v>
      </c>
      <c r="D7419" s="30" t="s">
        <v>82</v>
      </c>
      <c r="E7419" s="29">
        <v>44593</v>
      </c>
      <c r="F7419" s="28" t="s">
        <v>125</v>
      </c>
      <c r="G7419" s="27">
        <v>0.29196499999999997</v>
      </c>
      <c r="H7419" s="27">
        <v>0.26139099999999998</v>
      </c>
      <c r="I7419" s="27">
        <v>0</v>
      </c>
      <c r="J7419" s="26">
        <v>0</v>
      </c>
      <c r="K7419" s="26">
        <v>0</v>
      </c>
      <c r="L7419" s="26">
        <v>0.23305300000000001</v>
      </c>
    </row>
    <row r="7420" spans="2:12" ht="19.5" customHeight="1" x14ac:dyDescent="0.3">
      <c r="B7420" s="32" t="s">
        <v>57</v>
      </c>
      <c r="C7420" s="30" t="s">
        <v>34</v>
      </c>
      <c r="D7420" s="30" t="s">
        <v>82</v>
      </c>
      <c r="E7420" s="29">
        <v>44562</v>
      </c>
      <c r="F7420" s="28" t="s">
        <v>125</v>
      </c>
      <c r="G7420" s="27">
        <v>0.30103000000000002</v>
      </c>
      <c r="H7420" s="27">
        <v>0.274088</v>
      </c>
      <c r="I7420" s="27">
        <v>0</v>
      </c>
      <c r="J7420" s="26">
        <v>0</v>
      </c>
      <c r="K7420" s="26">
        <v>0</v>
      </c>
      <c r="L7420" s="26">
        <v>0.23232800000000001</v>
      </c>
    </row>
    <row r="7421" spans="2:12" ht="19.5" customHeight="1" x14ac:dyDescent="0.3">
      <c r="B7421" s="31" t="s">
        <v>57</v>
      </c>
      <c r="C7421" s="30" t="s">
        <v>34</v>
      </c>
      <c r="D7421" s="30" t="s">
        <v>82</v>
      </c>
      <c r="E7421" s="29">
        <v>45078</v>
      </c>
      <c r="F7421" s="28" t="s">
        <v>125</v>
      </c>
      <c r="G7421" s="27">
        <v>0</v>
      </c>
      <c r="H7421" s="27">
        <v>0</v>
      </c>
      <c r="I7421" s="27">
        <v>0.13230958184419239</v>
      </c>
      <c r="J7421" s="26">
        <v>0.11922460017284547</v>
      </c>
      <c r="K7421" s="26">
        <v>0</v>
      </c>
      <c r="L7421" s="26">
        <v>0.12559455149044196</v>
      </c>
    </row>
    <row r="7422" spans="2:12" ht="19.5" customHeight="1" x14ac:dyDescent="0.3">
      <c r="B7422" s="32" t="s">
        <v>57</v>
      </c>
      <c r="C7422" s="30" t="s">
        <v>34</v>
      </c>
      <c r="D7422" s="30" t="s">
        <v>82</v>
      </c>
      <c r="E7422" s="29">
        <v>45047</v>
      </c>
      <c r="F7422" s="28" t="s">
        <v>126</v>
      </c>
      <c r="G7422" s="27">
        <v>0</v>
      </c>
      <c r="H7422" s="27">
        <v>0</v>
      </c>
      <c r="I7422" s="27">
        <v>0</v>
      </c>
      <c r="J7422" s="26">
        <v>0.121309582</v>
      </c>
      <c r="K7422" s="26">
        <v>0.10922460000000001</v>
      </c>
      <c r="L7422" s="26">
        <v>0.113594551</v>
      </c>
    </row>
    <row r="7423" spans="2:12" ht="19.5" customHeight="1" x14ac:dyDescent="0.3">
      <c r="B7423" s="32" t="s">
        <v>57</v>
      </c>
      <c r="C7423" s="30" t="s">
        <v>34</v>
      </c>
      <c r="D7423" s="30" t="s">
        <v>82</v>
      </c>
      <c r="E7423" s="29">
        <v>45017</v>
      </c>
      <c r="F7423" s="28" t="s">
        <v>126</v>
      </c>
      <c r="G7423" s="27">
        <v>0</v>
      </c>
      <c r="H7423" s="27">
        <v>0</v>
      </c>
      <c r="I7423" s="27">
        <v>0</v>
      </c>
      <c r="J7423" s="26">
        <v>0.10086150300000001</v>
      </c>
      <c r="K7423" s="26">
        <v>8.4865378000000005E-2</v>
      </c>
      <c r="L7423" s="26">
        <v>9.6626444000000006E-2</v>
      </c>
    </row>
    <row r="7424" spans="2:12" ht="19.5" customHeight="1" x14ac:dyDescent="0.3">
      <c r="B7424" s="32" t="s">
        <v>57</v>
      </c>
      <c r="C7424" s="30" t="s">
        <v>34</v>
      </c>
      <c r="D7424" s="30" t="s">
        <v>82</v>
      </c>
      <c r="E7424" s="29">
        <v>44986</v>
      </c>
      <c r="F7424" s="28" t="s">
        <v>126</v>
      </c>
      <c r="G7424" s="27">
        <v>0</v>
      </c>
      <c r="H7424" s="27">
        <v>0.15810075100000001</v>
      </c>
      <c r="I7424" s="27">
        <v>0.131570822</v>
      </c>
      <c r="J7424" s="26">
        <v>0</v>
      </c>
      <c r="K7424" s="26">
        <v>0</v>
      </c>
      <c r="L7424" s="26">
        <v>0.13286145599999999</v>
      </c>
    </row>
    <row r="7425" spans="2:12" ht="19.5" customHeight="1" x14ac:dyDescent="0.3">
      <c r="B7425" s="32" t="s">
        <v>57</v>
      </c>
      <c r="C7425" s="30" t="s">
        <v>34</v>
      </c>
      <c r="D7425" s="30" t="s">
        <v>82</v>
      </c>
      <c r="E7425" s="29">
        <v>44896</v>
      </c>
      <c r="F7425" s="28" t="s">
        <v>126</v>
      </c>
      <c r="G7425" s="27">
        <v>0.19297500000000001</v>
      </c>
      <c r="H7425" s="27">
        <v>0.17613599999999999</v>
      </c>
      <c r="I7425" s="27">
        <v>0</v>
      </c>
      <c r="J7425" s="26">
        <v>0</v>
      </c>
      <c r="K7425" s="26">
        <v>0</v>
      </c>
      <c r="L7425" s="26">
        <v>0.14812700000000001</v>
      </c>
    </row>
    <row r="7426" spans="2:12" ht="19.5" customHeight="1" x14ac:dyDescent="0.3">
      <c r="B7426" s="32" t="s">
        <v>57</v>
      </c>
      <c r="C7426" s="30" t="s">
        <v>34</v>
      </c>
      <c r="D7426" s="30" t="s">
        <v>82</v>
      </c>
      <c r="E7426" s="29">
        <v>44866</v>
      </c>
      <c r="F7426" s="28" t="s">
        <v>126</v>
      </c>
      <c r="G7426" s="27">
        <v>0</v>
      </c>
      <c r="H7426" s="27">
        <v>0.193746</v>
      </c>
      <c r="I7426" s="27">
        <v>0.173378</v>
      </c>
      <c r="J7426" s="26">
        <v>0</v>
      </c>
      <c r="K7426" s="26">
        <v>0</v>
      </c>
      <c r="L7426" s="26">
        <v>0.14810599999999999</v>
      </c>
    </row>
    <row r="7427" spans="2:12" ht="19.5" customHeight="1" x14ac:dyDescent="0.3">
      <c r="B7427" s="32" t="s">
        <v>57</v>
      </c>
      <c r="C7427" s="30" t="s">
        <v>34</v>
      </c>
      <c r="D7427" s="30" t="s">
        <v>82</v>
      </c>
      <c r="E7427" s="29">
        <v>44835</v>
      </c>
      <c r="F7427" s="28" t="s">
        <v>126</v>
      </c>
      <c r="G7427" s="27">
        <v>0</v>
      </c>
      <c r="H7427" s="27">
        <v>0</v>
      </c>
      <c r="I7427" s="27">
        <v>0</v>
      </c>
      <c r="J7427" s="26">
        <v>0.202407</v>
      </c>
      <c r="K7427" s="26">
        <v>0.17069999999999999</v>
      </c>
      <c r="L7427" s="26">
        <v>0.160027</v>
      </c>
    </row>
    <row r="7428" spans="2:12" ht="19.5" customHeight="1" x14ac:dyDescent="0.3">
      <c r="B7428" s="32" t="s">
        <v>57</v>
      </c>
      <c r="C7428" s="30" t="s">
        <v>34</v>
      </c>
      <c r="D7428" s="30" t="s">
        <v>82</v>
      </c>
      <c r="E7428" s="29">
        <v>44805</v>
      </c>
      <c r="F7428" s="28" t="s">
        <v>126</v>
      </c>
      <c r="G7428" s="27">
        <v>0</v>
      </c>
      <c r="H7428" s="27">
        <v>0</v>
      </c>
      <c r="I7428" s="27">
        <v>0.21660699999999999</v>
      </c>
      <c r="J7428" s="26">
        <v>0.18665000000000001</v>
      </c>
      <c r="K7428" s="26">
        <v>0</v>
      </c>
      <c r="L7428" s="26">
        <v>0.17202500000000001</v>
      </c>
    </row>
    <row r="7429" spans="2:12" ht="19.5" customHeight="1" x14ac:dyDescent="0.3">
      <c r="B7429" s="32" t="s">
        <v>57</v>
      </c>
      <c r="C7429" s="30" t="s">
        <v>34</v>
      </c>
      <c r="D7429" s="30" t="s">
        <v>82</v>
      </c>
      <c r="E7429" s="29">
        <v>44774</v>
      </c>
      <c r="F7429" s="28" t="s">
        <v>126</v>
      </c>
      <c r="G7429" s="27">
        <v>0</v>
      </c>
      <c r="H7429" s="27">
        <v>0</v>
      </c>
      <c r="I7429" s="27">
        <v>0.21457199999999998</v>
      </c>
      <c r="J7429" s="26">
        <v>0.20438999999999999</v>
      </c>
      <c r="K7429" s="26">
        <v>0</v>
      </c>
      <c r="L7429" s="26">
        <v>0.19533200000000001</v>
      </c>
    </row>
    <row r="7430" spans="2:12" ht="19.5" customHeight="1" x14ac:dyDescent="0.3">
      <c r="B7430" s="32" t="s">
        <v>57</v>
      </c>
      <c r="C7430" s="30" t="s">
        <v>34</v>
      </c>
      <c r="D7430" s="30" t="s">
        <v>82</v>
      </c>
      <c r="E7430" s="29">
        <v>44743</v>
      </c>
      <c r="F7430" s="28" t="s">
        <v>126</v>
      </c>
      <c r="G7430" s="27">
        <v>0.222719</v>
      </c>
      <c r="H7430" s="27">
        <v>0.21266099999999999</v>
      </c>
      <c r="I7430" s="27">
        <v>0</v>
      </c>
      <c r="J7430" s="26">
        <v>0</v>
      </c>
      <c r="K7430" s="26">
        <v>0</v>
      </c>
      <c r="L7430" s="26">
        <v>0.17783399999999999</v>
      </c>
    </row>
    <row r="7431" spans="2:12" ht="19.5" customHeight="1" x14ac:dyDescent="0.3">
      <c r="B7431" s="32" t="s">
        <v>57</v>
      </c>
      <c r="C7431" s="30" t="s">
        <v>34</v>
      </c>
      <c r="D7431" s="30" t="s">
        <v>82</v>
      </c>
      <c r="E7431" s="29">
        <v>44713</v>
      </c>
      <c r="F7431" s="28" t="s">
        <v>126</v>
      </c>
      <c r="G7431" s="27">
        <v>0</v>
      </c>
      <c r="H7431" s="27">
        <v>0</v>
      </c>
      <c r="I7431" s="27">
        <v>0.22572800000000001</v>
      </c>
      <c r="J7431" s="26">
        <v>0.21640100000000001</v>
      </c>
      <c r="K7431" s="26">
        <v>0</v>
      </c>
      <c r="L7431" s="26">
        <v>0.21094099999999999</v>
      </c>
    </row>
    <row r="7432" spans="2:12" ht="19.5" customHeight="1" x14ac:dyDescent="0.3">
      <c r="B7432" s="32" t="s">
        <v>57</v>
      </c>
      <c r="C7432" s="30" t="s">
        <v>34</v>
      </c>
      <c r="D7432" s="30" t="s">
        <v>82</v>
      </c>
      <c r="E7432" s="29">
        <v>44682</v>
      </c>
      <c r="F7432" s="28" t="s">
        <v>126</v>
      </c>
      <c r="G7432" s="27">
        <v>0</v>
      </c>
      <c r="H7432" s="27">
        <v>0</v>
      </c>
      <c r="I7432" s="27">
        <v>0</v>
      </c>
      <c r="J7432" s="26">
        <v>0.24471299999999999</v>
      </c>
      <c r="K7432" s="26">
        <v>0.226827</v>
      </c>
      <c r="L7432" s="26">
        <v>0.229128</v>
      </c>
    </row>
    <row r="7433" spans="2:12" ht="19.5" customHeight="1" x14ac:dyDescent="0.3">
      <c r="B7433" s="32" t="s">
        <v>57</v>
      </c>
      <c r="C7433" s="30" t="s">
        <v>34</v>
      </c>
      <c r="D7433" s="30" t="s">
        <v>82</v>
      </c>
      <c r="E7433" s="29">
        <v>44652</v>
      </c>
      <c r="F7433" s="28" t="s">
        <v>126</v>
      </c>
      <c r="G7433" s="27">
        <v>0</v>
      </c>
      <c r="H7433" s="27">
        <v>0</v>
      </c>
      <c r="I7433" s="27">
        <v>0</v>
      </c>
      <c r="J7433" s="26">
        <v>0.26404</v>
      </c>
      <c r="K7433" s="26">
        <v>0.232659</v>
      </c>
      <c r="L7433" s="26">
        <v>0.23678099999999999</v>
      </c>
    </row>
    <row r="7434" spans="2:12" ht="19.5" customHeight="1" x14ac:dyDescent="0.3">
      <c r="B7434" s="32" t="s">
        <v>57</v>
      </c>
      <c r="C7434" s="30" t="s">
        <v>34</v>
      </c>
      <c r="D7434" s="30" t="s">
        <v>82</v>
      </c>
      <c r="E7434" s="29">
        <v>44621</v>
      </c>
      <c r="F7434" s="28" t="s">
        <v>126</v>
      </c>
      <c r="G7434" s="27">
        <v>0</v>
      </c>
      <c r="H7434" s="27">
        <v>0.38576500000000002</v>
      </c>
      <c r="I7434" s="27">
        <v>0.34967500000000001</v>
      </c>
      <c r="J7434" s="26">
        <v>0</v>
      </c>
      <c r="K7434" s="26">
        <v>0</v>
      </c>
      <c r="L7434" s="26">
        <v>0.32801999999999998</v>
      </c>
    </row>
    <row r="7435" spans="2:12" ht="19.5" customHeight="1" x14ac:dyDescent="0.3">
      <c r="B7435" s="32" t="s">
        <v>57</v>
      </c>
      <c r="C7435" s="30" t="s">
        <v>34</v>
      </c>
      <c r="D7435" s="30" t="s">
        <v>82</v>
      </c>
      <c r="E7435" s="29">
        <v>44593</v>
      </c>
      <c r="F7435" s="28" t="s">
        <v>126</v>
      </c>
      <c r="G7435" s="27">
        <v>0.29696499999999998</v>
      </c>
      <c r="H7435" s="27">
        <v>0.26639099999999999</v>
      </c>
      <c r="I7435" s="27">
        <v>0</v>
      </c>
      <c r="J7435" s="26">
        <v>0</v>
      </c>
      <c r="K7435" s="26">
        <v>0</v>
      </c>
      <c r="L7435" s="26">
        <v>0.23805299999999999</v>
      </c>
    </row>
    <row r="7436" spans="2:12" ht="19.5" customHeight="1" x14ac:dyDescent="0.3">
      <c r="B7436" s="32" t="s">
        <v>57</v>
      </c>
      <c r="C7436" s="30" t="s">
        <v>34</v>
      </c>
      <c r="D7436" s="30" t="s">
        <v>82</v>
      </c>
      <c r="E7436" s="29">
        <v>44562</v>
      </c>
      <c r="F7436" s="28" t="s">
        <v>126</v>
      </c>
      <c r="G7436" s="27">
        <v>0.30603000000000002</v>
      </c>
      <c r="H7436" s="27">
        <v>0.279088</v>
      </c>
      <c r="I7436" s="27">
        <v>0</v>
      </c>
      <c r="J7436" s="26">
        <v>0</v>
      </c>
      <c r="K7436" s="26">
        <v>0</v>
      </c>
      <c r="L7436" s="26">
        <v>0.23732800000000001</v>
      </c>
    </row>
    <row r="7437" spans="2:12" ht="19.5" customHeight="1" x14ac:dyDescent="0.3">
      <c r="B7437" s="31" t="s">
        <v>57</v>
      </c>
      <c r="C7437" s="30" t="s">
        <v>34</v>
      </c>
      <c r="D7437" s="30" t="s">
        <v>82</v>
      </c>
      <c r="E7437" s="29">
        <v>44958</v>
      </c>
      <c r="F7437" s="28" t="s">
        <v>126</v>
      </c>
      <c r="G7437" s="27">
        <v>0.212524295</v>
      </c>
      <c r="H7437" s="27">
        <v>0.195623198</v>
      </c>
      <c r="I7437" s="27">
        <v>0</v>
      </c>
      <c r="J7437" s="26">
        <v>0</v>
      </c>
      <c r="K7437" s="26">
        <v>0</v>
      </c>
      <c r="L7437" s="26">
        <v>0.15686739299999999</v>
      </c>
    </row>
    <row r="7438" spans="2:12" ht="19.5" customHeight="1" x14ac:dyDescent="0.3">
      <c r="B7438" s="31" t="s">
        <v>57</v>
      </c>
      <c r="C7438" s="30" t="s">
        <v>34</v>
      </c>
      <c r="D7438" s="30" t="s">
        <v>82</v>
      </c>
      <c r="E7438" s="29">
        <v>44927</v>
      </c>
      <c r="F7438" s="28" t="s">
        <v>126</v>
      </c>
      <c r="G7438" s="27">
        <v>0.17545339800000001</v>
      </c>
      <c r="H7438" s="27">
        <v>0.149034266</v>
      </c>
      <c r="I7438" s="27">
        <v>0</v>
      </c>
      <c r="J7438" s="26">
        <v>0</v>
      </c>
      <c r="K7438" s="26">
        <v>0</v>
      </c>
      <c r="L7438" s="26">
        <v>9.3471434000000006E-2</v>
      </c>
    </row>
    <row r="7439" spans="2:12" ht="19.5" customHeight="1" x14ac:dyDescent="0.3">
      <c r="B7439" s="33" t="s">
        <v>57</v>
      </c>
      <c r="C7439" s="30" t="s">
        <v>34</v>
      </c>
      <c r="D7439" s="30" t="s">
        <v>82</v>
      </c>
      <c r="E7439" s="29">
        <v>45078</v>
      </c>
      <c r="F7439" s="28" t="s">
        <v>126</v>
      </c>
      <c r="G7439" s="27">
        <v>0</v>
      </c>
      <c r="H7439" s="27">
        <v>0</v>
      </c>
      <c r="I7439" s="27">
        <v>0.1383095818441924</v>
      </c>
      <c r="J7439" s="26">
        <v>0.12522460017284548</v>
      </c>
      <c r="K7439" s="26">
        <v>0</v>
      </c>
      <c r="L7439" s="26">
        <v>0.12759455149044194</v>
      </c>
    </row>
    <row r="7440" spans="2:12" ht="19.5" customHeight="1" x14ac:dyDescent="0.3">
      <c r="B7440" s="32" t="s">
        <v>57</v>
      </c>
      <c r="C7440" s="30" t="s">
        <v>34</v>
      </c>
      <c r="D7440" s="30" t="s">
        <v>82</v>
      </c>
      <c r="E7440" s="29">
        <v>45047</v>
      </c>
      <c r="F7440" s="28" t="s">
        <v>127</v>
      </c>
      <c r="G7440" s="27">
        <v>0</v>
      </c>
      <c r="H7440" s="27">
        <v>0</v>
      </c>
      <c r="I7440" s="27">
        <v>0</v>
      </c>
      <c r="J7440" s="26">
        <v>0.12630958199999998</v>
      </c>
      <c r="K7440" s="26">
        <v>0.1142246</v>
      </c>
      <c r="L7440" s="26">
        <v>0.11859455099999999</v>
      </c>
    </row>
    <row r="7441" spans="2:12" ht="19.5" customHeight="1" x14ac:dyDescent="0.3">
      <c r="B7441" s="32" t="s">
        <v>57</v>
      </c>
      <c r="C7441" s="30" t="s">
        <v>34</v>
      </c>
      <c r="D7441" s="30" t="s">
        <v>82</v>
      </c>
      <c r="E7441" s="29">
        <v>45017</v>
      </c>
      <c r="F7441" s="28" t="s">
        <v>127</v>
      </c>
      <c r="G7441" s="27">
        <v>0</v>
      </c>
      <c r="H7441" s="27">
        <v>0</v>
      </c>
      <c r="I7441" s="27">
        <v>0</v>
      </c>
      <c r="J7441" s="26">
        <v>0.105861503</v>
      </c>
      <c r="K7441" s="26">
        <v>8.9865377999999996E-2</v>
      </c>
      <c r="L7441" s="26">
        <v>0.101626444</v>
      </c>
    </row>
    <row r="7442" spans="2:12" ht="19.5" customHeight="1" x14ac:dyDescent="0.3">
      <c r="B7442" s="32" t="s">
        <v>57</v>
      </c>
      <c r="C7442" s="30" t="s">
        <v>34</v>
      </c>
      <c r="D7442" s="30" t="s">
        <v>82</v>
      </c>
      <c r="E7442" s="29">
        <v>44986</v>
      </c>
      <c r="F7442" s="28" t="s">
        <v>127</v>
      </c>
      <c r="G7442" s="27">
        <v>0</v>
      </c>
      <c r="H7442" s="27">
        <v>0.16352085099999999</v>
      </c>
      <c r="I7442" s="27">
        <v>0.13697569700000001</v>
      </c>
      <c r="J7442" s="26">
        <v>0</v>
      </c>
      <c r="K7442" s="26">
        <v>0</v>
      </c>
      <c r="L7442" s="26">
        <v>0.13832723099999999</v>
      </c>
    </row>
    <row r="7443" spans="2:12" ht="19.5" customHeight="1" x14ac:dyDescent="0.3">
      <c r="B7443" s="32" t="s">
        <v>57</v>
      </c>
      <c r="C7443" s="30" t="s">
        <v>34</v>
      </c>
      <c r="D7443" s="30" t="s">
        <v>82</v>
      </c>
      <c r="E7443" s="29">
        <v>44958</v>
      </c>
      <c r="F7443" s="28" t="s">
        <v>127</v>
      </c>
      <c r="G7443" s="27">
        <v>0.21793931999999999</v>
      </c>
      <c r="H7443" s="27">
        <v>0.20104329800000001</v>
      </c>
      <c r="I7443" s="27">
        <v>0</v>
      </c>
      <c r="J7443" s="26">
        <v>0</v>
      </c>
      <c r="K7443" s="26">
        <v>0</v>
      </c>
      <c r="L7443" s="26">
        <v>0.162333168</v>
      </c>
    </row>
    <row r="7444" spans="2:12" ht="19.5" customHeight="1" x14ac:dyDescent="0.3">
      <c r="B7444" s="32" t="s">
        <v>57</v>
      </c>
      <c r="C7444" s="30" t="s">
        <v>34</v>
      </c>
      <c r="D7444" s="30" t="s">
        <v>82</v>
      </c>
      <c r="E7444" s="29">
        <v>44927</v>
      </c>
      <c r="F7444" s="28" t="s">
        <v>127</v>
      </c>
      <c r="G7444" s="27">
        <v>0.180868423</v>
      </c>
      <c r="H7444" s="27">
        <v>0.15445436600000001</v>
      </c>
      <c r="I7444" s="27">
        <v>0</v>
      </c>
      <c r="J7444" s="26">
        <v>0</v>
      </c>
      <c r="K7444" s="26">
        <v>0</v>
      </c>
      <c r="L7444" s="26">
        <v>9.8937208999999998E-2</v>
      </c>
    </row>
    <row r="7445" spans="2:12" ht="19.5" customHeight="1" x14ac:dyDescent="0.3">
      <c r="B7445" s="32" t="s">
        <v>57</v>
      </c>
      <c r="C7445" s="30" t="s">
        <v>34</v>
      </c>
      <c r="D7445" s="30" t="s">
        <v>82</v>
      </c>
      <c r="E7445" s="29">
        <v>44896</v>
      </c>
      <c r="F7445" s="28" t="s">
        <v>127</v>
      </c>
      <c r="G7445" s="27">
        <v>0.19797500000000001</v>
      </c>
      <c r="H7445" s="27">
        <v>0.18113599999999999</v>
      </c>
      <c r="I7445" s="27">
        <v>0</v>
      </c>
      <c r="J7445" s="26">
        <v>0</v>
      </c>
      <c r="K7445" s="26">
        <v>0</v>
      </c>
      <c r="L7445" s="26">
        <v>0.15312699999999999</v>
      </c>
    </row>
    <row r="7446" spans="2:12" ht="19.5" customHeight="1" x14ac:dyDescent="0.3">
      <c r="B7446" s="32" t="s">
        <v>57</v>
      </c>
      <c r="C7446" s="30" t="s">
        <v>34</v>
      </c>
      <c r="D7446" s="30" t="s">
        <v>82</v>
      </c>
      <c r="E7446" s="29">
        <v>44866</v>
      </c>
      <c r="F7446" s="28" t="s">
        <v>127</v>
      </c>
      <c r="G7446" s="27">
        <v>0</v>
      </c>
      <c r="H7446" s="27">
        <v>0.19874600000000001</v>
      </c>
      <c r="I7446" s="27">
        <v>0.17837800000000001</v>
      </c>
      <c r="J7446" s="26">
        <v>0</v>
      </c>
      <c r="K7446" s="26">
        <v>0</v>
      </c>
      <c r="L7446" s="26">
        <v>0.15310599999999999</v>
      </c>
    </row>
    <row r="7447" spans="2:12" ht="19.5" customHeight="1" x14ac:dyDescent="0.3">
      <c r="B7447" s="32" t="s">
        <v>57</v>
      </c>
      <c r="C7447" s="30" t="s">
        <v>34</v>
      </c>
      <c r="D7447" s="30" t="s">
        <v>82</v>
      </c>
      <c r="E7447" s="29">
        <v>44835</v>
      </c>
      <c r="F7447" s="28" t="s">
        <v>127</v>
      </c>
      <c r="G7447" s="27">
        <v>0</v>
      </c>
      <c r="H7447" s="27">
        <v>0</v>
      </c>
      <c r="I7447" s="27">
        <v>0</v>
      </c>
      <c r="J7447" s="26">
        <v>0.20740700000000001</v>
      </c>
      <c r="K7447" s="26">
        <v>0.1757</v>
      </c>
      <c r="L7447" s="26">
        <v>0.16502700000000001</v>
      </c>
    </row>
    <row r="7448" spans="2:12" ht="19.5" customHeight="1" x14ac:dyDescent="0.3">
      <c r="B7448" s="32" t="s">
        <v>57</v>
      </c>
      <c r="C7448" s="30" t="s">
        <v>34</v>
      </c>
      <c r="D7448" s="30" t="s">
        <v>82</v>
      </c>
      <c r="E7448" s="29">
        <v>44805</v>
      </c>
      <c r="F7448" s="28" t="s">
        <v>127</v>
      </c>
      <c r="G7448" s="27">
        <v>0</v>
      </c>
      <c r="H7448" s="27">
        <v>0</v>
      </c>
      <c r="I7448" s="27">
        <v>0.221607</v>
      </c>
      <c r="J7448" s="26">
        <v>0.19164999999999999</v>
      </c>
      <c r="K7448" s="26">
        <v>0</v>
      </c>
      <c r="L7448" s="26">
        <v>0.17702499999999999</v>
      </c>
    </row>
    <row r="7449" spans="2:12" ht="19.5" customHeight="1" x14ac:dyDescent="0.3">
      <c r="B7449" s="32" t="s">
        <v>57</v>
      </c>
      <c r="C7449" s="30" t="s">
        <v>34</v>
      </c>
      <c r="D7449" s="30" t="s">
        <v>82</v>
      </c>
      <c r="E7449" s="29">
        <v>44774</v>
      </c>
      <c r="F7449" s="28" t="s">
        <v>127</v>
      </c>
      <c r="G7449" s="27">
        <v>0</v>
      </c>
      <c r="H7449" s="27">
        <v>0</v>
      </c>
      <c r="I7449" s="27">
        <v>0.21957199999999999</v>
      </c>
      <c r="J7449" s="26">
        <v>0.20938999999999999</v>
      </c>
      <c r="K7449" s="26">
        <v>0</v>
      </c>
      <c r="L7449" s="26">
        <v>0.20033200000000001</v>
      </c>
    </row>
    <row r="7450" spans="2:12" ht="19.5" customHeight="1" x14ac:dyDescent="0.3">
      <c r="B7450" s="32" t="s">
        <v>57</v>
      </c>
      <c r="C7450" s="30" t="s">
        <v>34</v>
      </c>
      <c r="D7450" s="30" t="s">
        <v>82</v>
      </c>
      <c r="E7450" s="29">
        <v>44743</v>
      </c>
      <c r="F7450" s="28" t="s">
        <v>127</v>
      </c>
      <c r="G7450" s="27">
        <v>0.227719</v>
      </c>
      <c r="H7450" s="27">
        <v>0.21766099999999999</v>
      </c>
      <c r="I7450" s="27">
        <v>0</v>
      </c>
      <c r="J7450" s="26">
        <v>0</v>
      </c>
      <c r="K7450" s="26">
        <v>0</v>
      </c>
      <c r="L7450" s="26">
        <v>0.182834</v>
      </c>
    </row>
    <row r="7451" spans="2:12" ht="19.5" customHeight="1" x14ac:dyDescent="0.3">
      <c r="B7451" s="32" t="s">
        <v>57</v>
      </c>
      <c r="C7451" s="30" t="s">
        <v>34</v>
      </c>
      <c r="D7451" s="30" t="s">
        <v>82</v>
      </c>
      <c r="E7451" s="29">
        <v>44713</v>
      </c>
      <c r="F7451" s="28" t="s">
        <v>127</v>
      </c>
      <c r="G7451" s="27">
        <v>0</v>
      </c>
      <c r="H7451" s="27">
        <v>0</v>
      </c>
      <c r="I7451" s="27">
        <v>0.23072799999999999</v>
      </c>
      <c r="J7451" s="26">
        <v>0.22140099999999999</v>
      </c>
      <c r="K7451" s="26">
        <v>0</v>
      </c>
      <c r="L7451" s="26">
        <v>0.21594099999999999</v>
      </c>
    </row>
    <row r="7452" spans="2:12" ht="19.5" customHeight="1" x14ac:dyDescent="0.3">
      <c r="B7452" s="32" t="s">
        <v>57</v>
      </c>
      <c r="C7452" s="30" t="s">
        <v>34</v>
      </c>
      <c r="D7452" s="30" t="s">
        <v>82</v>
      </c>
      <c r="E7452" s="29">
        <v>44682</v>
      </c>
      <c r="F7452" s="28" t="s">
        <v>127</v>
      </c>
      <c r="G7452" s="27">
        <v>0</v>
      </c>
      <c r="H7452" s="27">
        <v>0</v>
      </c>
      <c r="I7452" s="27">
        <v>0</v>
      </c>
      <c r="J7452" s="26">
        <v>0.24971300000000002</v>
      </c>
      <c r="K7452" s="26">
        <v>0.23182700000000001</v>
      </c>
      <c r="L7452" s="26">
        <v>0.234128</v>
      </c>
    </row>
    <row r="7453" spans="2:12" ht="19.5" customHeight="1" x14ac:dyDescent="0.3">
      <c r="B7453" s="32" t="s">
        <v>57</v>
      </c>
      <c r="C7453" s="30" t="s">
        <v>34</v>
      </c>
      <c r="D7453" s="30" t="s">
        <v>82</v>
      </c>
      <c r="E7453" s="29">
        <v>44652</v>
      </c>
      <c r="F7453" s="28" t="s">
        <v>127</v>
      </c>
      <c r="G7453" s="27">
        <v>0</v>
      </c>
      <c r="H7453" s="27">
        <v>0</v>
      </c>
      <c r="I7453" s="27">
        <v>0</v>
      </c>
      <c r="J7453" s="26">
        <v>0.26904</v>
      </c>
      <c r="K7453" s="26">
        <v>0.23765900000000001</v>
      </c>
      <c r="L7453" s="26">
        <v>0.241781</v>
      </c>
    </row>
    <row r="7454" spans="2:12" ht="19.5" customHeight="1" x14ac:dyDescent="0.3">
      <c r="B7454" s="32" t="s">
        <v>57</v>
      </c>
      <c r="C7454" s="30" t="s">
        <v>34</v>
      </c>
      <c r="D7454" s="30" t="s">
        <v>82</v>
      </c>
      <c r="E7454" s="29">
        <v>44621</v>
      </c>
      <c r="F7454" s="28" t="s">
        <v>127</v>
      </c>
      <c r="G7454" s="27">
        <v>0</v>
      </c>
      <c r="H7454" s="27">
        <v>0.39076499999999997</v>
      </c>
      <c r="I7454" s="27">
        <v>0.35467500000000002</v>
      </c>
      <c r="J7454" s="26">
        <v>0</v>
      </c>
      <c r="K7454" s="26">
        <v>0</v>
      </c>
      <c r="L7454" s="26">
        <v>0.33301999999999998</v>
      </c>
    </row>
    <row r="7455" spans="2:12" ht="19.5" customHeight="1" x14ac:dyDescent="0.3">
      <c r="B7455" s="32" t="s">
        <v>57</v>
      </c>
      <c r="C7455" s="30" t="s">
        <v>34</v>
      </c>
      <c r="D7455" s="30" t="s">
        <v>82</v>
      </c>
      <c r="E7455" s="29">
        <v>44593</v>
      </c>
      <c r="F7455" s="28" t="s">
        <v>127</v>
      </c>
      <c r="G7455" s="27">
        <v>0.30196499999999998</v>
      </c>
      <c r="H7455" s="27">
        <v>0.27139099999999999</v>
      </c>
      <c r="I7455" s="27">
        <v>0</v>
      </c>
      <c r="J7455" s="26">
        <v>0</v>
      </c>
      <c r="K7455" s="26">
        <v>0</v>
      </c>
      <c r="L7455" s="26">
        <v>0.24305299999999999</v>
      </c>
    </row>
    <row r="7456" spans="2:12" ht="19.5" customHeight="1" x14ac:dyDescent="0.3">
      <c r="B7456" s="32" t="s">
        <v>57</v>
      </c>
      <c r="C7456" s="30" t="s">
        <v>34</v>
      </c>
      <c r="D7456" s="30" t="s">
        <v>82</v>
      </c>
      <c r="E7456" s="29">
        <v>44562</v>
      </c>
      <c r="F7456" s="28" t="s">
        <v>127</v>
      </c>
      <c r="G7456" s="27">
        <v>0.31102999999999997</v>
      </c>
      <c r="H7456" s="27">
        <v>0.28408800000000001</v>
      </c>
      <c r="I7456" s="27">
        <v>0</v>
      </c>
      <c r="J7456" s="26">
        <v>0</v>
      </c>
      <c r="K7456" s="26">
        <v>0</v>
      </c>
      <c r="L7456" s="26">
        <v>0.24232799999999999</v>
      </c>
    </row>
    <row r="7457" spans="2:12" ht="19.5" customHeight="1" x14ac:dyDescent="0.3">
      <c r="B7457" s="33" t="s">
        <v>57</v>
      </c>
      <c r="C7457" s="30" t="s">
        <v>34</v>
      </c>
      <c r="D7457" s="30" t="s">
        <v>82</v>
      </c>
      <c r="E7457" s="29">
        <v>45078</v>
      </c>
      <c r="F7457" s="28" t="s">
        <v>127</v>
      </c>
      <c r="G7457" s="27">
        <v>0</v>
      </c>
      <c r="H7457" s="27">
        <v>0</v>
      </c>
      <c r="I7457" s="27">
        <v>0.14430958184419237</v>
      </c>
      <c r="J7457" s="26">
        <v>0.13022460017284548</v>
      </c>
      <c r="K7457" s="26">
        <v>0</v>
      </c>
      <c r="L7457" s="26">
        <v>0.13559455149044194</v>
      </c>
    </row>
    <row r="7458" spans="2:12" ht="19.5" customHeight="1" x14ac:dyDescent="0.3">
      <c r="B7458" s="32" t="s">
        <v>57</v>
      </c>
      <c r="C7458" s="30" t="s">
        <v>34</v>
      </c>
      <c r="D7458" s="30" t="s">
        <v>82</v>
      </c>
      <c r="E7458" s="29">
        <v>45047</v>
      </c>
      <c r="F7458" s="28" t="s">
        <v>128</v>
      </c>
      <c r="G7458" s="27">
        <v>0</v>
      </c>
      <c r="H7458" s="27">
        <v>0</v>
      </c>
      <c r="I7458" s="27">
        <v>0</v>
      </c>
      <c r="J7458" s="26">
        <v>0.13130958199999998</v>
      </c>
      <c r="K7458" s="26">
        <v>0.1192246</v>
      </c>
      <c r="L7458" s="26">
        <v>0.123594551</v>
      </c>
    </row>
    <row r="7459" spans="2:12" ht="19.5" customHeight="1" x14ac:dyDescent="0.3">
      <c r="B7459" s="32" t="s">
        <v>57</v>
      </c>
      <c r="C7459" s="30" t="s">
        <v>34</v>
      </c>
      <c r="D7459" s="30" t="s">
        <v>82</v>
      </c>
      <c r="E7459" s="29">
        <v>45017</v>
      </c>
      <c r="F7459" s="28" t="s">
        <v>128</v>
      </c>
      <c r="G7459" s="27">
        <v>0</v>
      </c>
      <c r="H7459" s="27">
        <v>0</v>
      </c>
      <c r="I7459" s="27">
        <v>0</v>
      </c>
      <c r="J7459" s="26">
        <v>0.110861503</v>
      </c>
      <c r="K7459" s="26">
        <v>9.4865378E-2</v>
      </c>
      <c r="L7459" s="26">
        <v>0.106626444</v>
      </c>
    </row>
    <row r="7460" spans="2:12" ht="19.5" customHeight="1" x14ac:dyDescent="0.3">
      <c r="B7460" s="32" t="s">
        <v>57</v>
      </c>
      <c r="C7460" s="30" t="s">
        <v>34</v>
      </c>
      <c r="D7460" s="30" t="s">
        <v>82</v>
      </c>
      <c r="E7460" s="29">
        <v>44986</v>
      </c>
      <c r="F7460" s="28" t="s">
        <v>128</v>
      </c>
      <c r="G7460" s="27">
        <v>0</v>
      </c>
      <c r="H7460" s="27">
        <v>0.16894095100000001</v>
      </c>
      <c r="I7460" s="27">
        <v>0.14238057200000001</v>
      </c>
      <c r="J7460" s="26">
        <v>0</v>
      </c>
      <c r="K7460" s="26">
        <v>0</v>
      </c>
      <c r="L7460" s="26">
        <v>0.143793006</v>
      </c>
    </row>
    <row r="7461" spans="2:12" ht="19.5" customHeight="1" x14ac:dyDescent="0.3">
      <c r="B7461" s="32" t="s">
        <v>57</v>
      </c>
      <c r="C7461" s="30" t="s">
        <v>34</v>
      </c>
      <c r="D7461" s="30" t="s">
        <v>82</v>
      </c>
      <c r="E7461" s="29">
        <v>44958</v>
      </c>
      <c r="F7461" s="28" t="s">
        <v>128</v>
      </c>
      <c r="G7461" s="27">
        <v>0.22335434500000001</v>
      </c>
      <c r="H7461" s="27">
        <v>0.20646339799999999</v>
      </c>
      <c r="I7461" s="27">
        <v>0</v>
      </c>
      <c r="J7461" s="26">
        <v>0</v>
      </c>
      <c r="K7461" s="26">
        <v>0</v>
      </c>
      <c r="L7461" s="26">
        <v>0.16779894300000001</v>
      </c>
    </row>
    <row r="7462" spans="2:12" ht="19.5" customHeight="1" x14ac:dyDescent="0.3">
      <c r="B7462" s="32" t="s">
        <v>57</v>
      </c>
      <c r="C7462" s="30" t="s">
        <v>34</v>
      </c>
      <c r="D7462" s="30" t="s">
        <v>82</v>
      </c>
      <c r="E7462" s="29">
        <v>44927</v>
      </c>
      <c r="F7462" s="28" t="s">
        <v>128</v>
      </c>
      <c r="G7462" s="27">
        <v>0.18628344799999999</v>
      </c>
      <c r="H7462" s="27">
        <v>0.15987446599999999</v>
      </c>
      <c r="I7462" s="27">
        <v>0</v>
      </c>
      <c r="J7462" s="26">
        <v>0</v>
      </c>
      <c r="K7462" s="26">
        <v>0</v>
      </c>
      <c r="L7462" s="26">
        <v>0.104402984</v>
      </c>
    </row>
    <row r="7463" spans="2:12" ht="19.5" customHeight="1" x14ac:dyDescent="0.3">
      <c r="B7463" s="32" t="s">
        <v>57</v>
      </c>
      <c r="C7463" s="30" t="s">
        <v>34</v>
      </c>
      <c r="D7463" s="30" t="s">
        <v>82</v>
      </c>
      <c r="E7463" s="29">
        <v>44896</v>
      </c>
      <c r="F7463" s="28" t="s">
        <v>128</v>
      </c>
      <c r="G7463" s="27">
        <v>0.20297499999999999</v>
      </c>
      <c r="H7463" s="27">
        <v>0.186136</v>
      </c>
      <c r="I7463" s="27">
        <v>0</v>
      </c>
      <c r="J7463" s="26">
        <v>0</v>
      </c>
      <c r="K7463" s="26">
        <v>0</v>
      </c>
      <c r="L7463" s="26">
        <v>0.15812699999999999</v>
      </c>
    </row>
    <row r="7464" spans="2:12" ht="19.5" customHeight="1" x14ac:dyDescent="0.3">
      <c r="B7464" s="32" t="s">
        <v>57</v>
      </c>
      <c r="C7464" s="30" t="s">
        <v>34</v>
      </c>
      <c r="D7464" s="30" t="s">
        <v>82</v>
      </c>
      <c r="E7464" s="29">
        <v>44866</v>
      </c>
      <c r="F7464" s="28" t="s">
        <v>128</v>
      </c>
      <c r="G7464" s="27">
        <v>0</v>
      </c>
      <c r="H7464" s="27">
        <v>0.20374600000000001</v>
      </c>
      <c r="I7464" s="27">
        <v>0.18337799999999999</v>
      </c>
      <c r="J7464" s="26">
        <v>0</v>
      </c>
      <c r="K7464" s="26">
        <v>0</v>
      </c>
      <c r="L7464" s="26">
        <v>0.158106</v>
      </c>
    </row>
    <row r="7465" spans="2:12" ht="19.5" customHeight="1" x14ac:dyDescent="0.3">
      <c r="B7465" s="32" t="s">
        <v>57</v>
      </c>
      <c r="C7465" s="30" t="s">
        <v>34</v>
      </c>
      <c r="D7465" s="30" t="s">
        <v>82</v>
      </c>
      <c r="E7465" s="29">
        <v>44835</v>
      </c>
      <c r="F7465" s="28" t="s">
        <v>128</v>
      </c>
      <c r="G7465" s="27">
        <v>0</v>
      </c>
      <c r="H7465" s="27">
        <v>0</v>
      </c>
      <c r="I7465" s="27">
        <v>0</v>
      </c>
      <c r="J7465" s="26">
        <v>0.21240700000000001</v>
      </c>
      <c r="K7465" s="26">
        <v>0.1807</v>
      </c>
      <c r="L7465" s="26">
        <v>0.17002700000000001</v>
      </c>
    </row>
    <row r="7466" spans="2:12" ht="19.5" customHeight="1" x14ac:dyDescent="0.3">
      <c r="B7466" s="32" t="s">
        <v>57</v>
      </c>
      <c r="C7466" s="30" t="s">
        <v>34</v>
      </c>
      <c r="D7466" s="30" t="s">
        <v>82</v>
      </c>
      <c r="E7466" s="29">
        <v>44805</v>
      </c>
      <c r="F7466" s="28" t="s">
        <v>128</v>
      </c>
      <c r="G7466" s="27">
        <v>0</v>
      </c>
      <c r="H7466" s="27">
        <v>0</v>
      </c>
      <c r="I7466" s="27">
        <v>0.226607</v>
      </c>
      <c r="J7466" s="26">
        <v>0.19664999999999999</v>
      </c>
      <c r="K7466" s="26">
        <v>0</v>
      </c>
      <c r="L7466" s="26">
        <v>0.18202499999999999</v>
      </c>
    </row>
    <row r="7467" spans="2:12" ht="19.5" customHeight="1" x14ac:dyDescent="0.3">
      <c r="B7467" s="32" t="s">
        <v>57</v>
      </c>
      <c r="C7467" s="30" t="s">
        <v>34</v>
      </c>
      <c r="D7467" s="30" t="s">
        <v>82</v>
      </c>
      <c r="E7467" s="29">
        <v>44774</v>
      </c>
      <c r="F7467" s="28" t="s">
        <v>128</v>
      </c>
      <c r="G7467" s="27">
        <v>0</v>
      </c>
      <c r="H7467" s="27">
        <v>0</v>
      </c>
      <c r="I7467" s="27">
        <v>0.22457199999999999</v>
      </c>
      <c r="J7467" s="26">
        <v>0.21439</v>
      </c>
      <c r="K7467" s="26">
        <v>0</v>
      </c>
      <c r="L7467" s="26">
        <v>0.20533199999999999</v>
      </c>
    </row>
    <row r="7468" spans="2:12" ht="19.5" customHeight="1" x14ac:dyDescent="0.3">
      <c r="B7468" s="32" t="s">
        <v>57</v>
      </c>
      <c r="C7468" s="30" t="s">
        <v>34</v>
      </c>
      <c r="D7468" s="30" t="s">
        <v>82</v>
      </c>
      <c r="E7468" s="29">
        <v>44743</v>
      </c>
      <c r="F7468" s="28" t="s">
        <v>128</v>
      </c>
      <c r="G7468" s="27">
        <v>0.23271900000000001</v>
      </c>
      <c r="H7468" s="27">
        <v>0.222661</v>
      </c>
      <c r="I7468" s="27">
        <v>0</v>
      </c>
      <c r="J7468" s="26">
        <v>0</v>
      </c>
      <c r="K7468" s="26">
        <v>0</v>
      </c>
      <c r="L7468" s="26">
        <v>0.187834</v>
      </c>
    </row>
    <row r="7469" spans="2:12" ht="19.5" customHeight="1" x14ac:dyDescent="0.3">
      <c r="B7469" s="32" t="s">
        <v>57</v>
      </c>
      <c r="C7469" s="30" t="s">
        <v>34</v>
      </c>
      <c r="D7469" s="30" t="s">
        <v>82</v>
      </c>
      <c r="E7469" s="29">
        <v>44713</v>
      </c>
      <c r="F7469" s="28" t="s">
        <v>128</v>
      </c>
      <c r="G7469" s="27">
        <v>0</v>
      </c>
      <c r="H7469" s="27">
        <v>0</v>
      </c>
      <c r="I7469" s="27">
        <v>0.23572799999999999</v>
      </c>
      <c r="J7469" s="26">
        <v>0.22640099999999999</v>
      </c>
      <c r="K7469" s="26">
        <v>0</v>
      </c>
      <c r="L7469" s="26">
        <v>0.220941</v>
      </c>
    </row>
    <row r="7470" spans="2:12" ht="19.5" customHeight="1" x14ac:dyDescent="0.3">
      <c r="B7470" s="32" t="s">
        <v>57</v>
      </c>
      <c r="C7470" s="30" t="s">
        <v>34</v>
      </c>
      <c r="D7470" s="30" t="s">
        <v>82</v>
      </c>
      <c r="E7470" s="29">
        <v>44682</v>
      </c>
      <c r="F7470" s="28" t="s">
        <v>128</v>
      </c>
      <c r="G7470" s="27">
        <v>0</v>
      </c>
      <c r="H7470" s="27">
        <v>0</v>
      </c>
      <c r="I7470" s="27">
        <v>0</v>
      </c>
      <c r="J7470" s="26">
        <v>0.25471300000000002</v>
      </c>
      <c r="K7470" s="26">
        <v>0.23682700000000001</v>
      </c>
      <c r="L7470" s="26">
        <v>0.23912800000000001</v>
      </c>
    </row>
    <row r="7471" spans="2:12" ht="19.5" customHeight="1" x14ac:dyDescent="0.3">
      <c r="B7471" s="32" t="s">
        <v>57</v>
      </c>
      <c r="C7471" s="30" t="s">
        <v>34</v>
      </c>
      <c r="D7471" s="30" t="s">
        <v>82</v>
      </c>
      <c r="E7471" s="29">
        <v>44652</v>
      </c>
      <c r="F7471" s="28" t="s">
        <v>128</v>
      </c>
      <c r="G7471" s="27">
        <v>0</v>
      </c>
      <c r="H7471" s="27">
        <v>0</v>
      </c>
      <c r="I7471" s="27">
        <v>0</v>
      </c>
      <c r="J7471" s="26">
        <v>0.27404000000000001</v>
      </c>
      <c r="K7471" s="26">
        <v>0.24265899999999999</v>
      </c>
      <c r="L7471" s="26">
        <v>0.246781</v>
      </c>
    </row>
    <row r="7472" spans="2:12" ht="19.5" customHeight="1" x14ac:dyDescent="0.3">
      <c r="B7472" s="32" t="s">
        <v>57</v>
      </c>
      <c r="C7472" s="30" t="s">
        <v>34</v>
      </c>
      <c r="D7472" s="30" t="s">
        <v>82</v>
      </c>
      <c r="E7472" s="29">
        <v>44621</v>
      </c>
      <c r="F7472" s="28" t="s">
        <v>128</v>
      </c>
      <c r="G7472" s="27">
        <v>0</v>
      </c>
      <c r="H7472" s="27">
        <v>0.39576499999999998</v>
      </c>
      <c r="I7472" s="27">
        <v>0.35967500000000002</v>
      </c>
      <c r="J7472" s="26">
        <v>0</v>
      </c>
      <c r="K7472" s="26">
        <v>0</v>
      </c>
      <c r="L7472" s="26">
        <v>0.33801999999999999</v>
      </c>
    </row>
    <row r="7473" spans="2:12" ht="19.5" customHeight="1" x14ac:dyDescent="0.3">
      <c r="B7473" s="32" t="s">
        <v>57</v>
      </c>
      <c r="C7473" s="30" t="s">
        <v>34</v>
      </c>
      <c r="D7473" s="30" t="s">
        <v>82</v>
      </c>
      <c r="E7473" s="29">
        <v>44593</v>
      </c>
      <c r="F7473" s="28" t="s">
        <v>128</v>
      </c>
      <c r="G7473" s="27">
        <v>0.30696499999999999</v>
      </c>
      <c r="H7473" s="27">
        <v>0.276391</v>
      </c>
      <c r="I7473" s="27">
        <v>0</v>
      </c>
      <c r="J7473" s="26">
        <v>0</v>
      </c>
      <c r="K7473" s="26">
        <v>0</v>
      </c>
      <c r="L7473" s="26">
        <v>0.248053</v>
      </c>
    </row>
    <row r="7474" spans="2:12" ht="19.5" customHeight="1" x14ac:dyDescent="0.3">
      <c r="B7474" s="32" t="s">
        <v>57</v>
      </c>
      <c r="C7474" s="30" t="s">
        <v>34</v>
      </c>
      <c r="D7474" s="30" t="s">
        <v>82</v>
      </c>
      <c r="E7474" s="29">
        <v>44562</v>
      </c>
      <c r="F7474" s="28" t="s">
        <v>128</v>
      </c>
      <c r="G7474" s="27">
        <v>0.31602999999999998</v>
      </c>
      <c r="H7474" s="27">
        <v>0.28908800000000001</v>
      </c>
      <c r="I7474" s="27">
        <v>0</v>
      </c>
      <c r="J7474" s="26">
        <v>0</v>
      </c>
      <c r="K7474" s="26">
        <v>0</v>
      </c>
      <c r="L7474" s="26">
        <v>0.24732799999999999</v>
      </c>
    </row>
    <row r="7475" spans="2:12" ht="19.5" customHeight="1" x14ac:dyDescent="0.3">
      <c r="B7475" s="8" t="s">
        <v>57</v>
      </c>
      <c r="C7475" s="35" t="s">
        <v>34</v>
      </c>
      <c r="D7475" s="35" t="s">
        <v>82</v>
      </c>
      <c r="E7475" s="29">
        <v>45078</v>
      </c>
      <c r="F7475" s="28" t="s">
        <v>128</v>
      </c>
      <c r="G7475" s="27">
        <v>0</v>
      </c>
      <c r="H7475" s="27">
        <v>0</v>
      </c>
      <c r="I7475" s="27">
        <v>0.14830958184419241</v>
      </c>
      <c r="J7475" s="26">
        <v>0.13322460017284549</v>
      </c>
      <c r="K7475" s="26">
        <v>0</v>
      </c>
      <c r="L7475" s="26">
        <v>0.14159455149044195</v>
      </c>
    </row>
    <row r="7476" spans="2:12" ht="19.5" customHeight="1" x14ac:dyDescent="0.3">
      <c r="B7476" s="32" t="s">
        <v>57</v>
      </c>
      <c r="C7476" s="30" t="s">
        <v>34</v>
      </c>
      <c r="D7476" s="30" t="s">
        <v>82</v>
      </c>
      <c r="E7476" s="29">
        <v>45047</v>
      </c>
      <c r="F7476" s="28" t="s">
        <v>129</v>
      </c>
      <c r="G7476" s="27">
        <v>0</v>
      </c>
      <c r="H7476" s="27">
        <v>0</v>
      </c>
      <c r="I7476" s="27">
        <v>0</v>
      </c>
      <c r="J7476" s="26">
        <v>0.13630958199999998</v>
      </c>
      <c r="K7476" s="26">
        <v>0.1242246</v>
      </c>
      <c r="L7476" s="26">
        <v>0.128594551</v>
      </c>
    </row>
    <row r="7477" spans="2:12" ht="19.5" customHeight="1" x14ac:dyDescent="0.3">
      <c r="B7477" s="32" t="s">
        <v>57</v>
      </c>
      <c r="C7477" s="30" t="s">
        <v>34</v>
      </c>
      <c r="D7477" s="30" t="s">
        <v>82</v>
      </c>
      <c r="E7477" s="29">
        <v>45017</v>
      </c>
      <c r="F7477" s="28" t="s">
        <v>129</v>
      </c>
      <c r="G7477" s="27">
        <v>0</v>
      </c>
      <c r="H7477" s="27">
        <v>0</v>
      </c>
      <c r="I7477" s="27">
        <v>0</v>
      </c>
      <c r="J7477" s="26">
        <v>0.115861503</v>
      </c>
      <c r="K7477" s="26">
        <v>9.9865378000000005E-2</v>
      </c>
      <c r="L7477" s="26">
        <v>0.11162644400000001</v>
      </c>
    </row>
    <row r="7478" spans="2:12" ht="19.5" customHeight="1" x14ac:dyDescent="0.3">
      <c r="B7478" s="32" t="s">
        <v>57</v>
      </c>
      <c r="C7478" s="30" t="s">
        <v>34</v>
      </c>
      <c r="D7478" s="30" t="s">
        <v>82</v>
      </c>
      <c r="E7478" s="29">
        <v>44986</v>
      </c>
      <c r="F7478" s="28" t="s">
        <v>129</v>
      </c>
      <c r="G7478" s="27">
        <v>0</v>
      </c>
      <c r="H7478" s="27">
        <v>0.17436105099999999</v>
      </c>
      <c r="I7478" s="27">
        <v>0.14778544699999999</v>
      </c>
      <c r="J7478" s="26">
        <v>0</v>
      </c>
      <c r="K7478" s="26">
        <v>0</v>
      </c>
      <c r="L7478" s="26">
        <v>0.14925878100000001</v>
      </c>
    </row>
    <row r="7479" spans="2:12" ht="19.5" customHeight="1" x14ac:dyDescent="0.3">
      <c r="B7479" s="32" t="s">
        <v>57</v>
      </c>
      <c r="C7479" s="30" t="s">
        <v>34</v>
      </c>
      <c r="D7479" s="30" t="s">
        <v>82</v>
      </c>
      <c r="E7479" s="29">
        <v>44958</v>
      </c>
      <c r="F7479" s="28" t="s">
        <v>129</v>
      </c>
      <c r="G7479" s="27">
        <v>0.22876937</v>
      </c>
      <c r="H7479" s="27">
        <v>0.211883498</v>
      </c>
      <c r="I7479" s="27">
        <v>0</v>
      </c>
      <c r="J7479" s="26">
        <v>0</v>
      </c>
      <c r="K7479" s="26">
        <v>0</v>
      </c>
      <c r="L7479" s="26">
        <v>0.17326471800000001</v>
      </c>
    </row>
    <row r="7480" spans="2:12" ht="19.5" customHeight="1" x14ac:dyDescent="0.3">
      <c r="B7480" s="32" t="s">
        <v>57</v>
      </c>
      <c r="C7480" s="30" t="s">
        <v>34</v>
      </c>
      <c r="D7480" s="30" t="s">
        <v>82</v>
      </c>
      <c r="E7480" s="29">
        <v>44927</v>
      </c>
      <c r="F7480" s="28" t="s">
        <v>129</v>
      </c>
      <c r="G7480" s="27">
        <v>0.19169847300000001</v>
      </c>
      <c r="H7480" s="27">
        <v>0.165294566</v>
      </c>
      <c r="I7480" s="27">
        <v>0</v>
      </c>
      <c r="J7480" s="26">
        <v>0</v>
      </c>
      <c r="K7480" s="26">
        <v>0</v>
      </c>
      <c r="L7480" s="26">
        <v>0.109868759</v>
      </c>
    </row>
    <row r="7481" spans="2:12" ht="19.5" customHeight="1" x14ac:dyDescent="0.3">
      <c r="B7481" s="32" t="s">
        <v>57</v>
      </c>
      <c r="C7481" s="30" t="s">
        <v>34</v>
      </c>
      <c r="D7481" s="30" t="s">
        <v>82</v>
      </c>
      <c r="E7481" s="29">
        <v>44896</v>
      </c>
      <c r="F7481" s="28" t="s">
        <v>129</v>
      </c>
      <c r="G7481" s="27">
        <v>0.20797499999999999</v>
      </c>
      <c r="H7481" s="27">
        <v>0.191136</v>
      </c>
      <c r="I7481" s="27">
        <v>0</v>
      </c>
      <c r="J7481" s="26">
        <v>0</v>
      </c>
      <c r="K7481" s="26">
        <v>0</v>
      </c>
      <c r="L7481" s="26">
        <v>0.16312699999999999</v>
      </c>
    </row>
    <row r="7482" spans="2:12" ht="19.5" customHeight="1" x14ac:dyDescent="0.3">
      <c r="B7482" s="32" t="s">
        <v>57</v>
      </c>
      <c r="C7482" s="30" t="s">
        <v>34</v>
      </c>
      <c r="D7482" s="30" t="s">
        <v>82</v>
      </c>
      <c r="E7482" s="29">
        <v>44866</v>
      </c>
      <c r="F7482" s="28" t="s">
        <v>129</v>
      </c>
      <c r="G7482" s="27">
        <v>0</v>
      </c>
      <c r="H7482" s="27">
        <v>0.20874599999999999</v>
      </c>
      <c r="I7482" s="27">
        <v>0.18837799999999999</v>
      </c>
      <c r="J7482" s="26">
        <v>0</v>
      </c>
      <c r="K7482" s="26">
        <v>0</v>
      </c>
      <c r="L7482" s="26">
        <v>0.163106</v>
      </c>
    </row>
    <row r="7483" spans="2:12" ht="19.5" customHeight="1" x14ac:dyDescent="0.3">
      <c r="B7483" s="32" t="s">
        <v>57</v>
      </c>
      <c r="C7483" s="30" t="s">
        <v>34</v>
      </c>
      <c r="D7483" s="30" t="s">
        <v>82</v>
      </c>
      <c r="E7483" s="29">
        <v>44835</v>
      </c>
      <c r="F7483" s="28" t="s">
        <v>129</v>
      </c>
      <c r="G7483" s="27">
        <v>0</v>
      </c>
      <c r="H7483" s="27">
        <v>0</v>
      </c>
      <c r="I7483" s="27">
        <v>0</v>
      </c>
      <c r="J7483" s="26">
        <v>0.21740699999999999</v>
      </c>
      <c r="K7483" s="26">
        <v>0.1857</v>
      </c>
      <c r="L7483" s="26">
        <v>0.17502699999999999</v>
      </c>
    </row>
    <row r="7484" spans="2:12" ht="19.5" customHeight="1" x14ac:dyDescent="0.3">
      <c r="B7484" s="32" t="s">
        <v>57</v>
      </c>
      <c r="C7484" s="30" t="s">
        <v>34</v>
      </c>
      <c r="D7484" s="30" t="s">
        <v>82</v>
      </c>
      <c r="E7484" s="29">
        <v>44805</v>
      </c>
      <c r="F7484" s="28" t="s">
        <v>129</v>
      </c>
      <c r="G7484" s="27">
        <v>0</v>
      </c>
      <c r="H7484" s="27">
        <v>0</v>
      </c>
      <c r="I7484" s="27">
        <v>0.23160700000000001</v>
      </c>
      <c r="J7484" s="26">
        <v>0.20165</v>
      </c>
      <c r="K7484" s="26">
        <v>0</v>
      </c>
      <c r="L7484" s="26">
        <v>0.187025</v>
      </c>
    </row>
    <row r="7485" spans="2:12" ht="19.5" customHeight="1" x14ac:dyDescent="0.3">
      <c r="B7485" s="32" t="s">
        <v>57</v>
      </c>
      <c r="C7485" s="30" t="s">
        <v>34</v>
      </c>
      <c r="D7485" s="30" t="s">
        <v>82</v>
      </c>
      <c r="E7485" s="29">
        <v>44774</v>
      </c>
      <c r="F7485" s="28" t="s">
        <v>129</v>
      </c>
      <c r="G7485" s="27">
        <v>0</v>
      </c>
      <c r="H7485" s="27">
        <v>0</v>
      </c>
      <c r="I7485" s="27">
        <v>0.229572</v>
      </c>
      <c r="J7485" s="26">
        <v>0.21939</v>
      </c>
      <c r="K7485" s="26">
        <v>0</v>
      </c>
      <c r="L7485" s="26">
        <v>0.21033199999999999</v>
      </c>
    </row>
    <row r="7486" spans="2:12" ht="19.5" customHeight="1" x14ac:dyDescent="0.3">
      <c r="B7486" s="32" t="s">
        <v>57</v>
      </c>
      <c r="C7486" s="30" t="s">
        <v>34</v>
      </c>
      <c r="D7486" s="30" t="s">
        <v>82</v>
      </c>
      <c r="E7486" s="29">
        <v>44743</v>
      </c>
      <c r="F7486" s="28" t="s">
        <v>129</v>
      </c>
      <c r="G7486" s="27">
        <v>0.23771899999999999</v>
      </c>
      <c r="H7486" s="27">
        <v>0.227661</v>
      </c>
      <c r="I7486" s="27">
        <v>0</v>
      </c>
      <c r="J7486" s="26">
        <v>0</v>
      </c>
      <c r="K7486" s="26">
        <v>0</v>
      </c>
      <c r="L7486" s="26">
        <v>0.19283400000000001</v>
      </c>
    </row>
    <row r="7487" spans="2:12" ht="19.5" customHeight="1" x14ac:dyDescent="0.3">
      <c r="B7487" s="32" t="s">
        <v>57</v>
      </c>
      <c r="C7487" s="30" t="s">
        <v>34</v>
      </c>
      <c r="D7487" s="30" t="s">
        <v>82</v>
      </c>
      <c r="E7487" s="29">
        <v>44713</v>
      </c>
      <c r="F7487" s="28" t="s">
        <v>129</v>
      </c>
      <c r="G7487" s="27">
        <v>0</v>
      </c>
      <c r="H7487" s="27">
        <v>0</v>
      </c>
      <c r="I7487" s="27">
        <v>0.240728</v>
      </c>
      <c r="J7487" s="26">
        <v>0.231401</v>
      </c>
      <c r="K7487" s="26">
        <v>0</v>
      </c>
      <c r="L7487" s="26">
        <v>0.225941</v>
      </c>
    </row>
    <row r="7488" spans="2:12" ht="19.5" customHeight="1" x14ac:dyDescent="0.3">
      <c r="B7488" s="32" t="s">
        <v>57</v>
      </c>
      <c r="C7488" s="30" t="s">
        <v>34</v>
      </c>
      <c r="D7488" s="30" t="s">
        <v>82</v>
      </c>
      <c r="E7488" s="29">
        <v>44682</v>
      </c>
      <c r="F7488" s="28" t="s">
        <v>129</v>
      </c>
      <c r="G7488" s="27">
        <v>0</v>
      </c>
      <c r="H7488" s="27">
        <v>0</v>
      </c>
      <c r="I7488" s="27">
        <v>0</v>
      </c>
      <c r="J7488" s="26">
        <v>0.25971299999999997</v>
      </c>
      <c r="K7488" s="26">
        <v>0.24182699999999999</v>
      </c>
      <c r="L7488" s="26">
        <v>0.24412800000000001</v>
      </c>
    </row>
    <row r="7489" spans="2:12" ht="19.5" customHeight="1" x14ac:dyDescent="0.3">
      <c r="B7489" s="32" t="s">
        <v>57</v>
      </c>
      <c r="C7489" s="30" t="s">
        <v>34</v>
      </c>
      <c r="D7489" s="30" t="s">
        <v>82</v>
      </c>
      <c r="E7489" s="29">
        <v>44652</v>
      </c>
      <c r="F7489" s="28" t="s">
        <v>129</v>
      </c>
      <c r="G7489" s="27">
        <v>0</v>
      </c>
      <c r="H7489" s="27">
        <v>0</v>
      </c>
      <c r="I7489" s="27">
        <v>0</v>
      </c>
      <c r="J7489" s="26">
        <v>0.27904000000000001</v>
      </c>
      <c r="K7489" s="26">
        <v>0.24765899999999999</v>
      </c>
      <c r="L7489" s="26">
        <v>0.25178099999999998</v>
      </c>
    </row>
    <row r="7490" spans="2:12" ht="19.5" customHeight="1" x14ac:dyDescent="0.3">
      <c r="B7490" s="32" t="s">
        <v>57</v>
      </c>
      <c r="C7490" s="30" t="s">
        <v>34</v>
      </c>
      <c r="D7490" s="30" t="s">
        <v>82</v>
      </c>
      <c r="E7490" s="29">
        <v>44621</v>
      </c>
      <c r="F7490" s="28" t="s">
        <v>129</v>
      </c>
      <c r="G7490" s="27">
        <v>0</v>
      </c>
      <c r="H7490" s="27">
        <v>0.40076499999999998</v>
      </c>
      <c r="I7490" s="27">
        <v>0.36467499999999997</v>
      </c>
      <c r="J7490" s="26">
        <v>0</v>
      </c>
      <c r="K7490" s="26">
        <v>0</v>
      </c>
      <c r="L7490" s="26">
        <v>0.34301999999999999</v>
      </c>
    </row>
    <row r="7491" spans="2:12" ht="19.5" customHeight="1" x14ac:dyDescent="0.3">
      <c r="B7491" s="32" t="s">
        <v>57</v>
      </c>
      <c r="C7491" s="30" t="s">
        <v>34</v>
      </c>
      <c r="D7491" s="30" t="s">
        <v>82</v>
      </c>
      <c r="E7491" s="29">
        <v>44593</v>
      </c>
      <c r="F7491" s="28" t="s">
        <v>129</v>
      </c>
      <c r="G7491" s="27">
        <v>0.31196499999999999</v>
      </c>
      <c r="H7491" s="27">
        <v>0.281391</v>
      </c>
      <c r="I7491" s="27">
        <v>0</v>
      </c>
      <c r="J7491" s="26">
        <v>0</v>
      </c>
      <c r="K7491" s="26">
        <v>0</v>
      </c>
      <c r="L7491" s="26">
        <v>0.25305299999999997</v>
      </c>
    </row>
    <row r="7492" spans="2:12" ht="19.5" customHeight="1" x14ac:dyDescent="0.3">
      <c r="B7492" s="32" t="s">
        <v>57</v>
      </c>
      <c r="C7492" s="30" t="s">
        <v>34</v>
      </c>
      <c r="D7492" s="30" t="s">
        <v>82</v>
      </c>
      <c r="E7492" s="29">
        <v>44562</v>
      </c>
      <c r="F7492" s="28" t="s">
        <v>129</v>
      </c>
      <c r="G7492" s="27">
        <v>0.32102999999999998</v>
      </c>
      <c r="H7492" s="27">
        <v>0.29408800000000002</v>
      </c>
      <c r="I7492" s="27">
        <v>0</v>
      </c>
      <c r="J7492" s="26">
        <v>0</v>
      </c>
      <c r="K7492" s="26">
        <v>0</v>
      </c>
      <c r="L7492" s="26">
        <v>0.252328</v>
      </c>
    </row>
    <row r="7493" spans="2:12" ht="19.5" customHeight="1" x14ac:dyDescent="0.3">
      <c r="B7493" s="8" t="s">
        <v>57</v>
      </c>
      <c r="C7493" s="35" t="s">
        <v>34</v>
      </c>
      <c r="D7493" s="35" t="s">
        <v>82</v>
      </c>
      <c r="E7493" s="29">
        <v>45078</v>
      </c>
      <c r="F7493" s="28" t="s">
        <v>129</v>
      </c>
      <c r="G7493" s="27">
        <v>0</v>
      </c>
      <c r="H7493" s="27">
        <v>0</v>
      </c>
      <c r="I7493" s="27">
        <v>0.15330958184419241</v>
      </c>
      <c r="J7493" s="26">
        <v>0.13822460017284546</v>
      </c>
      <c r="K7493" s="26">
        <v>0</v>
      </c>
      <c r="L7493" s="26">
        <v>0.14259455149044195</v>
      </c>
    </row>
    <row r="7494" spans="2:12" ht="19.5" customHeight="1" x14ac:dyDescent="0.3">
      <c r="B7494" s="32" t="s">
        <v>57</v>
      </c>
      <c r="C7494" s="30" t="s">
        <v>34</v>
      </c>
      <c r="D7494" s="30" t="s">
        <v>82</v>
      </c>
      <c r="E7494" s="29">
        <v>45047</v>
      </c>
      <c r="F7494" s="28" t="s">
        <v>130</v>
      </c>
      <c r="G7494" s="27">
        <v>0</v>
      </c>
      <c r="H7494" s="27">
        <v>0</v>
      </c>
      <c r="I7494" s="27">
        <v>0</v>
      </c>
      <c r="J7494" s="26">
        <v>0.110309582</v>
      </c>
      <c r="K7494" s="26">
        <v>9.8224599999999995E-2</v>
      </c>
      <c r="L7494" s="26">
        <v>0.10259455099999999</v>
      </c>
    </row>
    <row r="7495" spans="2:12" ht="19.5" customHeight="1" x14ac:dyDescent="0.3">
      <c r="B7495" s="32" t="s">
        <v>57</v>
      </c>
      <c r="C7495" s="30" t="s">
        <v>34</v>
      </c>
      <c r="D7495" s="30" t="s">
        <v>82</v>
      </c>
      <c r="E7495" s="29">
        <v>45017</v>
      </c>
      <c r="F7495" s="28" t="s">
        <v>130</v>
      </c>
      <c r="G7495" s="27">
        <v>0</v>
      </c>
      <c r="H7495" s="27">
        <v>0</v>
      </c>
      <c r="I7495" s="27">
        <v>0</v>
      </c>
      <c r="J7495" s="26">
        <v>8.9861502999999995E-2</v>
      </c>
      <c r="K7495" s="26">
        <v>7.3865377999999995E-2</v>
      </c>
      <c r="L7495" s="26">
        <v>8.5626443999999996E-2</v>
      </c>
    </row>
    <row r="7496" spans="2:12" ht="19.5" customHeight="1" x14ac:dyDescent="0.3">
      <c r="B7496" s="32" t="s">
        <v>57</v>
      </c>
      <c r="C7496" s="30" t="s">
        <v>34</v>
      </c>
      <c r="D7496" s="30" t="s">
        <v>82</v>
      </c>
      <c r="E7496" s="29">
        <v>44986</v>
      </c>
      <c r="F7496" s="28" t="s">
        <v>130</v>
      </c>
      <c r="G7496" s="27">
        <v>0</v>
      </c>
      <c r="H7496" s="27">
        <v>0.146176531</v>
      </c>
      <c r="I7496" s="27">
        <v>0.119680097</v>
      </c>
      <c r="J7496" s="26">
        <v>0</v>
      </c>
      <c r="K7496" s="26">
        <v>0</v>
      </c>
      <c r="L7496" s="26">
        <v>0.12083675100000001</v>
      </c>
    </row>
    <row r="7497" spans="2:12" ht="19.5" customHeight="1" x14ac:dyDescent="0.3">
      <c r="B7497" s="32" t="s">
        <v>57</v>
      </c>
      <c r="C7497" s="30" t="s">
        <v>34</v>
      </c>
      <c r="D7497" s="30" t="s">
        <v>82</v>
      </c>
      <c r="E7497" s="29">
        <v>44958</v>
      </c>
      <c r="F7497" s="28" t="s">
        <v>130</v>
      </c>
      <c r="G7497" s="27">
        <v>0.20061124</v>
      </c>
      <c r="H7497" s="27">
        <v>0.18369897800000001</v>
      </c>
      <c r="I7497" s="27">
        <v>0</v>
      </c>
      <c r="J7497" s="26">
        <v>0</v>
      </c>
      <c r="K7497" s="26">
        <v>0</v>
      </c>
      <c r="L7497" s="26">
        <v>0.144842688</v>
      </c>
    </row>
    <row r="7498" spans="2:12" ht="19.5" customHeight="1" x14ac:dyDescent="0.3">
      <c r="B7498" s="32" t="s">
        <v>57</v>
      </c>
      <c r="C7498" s="30" t="s">
        <v>34</v>
      </c>
      <c r="D7498" s="30" t="s">
        <v>82</v>
      </c>
      <c r="E7498" s="29">
        <v>44927</v>
      </c>
      <c r="F7498" s="28" t="s">
        <v>130</v>
      </c>
      <c r="G7498" s="27">
        <v>0.163540343</v>
      </c>
      <c r="H7498" s="27">
        <v>0.13711004600000001</v>
      </c>
      <c r="I7498" s="27">
        <v>0</v>
      </c>
      <c r="J7498" s="26">
        <v>0</v>
      </c>
      <c r="K7498" s="26">
        <v>0</v>
      </c>
      <c r="L7498" s="26">
        <v>8.1446728999999995E-2</v>
      </c>
    </row>
    <row r="7499" spans="2:12" ht="19.5" customHeight="1" x14ac:dyDescent="0.3">
      <c r="B7499" s="32" t="s">
        <v>57</v>
      </c>
      <c r="C7499" s="30" t="s">
        <v>34</v>
      </c>
      <c r="D7499" s="30" t="s">
        <v>82</v>
      </c>
      <c r="E7499" s="29">
        <v>44896</v>
      </c>
      <c r="F7499" s="28" t="s">
        <v>130</v>
      </c>
      <c r="G7499" s="27">
        <v>0.181975</v>
      </c>
      <c r="H7499" s="27">
        <v>0.16513600000000001</v>
      </c>
      <c r="I7499" s="27">
        <v>0</v>
      </c>
      <c r="J7499" s="26">
        <v>0</v>
      </c>
      <c r="K7499" s="26">
        <v>0</v>
      </c>
      <c r="L7499" s="26">
        <v>0.137127</v>
      </c>
    </row>
    <row r="7500" spans="2:12" ht="19.5" customHeight="1" x14ac:dyDescent="0.3">
      <c r="B7500" s="32" t="s">
        <v>57</v>
      </c>
      <c r="C7500" s="30" t="s">
        <v>34</v>
      </c>
      <c r="D7500" s="30" t="s">
        <v>82</v>
      </c>
      <c r="E7500" s="29">
        <v>44866</v>
      </c>
      <c r="F7500" s="28" t="s">
        <v>130</v>
      </c>
      <c r="G7500" s="27">
        <v>0</v>
      </c>
      <c r="H7500" s="27">
        <v>0.18274599999999999</v>
      </c>
      <c r="I7500" s="27">
        <v>0.16237799999999999</v>
      </c>
      <c r="J7500" s="26">
        <v>0</v>
      </c>
      <c r="K7500" s="26">
        <v>0</v>
      </c>
      <c r="L7500" s="26">
        <v>0.13710600000000001</v>
      </c>
    </row>
    <row r="7501" spans="2:12" ht="19.5" customHeight="1" x14ac:dyDescent="0.3">
      <c r="B7501" s="32" t="s">
        <v>57</v>
      </c>
      <c r="C7501" s="30" t="s">
        <v>34</v>
      </c>
      <c r="D7501" s="30" t="s">
        <v>82</v>
      </c>
      <c r="E7501" s="29">
        <v>44835</v>
      </c>
      <c r="F7501" s="28" t="s">
        <v>130</v>
      </c>
      <c r="G7501" s="27">
        <v>0</v>
      </c>
      <c r="H7501" s="27">
        <v>0</v>
      </c>
      <c r="I7501" s="27">
        <v>0</v>
      </c>
      <c r="J7501" s="26">
        <v>0.19140699999999999</v>
      </c>
      <c r="K7501" s="26">
        <v>0.15970000000000001</v>
      </c>
      <c r="L7501" s="26">
        <v>0.14902699999999999</v>
      </c>
    </row>
    <row r="7502" spans="2:12" ht="19.5" customHeight="1" x14ac:dyDescent="0.3">
      <c r="B7502" s="32" t="s">
        <v>57</v>
      </c>
      <c r="C7502" s="30" t="s">
        <v>34</v>
      </c>
      <c r="D7502" s="30" t="s">
        <v>82</v>
      </c>
      <c r="E7502" s="29">
        <v>44805</v>
      </c>
      <c r="F7502" s="28" t="s">
        <v>130</v>
      </c>
      <c r="G7502" s="27">
        <v>0</v>
      </c>
      <c r="H7502" s="27">
        <v>0</v>
      </c>
      <c r="I7502" s="27">
        <v>0.20560700000000001</v>
      </c>
      <c r="J7502" s="26">
        <v>0.17565</v>
      </c>
      <c r="K7502" s="26">
        <v>0</v>
      </c>
      <c r="L7502" s="26">
        <v>0.161025</v>
      </c>
    </row>
    <row r="7503" spans="2:12" ht="19.5" customHeight="1" x14ac:dyDescent="0.3">
      <c r="B7503" s="32" t="s">
        <v>57</v>
      </c>
      <c r="C7503" s="30" t="s">
        <v>34</v>
      </c>
      <c r="D7503" s="30" t="s">
        <v>82</v>
      </c>
      <c r="E7503" s="29">
        <v>44774</v>
      </c>
      <c r="F7503" s="28" t="s">
        <v>130</v>
      </c>
      <c r="G7503" s="27">
        <v>0</v>
      </c>
      <c r="H7503" s="27">
        <v>0</v>
      </c>
      <c r="I7503" s="27">
        <v>0.203572</v>
      </c>
      <c r="J7503" s="26">
        <v>0.19339000000000001</v>
      </c>
      <c r="K7503" s="26">
        <v>0</v>
      </c>
      <c r="L7503" s="26">
        <v>0.184332</v>
      </c>
    </row>
    <row r="7504" spans="2:12" ht="19.5" customHeight="1" x14ac:dyDescent="0.3">
      <c r="B7504" s="32" t="s">
        <v>57</v>
      </c>
      <c r="C7504" s="30" t="s">
        <v>34</v>
      </c>
      <c r="D7504" s="30" t="s">
        <v>82</v>
      </c>
      <c r="E7504" s="29">
        <v>44743</v>
      </c>
      <c r="F7504" s="28" t="s">
        <v>130</v>
      </c>
      <c r="G7504" s="27">
        <v>0.21171899999999999</v>
      </c>
      <c r="H7504" s="27">
        <v>0.20166100000000001</v>
      </c>
      <c r="I7504" s="27">
        <v>0</v>
      </c>
      <c r="J7504" s="26">
        <v>0</v>
      </c>
      <c r="K7504" s="26">
        <v>0</v>
      </c>
      <c r="L7504" s="26">
        <v>0.16683400000000001</v>
      </c>
    </row>
    <row r="7505" spans="2:12" ht="19.5" customHeight="1" x14ac:dyDescent="0.3">
      <c r="B7505" s="32" t="s">
        <v>57</v>
      </c>
      <c r="C7505" s="30" t="s">
        <v>34</v>
      </c>
      <c r="D7505" s="30" t="s">
        <v>82</v>
      </c>
      <c r="E7505" s="29">
        <v>44713</v>
      </c>
      <c r="F7505" s="28" t="s">
        <v>130</v>
      </c>
      <c r="G7505" s="27">
        <v>0</v>
      </c>
      <c r="H7505" s="27">
        <v>0</v>
      </c>
      <c r="I7505" s="27">
        <v>0.214728</v>
      </c>
      <c r="J7505" s="26">
        <v>0.205401</v>
      </c>
      <c r="K7505" s="26">
        <v>0</v>
      </c>
      <c r="L7505" s="26">
        <v>0.19994100000000001</v>
      </c>
    </row>
    <row r="7506" spans="2:12" ht="19.5" customHeight="1" x14ac:dyDescent="0.3">
      <c r="B7506" s="32" t="s">
        <v>57</v>
      </c>
      <c r="C7506" s="30" t="s">
        <v>34</v>
      </c>
      <c r="D7506" s="30" t="s">
        <v>82</v>
      </c>
      <c r="E7506" s="29">
        <v>44682</v>
      </c>
      <c r="F7506" s="28" t="s">
        <v>130</v>
      </c>
      <c r="G7506" s="27">
        <v>0</v>
      </c>
      <c r="H7506" s="27">
        <v>0</v>
      </c>
      <c r="I7506" s="27">
        <v>0</v>
      </c>
      <c r="J7506" s="26">
        <v>0.233713</v>
      </c>
      <c r="K7506" s="26">
        <v>0.21582699999999999</v>
      </c>
      <c r="L7506" s="26">
        <v>0.21812799999999999</v>
      </c>
    </row>
    <row r="7507" spans="2:12" ht="19.5" customHeight="1" x14ac:dyDescent="0.3">
      <c r="B7507" s="32" t="s">
        <v>57</v>
      </c>
      <c r="C7507" s="30" t="s">
        <v>34</v>
      </c>
      <c r="D7507" s="30" t="s">
        <v>82</v>
      </c>
      <c r="E7507" s="29">
        <v>44652</v>
      </c>
      <c r="F7507" s="28" t="s">
        <v>130</v>
      </c>
      <c r="G7507" s="27">
        <v>0</v>
      </c>
      <c r="H7507" s="27">
        <v>0</v>
      </c>
      <c r="I7507" s="27">
        <v>0</v>
      </c>
      <c r="J7507" s="26">
        <v>0.25303999999999999</v>
      </c>
      <c r="K7507" s="26">
        <v>0.22165899999999999</v>
      </c>
      <c r="L7507" s="26">
        <v>0.22578100000000001</v>
      </c>
    </row>
    <row r="7508" spans="2:12" ht="19.5" customHeight="1" x14ac:dyDescent="0.3">
      <c r="B7508" s="32" t="s">
        <v>57</v>
      </c>
      <c r="C7508" s="30" t="s">
        <v>34</v>
      </c>
      <c r="D7508" s="30" t="s">
        <v>82</v>
      </c>
      <c r="E7508" s="29">
        <v>44621</v>
      </c>
      <c r="F7508" s="28" t="s">
        <v>130</v>
      </c>
      <c r="G7508" s="27">
        <v>0</v>
      </c>
      <c r="H7508" s="27">
        <v>0.37476500000000001</v>
      </c>
      <c r="I7508" s="27">
        <v>0.338675</v>
      </c>
      <c r="J7508" s="26">
        <v>0</v>
      </c>
      <c r="K7508" s="26">
        <v>0</v>
      </c>
      <c r="L7508" s="26">
        <v>0.31702000000000002</v>
      </c>
    </row>
    <row r="7509" spans="2:12" ht="19.5" customHeight="1" x14ac:dyDescent="0.3">
      <c r="B7509" s="33" t="s">
        <v>57</v>
      </c>
      <c r="C7509" s="30" t="s">
        <v>34</v>
      </c>
      <c r="D7509" s="30" t="s">
        <v>82</v>
      </c>
      <c r="E7509" s="29">
        <v>44593</v>
      </c>
      <c r="F7509" s="28" t="s">
        <v>130</v>
      </c>
      <c r="G7509" s="27">
        <v>0.28596500000000002</v>
      </c>
      <c r="H7509" s="27">
        <v>0.25539099999999998</v>
      </c>
      <c r="I7509" s="27">
        <v>0</v>
      </c>
      <c r="J7509" s="26">
        <v>0</v>
      </c>
      <c r="K7509" s="26">
        <v>0</v>
      </c>
      <c r="L7509" s="26">
        <v>0.227053</v>
      </c>
    </row>
    <row r="7510" spans="2:12" ht="19.5" customHeight="1" x14ac:dyDescent="0.3">
      <c r="B7510" s="33" t="s">
        <v>57</v>
      </c>
      <c r="C7510" s="30" t="s">
        <v>34</v>
      </c>
      <c r="D7510" s="30" t="s">
        <v>82</v>
      </c>
      <c r="E7510" s="29">
        <v>44562</v>
      </c>
      <c r="F7510" s="28" t="s">
        <v>130</v>
      </c>
      <c r="G7510" s="27">
        <v>0.29503000000000001</v>
      </c>
      <c r="H7510" s="27">
        <v>0.26808799999999999</v>
      </c>
      <c r="I7510" s="27">
        <v>0</v>
      </c>
      <c r="J7510" s="26">
        <v>0</v>
      </c>
      <c r="K7510" s="26">
        <v>0</v>
      </c>
      <c r="L7510" s="26">
        <v>0.226328</v>
      </c>
    </row>
    <row r="7511" spans="2:12" ht="19.5" customHeight="1" x14ac:dyDescent="0.3">
      <c r="B7511" s="33" t="s">
        <v>57</v>
      </c>
      <c r="C7511" s="30" t="s">
        <v>34</v>
      </c>
      <c r="D7511" s="30" t="s">
        <v>82</v>
      </c>
      <c r="E7511" s="29">
        <v>45078</v>
      </c>
      <c r="F7511" s="28" t="s">
        <v>130</v>
      </c>
      <c r="G7511" s="27">
        <v>0</v>
      </c>
      <c r="H7511" s="27">
        <v>0</v>
      </c>
      <c r="I7511" s="27">
        <v>0.12830958184419239</v>
      </c>
      <c r="J7511" s="26">
        <v>0.11522460017284547</v>
      </c>
      <c r="K7511" s="26">
        <v>0</v>
      </c>
      <c r="L7511" s="26">
        <v>0.12059455149044195</v>
      </c>
    </row>
    <row r="7512" spans="2:12" ht="19.5" customHeight="1" x14ac:dyDescent="0.3">
      <c r="B7512" s="33" t="s">
        <v>57</v>
      </c>
      <c r="C7512" s="30" t="s">
        <v>34</v>
      </c>
      <c r="D7512" s="30" t="s">
        <v>82</v>
      </c>
      <c r="E7512" s="29">
        <v>45047</v>
      </c>
      <c r="F7512" s="28" t="s">
        <v>131</v>
      </c>
      <c r="G7512" s="27">
        <v>0</v>
      </c>
      <c r="H7512" s="27">
        <v>0</v>
      </c>
      <c r="I7512" s="27">
        <v>0</v>
      </c>
      <c r="J7512" s="26">
        <v>0.11230958200000001</v>
      </c>
      <c r="K7512" s="26">
        <v>0.1002246</v>
      </c>
      <c r="L7512" s="26">
        <v>0.10459455099999999</v>
      </c>
    </row>
    <row r="7513" spans="2:12" ht="19.5" customHeight="1" x14ac:dyDescent="0.3">
      <c r="B7513" s="8" t="s">
        <v>57</v>
      </c>
      <c r="C7513" s="35" t="s">
        <v>34</v>
      </c>
      <c r="D7513" s="35" t="s">
        <v>82</v>
      </c>
      <c r="E7513" s="29">
        <v>45017</v>
      </c>
      <c r="F7513" s="28" t="s">
        <v>131</v>
      </c>
      <c r="G7513" s="27">
        <v>0</v>
      </c>
      <c r="H7513" s="27">
        <v>0</v>
      </c>
      <c r="I7513" s="27">
        <v>0</v>
      </c>
      <c r="J7513" s="26">
        <v>9.1861502999999997E-2</v>
      </c>
      <c r="K7513" s="26">
        <v>7.5865377999999997E-2</v>
      </c>
      <c r="L7513" s="26">
        <v>8.7626443999999998E-2</v>
      </c>
    </row>
    <row r="7514" spans="2:12" ht="19.5" customHeight="1" x14ac:dyDescent="0.3">
      <c r="B7514" s="33" t="s">
        <v>57</v>
      </c>
      <c r="C7514" s="30" t="s">
        <v>34</v>
      </c>
      <c r="D7514" s="30" t="s">
        <v>82</v>
      </c>
      <c r="E7514" s="29">
        <v>44986</v>
      </c>
      <c r="F7514" s="28" t="s">
        <v>131</v>
      </c>
      <c r="G7514" s="27">
        <v>0</v>
      </c>
      <c r="H7514" s="27">
        <v>0.14834457100000001</v>
      </c>
      <c r="I7514" s="27">
        <v>0.12184204699999999</v>
      </c>
      <c r="J7514" s="26">
        <v>0</v>
      </c>
      <c r="K7514" s="26">
        <v>0</v>
      </c>
      <c r="L7514" s="26">
        <v>0.123023061</v>
      </c>
    </row>
    <row r="7515" spans="2:12" ht="19.5" customHeight="1" x14ac:dyDescent="0.3">
      <c r="B7515" s="33" t="s">
        <v>57</v>
      </c>
      <c r="C7515" s="30" t="s">
        <v>34</v>
      </c>
      <c r="D7515" s="30" t="s">
        <v>82</v>
      </c>
      <c r="E7515" s="29">
        <v>44958</v>
      </c>
      <c r="F7515" s="28" t="s">
        <v>131</v>
      </c>
      <c r="G7515" s="27">
        <v>0.20277724999999999</v>
      </c>
      <c r="H7515" s="27">
        <v>0.18586701799999999</v>
      </c>
      <c r="I7515" s="27">
        <v>0</v>
      </c>
      <c r="J7515" s="26">
        <v>0</v>
      </c>
      <c r="K7515" s="26">
        <v>0</v>
      </c>
      <c r="L7515" s="26">
        <v>0.14702899799999999</v>
      </c>
    </row>
    <row r="7516" spans="2:12" ht="19.5" customHeight="1" x14ac:dyDescent="0.3">
      <c r="B7516" s="33" t="s">
        <v>57</v>
      </c>
      <c r="C7516" s="30" t="s">
        <v>34</v>
      </c>
      <c r="D7516" s="30" t="s">
        <v>82</v>
      </c>
      <c r="E7516" s="29">
        <v>44927</v>
      </c>
      <c r="F7516" s="28" t="s">
        <v>131</v>
      </c>
      <c r="G7516" s="27">
        <v>0.165706353</v>
      </c>
      <c r="H7516" s="27">
        <v>0.139278086</v>
      </c>
      <c r="I7516" s="27">
        <v>0</v>
      </c>
      <c r="J7516" s="26">
        <v>0</v>
      </c>
      <c r="K7516" s="26">
        <v>0</v>
      </c>
      <c r="L7516" s="26">
        <v>8.3633039000000006E-2</v>
      </c>
    </row>
    <row r="7517" spans="2:12" ht="19.5" customHeight="1" x14ac:dyDescent="0.3">
      <c r="B7517" s="31" t="s">
        <v>57</v>
      </c>
      <c r="C7517" s="30" t="s">
        <v>34</v>
      </c>
      <c r="D7517" s="30" t="s">
        <v>82</v>
      </c>
      <c r="E7517" s="29">
        <v>44896</v>
      </c>
      <c r="F7517" s="28" t="s">
        <v>131</v>
      </c>
      <c r="G7517" s="27">
        <v>0.183975</v>
      </c>
      <c r="H7517" s="27">
        <v>0.16713600000000001</v>
      </c>
      <c r="I7517" s="27">
        <v>0</v>
      </c>
      <c r="J7517" s="26">
        <v>0</v>
      </c>
      <c r="K7517" s="26">
        <v>0</v>
      </c>
      <c r="L7517" s="26">
        <v>0.139127</v>
      </c>
    </row>
    <row r="7518" spans="2:12" ht="19.5" customHeight="1" x14ac:dyDescent="0.3">
      <c r="B7518" s="33" t="s">
        <v>57</v>
      </c>
      <c r="C7518" s="30" t="s">
        <v>34</v>
      </c>
      <c r="D7518" s="30" t="s">
        <v>82</v>
      </c>
      <c r="E7518" s="29">
        <v>44866</v>
      </c>
      <c r="F7518" s="28" t="s">
        <v>131</v>
      </c>
      <c r="G7518" s="27">
        <v>0</v>
      </c>
      <c r="H7518" s="27">
        <v>0.18474599999999999</v>
      </c>
      <c r="I7518" s="27">
        <v>0.164378</v>
      </c>
      <c r="J7518" s="26">
        <v>0</v>
      </c>
      <c r="K7518" s="26">
        <v>0</v>
      </c>
      <c r="L7518" s="26">
        <v>0.13910600000000001</v>
      </c>
    </row>
    <row r="7519" spans="2:12" ht="19.5" customHeight="1" x14ac:dyDescent="0.3">
      <c r="B7519" s="33" t="s">
        <v>57</v>
      </c>
      <c r="C7519" s="30" t="s">
        <v>34</v>
      </c>
      <c r="D7519" s="30" t="s">
        <v>82</v>
      </c>
      <c r="E7519" s="29">
        <v>44835</v>
      </c>
      <c r="F7519" s="28" t="s">
        <v>131</v>
      </c>
      <c r="G7519" s="27">
        <v>0</v>
      </c>
      <c r="H7519" s="27">
        <v>0</v>
      </c>
      <c r="I7519" s="27">
        <v>0</v>
      </c>
      <c r="J7519" s="26">
        <v>0.193407</v>
      </c>
      <c r="K7519" s="26">
        <v>0.16170000000000001</v>
      </c>
      <c r="L7519" s="26">
        <v>0.15102699999999999</v>
      </c>
    </row>
    <row r="7520" spans="2:12" ht="19.5" customHeight="1" x14ac:dyDescent="0.3">
      <c r="B7520" s="33" t="s">
        <v>57</v>
      </c>
      <c r="C7520" s="30" t="s">
        <v>34</v>
      </c>
      <c r="D7520" s="30" t="s">
        <v>82</v>
      </c>
      <c r="E7520" s="29">
        <v>44805</v>
      </c>
      <c r="F7520" s="28" t="s">
        <v>131</v>
      </c>
      <c r="G7520" s="27">
        <v>0</v>
      </c>
      <c r="H7520" s="27">
        <v>0</v>
      </c>
      <c r="I7520" s="27">
        <v>0.20760699999999999</v>
      </c>
      <c r="J7520" s="26">
        <v>0.17765</v>
      </c>
      <c r="K7520" s="26">
        <v>0</v>
      </c>
      <c r="L7520" s="26">
        <v>0.163025</v>
      </c>
    </row>
    <row r="7521" spans="2:12" ht="19.5" customHeight="1" x14ac:dyDescent="0.3">
      <c r="B7521" s="32" t="s">
        <v>57</v>
      </c>
      <c r="C7521" s="30" t="s">
        <v>34</v>
      </c>
      <c r="D7521" s="30" t="s">
        <v>82</v>
      </c>
      <c r="E7521" s="29">
        <v>44774</v>
      </c>
      <c r="F7521" s="28" t="s">
        <v>131</v>
      </c>
      <c r="G7521" s="27">
        <v>0</v>
      </c>
      <c r="H7521" s="27">
        <v>0</v>
      </c>
      <c r="I7521" s="27">
        <v>0.205572</v>
      </c>
      <c r="J7521" s="26">
        <v>0.19539000000000001</v>
      </c>
      <c r="K7521" s="26">
        <v>0</v>
      </c>
      <c r="L7521" s="26">
        <v>0.186332</v>
      </c>
    </row>
    <row r="7522" spans="2:12" ht="19.5" customHeight="1" x14ac:dyDescent="0.3">
      <c r="B7522" s="32" t="s">
        <v>57</v>
      </c>
      <c r="C7522" s="30" t="s">
        <v>34</v>
      </c>
      <c r="D7522" s="30" t="s">
        <v>82</v>
      </c>
      <c r="E7522" s="29">
        <v>44743</v>
      </c>
      <c r="F7522" s="28" t="s">
        <v>131</v>
      </c>
      <c r="G7522" s="27">
        <v>0.21371899999999999</v>
      </c>
      <c r="H7522" s="27">
        <v>0.20366100000000001</v>
      </c>
      <c r="I7522" s="27">
        <v>0</v>
      </c>
      <c r="J7522" s="26">
        <v>0</v>
      </c>
      <c r="K7522" s="26">
        <v>0</v>
      </c>
      <c r="L7522" s="26">
        <v>0.16883400000000001</v>
      </c>
    </row>
    <row r="7523" spans="2:12" ht="19.5" customHeight="1" x14ac:dyDescent="0.3">
      <c r="B7523" s="31" t="s">
        <v>57</v>
      </c>
      <c r="C7523" s="30" t="s">
        <v>34</v>
      </c>
      <c r="D7523" s="30" t="s">
        <v>82</v>
      </c>
      <c r="E7523" s="29">
        <v>44713</v>
      </c>
      <c r="F7523" s="28" t="s">
        <v>131</v>
      </c>
      <c r="G7523" s="27">
        <v>0</v>
      </c>
      <c r="H7523" s="27">
        <v>0</v>
      </c>
      <c r="I7523" s="27">
        <v>0.216728</v>
      </c>
      <c r="J7523" s="26">
        <v>0.207401</v>
      </c>
      <c r="K7523" s="26">
        <v>0</v>
      </c>
      <c r="L7523" s="26">
        <v>0.20194100000000001</v>
      </c>
    </row>
    <row r="7524" spans="2:12" ht="19.5" customHeight="1" x14ac:dyDescent="0.3">
      <c r="B7524" s="31" t="s">
        <v>57</v>
      </c>
      <c r="C7524" s="30" t="s">
        <v>34</v>
      </c>
      <c r="D7524" s="30" t="s">
        <v>82</v>
      </c>
      <c r="E7524" s="29">
        <v>44682</v>
      </c>
      <c r="F7524" s="28" t="s">
        <v>131</v>
      </c>
      <c r="G7524" s="27">
        <v>0</v>
      </c>
      <c r="H7524" s="27">
        <v>0</v>
      </c>
      <c r="I7524" s="27">
        <v>0</v>
      </c>
      <c r="J7524" s="26">
        <v>0.23571300000000001</v>
      </c>
      <c r="K7524" s="26">
        <v>0.21782699999999999</v>
      </c>
      <c r="L7524" s="26">
        <v>0.22012799999999999</v>
      </c>
    </row>
    <row r="7525" spans="2:12" ht="19.5" customHeight="1" x14ac:dyDescent="0.3">
      <c r="B7525" s="33" t="s">
        <v>57</v>
      </c>
      <c r="C7525" s="30" t="s">
        <v>34</v>
      </c>
      <c r="D7525" s="30" t="s">
        <v>82</v>
      </c>
      <c r="E7525" s="29">
        <v>44652</v>
      </c>
      <c r="F7525" s="28" t="s">
        <v>131</v>
      </c>
      <c r="G7525" s="27">
        <v>0</v>
      </c>
      <c r="H7525" s="27">
        <v>0</v>
      </c>
      <c r="I7525" s="27">
        <v>0</v>
      </c>
      <c r="J7525" s="26">
        <v>0.25503999999999999</v>
      </c>
      <c r="K7525" s="26">
        <v>0.223659</v>
      </c>
      <c r="L7525" s="26">
        <v>0.22778100000000001</v>
      </c>
    </row>
    <row r="7526" spans="2:12" ht="19.5" customHeight="1" x14ac:dyDescent="0.3">
      <c r="B7526" s="33" t="s">
        <v>57</v>
      </c>
      <c r="C7526" s="30" t="s">
        <v>34</v>
      </c>
      <c r="D7526" s="30" t="s">
        <v>82</v>
      </c>
      <c r="E7526" s="29">
        <v>44621</v>
      </c>
      <c r="F7526" s="28" t="s">
        <v>131</v>
      </c>
      <c r="G7526" s="27">
        <v>0</v>
      </c>
      <c r="H7526" s="27">
        <v>0.37676500000000002</v>
      </c>
      <c r="I7526" s="27">
        <v>0.34067500000000001</v>
      </c>
      <c r="J7526" s="26">
        <v>0</v>
      </c>
      <c r="K7526" s="26">
        <v>0</v>
      </c>
      <c r="L7526" s="26">
        <v>0.31902000000000003</v>
      </c>
    </row>
    <row r="7527" spans="2:12" ht="19.5" customHeight="1" x14ac:dyDescent="0.3">
      <c r="B7527" s="31" t="s">
        <v>57</v>
      </c>
      <c r="C7527" s="30" t="s">
        <v>34</v>
      </c>
      <c r="D7527" s="30" t="s">
        <v>82</v>
      </c>
      <c r="E7527" s="29">
        <v>44593</v>
      </c>
      <c r="F7527" s="28" t="s">
        <v>131</v>
      </c>
      <c r="G7527" s="27">
        <v>0.28796499999999997</v>
      </c>
      <c r="H7527" s="27">
        <v>0.25739099999999998</v>
      </c>
      <c r="I7527" s="27">
        <v>0</v>
      </c>
      <c r="J7527" s="26">
        <v>0</v>
      </c>
      <c r="K7527" s="26">
        <v>0</v>
      </c>
      <c r="L7527" s="26">
        <v>0.22905300000000001</v>
      </c>
    </row>
    <row r="7528" spans="2:12" ht="19.5" customHeight="1" x14ac:dyDescent="0.3">
      <c r="B7528" s="31" t="s">
        <v>57</v>
      </c>
      <c r="C7528" s="30" t="s">
        <v>34</v>
      </c>
      <c r="D7528" s="30" t="s">
        <v>82</v>
      </c>
      <c r="E7528" s="29">
        <v>44562</v>
      </c>
      <c r="F7528" s="28" t="s">
        <v>131</v>
      </c>
      <c r="G7528" s="27">
        <v>0.29703000000000002</v>
      </c>
      <c r="H7528" s="27">
        <v>0.27008799999999999</v>
      </c>
      <c r="I7528" s="27">
        <v>0</v>
      </c>
      <c r="J7528" s="26">
        <v>0</v>
      </c>
      <c r="K7528" s="26">
        <v>0</v>
      </c>
      <c r="L7528" s="26">
        <v>0.228328</v>
      </c>
    </row>
    <row r="7529" spans="2:12" ht="19.5" customHeight="1" x14ac:dyDescent="0.3">
      <c r="B7529" s="31" t="s">
        <v>57</v>
      </c>
      <c r="C7529" s="30" t="s">
        <v>34</v>
      </c>
      <c r="D7529" s="30" t="s">
        <v>82</v>
      </c>
      <c r="E7529" s="29">
        <v>45078</v>
      </c>
      <c r="F7529" s="28" t="s">
        <v>131</v>
      </c>
      <c r="G7529" s="27">
        <v>0</v>
      </c>
      <c r="H7529" s="27">
        <v>0</v>
      </c>
      <c r="I7529" s="27">
        <v>0.12630958184419239</v>
      </c>
      <c r="J7529" s="26">
        <v>0.11622460017284547</v>
      </c>
      <c r="K7529" s="26">
        <v>0</v>
      </c>
      <c r="L7529" s="26">
        <v>0.12259455149044195</v>
      </c>
    </row>
    <row r="7530" spans="2:12" ht="19.5" customHeight="1" x14ac:dyDescent="0.3">
      <c r="B7530" s="31" t="s">
        <v>57</v>
      </c>
      <c r="C7530" s="30" t="s">
        <v>34</v>
      </c>
      <c r="D7530" s="30" t="s">
        <v>82</v>
      </c>
      <c r="E7530" s="29">
        <v>45047</v>
      </c>
      <c r="F7530" s="28" t="s">
        <v>132</v>
      </c>
      <c r="G7530" s="27">
        <v>0</v>
      </c>
      <c r="H7530" s="27">
        <v>0</v>
      </c>
      <c r="I7530" s="27">
        <v>0</v>
      </c>
      <c r="J7530" s="26">
        <v>0.11430958200000001</v>
      </c>
      <c r="K7530" s="26">
        <v>0.1022246</v>
      </c>
      <c r="L7530" s="26">
        <v>0.106594551</v>
      </c>
    </row>
    <row r="7531" spans="2:12" ht="19.5" customHeight="1" x14ac:dyDescent="0.3">
      <c r="B7531" s="33" t="s">
        <v>57</v>
      </c>
      <c r="C7531" s="30" t="s">
        <v>34</v>
      </c>
      <c r="D7531" s="30" t="s">
        <v>82</v>
      </c>
      <c r="E7531" s="29">
        <v>45017</v>
      </c>
      <c r="F7531" s="28" t="s">
        <v>132</v>
      </c>
      <c r="G7531" s="27">
        <v>0</v>
      </c>
      <c r="H7531" s="27">
        <v>0</v>
      </c>
      <c r="I7531" s="27">
        <v>0</v>
      </c>
      <c r="J7531" s="26">
        <v>9.3861502999999999E-2</v>
      </c>
      <c r="K7531" s="26">
        <v>7.7865377999999999E-2</v>
      </c>
      <c r="L7531" s="26">
        <v>8.9626444E-2</v>
      </c>
    </row>
    <row r="7532" spans="2:12" ht="19.5" customHeight="1" x14ac:dyDescent="0.3">
      <c r="B7532" s="33" t="s">
        <v>57</v>
      </c>
      <c r="C7532" s="30" t="s">
        <v>34</v>
      </c>
      <c r="D7532" s="30" t="s">
        <v>82</v>
      </c>
      <c r="E7532" s="29">
        <v>44986</v>
      </c>
      <c r="F7532" s="28" t="s">
        <v>132</v>
      </c>
      <c r="G7532" s="27">
        <v>0</v>
      </c>
      <c r="H7532" s="27">
        <v>0.15051261099999999</v>
      </c>
      <c r="I7532" s="27">
        <v>0.124003997</v>
      </c>
      <c r="J7532" s="26">
        <v>0</v>
      </c>
      <c r="K7532" s="26">
        <v>0</v>
      </c>
      <c r="L7532" s="26">
        <v>0.12520937100000001</v>
      </c>
    </row>
    <row r="7533" spans="2:12" ht="19.5" customHeight="1" x14ac:dyDescent="0.3">
      <c r="B7533" s="33" t="s">
        <v>57</v>
      </c>
      <c r="C7533" s="30" t="s">
        <v>34</v>
      </c>
      <c r="D7533" s="30" t="s">
        <v>82</v>
      </c>
      <c r="E7533" s="29">
        <v>44958</v>
      </c>
      <c r="F7533" s="28" t="s">
        <v>132</v>
      </c>
      <c r="G7533" s="27">
        <v>0.20494325999999999</v>
      </c>
      <c r="H7533" s="27">
        <v>0.188035058</v>
      </c>
      <c r="I7533" s="27">
        <v>0</v>
      </c>
      <c r="J7533" s="26">
        <v>0</v>
      </c>
      <c r="K7533" s="26">
        <v>0</v>
      </c>
      <c r="L7533" s="26">
        <v>0.14921530799999999</v>
      </c>
    </row>
    <row r="7534" spans="2:12" ht="19.5" customHeight="1" x14ac:dyDescent="0.3">
      <c r="B7534" s="33" t="s">
        <v>57</v>
      </c>
      <c r="C7534" s="30" t="s">
        <v>34</v>
      </c>
      <c r="D7534" s="30" t="s">
        <v>82</v>
      </c>
      <c r="E7534" s="29">
        <v>44927</v>
      </c>
      <c r="F7534" s="28" t="s">
        <v>132</v>
      </c>
      <c r="G7534" s="27">
        <v>0.167872363</v>
      </c>
      <c r="H7534" s="27">
        <v>0.14144612600000001</v>
      </c>
      <c r="I7534" s="27">
        <v>0</v>
      </c>
      <c r="J7534" s="26">
        <v>0</v>
      </c>
      <c r="K7534" s="26">
        <v>0</v>
      </c>
      <c r="L7534" s="26">
        <v>8.5819349000000003E-2</v>
      </c>
    </row>
    <row r="7535" spans="2:12" ht="19.5" customHeight="1" x14ac:dyDescent="0.3">
      <c r="B7535" s="32" t="s">
        <v>57</v>
      </c>
      <c r="C7535" s="30" t="s">
        <v>34</v>
      </c>
      <c r="D7535" s="30" t="s">
        <v>82</v>
      </c>
      <c r="E7535" s="29">
        <v>44896</v>
      </c>
      <c r="F7535" s="28" t="s">
        <v>132</v>
      </c>
      <c r="G7535" s="27">
        <v>0.185975</v>
      </c>
      <c r="H7535" s="27">
        <v>0.16913600000000001</v>
      </c>
      <c r="I7535" s="27">
        <v>0</v>
      </c>
      <c r="J7535" s="26">
        <v>0</v>
      </c>
      <c r="K7535" s="26">
        <v>0</v>
      </c>
      <c r="L7535" s="26">
        <v>0.141127</v>
      </c>
    </row>
    <row r="7536" spans="2:12" ht="19.5" customHeight="1" x14ac:dyDescent="0.3">
      <c r="B7536" s="32" t="s">
        <v>57</v>
      </c>
      <c r="C7536" s="30" t="s">
        <v>34</v>
      </c>
      <c r="D7536" s="30" t="s">
        <v>82</v>
      </c>
      <c r="E7536" s="29">
        <v>44866</v>
      </c>
      <c r="F7536" s="28" t="s">
        <v>132</v>
      </c>
      <c r="G7536" s="27">
        <v>0</v>
      </c>
      <c r="H7536" s="27">
        <v>0.186746</v>
      </c>
      <c r="I7536" s="27">
        <v>0.166378</v>
      </c>
      <c r="J7536" s="26">
        <v>0</v>
      </c>
      <c r="K7536" s="26">
        <v>0</v>
      </c>
      <c r="L7536" s="26">
        <v>0.14110600000000001</v>
      </c>
    </row>
    <row r="7537" spans="2:12" ht="19.5" customHeight="1" x14ac:dyDescent="0.3">
      <c r="B7537" s="33" t="s">
        <v>57</v>
      </c>
      <c r="C7537" s="30" t="s">
        <v>34</v>
      </c>
      <c r="D7537" s="30" t="s">
        <v>82</v>
      </c>
      <c r="E7537" s="29">
        <v>44835</v>
      </c>
      <c r="F7537" s="28" t="s">
        <v>132</v>
      </c>
      <c r="G7537" s="27">
        <v>0</v>
      </c>
      <c r="H7537" s="27">
        <v>0</v>
      </c>
      <c r="I7537" s="27">
        <v>0</v>
      </c>
      <c r="J7537" s="26">
        <v>0.195407</v>
      </c>
      <c r="K7537" s="26">
        <v>0.16370000000000001</v>
      </c>
      <c r="L7537" s="26">
        <v>0.153027</v>
      </c>
    </row>
    <row r="7538" spans="2:12" ht="19.5" customHeight="1" x14ac:dyDescent="0.3">
      <c r="B7538" s="33" t="s">
        <v>57</v>
      </c>
      <c r="C7538" s="30" t="s">
        <v>34</v>
      </c>
      <c r="D7538" s="30" t="s">
        <v>82</v>
      </c>
      <c r="E7538" s="29">
        <v>44805</v>
      </c>
      <c r="F7538" s="28" t="s">
        <v>132</v>
      </c>
      <c r="G7538" s="27">
        <v>0</v>
      </c>
      <c r="H7538" s="27">
        <v>0</v>
      </c>
      <c r="I7538" s="27">
        <v>0.20960699999999999</v>
      </c>
      <c r="J7538" s="26">
        <v>0.17965</v>
      </c>
      <c r="K7538" s="26">
        <v>0</v>
      </c>
      <c r="L7538" s="26">
        <v>0.16502500000000001</v>
      </c>
    </row>
    <row r="7539" spans="2:12" ht="19.5" customHeight="1" x14ac:dyDescent="0.3">
      <c r="B7539" s="31" t="s">
        <v>57</v>
      </c>
      <c r="C7539" s="30" t="s">
        <v>34</v>
      </c>
      <c r="D7539" s="30" t="s">
        <v>82</v>
      </c>
      <c r="E7539" s="29">
        <v>44774</v>
      </c>
      <c r="F7539" s="28" t="s">
        <v>132</v>
      </c>
      <c r="G7539" s="27">
        <v>0</v>
      </c>
      <c r="H7539" s="27">
        <v>0</v>
      </c>
      <c r="I7539" s="27">
        <v>0.20757200000000001</v>
      </c>
      <c r="J7539" s="26">
        <v>0.19739000000000001</v>
      </c>
      <c r="K7539" s="26">
        <v>0</v>
      </c>
      <c r="L7539" s="26">
        <v>0.188332</v>
      </c>
    </row>
    <row r="7540" spans="2:12" ht="19.5" customHeight="1" x14ac:dyDescent="0.3">
      <c r="B7540" s="31" t="s">
        <v>57</v>
      </c>
      <c r="C7540" s="30" t="s">
        <v>34</v>
      </c>
      <c r="D7540" s="30" t="s">
        <v>82</v>
      </c>
      <c r="E7540" s="29">
        <v>44743</v>
      </c>
      <c r="F7540" s="28" t="s">
        <v>132</v>
      </c>
      <c r="G7540" s="27">
        <v>0.21571899999999999</v>
      </c>
      <c r="H7540" s="27">
        <v>0.20566100000000001</v>
      </c>
      <c r="I7540" s="27">
        <v>0</v>
      </c>
      <c r="J7540" s="26">
        <v>0</v>
      </c>
      <c r="K7540" s="26">
        <v>0</v>
      </c>
      <c r="L7540" s="26">
        <v>0.17083399999999999</v>
      </c>
    </row>
    <row r="7541" spans="2:12" ht="19.5" customHeight="1" x14ac:dyDescent="0.3">
      <c r="B7541" s="31" t="s">
        <v>57</v>
      </c>
      <c r="C7541" s="30" t="s">
        <v>34</v>
      </c>
      <c r="D7541" s="30" t="s">
        <v>82</v>
      </c>
      <c r="E7541" s="29">
        <v>44713</v>
      </c>
      <c r="F7541" s="28" t="s">
        <v>132</v>
      </c>
      <c r="G7541" s="27">
        <v>0</v>
      </c>
      <c r="H7541" s="27">
        <v>0</v>
      </c>
      <c r="I7541" s="27">
        <v>0.21872800000000001</v>
      </c>
      <c r="J7541" s="26">
        <v>0.209401</v>
      </c>
      <c r="K7541" s="26">
        <v>0</v>
      </c>
      <c r="L7541" s="26">
        <v>0.20394100000000001</v>
      </c>
    </row>
    <row r="7542" spans="2:12" ht="19.5" customHeight="1" x14ac:dyDescent="0.3">
      <c r="B7542" s="31" t="s">
        <v>57</v>
      </c>
      <c r="C7542" s="30" t="s">
        <v>34</v>
      </c>
      <c r="D7542" s="30" t="s">
        <v>82</v>
      </c>
      <c r="E7542" s="29">
        <v>44682</v>
      </c>
      <c r="F7542" s="28" t="s">
        <v>132</v>
      </c>
      <c r="G7542" s="27">
        <v>0</v>
      </c>
      <c r="H7542" s="27">
        <v>0</v>
      </c>
      <c r="I7542" s="27">
        <v>0</v>
      </c>
      <c r="J7542" s="26">
        <v>0.23771300000000001</v>
      </c>
      <c r="K7542" s="26">
        <v>0.21982699999999999</v>
      </c>
      <c r="L7542" s="26">
        <v>0.22212799999999999</v>
      </c>
    </row>
    <row r="7543" spans="2:12" ht="19.5" customHeight="1" x14ac:dyDescent="0.3">
      <c r="B7543" s="31" t="s">
        <v>57</v>
      </c>
      <c r="C7543" s="30" t="s">
        <v>34</v>
      </c>
      <c r="D7543" s="30" t="s">
        <v>82</v>
      </c>
      <c r="E7543" s="29">
        <v>44652</v>
      </c>
      <c r="F7543" s="28" t="s">
        <v>132</v>
      </c>
      <c r="G7543" s="27">
        <v>0</v>
      </c>
      <c r="H7543" s="27">
        <v>0</v>
      </c>
      <c r="I7543" s="27">
        <v>0</v>
      </c>
      <c r="J7543" s="26">
        <v>0.25703999999999999</v>
      </c>
      <c r="K7543" s="26">
        <v>0.225659</v>
      </c>
      <c r="L7543" s="26">
        <v>0.22978099999999999</v>
      </c>
    </row>
    <row r="7544" spans="2:12" ht="19.5" customHeight="1" x14ac:dyDescent="0.3">
      <c r="B7544" s="32" t="s">
        <v>57</v>
      </c>
      <c r="C7544" s="30" t="s">
        <v>34</v>
      </c>
      <c r="D7544" s="30" t="s">
        <v>82</v>
      </c>
      <c r="E7544" s="29">
        <v>44621</v>
      </c>
      <c r="F7544" s="28" t="s">
        <v>132</v>
      </c>
      <c r="G7544" s="27">
        <v>0</v>
      </c>
      <c r="H7544" s="27">
        <v>0.37876500000000002</v>
      </c>
      <c r="I7544" s="27">
        <v>0.34267500000000001</v>
      </c>
      <c r="J7544" s="26">
        <v>0</v>
      </c>
      <c r="K7544" s="26">
        <v>0</v>
      </c>
      <c r="L7544" s="26">
        <v>0.32101999999999997</v>
      </c>
    </row>
    <row r="7545" spans="2:12" ht="19.5" customHeight="1" x14ac:dyDescent="0.3">
      <c r="B7545" s="32" t="s">
        <v>57</v>
      </c>
      <c r="C7545" s="30" t="s">
        <v>34</v>
      </c>
      <c r="D7545" s="30" t="s">
        <v>82</v>
      </c>
      <c r="E7545" s="29">
        <v>44593</v>
      </c>
      <c r="F7545" s="28" t="s">
        <v>132</v>
      </c>
      <c r="G7545" s="27">
        <v>0.28996499999999997</v>
      </c>
      <c r="H7545" s="27">
        <v>0.25939099999999998</v>
      </c>
      <c r="I7545" s="27">
        <v>0</v>
      </c>
      <c r="J7545" s="26">
        <v>0</v>
      </c>
      <c r="K7545" s="26">
        <v>0</v>
      </c>
      <c r="L7545" s="26">
        <v>0.23105300000000001</v>
      </c>
    </row>
    <row r="7546" spans="2:12" ht="19.5" customHeight="1" x14ac:dyDescent="0.3">
      <c r="B7546" s="33" t="s">
        <v>57</v>
      </c>
      <c r="C7546" s="30" t="s">
        <v>34</v>
      </c>
      <c r="D7546" s="30" t="s">
        <v>82</v>
      </c>
      <c r="E7546" s="29">
        <v>44562</v>
      </c>
      <c r="F7546" s="28" t="s">
        <v>132</v>
      </c>
      <c r="G7546" s="27">
        <v>0.29903000000000002</v>
      </c>
      <c r="H7546" s="27">
        <v>0.272088</v>
      </c>
      <c r="I7546" s="27">
        <v>0</v>
      </c>
      <c r="J7546" s="26">
        <v>0</v>
      </c>
      <c r="K7546" s="26">
        <v>0</v>
      </c>
      <c r="L7546" s="26">
        <v>0.230328</v>
      </c>
    </row>
    <row r="7547" spans="2:12" ht="19.5" customHeight="1" x14ac:dyDescent="0.3">
      <c r="B7547" s="33" t="s">
        <v>57</v>
      </c>
      <c r="C7547" s="30" t="s">
        <v>34</v>
      </c>
      <c r="D7547" s="30" t="s">
        <v>82</v>
      </c>
      <c r="E7547" s="29">
        <v>45078</v>
      </c>
      <c r="F7547" s="28" t="s">
        <v>132</v>
      </c>
      <c r="G7547" s="27">
        <v>0</v>
      </c>
      <c r="H7547" s="27">
        <v>0</v>
      </c>
      <c r="I7547" s="27">
        <v>0.13130958184419239</v>
      </c>
      <c r="J7547" s="26">
        <v>0.11722460017284547</v>
      </c>
      <c r="K7547" s="26">
        <v>0</v>
      </c>
      <c r="L7547" s="26">
        <v>0.12459455149044195</v>
      </c>
    </row>
    <row r="7548" spans="2:12" ht="19.5" customHeight="1" x14ac:dyDescent="0.3">
      <c r="B7548" s="33" t="s">
        <v>57</v>
      </c>
      <c r="C7548" s="30" t="s">
        <v>34</v>
      </c>
      <c r="D7548" s="30" t="s">
        <v>82</v>
      </c>
      <c r="E7548" s="29">
        <v>45047</v>
      </c>
      <c r="F7548" s="28" t="s">
        <v>133</v>
      </c>
      <c r="G7548" s="27">
        <v>0</v>
      </c>
      <c r="H7548" s="27">
        <v>0</v>
      </c>
      <c r="I7548" s="27">
        <v>0</v>
      </c>
      <c r="J7548" s="26">
        <v>0.108809582</v>
      </c>
      <c r="K7548" s="26">
        <v>9.6724599999999994E-2</v>
      </c>
      <c r="L7548" s="26">
        <v>0.10109455099999999</v>
      </c>
    </row>
    <row r="7549" spans="2:12" ht="19.5" customHeight="1" x14ac:dyDescent="0.3">
      <c r="B7549" s="8" t="s">
        <v>57</v>
      </c>
      <c r="C7549" s="35" t="s">
        <v>34</v>
      </c>
      <c r="D7549" s="35" t="s">
        <v>82</v>
      </c>
      <c r="E7549" s="29">
        <v>45017</v>
      </c>
      <c r="F7549" s="28" t="s">
        <v>133</v>
      </c>
      <c r="G7549" s="27">
        <v>0</v>
      </c>
      <c r="H7549" s="27">
        <v>0</v>
      </c>
      <c r="I7549" s="27">
        <v>0</v>
      </c>
      <c r="J7549" s="26">
        <v>8.8361502999999994E-2</v>
      </c>
      <c r="K7549" s="26">
        <v>7.2365377999999994E-2</v>
      </c>
      <c r="L7549" s="26">
        <v>8.4126443999999995E-2</v>
      </c>
    </row>
    <row r="7550" spans="2:12" ht="19.5" customHeight="1" x14ac:dyDescent="0.3">
      <c r="B7550" s="33" t="s">
        <v>57</v>
      </c>
      <c r="C7550" s="30" t="s">
        <v>34</v>
      </c>
      <c r="D7550" s="30" t="s">
        <v>82</v>
      </c>
      <c r="E7550" s="29">
        <v>44986</v>
      </c>
      <c r="F7550" s="28" t="s">
        <v>133</v>
      </c>
      <c r="G7550" s="27">
        <v>0</v>
      </c>
      <c r="H7550" s="27">
        <v>0.144550501</v>
      </c>
      <c r="I7550" s="27">
        <v>0.118058634</v>
      </c>
      <c r="J7550" s="26">
        <v>0</v>
      </c>
      <c r="K7550" s="26">
        <v>0</v>
      </c>
      <c r="L7550" s="26">
        <v>0.119197019</v>
      </c>
    </row>
    <row r="7551" spans="2:12" ht="19.5" customHeight="1" x14ac:dyDescent="0.3">
      <c r="B7551" s="33" t="s">
        <v>57</v>
      </c>
      <c r="C7551" s="30" t="s">
        <v>34</v>
      </c>
      <c r="D7551" s="30" t="s">
        <v>82</v>
      </c>
      <c r="E7551" s="29">
        <v>44958</v>
      </c>
      <c r="F7551" s="28" t="s">
        <v>133</v>
      </c>
      <c r="G7551" s="27">
        <v>0.198986733</v>
      </c>
      <c r="H7551" s="27">
        <v>0.18207294800000001</v>
      </c>
      <c r="I7551" s="27">
        <v>0</v>
      </c>
      <c r="J7551" s="26">
        <v>0</v>
      </c>
      <c r="K7551" s="26">
        <v>0</v>
      </c>
      <c r="L7551" s="26">
        <v>0.14320295499999999</v>
      </c>
    </row>
    <row r="7552" spans="2:12" ht="19.5" customHeight="1" x14ac:dyDescent="0.3">
      <c r="B7552" s="33" t="s">
        <v>57</v>
      </c>
      <c r="C7552" s="30" t="s">
        <v>34</v>
      </c>
      <c r="D7552" s="30" t="s">
        <v>82</v>
      </c>
      <c r="E7552" s="29">
        <v>44927</v>
      </c>
      <c r="F7552" s="28" t="s">
        <v>133</v>
      </c>
      <c r="G7552" s="27">
        <v>0.16191583600000001</v>
      </c>
      <c r="H7552" s="27">
        <v>0.13548401600000001</v>
      </c>
      <c r="I7552" s="27">
        <v>0</v>
      </c>
      <c r="J7552" s="26">
        <v>0</v>
      </c>
      <c r="K7552" s="26">
        <v>0</v>
      </c>
      <c r="L7552" s="26">
        <v>7.9806997000000005E-2</v>
      </c>
    </row>
    <row r="7553" spans="2:12" ht="19.5" customHeight="1" x14ac:dyDescent="0.3">
      <c r="B7553" s="33" t="s">
        <v>57</v>
      </c>
      <c r="C7553" s="30" t="s">
        <v>34</v>
      </c>
      <c r="D7553" s="30" t="s">
        <v>82</v>
      </c>
      <c r="E7553" s="29">
        <v>44896</v>
      </c>
      <c r="F7553" s="28" t="s">
        <v>133</v>
      </c>
      <c r="G7553" s="27">
        <v>0.180475</v>
      </c>
      <c r="H7553" s="27">
        <v>0.163636</v>
      </c>
      <c r="I7553" s="27">
        <v>0</v>
      </c>
      <c r="J7553" s="26">
        <v>0</v>
      </c>
      <c r="K7553" s="26">
        <v>0</v>
      </c>
      <c r="L7553" s="26">
        <v>0.135627</v>
      </c>
    </row>
    <row r="7554" spans="2:12" ht="19.5" customHeight="1" x14ac:dyDescent="0.3">
      <c r="B7554" s="31" t="s">
        <v>57</v>
      </c>
      <c r="C7554" s="30" t="s">
        <v>34</v>
      </c>
      <c r="D7554" s="30" t="s">
        <v>82</v>
      </c>
      <c r="E7554" s="29">
        <v>44866</v>
      </c>
      <c r="F7554" s="28" t="s">
        <v>133</v>
      </c>
      <c r="G7554" s="27">
        <v>0</v>
      </c>
      <c r="H7554" s="27">
        <v>0.18124599999999999</v>
      </c>
      <c r="I7554" s="27">
        <v>0.16087799999999999</v>
      </c>
      <c r="J7554" s="26">
        <v>0</v>
      </c>
      <c r="K7554" s="26">
        <v>0</v>
      </c>
      <c r="L7554" s="26">
        <v>0.135606</v>
      </c>
    </row>
    <row r="7555" spans="2:12" ht="19.5" customHeight="1" x14ac:dyDescent="0.3">
      <c r="B7555" s="33" t="s">
        <v>57</v>
      </c>
      <c r="C7555" s="30" t="s">
        <v>34</v>
      </c>
      <c r="D7555" s="30" t="s">
        <v>82</v>
      </c>
      <c r="E7555" s="29">
        <v>44835</v>
      </c>
      <c r="F7555" s="28" t="s">
        <v>133</v>
      </c>
      <c r="G7555" s="27">
        <v>0</v>
      </c>
      <c r="H7555" s="27">
        <v>0</v>
      </c>
      <c r="I7555" s="27">
        <v>0</v>
      </c>
      <c r="J7555" s="26">
        <v>0.18990699999999999</v>
      </c>
      <c r="K7555" s="26">
        <v>0.15820000000000001</v>
      </c>
      <c r="L7555" s="26">
        <v>0.14752699999999999</v>
      </c>
    </row>
    <row r="7556" spans="2:12" ht="19.5" customHeight="1" x14ac:dyDescent="0.3">
      <c r="B7556" s="33" t="s">
        <v>57</v>
      </c>
      <c r="C7556" s="30" t="s">
        <v>34</v>
      </c>
      <c r="D7556" s="30" t="s">
        <v>82</v>
      </c>
      <c r="E7556" s="29">
        <v>44805</v>
      </c>
      <c r="F7556" s="28" t="s">
        <v>133</v>
      </c>
      <c r="G7556" s="27">
        <v>0</v>
      </c>
      <c r="H7556" s="27">
        <v>0</v>
      </c>
      <c r="I7556" s="27">
        <v>0.20410700000000001</v>
      </c>
      <c r="J7556" s="26">
        <v>0.17415</v>
      </c>
      <c r="K7556" s="26">
        <v>0</v>
      </c>
      <c r="L7556" s="26">
        <v>0.159525</v>
      </c>
    </row>
    <row r="7557" spans="2:12" ht="19.5" customHeight="1" x14ac:dyDescent="0.3">
      <c r="B7557" s="32" t="s">
        <v>57</v>
      </c>
      <c r="C7557" s="30" t="s">
        <v>34</v>
      </c>
      <c r="D7557" s="30" t="s">
        <v>82</v>
      </c>
      <c r="E7557" s="29">
        <v>44774</v>
      </c>
      <c r="F7557" s="28" t="s">
        <v>133</v>
      </c>
      <c r="G7557" s="27">
        <v>0</v>
      </c>
      <c r="H7557" s="27">
        <v>0</v>
      </c>
      <c r="I7557" s="27">
        <v>0.202072</v>
      </c>
      <c r="J7557" s="26">
        <v>0.19189000000000001</v>
      </c>
      <c r="K7557" s="26">
        <v>0</v>
      </c>
      <c r="L7557" s="26">
        <v>0.18283199999999999</v>
      </c>
    </row>
    <row r="7558" spans="2:12" ht="19.5" customHeight="1" x14ac:dyDescent="0.3">
      <c r="B7558" s="32" t="s">
        <v>57</v>
      </c>
      <c r="C7558" s="30" t="s">
        <v>34</v>
      </c>
      <c r="D7558" s="30" t="s">
        <v>82</v>
      </c>
      <c r="E7558" s="29">
        <v>44743</v>
      </c>
      <c r="F7558" s="28" t="s">
        <v>133</v>
      </c>
      <c r="G7558" s="27">
        <v>0.21021899999999999</v>
      </c>
      <c r="H7558" s="27">
        <v>0.20016100000000001</v>
      </c>
      <c r="I7558" s="27">
        <v>0</v>
      </c>
      <c r="J7558" s="26">
        <v>0</v>
      </c>
      <c r="K7558" s="26">
        <v>0</v>
      </c>
      <c r="L7558" s="26">
        <v>0.16533400000000001</v>
      </c>
    </row>
    <row r="7559" spans="2:12" ht="19.5" customHeight="1" x14ac:dyDescent="0.3">
      <c r="B7559" s="31" t="s">
        <v>57</v>
      </c>
      <c r="C7559" s="30" t="s">
        <v>34</v>
      </c>
      <c r="D7559" s="30" t="s">
        <v>82</v>
      </c>
      <c r="E7559" s="29">
        <v>44713</v>
      </c>
      <c r="F7559" s="28" t="s">
        <v>133</v>
      </c>
      <c r="G7559" s="27">
        <v>0</v>
      </c>
      <c r="H7559" s="27">
        <v>0</v>
      </c>
      <c r="I7559" s="27">
        <v>0.213228</v>
      </c>
      <c r="J7559" s="26">
        <v>0.203901</v>
      </c>
      <c r="K7559" s="26">
        <v>0</v>
      </c>
      <c r="L7559" s="26">
        <v>0.19844100000000001</v>
      </c>
    </row>
    <row r="7560" spans="2:12" ht="19.5" customHeight="1" x14ac:dyDescent="0.3">
      <c r="B7560" s="33" t="s">
        <v>57</v>
      </c>
      <c r="C7560" s="30" t="s">
        <v>34</v>
      </c>
      <c r="D7560" s="30" t="s">
        <v>82</v>
      </c>
      <c r="E7560" s="29">
        <v>44682</v>
      </c>
      <c r="F7560" s="28" t="s">
        <v>133</v>
      </c>
      <c r="G7560" s="27">
        <v>0</v>
      </c>
      <c r="H7560" s="27">
        <v>0</v>
      </c>
      <c r="I7560" s="27">
        <v>0</v>
      </c>
      <c r="J7560" s="26">
        <v>0.232213</v>
      </c>
      <c r="K7560" s="26">
        <v>0.21432699999999999</v>
      </c>
      <c r="L7560" s="26">
        <v>0.21662799999999999</v>
      </c>
    </row>
    <row r="7561" spans="2:12" ht="19.5" customHeight="1" x14ac:dyDescent="0.3">
      <c r="B7561" s="31" t="s">
        <v>57</v>
      </c>
      <c r="C7561" s="30" t="s">
        <v>34</v>
      </c>
      <c r="D7561" s="30" t="s">
        <v>82</v>
      </c>
      <c r="E7561" s="29">
        <v>44652</v>
      </c>
      <c r="F7561" s="28" t="s">
        <v>133</v>
      </c>
      <c r="G7561" s="27">
        <v>0</v>
      </c>
      <c r="H7561" s="27">
        <v>0</v>
      </c>
      <c r="I7561" s="27">
        <v>0</v>
      </c>
      <c r="J7561" s="26">
        <v>0.25153999999999999</v>
      </c>
      <c r="K7561" s="26">
        <v>0.22015899999999999</v>
      </c>
      <c r="L7561" s="26">
        <v>0.22428100000000001</v>
      </c>
    </row>
    <row r="7562" spans="2:12" ht="19.5" customHeight="1" x14ac:dyDescent="0.3">
      <c r="B7562" s="31" t="s">
        <v>57</v>
      </c>
      <c r="C7562" s="30" t="s">
        <v>34</v>
      </c>
      <c r="D7562" s="30" t="s">
        <v>82</v>
      </c>
      <c r="E7562" s="29">
        <v>44621</v>
      </c>
      <c r="F7562" s="28" t="s">
        <v>133</v>
      </c>
      <c r="G7562" s="27">
        <v>0</v>
      </c>
      <c r="H7562" s="27">
        <v>0.37326500000000001</v>
      </c>
      <c r="I7562" s="27">
        <v>0.337175</v>
      </c>
      <c r="J7562" s="26">
        <v>0</v>
      </c>
      <c r="K7562" s="26">
        <v>0</v>
      </c>
      <c r="L7562" s="26">
        <v>0.31552000000000002</v>
      </c>
    </row>
    <row r="7563" spans="2:12" ht="19.5" customHeight="1" x14ac:dyDescent="0.3">
      <c r="B7563" s="33" t="s">
        <v>57</v>
      </c>
      <c r="C7563" s="30" t="s">
        <v>34</v>
      </c>
      <c r="D7563" s="30" t="s">
        <v>82</v>
      </c>
      <c r="E7563" s="29">
        <v>44593</v>
      </c>
      <c r="F7563" s="28" t="s">
        <v>133</v>
      </c>
      <c r="G7563" s="27">
        <v>0.28446500000000002</v>
      </c>
      <c r="H7563" s="27">
        <v>0.25389099999999998</v>
      </c>
      <c r="I7563" s="27">
        <v>0</v>
      </c>
      <c r="J7563" s="26">
        <v>0</v>
      </c>
      <c r="K7563" s="26">
        <v>0</v>
      </c>
      <c r="L7563" s="26">
        <v>0.225553</v>
      </c>
    </row>
    <row r="7564" spans="2:12" ht="19.5" customHeight="1" x14ac:dyDescent="0.3">
      <c r="B7564" s="31" t="s">
        <v>57</v>
      </c>
      <c r="C7564" s="30" t="s">
        <v>34</v>
      </c>
      <c r="D7564" s="30" t="s">
        <v>82</v>
      </c>
      <c r="E7564" s="29">
        <v>44562</v>
      </c>
      <c r="F7564" s="28" t="s">
        <v>133</v>
      </c>
      <c r="G7564" s="27">
        <v>0.29353000000000001</v>
      </c>
      <c r="H7564" s="27">
        <v>0.26658799999999999</v>
      </c>
      <c r="I7564" s="27">
        <v>0</v>
      </c>
      <c r="J7564" s="26">
        <v>0</v>
      </c>
      <c r="K7564" s="26">
        <v>0</v>
      </c>
      <c r="L7564" s="26">
        <v>0.224828</v>
      </c>
    </row>
    <row r="7565" spans="2:12" ht="19.5" customHeight="1" x14ac:dyDescent="0.3">
      <c r="B7565" s="31" t="s">
        <v>57</v>
      </c>
      <c r="C7565" s="30" t="s">
        <v>34</v>
      </c>
      <c r="D7565" s="30" t="s">
        <v>82</v>
      </c>
      <c r="E7565" s="29">
        <v>45078</v>
      </c>
      <c r="F7565" s="28" t="s">
        <v>133</v>
      </c>
      <c r="G7565" s="27">
        <v>0</v>
      </c>
      <c r="H7565" s="27">
        <v>0</v>
      </c>
      <c r="I7565" s="27">
        <v>0.12580958184419239</v>
      </c>
      <c r="J7565" s="26">
        <v>0.11072460017284547</v>
      </c>
      <c r="K7565" s="26">
        <v>0</v>
      </c>
      <c r="L7565" s="26">
        <v>0.11509455149044194</v>
      </c>
    </row>
    <row r="7566" spans="2:12" ht="19.5" customHeight="1" x14ac:dyDescent="0.3">
      <c r="B7566" s="32" t="s">
        <v>57</v>
      </c>
      <c r="C7566" s="30" t="s">
        <v>34</v>
      </c>
      <c r="D7566" s="30" t="s">
        <v>75</v>
      </c>
      <c r="E7566" s="84">
        <v>44927</v>
      </c>
      <c r="F7566" s="85">
        <v>10</v>
      </c>
      <c r="G7566" s="86"/>
      <c r="H7566" s="86"/>
      <c r="I7566" s="86"/>
      <c r="J7566" s="75"/>
      <c r="K7566" s="75"/>
      <c r="L7566" s="75"/>
    </row>
    <row r="7567" spans="2:12" ht="19.5" customHeight="1" x14ac:dyDescent="0.3">
      <c r="B7567" s="32" t="s">
        <v>57</v>
      </c>
      <c r="C7567" s="30" t="s">
        <v>34</v>
      </c>
      <c r="D7567" s="30" t="s">
        <v>75</v>
      </c>
      <c r="E7567" s="84">
        <v>44958</v>
      </c>
      <c r="F7567" s="85">
        <v>10</v>
      </c>
      <c r="G7567" s="86"/>
      <c r="H7567" s="86"/>
      <c r="I7567" s="86"/>
      <c r="J7567" s="75"/>
      <c r="K7567" s="75"/>
      <c r="L7567" s="75"/>
    </row>
    <row r="7568" spans="2:12" ht="19.5" customHeight="1" x14ac:dyDescent="0.3">
      <c r="B7568" s="32" t="s">
        <v>57</v>
      </c>
      <c r="C7568" s="30" t="s">
        <v>34</v>
      </c>
      <c r="D7568" s="30" t="s">
        <v>75</v>
      </c>
      <c r="E7568" s="84">
        <v>44986</v>
      </c>
      <c r="F7568" s="85">
        <v>10</v>
      </c>
      <c r="G7568" s="86"/>
      <c r="H7568" s="86"/>
      <c r="I7568" s="86"/>
      <c r="J7568" s="75"/>
      <c r="K7568" s="75"/>
      <c r="L7568" s="75"/>
    </row>
    <row r="7569" spans="2:12" ht="19.5" customHeight="1" x14ac:dyDescent="0.3">
      <c r="B7569" s="32" t="s">
        <v>57</v>
      </c>
      <c r="C7569" s="30" t="s">
        <v>34</v>
      </c>
      <c r="D7569" s="30" t="s">
        <v>75</v>
      </c>
      <c r="E7569" s="84">
        <v>45017</v>
      </c>
      <c r="F7569" s="85">
        <v>10</v>
      </c>
      <c r="G7569" s="86"/>
      <c r="H7569" s="86"/>
      <c r="I7569" s="86"/>
      <c r="J7569" s="75"/>
      <c r="K7569" s="75"/>
      <c r="L7569" s="75"/>
    </row>
    <row r="7570" spans="2:12" ht="19.5" customHeight="1" x14ac:dyDescent="0.3">
      <c r="B7570" s="32" t="s">
        <v>57</v>
      </c>
      <c r="C7570" s="30" t="s">
        <v>34</v>
      </c>
      <c r="D7570" s="30" t="s">
        <v>75</v>
      </c>
      <c r="E7570" s="84">
        <v>45047</v>
      </c>
      <c r="F7570" s="85">
        <v>10</v>
      </c>
      <c r="G7570" s="86"/>
      <c r="H7570" s="86"/>
      <c r="I7570" s="86"/>
      <c r="J7570" s="75"/>
      <c r="K7570" s="75"/>
      <c r="L7570" s="75"/>
    </row>
    <row r="7571" spans="2:12" ht="19.5" customHeight="1" x14ac:dyDescent="0.3">
      <c r="B7571" s="32" t="s">
        <v>57</v>
      </c>
      <c r="C7571" s="30" t="s">
        <v>34</v>
      </c>
      <c r="D7571" s="30" t="s">
        <v>75</v>
      </c>
      <c r="E7571" s="84">
        <v>45078</v>
      </c>
      <c r="F7571" s="85">
        <v>10</v>
      </c>
      <c r="G7571" s="86"/>
      <c r="H7571" s="86"/>
      <c r="I7571" s="86"/>
      <c r="J7571" s="75"/>
      <c r="K7571" s="75"/>
      <c r="L7571" s="75"/>
    </row>
    <row r="7572" spans="2:12" ht="19.5" customHeight="1" x14ac:dyDescent="0.3">
      <c r="B7572" s="32" t="s">
        <v>57</v>
      </c>
      <c r="C7572" s="30" t="s">
        <v>34</v>
      </c>
      <c r="D7572" s="30" t="s">
        <v>75</v>
      </c>
      <c r="E7572" s="84">
        <v>45108</v>
      </c>
      <c r="F7572" s="85">
        <v>10</v>
      </c>
      <c r="G7572" s="86"/>
      <c r="H7572" s="86"/>
      <c r="I7572" s="86"/>
      <c r="J7572" s="75"/>
      <c r="K7572" s="75"/>
      <c r="L7572" s="75"/>
    </row>
    <row r="7573" spans="2:12" ht="19.5" customHeight="1" x14ac:dyDescent="0.3">
      <c r="B7573" s="32" t="s">
        <v>57</v>
      </c>
      <c r="C7573" s="30" t="s">
        <v>34</v>
      </c>
      <c r="D7573" s="30" t="s">
        <v>75</v>
      </c>
      <c r="E7573" s="84">
        <v>44927</v>
      </c>
      <c r="F7573" s="85">
        <v>12</v>
      </c>
      <c r="G7573" s="86"/>
      <c r="H7573" s="86"/>
      <c r="I7573" s="86"/>
      <c r="J7573" s="75"/>
      <c r="K7573" s="75"/>
      <c r="L7573" s="75"/>
    </row>
    <row r="7574" spans="2:12" ht="19.5" customHeight="1" x14ac:dyDescent="0.3">
      <c r="B7574" s="32" t="s">
        <v>57</v>
      </c>
      <c r="C7574" s="30" t="s">
        <v>34</v>
      </c>
      <c r="D7574" s="30" t="s">
        <v>75</v>
      </c>
      <c r="E7574" s="84">
        <v>44958</v>
      </c>
      <c r="F7574" s="85">
        <v>12</v>
      </c>
      <c r="G7574" s="86"/>
      <c r="H7574" s="86"/>
      <c r="I7574" s="86"/>
      <c r="J7574" s="75"/>
      <c r="K7574" s="75"/>
      <c r="L7574" s="75"/>
    </row>
    <row r="7575" spans="2:12" ht="19.5" customHeight="1" x14ac:dyDescent="0.3">
      <c r="B7575" s="32" t="s">
        <v>57</v>
      </c>
      <c r="C7575" s="30" t="s">
        <v>34</v>
      </c>
      <c r="D7575" s="30" t="s">
        <v>75</v>
      </c>
      <c r="E7575" s="84">
        <v>44986</v>
      </c>
      <c r="F7575" s="85">
        <v>12</v>
      </c>
      <c r="G7575" s="86"/>
      <c r="H7575" s="86"/>
      <c r="I7575" s="86"/>
      <c r="J7575" s="75"/>
      <c r="K7575" s="75"/>
      <c r="L7575" s="75"/>
    </row>
    <row r="7576" spans="2:12" ht="19.5" customHeight="1" x14ac:dyDescent="0.3">
      <c r="B7576" s="32" t="s">
        <v>57</v>
      </c>
      <c r="C7576" s="30" t="s">
        <v>34</v>
      </c>
      <c r="D7576" s="30" t="s">
        <v>75</v>
      </c>
      <c r="E7576" s="84">
        <v>45017</v>
      </c>
      <c r="F7576" s="85">
        <v>12</v>
      </c>
      <c r="G7576" s="86"/>
      <c r="H7576" s="86"/>
      <c r="I7576" s="86"/>
      <c r="J7576" s="75"/>
      <c r="K7576" s="75"/>
      <c r="L7576" s="75"/>
    </row>
    <row r="7577" spans="2:12" ht="19.5" customHeight="1" x14ac:dyDescent="0.3">
      <c r="B7577" s="32" t="s">
        <v>57</v>
      </c>
      <c r="C7577" s="30" t="s">
        <v>34</v>
      </c>
      <c r="D7577" s="30" t="s">
        <v>75</v>
      </c>
      <c r="E7577" s="84">
        <v>45047</v>
      </c>
      <c r="F7577" s="85">
        <v>12</v>
      </c>
      <c r="G7577" s="86"/>
      <c r="H7577" s="86"/>
      <c r="I7577" s="86"/>
      <c r="J7577" s="75"/>
      <c r="K7577" s="75"/>
      <c r="L7577" s="75"/>
    </row>
    <row r="7578" spans="2:12" ht="19.5" customHeight="1" x14ac:dyDescent="0.3">
      <c r="B7578" s="32" t="s">
        <v>57</v>
      </c>
      <c r="C7578" s="30" t="s">
        <v>34</v>
      </c>
      <c r="D7578" s="30" t="s">
        <v>75</v>
      </c>
      <c r="E7578" s="84">
        <v>45078</v>
      </c>
      <c r="F7578" s="85">
        <v>12</v>
      </c>
      <c r="G7578" s="86"/>
      <c r="H7578" s="86"/>
      <c r="I7578" s="86"/>
      <c r="J7578" s="75"/>
      <c r="K7578" s="75"/>
      <c r="L7578" s="75"/>
    </row>
    <row r="7579" spans="2:12" ht="19.5" customHeight="1" x14ac:dyDescent="0.3">
      <c r="B7579" s="32" t="s">
        <v>57</v>
      </c>
      <c r="C7579" s="30" t="s">
        <v>34</v>
      </c>
      <c r="D7579" s="30" t="s">
        <v>75</v>
      </c>
      <c r="E7579" s="84">
        <v>45108</v>
      </c>
      <c r="F7579" s="85">
        <v>12</v>
      </c>
      <c r="G7579" s="86"/>
      <c r="H7579" s="86"/>
      <c r="I7579" s="86"/>
      <c r="J7579" s="75"/>
      <c r="K7579" s="75"/>
      <c r="L7579" s="75"/>
    </row>
    <row r="7580" spans="2:12" ht="19.5" customHeight="1" x14ac:dyDescent="0.3">
      <c r="B7580" s="32" t="s">
        <v>57</v>
      </c>
      <c r="C7580" s="30" t="s">
        <v>34</v>
      </c>
      <c r="D7580" s="30" t="s">
        <v>75</v>
      </c>
      <c r="E7580" s="84">
        <v>44927</v>
      </c>
      <c r="F7580" s="85">
        <v>15</v>
      </c>
      <c r="G7580" s="86"/>
      <c r="H7580" s="86"/>
      <c r="I7580" s="86"/>
      <c r="J7580" s="75"/>
      <c r="K7580" s="75"/>
      <c r="L7580" s="75"/>
    </row>
    <row r="7581" spans="2:12" ht="19.5" customHeight="1" x14ac:dyDescent="0.3">
      <c r="B7581" s="32" t="s">
        <v>57</v>
      </c>
      <c r="C7581" s="30" t="s">
        <v>34</v>
      </c>
      <c r="D7581" s="30" t="s">
        <v>75</v>
      </c>
      <c r="E7581" s="84">
        <v>44958</v>
      </c>
      <c r="F7581" s="85">
        <v>15</v>
      </c>
      <c r="G7581" s="86"/>
      <c r="H7581" s="86"/>
      <c r="I7581" s="86"/>
      <c r="J7581" s="75"/>
      <c r="K7581" s="75"/>
      <c r="L7581" s="75"/>
    </row>
    <row r="7582" spans="2:12" ht="19.5" customHeight="1" x14ac:dyDescent="0.3">
      <c r="B7582" s="32" t="s">
        <v>57</v>
      </c>
      <c r="C7582" s="30" t="s">
        <v>34</v>
      </c>
      <c r="D7582" s="30" t="s">
        <v>75</v>
      </c>
      <c r="E7582" s="84">
        <v>44986</v>
      </c>
      <c r="F7582" s="85">
        <v>15</v>
      </c>
      <c r="G7582" s="86"/>
      <c r="H7582" s="86"/>
      <c r="I7582" s="86"/>
      <c r="J7582" s="75"/>
      <c r="K7582" s="75"/>
      <c r="L7582" s="75"/>
    </row>
    <row r="7583" spans="2:12" ht="19.5" customHeight="1" x14ac:dyDescent="0.3">
      <c r="B7583" s="32" t="s">
        <v>57</v>
      </c>
      <c r="C7583" s="30" t="s">
        <v>34</v>
      </c>
      <c r="D7583" s="30" t="s">
        <v>75</v>
      </c>
      <c r="E7583" s="84">
        <v>45017</v>
      </c>
      <c r="F7583" s="85">
        <v>15</v>
      </c>
      <c r="G7583" s="86"/>
      <c r="H7583" s="86"/>
      <c r="I7583" s="86"/>
      <c r="J7583" s="75"/>
      <c r="K7583" s="75"/>
      <c r="L7583" s="75"/>
    </row>
    <row r="7584" spans="2:12" ht="19.5" customHeight="1" x14ac:dyDescent="0.3">
      <c r="B7584" s="32" t="s">
        <v>57</v>
      </c>
      <c r="C7584" s="30" t="s">
        <v>34</v>
      </c>
      <c r="D7584" s="30" t="s">
        <v>75</v>
      </c>
      <c r="E7584" s="84">
        <v>45047</v>
      </c>
      <c r="F7584" s="85">
        <v>15</v>
      </c>
      <c r="G7584" s="86"/>
      <c r="H7584" s="86"/>
      <c r="I7584" s="86"/>
      <c r="J7584" s="75"/>
      <c r="K7584" s="75"/>
      <c r="L7584" s="75"/>
    </row>
    <row r="7585" spans="2:12" ht="19.5" customHeight="1" x14ac:dyDescent="0.3">
      <c r="B7585" s="32" t="s">
        <v>57</v>
      </c>
      <c r="C7585" s="30" t="s">
        <v>34</v>
      </c>
      <c r="D7585" s="30" t="s">
        <v>75</v>
      </c>
      <c r="E7585" s="84">
        <v>45078</v>
      </c>
      <c r="F7585" s="85">
        <v>15</v>
      </c>
      <c r="G7585" s="86"/>
      <c r="H7585" s="86"/>
      <c r="I7585" s="86"/>
      <c r="J7585" s="75"/>
      <c r="K7585" s="75"/>
      <c r="L7585" s="75"/>
    </row>
    <row r="7586" spans="2:12" ht="19.5" customHeight="1" x14ac:dyDescent="0.3">
      <c r="B7586" s="32" t="s">
        <v>57</v>
      </c>
      <c r="C7586" s="30" t="s">
        <v>34</v>
      </c>
      <c r="D7586" s="30" t="s">
        <v>75</v>
      </c>
      <c r="E7586" s="84">
        <v>45108</v>
      </c>
      <c r="F7586" s="85">
        <v>15</v>
      </c>
      <c r="G7586" s="86"/>
      <c r="H7586" s="86"/>
      <c r="I7586" s="86"/>
      <c r="J7586" s="75"/>
      <c r="K7586" s="75"/>
      <c r="L7586" s="75"/>
    </row>
    <row r="7587" spans="2:12" ht="19.5" customHeight="1" x14ac:dyDescent="0.3">
      <c r="B7587" s="32" t="s">
        <v>57</v>
      </c>
      <c r="C7587" s="30" t="s">
        <v>34</v>
      </c>
      <c r="D7587" s="30" t="s">
        <v>75</v>
      </c>
      <c r="E7587" s="84">
        <v>44927</v>
      </c>
      <c r="F7587" s="85">
        <v>18</v>
      </c>
      <c r="G7587" s="86"/>
      <c r="H7587" s="86"/>
      <c r="I7587" s="86"/>
      <c r="J7587" s="75"/>
      <c r="K7587" s="75"/>
      <c r="L7587" s="75"/>
    </row>
    <row r="7588" spans="2:12" ht="19.5" customHeight="1" x14ac:dyDescent="0.3">
      <c r="B7588" s="32" t="s">
        <v>57</v>
      </c>
      <c r="C7588" s="30" t="s">
        <v>34</v>
      </c>
      <c r="D7588" s="30" t="s">
        <v>75</v>
      </c>
      <c r="E7588" s="84">
        <v>44958</v>
      </c>
      <c r="F7588" s="85">
        <v>18</v>
      </c>
      <c r="G7588" s="86"/>
      <c r="H7588" s="86"/>
      <c r="I7588" s="86"/>
      <c r="J7588" s="75"/>
      <c r="K7588" s="75"/>
      <c r="L7588" s="75"/>
    </row>
    <row r="7589" spans="2:12" ht="19.5" customHeight="1" x14ac:dyDescent="0.3">
      <c r="B7589" s="32" t="s">
        <v>57</v>
      </c>
      <c r="C7589" s="30" t="s">
        <v>34</v>
      </c>
      <c r="D7589" s="30" t="s">
        <v>75</v>
      </c>
      <c r="E7589" s="84">
        <v>44986</v>
      </c>
      <c r="F7589" s="85">
        <v>18</v>
      </c>
      <c r="G7589" s="86"/>
      <c r="H7589" s="86"/>
      <c r="I7589" s="86"/>
      <c r="J7589" s="75"/>
      <c r="K7589" s="75"/>
      <c r="L7589" s="75"/>
    </row>
    <row r="7590" spans="2:12" ht="19.5" customHeight="1" x14ac:dyDescent="0.3">
      <c r="B7590" s="32" t="s">
        <v>57</v>
      </c>
      <c r="C7590" s="30" t="s">
        <v>34</v>
      </c>
      <c r="D7590" s="30" t="s">
        <v>75</v>
      </c>
      <c r="E7590" s="84">
        <v>45017</v>
      </c>
      <c r="F7590" s="85">
        <v>18</v>
      </c>
      <c r="G7590" s="86"/>
      <c r="H7590" s="86"/>
      <c r="I7590" s="86"/>
      <c r="J7590" s="75"/>
      <c r="K7590" s="75"/>
      <c r="L7590" s="75"/>
    </row>
    <row r="7591" spans="2:12" ht="19.5" customHeight="1" x14ac:dyDescent="0.3">
      <c r="B7591" s="32" t="s">
        <v>57</v>
      </c>
      <c r="C7591" s="30" t="s">
        <v>34</v>
      </c>
      <c r="D7591" s="30" t="s">
        <v>75</v>
      </c>
      <c r="E7591" s="84">
        <v>45047</v>
      </c>
      <c r="F7591" s="85">
        <v>18</v>
      </c>
      <c r="G7591" s="86"/>
      <c r="H7591" s="86"/>
      <c r="I7591" s="86"/>
      <c r="J7591" s="75"/>
      <c r="K7591" s="75"/>
      <c r="L7591" s="75"/>
    </row>
    <row r="7592" spans="2:12" ht="19.5" customHeight="1" x14ac:dyDescent="0.3">
      <c r="B7592" s="32" t="s">
        <v>57</v>
      </c>
      <c r="C7592" s="30" t="s">
        <v>34</v>
      </c>
      <c r="D7592" s="30" t="s">
        <v>75</v>
      </c>
      <c r="E7592" s="84">
        <v>45078</v>
      </c>
      <c r="F7592" s="85">
        <v>18</v>
      </c>
      <c r="G7592" s="86"/>
      <c r="H7592" s="86"/>
      <c r="I7592" s="86"/>
      <c r="J7592" s="75"/>
      <c r="K7592" s="75"/>
      <c r="L7592" s="75"/>
    </row>
    <row r="7593" spans="2:12" ht="19.5" customHeight="1" x14ac:dyDescent="0.3">
      <c r="B7593" s="32" t="s">
        <v>57</v>
      </c>
      <c r="C7593" s="30" t="s">
        <v>34</v>
      </c>
      <c r="D7593" s="30" t="s">
        <v>75</v>
      </c>
      <c r="E7593" s="84">
        <v>45108</v>
      </c>
      <c r="F7593" s="85">
        <v>18</v>
      </c>
      <c r="G7593" s="86"/>
      <c r="H7593" s="86"/>
      <c r="I7593" s="86"/>
      <c r="J7593" s="75"/>
      <c r="K7593" s="75"/>
      <c r="L7593" s="75"/>
    </row>
    <row r="7594" spans="2:12" ht="19.5" customHeight="1" x14ac:dyDescent="0.3">
      <c r="B7594" s="32" t="s">
        <v>57</v>
      </c>
      <c r="C7594" s="30" t="s">
        <v>34</v>
      </c>
      <c r="D7594" s="30" t="s">
        <v>75</v>
      </c>
      <c r="E7594" s="84">
        <v>44927</v>
      </c>
      <c r="F7594" s="85">
        <v>20</v>
      </c>
      <c r="G7594" s="86"/>
      <c r="H7594" s="86"/>
      <c r="I7594" s="86"/>
      <c r="J7594" s="75"/>
      <c r="K7594" s="75"/>
      <c r="L7594" s="75"/>
    </row>
    <row r="7595" spans="2:12" ht="19.5" customHeight="1" x14ac:dyDescent="0.3">
      <c r="B7595" s="32" t="s">
        <v>57</v>
      </c>
      <c r="C7595" s="30" t="s">
        <v>34</v>
      </c>
      <c r="D7595" s="30" t="s">
        <v>75</v>
      </c>
      <c r="E7595" s="84">
        <v>44958</v>
      </c>
      <c r="F7595" s="85">
        <v>20</v>
      </c>
      <c r="G7595" s="86"/>
      <c r="H7595" s="86"/>
      <c r="I7595" s="86"/>
      <c r="J7595" s="75"/>
      <c r="K7595" s="75"/>
      <c r="L7595" s="75"/>
    </row>
    <row r="7596" spans="2:12" ht="19.5" customHeight="1" x14ac:dyDescent="0.3">
      <c r="B7596" s="32" t="s">
        <v>57</v>
      </c>
      <c r="C7596" s="30" t="s">
        <v>34</v>
      </c>
      <c r="D7596" s="30" t="s">
        <v>75</v>
      </c>
      <c r="E7596" s="84">
        <v>44986</v>
      </c>
      <c r="F7596" s="85">
        <v>20</v>
      </c>
      <c r="G7596" s="86"/>
      <c r="H7596" s="86"/>
      <c r="I7596" s="86"/>
      <c r="J7596" s="75"/>
      <c r="K7596" s="75"/>
      <c r="L7596" s="75"/>
    </row>
    <row r="7597" spans="2:12" ht="19.5" customHeight="1" x14ac:dyDescent="0.3">
      <c r="B7597" s="32" t="s">
        <v>57</v>
      </c>
      <c r="C7597" s="30" t="s">
        <v>34</v>
      </c>
      <c r="D7597" s="30" t="s">
        <v>75</v>
      </c>
      <c r="E7597" s="84">
        <v>45017</v>
      </c>
      <c r="F7597" s="85">
        <v>20</v>
      </c>
      <c r="G7597" s="86"/>
      <c r="H7597" s="86"/>
      <c r="I7597" s="86"/>
      <c r="J7597" s="75"/>
      <c r="K7597" s="75"/>
      <c r="L7597" s="75"/>
    </row>
    <row r="7598" spans="2:12" ht="19.5" customHeight="1" x14ac:dyDescent="0.3">
      <c r="B7598" s="32" t="s">
        <v>57</v>
      </c>
      <c r="C7598" s="30" t="s">
        <v>34</v>
      </c>
      <c r="D7598" s="30" t="s">
        <v>75</v>
      </c>
      <c r="E7598" s="84">
        <v>45047</v>
      </c>
      <c r="F7598" s="85">
        <v>20</v>
      </c>
      <c r="G7598" s="86"/>
      <c r="H7598" s="86"/>
      <c r="I7598" s="86"/>
      <c r="J7598" s="75"/>
      <c r="K7598" s="75"/>
      <c r="L7598" s="75"/>
    </row>
    <row r="7599" spans="2:12" ht="19.5" customHeight="1" x14ac:dyDescent="0.3">
      <c r="B7599" s="32" t="s">
        <v>57</v>
      </c>
      <c r="C7599" s="30" t="s">
        <v>34</v>
      </c>
      <c r="D7599" s="30" t="s">
        <v>75</v>
      </c>
      <c r="E7599" s="84">
        <v>45078</v>
      </c>
      <c r="F7599" s="85">
        <v>20</v>
      </c>
      <c r="G7599" s="86"/>
      <c r="H7599" s="86"/>
      <c r="I7599" s="86"/>
      <c r="J7599" s="75"/>
      <c r="K7599" s="75"/>
      <c r="L7599" s="75"/>
    </row>
    <row r="7600" spans="2:12" ht="19.5" customHeight="1" x14ac:dyDescent="0.3">
      <c r="B7600" s="32" t="s">
        <v>57</v>
      </c>
      <c r="C7600" s="30" t="s">
        <v>34</v>
      </c>
      <c r="D7600" s="30" t="s">
        <v>75</v>
      </c>
      <c r="E7600" s="84">
        <v>45108</v>
      </c>
      <c r="F7600" s="85">
        <v>20</v>
      </c>
      <c r="G7600" s="86"/>
      <c r="H7600" s="86"/>
      <c r="I7600" s="86"/>
      <c r="J7600" s="75"/>
      <c r="K7600" s="75"/>
      <c r="L7600" s="75"/>
    </row>
    <row r="7601" spans="2:12" ht="19.5" customHeight="1" x14ac:dyDescent="0.3">
      <c r="B7601" s="32" t="s">
        <v>57</v>
      </c>
      <c r="C7601" s="30" t="s">
        <v>34</v>
      </c>
      <c r="D7601" s="30" t="s">
        <v>75</v>
      </c>
      <c r="E7601" s="84">
        <v>44927</v>
      </c>
      <c r="F7601" s="85">
        <v>25</v>
      </c>
      <c r="G7601" s="86"/>
      <c r="H7601" s="86"/>
      <c r="I7601" s="86"/>
      <c r="J7601" s="75"/>
      <c r="K7601" s="75"/>
      <c r="L7601" s="75"/>
    </row>
    <row r="7602" spans="2:12" ht="19.5" customHeight="1" x14ac:dyDescent="0.3">
      <c r="B7602" s="32" t="s">
        <v>57</v>
      </c>
      <c r="C7602" s="30" t="s">
        <v>34</v>
      </c>
      <c r="D7602" s="30" t="s">
        <v>75</v>
      </c>
      <c r="E7602" s="84">
        <v>44958</v>
      </c>
      <c r="F7602" s="85">
        <v>25</v>
      </c>
      <c r="G7602" s="86"/>
      <c r="H7602" s="86"/>
      <c r="I7602" s="86"/>
      <c r="J7602" s="75"/>
      <c r="K7602" s="75"/>
      <c r="L7602" s="75"/>
    </row>
    <row r="7603" spans="2:12" ht="19.5" customHeight="1" x14ac:dyDescent="0.3">
      <c r="B7603" s="32" t="s">
        <v>57</v>
      </c>
      <c r="C7603" s="30" t="s">
        <v>34</v>
      </c>
      <c r="D7603" s="30" t="s">
        <v>75</v>
      </c>
      <c r="E7603" s="84">
        <v>44986</v>
      </c>
      <c r="F7603" s="85">
        <v>25</v>
      </c>
      <c r="G7603" s="86"/>
      <c r="H7603" s="86"/>
      <c r="I7603" s="86"/>
      <c r="J7603" s="75"/>
      <c r="K7603" s="75"/>
      <c r="L7603" s="75"/>
    </row>
    <row r="7604" spans="2:12" ht="19.5" customHeight="1" x14ac:dyDescent="0.3">
      <c r="B7604" s="32" t="s">
        <v>57</v>
      </c>
      <c r="C7604" s="30" t="s">
        <v>34</v>
      </c>
      <c r="D7604" s="30" t="s">
        <v>75</v>
      </c>
      <c r="E7604" s="84">
        <v>45017</v>
      </c>
      <c r="F7604" s="85">
        <v>25</v>
      </c>
      <c r="G7604" s="86"/>
      <c r="H7604" s="86"/>
      <c r="I7604" s="86"/>
      <c r="J7604" s="75"/>
      <c r="K7604" s="75"/>
      <c r="L7604" s="75"/>
    </row>
    <row r="7605" spans="2:12" ht="19.5" customHeight="1" x14ac:dyDescent="0.3">
      <c r="B7605" s="32" t="s">
        <v>57</v>
      </c>
      <c r="C7605" s="30" t="s">
        <v>34</v>
      </c>
      <c r="D7605" s="30" t="s">
        <v>75</v>
      </c>
      <c r="E7605" s="84">
        <v>45047</v>
      </c>
      <c r="F7605" s="85">
        <v>25</v>
      </c>
      <c r="G7605" s="86"/>
      <c r="H7605" s="86"/>
      <c r="I7605" s="86"/>
      <c r="J7605" s="75"/>
      <c r="K7605" s="75"/>
      <c r="L7605" s="75"/>
    </row>
    <row r="7606" spans="2:12" ht="19.5" customHeight="1" x14ac:dyDescent="0.3">
      <c r="B7606" s="32" t="s">
        <v>57</v>
      </c>
      <c r="C7606" s="30" t="s">
        <v>34</v>
      </c>
      <c r="D7606" s="30" t="s">
        <v>75</v>
      </c>
      <c r="E7606" s="84">
        <v>45078</v>
      </c>
      <c r="F7606" s="85">
        <v>25</v>
      </c>
      <c r="G7606" s="86"/>
      <c r="H7606" s="86"/>
      <c r="I7606" s="86"/>
      <c r="J7606" s="75"/>
      <c r="K7606" s="75"/>
      <c r="L7606" s="75"/>
    </row>
    <row r="7607" spans="2:12" ht="19.5" customHeight="1" x14ac:dyDescent="0.3">
      <c r="B7607" s="32" t="s">
        <v>57</v>
      </c>
      <c r="C7607" s="30" t="s">
        <v>34</v>
      </c>
      <c r="D7607" s="30" t="s">
        <v>75</v>
      </c>
      <c r="E7607" s="84">
        <v>45108</v>
      </c>
      <c r="F7607" s="85">
        <v>25</v>
      </c>
      <c r="G7607" s="86"/>
      <c r="H7607" s="86"/>
      <c r="I7607" s="86"/>
      <c r="J7607" s="75"/>
      <c r="K7607" s="75"/>
      <c r="L7607" s="75"/>
    </row>
    <row r="7608" spans="2:12" ht="19.5" customHeight="1" x14ac:dyDescent="0.3">
      <c r="B7608" s="32" t="s">
        <v>57</v>
      </c>
      <c r="C7608" s="30" t="s">
        <v>34</v>
      </c>
      <c r="D7608" s="30" t="s">
        <v>75</v>
      </c>
      <c r="E7608" s="84">
        <v>44927</v>
      </c>
      <c r="F7608" s="85">
        <v>3</v>
      </c>
      <c r="G7608" s="86"/>
      <c r="H7608" s="86"/>
      <c r="I7608" s="86"/>
      <c r="J7608" s="75"/>
      <c r="K7608" s="75"/>
      <c r="L7608" s="75"/>
    </row>
    <row r="7609" spans="2:12" ht="19.5" customHeight="1" x14ac:dyDescent="0.3">
      <c r="B7609" s="32" t="s">
        <v>57</v>
      </c>
      <c r="C7609" s="30" t="s">
        <v>34</v>
      </c>
      <c r="D7609" s="30" t="s">
        <v>75</v>
      </c>
      <c r="E7609" s="84">
        <v>44958</v>
      </c>
      <c r="F7609" s="85">
        <v>3</v>
      </c>
      <c r="G7609" s="86"/>
      <c r="H7609" s="86"/>
      <c r="I7609" s="86"/>
      <c r="J7609" s="75"/>
      <c r="K7609" s="75"/>
      <c r="L7609" s="75"/>
    </row>
    <row r="7610" spans="2:12" ht="19.5" customHeight="1" x14ac:dyDescent="0.3">
      <c r="B7610" s="32" t="s">
        <v>57</v>
      </c>
      <c r="C7610" s="30" t="s">
        <v>34</v>
      </c>
      <c r="D7610" s="30" t="s">
        <v>75</v>
      </c>
      <c r="E7610" s="84">
        <v>44986</v>
      </c>
      <c r="F7610" s="85">
        <v>3</v>
      </c>
      <c r="G7610" s="86"/>
      <c r="H7610" s="86"/>
      <c r="I7610" s="86"/>
      <c r="J7610" s="75"/>
      <c r="K7610" s="75"/>
      <c r="L7610" s="75"/>
    </row>
    <row r="7611" spans="2:12" ht="19.5" customHeight="1" x14ac:dyDescent="0.3">
      <c r="B7611" s="32" t="s">
        <v>57</v>
      </c>
      <c r="C7611" s="30" t="s">
        <v>34</v>
      </c>
      <c r="D7611" s="30" t="s">
        <v>75</v>
      </c>
      <c r="E7611" s="84">
        <v>45017</v>
      </c>
      <c r="F7611" s="85">
        <v>3</v>
      </c>
      <c r="G7611" s="86"/>
      <c r="H7611" s="86"/>
      <c r="I7611" s="86"/>
      <c r="J7611" s="75"/>
      <c r="K7611" s="75"/>
      <c r="L7611" s="75"/>
    </row>
    <row r="7612" spans="2:12" ht="19.5" customHeight="1" x14ac:dyDescent="0.3">
      <c r="B7612" s="32" t="s">
        <v>57</v>
      </c>
      <c r="C7612" s="30" t="s">
        <v>34</v>
      </c>
      <c r="D7612" s="30" t="s">
        <v>75</v>
      </c>
      <c r="E7612" s="84">
        <v>45047</v>
      </c>
      <c r="F7612" s="85">
        <v>3</v>
      </c>
      <c r="G7612" s="86"/>
      <c r="H7612" s="86"/>
      <c r="I7612" s="86"/>
      <c r="J7612" s="75"/>
      <c r="K7612" s="75"/>
      <c r="L7612" s="75"/>
    </row>
    <row r="7613" spans="2:12" ht="19.5" customHeight="1" x14ac:dyDescent="0.3">
      <c r="B7613" s="32" t="s">
        <v>57</v>
      </c>
      <c r="C7613" s="30" t="s">
        <v>34</v>
      </c>
      <c r="D7613" s="30" t="s">
        <v>75</v>
      </c>
      <c r="E7613" s="84">
        <v>45078</v>
      </c>
      <c r="F7613" s="85">
        <v>3</v>
      </c>
      <c r="G7613" s="86"/>
      <c r="H7613" s="86"/>
      <c r="I7613" s="86"/>
      <c r="J7613" s="75"/>
      <c r="K7613" s="75"/>
      <c r="L7613" s="75"/>
    </row>
    <row r="7614" spans="2:12" ht="19.5" customHeight="1" x14ac:dyDescent="0.3">
      <c r="B7614" s="32" t="s">
        <v>57</v>
      </c>
      <c r="C7614" s="30" t="s">
        <v>34</v>
      </c>
      <c r="D7614" s="30" t="s">
        <v>75</v>
      </c>
      <c r="E7614" s="84">
        <v>45108</v>
      </c>
      <c r="F7614" s="85">
        <v>3</v>
      </c>
      <c r="G7614" s="86"/>
      <c r="H7614" s="86"/>
      <c r="I7614" s="86"/>
      <c r="J7614" s="75"/>
      <c r="K7614" s="75"/>
      <c r="L7614" s="75"/>
    </row>
    <row r="7615" spans="2:12" ht="19.5" customHeight="1" x14ac:dyDescent="0.3">
      <c r="B7615" s="32" t="s">
        <v>57</v>
      </c>
      <c r="C7615" s="30" t="s">
        <v>34</v>
      </c>
      <c r="D7615" s="30" t="s">
        <v>75</v>
      </c>
      <c r="E7615" s="84">
        <v>44927</v>
      </c>
      <c r="F7615" s="85">
        <v>30</v>
      </c>
      <c r="G7615" s="86"/>
      <c r="H7615" s="86"/>
      <c r="I7615" s="86"/>
      <c r="J7615" s="75"/>
      <c r="K7615" s="75"/>
      <c r="L7615" s="75"/>
    </row>
    <row r="7616" spans="2:12" ht="19.5" customHeight="1" x14ac:dyDescent="0.3">
      <c r="B7616" s="32" t="s">
        <v>57</v>
      </c>
      <c r="C7616" s="30" t="s">
        <v>34</v>
      </c>
      <c r="D7616" s="30" t="s">
        <v>75</v>
      </c>
      <c r="E7616" s="84">
        <v>44958</v>
      </c>
      <c r="F7616" s="85">
        <v>30</v>
      </c>
      <c r="G7616" s="86"/>
      <c r="H7616" s="86"/>
      <c r="I7616" s="86"/>
      <c r="J7616" s="75"/>
      <c r="K7616" s="75"/>
      <c r="L7616" s="75"/>
    </row>
    <row r="7617" spans="2:12" ht="19.5" customHeight="1" x14ac:dyDescent="0.3">
      <c r="B7617" s="32" t="s">
        <v>57</v>
      </c>
      <c r="C7617" s="30" t="s">
        <v>34</v>
      </c>
      <c r="D7617" s="30" t="s">
        <v>75</v>
      </c>
      <c r="E7617" s="84">
        <v>44986</v>
      </c>
      <c r="F7617" s="85">
        <v>30</v>
      </c>
      <c r="G7617" s="86"/>
      <c r="H7617" s="86"/>
      <c r="I7617" s="86"/>
      <c r="J7617" s="75"/>
      <c r="K7617" s="75"/>
      <c r="L7617" s="75"/>
    </row>
    <row r="7618" spans="2:12" ht="19.5" customHeight="1" x14ac:dyDescent="0.3">
      <c r="B7618" s="32" t="s">
        <v>57</v>
      </c>
      <c r="C7618" s="30" t="s">
        <v>34</v>
      </c>
      <c r="D7618" s="30" t="s">
        <v>75</v>
      </c>
      <c r="E7618" s="84">
        <v>45017</v>
      </c>
      <c r="F7618" s="85">
        <v>30</v>
      </c>
      <c r="G7618" s="86"/>
      <c r="H7618" s="86"/>
      <c r="I7618" s="86"/>
      <c r="J7618" s="75"/>
      <c r="K7618" s="75"/>
      <c r="L7618" s="75"/>
    </row>
    <row r="7619" spans="2:12" ht="19.5" customHeight="1" x14ac:dyDescent="0.3">
      <c r="B7619" s="32" t="s">
        <v>57</v>
      </c>
      <c r="C7619" s="30" t="s">
        <v>34</v>
      </c>
      <c r="D7619" s="30" t="s">
        <v>75</v>
      </c>
      <c r="E7619" s="84">
        <v>45047</v>
      </c>
      <c r="F7619" s="85">
        <v>30</v>
      </c>
      <c r="G7619" s="86"/>
      <c r="H7619" s="86"/>
      <c r="I7619" s="86"/>
      <c r="J7619" s="75"/>
      <c r="K7619" s="75"/>
      <c r="L7619" s="75"/>
    </row>
    <row r="7620" spans="2:12" ht="19.5" customHeight="1" x14ac:dyDescent="0.3">
      <c r="B7620" s="32" t="s">
        <v>57</v>
      </c>
      <c r="C7620" s="30" t="s">
        <v>34</v>
      </c>
      <c r="D7620" s="30" t="s">
        <v>75</v>
      </c>
      <c r="E7620" s="84">
        <v>45078</v>
      </c>
      <c r="F7620" s="85">
        <v>30</v>
      </c>
      <c r="G7620" s="86"/>
      <c r="H7620" s="86"/>
      <c r="I7620" s="86"/>
      <c r="J7620" s="75"/>
      <c r="K7620" s="75"/>
      <c r="L7620" s="75"/>
    </row>
    <row r="7621" spans="2:12" ht="19.5" customHeight="1" x14ac:dyDescent="0.3">
      <c r="B7621" s="32" t="s">
        <v>57</v>
      </c>
      <c r="C7621" s="30" t="s">
        <v>34</v>
      </c>
      <c r="D7621" s="30" t="s">
        <v>75</v>
      </c>
      <c r="E7621" s="84">
        <v>45108</v>
      </c>
      <c r="F7621" s="85">
        <v>30</v>
      </c>
      <c r="G7621" s="86"/>
      <c r="H7621" s="86"/>
      <c r="I7621" s="86"/>
      <c r="J7621" s="75"/>
      <c r="K7621" s="75"/>
      <c r="L7621" s="75"/>
    </row>
    <row r="7622" spans="2:12" ht="19.5" customHeight="1" x14ac:dyDescent="0.3">
      <c r="B7622" s="32" t="s">
        <v>57</v>
      </c>
      <c r="C7622" s="30" t="s">
        <v>34</v>
      </c>
      <c r="D7622" s="30" t="s">
        <v>75</v>
      </c>
      <c r="E7622" s="84">
        <v>44927</v>
      </c>
      <c r="F7622" s="85">
        <v>35</v>
      </c>
      <c r="G7622" s="86"/>
      <c r="H7622" s="86"/>
      <c r="I7622" s="86"/>
      <c r="J7622" s="75"/>
      <c r="K7622" s="75"/>
      <c r="L7622" s="75"/>
    </row>
    <row r="7623" spans="2:12" ht="19.5" customHeight="1" x14ac:dyDescent="0.3">
      <c r="B7623" s="32" t="s">
        <v>57</v>
      </c>
      <c r="C7623" s="30" t="s">
        <v>34</v>
      </c>
      <c r="D7623" s="30" t="s">
        <v>75</v>
      </c>
      <c r="E7623" s="84">
        <v>44958</v>
      </c>
      <c r="F7623" s="85">
        <v>35</v>
      </c>
      <c r="G7623" s="86"/>
      <c r="H7623" s="86"/>
      <c r="I7623" s="86"/>
      <c r="J7623" s="75"/>
      <c r="K7623" s="75"/>
      <c r="L7623" s="75"/>
    </row>
    <row r="7624" spans="2:12" ht="19.5" customHeight="1" x14ac:dyDescent="0.3">
      <c r="B7624" s="32" t="s">
        <v>57</v>
      </c>
      <c r="C7624" s="30" t="s">
        <v>34</v>
      </c>
      <c r="D7624" s="30" t="s">
        <v>75</v>
      </c>
      <c r="E7624" s="84">
        <v>44986</v>
      </c>
      <c r="F7624" s="85">
        <v>35</v>
      </c>
      <c r="G7624" s="86"/>
      <c r="H7624" s="86"/>
      <c r="I7624" s="86"/>
      <c r="J7624" s="75"/>
      <c r="K7624" s="75"/>
      <c r="L7624" s="75"/>
    </row>
    <row r="7625" spans="2:12" ht="19.5" customHeight="1" x14ac:dyDescent="0.3">
      <c r="B7625" s="32" t="s">
        <v>57</v>
      </c>
      <c r="C7625" s="30" t="s">
        <v>34</v>
      </c>
      <c r="D7625" s="30" t="s">
        <v>75</v>
      </c>
      <c r="E7625" s="84">
        <v>45017</v>
      </c>
      <c r="F7625" s="85">
        <v>35</v>
      </c>
      <c r="G7625" s="86"/>
      <c r="H7625" s="86"/>
      <c r="I7625" s="86"/>
      <c r="J7625" s="75"/>
      <c r="K7625" s="75"/>
      <c r="L7625" s="75"/>
    </row>
    <row r="7626" spans="2:12" ht="19.5" customHeight="1" x14ac:dyDescent="0.3">
      <c r="B7626" s="32" t="s">
        <v>57</v>
      </c>
      <c r="C7626" s="30" t="s">
        <v>34</v>
      </c>
      <c r="D7626" s="30" t="s">
        <v>75</v>
      </c>
      <c r="E7626" s="84">
        <v>45047</v>
      </c>
      <c r="F7626" s="85">
        <v>35</v>
      </c>
      <c r="G7626" s="86"/>
      <c r="H7626" s="86"/>
      <c r="I7626" s="86"/>
      <c r="J7626" s="75"/>
      <c r="K7626" s="75"/>
      <c r="L7626" s="75"/>
    </row>
    <row r="7627" spans="2:12" ht="19.5" customHeight="1" x14ac:dyDescent="0.3">
      <c r="B7627" s="32" t="s">
        <v>57</v>
      </c>
      <c r="C7627" s="30" t="s">
        <v>34</v>
      </c>
      <c r="D7627" s="30" t="s">
        <v>75</v>
      </c>
      <c r="E7627" s="84">
        <v>45078</v>
      </c>
      <c r="F7627" s="85">
        <v>35</v>
      </c>
      <c r="G7627" s="86"/>
      <c r="H7627" s="86"/>
      <c r="I7627" s="86"/>
      <c r="J7627" s="75"/>
      <c r="K7627" s="75"/>
      <c r="L7627" s="75"/>
    </row>
    <row r="7628" spans="2:12" ht="19.5" customHeight="1" x14ac:dyDescent="0.3">
      <c r="B7628" s="32" t="s">
        <v>57</v>
      </c>
      <c r="C7628" s="30" t="s">
        <v>34</v>
      </c>
      <c r="D7628" s="30" t="s">
        <v>75</v>
      </c>
      <c r="E7628" s="84">
        <v>45108</v>
      </c>
      <c r="F7628" s="85">
        <v>35</v>
      </c>
      <c r="G7628" s="86"/>
      <c r="H7628" s="86"/>
      <c r="I7628" s="86"/>
      <c r="J7628" s="75"/>
      <c r="K7628" s="75"/>
      <c r="L7628" s="75"/>
    </row>
    <row r="7629" spans="2:12" ht="19.5" customHeight="1" x14ac:dyDescent="0.3">
      <c r="B7629" s="32" t="s">
        <v>57</v>
      </c>
      <c r="C7629" s="30" t="s">
        <v>34</v>
      </c>
      <c r="D7629" s="30" t="s">
        <v>75</v>
      </c>
      <c r="E7629" s="84">
        <v>44927</v>
      </c>
      <c r="F7629" s="85">
        <v>40</v>
      </c>
      <c r="G7629" s="86"/>
      <c r="H7629" s="86"/>
      <c r="I7629" s="86"/>
      <c r="J7629" s="75"/>
      <c r="K7629" s="75"/>
      <c r="L7629" s="75"/>
    </row>
    <row r="7630" spans="2:12" ht="19.5" customHeight="1" x14ac:dyDescent="0.3">
      <c r="B7630" s="32" t="s">
        <v>57</v>
      </c>
      <c r="C7630" s="30" t="s">
        <v>34</v>
      </c>
      <c r="D7630" s="30" t="s">
        <v>75</v>
      </c>
      <c r="E7630" s="84">
        <v>44958</v>
      </c>
      <c r="F7630" s="85">
        <v>40</v>
      </c>
      <c r="G7630" s="86"/>
      <c r="H7630" s="86"/>
      <c r="I7630" s="86"/>
      <c r="J7630" s="75"/>
      <c r="K7630" s="75"/>
      <c r="L7630" s="75"/>
    </row>
    <row r="7631" spans="2:12" ht="19.5" customHeight="1" x14ac:dyDescent="0.3">
      <c r="B7631" s="32" t="s">
        <v>57</v>
      </c>
      <c r="C7631" s="30" t="s">
        <v>34</v>
      </c>
      <c r="D7631" s="30" t="s">
        <v>75</v>
      </c>
      <c r="E7631" s="84">
        <v>44986</v>
      </c>
      <c r="F7631" s="85">
        <v>40</v>
      </c>
      <c r="G7631" s="86"/>
      <c r="H7631" s="86"/>
      <c r="I7631" s="86"/>
      <c r="J7631" s="75"/>
      <c r="K7631" s="75"/>
      <c r="L7631" s="75"/>
    </row>
    <row r="7632" spans="2:12" ht="19.5" customHeight="1" x14ac:dyDescent="0.3">
      <c r="B7632" s="32" t="s">
        <v>57</v>
      </c>
      <c r="C7632" s="30" t="s">
        <v>34</v>
      </c>
      <c r="D7632" s="30" t="s">
        <v>75</v>
      </c>
      <c r="E7632" s="84">
        <v>45017</v>
      </c>
      <c r="F7632" s="85">
        <v>40</v>
      </c>
      <c r="G7632" s="86"/>
      <c r="H7632" s="86"/>
      <c r="I7632" s="86"/>
      <c r="J7632" s="75"/>
      <c r="K7632" s="75"/>
      <c r="L7632" s="75"/>
    </row>
    <row r="7633" spans="2:12" ht="19.5" customHeight="1" x14ac:dyDescent="0.3">
      <c r="B7633" s="32" t="s">
        <v>57</v>
      </c>
      <c r="C7633" s="30" t="s">
        <v>34</v>
      </c>
      <c r="D7633" s="30" t="s">
        <v>75</v>
      </c>
      <c r="E7633" s="84">
        <v>45047</v>
      </c>
      <c r="F7633" s="85">
        <v>40</v>
      </c>
      <c r="G7633" s="86"/>
      <c r="H7633" s="86"/>
      <c r="I7633" s="86"/>
      <c r="J7633" s="75"/>
      <c r="K7633" s="75"/>
      <c r="L7633" s="75"/>
    </row>
    <row r="7634" spans="2:12" ht="19.5" customHeight="1" x14ac:dyDescent="0.3">
      <c r="B7634" s="32" t="s">
        <v>57</v>
      </c>
      <c r="C7634" s="30" t="s">
        <v>34</v>
      </c>
      <c r="D7634" s="30" t="s">
        <v>75</v>
      </c>
      <c r="E7634" s="84">
        <v>45078</v>
      </c>
      <c r="F7634" s="85">
        <v>40</v>
      </c>
      <c r="G7634" s="86"/>
      <c r="H7634" s="86"/>
      <c r="I7634" s="86"/>
      <c r="J7634" s="75"/>
      <c r="K7634" s="75"/>
      <c r="L7634" s="75"/>
    </row>
    <row r="7635" spans="2:12" ht="19.5" customHeight="1" x14ac:dyDescent="0.3">
      <c r="B7635" s="32" t="s">
        <v>57</v>
      </c>
      <c r="C7635" s="30" t="s">
        <v>34</v>
      </c>
      <c r="D7635" s="30" t="s">
        <v>75</v>
      </c>
      <c r="E7635" s="84">
        <v>45108</v>
      </c>
      <c r="F7635" s="85">
        <v>40</v>
      </c>
      <c r="G7635" s="86"/>
      <c r="H7635" s="86"/>
      <c r="I7635" s="86"/>
      <c r="J7635" s="75"/>
      <c r="K7635" s="75"/>
      <c r="L7635" s="75"/>
    </row>
    <row r="7636" spans="2:12" ht="19.5" customHeight="1" x14ac:dyDescent="0.3">
      <c r="B7636" s="32" t="s">
        <v>57</v>
      </c>
      <c r="C7636" s="30" t="s">
        <v>34</v>
      </c>
      <c r="D7636" s="30" t="s">
        <v>75</v>
      </c>
      <c r="E7636" s="84">
        <v>44927</v>
      </c>
      <c r="F7636" s="85">
        <v>6</v>
      </c>
      <c r="G7636" s="86"/>
      <c r="H7636" s="86"/>
      <c r="I7636" s="86"/>
      <c r="J7636" s="75"/>
      <c r="K7636" s="75"/>
      <c r="L7636" s="75"/>
    </row>
    <row r="7637" spans="2:12" ht="19.5" customHeight="1" x14ac:dyDescent="0.3">
      <c r="B7637" s="32" t="s">
        <v>57</v>
      </c>
      <c r="C7637" s="30" t="s">
        <v>34</v>
      </c>
      <c r="D7637" s="30" t="s">
        <v>75</v>
      </c>
      <c r="E7637" s="84">
        <v>44958</v>
      </c>
      <c r="F7637" s="85">
        <v>6</v>
      </c>
      <c r="G7637" s="86"/>
      <c r="H7637" s="86"/>
      <c r="I7637" s="86"/>
      <c r="J7637" s="75"/>
      <c r="K7637" s="75"/>
      <c r="L7637" s="75"/>
    </row>
    <row r="7638" spans="2:12" ht="19.5" customHeight="1" x14ac:dyDescent="0.3">
      <c r="B7638" s="32" t="s">
        <v>57</v>
      </c>
      <c r="C7638" s="30" t="s">
        <v>34</v>
      </c>
      <c r="D7638" s="30" t="s">
        <v>75</v>
      </c>
      <c r="E7638" s="84">
        <v>44986</v>
      </c>
      <c r="F7638" s="85">
        <v>6</v>
      </c>
      <c r="G7638" s="86"/>
      <c r="H7638" s="86"/>
      <c r="I7638" s="86"/>
      <c r="J7638" s="75"/>
      <c r="K7638" s="75"/>
      <c r="L7638" s="75"/>
    </row>
    <row r="7639" spans="2:12" ht="19.5" customHeight="1" x14ac:dyDescent="0.3">
      <c r="B7639" s="32" t="s">
        <v>57</v>
      </c>
      <c r="C7639" s="30" t="s">
        <v>34</v>
      </c>
      <c r="D7639" s="30" t="s">
        <v>75</v>
      </c>
      <c r="E7639" s="84">
        <v>45017</v>
      </c>
      <c r="F7639" s="85">
        <v>6</v>
      </c>
      <c r="G7639" s="86"/>
      <c r="H7639" s="86"/>
      <c r="I7639" s="86"/>
      <c r="J7639" s="75"/>
      <c r="K7639" s="75"/>
      <c r="L7639" s="75"/>
    </row>
    <row r="7640" spans="2:12" ht="19.5" customHeight="1" x14ac:dyDescent="0.3">
      <c r="B7640" s="32" t="s">
        <v>57</v>
      </c>
      <c r="C7640" s="30" t="s">
        <v>34</v>
      </c>
      <c r="D7640" s="30" t="s">
        <v>75</v>
      </c>
      <c r="E7640" s="84">
        <v>45047</v>
      </c>
      <c r="F7640" s="85">
        <v>6</v>
      </c>
      <c r="G7640" s="86"/>
      <c r="H7640" s="86"/>
      <c r="I7640" s="86"/>
      <c r="J7640" s="75"/>
      <c r="K7640" s="75"/>
      <c r="L7640" s="75"/>
    </row>
    <row r="7641" spans="2:12" ht="19.5" customHeight="1" x14ac:dyDescent="0.3">
      <c r="B7641" s="32" t="s">
        <v>57</v>
      </c>
      <c r="C7641" s="30" t="s">
        <v>34</v>
      </c>
      <c r="D7641" s="30" t="s">
        <v>75</v>
      </c>
      <c r="E7641" s="84">
        <v>45078</v>
      </c>
      <c r="F7641" s="85">
        <v>6</v>
      </c>
      <c r="G7641" s="86"/>
      <c r="H7641" s="86"/>
      <c r="I7641" s="86"/>
      <c r="J7641" s="75"/>
      <c r="K7641" s="75"/>
      <c r="L7641" s="75"/>
    </row>
    <row r="7642" spans="2:12" ht="19.5" customHeight="1" x14ac:dyDescent="0.3">
      <c r="B7642" s="32" t="s">
        <v>57</v>
      </c>
      <c r="C7642" s="30" t="s">
        <v>34</v>
      </c>
      <c r="D7642" s="30" t="s">
        <v>75</v>
      </c>
      <c r="E7642" s="84">
        <v>45108</v>
      </c>
      <c r="F7642" s="85">
        <v>6</v>
      </c>
      <c r="G7642" s="86"/>
      <c r="H7642" s="86"/>
      <c r="I7642" s="86"/>
      <c r="J7642" s="75"/>
      <c r="K7642" s="75"/>
      <c r="L7642" s="75"/>
    </row>
    <row r="7643" spans="2:12" ht="19.5" customHeight="1" x14ac:dyDescent="0.3">
      <c r="B7643" s="32" t="s">
        <v>57</v>
      </c>
      <c r="C7643" s="30" t="s">
        <v>34</v>
      </c>
      <c r="D7643" s="30" t="s">
        <v>75</v>
      </c>
      <c r="E7643" s="84">
        <v>44927</v>
      </c>
      <c r="F7643" s="85">
        <v>8</v>
      </c>
      <c r="G7643" s="86"/>
      <c r="H7643" s="86"/>
      <c r="I7643" s="86"/>
      <c r="J7643" s="75"/>
      <c r="K7643" s="75"/>
      <c r="L7643" s="75"/>
    </row>
    <row r="7644" spans="2:12" ht="19.5" customHeight="1" x14ac:dyDescent="0.3">
      <c r="B7644" s="32" t="s">
        <v>57</v>
      </c>
      <c r="C7644" s="30" t="s">
        <v>34</v>
      </c>
      <c r="D7644" s="30" t="s">
        <v>75</v>
      </c>
      <c r="E7644" s="84">
        <v>44958</v>
      </c>
      <c r="F7644" s="85">
        <v>8</v>
      </c>
      <c r="G7644" s="86"/>
      <c r="H7644" s="86"/>
      <c r="I7644" s="86"/>
      <c r="J7644" s="75"/>
      <c r="K7644" s="75"/>
      <c r="L7644" s="75"/>
    </row>
    <row r="7645" spans="2:12" ht="19.5" customHeight="1" x14ac:dyDescent="0.3">
      <c r="B7645" s="32" t="s">
        <v>57</v>
      </c>
      <c r="C7645" s="30" t="s">
        <v>34</v>
      </c>
      <c r="D7645" s="30" t="s">
        <v>75</v>
      </c>
      <c r="E7645" s="84">
        <v>44986</v>
      </c>
      <c r="F7645" s="85">
        <v>8</v>
      </c>
      <c r="G7645" s="86"/>
      <c r="H7645" s="86"/>
      <c r="I7645" s="86"/>
      <c r="J7645" s="75"/>
      <c r="K7645" s="75"/>
      <c r="L7645" s="75"/>
    </row>
    <row r="7646" spans="2:12" ht="19.5" customHeight="1" x14ac:dyDescent="0.3">
      <c r="B7646" s="32" t="s">
        <v>57</v>
      </c>
      <c r="C7646" s="30" t="s">
        <v>34</v>
      </c>
      <c r="D7646" s="30" t="s">
        <v>75</v>
      </c>
      <c r="E7646" s="84">
        <v>45017</v>
      </c>
      <c r="F7646" s="85">
        <v>8</v>
      </c>
      <c r="G7646" s="86"/>
      <c r="H7646" s="86"/>
      <c r="I7646" s="86"/>
      <c r="J7646" s="75"/>
      <c r="K7646" s="75"/>
      <c r="L7646" s="75"/>
    </row>
    <row r="7647" spans="2:12" ht="19.5" customHeight="1" x14ac:dyDescent="0.3">
      <c r="B7647" s="32" t="s">
        <v>57</v>
      </c>
      <c r="C7647" s="30" t="s">
        <v>34</v>
      </c>
      <c r="D7647" s="30" t="s">
        <v>75</v>
      </c>
      <c r="E7647" s="84">
        <v>45047</v>
      </c>
      <c r="F7647" s="85">
        <v>8</v>
      </c>
      <c r="G7647" s="86"/>
      <c r="H7647" s="86"/>
      <c r="I7647" s="86"/>
      <c r="J7647" s="75"/>
      <c r="K7647" s="75"/>
      <c r="L7647" s="75"/>
    </row>
    <row r="7648" spans="2:12" ht="19.5" customHeight="1" x14ac:dyDescent="0.3">
      <c r="B7648" s="32" t="s">
        <v>57</v>
      </c>
      <c r="C7648" s="30" t="s">
        <v>34</v>
      </c>
      <c r="D7648" s="30" t="s">
        <v>75</v>
      </c>
      <c r="E7648" s="84">
        <v>45078</v>
      </c>
      <c r="F7648" s="85">
        <v>8</v>
      </c>
      <c r="G7648" s="86"/>
      <c r="H7648" s="86"/>
      <c r="I7648" s="86"/>
      <c r="J7648" s="75"/>
      <c r="K7648" s="75"/>
      <c r="L7648" s="75"/>
    </row>
    <row r="7649" spans="2:12" ht="19.5" customHeight="1" x14ac:dyDescent="0.3">
      <c r="B7649" s="32" t="s">
        <v>57</v>
      </c>
      <c r="C7649" s="30" t="s">
        <v>34</v>
      </c>
      <c r="D7649" s="30" t="s">
        <v>75</v>
      </c>
      <c r="E7649" s="84">
        <v>45108</v>
      </c>
      <c r="F7649" s="85">
        <v>8</v>
      </c>
      <c r="G7649" s="86"/>
      <c r="H7649" s="86"/>
      <c r="I7649" s="86"/>
      <c r="J7649" s="75"/>
      <c r="K7649" s="75"/>
      <c r="L7649" s="75"/>
    </row>
    <row r="7650" spans="2:12" ht="19.5" customHeight="1" x14ac:dyDescent="0.3">
      <c r="B7650" s="32" t="s">
        <v>57</v>
      </c>
      <c r="C7650" s="30" t="s">
        <v>35</v>
      </c>
      <c r="D7650" s="30" t="s">
        <v>29</v>
      </c>
      <c r="E7650" s="29">
        <v>45078</v>
      </c>
      <c r="F7650" s="28" t="s">
        <v>30</v>
      </c>
      <c r="G7650" s="27">
        <v>0</v>
      </c>
      <c r="H7650" s="27">
        <v>0</v>
      </c>
      <c r="I7650" s="27">
        <v>0.13099751874000001</v>
      </c>
      <c r="J7650" s="26">
        <v>0.12840373595999999</v>
      </c>
      <c r="K7650" s="26">
        <v>0</v>
      </c>
      <c r="L7650" s="26">
        <v>0.12574283113999998</v>
      </c>
    </row>
    <row r="7651" spans="2:12" ht="19.5" customHeight="1" x14ac:dyDescent="0.3">
      <c r="B7651" s="32" t="s">
        <v>57</v>
      </c>
      <c r="C7651" s="30" t="s">
        <v>35</v>
      </c>
      <c r="D7651" s="30" t="s">
        <v>29</v>
      </c>
      <c r="E7651" s="29">
        <v>45047</v>
      </c>
      <c r="F7651" s="28" t="s">
        <v>30</v>
      </c>
      <c r="G7651" s="27">
        <v>0</v>
      </c>
      <c r="H7651" s="27">
        <v>0</v>
      </c>
      <c r="I7651" s="27">
        <v>0</v>
      </c>
      <c r="J7651" s="26">
        <v>0.10842379158</v>
      </c>
      <c r="K7651" s="26">
        <v>0.10461244241999999</v>
      </c>
      <c r="L7651" s="26">
        <v>0.10556050996999999</v>
      </c>
    </row>
    <row r="7652" spans="2:12" ht="19.5" customHeight="1" x14ac:dyDescent="0.3">
      <c r="B7652" s="32" t="s">
        <v>57</v>
      </c>
      <c r="C7652" s="30" t="s">
        <v>35</v>
      </c>
      <c r="D7652" s="30" t="s">
        <v>29</v>
      </c>
      <c r="E7652" s="29">
        <v>45017</v>
      </c>
      <c r="F7652" s="28" t="s">
        <v>30</v>
      </c>
      <c r="G7652" s="27">
        <v>0</v>
      </c>
      <c r="H7652" s="27">
        <v>0</v>
      </c>
      <c r="I7652" s="27">
        <v>0</v>
      </c>
      <c r="J7652" s="26">
        <v>0.10791393654000001</v>
      </c>
      <c r="K7652" s="26">
        <v>0.10410570545999999</v>
      </c>
      <c r="L7652" s="26">
        <v>0.10504549061</v>
      </c>
    </row>
    <row r="7653" spans="2:12" ht="19.5" customHeight="1" x14ac:dyDescent="0.3">
      <c r="B7653" s="32" t="s">
        <v>57</v>
      </c>
      <c r="C7653" s="30" t="s">
        <v>35</v>
      </c>
      <c r="D7653" s="30" t="s">
        <v>29</v>
      </c>
      <c r="E7653" s="29">
        <v>44986</v>
      </c>
      <c r="F7653" s="28" t="s">
        <v>30</v>
      </c>
      <c r="G7653" s="27">
        <v>0</v>
      </c>
      <c r="H7653" s="27">
        <v>0.1340495283</v>
      </c>
      <c r="I7653" s="27">
        <v>0.12737784806999999</v>
      </c>
      <c r="J7653" s="26">
        <v>0</v>
      </c>
      <c r="K7653" s="26">
        <v>0</v>
      </c>
      <c r="L7653" s="26">
        <v>0.12208404777</v>
      </c>
    </row>
    <row r="7654" spans="2:12" ht="19.5" customHeight="1" x14ac:dyDescent="0.3">
      <c r="B7654" s="32" t="s">
        <v>57</v>
      </c>
      <c r="C7654" s="30" t="s">
        <v>35</v>
      </c>
      <c r="D7654" s="30" t="s">
        <v>29</v>
      </c>
      <c r="E7654" s="29">
        <v>44958</v>
      </c>
      <c r="F7654" s="28" t="s">
        <v>30</v>
      </c>
      <c r="G7654" s="27">
        <v>0.18457621699999999</v>
      </c>
      <c r="H7654" s="27">
        <v>0.18102929009999999</v>
      </c>
      <c r="I7654" s="27">
        <v>0</v>
      </c>
      <c r="J7654" s="26">
        <v>0</v>
      </c>
      <c r="K7654" s="26">
        <v>0</v>
      </c>
      <c r="L7654" s="26">
        <v>0.16914394178999997</v>
      </c>
    </row>
    <row r="7655" spans="2:12" ht="19.5" customHeight="1" x14ac:dyDescent="0.3">
      <c r="B7655" s="32" t="s">
        <v>57</v>
      </c>
      <c r="C7655" s="30" t="s">
        <v>35</v>
      </c>
      <c r="D7655" s="30" t="s">
        <v>29</v>
      </c>
      <c r="E7655" s="29">
        <v>44927</v>
      </c>
      <c r="F7655" s="28" t="s">
        <v>30</v>
      </c>
      <c r="G7655" s="27">
        <v>0.11623934499999999</v>
      </c>
      <c r="H7655" s="27">
        <v>0.11256266049999999</v>
      </c>
      <c r="I7655" s="27">
        <v>0</v>
      </c>
      <c r="J7655" s="26">
        <v>0</v>
      </c>
      <c r="K7655" s="26">
        <v>0</v>
      </c>
      <c r="L7655" s="26">
        <v>0.10056053035</v>
      </c>
    </row>
    <row r="7656" spans="2:12" ht="19.5" customHeight="1" x14ac:dyDescent="0.3">
      <c r="B7656" s="32" t="s">
        <v>57</v>
      </c>
      <c r="C7656" s="30" t="s">
        <v>35</v>
      </c>
      <c r="D7656" s="30" t="s">
        <v>29</v>
      </c>
      <c r="E7656" s="29">
        <v>44896</v>
      </c>
      <c r="F7656" s="28" t="s">
        <v>30</v>
      </c>
      <c r="G7656" s="27">
        <v>0.14553268499999999</v>
      </c>
      <c r="H7656" s="27">
        <v>0.1419116225</v>
      </c>
      <c r="I7656" s="27">
        <v>0</v>
      </c>
      <c r="J7656" s="26">
        <v>0</v>
      </c>
      <c r="K7656" s="26">
        <v>0</v>
      </c>
      <c r="L7656" s="26">
        <v>0.12995955214999999</v>
      </c>
    </row>
    <row r="7657" spans="2:12" ht="19.5" customHeight="1" x14ac:dyDescent="0.3">
      <c r="B7657" s="32" t="s">
        <v>57</v>
      </c>
      <c r="C7657" s="30" t="s">
        <v>35</v>
      </c>
      <c r="D7657" s="30" t="s">
        <v>29</v>
      </c>
      <c r="E7657" s="29">
        <v>44866</v>
      </c>
      <c r="F7657" s="28" t="s">
        <v>30</v>
      </c>
      <c r="G7657" s="27">
        <v>0</v>
      </c>
      <c r="H7657" s="27">
        <v>0.16184535179999998</v>
      </c>
      <c r="I7657" s="27">
        <v>0.15492343572</v>
      </c>
      <c r="J7657" s="26">
        <v>0</v>
      </c>
      <c r="K7657" s="26">
        <v>0</v>
      </c>
      <c r="L7657" s="26">
        <v>0.14992728191999999</v>
      </c>
    </row>
    <row r="7658" spans="2:12" ht="19.5" customHeight="1" x14ac:dyDescent="0.3">
      <c r="B7658" s="32" t="s">
        <v>57</v>
      </c>
      <c r="C7658" s="30" t="s">
        <v>35</v>
      </c>
      <c r="D7658" s="30" t="s">
        <v>29</v>
      </c>
      <c r="E7658" s="29">
        <v>44835</v>
      </c>
      <c r="F7658" s="28" t="s">
        <v>30</v>
      </c>
      <c r="G7658" s="27">
        <v>0</v>
      </c>
      <c r="H7658" s="27">
        <v>0</v>
      </c>
      <c r="I7658" s="27">
        <v>0</v>
      </c>
      <c r="J7658" s="26">
        <v>0.16472028557999999</v>
      </c>
      <c r="K7658" s="26">
        <v>0.16056464841999998</v>
      </c>
      <c r="L7658" s="26">
        <v>0.16242723097</v>
      </c>
    </row>
    <row r="7659" spans="2:12" ht="19.5" customHeight="1" x14ac:dyDescent="0.3">
      <c r="B7659" s="32" t="s">
        <v>57</v>
      </c>
      <c r="C7659" s="30" t="s">
        <v>35</v>
      </c>
      <c r="D7659" s="30" t="s">
        <v>29</v>
      </c>
      <c r="E7659" s="29">
        <v>44805</v>
      </c>
      <c r="F7659" s="28" t="s">
        <v>30</v>
      </c>
      <c r="G7659" s="27">
        <v>0</v>
      </c>
      <c r="H7659" s="27">
        <v>0</v>
      </c>
      <c r="I7659" s="27">
        <v>0.17764885609</v>
      </c>
      <c r="J7659" s="26">
        <v>0.17508893785999999</v>
      </c>
      <c r="K7659" s="26">
        <v>0</v>
      </c>
      <c r="L7659" s="26">
        <v>0.17294047099000001</v>
      </c>
    </row>
    <row r="7660" spans="2:12" ht="19.5" customHeight="1" x14ac:dyDescent="0.3">
      <c r="B7660" s="32" t="s">
        <v>57</v>
      </c>
      <c r="C7660" s="30" t="s">
        <v>35</v>
      </c>
      <c r="D7660" s="30" t="s">
        <v>29</v>
      </c>
      <c r="E7660" s="29">
        <v>44774</v>
      </c>
      <c r="F7660" s="28" t="s">
        <v>30</v>
      </c>
      <c r="G7660" s="27">
        <v>0</v>
      </c>
      <c r="H7660" s="27">
        <v>0</v>
      </c>
      <c r="I7660" s="27">
        <v>0.19231860643000001</v>
      </c>
      <c r="J7660" s="26">
        <v>0.18976851421999999</v>
      </c>
      <c r="K7660" s="26">
        <v>0</v>
      </c>
      <c r="L7660" s="26">
        <v>0.18776873673</v>
      </c>
    </row>
    <row r="7661" spans="2:12" ht="19.5" customHeight="1" x14ac:dyDescent="0.3">
      <c r="B7661" s="32" t="s">
        <v>57</v>
      </c>
      <c r="C7661" s="30" t="s">
        <v>35</v>
      </c>
      <c r="D7661" s="30" t="s">
        <v>29</v>
      </c>
      <c r="E7661" s="29">
        <v>44743</v>
      </c>
      <c r="F7661" s="28" t="s">
        <v>30</v>
      </c>
      <c r="G7661" s="27">
        <v>0.190044927</v>
      </c>
      <c r="H7661" s="27">
        <v>0.18651579979999999</v>
      </c>
      <c r="I7661" s="27">
        <v>0</v>
      </c>
      <c r="J7661" s="26">
        <v>0</v>
      </c>
      <c r="K7661" s="26">
        <v>0</v>
      </c>
      <c r="L7661" s="26">
        <v>0.17464647262000002</v>
      </c>
    </row>
    <row r="7662" spans="2:12" ht="19.5" customHeight="1" x14ac:dyDescent="0.3">
      <c r="B7662" s="32" t="s">
        <v>57</v>
      </c>
      <c r="C7662" s="30" t="s">
        <v>35</v>
      </c>
      <c r="D7662" s="30" t="s">
        <v>29</v>
      </c>
      <c r="E7662" s="29">
        <v>44713</v>
      </c>
      <c r="F7662" s="28" t="s">
        <v>30</v>
      </c>
      <c r="G7662" s="27">
        <v>0</v>
      </c>
      <c r="H7662" s="27">
        <v>0</v>
      </c>
      <c r="I7662" s="27">
        <v>0.20796492481000001</v>
      </c>
      <c r="J7662" s="26">
        <v>0.20542531274</v>
      </c>
      <c r="K7662" s="26">
        <v>0</v>
      </c>
      <c r="L7662" s="26">
        <v>0.20358412291</v>
      </c>
    </row>
    <row r="7663" spans="2:12" ht="19.5" customHeight="1" x14ac:dyDescent="0.3">
      <c r="B7663" s="32" t="s">
        <v>57</v>
      </c>
      <c r="C7663" s="30" t="s">
        <v>35</v>
      </c>
      <c r="D7663" s="30" t="s">
        <v>29</v>
      </c>
      <c r="E7663" s="29">
        <v>44682</v>
      </c>
      <c r="F7663" s="28" t="s">
        <v>30</v>
      </c>
      <c r="G7663" s="27">
        <v>0</v>
      </c>
      <c r="H7663" s="27">
        <v>0</v>
      </c>
      <c r="I7663" s="27">
        <v>0</v>
      </c>
      <c r="J7663" s="26">
        <v>0.22401377773999998</v>
      </c>
      <c r="K7663" s="26">
        <v>0.21947163525999999</v>
      </c>
      <c r="L7663" s="26">
        <v>0.22236087040999999</v>
      </c>
    </row>
    <row r="7664" spans="2:12" ht="19.5" customHeight="1" x14ac:dyDescent="0.3">
      <c r="B7664" s="32" t="s">
        <v>57</v>
      </c>
      <c r="C7664" s="30" t="s">
        <v>35</v>
      </c>
      <c r="D7664" s="30" t="s">
        <v>29</v>
      </c>
      <c r="E7664" s="29">
        <v>44652</v>
      </c>
      <c r="F7664" s="28" t="s">
        <v>30</v>
      </c>
      <c r="G7664" s="27">
        <v>0</v>
      </c>
      <c r="H7664" s="27">
        <v>0</v>
      </c>
      <c r="I7664" s="27">
        <v>0</v>
      </c>
      <c r="J7664" s="26">
        <v>0.22867682696000002</v>
      </c>
      <c r="K7664" s="26">
        <v>0.22410616704000003</v>
      </c>
      <c r="L7664" s="26">
        <v>0.22707115164000002</v>
      </c>
    </row>
    <row r="7665" spans="2:12" ht="19.5" customHeight="1" x14ac:dyDescent="0.3">
      <c r="B7665" s="32" t="s">
        <v>57</v>
      </c>
      <c r="C7665" s="30" t="s">
        <v>35</v>
      </c>
      <c r="D7665" s="30" t="s">
        <v>29</v>
      </c>
      <c r="E7665" s="29">
        <v>44621</v>
      </c>
      <c r="F7665" s="28" t="s">
        <v>30</v>
      </c>
      <c r="G7665" s="27">
        <v>0</v>
      </c>
      <c r="H7665" s="27">
        <v>0.33715952299999996</v>
      </c>
      <c r="I7665" s="27">
        <v>0.32862415210000001</v>
      </c>
      <c r="J7665" s="26">
        <v>0</v>
      </c>
      <c r="K7665" s="26">
        <v>0</v>
      </c>
      <c r="L7665" s="26">
        <v>0.32554714509999999</v>
      </c>
    </row>
    <row r="7666" spans="2:12" ht="19.5" customHeight="1" x14ac:dyDescent="0.3">
      <c r="B7666" s="32" t="s">
        <v>57</v>
      </c>
      <c r="C7666" s="30" t="s">
        <v>35</v>
      </c>
      <c r="D7666" s="30" t="s">
        <v>29</v>
      </c>
      <c r="E7666" s="29">
        <v>44593</v>
      </c>
      <c r="F7666" s="28" t="s">
        <v>30</v>
      </c>
      <c r="G7666" s="27">
        <v>0.251582323</v>
      </c>
      <c r="H7666" s="27">
        <v>0.2481700426</v>
      </c>
      <c r="I7666" s="27">
        <v>0</v>
      </c>
      <c r="J7666" s="26">
        <v>0</v>
      </c>
      <c r="K7666" s="26">
        <v>0</v>
      </c>
      <c r="L7666" s="26">
        <v>0.23640587754</v>
      </c>
    </row>
    <row r="7667" spans="2:12" ht="19.5" customHeight="1" x14ac:dyDescent="0.3">
      <c r="B7667" s="32" t="s">
        <v>57</v>
      </c>
      <c r="C7667" s="30" t="s">
        <v>35</v>
      </c>
      <c r="D7667" s="30" t="s">
        <v>29</v>
      </c>
      <c r="E7667" s="29">
        <v>44562</v>
      </c>
      <c r="F7667" s="28" t="s">
        <v>30</v>
      </c>
      <c r="G7667" s="27">
        <v>0.25318597300000001</v>
      </c>
      <c r="H7667" s="27">
        <v>0.24977673759999999</v>
      </c>
      <c r="I7667" s="27">
        <v>0</v>
      </c>
      <c r="J7667" s="26">
        <v>0</v>
      </c>
      <c r="K7667" s="26">
        <v>0</v>
      </c>
      <c r="L7667" s="26">
        <v>0.23801531304000001</v>
      </c>
    </row>
    <row r="7668" spans="2:12" ht="19.5" customHeight="1" x14ac:dyDescent="0.3">
      <c r="B7668" s="73" t="s">
        <v>57</v>
      </c>
      <c r="C7668" s="69" t="s">
        <v>35</v>
      </c>
      <c r="D7668" s="69" t="s">
        <v>29</v>
      </c>
      <c r="E7668" s="70">
        <v>45108</v>
      </c>
      <c r="F7668" s="71" t="s">
        <v>30</v>
      </c>
      <c r="G7668" s="74">
        <v>0.13860491999999999</v>
      </c>
      <c r="H7668" s="74">
        <v>0.1349707</v>
      </c>
      <c r="I7668" s="74">
        <v>0</v>
      </c>
      <c r="J7668" s="72">
        <v>0</v>
      </c>
      <c r="K7668" s="72">
        <v>0</v>
      </c>
      <c r="L7668" s="72">
        <v>0.12300679</v>
      </c>
    </row>
    <row r="7669" spans="2:12" ht="19.5" customHeight="1" x14ac:dyDescent="0.3">
      <c r="B7669" s="32" t="s">
        <v>57</v>
      </c>
      <c r="C7669" s="30" t="s">
        <v>35</v>
      </c>
      <c r="D7669" s="30" t="s">
        <v>29</v>
      </c>
      <c r="E7669" s="29">
        <v>45078</v>
      </c>
      <c r="F7669" s="28" t="s">
        <v>40</v>
      </c>
      <c r="G7669" s="27">
        <v>0</v>
      </c>
      <c r="H7669" s="27">
        <v>0</v>
      </c>
      <c r="I7669" s="27">
        <v>0.15028251874000001</v>
      </c>
      <c r="J7669" s="26">
        <v>0.14768873595999998</v>
      </c>
      <c r="K7669" s="26">
        <v>0</v>
      </c>
      <c r="L7669" s="26">
        <v>0.14502783113999998</v>
      </c>
    </row>
    <row r="7670" spans="2:12" ht="19.5" customHeight="1" x14ac:dyDescent="0.3">
      <c r="B7670" s="32" t="s">
        <v>57</v>
      </c>
      <c r="C7670" s="30" t="s">
        <v>35</v>
      </c>
      <c r="D7670" s="30" t="s">
        <v>29</v>
      </c>
      <c r="E7670" s="29">
        <v>45047</v>
      </c>
      <c r="F7670" s="28" t="s">
        <v>40</v>
      </c>
      <c r="G7670" s="27">
        <v>0</v>
      </c>
      <c r="H7670" s="27">
        <v>0</v>
      </c>
      <c r="I7670" s="27">
        <v>0</v>
      </c>
      <c r="J7670" s="26">
        <v>0.12770879157999998</v>
      </c>
      <c r="K7670" s="26">
        <v>0.12389744242</v>
      </c>
      <c r="L7670" s="26">
        <v>0.12484550996999999</v>
      </c>
    </row>
    <row r="7671" spans="2:12" ht="19.5" customHeight="1" x14ac:dyDescent="0.3">
      <c r="B7671" s="32" t="s">
        <v>57</v>
      </c>
      <c r="C7671" s="30" t="s">
        <v>35</v>
      </c>
      <c r="D7671" s="30" t="s">
        <v>29</v>
      </c>
      <c r="E7671" s="29">
        <v>45017</v>
      </c>
      <c r="F7671" s="28" t="s">
        <v>40</v>
      </c>
      <c r="G7671" s="27">
        <v>0</v>
      </c>
      <c r="H7671" s="27">
        <v>0</v>
      </c>
      <c r="I7671" s="27">
        <v>0</v>
      </c>
      <c r="J7671" s="26">
        <v>0.12719893654</v>
      </c>
      <c r="K7671" s="26">
        <v>0.12339070546</v>
      </c>
      <c r="L7671" s="26">
        <v>0.12433049061</v>
      </c>
    </row>
    <row r="7672" spans="2:12" ht="19.5" customHeight="1" x14ac:dyDescent="0.3">
      <c r="B7672" s="32" t="s">
        <v>57</v>
      </c>
      <c r="C7672" s="30" t="s">
        <v>35</v>
      </c>
      <c r="D7672" s="30" t="s">
        <v>29</v>
      </c>
      <c r="E7672" s="29">
        <v>44986</v>
      </c>
      <c r="F7672" s="28" t="s">
        <v>40</v>
      </c>
      <c r="G7672" s="27">
        <v>0</v>
      </c>
      <c r="H7672" s="27">
        <v>0.15333452829999999</v>
      </c>
      <c r="I7672" s="27">
        <v>0.14666284807000002</v>
      </c>
      <c r="J7672" s="26">
        <v>0</v>
      </c>
      <c r="K7672" s="26">
        <v>0</v>
      </c>
      <c r="L7672" s="26">
        <v>0.14136904776999998</v>
      </c>
    </row>
    <row r="7673" spans="2:12" ht="19.5" customHeight="1" x14ac:dyDescent="0.3">
      <c r="B7673" s="32" t="s">
        <v>57</v>
      </c>
      <c r="C7673" s="30" t="s">
        <v>35</v>
      </c>
      <c r="D7673" s="30" t="s">
        <v>29</v>
      </c>
      <c r="E7673" s="29">
        <v>44958</v>
      </c>
      <c r="F7673" s="28" t="s">
        <v>40</v>
      </c>
      <c r="G7673" s="27">
        <v>0.20386121699999998</v>
      </c>
      <c r="H7673" s="27">
        <v>0.20031429009999999</v>
      </c>
      <c r="I7673" s="27">
        <v>0</v>
      </c>
      <c r="J7673" s="26">
        <v>0</v>
      </c>
      <c r="K7673" s="26">
        <v>0</v>
      </c>
      <c r="L7673" s="26">
        <v>0.18842894178999997</v>
      </c>
    </row>
    <row r="7674" spans="2:12" ht="19.5" customHeight="1" x14ac:dyDescent="0.3">
      <c r="B7674" s="32" t="s">
        <v>57</v>
      </c>
      <c r="C7674" s="30" t="s">
        <v>35</v>
      </c>
      <c r="D7674" s="30" t="s">
        <v>29</v>
      </c>
      <c r="E7674" s="29">
        <v>44927</v>
      </c>
      <c r="F7674" s="28" t="s">
        <v>40</v>
      </c>
      <c r="G7674" s="27">
        <v>0.13552434499999999</v>
      </c>
      <c r="H7674" s="27">
        <v>0.13184766049999999</v>
      </c>
      <c r="I7674" s="27">
        <v>0</v>
      </c>
      <c r="J7674" s="26">
        <v>0</v>
      </c>
      <c r="K7674" s="26">
        <v>0</v>
      </c>
      <c r="L7674" s="26">
        <v>0.11984553034999999</v>
      </c>
    </row>
    <row r="7675" spans="2:12" ht="19.5" customHeight="1" x14ac:dyDescent="0.3">
      <c r="B7675" s="32" t="s">
        <v>57</v>
      </c>
      <c r="C7675" s="30" t="s">
        <v>35</v>
      </c>
      <c r="D7675" s="30" t="s">
        <v>29</v>
      </c>
      <c r="E7675" s="29">
        <v>44896</v>
      </c>
      <c r="F7675" s="28" t="s">
        <v>40</v>
      </c>
      <c r="G7675" s="27">
        <v>0.16481768499999999</v>
      </c>
      <c r="H7675" s="27">
        <v>0.1611966225</v>
      </c>
      <c r="I7675" s="27">
        <v>0</v>
      </c>
      <c r="J7675" s="26">
        <v>0</v>
      </c>
      <c r="K7675" s="26">
        <v>0</v>
      </c>
      <c r="L7675" s="26">
        <v>0.14924455214999999</v>
      </c>
    </row>
    <row r="7676" spans="2:12" ht="19.5" customHeight="1" x14ac:dyDescent="0.3">
      <c r="B7676" s="32" t="s">
        <v>57</v>
      </c>
      <c r="C7676" s="30" t="s">
        <v>35</v>
      </c>
      <c r="D7676" s="30" t="s">
        <v>29</v>
      </c>
      <c r="E7676" s="29">
        <v>44866</v>
      </c>
      <c r="F7676" s="28" t="s">
        <v>40</v>
      </c>
      <c r="G7676" s="27">
        <v>0</v>
      </c>
      <c r="H7676" s="27">
        <v>0.18113035179999998</v>
      </c>
      <c r="I7676" s="27">
        <v>0.17420843572</v>
      </c>
      <c r="J7676" s="26">
        <v>0</v>
      </c>
      <c r="K7676" s="26">
        <v>0</v>
      </c>
      <c r="L7676" s="26">
        <v>0.16921228191999999</v>
      </c>
    </row>
    <row r="7677" spans="2:12" ht="19.5" customHeight="1" x14ac:dyDescent="0.3">
      <c r="B7677" s="32" t="s">
        <v>57</v>
      </c>
      <c r="C7677" s="30" t="s">
        <v>35</v>
      </c>
      <c r="D7677" s="30" t="s">
        <v>29</v>
      </c>
      <c r="E7677" s="29">
        <v>44835</v>
      </c>
      <c r="F7677" s="28" t="s">
        <v>40</v>
      </c>
      <c r="G7677" s="27">
        <v>0</v>
      </c>
      <c r="H7677" s="27">
        <v>0</v>
      </c>
      <c r="I7677" s="27">
        <v>0</v>
      </c>
      <c r="J7677" s="26">
        <v>0.18400528557999998</v>
      </c>
      <c r="K7677" s="26">
        <v>0.17984964841999998</v>
      </c>
      <c r="L7677" s="26">
        <v>0.18171223097</v>
      </c>
    </row>
    <row r="7678" spans="2:12" ht="19.5" customHeight="1" x14ac:dyDescent="0.3">
      <c r="B7678" s="32" t="s">
        <v>57</v>
      </c>
      <c r="C7678" s="30" t="s">
        <v>35</v>
      </c>
      <c r="D7678" s="30" t="s">
        <v>29</v>
      </c>
      <c r="E7678" s="29">
        <v>44805</v>
      </c>
      <c r="F7678" s="28" t="s">
        <v>40</v>
      </c>
      <c r="G7678" s="27">
        <v>0</v>
      </c>
      <c r="H7678" s="27">
        <v>0</v>
      </c>
      <c r="I7678" s="27">
        <v>0.19693385609000003</v>
      </c>
      <c r="J7678" s="26">
        <v>0.19437393785999998</v>
      </c>
      <c r="K7678" s="26">
        <v>0</v>
      </c>
      <c r="L7678" s="26">
        <v>0.19222547099000001</v>
      </c>
    </row>
    <row r="7679" spans="2:12" ht="19.5" customHeight="1" x14ac:dyDescent="0.3">
      <c r="B7679" s="32" t="s">
        <v>57</v>
      </c>
      <c r="C7679" s="30" t="s">
        <v>35</v>
      </c>
      <c r="D7679" s="30" t="s">
        <v>29</v>
      </c>
      <c r="E7679" s="29">
        <v>44774</v>
      </c>
      <c r="F7679" s="28" t="s">
        <v>40</v>
      </c>
      <c r="G7679" s="27">
        <v>0</v>
      </c>
      <c r="H7679" s="27">
        <v>0</v>
      </c>
      <c r="I7679" s="27">
        <v>0.21160360643000004</v>
      </c>
      <c r="J7679" s="26">
        <v>0.20905351421999999</v>
      </c>
      <c r="K7679" s="26">
        <v>0</v>
      </c>
      <c r="L7679" s="26">
        <v>0.20705373672999999</v>
      </c>
    </row>
    <row r="7680" spans="2:12" ht="19.5" customHeight="1" x14ac:dyDescent="0.3">
      <c r="B7680" s="32" t="s">
        <v>57</v>
      </c>
      <c r="C7680" s="30" t="s">
        <v>35</v>
      </c>
      <c r="D7680" s="30" t="s">
        <v>29</v>
      </c>
      <c r="E7680" s="29">
        <v>44743</v>
      </c>
      <c r="F7680" s="28" t="s">
        <v>40</v>
      </c>
      <c r="G7680" s="27">
        <v>0.209329927</v>
      </c>
      <c r="H7680" s="27">
        <v>0.20580079979999999</v>
      </c>
      <c r="I7680" s="27">
        <v>0</v>
      </c>
      <c r="J7680" s="26">
        <v>0</v>
      </c>
      <c r="K7680" s="26">
        <v>0</v>
      </c>
      <c r="L7680" s="26">
        <v>0.19393147262000002</v>
      </c>
    </row>
    <row r="7681" spans="2:12" ht="19.5" customHeight="1" x14ac:dyDescent="0.3">
      <c r="B7681" s="32" t="s">
        <v>57</v>
      </c>
      <c r="C7681" s="30" t="s">
        <v>35</v>
      </c>
      <c r="D7681" s="30" t="s">
        <v>29</v>
      </c>
      <c r="E7681" s="29">
        <v>44713</v>
      </c>
      <c r="F7681" s="28" t="s">
        <v>40</v>
      </c>
      <c r="G7681" s="27">
        <v>0</v>
      </c>
      <c r="H7681" s="27">
        <v>0</v>
      </c>
      <c r="I7681" s="27">
        <v>0.22724992481</v>
      </c>
      <c r="J7681" s="26">
        <v>0.22471031274</v>
      </c>
      <c r="K7681" s="26">
        <v>0</v>
      </c>
      <c r="L7681" s="26">
        <v>0.22286912290999999</v>
      </c>
    </row>
    <row r="7682" spans="2:12" ht="19.5" customHeight="1" x14ac:dyDescent="0.3">
      <c r="B7682" s="32" t="s">
        <v>57</v>
      </c>
      <c r="C7682" s="30" t="s">
        <v>35</v>
      </c>
      <c r="D7682" s="30" t="s">
        <v>29</v>
      </c>
      <c r="E7682" s="29">
        <v>44682</v>
      </c>
      <c r="F7682" s="28" t="s">
        <v>40</v>
      </c>
      <c r="G7682" s="27">
        <v>0</v>
      </c>
      <c r="H7682" s="27">
        <v>0</v>
      </c>
      <c r="I7682" s="27">
        <v>0</v>
      </c>
      <c r="J7682" s="26">
        <v>0.24329877773999997</v>
      </c>
      <c r="K7682" s="26">
        <v>0.23875663525999996</v>
      </c>
      <c r="L7682" s="26">
        <v>0.24164587040999999</v>
      </c>
    </row>
    <row r="7683" spans="2:12" ht="19.5" customHeight="1" x14ac:dyDescent="0.3">
      <c r="B7683" s="32" t="s">
        <v>57</v>
      </c>
      <c r="C7683" s="30" t="s">
        <v>35</v>
      </c>
      <c r="D7683" s="30" t="s">
        <v>29</v>
      </c>
      <c r="E7683" s="29">
        <v>44652</v>
      </c>
      <c r="F7683" s="28" t="s">
        <v>40</v>
      </c>
      <c r="G7683" s="27">
        <v>0</v>
      </c>
      <c r="H7683" s="27">
        <v>0</v>
      </c>
      <c r="I7683" s="27">
        <v>0</v>
      </c>
      <c r="J7683" s="26">
        <v>0.24796182696000002</v>
      </c>
      <c r="K7683" s="26">
        <v>0.24339116704000002</v>
      </c>
      <c r="L7683" s="26">
        <v>0.24635615164000002</v>
      </c>
    </row>
    <row r="7684" spans="2:12" ht="19.5" customHeight="1" x14ac:dyDescent="0.3">
      <c r="B7684" s="32" t="s">
        <v>57</v>
      </c>
      <c r="C7684" s="30" t="s">
        <v>35</v>
      </c>
      <c r="D7684" s="30" t="s">
        <v>29</v>
      </c>
      <c r="E7684" s="29">
        <v>44621</v>
      </c>
      <c r="F7684" s="28" t="s">
        <v>40</v>
      </c>
      <c r="G7684" s="27">
        <v>0</v>
      </c>
      <c r="H7684" s="27">
        <v>0.35644452299999996</v>
      </c>
      <c r="I7684" s="27">
        <v>0.34790915210000001</v>
      </c>
      <c r="J7684" s="26">
        <v>0</v>
      </c>
      <c r="K7684" s="26">
        <v>0</v>
      </c>
      <c r="L7684" s="26">
        <v>0.34483214509999999</v>
      </c>
    </row>
    <row r="7685" spans="2:12" ht="19.5" customHeight="1" x14ac:dyDescent="0.3">
      <c r="B7685" s="32" t="s">
        <v>57</v>
      </c>
      <c r="C7685" s="30" t="s">
        <v>35</v>
      </c>
      <c r="D7685" s="30" t="s">
        <v>29</v>
      </c>
      <c r="E7685" s="29">
        <v>44593</v>
      </c>
      <c r="F7685" s="28" t="s">
        <v>40</v>
      </c>
      <c r="G7685" s="27">
        <v>0.27086732299999999</v>
      </c>
      <c r="H7685" s="27">
        <v>0.26745504259999997</v>
      </c>
      <c r="I7685" s="27">
        <v>0</v>
      </c>
      <c r="J7685" s="26">
        <v>0</v>
      </c>
      <c r="K7685" s="26">
        <v>0</v>
      </c>
      <c r="L7685" s="26">
        <v>0.25569087753999997</v>
      </c>
    </row>
    <row r="7686" spans="2:12" ht="19.5" customHeight="1" x14ac:dyDescent="0.3">
      <c r="B7686" s="32" t="s">
        <v>57</v>
      </c>
      <c r="C7686" s="30" t="s">
        <v>35</v>
      </c>
      <c r="D7686" s="30" t="s">
        <v>29</v>
      </c>
      <c r="E7686" s="29">
        <v>44562</v>
      </c>
      <c r="F7686" s="28" t="s">
        <v>40</v>
      </c>
      <c r="G7686" s="27">
        <v>0.27247097300000001</v>
      </c>
      <c r="H7686" s="27">
        <v>0.26906173759999996</v>
      </c>
      <c r="I7686" s="27">
        <v>0</v>
      </c>
      <c r="J7686" s="26">
        <v>0</v>
      </c>
      <c r="K7686" s="26">
        <v>0</v>
      </c>
      <c r="L7686" s="26">
        <v>0.25730031304000001</v>
      </c>
    </row>
    <row r="7687" spans="2:12" ht="19.5" customHeight="1" x14ac:dyDescent="0.3">
      <c r="B7687" s="73" t="s">
        <v>57</v>
      </c>
      <c r="C7687" s="69" t="s">
        <v>35</v>
      </c>
      <c r="D7687" s="69" t="s">
        <v>29</v>
      </c>
      <c r="E7687" s="70">
        <v>45108</v>
      </c>
      <c r="F7687" s="71" t="s">
        <v>40</v>
      </c>
      <c r="G7687" s="74">
        <v>0.15788991999999999</v>
      </c>
      <c r="H7687" s="74">
        <v>0.1542557</v>
      </c>
      <c r="I7687" s="74">
        <v>0</v>
      </c>
      <c r="J7687" s="72">
        <v>0</v>
      </c>
      <c r="K7687" s="72">
        <v>0</v>
      </c>
      <c r="L7687" s="72">
        <v>0.14229179</v>
      </c>
    </row>
    <row r="7688" spans="2:12" ht="19.5" customHeight="1" x14ac:dyDescent="0.3">
      <c r="B7688" s="32" t="s">
        <v>57</v>
      </c>
      <c r="C7688" s="30" t="s">
        <v>35</v>
      </c>
      <c r="D7688" s="30" t="s">
        <v>29</v>
      </c>
      <c r="E7688" s="29">
        <v>45078</v>
      </c>
      <c r="F7688" s="28" t="s">
        <v>47</v>
      </c>
      <c r="G7688" s="27">
        <v>0</v>
      </c>
      <c r="H7688" s="27">
        <v>0</v>
      </c>
      <c r="I7688" s="27">
        <v>0.15028251874000001</v>
      </c>
      <c r="J7688" s="26">
        <v>0.14768873595999998</v>
      </c>
      <c r="K7688" s="26">
        <v>0</v>
      </c>
      <c r="L7688" s="26">
        <v>0.14502783113999998</v>
      </c>
    </row>
    <row r="7689" spans="2:12" ht="19.5" customHeight="1" x14ac:dyDescent="0.3">
      <c r="B7689" s="32" t="s">
        <v>57</v>
      </c>
      <c r="C7689" s="30" t="s">
        <v>35</v>
      </c>
      <c r="D7689" s="30" t="s">
        <v>29</v>
      </c>
      <c r="E7689" s="29">
        <v>45047</v>
      </c>
      <c r="F7689" s="28" t="s">
        <v>47</v>
      </c>
      <c r="G7689" s="27">
        <v>0</v>
      </c>
      <c r="H7689" s="27">
        <v>0</v>
      </c>
      <c r="I7689" s="27">
        <v>0</v>
      </c>
      <c r="J7689" s="26">
        <v>0.12770879157999998</v>
      </c>
      <c r="K7689" s="26">
        <v>0.12389744242</v>
      </c>
      <c r="L7689" s="26">
        <v>0.12484550996999999</v>
      </c>
    </row>
    <row r="7690" spans="2:12" ht="19.5" customHeight="1" x14ac:dyDescent="0.3">
      <c r="B7690" s="32" t="s">
        <v>57</v>
      </c>
      <c r="C7690" s="30" t="s">
        <v>35</v>
      </c>
      <c r="D7690" s="30" t="s">
        <v>29</v>
      </c>
      <c r="E7690" s="29">
        <v>45017</v>
      </c>
      <c r="F7690" s="28" t="s">
        <v>47</v>
      </c>
      <c r="G7690" s="27">
        <v>0</v>
      </c>
      <c r="H7690" s="27">
        <v>0</v>
      </c>
      <c r="I7690" s="27">
        <v>0</v>
      </c>
      <c r="J7690" s="26">
        <v>0.12719893654</v>
      </c>
      <c r="K7690" s="26">
        <v>0.12339070546</v>
      </c>
      <c r="L7690" s="26">
        <v>0.12433049061</v>
      </c>
    </row>
    <row r="7691" spans="2:12" ht="19.5" customHeight="1" x14ac:dyDescent="0.3">
      <c r="B7691" s="32" t="s">
        <v>57</v>
      </c>
      <c r="C7691" s="30" t="s">
        <v>35</v>
      </c>
      <c r="D7691" s="30" t="s">
        <v>29</v>
      </c>
      <c r="E7691" s="29">
        <v>44986</v>
      </c>
      <c r="F7691" s="28" t="s">
        <v>47</v>
      </c>
      <c r="G7691" s="27">
        <v>0</v>
      </c>
      <c r="H7691" s="27">
        <v>0.15333452829999999</v>
      </c>
      <c r="I7691" s="27">
        <v>0.14666284807000002</v>
      </c>
      <c r="J7691" s="26">
        <v>0</v>
      </c>
      <c r="K7691" s="26">
        <v>0</v>
      </c>
      <c r="L7691" s="26">
        <v>0.14136904776999998</v>
      </c>
    </row>
    <row r="7692" spans="2:12" ht="19.5" customHeight="1" x14ac:dyDescent="0.3">
      <c r="B7692" s="32" t="s">
        <v>57</v>
      </c>
      <c r="C7692" s="30" t="s">
        <v>35</v>
      </c>
      <c r="D7692" s="30" t="s">
        <v>29</v>
      </c>
      <c r="E7692" s="29">
        <v>44958</v>
      </c>
      <c r="F7692" s="28" t="s">
        <v>47</v>
      </c>
      <c r="G7692" s="27">
        <v>0.20386121699999998</v>
      </c>
      <c r="H7692" s="27">
        <v>0.20031429009999999</v>
      </c>
      <c r="I7692" s="27">
        <v>0</v>
      </c>
      <c r="J7692" s="26">
        <v>0</v>
      </c>
      <c r="K7692" s="26">
        <v>0</v>
      </c>
      <c r="L7692" s="26">
        <v>0.18842894178999997</v>
      </c>
    </row>
    <row r="7693" spans="2:12" ht="19.5" customHeight="1" x14ac:dyDescent="0.3">
      <c r="B7693" s="32" t="s">
        <v>57</v>
      </c>
      <c r="C7693" s="30" t="s">
        <v>35</v>
      </c>
      <c r="D7693" s="30" t="s">
        <v>29</v>
      </c>
      <c r="E7693" s="29">
        <v>44927</v>
      </c>
      <c r="F7693" s="28" t="s">
        <v>47</v>
      </c>
      <c r="G7693" s="27">
        <v>0.13552434499999999</v>
      </c>
      <c r="H7693" s="27">
        <v>0.13184766049999999</v>
      </c>
      <c r="I7693" s="27">
        <v>0</v>
      </c>
      <c r="J7693" s="26">
        <v>0</v>
      </c>
      <c r="K7693" s="26">
        <v>0</v>
      </c>
      <c r="L7693" s="26">
        <v>0.11984553034999999</v>
      </c>
    </row>
    <row r="7694" spans="2:12" ht="19.5" customHeight="1" x14ac:dyDescent="0.3">
      <c r="B7694" s="32" t="s">
        <v>57</v>
      </c>
      <c r="C7694" s="30" t="s">
        <v>35</v>
      </c>
      <c r="D7694" s="30" t="s">
        <v>29</v>
      </c>
      <c r="E7694" s="29">
        <v>44896</v>
      </c>
      <c r="F7694" s="28" t="s">
        <v>47</v>
      </c>
      <c r="G7694" s="27">
        <v>0.16481768499999999</v>
      </c>
      <c r="H7694" s="27">
        <v>0.1611966225</v>
      </c>
      <c r="I7694" s="27">
        <v>0</v>
      </c>
      <c r="J7694" s="26">
        <v>0</v>
      </c>
      <c r="K7694" s="26">
        <v>0</v>
      </c>
      <c r="L7694" s="26">
        <v>0.14924455214999999</v>
      </c>
    </row>
    <row r="7695" spans="2:12" ht="19.5" customHeight="1" x14ac:dyDescent="0.3">
      <c r="B7695" s="32" t="s">
        <v>57</v>
      </c>
      <c r="C7695" s="30" t="s">
        <v>35</v>
      </c>
      <c r="D7695" s="30" t="s">
        <v>29</v>
      </c>
      <c r="E7695" s="29">
        <v>44866</v>
      </c>
      <c r="F7695" s="28" t="s">
        <v>47</v>
      </c>
      <c r="G7695" s="27">
        <v>0</v>
      </c>
      <c r="H7695" s="27">
        <v>0.18113035179999998</v>
      </c>
      <c r="I7695" s="27">
        <v>0.17420843572</v>
      </c>
      <c r="J7695" s="26">
        <v>0</v>
      </c>
      <c r="K7695" s="26">
        <v>0</v>
      </c>
      <c r="L7695" s="26">
        <v>0.16921228191999999</v>
      </c>
    </row>
    <row r="7696" spans="2:12" ht="19.5" customHeight="1" x14ac:dyDescent="0.3">
      <c r="B7696" s="32" t="s">
        <v>57</v>
      </c>
      <c r="C7696" s="30" t="s">
        <v>35</v>
      </c>
      <c r="D7696" s="30" t="s">
        <v>29</v>
      </c>
      <c r="E7696" s="29">
        <v>44835</v>
      </c>
      <c r="F7696" s="28" t="s">
        <v>47</v>
      </c>
      <c r="G7696" s="27">
        <v>0</v>
      </c>
      <c r="H7696" s="27">
        <v>0</v>
      </c>
      <c r="I7696" s="27">
        <v>0</v>
      </c>
      <c r="J7696" s="26">
        <v>0.18400528557999998</v>
      </c>
      <c r="K7696" s="26">
        <v>0.17984964841999998</v>
      </c>
      <c r="L7696" s="26">
        <v>0.18171223097</v>
      </c>
    </row>
    <row r="7697" spans="2:12" ht="19.5" customHeight="1" x14ac:dyDescent="0.3">
      <c r="B7697" s="32" t="s">
        <v>57</v>
      </c>
      <c r="C7697" s="30" t="s">
        <v>35</v>
      </c>
      <c r="D7697" s="30" t="s">
        <v>29</v>
      </c>
      <c r="E7697" s="29">
        <v>44805</v>
      </c>
      <c r="F7697" s="28" t="s">
        <v>47</v>
      </c>
      <c r="G7697" s="27">
        <v>0</v>
      </c>
      <c r="H7697" s="27">
        <v>0</v>
      </c>
      <c r="I7697" s="27">
        <v>0.19693385609000003</v>
      </c>
      <c r="J7697" s="26">
        <v>0.19437393785999998</v>
      </c>
      <c r="K7697" s="26">
        <v>0</v>
      </c>
      <c r="L7697" s="26">
        <v>0.19222547099000001</v>
      </c>
    </row>
    <row r="7698" spans="2:12" ht="19.5" customHeight="1" x14ac:dyDescent="0.3">
      <c r="B7698" s="32" t="s">
        <v>57</v>
      </c>
      <c r="C7698" s="30" t="s">
        <v>35</v>
      </c>
      <c r="D7698" s="30" t="s">
        <v>29</v>
      </c>
      <c r="E7698" s="29">
        <v>44774</v>
      </c>
      <c r="F7698" s="28" t="s">
        <v>47</v>
      </c>
      <c r="G7698" s="27">
        <v>0</v>
      </c>
      <c r="H7698" s="27">
        <v>0</v>
      </c>
      <c r="I7698" s="27">
        <v>0.21160360643000004</v>
      </c>
      <c r="J7698" s="26">
        <v>0.20905351421999999</v>
      </c>
      <c r="K7698" s="26">
        <v>0</v>
      </c>
      <c r="L7698" s="26">
        <v>0.20705373672999999</v>
      </c>
    </row>
    <row r="7699" spans="2:12" ht="19.5" customHeight="1" x14ac:dyDescent="0.3">
      <c r="B7699" s="32" t="s">
        <v>57</v>
      </c>
      <c r="C7699" s="30" t="s">
        <v>35</v>
      </c>
      <c r="D7699" s="30" t="s">
        <v>29</v>
      </c>
      <c r="E7699" s="29">
        <v>44743</v>
      </c>
      <c r="F7699" s="28" t="s">
        <v>47</v>
      </c>
      <c r="G7699" s="27">
        <v>0.209329927</v>
      </c>
      <c r="H7699" s="27">
        <v>0.20580079979999999</v>
      </c>
      <c r="I7699" s="27">
        <v>0</v>
      </c>
      <c r="J7699" s="26">
        <v>0</v>
      </c>
      <c r="K7699" s="26">
        <v>0</v>
      </c>
      <c r="L7699" s="26">
        <v>0.19393147262000002</v>
      </c>
    </row>
    <row r="7700" spans="2:12" ht="19.5" customHeight="1" x14ac:dyDescent="0.3">
      <c r="B7700" s="32" t="s">
        <v>57</v>
      </c>
      <c r="C7700" s="30" t="s">
        <v>35</v>
      </c>
      <c r="D7700" s="30" t="s">
        <v>29</v>
      </c>
      <c r="E7700" s="29">
        <v>44713</v>
      </c>
      <c r="F7700" s="28" t="s">
        <v>47</v>
      </c>
      <c r="G7700" s="27">
        <v>0</v>
      </c>
      <c r="H7700" s="27">
        <v>0</v>
      </c>
      <c r="I7700" s="27">
        <v>0.22724992481</v>
      </c>
      <c r="J7700" s="26">
        <v>0.22471031274</v>
      </c>
      <c r="K7700" s="26">
        <v>0</v>
      </c>
      <c r="L7700" s="26">
        <v>0.22286912290999999</v>
      </c>
    </row>
    <row r="7701" spans="2:12" ht="19.5" customHeight="1" x14ac:dyDescent="0.3">
      <c r="B7701" s="32" t="s">
        <v>57</v>
      </c>
      <c r="C7701" s="30" t="s">
        <v>35</v>
      </c>
      <c r="D7701" s="30" t="s">
        <v>29</v>
      </c>
      <c r="E7701" s="29">
        <v>44682</v>
      </c>
      <c r="F7701" s="28" t="s">
        <v>47</v>
      </c>
      <c r="G7701" s="27">
        <v>0</v>
      </c>
      <c r="H7701" s="27">
        <v>0</v>
      </c>
      <c r="I7701" s="27">
        <v>0</v>
      </c>
      <c r="J7701" s="26">
        <v>0.24329877773999997</v>
      </c>
      <c r="K7701" s="26">
        <v>0.23875663525999996</v>
      </c>
      <c r="L7701" s="26">
        <v>0.24164587040999999</v>
      </c>
    </row>
    <row r="7702" spans="2:12" ht="19.5" customHeight="1" x14ac:dyDescent="0.3">
      <c r="B7702" s="32" t="s">
        <v>57</v>
      </c>
      <c r="C7702" s="30" t="s">
        <v>35</v>
      </c>
      <c r="D7702" s="30" t="s">
        <v>29</v>
      </c>
      <c r="E7702" s="29">
        <v>44652</v>
      </c>
      <c r="F7702" s="28" t="s">
        <v>47</v>
      </c>
      <c r="G7702" s="27">
        <v>0</v>
      </c>
      <c r="H7702" s="27">
        <v>0</v>
      </c>
      <c r="I7702" s="27">
        <v>0</v>
      </c>
      <c r="J7702" s="26">
        <v>0.24796182696000002</v>
      </c>
      <c r="K7702" s="26">
        <v>0.24339116704000002</v>
      </c>
      <c r="L7702" s="26">
        <v>0.24635615164000002</v>
      </c>
    </row>
    <row r="7703" spans="2:12" ht="19.5" customHeight="1" x14ac:dyDescent="0.3">
      <c r="B7703" s="32" t="s">
        <v>57</v>
      </c>
      <c r="C7703" s="30" t="s">
        <v>35</v>
      </c>
      <c r="D7703" s="30" t="s">
        <v>29</v>
      </c>
      <c r="E7703" s="29">
        <v>44621</v>
      </c>
      <c r="F7703" s="28" t="s">
        <v>47</v>
      </c>
      <c r="G7703" s="27">
        <v>0</v>
      </c>
      <c r="H7703" s="27">
        <v>0.35644452299999996</v>
      </c>
      <c r="I7703" s="27">
        <v>0.34790915210000001</v>
      </c>
      <c r="J7703" s="26">
        <v>0</v>
      </c>
      <c r="K7703" s="26">
        <v>0</v>
      </c>
      <c r="L7703" s="26">
        <v>0.34483214509999999</v>
      </c>
    </row>
    <row r="7704" spans="2:12" ht="19.5" customHeight="1" x14ac:dyDescent="0.3">
      <c r="B7704" s="32" t="s">
        <v>57</v>
      </c>
      <c r="C7704" s="30" t="s">
        <v>35</v>
      </c>
      <c r="D7704" s="30" t="s">
        <v>29</v>
      </c>
      <c r="E7704" s="29">
        <v>44593</v>
      </c>
      <c r="F7704" s="28" t="s">
        <v>47</v>
      </c>
      <c r="G7704" s="27">
        <v>0.27086732299999999</v>
      </c>
      <c r="H7704" s="27">
        <v>0.26745504259999997</v>
      </c>
      <c r="I7704" s="27">
        <v>0</v>
      </c>
      <c r="J7704" s="26">
        <v>0</v>
      </c>
      <c r="K7704" s="26">
        <v>0</v>
      </c>
      <c r="L7704" s="26">
        <v>0.25569087753999997</v>
      </c>
    </row>
    <row r="7705" spans="2:12" ht="19.5" customHeight="1" x14ac:dyDescent="0.3">
      <c r="B7705" s="32" t="s">
        <v>57</v>
      </c>
      <c r="C7705" s="30" t="s">
        <v>35</v>
      </c>
      <c r="D7705" s="30" t="s">
        <v>29</v>
      </c>
      <c r="E7705" s="29">
        <v>44562</v>
      </c>
      <c r="F7705" s="28" t="s">
        <v>47</v>
      </c>
      <c r="G7705" s="27">
        <v>0.27247097300000001</v>
      </c>
      <c r="H7705" s="27">
        <v>0.26906173759999996</v>
      </c>
      <c r="I7705" s="27">
        <v>0</v>
      </c>
      <c r="J7705" s="26">
        <v>0</v>
      </c>
      <c r="K7705" s="26">
        <v>0</v>
      </c>
      <c r="L7705" s="26">
        <v>0.25730031304000001</v>
      </c>
    </row>
    <row r="7706" spans="2:12" ht="19.5" customHeight="1" x14ac:dyDescent="0.3">
      <c r="B7706" s="73" t="s">
        <v>57</v>
      </c>
      <c r="C7706" s="69" t="s">
        <v>35</v>
      </c>
      <c r="D7706" s="69" t="s">
        <v>29</v>
      </c>
      <c r="E7706" s="70">
        <v>45108</v>
      </c>
      <c r="F7706" s="71" t="s">
        <v>47</v>
      </c>
      <c r="G7706" s="74">
        <v>0.15788991999999999</v>
      </c>
      <c r="H7706" s="74">
        <v>0.1542557</v>
      </c>
      <c r="I7706" s="74">
        <v>0</v>
      </c>
      <c r="J7706" s="72">
        <v>0</v>
      </c>
      <c r="K7706" s="72">
        <v>0</v>
      </c>
      <c r="L7706" s="72">
        <v>0.14229179</v>
      </c>
    </row>
    <row r="7707" spans="2:12" ht="19.5" customHeight="1" x14ac:dyDescent="0.3">
      <c r="B7707" s="32" t="s">
        <v>57</v>
      </c>
      <c r="C7707" s="30" t="s">
        <v>35</v>
      </c>
      <c r="D7707" s="30" t="s">
        <v>29</v>
      </c>
      <c r="E7707" s="29">
        <v>45078</v>
      </c>
      <c r="F7707" s="28" t="s">
        <v>55</v>
      </c>
      <c r="G7707" s="27">
        <v>0</v>
      </c>
      <c r="H7707" s="27">
        <v>0</v>
      </c>
      <c r="I7707" s="27">
        <v>0.14013251874000002</v>
      </c>
      <c r="J7707" s="26">
        <v>0.13753873595999999</v>
      </c>
      <c r="K7707" s="26">
        <v>0</v>
      </c>
      <c r="L7707" s="26">
        <v>0.13487783113999999</v>
      </c>
    </row>
    <row r="7708" spans="2:12" ht="19.5" customHeight="1" x14ac:dyDescent="0.3">
      <c r="B7708" s="32" t="s">
        <v>57</v>
      </c>
      <c r="C7708" s="30" t="s">
        <v>35</v>
      </c>
      <c r="D7708" s="30" t="s">
        <v>29</v>
      </c>
      <c r="E7708" s="29">
        <v>45047</v>
      </c>
      <c r="F7708" s="28" t="s">
        <v>55</v>
      </c>
      <c r="G7708" s="27">
        <v>0</v>
      </c>
      <c r="H7708" s="27">
        <v>0</v>
      </c>
      <c r="I7708" s="27">
        <v>0</v>
      </c>
      <c r="J7708" s="26">
        <v>0.11755879157999999</v>
      </c>
      <c r="K7708" s="26">
        <v>0.11374744242000001</v>
      </c>
      <c r="L7708" s="26">
        <v>0.11469550997</v>
      </c>
    </row>
    <row r="7709" spans="2:12" ht="19.5" customHeight="1" x14ac:dyDescent="0.3">
      <c r="B7709" s="32" t="s">
        <v>57</v>
      </c>
      <c r="C7709" s="30" t="s">
        <v>35</v>
      </c>
      <c r="D7709" s="30" t="s">
        <v>29</v>
      </c>
      <c r="E7709" s="29">
        <v>45017</v>
      </c>
      <c r="F7709" s="28" t="s">
        <v>55</v>
      </c>
      <c r="G7709" s="27">
        <v>0</v>
      </c>
      <c r="H7709" s="27">
        <v>0</v>
      </c>
      <c r="I7709" s="27">
        <v>0</v>
      </c>
      <c r="J7709" s="26">
        <v>0.11704893654000001</v>
      </c>
      <c r="K7709" s="26">
        <v>0.11324070546000001</v>
      </c>
      <c r="L7709" s="26">
        <v>0.11418049060999999</v>
      </c>
    </row>
    <row r="7710" spans="2:12" ht="19.5" customHeight="1" x14ac:dyDescent="0.3">
      <c r="B7710" s="32" t="s">
        <v>57</v>
      </c>
      <c r="C7710" s="30" t="s">
        <v>35</v>
      </c>
      <c r="D7710" s="30" t="s">
        <v>29</v>
      </c>
      <c r="E7710" s="29">
        <v>44986</v>
      </c>
      <c r="F7710" s="28" t="s">
        <v>55</v>
      </c>
      <c r="G7710" s="27">
        <v>0</v>
      </c>
      <c r="H7710" s="27">
        <v>0.1431845283</v>
      </c>
      <c r="I7710" s="27">
        <v>0.13651284807</v>
      </c>
      <c r="J7710" s="26">
        <v>0</v>
      </c>
      <c r="K7710" s="26">
        <v>0</v>
      </c>
      <c r="L7710" s="26">
        <v>0.13121904776999999</v>
      </c>
    </row>
    <row r="7711" spans="2:12" ht="19.5" customHeight="1" x14ac:dyDescent="0.3">
      <c r="B7711" s="32" t="s">
        <v>57</v>
      </c>
      <c r="C7711" s="30" t="s">
        <v>35</v>
      </c>
      <c r="D7711" s="30" t="s">
        <v>29</v>
      </c>
      <c r="E7711" s="29">
        <v>44958</v>
      </c>
      <c r="F7711" s="28" t="s">
        <v>55</v>
      </c>
      <c r="G7711" s="27">
        <v>0.19371121699999999</v>
      </c>
      <c r="H7711" s="27">
        <v>0.19016429009999999</v>
      </c>
      <c r="I7711" s="27">
        <v>0</v>
      </c>
      <c r="J7711" s="26">
        <v>0</v>
      </c>
      <c r="K7711" s="26">
        <v>0</v>
      </c>
      <c r="L7711" s="26">
        <v>0.17827894178999998</v>
      </c>
    </row>
    <row r="7712" spans="2:12" ht="19.5" customHeight="1" x14ac:dyDescent="0.3">
      <c r="B7712" s="32" t="s">
        <v>57</v>
      </c>
      <c r="C7712" s="30" t="s">
        <v>35</v>
      </c>
      <c r="D7712" s="30" t="s">
        <v>29</v>
      </c>
      <c r="E7712" s="29">
        <v>44927</v>
      </c>
      <c r="F7712" s="28" t="s">
        <v>55</v>
      </c>
      <c r="G7712" s="27">
        <v>0.125374345</v>
      </c>
      <c r="H7712" s="27">
        <v>0.1216976605</v>
      </c>
      <c r="I7712" s="27">
        <v>0</v>
      </c>
      <c r="J7712" s="26">
        <v>0</v>
      </c>
      <c r="K7712" s="26">
        <v>0</v>
      </c>
      <c r="L7712" s="26">
        <v>0.10969553034999999</v>
      </c>
    </row>
    <row r="7713" spans="2:12" ht="19.5" customHeight="1" x14ac:dyDescent="0.3">
      <c r="B7713" s="32" t="s">
        <v>57</v>
      </c>
      <c r="C7713" s="30" t="s">
        <v>35</v>
      </c>
      <c r="D7713" s="30" t="s">
        <v>29</v>
      </c>
      <c r="E7713" s="29">
        <v>44896</v>
      </c>
      <c r="F7713" s="28" t="s">
        <v>55</v>
      </c>
      <c r="G7713" s="27">
        <v>0.154667685</v>
      </c>
      <c r="H7713" s="27">
        <v>0.15104662250000001</v>
      </c>
      <c r="I7713" s="27">
        <v>0</v>
      </c>
      <c r="J7713" s="26">
        <v>0</v>
      </c>
      <c r="K7713" s="26">
        <v>0</v>
      </c>
      <c r="L7713" s="26">
        <v>0.13909455214999999</v>
      </c>
    </row>
    <row r="7714" spans="2:12" ht="19.5" customHeight="1" x14ac:dyDescent="0.3">
      <c r="B7714" s="32" t="s">
        <v>57</v>
      </c>
      <c r="C7714" s="30" t="s">
        <v>35</v>
      </c>
      <c r="D7714" s="30" t="s">
        <v>29</v>
      </c>
      <c r="E7714" s="29">
        <v>44866</v>
      </c>
      <c r="F7714" s="28" t="s">
        <v>55</v>
      </c>
      <c r="G7714" s="27">
        <v>0</v>
      </c>
      <c r="H7714" s="27">
        <v>0.17098035179999999</v>
      </c>
      <c r="I7714" s="27">
        <v>0.16405843572000001</v>
      </c>
      <c r="J7714" s="26">
        <v>0</v>
      </c>
      <c r="K7714" s="26">
        <v>0</v>
      </c>
      <c r="L7714" s="26">
        <v>0.15906228191999999</v>
      </c>
    </row>
    <row r="7715" spans="2:12" ht="19.5" customHeight="1" x14ac:dyDescent="0.3">
      <c r="B7715" s="32" t="s">
        <v>57</v>
      </c>
      <c r="C7715" s="30" t="s">
        <v>35</v>
      </c>
      <c r="D7715" s="30" t="s">
        <v>29</v>
      </c>
      <c r="E7715" s="29">
        <v>44835</v>
      </c>
      <c r="F7715" s="28" t="s">
        <v>55</v>
      </c>
      <c r="G7715" s="27">
        <v>0</v>
      </c>
      <c r="H7715" s="27">
        <v>0</v>
      </c>
      <c r="I7715" s="27">
        <v>0</v>
      </c>
      <c r="J7715" s="26">
        <v>0.17385528557999999</v>
      </c>
      <c r="K7715" s="26">
        <v>0.16969964841999999</v>
      </c>
      <c r="L7715" s="26">
        <v>0.17156223096999998</v>
      </c>
    </row>
    <row r="7716" spans="2:12" ht="19.5" customHeight="1" x14ac:dyDescent="0.3">
      <c r="B7716" s="32" t="s">
        <v>57</v>
      </c>
      <c r="C7716" s="30" t="s">
        <v>35</v>
      </c>
      <c r="D7716" s="30" t="s">
        <v>29</v>
      </c>
      <c r="E7716" s="29">
        <v>44805</v>
      </c>
      <c r="F7716" s="28" t="s">
        <v>55</v>
      </c>
      <c r="G7716" s="27">
        <v>0</v>
      </c>
      <c r="H7716" s="27">
        <v>0</v>
      </c>
      <c r="I7716" s="27">
        <v>0.18678385609000001</v>
      </c>
      <c r="J7716" s="26">
        <v>0.18422393785999999</v>
      </c>
      <c r="K7716" s="26">
        <v>0</v>
      </c>
      <c r="L7716" s="26">
        <v>0.18207547098999999</v>
      </c>
    </row>
    <row r="7717" spans="2:12" ht="19.5" customHeight="1" x14ac:dyDescent="0.3">
      <c r="B7717" s="32" t="s">
        <v>57</v>
      </c>
      <c r="C7717" s="30" t="s">
        <v>35</v>
      </c>
      <c r="D7717" s="30" t="s">
        <v>29</v>
      </c>
      <c r="E7717" s="29">
        <v>44774</v>
      </c>
      <c r="F7717" s="28" t="s">
        <v>55</v>
      </c>
      <c r="G7717" s="27">
        <v>0</v>
      </c>
      <c r="H7717" s="27">
        <v>0</v>
      </c>
      <c r="I7717" s="27">
        <v>0.20145360643000002</v>
      </c>
      <c r="J7717" s="26">
        <v>0.19890351421999999</v>
      </c>
      <c r="K7717" s="26">
        <v>0</v>
      </c>
      <c r="L7717" s="26">
        <v>0.19690373672999997</v>
      </c>
    </row>
    <row r="7718" spans="2:12" ht="19.5" customHeight="1" x14ac:dyDescent="0.3">
      <c r="B7718" s="32" t="s">
        <v>57</v>
      </c>
      <c r="C7718" s="30" t="s">
        <v>35</v>
      </c>
      <c r="D7718" s="30" t="s">
        <v>29</v>
      </c>
      <c r="E7718" s="29">
        <v>44743</v>
      </c>
      <c r="F7718" s="28" t="s">
        <v>55</v>
      </c>
      <c r="G7718" s="27">
        <v>0.19917992700000001</v>
      </c>
      <c r="H7718" s="27">
        <v>0.1956507998</v>
      </c>
      <c r="I7718" s="27">
        <v>0</v>
      </c>
      <c r="J7718" s="26">
        <v>0</v>
      </c>
      <c r="K7718" s="26">
        <v>0</v>
      </c>
      <c r="L7718" s="26">
        <v>0.18378147262</v>
      </c>
    </row>
    <row r="7719" spans="2:12" ht="19.5" customHeight="1" x14ac:dyDescent="0.3">
      <c r="B7719" s="32" t="s">
        <v>57</v>
      </c>
      <c r="C7719" s="30" t="s">
        <v>35</v>
      </c>
      <c r="D7719" s="30" t="s">
        <v>29</v>
      </c>
      <c r="E7719" s="29">
        <v>44713</v>
      </c>
      <c r="F7719" s="28" t="s">
        <v>55</v>
      </c>
      <c r="G7719" s="27">
        <v>0</v>
      </c>
      <c r="H7719" s="27">
        <v>0</v>
      </c>
      <c r="I7719" s="27">
        <v>0.21709992481000001</v>
      </c>
      <c r="J7719" s="26">
        <v>0.21456031274000001</v>
      </c>
      <c r="K7719" s="26">
        <v>0</v>
      </c>
      <c r="L7719" s="26">
        <v>0.21271912290999997</v>
      </c>
    </row>
    <row r="7720" spans="2:12" ht="19.5" customHeight="1" x14ac:dyDescent="0.3">
      <c r="B7720" s="32" t="s">
        <v>57</v>
      </c>
      <c r="C7720" s="30" t="s">
        <v>35</v>
      </c>
      <c r="D7720" s="30" t="s">
        <v>29</v>
      </c>
      <c r="E7720" s="29">
        <v>44682</v>
      </c>
      <c r="F7720" s="28" t="s">
        <v>55</v>
      </c>
      <c r="G7720" s="27">
        <v>0</v>
      </c>
      <c r="H7720" s="27">
        <v>0</v>
      </c>
      <c r="I7720" s="27">
        <v>0</v>
      </c>
      <c r="J7720" s="26">
        <v>0.23314877773999998</v>
      </c>
      <c r="K7720" s="26">
        <v>0.22860663525999997</v>
      </c>
      <c r="L7720" s="26">
        <v>0.23149587040999997</v>
      </c>
    </row>
    <row r="7721" spans="2:12" ht="19.5" customHeight="1" x14ac:dyDescent="0.3">
      <c r="B7721" s="32" t="s">
        <v>57</v>
      </c>
      <c r="C7721" s="30" t="s">
        <v>35</v>
      </c>
      <c r="D7721" s="30" t="s">
        <v>29</v>
      </c>
      <c r="E7721" s="29">
        <v>44652</v>
      </c>
      <c r="F7721" s="28" t="s">
        <v>55</v>
      </c>
      <c r="G7721" s="27">
        <v>0</v>
      </c>
      <c r="H7721" s="27">
        <v>0</v>
      </c>
      <c r="I7721" s="27">
        <v>0</v>
      </c>
      <c r="J7721" s="26">
        <v>0.23781182696000003</v>
      </c>
      <c r="K7721" s="26">
        <v>0.23324116704</v>
      </c>
      <c r="L7721" s="26">
        <v>0.23620615164</v>
      </c>
    </row>
    <row r="7722" spans="2:12" ht="19.5" customHeight="1" x14ac:dyDescent="0.3">
      <c r="B7722" s="32" t="s">
        <v>57</v>
      </c>
      <c r="C7722" s="30" t="s">
        <v>35</v>
      </c>
      <c r="D7722" s="30" t="s">
        <v>29</v>
      </c>
      <c r="E7722" s="29">
        <v>44621</v>
      </c>
      <c r="F7722" s="28" t="s">
        <v>55</v>
      </c>
      <c r="G7722" s="27">
        <v>0</v>
      </c>
      <c r="H7722" s="27">
        <v>0.34629452299999997</v>
      </c>
      <c r="I7722" s="27">
        <v>0.33775915210000002</v>
      </c>
      <c r="J7722" s="26">
        <v>0</v>
      </c>
      <c r="K7722" s="26">
        <v>0</v>
      </c>
      <c r="L7722" s="26">
        <v>0.33468214509999999</v>
      </c>
    </row>
    <row r="7723" spans="2:12" ht="19.5" customHeight="1" x14ac:dyDescent="0.3">
      <c r="B7723" s="32" t="s">
        <v>57</v>
      </c>
      <c r="C7723" s="30" t="s">
        <v>35</v>
      </c>
      <c r="D7723" s="30" t="s">
        <v>29</v>
      </c>
      <c r="E7723" s="29">
        <v>44593</v>
      </c>
      <c r="F7723" s="28" t="s">
        <v>55</v>
      </c>
      <c r="G7723" s="27">
        <v>0.260717323</v>
      </c>
      <c r="H7723" s="27">
        <v>0.25730504259999998</v>
      </c>
      <c r="I7723" s="27">
        <v>0</v>
      </c>
      <c r="J7723" s="26">
        <v>0</v>
      </c>
      <c r="K7723" s="26">
        <v>0</v>
      </c>
      <c r="L7723" s="26">
        <v>0.24554087753999998</v>
      </c>
    </row>
    <row r="7724" spans="2:12" ht="19.5" customHeight="1" x14ac:dyDescent="0.3">
      <c r="B7724" s="32" t="s">
        <v>57</v>
      </c>
      <c r="C7724" s="30" t="s">
        <v>35</v>
      </c>
      <c r="D7724" s="30" t="s">
        <v>29</v>
      </c>
      <c r="E7724" s="29">
        <v>44562</v>
      </c>
      <c r="F7724" s="28" t="s">
        <v>55</v>
      </c>
      <c r="G7724" s="27">
        <v>0.26232097300000001</v>
      </c>
      <c r="H7724" s="27">
        <v>0.25891173759999997</v>
      </c>
      <c r="I7724" s="27">
        <v>0</v>
      </c>
      <c r="J7724" s="26">
        <v>0</v>
      </c>
      <c r="K7724" s="26">
        <v>0</v>
      </c>
      <c r="L7724" s="26">
        <v>0.24715031303999999</v>
      </c>
    </row>
    <row r="7725" spans="2:12" ht="19.5" customHeight="1" x14ac:dyDescent="0.3">
      <c r="B7725" s="73" t="s">
        <v>57</v>
      </c>
      <c r="C7725" s="69" t="s">
        <v>35</v>
      </c>
      <c r="D7725" s="69" t="s">
        <v>29</v>
      </c>
      <c r="E7725" s="70">
        <v>45108</v>
      </c>
      <c r="F7725" s="71" t="s">
        <v>55</v>
      </c>
      <c r="G7725" s="74">
        <v>0.14773992</v>
      </c>
      <c r="H7725" s="74">
        <v>0.1441057</v>
      </c>
      <c r="I7725" s="74">
        <v>0</v>
      </c>
      <c r="J7725" s="72">
        <v>0</v>
      </c>
      <c r="K7725" s="72">
        <v>0</v>
      </c>
      <c r="L7725" s="72">
        <v>0.13214179000000001</v>
      </c>
    </row>
    <row r="7726" spans="2:12" ht="19.5" customHeight="1" x14ac:dyDescent="0.3">
      <c r="B7726" s="32" t="s">
        <v>57</v>
      </c>
      <c r="C7726" s="30" t="s">
        <v>35</v>
      </c>
      <c r="D7726" s="30" t="s">
        <v>29</v>
      </c>
      <c r="E7726" s="29">
        <v>45078</v>
      </c>
      <c r="F7726" s="28" t="s">
        <v>56</v>
      </c>
      <c r="G7726" s="27">
        <v>0</v>
      </c>
      <c r="H7726" s="27">
        <v>0</v>
      </c>
      <c r="I7726" s="27">
        <v>0.14013251874000002</v>
      </c>
      <c r="J7726" s="26">
        <v>0.13753873595999999</v>
      </c>
      <c r="K7726" s="26">
        <v>0</v>
      </c>
      <c r="L7726" s="26">
        <v>0.13487783113999999</v>
      </c>
    </row>
    <row r="7727" spans="2:12" ht="19.5" customHeight="1" x14ac:dyDescent="0.3">
      <c r="B7727" s="32" t="s">
        <v>57</v>
      </c>
      <c r="C7727" s="30" t="s">
        <v>35</v>
      </c>
      <c r="D7727" s="30" t="s">
        <v>29</v>
      </c>
      <c r="E7727" s="29">
        <v>45047</v>
      </c>
      <c r="F7727" s="28" t="s">
        <v>56</v>
      </c>
      <c r="G7727" s="27">
        <v>0</v>
      </c>
      <c r="H7727" s="27">
        <v>0</v>
      </c>
      <c r="I7727" s="27">
        <v>0</v>
      </c>
      <c r="J7727" s="26">
        <v>0.11755879157999999</v>
      </c>
      <c r="K7727" s="26">
        <v>0.11374744242000001</v>
      </c>
      <c r="L7727" s="26">
        <v>0.11469550997</v>
      </c>
    </row>
    <row r="7728" spans="2:12" ht="19.5" customHeight="1" x14ac:dyDescent="0.3">
      <c r="B7728" s="32" t="s">
        <v>57</v>
      </c>
      <c r="C7728" s="30" t="s">
        <v>35</v>
      </c>
      <c r="D7728" s="30" t="s">
        <v>29</v>
      </c>
      <c r="E7728" s="29">
        <v>45017</v>
      </c>
      <c r="F7728" s="28" t="s">
        <v>56</v>
      </c>
      <c r="G7728" s="27">
        <v>0</v>
      </c>
      <c r="H7728" s="27">
        <v>0</v>
      </c>
      <c r="I7728" s="27">
        <v>0</v>
      </c>
      <c r="J7728" s="26">
        <v>0.11704893654000001</v>
      </c>
      <c r="K7728" s="26">
        <v>0.11324070546000001</v>
      </c>
      <c r="L7728" s="26">
        <v>0.11418049060999999</v>
      </c>
    </row>
    <row r="7729" spans="2:12" ht="19.5" customHeight="1" x14ac:dyDescent="0.3">
      <c r="B7729" s="32" t="s">
        <v>57</v>
      </c>
      <c r="C7729" s="30" t="s">
        <v>35</v>
      </c>
      <c r="D7729" s="30" t="s">
        <v>29</v>
      </c>
      <c r="E7729" s="29">
        <v>44986</v>
      </c>
      <c r="F7729" s="28" t="s">
        <v>56</v>
      </c>
      <c r="G7729" s="27">
        <v>0</v>
      </c>
      <c r="H7729" s="27">
        <v>0.1431845283</v>
      </c>
      <c r="I7729" s="27">
        <v>0.13651284807</v>
      </c>
      <c r="J7729" s="26">
        <v>0</v>
      </c>
      <c r="K7729" s="26">
        <v>0</v>
      </c>
      <c r="L7729" s="26">
        <v>0.13121904776999999</v>
      </c>
    </row>
    <row r="7730" spans="2:12" ht="19.5" customHeight="1" x14ac:dyDescent="0.3">
      <c r="B7730" s="32" t="s">
        <v>57</v>
      </c>
      <c r="C7730" s="30" t="s">
        <v>35</v>
      </c>
      <c r="D7730" s="30" t="s">
        <v>29</v>
      </c>
      <c r="E7730" s="29">
        <v>44958</v>
      </c>
      <c r="F7730" s="28" t="s">
        <v>56</v>
      </c>
      <c r="G7730" s="27">
        <v>0.19371121699999999</v>
      </c>
      <c r="H7730" s="27">
        <v>0.19016429009999999</v>
      </c>
      <c r="I7730" s="27">
        <v>0</v>
      </c>
      <c r="J7730" s="26">
        <v>0</v>
      </c>
      <c r="K7730" s="26">
        <v>0</v>
      </c>
      <c r="L7730" s="26">
        <v>0.17827894178999998</v>
      </c>
    </row>
    <row r="7731" spans="2:12" ht="19.5" customHeight="1" x14ac:dyDescent="0.3">
      <c r="B7731" s="32" t="s">
        <v>57</v>
      </c>
      <c r="C7731" s="30" t="s">
        <v>35</v>
      </c>
      <c r="D7731" s="30" t="s">
        <v>29</v>
      </c>
      <c r="E7731" s="29">
        <v>44927</v>
      </c>
      <c r="F7731" s="28" t="s">
        <v>56</v>
      </c>
      <c r="G7731" s="27">
        <v>0.125374345</v>
      </c>
      <c r="H7731" s="27">
        <v>0.1216976605</v>
      </c>
      <c r="I7731" s="27">
        <v>0</v>
      </c>
      <c r="J7731" s="26">
        <v>0</v>
      </c>
      <c r="K7731" s="26">
        <v>0</v>
      </c>
      <c r="L7731" s="26">
        <v>0.10969553034999999</v>
      </c>
    </row>
    <row r="7732" spans="2:12" ht="19.5" customHeight="1" x14ac:dyDescent="0.3">
      <c r="B7732" s="32" t="s">
        <v>57</v>
      </c>
      <c r="C7732" s="30" t="s">
        <v>35</v>
      </c>
      <c r="D7732" s="30" t="s">
        <v>29</v>
      </c>
      <c r="E7732" s="29">
        <v>44896</v>
      </c>
      <c r="F7732" s="28" t="s">
        <v>56</v>
      </c>
      <c r="G7732" s="27">
        <v>0.154667685</v>
      </c>
      <c r="H7732" s="27">
        <v>0.15104662250000001</v>
      </c>
      <c r="I7732" s="27">
        <v>0</v>
      </c>
      <c r="J7732" s="26">
        <v>0</v>
      </c>
      <c r="K7732" s="26">
        <v>0</v>
      </c>
      <c r="L7732" s="26">
        <v>0.13909455214999999</v>
      </c>
    </row>
    <row r="7733" spans="2:12" ht="19.5" customHeight="1" x14ac:dyDescent="0.3">
      <c r="B7733" s="32" t="s">
        <v>57</v>
      </c>
      <c r="C7733" s="30" t="s">
        <v>35</v>
      </c>
      <c r="D7733" s="30" t="s">
        <v>29</v>
      </c>
      <c r="E7733" s="29">
        <v>44866</v>
      </c>
      <c r="F7733" s="28" t="s">
        <v>56</v>
      </c>
      <c r="G7733" s="27">
        <v>0</v>
      </c>
      <c r="H7733" s="27">
        <v>0.17098035179999999</v>
      </c>
      <c r="I7733" s="27">
        <v>0.16405843572000001</v>
      </c>
      <c r="J7733" s="26">
        <v>0</v>
      </c>
      <c r="K7733" s="26">
        <v>0</v>
      </c>
      <c r="L7733" s="26">
        <v>0.15906228191999999</v>
      </c>
    </row>
    <row r="7734" spans="2:12" ht="19.5" customHeight="1" x14ac:dyDescent="0.3">
      <c r="B7734" s="32" t="s">
        <v>57</v>
      </c>
      <c r="C7734" s="30" t="s">
        <v>35</v>
      </c>
      <c r="D7734" s="30" t="s">
        <v>29</v>
      </c>
      <c r="E7734" s="29">
        <v>44835</v>
      </c>
      <c r="F7734" s="28" t="s">
        <v>56</v>
      </c>
      <c r="G7734" s="27">
        <v>0</v>
      </c>
      <c r="H7734" s="27">
        <v>0</v>
      </c>
      <c r="I7734" s="27">
        <v>0</v>
      </c>
      <c r="J7734" s="26">
        <v>0.17385528557999999</v>
      </c>
      <c r="K7734" s="26">
        <v>0.16969964841999999</v>
      </c>
      <c r="L7734" s="26">
        <v>0.17156223096999998</v>
      </c>
    </row>
    <row r="7735" spans="2:12" ht="19.5" customHeight="1" x14ac:dyDescent="0.3">
      <c r="B7735" s="32" t="s">
        <v>57</v>
      </c>
      <c r="C7735" s="30" t="s">
        <v>35</v>
      </c>
      <c r="D7735" s="30" t="s">
        <v>29</v>
      </c>
      <c r="E7735" s="29">
        <v>44805</v>
      </c>
      <c r="F7735" s="28" t="s">
        <v>56</v>
      </c>
      <c r="G7735" s="27">
        <v>0</v>
      </c>
      <c r="H7735" s="27">
        <v>0</v>
      </c>
      <c r="I7735" s="27">
        <v>0.18678385609000001</v>
      </c>
      <c r="J7735" s="26">
        <v>0.18422393785999999</v>
      </c>
      <c r="K7735" s="26">
        <v>0</v>
      </c>
      <c r="L7735" s="26">
        <v>0.18207547098999999</v>
      </c>
    </row>
    <row r="7736" spans="2:12" ht="19.5" customHeight="1" x14ac:dyDescent="0.3">
      <c r="B7736" s="32" t="s">
        <v>57</v>
      </c>
      <c r="C7736" s="30" t="s">
        <v>35</v>
      </c>
      <c r="D7736" s="30" t="s">
        <v>29</v>
      </c>
      <c r="E7736" s="29">
        <v>44774</v>
      </c>
      <c r="F7736" s="28" t="s">
        <v>56</v>
      </c>
      <c r="G7736" s="27">
        <v>0</v>
      </c>
      <c r="H7736" s="27">
        <v>0</v>
      </c>
      <c r="I7736" s="27">
        <v>0.20145360643000002</v>
      </c>
      <c r="J7736" s="26">
        <v>0.19890351421999999</v>
      </c>
      <c r="K7736" s="26">
        <v>0</v>
      </c>
      <c r="L7736" s="26">
        <v>0.19690373672999997</v>
      </c>
    </row>
    <row r="7737" spans="2:12" ht="19.5" customHeight="1" x14ac:dyDescent="0.3">
      <c r="B7737" s="32" t="s">
        <v>57</v>
      </c>
      <c r="C7737" s="30" t="s">
        <v>35</v>
      </c>
      <c r="D7737" s="30" t="s">
        <v>29</v>
      </c>
      <c r="E7737" s="29">
        <v>44743</v>
      </c>
      <c r="F7737" s="28" t="s">
        <v>56</v>
      </c>
      <c r="G7737" s="27">
        <v>0.19917992700000001</v>
      </c>
      <c r="H7737" s="27">
        <v>0.1956507998</v>
      </c>
      <c r="I7737" s="27">
        <v>0</v>
      </c>
      <c r="J7737" s="26">
        <v>0</v>
      </c>
      <c r="K7737" s="26">
        <v>0</v>
      </c>
      <c r="L7737" s="26">
        <v>0.18378147262</v>
      </c>
    </row>
    <row r="7738" spans="2:12" ht="19.5" customHeight="1" x14ac:dyDescent="0.3">
      <c r="B7738" s="32" t="s">
        <v>57</v>
      </c>
      <c r="C7738" s="30" t="s">
        <v>35</v>
      </c>
      <c r="D7738" s="30" t="s">
        <v>29</v>
      </c>
      <c r="E7738" s="29">
        <v>44713</v>
      </c>
      <c r="F7738" s="28" t="s">
        <v>56</v>
      </c>
      <c r="G7738" s="27">
        <v>0</v>
      </c>
      <c r="H7738" s="27">
        <v>0</v>
      </c>
      <c r="I7738" s="27">
        <v>0.21709992481000001</v>
      </c>
      <c r="J7738" s="26">
        <v>0.21456031274000001</v>
      </c>
      <c r="K7738" s="26">
        <v>0</v>
      </c>
      <c r="L7738" s="26">
        <v>0.21271912290999997</v>
      </c>
    </row>
    <row r="7739" spans="2:12" ht="19.5" customHeight="1" x14ac:dyDescent="0.3">
      <c r="B7739" s="32" t="s">
        <v>57</v>
      </c>
      <c r="C7739" s="30" t="s">
        <v>35</v>
      </c>
      <c r="D7739" s="30" t="s">
        <v>29</v>
      </c>
      <c r="E7739" s="29">
        <v>44682</v>
      </c>
      <c r="F7739" s="28" t="s">
        <v>56</v>
      </c>
      <c r="G7739" s="27">
        <v>0</v>
      </c>
      <c r="H7739" s="27">
        <v>0</v>
      </c>
      <c r="I7739" s="27">
        <v>0</v>
      </c>
      <c r="J7739" s="26">
        <v>0.23314877773999998</v>
      </c>
      <c r="K7739" s="26">
        <v>0.22860663525999997</v>
      </c>
      <c r="L7739" s="26">
        <v>0.23149587040999997</v>
      </c>
    </row>
    <row r="7740" spans="2:12" ht="19.5" customHeight="1" x14ac:dyDescent="0.3">
      <c r="B7740" s="32" t="s">
        <v>57</v>
      </c>
      <c r="C7740" s="30" t="s">
        <v>35</v>
      </c>
      <c r="D7740" s="30" t="s">
        <v>29</v>
      </c>
      <c r="E7740" s="29">
        <v>44652</v>
      </c>
      <c r="F7740" s="28" t="s">
        <v>56</v>
      </c>
      <c r="G7740" s="27">
        <v>0</v>
      </c>
      <c r="H7740" s="27">
        <v>0</v>
      </c>
      <c r="I7740" s="27">
        <v>0</v>
      </c>
      <c r="J7740" s="26">
        <v>0.23781182696000003</v>
      </c>
      <c r="K7740" s="26">
        <v>0.23324116704</v>
      </c>
      <c r="L7740" s="26">
        <v>0.23620615164</v>
      </c>
    </row>
    <row r="7741" spans="2:12" ht="19.5" customHeight="1" x14ac:dyDescent="0.3">
      <c r="B7741" s="32" t="s">
        <v>57</v>
      </c>
      <c r="C7741" s="30" t="s">
        <v>35</v>
      </c>
      <c r="D7741" s="30" t="s">
        <v>29</v>
      </c>
      <c r="E7741" s="29">
        <v>44621</v>
      </c>
      <c r="F7741" s="28" t="s">
        <v>56</v>
      </c>
      <c r="G7741" s="27">
        <v>0</v>
      </c>
      <c r="H7741" s="27">
        <v>0.34629452299999997</v>
      </c>
      <c r="I7741" s="27">
        <v>0.33775915210000002</v>
      </c>
      <c r="J7741" s="26">
        <v>0</v>
      </c>
      <c r="K7741" s="26">
        <v>0</v>
      </c>
      <c r="L7741" s="26">
        <v>0.33468214509999999</v>
      </c>
    </row>
    <row r="7742" spans="2:12" ht="19.5" customHeight="1" x14ac:dyDescent="0.3">
      <c r="B7742" s="32" t="s">
        <v>57</v>
      </c>
      <c r="C7742" s="30" t="s">
        <v>35</v>
      </c>
      <c r="D7742" s="30" t="s">
        <v>29</v>
      </c>
      <c r="E7742" s="29">
        <v>44593</v>
      </c>
      <c r="F7742" s="28" t="s">
        <v>56</v>
      </c>
      <c r="G7742" s="27">
        <v>0.260717323</v>
      </c>
      <c r="H7742" s="27">
        <v>0.25730504259999998</v>
      </c>
      <c r="I7742" s="27">
        <v>0</v>
      </c>
      <c r="J7742" s="26">
        <v>0</v>
      </c>
      <c r="K7742" s="26">
        <v>0</v>
      </c>
      <c r="L7742" s="26">
        <v>0.24554087753999998</v>
      </c>
    </row>
    <row r="7743" spans="2:12" ht="19.5" customHeight="1" x14ac:dyDescent="0.3">
      <c r="B7743" s="32" t="s">
        <v>57</v>
      </c>
      <c r="C7743" s="30" t="s">
        <v>35</v>
      </c>
      <c r="D7743" s="30" t="s">
        <v>29</v>
      </c>
      <c r="E7743" s="29">
        <v>44562</v>
      </c>
      <c r="F7743" s="28" t="s">
        <v>56</v>
      </c>
      <c r="G7743" s="27">
        <v>0.26232097300000001</v>
      </c>
      <c r="H7743" s="27">
        <v>0.25891173759999997</v>
      </c>
      <c r="I7743" s="27">
        <v>0</v>
      </c>
      <c r="J7743" s="26">
        <v>0</v>
      </c>
      <c r="K7743" s="26">
        <v>0</v>
      </c>
      <c r="L7743" s="26">
        <v>0.24715031303999999</v>
      </c>
    </row>
    <row r="7744" spans="2:12" ht="19.5" customHeight="1" x14ac:dyDescent="0.3">
      <c r="B7744" s="73" t="s">
        <v>57</v>
      </c>
      <c r="C7744" s="69" t="s">
        <v>35</v>
      </c>
      <c r="D7744" s="69" t="s">
        <v>29</v>
      </c>
      <c r="E7744" s="70">
        <v>45108</v>
      </c>
      <c r="F7744" s="71" t="s">
        <v>56</v>
      </c>
      <c r="G7744" s="74">
        <v>0.14773992</v>
      </c>
      <c r="H7744" s="74">
        <v>0.1441057</v>
      </c>
      <c r="I7744" s="74">
        <v>0</v>
      </c>
      <c r="J7744" s="72">
        <v>0</v>
      </c>
      <c r="K7744" s="72">
        <v>0</v>
      </c>
      <c r="L7744" s="72">
        <v>0.13214179000000001</v>
      </c>
    </row>
    <row r="7745" spans="2:12" ht="19.5" customHeight="1" x14ac:dyDescent="0.3">
      <c r="B7745" s="32" t="s">
        <v>57</v>
      </c>
      <c r="C7745" s="30" t="s">
        <v>35</v>
      </c>
      <c r="D7745" s="30" t="s">
        <v>29</v>
      </c>
      <c r="E7745" s="29">
        <v>45078</v>
      </c>
      <c r="F7745" s="28" t="s">
        <v>58</v>
      </c>
      <c r="G7745" s="27">
        <v>0</v>
      </c>
      <c r="H7745" s="27">
        <v>0</v>
      </c>
      <c r="I7745" s="27">
        <v>0.13302751874000002</v>
      </c>
      <c r="J7745" s="26">
        <v>0.13043373595999999</v>
      </c>
      <c r="K7745" s="26">
        <v>0</v>
      </c>
      <c r="L7745" s="26">
        <v>0.12777283113999999</v>
      </c>
    </row>
    <row r="7746" spans="2:12" ht="19.5" customHeight="1" x14ac:dyDescent="0.3">
      <c r="B7746" s="32" t="s">
        <v>57</v>
      </c>
      <c r="C7746" s="30" t="s">
        <v>35</v>
      </c>
      <c r="D7746" s="30" t="s">
        <v>29</v>
      </c>
      <c r="E7746" s="29">
        <v>45047</v>
      </c>
      <c r="F7746" s="28" t="s">
        <v>58</v>
      </c>
      <c r="G7746" s="27">
        <v>0</v>
      </c>
      <c r="H7746" s="27">
        <v>0</v>
      </c>
      <c r="I7746" s="27">
        <v>0</v>
      </c>
      <c r="J7746" s="26">
        <v>0.11045379158</v>
      </c>
      <c r="K7746" s="26">
        <v>0.10664244242</v>
      </c>
      <c r="L7746" s="26">
        <v>0.10759050997</v>
      </c>
    </row>
    <row r="7747" spans="2:12" ht="19.5" customHeight="1" x14ac:dyDescent="0.3">
      <c r="B7747" s="32" t="s">
        <v>57</v>
      </c>
      <c r="C7747" s="30" t="s">
        <v>35</v>
      </c>
      <c r="D7747" s="30" t="s">
        <v>29</v>
      </c>
      <c r="E7747" s="29">
        <v>45017</v>
      </c>
      <c r="F7747" s="28" t="s">
        <v>58</v>
      </c>
      <c r="G7747" s="27">
        <v>0</v>
      </c>
      <c r="H7747" s="27">
        <v>0</v>
      </c>
      <c r="I7747" s="27">
        <v>0</v>
      </c>
      <c r="J7747" s="26">
        <v>0.10994393654000001</v>
      </c>
      <c r="K7747" s="26">
        <v>0.10613570545999999</v>
      </c>
      <c r="L7747" s="26">
        <v>0.10707549061</v>
      </c>
    </row>
    <row r="7748" spans="2:12" ht="19.5" customHeight="1" x14ac:dyDescent="0.3">
      <c r="B7748" s="32" t="s">
        <v>57</v>
      </c>
      <c r="C7748" s="30" t="s">
        <v>35</v>
      </c>
      <c r="D7748" s="30" t="s">
        <v>29</v>
      </c>
      <c r="E7748" s="29">
        <v>44986</v>
      </c>
      <c r="F7748" s="28" t="s">
        <v>58</v>
      </c>
      <c r="G7748" s="27">
        <v>0</v>
      </c>
      <c r="H7748" s="27">
        <v>0.13607952829999997</v>
      </c>
      <c r="I7748" s="27">
        <v>0.12940784807</v>
      </c>
      <c r="J7748" s="26">
        <v>0</v>
      </c>
      <c r="K7748" s="26">
        <v>0</v>
      </c>
      <c r="L7748" s="26">
        <v>0.12411404777</v>
      </c>
    </row>
    <row r="7749" spans="2:12" ht="19.5" customHeight="1" x14ac:dyDescent="0.3">
      <c r="B7749" s="32" t="s">
        <v>57</v>
      </c>
      <c r="C7749" s="30" t="s">
        <v>35</v>
      </c>
      <c r="D7749" s="30" t="s">
        <v>29</v>
      </c>
      <c r="E7749" s="29">
        <v>44958</v>
      </c>
      <c r="F7749" s="28" t="s">
        <v>58</v>
      </c>
      <c r="G7749" s="27">
        <v>0.18660621699999999</v>
      </c>
      <c r="H7749" s="27">
        <v>0.18305929009999999</v>
      </c>
      <c r="I7749" s="27">
        <v>0</v>
      </c>
      <c r="J7749" s="26">
        <v>0</v>
      </c>
      <c r="K7749" s="26">
        <v>0</v>
      </c>
      <c r="L7749" s="26">
        <v>0.17117394179000001</v>
      </c>
    </row>
    <row r="7750" spans="2:12" ht="19.5" customHeight="1" x14ac:dyDescent="0.3">
      <c r="B7750" s="32" t="s">
        <v>57</v>
      </c>
      <c r="C7750" s="30" t="s">
        <v>35</v>
      </c>
      <c r="D7750" s="30" t="s">
        <v>29</v>
      </c>
      <c r="E7750" s="29">
        <v>44927</v>
      </c>
      <c r="F7750" s="28" t="s">
        <v>58</v>
      </c>
      <c r="G7750" s="27">
        <v>0.118269345</v>
      </c>
      <c r="H7750" s="27">
        <v>0.1145926605</v>
      </c>
      <c r="I7750" s="27">
        <v>0</v>
      </c>
      <c r="J7750" s="26">
        <v>0</v>
      </c>
      <c r="K7750" s="26">
        <v>0</v>
      </c>
      <c r="L7750" s="26">
        <v>0.10259053035</v>
      </c>
    </row>
    <row r="7751" spans="2:12" ht="19.5" customHeight="1" x14ac:dyDescent="0.3">
      <c r="B7751" s="32" t="s">
        <v>57</v>
      </c>
      <c r="C7751" s="30" t="s">
        <v>35</v>
      </c>
      <c r="D7751" s="30" t="s">
        <v>29</v>
      </c>
      <c r="E7751" s="29">
        <v>44896</v>
      </c>
      <c r="F7751" s="28" t="s">
        <v>58</v>
      </c>
      <c r="G7751" s="27">
        <v>0.147562685</v>
      </c>
      <c r="H7751" s="27">
        <v>0.1439416225</v>
      </c>
      <c r="I7751" s="27">
        <v>0</v>
      </c>
      <c r="J7751" s="26">
        <v>0</v>
      </c>
      <c r="K7751" s="26">
        <v>0</v>
      </c>
      <c r="L7751" s="26">
        <v>0.13198955215000002</v>
      </c>
    </row>
    <row r="7752" spans="2:12" ht="19.5" customHeight="1" x14ac:dyDescent="0.3">
      <c r="B7752" s="32" t="s">
        <v>57</v>
      </c>
      <c r="C7752" s="30" t="s">
        <v>35</v>
      </c>
      <c r="D7752" s="30" t="s">
        <v>29</v>
      </c>
      <c r="E7752" s="29">
        <v>44866</v>
      </c>
      <c r="F7752" s="28" t="s">
        <v>58</v>
      </c>
      <c r="G7752" s="27">
        <v>0</v>
      </c>
      <c r="H7752" s="27">
        <v>0.16387535179999999</v>
      </c>
      <c r="I7752" s="27">
        <v>0.15695343572000001</v>
      </c>
      <c r="J7752" s="26">
        <v>0</v>
      </c>
      <c r="K7752" s="26">
        <v>0</v>
      </c>
      <c r="L7752" s="26">
        <v>0.15195728191999999</v>
      </c>
    </row>
    <row r="7753" spans="2:12" ht="19.5" customHeight="1" x14ac:dyDescent="0.3">
      <c r="B7753" s="32" t="s">
        <v>57</v>
      </c>
      <c r="C7753" s="30" t="s">
        <v>35</v>
      </c>
      <c r="D7753" s="30" t="s">
        <v>29</v>
      </c>
      <c r="E7753" s="29">
        <v>44835</v>
      </c>
      <c r="F7753" s="28" t="s">
        <v>58</v>
      </c>
      <c r="G7753" s="27">
        <v>0</v>
      </c>
      <c r="H7753" s="27">
        <v>0</v>
      </c>
      <c r="I7753" s="27">
        <v>0</v>
      </c>
      <c r="J7753" s="26">
        <v>0.16675028557999999</v>
      </c>
      <c r="K7753" s="26">
        <v>0.16259464841999999</v>
      </c>
      <c r="L7753" s="26">
        <v>0.16445723096999998</v>
      </c>
    </row>
    <row r="7754" spans="2:12" ht="19.5" customHeight="1" x14ac:dyDescent="0.3">
      <c r="B7754" s="32" t="s">
        <v>57</v>
      </c>
      <c r="C7754" s="30" t="s">
        <v>35</v>
      </c>
      <c r="D7754" s="30" t="s">
        <v>29</v>
      </c>
      <c r="E7754" s="29">
        <v>44805</v>
      </c>
      <c r="F7754" s="28" t="s">
        <v>58</v>
      </c>
      <c r="G7754" s="27">
        <v>0</v>
      </c>
      <c r="H7754" s="27">
        <v>0</v>
      </c>
      <c r="I7754" s="27">
        <v>0.17967885609000001</v>
      </c>
      <c r="J7754" s="26">
        <v>0.17711893785999999</v>
      </c>
      <c r="K7754" s="26">
        <v>0</v>
      </c>
      <c r="L7754" s="26">
        <v>0.17497047098999999</v>
      </c>
    </row>
    <row r="7755" spans="2:12" ht="19.5" customHeight="1" x14ac:dyDescent="0.3">
      <c r="B7755" s="32" t="s">
        <v>57</v>
      </c>
      <c r="C7755" s="30" t="s">
        <v>35</v>
      </c>
      <c r="D7755" s="30" t="s">
        <v>29</v>
      </c>
      <c r="E7755" s="29">
        <v>44774</v>
      </c>
      <c r="F7755" s="28" t="s">
        <v>58</v>
      </c>
      <c r="G7755" s="27">
        <v>0</v>
      </c>
      <c r="H7755" s="27">
        <v>0</v>
      </c>
      <c r="I7755" s="27">
        <v>0.19434860643000001</v>
      </c>
      <c r="J7755" s="26">
        <v>0.19179851421999999</v>
      </c>
      <c r="K7755" s="26">
        <v>0</v>
      </c>
      <c r="L7755" s="26">
        <v>0.18979873672999997</v>
      </c>
    </row>
    <row r="7756" spans="2:12" ht="19.5" customHeight="1" x14ac:dyDescent="0.3">
      <c r="B7756" s="32" t="s">
        <v>57</v>
      </c>
      <c r="C7756" s="30" t="s">
        <v>35</v>
      </c>
      <c r="D7756" s="30" t="s">
        <v>29</v>
      </c>
      <c r="E7756" s="29">
        <v>44743</v>
      </c>
      <c r="F7756" s="28" t="s">
        <v>58</v>
      </c>
      <c r="G7756" s="27">
        <v>0.19207492700000001</v>
      </c>
      <c r="H7756" s="27">
        <v>0.1885457998</v>
      </c>
      <c r="I7756" s="27">
        <v>0</v>
      </c>
      <c r="J7756" s="26">
        <v>0</v>
      </c>
      <c r="K7756" s="26">
        <v>0</v>
      </c>
      <c r="L7756" s="26">
        <v>0.17667647262</v>
      </c>
    </row>
    <row r="7757" spans="2:12" ht="19.5" customHeight="1" x14ac:dyDescent="0.3">
      <c r="B7757" s="32" t="s">
        <v>57</v>
      </c>
      <c r="C7757" s="30" t="s">
        <v>35</v>
      </c>
      <c r="D7757" s="30" t="s">
        <v>29</v>
      </c>
      <c r="E7757" s="29">
        <v>44713</v>
      </c>
      <c r="F7757" s="28" t="s">
        <v>58</v>
      </c>
      <c r="G7757" s="27">
        <v>0</v>
      </c>
      <c r="H7757" s="27">
        <v>0</v>
      </c>
      <c r="I7757" s="27">
        <v>0.20999492481000001</v>
      </c>
      <c r="J7757" s="26">
        <v>0.20745531274000001</v>
      </c>
      <c r="K7757" s="26">
        <v>0</v>
      </c>
      <c r="L7757" s="26">
        <v>0.20561412290999997</v>
      </c>
    </row>
    <row r="7758" spans="2:12" ht="19.5" customHeight="1" x14ac:dyDescent="0.3">
      <c r="B7758" s="32" t="s">
        <v>57</v>
      </c>
      <c r="C7758" s="30" t="s">
        <v>35</v>
      </c>
      <c r="D7758" s="30" t="s">
        <v>29</v>
      </c>
      <c r="E7758" s="29">
        <v>44682</v>
      </c>
      <c r="F7758" s="28" t="s">
        <v>58</v>
      </c>
      <c r="G7758" s="27">
        <v>0</v>
      </c>
      <c r="H7758" s="27">
        <v>0</v>
      </c>
      <c r="I7758" s="27">
        <v>0</v>
      </c>
      <c r="J7758" s="26">
        <v>0.22604377773999998</v>
      </c>
      <c r="K7758" s="26">
        <v>0.22150163525999997</v>
      </c>
      <c r="L7758" s="26">
        <v>0.22439087040999997</v>
      </c>
    </row>
    <row r="7759" spans="2:12" ht="19.5" customHeight="1" x14ac:dyDescent="0.3">
      <c r="B7759" s="32" t="s">
        <v>57</v>
      </c>
      <c r="C7759" s="30" t="s">
        <v>35</v>
      </c>
      <c r="D7759" s="30" t="s">
        <v>29</v>
      </c>
      <c r="E7759" s="29">
        <v>44652</v>
      </c>
      <c r="F7759" s="28" t="s">
        <v>58</v>
      </c>
      <c r="G7759" s="27">
        <v>0</v>
      </c>
      <c r="H7759" s="27">
        <v>0</v>
      </c>
      <c r="I7759" s="27">
        <v>0</v>
      </c>
      <c r="J7759" s="26">
        <v>0.23070682696000003</v>
      </c>
      <c r="K7759" s="26">
        <v>0.22613616704</v>
      </c>
      <c r="L7759" s="26">
        <v>0.22910115164</v>
      </c>
    </row>
    <row r="7760" spans="2:12" ht="19.5" customHeight="1" x14ac:dyDescent="0.3">
      <c r="B7760" s="32" t="s">
        <v>57</v>
      </c>
      <c r="C7760" s="30" t="s">
        <v>35</v>
      </c>
      <c r="D7760" s="30" t="s">
        <v>29</v>
      </c>
      <c r="E7760" s="29">
        <v>44621</v>
      </c>
      <c r="F7760" s="28" t="s">
        <v>58</v>
      </c>
      <c r="G7760" s="27">
        <v>0</v>
      </c>
      <c r="H7760" s="27">
        <v>0.33918952299999999</v>
      </c>
      <c r="I7760" s="27">
        <v>0.33065415210000004</v>
      </c>
      <c r="J7760" s="26">
        <v>0</v>
      </c>
      <c r="K7760" s="26">
        <v>0</v>
      </c>
      <c r="L7760" s="26">
        <v>0.32757714509999997</v>
      </c>
    </row>
    <row r="7761" spans="2:12" ht="19.5" customHeight="1" x14ac:dyDescent="0.3">
      <c r="B7761" s="32" t="s">
        <v>57</v>
      </c>
      <c r="C7761" s="30" t="s">
        <v>35</v>
      </c>
      <c r="D7761" s="30" t="s">
        <v>29</v>
      </c>
      <c r="E7761" s="29">
        <v>44593</v>
      </c>
      <c r="F7761" s="28" t="s">
        <v>58</v>
      </c>
      <c r="G7761" s="27">
        <v>0.25361232299999997</v>
      </c>
      <c r="H7761" s="27">
        <v>0.25020004260000001</v>
      </c>
      <c r="I7761" s="27">
        <v>0</v>
      </c>
      <c r="J7761" s="26">
        <v>0</v>
      </c>
      <c r="K7761" s="26">
        <v>0</v>
      </c>
      <c r="L7761" s="26">
        <v>0.23843587753999998</v>
      </c>
    </row>
    <row r="7762" spans="2:12" ht="19.5" customHeight="1" x14ac:dyDescent="0.3">
      <c r="B7762" s="32" t="s">
        <v>57</v>
      </c>
      <c r="C7762" s="30" t="s">
        <v>35</v>
      </c>
      <c r="D7762" s="30" t="s">
        <v>29</v>
      </c>
      <c r="E7762" s="29">
        <v>44562</v>
      </c>
      <c r="F7762" s="28" t="s">
        <v>58</v>
      </c>
      <c r="G7762" s="27">
        <v>0.25521597299999998</v>
      </c>
      <c r="H7762" s="27">
        <v>0.2518067376</v>
      </c>
      <c r="I7762" s="27">
        <v>0</v>
      </c>
      <c r="J7762" s="26">
        <v>0</v>
      </c>
      <c r="K7762" s="26">
        <v>0</v>
      </c>
      <c r="L7762" s="26">
        <v>0.24004531303999999</v>
      </c>
    </row>
    <row r="7763" spans="2:12" ht="19.5" customHeight="1" x14ac:dyDescent="0.3">
      <c r="B7763" s="31" t="s">
        <v>57</v>
      </c>
      <c r="C7763" s="30" t="s">
        <v>35</v>
      </c>
      <c r="D7763" s="30" t="s">
        <v>29</v>
      </c>
      <c r="E7763" s="29">
        <v>44774</v>
      </c>
      <c r="F7763" s="28" t="s">
        <v>58</v>
      </c>
      <c r="G7763" s="27">
        <v>0</v>
      </c>
      <c r="H7763" s="27">
        <v>0</v>
      </c>
      <c r="I7763" s="27">
        <v>0.19434860643000001</v>
      </c>
      <c r="J7763" s="26">
        <v>0.19179851421999999</v>
      </c>
      <c r="K7763" s="26">
        <v>0</v>
      </c>
      <c r="L7763" s="26">
        <v>0.18979873672999997</v>
      </c>
    </row>
    <row r="7764" spans="2:12" ht="19.5" customHeight="1" x14ac:dyDescent="0.3">
      <c r="B7764" s="31" t="s">
        <v>57</v>
      </c>
      <c r="C7764" s="30" t="s">
        <v>35</v>
      </c>
      <c r="D7764" s="30" t="s">
        <v>29</v>
      </c>
      <c r="E7764" s="29">
        <v>44743</v>
      </c>
      <c r="F7764" s="28" t="s">
        <v>58</v>
      </c>
      <c r="G7764" s="27">
        <v>0.19207492700000001</v>
      </c>
      <c r="H7764" s="27">
        <v>0.1885457998</v>
      </c>
      <c r="I7764" s="27">
        <v>0</v>
      </c>
      <c r="J7764" s="26">
        <v>0</v>
      </c>
      <c r="K7764" s="26">
        <v>0</v>
      </c>
      <c r="L7764" s="26">
        <v>0.17667647262</v>
      </c>
    </row>
    <row r="7765" spans="2:12" ht="19.5" customHeight="1" x14ac:dyDescent="0.3">
      <c r="B7765" s="32" t="s">
        <v>57</v>
      </c>
      <c r="C7765" s="30" t="s">
        <v>35</v>
      </c>
      <c r="D7765" s="30" t="s">
        <v>29</v>
      </c>
      <c r="E7765" s="29">
        <v>44713</v>
      </c>
      <c r="F7765" s="28" t="s">
        <v>58</v>
      </c>
      <c r="G7765" s="27">
        <v>0</v>
      </c>
      <c r="H7765" s="27">
        <v>0</v>
      </c>
      <c r="I7765" s="27">
        <v>0.20999492481000001</v>
      </c>
      <c r="J7765" s="26">
        <v>0.20745531274000001</v>
      </c>
      <c r="K7765" s="26">
        <v>0</v>
      </c>
      <c r="L7765" s="26">
        <v>0.20561412290999997</v>
      </c>
    </row>
    <row r="7766" spans="2:12" ht="19.5" customHeight="1" x14ac:dyDescent="0.3">
      <c r="B7766" s="31" t="s">
        <v>57</v>
      </c>
      <c r="C7766" s="30" t="s">
        <v>35</v>
      </c>
      <c r="D7766" s="30" t="s">
        <v>29</v>
      </c>
      <c r="E7766" s="29">
        <v>44682</v>
      </c>
      <c r="F7766" s="28" t="s">
        <v>58</v>
      </c>
      <c r="G7766" s="27">
        <v>0</v>
      </c>
      <c r="H7766" s="27">
        <v>0</v>
      </c>
      <c r="I7766" s="27">
        <v>0</v>
      </c>
      <c r="J7766" s="26">
        <v>0.22604377773999998</v>
      </c>
      <c r="K7766" s="26">
        <v>0.22150163525999997</v>
      </c>
      <c r="L7766" s="26">
        <v>0.22439087040999997</v>
      </c>
    </row>
    <row r="7767" spans="2:12" ht="19.5" customHeight="1" x14ac:dyDescent="0.3">
      <c r="B7767" s="31" t="s">
        <v>57</v>
      </c>
      <c r="C7767" s="30" t="s">
        <v>35</v>
      </c>
      <c r="D7767" s="30" t="s">
        <v>29</v>
      </c>
      <c r="E7767" s="29">
        <v>44652</v>
      </c>
      <c r="F7767" s="28" t="s">
        <v>58</v>
      </c>
      <c r="G7767" s="27">
        <v>0</v>
      </c>
      <c r="H7767" s="27">
        <v>0</v>
      </c>
      <c r="I7767" s="27">
        <v>0</v>
      </c>
      <c r="J7767" s="26">
        <v>0.23070682696000003</v>
      </c>
      <c r="K7767" s="26">
        <v>0.22613616704</v>
      </c>
      <c r="L7767" s="26">
        <v>0.22910115164</v>
      </c>
    </row>
    <row r="7768" spans="2:12" ht="19.5" customHeight="1" x14ac:dyDescent="0.3">
      <c r="B7768" s="32" t="s">
        <v>57</v>
      </c>
      <c r="C7768" s="30" t="s">
        <v>35</v>
      </c>
      <c r="D7768" s="30" t="s">
        <v>29</v>
      </c>
      <c r="E7768" s="29">
        <v>44621</v>
      </c>
      <c r="F7768" s="28" t="s">
        <v>58</v>
      </c>
      <c r="G7768" s="27">
        <v>0</v>
      </c>
      <c r="H7768" s="27">
        <v>0.33918952299999999</v>
      </c>
      <c r="I7768" s="27">
        <v>0.33065415210000004</v>
      </c>
      <c r="J7768" s="26">
        <v>0</v>
      </c>
      <c r="K7768" s="26">
        <v>0</v>
      </c>
      <c r="L7768" s="26">
        <v>0.32757714509999997</v>
      </c>
    </row>
    <row r="7769" spans="2:12" ht="19.5" customHeight="1" x14ac:dyDescent="0.3">
      <c r="B7769" s="33" t="s">
        <v>57</v>
      </c>
      <c r="C7769" s="30" t="s">
        <v>35</v>
      </c>
      <c r="D7769" s="30" t="s">
        <v>29</v>
      </c>
      <c r="E7769" s="29">
        <v>44593</v>
      </c>
      <c r="F7769" s="28" t="s">
        <v>58</v>
      </c>
      <c r="G7769" s="27">
        <v>0.25361232299999997</v>
      </c>
      <c r="H7769" s="27">
        <v>0.25020004260000001</v>
      </c>
      <c r="I7769" s="27">
        <v>0</v>
      </c>
      <c r="J7769" s="26">
        <v>0</v>
      </c>
      <c r="K7769" s="26">
        <v>0</v>
      </c>
      <c r="L7769" s="26">
        <v>0.23843587753999998</v>
      </c>
    </row>
    <row r="7770" spans="2:12" ht="19.5" customHeight="1" x14ac:dyDescent="0.3">
      <c r="B7770" s="33" t="s">
        <v>57</v>
      </c>
      <c r="C7770" s="30" t="s">
        <v>35</v>
      </c>
      <c r="D7770" s="30" t="s">
        <v>29</v>
      </c>
      <c r="E7770" s="29">
        <v>44562</v>
      </c>
      <c r="F7770" s="28" t="s">
        <v>58</v>
      </c>
      <c r="G7770" s="27">
        <v>0.25521597299999998</v>
      </c>
      <c r="H7770" s="27">
        <v>0.2518067376</v>
      </c>
      <c r="I7770" s="27">
        <v>0</v>
      </c>
      <c r="J7770" s="26">
        <v>0</v>
      </c>
      <c r="K7770" s="26">
        <v>0</v>
      </c>
      <c r="L7770" s="26">
        <v>0.24004531303999999</v>
      </c>
    </row>
    <row r="7771" spans="2:12" ht="19.5" customHeight="1" x14ac:dyDescent="0.3">
      <c r="B7771" s="73" t="s">
        <v>57</v>
      </c>
      <c r="C7771" s="69" t="s">
        <v>35</v>
      </c>
      <c r="D7771" s="69" t="s">
        <v>29</v>
      </c>
      <c r="E7771" s="70">
        <v>45108</v>
      </c>
      <c r="F7771" s="71" t="s">
        <v>58</v>
      </c>
      <c r="G7771" s="74">
        <v>0.14063492</v>
      </c>
      <c r="H7771" s="74">
        <v>0.1370007</v>
      </c>
      <c r="I7771" s="74">
        <v>0</v>
      </c>
      <c r="J7771" s="72">
        <v>0</v>
      </c>
      <c r="K7771" s="72">
        <v>0</v>
      </c>
      <c r="L7771" s="72">
        <v>0.12503679000000001</v>
      </c>
    </row>
    <row r="7772" spans="2:12" ht="19.5" customHeight="1" x14ac:dyDescent="0.3">
      <c r="B7772" s="32" t="s">
        <v>57</v>
      </c>
      <c r="C7772" s="30" t="s">
        <v>35</v>
      </c>
      <c r="D7772" s="30" t="s">
        <v>29</v>
      </c>
      <c r="E7772" s="29">
        <v>45078</v>
      </c>
      <c r="F7772" s="28" t="s">
        <v>59</v>
      </c>
      <c r="G7772" s="27">
        <v>0</v>
      </c>
      <c r="H7772" s="27">
        <v>0</v>
      </c>
      <c r="I7772" s="27">
        <v>0.13302751874000002</v>
      </c>
      <c r="J7772" s="26">
        <v>0.13043373595999999</v>
      </c>
      <c r="K7772" s="26">
        <v>0</v>
      </c>
      <c r="L7772" s="26">
        <v>0.12777283113999999</v>
      </c>
    </row>
    <row r="7773" spans="2:12" ht="19.5" customHeight="1" x14ac:dyDescent="0.3">
      <c r="B7773" s="32" t="s">
        <v>57</v>
      </c>
      <c r="C7773" s="30" t="s">
        <v>35</v>
      </c>
      <c r="D7773" s="30" t="s">
        <v>29</v>
      </c>
      <c r="E7773" s="29">
        <v>45047</v>
      </c>
      <c r="F7773" s="28" t="s">
        <v>59</v>
      </c>
      <c r="G7773" s="27">
        <v>0</v>
      </c>
      <c r="H7773" s="27">
        <v>0</v>
      </c>
      <c r="I7773" s="27">
        <v>0</v>
      </c>
      <c r="J7773" s="26">
        <v>0.11045379158</v>
      </c>
      <c r="K7773" s="26">
        <v>0.10664244242</v>
      </c>
      <c r="L7773" s="26">
        <v>0.10759050997</v>
      </c>
    </row>
    <row r="7774" spans="2:12" ht="19.5" customHeight="1" x14ac:dyDescent="0.3">
      <c r="B7774" s="32" t="s">
        <v>57</v>
      </c>
      <c r="C7774" s="30" t="s">
        <v>35</v>
      </c>
      <c r="D7774" s="30" t="s">
        <v>29</v>
      </c>
      <c r="E7774" s="29">
        <v>45017</v>
      </c>
      <c r="F7774" s="28" t="s">
        <v>59</v>
      </c>
      <c r="G7774" s="27">
        <v>0</v>
      </c>
      <c r="H7774" s="27">
        <v>0</v>
      </c>
      <c r="I7774" s="27">
        <v>0</v>
      </c>
      <c r="J7774" s="26">
        <v>0.10994393654000001</v>
      </c>
      <c r="K7774" s="26">
        <v>0.10613570545999999</v>
      </c>
      <c r="L7774" s="26">
        <v>0.10707549061</v>
      </c>
    </row>
    <row r="7775" spans="2:12" ht="19.5" customHeight="1" x14ac:dyDescent="0.3">
      <c r="B7775" s="32" t="s">
        <v>57</v>
      </c>
      <c r="C7775" s="30" t="s">
        <v>35</v>
      </c>
      <c r="D7775" s="30" t="s">
        <v>29</v>
      </c>
      <c r="E7775" s="29">
        <v>44986</v>
      </c>
      <c r="F7775" s="28" t="s">
        <v>59</v>
      </c>
      <c r="G7775" s="27">
        <v>0</v>
      </c>
      <c r="H7775" s="27">
        <v>0.13607952829999997</v>
      </c>
      <c r="I7775" s="27">
        <v>0.12940784807</v>
      </c>
      <c r="J7775" s="26">
        <v>0</v>
      </c>
      <c r="K7775" s="26">
        <v>0</v>
      </c>
      <c r="L7775" s="26">
        <v>0.12411404777</v>
      </c>
    </row>
    <row r="7776" spans="2:12" ht="19.5" customHeight="1" x14ac:dyDescent="0.3">
      <c r="B7776" s="32" t="s">
        <v>57</v>
      </c>
      <c r="C7776" s="30" t="s">
        <v>35</v>
      </c>
      <c r="D7776" s="30" t="s">
        <v>29</v>
      </c>
      <c r="E7776" s="29">
        <v>44958</v>
      </c>
      <c r="F7776" s="28" t="s">
        <v>59</v>
      </c>
      <c r="G7776" s="27">
        <v>0.18660621699999999</v>
      </c>
      <c r="H7776" s="27">
        <v>0.18305929009999999</v>
      </c>
      <c r="I7776" s="27">
        <v>0</v>
      </c>
      <c r="J7776" s="26">
        <v>0</v>
      </c>
      <c r="K7776" s="26">
        <v>0</v>
      </c>
      <c r="L7776" s="26">
        <v>0.17117394179000001</v>
      </c>
    </row>
    <row r="7777" spans="2:12" ht="19.5" customHeight="1" x14ac:dyDescent="0.3">
      <c r="B7777" s="32" t="s">
        <v>57</v>
      </c>
      <c r="C7777" s="30" t="s">
        <v>35</v>
      </c>
      <c r="D7777" s="30" t="s">
        <v>29</v>
      </c>
      <c r="E7777" s="29">
        <v>44927</v>
      </c>
      <c r="F7777" s="28" t="s">
        <v>59</v>
      </c>
      <c r="G7777" s="27">
        <v>0.118269345</v>
      </c>
      <c r="H7777" s="27">
        <v>0.1145926605</v>
      </c>
      <c r="I7777" s="27">
        <v>0</v>
      </c>
      <c r="J7777" s="26">
        <v>0</v>
      </c>
      <c r="K7777" s="26">
        <v>0</v>
      </c>
      <c r="L7777" s="26">
        <v>0.10259053035</v>
      </c>
    </row>
    <row r="7778" spans="2:12" ht="19.5" customHeight="1" x14ac:dyDescent="0.3">
      <c r="B7778" s="32" t="s">
        <v>57</v>
      </c>
      <c r="C7778" s="30" t="s">
        <v>35</v>
      </c>
      <c r="D7778" s="30" t="s">
        <v>29</v>
      </c>
      <c r="E7778" s="29">
        <v>44896</v>
      </c>
      <c r="F7778" s="28" t="s">
        <v>59</v>
      </c>
      <c r="G7778" s="27">
        <v>0.147562685</v>
      </c>
      <c r="H7778" s="27">
        <v>0.1439416225</v>
      </c>
      <c r="I7778" s="27">
        <v>0</v>
      </c>
      <c r="J7778" s="26">
        <v>0</v>
      </c>
      <c r="K7778" s="26">
        <v>0</v>
      </c>
      <c r="L7778" s="26">
        <v>0.13198955215000002</v>
      </c>
    </row>
    <row r="7779" spans="2:12" ht="19.5" customHeight="1" x14ac:dyDescent="0.3">
      <c r="B7779" s="32" t="s">
        <v>57</v>
      </c>
      <c r="C7779" s="30" t="s">
        <v>35</v>
      </c>
      <c r="D7779" s="30" t="s">
        <v>29</v>
      </c>
      <c r="E7779" s="29">
        <v>44866</v>
      </c>
      <c r="F7779" s="28" t="s">
        <v>59</v>
      </c>
      <c r="G7779" s="27">
        <v>0</v>
      </c>
      <c r="H7779" s="27">
        <v>0.16387535179999999</v>
      </c>
      <c r="I7779" s="27">
        <v>0.15695343572000001</v>
      </c>
      <c r="J7779" s="26">
        <v>0</v>
      </c>
      <c r="K7779" s="26">
        <v>0</v>
      </c>
      <c r="L7779" s="26">
        <v>0.15195728191999999</v>
      </c>
    </row>
    <row r="7780" spans="2:12" ht="19.5" customHeight="1" x14ac:dyDescent="0.3">
      <c r="B7780" s="32" t="s">
        <v>57</v>
      </c>
      <c r="C7780" s="30" t="s">
        <v>35</v>
      </c>
      <c r="D7780" s="30" t="s">
        <v>29</v>
      </c>
      <c r="E7780" s="29">
        <v>44835</v>
      </c>
      <c r="F7780" s="28" t="s">
        <v>59</v>
      </c>
      <c r="G7780" s="27">
        <v>0</v>
      </c>
      <c r="H7780" s="27">
        <v>0</v>
      </c>
      <c r="I7780" s="27">
        <v>0</v>
      </c>
      <c r="J7780" s="26">
        <v>0.16675028557999999</v>
      </c>
      <c r="K7780" s="26">
        <v>0.16259464841999999</v>
      </c>
      <c r="L7780" s="26">
        <v>0.16445723096999998</v>
      </c>
    </row>
    <row r="7781" spans="2:12" ht="19.5" customHeight="1" x14ac:dyDescent="0.3">
      <c r="B7781" s="32" t="s">
        <v>57</v>
      </c>
      <c r="C7781" s="30" t="s">
        <v>35</v>
      </c>
      <c r="D7781" s="30" t="s">
        <v>29</v>
      </c>
      <c r="E7781" s="29">
        <v>44805</v>
      </c>
      <c r="F7781" s="28" t="s">
        <v>59</v>
      </c>
      <c r="G7781" s="27">
        <v>0</v>
      </c>
      <c r="H7781" s="27">
        <v>0</v>
      </c>
      <c r="I7781" s="27">
        <v>0.17967885609000001</v>
      </c>
      <c r="J7781" s="26">
        <v>0.17711893785999999</v>
      </c>
      <c r="K7781" s="26">
        <v>0</v>
      </c>
      <c r="L7781" s="26">
        <v>0.17497047098999999</v>
      </c>
    </row>
    <row r="7782" spans="2:12" ht="19.5" customHeight="1" x14ac:dyDescent="0.3">
      <c r="B7782" s="32" t="s">
        <v>57</v>
      </c>
      <c r="C7782" s="30" t="s">
        <v>35</v>
      </c>
      <c r="D7782" s="30" t="s">
        <v>29</v>
      </c>
      <c r="E7782" s="29">
        <v>44774</v>
      </c>
      <c r="F7782" s="28" t="s">
        <v>59</v>
      </c>
      <c r="G7782" s="27">
        <v>0</v>
      </c>
      <c r="H7782" s="27">
        <v>0</v>
      </c>
      <c r="I7782" s="27">
        <v>0.19434860643000001</v>
      </c>
      <c r="J7782" s="26">
        <v>0.19179851421999999</v>
      </c>
      <c r="K7782" s="26">
        <v>0</v>
      </c>
      <c r="L7782" s="26">
        <v>0.18979873672999997</v>
      </c>
    </row>
    <row r="7783" spans="2:12" ht="19.5" customHeight="1" x14ac:dyDescent="0.3">
      <c r="B7783" s="32" t="s">
        <v>57</v>
      </c>
      <c r="C7783" s="30" t="s">
        <v>35</v>
      </c>
      <c r="D7783" s="30" t="s">
        <v>29</v>
      </c>
      <c r="E7783" s="29">
        <v>44743</v>
      </c>
      <c r="F7783" s="28" t="s">
        <v>59</v>
      </c>
      <c r="G7783" s="27">
        <v>0.19207492700000001</v>
      </c>
      <c r="H7783" s="27">
        <v>0.1885457998</v>
      </c>
      <c r="I7783" s="27">
        <v>0</v>
      </c>
      <c r="J7783" s="26">
        <v>0</v>
      </c>
      <c r="K7783" s="26">
        <v>0</v>
      </c>
      <c r="L7783" s="26">
        <v>0.17667647262</v>
      </c>
    </row>
    <row r="7784" spans="2:12" ht="19.5" customHeight="1" x14ac:dyDescent="0.3">
      <c r="B7784" s="32" t="s">
        <v>57</v>
      </c>
      <c r="C7784" s="30" t="s">
        <v>35</v>
      </c>
      <c r="D7784" s="30" t="s">
        <v>29</v>
      </c>
      <c r="E7784" s="29">
        <v>44713</v>
      </c>
      <c r="F7784" s="28" t="s">
        <v>59</v>
      </c>
      <c r="G7784" s="27">
        <v>0</v>
      </c>
      <c r="H7784" s="27">
        <v>0</v>
      </c>
      <c r="I7784" s="27">
        <v>0.20999492481000001</v>
      </c>
      <c r="J7784" s="26">
        <v>0.20745531274000001</v>
      </c>
      <c r="K7784" s="26">
        <v>0</v>
      </c>
      <c r="L7784" s="26">
        <v>0.20561412290999997</v>
      </c>
    </row>
    <row r="7785" spans="2:12" ht="19.5" customHeight="1" x14ac:dyDescent="0.3">
      <c r="B7785" s="32" t="s">
        <v>57</v>
      </c>
      <c r="C7785" s="30" t="s">
        <v>35</v>
      </c>
      <c r="D7785" s="30" t="s">
        <v>29</v>
      </c>
      <c r="E7785" s="29">
        <v>44682</v>
      </c>
      <c r="F7785" s="28" t="s">
        <v>59</v>
      </c>
      <c r="G7785" s="27">
        <v>0</v>
      </c>
      <c r="H7785" s="27">
        <v>0</v>
      </c>
      <c r="I7785" s="27">
        <v>0</v>
      </c>
      <c r="J7785" s="26">
        <v>0.22604377773999998</v>
      </c>
      <c r="K7785" s="26">
        <v>0.22150163525999997</v>
      </c>
      <c r="L7785" s="26">
        <v>0.22439087040999997</v>
      </c>
    </row>
    <row r="7786" spans="2:12" ht="19.5" customHeight="1" x14ac:dyDescent="0.3">
      <c r="B7786" s="32" t="s">
        <v>57</v>
      </c>
      <c r="C7786" s="30" t="s">
        <v>35</v>
      </c>
      <c r="D7786" s="30" t="s">
        <v>29</v>
      </c>
      <c r="E7786" s="29">
        <v>44652</v>
      </c>
      <c r="F7786" s="28" t="s">
        <v>59</v>
      </c>
      <c r="G7786" s="27">
        <v>0</v>
      </c>
      <c r="H7786" s="27">
        <v>0</v>
      </c>
      <c r="I7786" s="27">
        <v>0</v>
      </c>
      <c r="J7786" s="26">
        <v>0.23070682696000003</v>
      </c>
      <c r="K7786" s="26">
        <v>0.22613616704</v>
      </c>
      <c r="L7786" s="26">
        <v>0.22910115164</v>
      </c>
    </row>
    <row r="7787" spans="2:12" ht="19.5" customHeight="1" x14ac:dyDescent="0.3">
      <c r="B7787" s="32" t="s">
        <v>57</v>
      </c>
      <c r="C7787" s="30" t="s">
        <v>35</v>
      </c>
      <c r="D7787" s="30" t="s">
        <v>29</v>
      </c>
      <c r="E7787" s="29">
        <v>44621</v>
      </c>
      <c r="F7787" s="28" t="s">
        <v>59</v>
      </c>
      <c r="G7787" s="27">
        <v>0</v>
      </c>
      <c r="H7787" s="27">
        <v>0.33918952299999999</v>
      </c>
      <c r="I7787" s="27">
        <v>0.33065415210000004</v>
      </c>
      <c r="J7787" s="26">
        <v>0</v>
      </c>
      <c r="K7787" s="26">
        <v>0</v>
      </c>
      <c r="L7787" s="26">
        <v>0.32757714509999997</v>
      </c>
    </row>
    <row r="7788" spans="2:12" ht="19.5" customHeight="1" x14ac:dyDescent="0.3">
      <c r="B7788" s="32" t="s">
        <v>57</v>
      </c>
      <c r="C7788" s="30" t="s">
        <v>35</v>
      </c>
      <c r="D7788" s="30" t="s">
        <v>29</v>
      </c>
      <c r="E7788" s="29">
        <v>44593</v>
      </c>
      <c r="F7788" s="28" t="s">
        <v>59</v>
      </c>
      <c r="G7788" s="27">
        <v>0.25361232299999997</v>
      </c>
      <c r="H7788" s="27">
        <v>0.25020004260000001</v>
      </c>
      <c r="I7788" s="27">
        <v>0</v>
      </c>
      <c r="J7788" s="26">
        <v>0</v>
      </c>
      <c r="K7788" s="26">
        <v>0</v>
      </c>
      <c r="L7788" s="26">
        <v>0.23843587753999998</v>
      </c>
    </row>
    <row r="7789" spans="2:12" ht="19.5" customHeight="1" x14ac:dyDescent="0.3">
      <c r="B7789" s="32" t="s">
        <v>57</v>
      </c>
      <c r="C7789" s="30" t="s">
        <v>35</v>
      </c>
      <c r="D7789" s="30" t="s">
        <v>29</v>
      </c>
      <c r="E7789" s="29">
        <v>44562</v>
      </c>
      <c r="F7789" s="28" t="s">
        <v>59</v>
      </c>
      <c r="G7789" s="27">
        <v>0.25521597299999998</v>
      </c>
      <c r="H7789" s="27">
        <v>0.2518067376</v>
      </c>
      <c r="I7789" s="27">
        <v>0</v>
      </c>
      <c r="J7789" s="26">
        <v>0</v>
      </c>
      <c r="K7789" s="26">
        <v>0</v>
      </c>
      <c r="L7789" s="26">
        <v>0.24004531303999999</v>
      </c>
    </row>
    <row r="7790" spans="2:12" ht="19.5" customHeight="1" x14ac:dyDescent="0.3">
      <c r="B7790" s="31" t="s">
        <v>57</v>
      </c>
      <c r="C7790" s="30" t="s">
        <v>35</v>
      </c>
      <c r="D7790" s="30" t="s">
        <v>29</v>
      </c>
      <c r="E7790" s="29">
        <v>45078</v>
      </c>
      <c r="F7790" s="28" t="s">
        <v>59</v>
      </c>
      <c r="G7790" s="27">
        <v>0</v>
      </c>
      <c r="H7790" s="27">
        <v>0</v>
      </c>
      <c r="I7790" s="27">
        <v>0.13302751874000002</v>
      </c>
      <c r="J7790" s="26">
        <v>0.13043373595999999</v>
      </c>
      <c r="K7790" s="26">
        <v>0</v>
      </c>
      <c r="L7790" s="26">
        <v>0.12777283113999999</v>
      </c>
    </row>
    <row r="7791" spans="2:12" ht="19.5" customHeight="1" x14ac:dyDescent="0.3">
      <c r="B7791" s="33" t="s">
        <v>57</v>
      </c>
      <c r="C7791" s="30" t="s">
        <v>35</v>
      </c>
      <c r="D7791" s="30" t="s">
        <v>29</v>
      </c>
      <c r="E7791" s="29">
        <v>45047</v>
      </c>
      <c r="F7791" s="28" t="s">
        <v>59</v>
      </c>
      <c r="G7791" s="27">
        <v>0</v>
      </c>
      <c r="H7791" s="27">
        <v>0</v>
      </c>
      <c r="I7791" s="27">
        <v>0</v>
      </c>
      <c r="J7791" s="26">
        <v>0.11045379158</v>
      </c>
      <c r="K7791" s="26">
        <v>0.10664244242</v>
      </c>
      <c r="L7791" s="26">
        <v>0.10759050997</v>
      </c>
    </row>
    <row r="7792" spans="2:12" ht="19.5" customHeight="1" x14ac:dyDescent="0.3">
      <c r="B7792" s="33" t="s">
        <v>57</v>
      </c>
      <c r="C7792" s="30" t="s">
        <v>35</v>
      </c>
      <c r="D7792" s="30" t="s">
        <v>29</v>
      </c>
      <c r="E7792" s="29">
        <v>45017</v>
      </c>
      <c r="F7792" s="28" t="s">
        <v>59</v>
      </c>
      <c r="G7792" s="27">
        <v>0</v>
      </c>
      <c r="H7792" s="27">
        <v>0</v>
      </c>
      <c r="I7792" s="27">
        <v>0</v>
      </c>
      <c r="J7792" s="26">
        <v>0.10994393654000001</v>
      </c>
      <c r="K7792" s="26">
        <v>0.10613570545999999</v>
      </c>
      <c r="L7792" s="26">
        <v>0.10707549061</v>
      </c>
    </row>
    <row r="7793" spans="2:12" ht="19.5" customHeight="1" x14ac:dyDescent="0.3">
      <c r="B7793" s="32" t="s">
        <v>57</v>
      </c>
      <c r="C7793" s="30" t="s">
        <v>35</v>
      </c>
      <c r="D7793" s="30" t="s">
        <v>29</v>
      </c>
      <c r="E7793" s="29">
        <v>44986</v>
      </c>
      <c r="F7793" s="28" t="s">
        <v>59</v>
      </c>
      <c r="G7793" s="27">
        <v>0</v>
      </c>
      <c r="H7793" s="27">
        <v>0.13607952829999997</v>
      </c>
      <c r="I7793" s="27">
        <v>0.12940784807</v>
      </c>
      <c r="J7793" s="26">
        <v>0</v>
      </c>
      <c r="K7793" s="26">
        <v>0</v>
      </c>
      <c r="L7793" s="26">
        <v>0.12411404777</v>
      </c>
    </row>
    <row r="7794" spans="2:12" ht="19.5" customHeight="1" x14ac:dyDescent="0.3">
      <c r="B7794" s="31" t="s">
        <v>57</v>
      </c>
      <c r="C7794" s="30" t="s">
        <v>35</v>
      </c>
      <c r="D7794" s="30" t="s">
        <v>29</v>
      </c>
      <c r="E7794" s="29">
        <v>44958</v>
      </c>
      <c r="F7794" s="28" t="s">
        <v>59</v>
      </c>
      <c r="G7794" s="27">
        <v>0.18660621699999999</v>
      </c>
      <c r="H7794" s="27">
        <v>0.18305929009999999</v>
      </c>
      <c r="I7794" s="27">
        <v>0</v>
      </c>
      <c r="J7794" s="26">
        <v>0</v>
      </c>
      <c r="K7794" s="26">
        <v>0</v>
      </c>
      <c r="L7794" s="26">
        <v>0.17117394179000001</v>
      </c>
    </row>
    <row r="7795" spans="2:12" ht="19.5" customHeight="1" x14ac:dyDescent="0.3">
      <c r="B7795" s="31" t="s">
        <v>57</v>
      </c>
      <c r="C7795" s="30" t="s">
        <v>35</v>
      </c>
      <c r="D7795" s="30" t="s">
        <v>29</v>
      </c>
      <c r="E7795" s="29">
        <v>44927</v>
      </c>
      <c r="F7795" s="28" t="s">
        <v>59</v>
      </c>
      <c r="G7795" s="27">
        <v>0.118269345</v>
      </c>
      <c r="H7795" s="27">
        <v>0.1145926605</v>
      </c>
      <c r="I7795" s="27">
        <v>0</v>
      </c>
      <c r="J7795" s="26">
        <v>0</v>
      </c>
      <c r="K7795" s="26">
        <v>0</v>
      </c>
      <c r="L7795" s="26">
        <v>0.10259053035</v>
      </c>
    </row>
    <row r="7796" spans="2:12" ht="19.5" customHeight="1" x14ac:dyDescent="0.3">
      <c r="B7796" s="32" t="s">
        <v>57</v>
      </c>
      <c r="C7796" s="30" t="s">
        <v>35</v>
      </c>
      <c r="D7796" s="30" t="s">
        <v>29</v>
      </c>
      <c r="E7796" s="29">
        <v>44896</v>
      </c>
      <c r="F7796" s="28" t="s">
        <v>59</v>
      </c>
      <c r="G7796" s="27">
        <v>0.147562685</v>
      </c>
      <c r="H7796" s="27">
        <v>0.1439416225</v>
      </c>
      <c r="I7796" s="27">
        <v>0</v>
      </c>
      <c r="J7796" s="26">
        <v>0</v>
      </c>
      <c r="K7796" s="26">
        <v>0</v>
      </c>
      <c r="L7796" s="26">
        <v>0.13198955215000002</v>
      </c>
    </row>
    <row r="7797" spans="2:12" ht="19.5" customHeight="1" x14ac:dyDescent="0.3">
      <c r="B7797" s="31" t="s">
        <v>57</v>
      </c>
      <c r="C7797" s="30" t="s">
        <v>35</v>
      </c>
      <c r="D7797" s="30" t="s">
        <v>29</v>
      </c>
      <c r="E7797" s="29">
        <v>44866</v>
      </c>
      <c r="F7797" s="28" t="s">
        <v>59</v>
      </c>
      <c r="G7797" s="27">
        <v>0</v>
      </c>
      <c r="H7797" s="27">
        <v>0.16387535179999999</v>
      </c>
      <c r="I7797" s="27">
        <v>0.15695343572000001</v>
      </c>
      <c r="J7797" s="26">
        <v>0</v>
      </c>
      <c r="K7797" s="26">
        <v>0</v>
      </c>
      <c r="L7797" s="26">
        <v>0.15195728191999999</v>
      </c>
    </row>
    <row r="7798" spans="2:12" ht="19.5" customHeight="1" x14ac:dyDescent="0.3">
      <c r="B7798" s="33" t="s">
        <v>57</v>
      </c>
      <c r="C7798" s="30" t="s">
        <v>35</v>
      </c>
      <c r="D7798" s="30" t="s">
        <v>29</v>
      </c>
      <c r="E7798" s="29">
        <v>44835</v>
      </c>
      <c r="F7798" s="28" t="s">
        <v>59</v>
      </c>
      <c r="G7798" s="27">
        <v>0</v>
      </c>
      <c r="H7798" s="27">
        <v>0</v>
      </c>
      <c r="I7798" s="27">
        <v>0</v>
      </c>
      <c r="J7798" s="26">
        <v>0.16675028557999999</v>
      </c>
      <c r="K7798" s="26">
        <v>0.16259464841999999</v>
      </c>
      <c r="L7798" s="26">
        <v>0.16445723096999998</v>
      </c>
    </row>
    <row r="7799" spans="2:12" ht="19.5" customHeight="1" x14ac:dyDescent="0.3">
      <c r="B7799" s="33" t="s">
        <v>57</v>
      </c>
      <c r="C7799" s="30" t="s">
        <v>35</v>
      </c>
      <c r="D7799" s="30" t="s">
        <v>29</v>
      </c>
      <c r="E7799" s="29">
        <v>44805</v>
      </c>
      <c r="F7799" s="28" t="s">
        <v>59</v>
      </c>
      <c r="G7799" s="27">
        <v>0</v>
      </c>
      <c r="H7799" s="27">
        <v>0</v>
      </c>
      <c r="I7799" s="27">
        <v>0.17967885609000001</v>
      </c>
      <c r="J7799" s="26">
        <v>0.17711893785999999</v>
      </c>
      <c r="K7799" s="26">
        <v>0</v>
      </c>
      <c r="L7799" s="26">
        <v>0.17497047098999999</v>
      </c>
    </row>
    <row r="7800" spans="2:12" ht="19.5" customHeight="1" x14ac:dyDescent="0.3">
      <c r="B7800" s="33" t="s">
        <v>57</v>
      </c>
      <c r="C7800" s="30" t="s">
        <v>35</v>
      </c>
      <c r="D7800" s="30" t="s">
        <v>29</v>
      </c>
      <c r="E7800" s="29">
        <v>44774</v>
      </c>
      <c r="F7800" s="28" t="s">
        <v>59</v>
      </c>
      <c r="G7800" s="27">
        <v>0</v>
      </c>
      <c r="H7800" s="27">
        <v>0</v>
      </c>
      <c r="I7800" s="27">
        <v>0.19434860643000001</v>
      </c>
      <c r="J7800" s="26">
        <v>0.19179851421999999</v>
      </c>
      <c r="K7800" s="26">
        <v>0</v>
      </c>
      <c r="L7800" s="26">
        <v>0.18979873672999997</v>
      </c>
    </row>
    <row r="7801" spans="2:12" ht="19.5" customHeight="1" x14ac:dyDescent="0.3">
      <c r="B7801" s="31" t="s">
        <v>57</v>
      </c>
      <c r="C7801" s="30" t="s">
        <v>35</v>
      </c>
      <c r="D7801" s="30" t="s">
        <v>29</v>
      </c>
      <c r="E7801" s="29">
        <v>44743</v>
      </c>
      <c r="F7801" s="28" t="s">
        <v>59</v>
      </c>
      <c r="G7801" s="27">
        <v>0.19207492700000001</v>
      </c>
      <c r="H7801" s="27">
        <v>0.1885457998</v>
      </c>
      <c r="I7801" s="27">
        <v>0</v>
      </c>
      <c r="J7801" s="26">
        <v>0</v>
      </c>
      <c r="K7801" s="26">
        <v>0</v>
      </c>
      <c r="L7801" s="26">
        <v>0.17667647262</v>
      </c>
    </row>
    <row r="7802" spans="2:12" ht="19.5" customHeight="1" x14ac:dyDescent="0.3">
      <c r="B7802" s="32" t="s">
        <v>57</v>
      </c>
      <c r="C7802" s="30" t="s">
        <v>35</v>
      </c>
      <c r="D7802" s="30" t="s">
        <v>29</v>
      </c>
      <c r="E7802" s="29">
        <v>44713</v>
      </c>
      <c r="F7802" s="28" t="s">
        <v>59</v>
      </c>
      <c r="G7802" s="27">
        <v>0</v>
      </c>
      <c r="H7802" s="27">
        <v>0</v>
      </c>
      <c r="I7802" s="27">
        <v>0.20999492481000001</v>
      </c>
      <c r="J7802" s="26">
        <v>0.20745531274000001</v>
      </c>
      <c r="K7802" s="26">
        <v>0</v>
      </c>
      <c r="L7802" s="26">
        <v>0.20561412290999997</v>
      </c>
    </row>
    <row r="7803" spans="2:12" ht="19.5" customHeight="1" x14ac:dyDescent="0.3">
      <c r="B7803" s="31" t="s">
        <v>57</v>
      </c>
      <c r="C7803" s="30" t="s">
        <v>35</v>
      </c>
      <c r="D7803" s="30" t="s">
        <v>29</v>
      </c>
      <c r="E7803" s="29">
        <v>44682</v>
      </c>
      <c r="F7803" s="28" t="s">
        <v>59</v>
      </c>
      <c r="G7803" s="27">
        <v>0</v>
      </c>
      <c r="H7803" s="27">
        <v>0</v>
      </c>
      <c r="I7803" s="27">
        <v>0</v>
      </c>
      <c r="J7803" s="26">
        <v>0.22604377773999998</v>
      </c>
      <c r="K7803" s="26">
        <v>0.22150163525999997</v>
      </c>
      <c r="L7803" s="26">
        <v>0.22439087040999997</v>
      </c>
    </row>
    <row r="7804" spans="2:12" ht="19.5" customHeight="1" x14ac:dyDescent="0.3">
      <c r="B7804" s="31" t="s">
        <v>57</v>
      </c>
      <c r="C7804" s="30" t="s">
        <v>35</v>
      </c>
      <c r="D7804" s="30" t="s">
        <v>29</v>
      </c>
      <c r="E7804" s="29">
        <v>44652</v>
      </c>
      <c r="F7804" s="28" t="s">
        <v>59</v>
      </c>
      <c r="G7804" s="27">
        <v>0</v>
      </c>
      <c r="H7804" s="27">
        <v>0</v>
      </c>
      <c r="I7804" s="27">
        <v>0</v>
      </c>
      <c r="J7804" s="26">
        <v>0.23070682696000003</v>
      </c>
      <c r="K7804" s="26">
        <v>0.22613616704</v>
      </c>
      <c r="L7804" s="26">
        <v>0.22910115164</v>
      </c>
    </row>
    <row r="7805" spans="2:12" ht="19.5" customHeight="1" x14ac:dyDescent="0.3">
      <c r="B7805" s="33" t="s">
        <v>57</v>
      </c>
      <c r="C7805" s="30" t="s">
        <v>35</v>
      </c>
      <c r="D7805" s="30" t="s">
        <v>29</v>
      </c>
      <c r="E7805" s="29">
        <v>44621</v>
      </c>
      <c r="F7805" s="28" t="s">
        <v>59</v>
      </c>
      <c r="G7805" s="27">
        <v>0</v>
      </c>
      <c r="H7805" s="27">
        <v>0.33918952299999999</v>
      </c>
      <c r="I7805" s="27">
        <v>0.33065415210000004</v>
      </c>
      <c r="J7805" s="26">
        <v>0</v>
      </c>
      <c r="K7805" s="26">
        <v>0</v>
      </c>
      <c r="L7805" s="26">
        <v>0.32757714509999997</v>
      </c>
    </row>
    <row r="7806" spans="2:12" ht="19.5" customHeight="1" x14ac:dyDescent="0.3">
      <c r="B7806" s="33" t="s">
        <v>57</v>
      </c>
      <c r="C7806" s="30" t="s">
        <v>35</v>
      </c>
      <c r="D7806" s="30" t="s">
        <v>29</v>
      </c>
      <c r="E7806" s="29">
        <v>44593</v>
      </c>
      <c r="F7806" s="28" t="s">
        <v>59</v>
      </c>
      <c r="G7806" s="27">
        <v>0.25361232299999997</v>
      </c>
      <c r="H7806" s="27">
        <v>0.25020004260000001</v>
      </c>
      <c r="I7806" s="27">
        <v>0</v>
      </c>
      <c r="J7806" s="26">
        <v>0</v>
      </c>
      <c r="K7806" s="26">
        <v>0</v>
      </c>
      <c r="L7806" s="26">
        <v>0.23843587753999998</v>
      </c>
    </row>
    <row r="7807" spans="2:12" ht="19.5" customHeight="1" x14ac:dyDescent="0.3">
      <c r="B7807" s="33" t="s">
        <v>57</v>
      </c>
      <c r="C7807" s="30" t="s">
        <v>35</v>
      </c>
      <c r="D7807" s="30" t="s">
        <v>29</v>
      </c>
      <c r="E7807" s="29">
        <v>44562</v>
      </c>
      <c r="F7807" s="28" t="s">
        <v>59</v>
      </c>
      <c r="G7807" s="27">
        <v>0.25521597299999998</v>
      </c>
      <c r="H7807" s="27">
        <v>0.2518067376</v>
      </c>
      <c r="I7807" s="27">
        <v>0</v>
      </c>
      <c r="J7807" s="26">
        <v>0</v>
      </c>
      <c r="K7807" s="26">
        <v>0</v>
      </c>
      <c r="L7807" s="26">
        <v>0.24004531303999999</v>
      </c>
    </row>
    <row r="7808" spans="2:12" ht="19.5" customHeight="1" x14ac:dyDescent="0.3">
      <c r="B7808" s="73" t="s">
        <v>57</v>
      </c>
      <c r="C7808" s="69" t="s">
        <v>35</v>
      </c>
      <c r="D7808" s="69" t="s">
        <v>29</v>
      </c>
      <c r="E7808" s="70">
        <v>45108</v>
      </c>
      <c r="F7808" s="71" t="s">
        <v>59</v>
      </c>
      <c r="G7808" s="74">
        <v>0.14063492</v>
      </c>
      <c r="H7808" s="74">
        <v>0.1370007</v>
      </c>
      <c r="I7808" s="74">
        <v>0</v>
      </c>
      <c r="J7808" s="72">
        <v>0</v>
      </c>
      <c r="K7808" s="72">
        <v>0</v>
      </c>
      <c r="L7808" s="72">
        <v>0.12503679000000001</v>
      </c>
    </row>
    <row r="7809" spans="2:12" ht="19.5" customHeight="1" x14ac:dyDescent="0.3">
      <c r="B7809" s="32" t="s">
        <v>57</v>
      </c>
      <c r="C7809" s="30" t="s">
        <v>35</v>
      </c>
      <c r="D7809" s="30" t="s">
        <v>43</v>
      </c>
      <c r="E7809" s="29">
        <v>44562</v>
      </c>
      <c r="F7809" s="28">
        <v>1.5</v>
      </c>
      <c r="G7809" s="27">
        <v>0.27106200000000003</v>
      </c>
      <c r="H7809" s="27">
        <v>0.24796899999999999</v>
      </c>
      <c r="I7809" s="27">
        <v>0</v>
      </c>
      <c r="J7809" s="26">
        <v>0</v>
      </c>
      <c r="K7809" s="26">
        <v>0</v>
      </c>
      <c r="L7809" s="26">
        <v>0.21826699999999999</v>
      </c>
    </row>
    <row r="7810" spans="2:12" ht="19.5" customHeight="1" x14ac:dyDescent="0.3">
      <c r="B7810" s="32" t="s">
        <v>57</v>
      </c>
      <c r="C7810" s="30" t="s">
        <v>35</v>
      </c>
      <c r="D7810" s="30" t="s">
        <v>43</v>
      </c>
      <c r="E7810" s="29">
        <v>44593</v>
      </c>
      <c r="F7810" s="28">
        <v>1.5</v>
      </c>
      <c r="G7810" s="27">
        <v>0.262681</v>
      </c>
      <c r="H7810" s="27">
        <v>0.23632900000000001</v>
      </c>
      <c r="I7810" s="27">
        <v>0</v>
      </c>
      <c r="J7810" s="26">
        <v>0</v>
      </c>
      <c r="K7810" s="26">
        <v>0</v>
      </c>
      <c r="L7810" s="26">
        <v>0.21862300000000001</v>
      </c>
    </row>
    <row r="7811" spans="2:12" ht="19.5" customHeight="1" x14ac:dyDescent="0.3">
      <c r="B7811" s="32" t="s">
        <v>57</v>
      </c>
      <c r="C7811" s="30" t="s">
        <v>35</v>
      </c>
      <c r="D7811" s="30" t="s">
        <v>43</v>
      </c>
      <c r="E7811" s="29">
        <v>44621</v>
      </c>
      <c r="F7811" s="28">
        <v>1.5</v>
      </c>
      <c r="G7811" s="27">
        <v>0</v>
      </c>
      <c r="H7811" s="27">
        <v>0.35552800000000001</v>
      </c>
      <c r="I7811" s="27">
        <v>0.32475900000000002</v>
      </c>
      <c r="J7811" s="26">
        <v>0</v>
      </c>
      <c r="K7811" s="26">
        <v>0</v>
      </c>
      <c r="L7811" s="26">
        <v>0.30729600000000001</v>
      </c>
    </row>
    <row r="7812" spans="2:12" ht="19.5" customHeight="1" x14ac:dyDescent="0.3">
      <c r="B7812" s="32" t="s">
        <v>57</v>
      </c>
      <c r="C7812" s="30" t="s">
        <v>35</v>
      </c>
      <c r="D7812" s="30" t="s">
        <v>43</v>
      </c>
      <c r="E7812" s="29">
        <v>44652</v>
      </c>
      <c r="F7812" s="28">
        <v>1.5</v>
      </c>
      <c r="G7812" s="27">
        <v>0</v>
      </c>
      <c r="H7812" s="27">
        <v>0</v>
      </c>
      <c r="I7812" s="27">
        <v>0</v>
      </c>
      <c r="J7812" s="26">
        <v>0.246086</v>
      </c>
      <c r="K7812" s="26">
        <v>0.22014400000000001</v>
      </c>
      <c r="L7812" s="26">
        <v>0.21987799999999999</v>
      </c>
    </row>
    <row r="7813" spans="2:12" ht="19.5" customHeight="1" x14ac:dyDescent="0.3">
      <c r="B7813" s="32" t="s">
        <v>57</v>
      </c>
      <c r="C7813" s="30" t="s">
        <v>35</v>
      </c>
      <c r="D7813" s="30" t="s">
        <v>43</v>
      </c>
      <c r="E7813" s="29">
        <v>44682</v>
      </c>
      <c r="F7813" s="28">
        <v>1.5</v>
      </c>
      <c r="G7813" s="27">
        <v>0</v>
      </c>
      <c r="H7813" s="27">
        <v>0</v>
      </c>
      <c r="I7813" s="27">
        <v>0</v>
      </c>
      <c r="J7813" s="26">
        <v>0.22643199999999999</v>
      </c>
      <c r="K7813" s="26">
        <v>0.21349099999999999</v>
      </c>
      <c r="L7813" s="26">
        <v>0.212397</v>
      </c>
    </row>
    <row r="7814" spans="2:12" ht="19.5" customHeight="1" x14ac:dyDescent="0.3">
      <c r="B7814" s="32" t="s">
        <v>57</v>
      </c>
      <c r="C7814" s="30" t="s">
        <v>35</v>
      </c>
      <c r="D7814" s="30" t="s">
        <v>43</v>
      </c>
      <c r="E7814" s="29">
        <v>44713</v>
      </c>
      <c r="F7814" s="28">
        <v>1.5</v>
      </c>
      <c r="G7814" s="27">
        <v>0</v>
      </c>
      <c r="H7814" s="27">
        <v>0</v>
      </c>
      <c r="I7814" s="27">
        <v>0.205621</v>
      </c>
      <c r="J7814" s="26">
        <v>0.20028499999999999</v>
      </c>
      <c r="K7814" s="26">
        <v>0</v>
      </c>
      <c r="L7814" s="26">
        <v>0.19590399999999999</v>
      </c>
    </row>
    <row r="7815" spans="2:12" ht="19.5" customHeight="1" x14ac:dyDescent="0.3">
      <c r="B7815" s="32" t="s">
        <v>57</v>
      </c>
      <c r="C7815" s="30" t="s">
        <v>35</v>
      </c>
      <c r="D7815" s="30" t="s">
        <v>43</v>
      </c>
      <c r="E7815" s="29">
        <v>44743</v>
      </c>
      <c r="F7815" s="28">
        <v>1.5</v>
      </c>
      <c r="G7815" s="27">
        <v>0.19300800000000001</v>
      </c>
      <c r="H7815" s="27">
        <v>0.18711700000000001</v>
      </c>
      <c r="I7815" s="27">
        <v>0</v>
      </c>
      <c r="J7815" s="26">
        <v>0</v>
      </c>
      <c r="K7815" s="26">
        <v>0</v>
      </c>
      <c r="L7815" s="26">
        <v>0.16217300000000001</v>
      </c>
    </row>
    <row r="7816" spans="2:12" ht="19.5" customHeight="1" x14ac:dyDescent="0.3">
      <c r="B7816" s="32" t="s">
        <v>57</v>
      </c>
      <c r="C7816" s="30" t="s">
        <v>35</v>
      </c>
      <c r="D7816" s="30" t="s">
        <v>43</v>
      </c>
      <c r="E7816" s="29">
        <v>44774</v>
      </c>
      <c r="F7816" s="28">
        <v>1.5</v>
      </c>
      <c r="G7816" s="27">
        <v>0</v>
      </c>
      <c r="H7816" s="27">
        <v>0</v>
      </c>
      <c r="I7816" s="27">
        <v>0.19436899999999999</v>
      </c>
      <c r="J7816" s="26">
        <v>0.18838099999999999</v>
      </c>
      <c r="K7816" s="26">
        <v>0</v>
      </c>
      <c r="L7816" s="26">
        <v>0.18004999999999999</v>
      </c>
    </row>
    <row r="7817" spans="2:12" ht="19.5" customHeight="1" x14ac:dyDescent="0.3">
      <c r="B7817" s="32" t="s">
        <v>57</v>
      </c>
      <c r="C7817" s="30" t="s">
        <v>35</v>
      </c>
      <c r="D7817" s="30" t="s">
        <v>43</v>
      </c>
      <c r="E7817" s="29">
        <v>44805</v>
      </c>
      <c r="F7817" s="28">
        <v>1.5</v>
      </c>
      <c r="G7817" s="27">
        <v>0</v>
      </c>
      <c r="H7817" s="27">
        <v>0</v>
      </c>
      <c r="I7817" s="27">
        <v>0.19677800000000001</v>
      </c>
      <c r="J7817" s="26">
        <v>0.17114699999999999</v>
      </c>
      <c r="K7817" s="26">
        <v>0</v>
      </c>
      <c r="L7817" s="26">
        <v>0.15712400000000001</v>
      </c>
    </row>
    <row r="7818" spans="2:12" ht="19.5" customHeight="1" x14ac:dyDescent="0.3">
      <c r="B7818" s="32" t="s">
        <v>57</v>
      </c>
      <c r="C7818" s="30" t="s">
        <v>35</v>
      </c>
      <c r="D7818" s="30" t="s">
        <v>43</v>
      </c>
      <c r="E7818" s="29">
        <v>44835</v>
      </c>
      <c r="F7818" s="28">
        <v>1.5</v>
      </c>
      <c r="G7818" s="27">
        <v>0</v>
      </c>
      <c r="H7818" s="27">
        <v>0</v>
      </c>
      <c r="I7818" s="27">
        <v>0</v>
      </c>
      <c r="J7818" s="26">
        <v>0.18543699999999999</v>
      </c>
      <c r="K7818" s="26">
        <v>0.15767400000000001</v>
      </c>
      <c r="L7818" s="26">
        <v>0.144235</v>
      </c>
    </row>
    <row r="7819" spans="2:12" ht="19.5" customHeight="1" x14ac:dyDescent="0.3">
      <c r="B7819" s="32" t="s">
        <v>57</v>
      </c>
      <c r="C7819" s="30" t="s">
        <v>35</v>
      </c>
      <c r="D7819" s="30" t="s">
        <v>43</v>
      </c>
      <c r="E7819" s="29">
        <v>44866</v>
      </c>
      <c r="F7819" s="28">
        <v>1.5</v>
      </c>
      <c r="G7819" s="27">
        <v>0</v>
      </c>
      <c r="H7819" s="27">
        <v>0.168823</v>
      </c>
      <c r="I7819" s="27">
        <v>0.152118</v>
      </c>
      <c r="J7819" s="26">
        <v>0</v>
      </c>
      <c r="K7819" s="26">
        <v>0</v>
      </c>
      <c r="L7819" s="26">
        <v>0.13169500000000001</v>
      </c>
    </row>
    <row r="7820" spans="2:12" ht="19.5" customHeight="1" x14ac:dyDescent="0.3">
      <c r="B7820" s="32" t="s">
        <v>57</v>
      </c>
      <c r="C7820" s="30" t="s">
        <v>35</v>
      </c>
      <c r="D7820" s="30" t="s">
        <v>43</v>
      </c>
      <c r="E7820" s="29">
        <v>44896</v>
      </c>
      <c r="F7820" s="28">
        <v>1.5</v>
      </c>
      <c r="G7820" s="27">
        <v>0.16469300000000001</v>
      </c>
      <c r="H7820" s="27">
        <v>0.15063199999999999</v>
      </c>
      <c r="I7820" s="27">
        <v>0</v>
      </c>
      <c r="J7820" s="26">
        <v>0</v>
      </c>
      <c r="K7820" s="26">
        <v>0</v>
      </c>
      <c r="L7820" s="26">
        <v>0.13239200000000001</v>
      </c>
    </row>
    <row r="7821" spans="2:12" ht="19.5" customHeight="1" x14ac:dyDescent="0.3">
      <c r="B7821" s="32" t="s">
        <v>57</v>
      </c>
      <c r="C7821" s="30" t="s">
        <v>35</v>
      </c>
      <c r="D7821" s="30" t="s">
        <v>43</v>
      </c>
      <c r="E7821" s="29">
        <v>44927</v>
      </c>
      <c r="F7821" s="28">
        <v>1.5</v>
      </c>
      <c r="G7821" s="27">
        <v>0.147649</v>
      </c>
      <c r="H7821" s="27">
        <v>0.121993</v>
      </c>
      <c r="I7821" s="27">
        <v>0</v>
      </c>
      <c r="J7821" s="26">
        <v>0</v>
      </c>
      <c r="K7821" s="26">
        <v>0</v>
      </c>
      <c r="L7821" s="26">
        <v>7.7283000000000004E-2</v>
      </c>
    </row>
    <row r="7822" spans="2:12" ht="19.5" customHeight="1" x14ac:dyDescent="0.3">
      <c r="B7822" s="32" t="s">
        <v>57</v>
      </c>
      <c r="C7822" s="30" t="s">
        <v>35</v>
      </c>
      <c r="D7822" s="30" t="s">
        <v>43</v>
      </c>
      <c r="E7822" s="29">
        <v>44958</v>
      </c>
      <c r="F7822" s="28">
        <v>1.5</v>
      </c>
      <c r="G7822" s="27">
        <v>0.18967999999999999</v>
      </c>
      <c r="H7822" s="27">
        <v>0.17474899999999999</v>
      </c>
      <c r="I7822" s="27">
        <v>0</v>
      </c>
      <c r="J7822" s="26">
        <v>0</v>
      </c>
      <c r="K7822" s="26">
        <v>0</v>
      </c>
      <c r="L7822" s="26">
        <v>0.14890999999999999</v>
      </c>
    </row>
    <row r="7823" spans="2:12" ht="19.5" customHeight="1" x14ac:dyDescent="0.3">
      <c r="B7823" s="32" t="s">
        <v>57</v>
      </c>
      <c r="C7823" s="30" t="s">
        <v>35</v>
      </c>
      <c r="D7823" s="30" t="s">
        <v>43</v>
      </c>
      <c r="E7823" s="29">
        <v>44986</v>
      </c>
      <c r="F7823" s="28">
        <v>1.5</v>
      </c>
      <c r="G7823" s="27">
        <v>0</v>
      </c>
      <c r="H7823" s="27">
        <v>0.13408700000000001</v>
      </c>
      <c r="I7823" s="27">
        <v>0.11210199999999999</v>
      </c>
      <c r="J7823" s="26">
        <v>0</v>
      </c>
      <c r="K7823" s="26">
        <v>0</v>
      </c>
      <c r="L7823" s="26">
        <v>0.11439100000000001</v>
      </c>
    </row>
    <row r="7824" spans="2:12" ht="19.5" customHeight="1" x14ac:dyDescent="0.3">
      <c r="B7824" s="32" t="s">
        <v>57</v>
      </c>
      <c r="C7824" s="30" t="s">
        <v>35</v>
      </c>
      <c r="D7824" s="30" t="s">
        <v>43</v>
      </c>
      <c r="E7824" s="29">
        <v>45017</v>
      </c>
      <c r="F7824" s="28">
        <v>1.5</v>
      </c>
      <c r="G7824" s="27">
        <v>0</v>
      </c>
      <c r="H7824" s="27">
        <v>0</v>
      </c>
      <c r="I7824" s="27">
        <v>0</v>
      </c>
      <c r="J7824" s="26">
        <v>0.105742</v>
      </c>
      <c r="K7824" s="26">
        <v>9.1532000000000002E-2</v>
      </c>
      <c r="L7824" s="26">
        <v>9.6795000000000006E-2</v>
      </c>
    </row>
    <row r="7825" spans="2:12" ht="19.5" customHeight="1" x14ac:dyDescent="0.3">
      <c r="B7825" s="32" t="s">
        <v>57</v>
      </c>
      <c r="C7825" s="30" t="s">
        <v>35</v>
      </c>
      <c r="D7825" s="30" t="s">
        <v>43</v>
      </c>
      <c r="E7825" s="29">
        <v>45047</v>
      </c>
      <c r="F7825" s="28">
        <v>1.5</v>
      </c>
      <c r="G7825" s="27">
        <v>0</v>
      </c>
      <c r="H7825" s="27">
        <v>0</v>
      </c>
      <c r="I7825" s="27">
        <v>0</v>
      </c>
      <c r="J7825" s="26">
        <v>0.100969</v>
      </c>
      <c r="K7825" s="26">
        <v>9.2035000000000006E-2</v>
      </c>
      <c r="L7825" s="26">
        <v>9.6661999999999998E-2</v>
      </c>
    </row>
    <row r="7826" spans="2:12" ht="19.5" customHeight="1" x14ac:dyDescent="0.3">
      <c r="B7826" s="32" t="s">
        <v>57</v>
      </c>
      <c r="C7826" s="30" t="s">
        <v>35</v>
      </c>
      <c r="D7826" s="30" t="s">
        <v>43</v>
      </c>
      <c r="E7826" s="29">
        <v>45078</v>
      </c>
      <c r="F7826" s="28">
        <v>1.5</v>
      </c>
      <c r="G7826" s="27">
        <v>0</v>
      </c>
      <c r="H7826" s="27">
        <v>0</v>
      </c>
      <c r="I7826" s="27">
        <v>0.12421699999999999</v>
      </c>
      <c r="J7826" s="26">
        <v>0.118994</v>
      </c>
      <c r="K7826" s="26">
        <v>0</v>
      </c>
      <c r="L7826" s="26">
        <v>0.11132</v>
      </c>
    </row>
    <row r="7827" spans="2:12" ht="19.5" customHeight="1" x14ac:dyDescent="0.3">
      <c r="B7827" s="31" t="s">
        <v>57</v>
      </c>
      <c r="C7827" s="30" t="s">
        <v>35</v>
      </c>
      <c r="D7827" s="30" t="s">
        <v>43</v>
      </c>
      <c r="E7827" s="29">
        <v>45108</v>
      </c>
      <c r="F7827" s="28">
        <v>1.5</v>
      </c>
      <c r="G7827" s="27">
        <v>0.13531000000000001</v>
      </c>
      <c r="H7827" s="27">
        <v>0.12942999999999999</v>
      </c>
      <c r="I7827" s="27">
        <v>0</v>
      </c>
      <c r="J7827" s="26">
        <v>0</v>
      </c>
      <c r="K7827" s="26">
        <v>0</v>
      </c>
      <c r="L7827" s="26">
        <v>0.10602</v>
      </c>
    </row>
    <row r="7828" spans="2:12" ht="19.5" customHeight="1" x14ac:dyDescent="0.3">
      <c r="B7828" s="32" t="s">
        <v>57</v>
      </c>
      <c r="C7828" s="30" t="s">
        <v>35</v>
      </c>
      <c r="D7828" s="30" t="s">
        <v>43</v>
      </c>
      <c r="E7828" s="29">
        <v>44562</v>
      </c>
      <c r="F7828" s="28">
        <v>3</v>
      </c>
      <c r="G7828" s="27">
        <v>0.27256200000000003</v>
      </c>
      <c r="H7828" s="27">
        <v>0.249469</v>
      </c>
      <c r="I7828" s="27">
        <v>0</v>
      </c>
      <c r="J7828" s="26">
        <v>0</v>
      </c>
      <c r="K7828" s="26">
        <v>0</v>
      </c>
      <c r="L7828" s="26">
        <v>0.21976699999999999</v>
      </c>
    </row>
    <row r="7829" spans="2:12" ht="19.5" customHeight="1" x14ac:dyDescent="0.3">
      <c r="B7829" s="32" t="s">
        <v>57</v>
      </c>
      <c r="C7829" s="30" t="s">
        <v>35</v>
      </c>
      <c r="D7829" s="30" t="s">
        <v>43</v>
      </c>
      <c r="E7829" s="29">
        <v>44593</v>
      </c>
      <c r="F7829" s="28">
        <v>3</v>
      </c>
      <c r="G7829" s="27">
        <v>0.264181</v>
      </c>
      <c r="H7829" s="27">
        <v>0.23782900000000001</v>
      </c>
      <c r="I7829" s="27">
        <v>0</v>
      </c>
      <c r="J7829" s="26">
        <v>0</v>
      </c>
      <c r="K7829" s="26">
        <v>0</v>
      </c>
      <c r="L7829" s="26">
        <v>0.22012300000000001</v>
      </c>
    </row>
    <row r="7830" spans="2:12" ht="19.5" customHeight="1" x14ac:dyDescent="0.3">
      <c r="B7830" s="32" t="s">
        <v>57</v>
      </c>
      <c r="C7830" s="30" t="s">
        <v>35</v>
      </c>
      <c r="D7830" s="30" t="s">
        <v>43</v>
      </c>
      <c r="E7830" s="29">
        <v>44621</v>
      </c>
      <c r="F7830" s="28">
        <v>3</v>
      </c>
      <c r="G7830" s="27">
        <v>0</v>
      </c>
      <c r="H7830" s="27">
        <v>0.35702800000000001</v>
      </c>
      <c r="I7830" s="27">
        <v>0.32625900000000002</v>
      </c>
      <c r="J7830" s="26">
        <v>0</v>
      </c>
      <c r="K7830" s="26">
        <v>0</v>
      </c>
      <c r="L7830" s="26">
        <v>0.30879600000000001</v>
      </c>
    </row>
    <row r="7831" spans="2:12" ht="19.5" customHeight="1" x14ac:dyDescent="0.3">
      <c r="B7831" s="32" t="s">
        <v>57</v>
      </c>
      <c r="C7831" s="30" t="s">
        <v>35</v>
      </c>
      <c r="D7831" s="30" t="s">
        <v>43</v>
      </c>
      <c r="E7831" s="29">
        <v>44652</v>
      </c>
      <c r="F7831" s="28">
        <v>3</v>
      </c>
      <c r="G7831" s="27">
        <v>0</v>
      </c>
      <c r="H7831" s="27">
        <v>0</v>
      </c>
      <c r="I7831" s="27">
        <v>0</v>
      </c>
      <c r="J7831" s="26">
        <v>0.247586</v>
      </c>
      <c r="K7831" s="26">
        <v>0.22164400000000001</v>
      </c>
      <c r="L7831" s="26">
        <v>0.22137799999999999</v>
      </c>
    </row>
    <row r="7832" spans="2:12" ht="19.5" customHeight="1" x14ac:dyDescent="0.3">
      <c r="B7832" s="32" t="s">
        <v>57</v>
      </c>
      <c r="C7832" s="30" t="s">
        <v>35</v>
      </c>
      <c r="D7832" s="30" t="s">
        <v>43</v>
      </c>
      <c r="E7832" s="29">
        <v>44682</v>
      </c>
      <c r="F7832" s="28">
        <v>3</v>
      </c>
      <c r="G7832" s="27">
        <v>0</v>
      </c>
      <c r="H7832" s="27">
        <v>0</v>
      </c>
      <c r="I7832" s="27">
        <v>0</v>
      </c>
      <c r="J7832" s="26">
        <v>0.227932</v>
      </c>
      <c r="K7832" s="26">
        <v>0.21499099999999999</v>
      </c>
      <c r="L7832" s="26">
        <v>0.213897</v>
      </c>
    </row>
    <row r="7833" spans="2:12" ht="19.5" customHeight="1" x14ac:dyDescent="0.3">
      <c r="B7833" s="32" t="s">
        <v>57</v>
      </c>
      <c r="C7833" s="30" t="s">
        <v>35</v>
      </c>
      <c r="D7833" s="30" t="s">
        <v>43</v>
      </c>
      <c r="E7833" s="29">
        <v>44713</v>
      </c>
      <c r="F7833" s="28">
        <v>3</v>
      </c>
      <c r="G7833" s="27">
        <v>0</v>
      </c>
      <c r="H7833" s="27">
        <v>0</v>
      </c>
      <c r="I7833" s="27">
        <v>0.207121</v>
      </c>
      <c r="J7833" s="26">
        <v>0.20178499999999999</v>
      </c>
      <c r="K7833" s="26">
        <v>0</v>
      </c>
      <c r="L7833" s="26">
        <v>0.197404</v>
      </c>
    </row>
    <row r="7834" spans="2:12" ht="19.5" customHeight="1" x14ac:dyDescent="0.3">
      <c r="B7834" s="32" t="s">
        <v>57</v>
      </c>
      <c r="C7834" s="30" t="s">
        <v>35</v>
      </c>
      <c r="D7834" s="30" t="s">
        <v>43</v>
      </c>
      <c r="E7834" s="29">
        <v>44743</v>
      </c>
      <c r="F7834" s="28">
        <v>3</v>
      </c>
      <c r="G7834" s="27">
        <v>0.19450799999999999</v>
      </c>
      <c r="H7834" s="27">
        <v>0.18861700000000001</v>
      </c>
      <c r="I7834" s="27">
        <v>0</v>
      </c>
      <c r="J7834" s="26">
        <v>0</v>
      </c>
      <c r="K7834" s="26">
        <v>0</v>
      </c>
      <c r="L7834" s="26">
        <v>0.16367300000000001</v>
      </c>
    </row>
    <row r="7835" spans="2:12" ht="19.5" customHeight="1" x14ac:dyDescent="0.3">
      <c r="B7835" s="32" t="s">
        <v>57</v>
      </c>
      <c r="C7835" s="30" t="s">
        <v>35</v>
      </c>
      <c r="D7835" s="30" t="s">
        <v>43</v>
      </c>
      <c r="E7835" s="29">
        <v>44774</v>
      </c>
      <c r="F7835" s="28">
        <v>3</v>
      </c>
      <c r="G7835" s="27">
        <v>0</v>
      </c>
      <c r="H7835" s="27">
        <v>0</v>
      </c>
      <c r="I7835" s="27">
        <v>0.19586899999999999</v>
      </c>
      <c r="J7835" s="26">
        <v>0.18988099999999999</v>
      </c>
      <c r="K7835" s="26">
        <v>0</v>
      </c>
      <c r="L7835" s="26">
        <v>0.18154999999999999</v>
      </c>
    </row>
    <row r="7836" spans="2:12" ht="19.5" customHeight="1" x14ac:dyDescent="0.3">
      <c r="B7836" s="32" t="s">
        <v>57</v>
      </c>
      <c r="C7836" s="30" t="s">
        <v>35</v>
      </c>
      <c r="D7836" s="30" t="s">
        <v>43</v>
      </c>
      <c r="E7836" s="29">
        <v>44805</v>
      </c>
      <c r="F7836" s="28">
        <v>3</v>
      </c>
      <c r="G7836" s="27">
        <v>0</v>
      </c>
      <c r="H7836" s="27">
        <v>0</v>
      </c>
      <c r="I7836" s="27">
        <v>0.19827800000000001</v>
      </c>
      <c r="J7836" s="26">
        <v>0.17264699999999999</v>
      </c>
      <c r="K7836" s="26">
        <v>0</v>
      </c>
      <c r="L7836" s="26">
        <v>0.15862399999999999</v>
      </c>
    </row>
    <row r="7837" spans="2:12" ht="19.5" customHeight="1" x14ac:dyDescent="0.3">
      <c r="B7837" s="32" t="s">
        <v>57</v>
      </c>
      <c r="C7837" s="30" t="s">
        <v>35</v>
      </c>
      <c r="D7837" s="30" t="s">
        <v>43</v>
      </c>
      <c r="E7837" s="29">
        <v>44835</v>
      </c>
      <c r="F7837" s="28">
        <v>3</v>
      </c>
      <c r="G7837" s="27">
        <v>0</v>
      </c>
      <c r="H7837" s="27">
        <v>0</v>
      </c>
      <c r="I7837" s="27">
        <v>0</v>
      </c>
      <c r="J7837" s="26">
        <v>0.18693699999999999</v>
      </c>
      <c r="K7837" s="26">
        <v>0.15917400000000001</v>
      </c>
      <c r="L7837" s="26">
        <v>0.145735</v>
      </c>
    </row>
    <row r="7838" spans="2:12" ht="19.5" customHeight="1" x14ac:dyDescent="0.3">
      <c r="B7838" s="32" t="s">
        <v>57</v>
      </c>
      <c r="C7838" s="30" t="s">
        <v>35</v>
      </c>
      <c r="D7838" s="30" t="s">
        <v>43</v>
      </c>
      <c r="E7838" s="29">
        <v>44866</v>
      </c>
      <c r="F7838" s="28">
        <v>3</v>
      </c>
      <c r="G7838" s="27">
        <v>0</v>
      </c>
      <c r="H7838" s="27">
        <v>0.170323</v>
      </c>
      <c r="I7838" s="27">
        <v>0.153618</v>
      </c>
      <c r="J7838" s="26">
        <v>0</v>
      </c>
      <c r="K7838" s="26">
        <v>0</v>
      </c>
      <c r="L7838" s="26">
        <v>0.13319500000000001</v>
      </c>
    </row>
    <row r="7839" spans="2:12" ht="19.5" customHeight="1" x14ac:dyDescent="0.3">
      <c r="B7839" s="32" t="s">
        <v>57</v>
      </c>
      <c r="C7839" s="30" t="s">
        <v>35</v>
      </c>
      <c r="D7839" s="30" t="s">
        <v>43</v>
      </c>
      <c r="E7839" s="29">
        <v>44896</v>
      </c>
      <c r="F7839" s="28">
        <v>3</v>
      </c>
      <c r="G7839" s="27">
        <v>0.16619300000000001</v>
      </c>
      <c r="H7839" s="27">
        <v>0.15213199999999999</v>
      </c>
      <c r="I7839" s="27">
        <v>0</v>
      </c>
      <c r="J7839" s="26">
        <v>0</v>
      </c>
      <c r="K7839" s="26">
        <v>0</v>
      </c>
      <c r="L7839" s="26">
        <v>0.13389200000000001</v>
      </c>
    </row>
    <row r="7840" spans="2:12" ht="19.5" customHeight="1" x14ac:dyDescent="0.3">
      <c r="B7840" s="32" t="s">
        <v>57</v>
      </c>
      <c r="C7840" s="30" t="s">
        <v>35</v>
      </c>
      <c r="D7840" s="30" t="s">
        <v>43</v>
      </c>
      <c r="E7840" s="29">
        <v>44927</v>
      </c>
      <c r="F7840" s="28">
        <v>3</v>
      </c>
      <c r="G7840" s="27">
        <v>0.149149</v>
      </c>
      <c r="H7840" s="27">
        <v>0.12349300000000001</v>
      </c>
      <c r="I7840" s="27">
        <v>0</v>
      </c>
      <c r="J7840" s="26">
        <v>0</v>
      </c>
      <c r="K7840" s="26">
        <v>0</v>
      </c>
      <c r="L7840" s="26">
        <v>7.8783000000000006E-2</v>
      </c>
    </row>
    <row r="7841" spans="2:12" ht="19.5" customHeight="1" x14ac:dyDescent="0.3">
      <c r="B7841" s="32" t="s">
        <v>57</v>
      </c>
      <c r="C7841" s="30" t="s">
        <v>35</v>
      </c>
      <c r="D7841" s="30" t="s">
        <v>43</v>
      </c>
      <c r="E7841" s="29">
        <v>44958</v>
      </c>
      <c r="F7841" s="28">
        <v>3</v>
      </c>
      <c r="G7841" s="27">
        <v>0.19117999999999999</v>
      </c>
      <c r="H7841" s="27">
        <v>0.17624899999999999</v>
      </c>
      <c r="I7841" s="27">
        <v>0</v>
      </c>
      <c r="J7841" s="26">
        <v>0</v>
      </c>
      <c r="K7841" s="26">
        <v>0</v>
      </c>
      <c r="L7841" s="26">
        <v>0.15040999999999999</v>
      </c>
    </row>
    <row r="7842" spans="2:12" ht="19.5" customHeight="1" x14ac:dyDescent="0.3">
      <c r="B7842" s="32" t="s">
        <v>57</v>
      </c>
      <c r="C7842" s="30" t="s">
        <v>35</v>
      </c>
      <c r="D7842" s="30" t="s">
        <v>43</v>
      </c>
      <c r="E7842" s="29">
        <v>44986</v>
      </c>
      <c r="F7842" s="28">
        <v>3</v>
      </c>
      <c r="G7842" s="27">
        <v>0</v>
      </c>
      <c r="H7842" s="27">
        <v>0.13558700000000001</v>
      </c>
      <c r="I7842" s="27">
        <v>0.11360199999999999</v>
      </c>
      <c r="J7842" s="26">
        <v>0</v>
      </c>
      <c r="K7842" s="26">
        <v>0</v>
      </c>
      <c r="L7842" s="26">
        <v>0.11589099999999999</v>
      </c>
    </row>
    <row r="7843" spans="2:12" ht="19.5" customHeight="1" x14ac:dyDescent="0.3">
      <c r="B7843" s="32" t="s">
        <v>57</v>
      </c>
      <c r="C7843" s="30" t="s">
        <v>35</v>
      </c>
      <c r="D7843" s="30" t="s">
        <v>43</v>
      </c>
      <c r="E7843" s="29">
        <v>45017</v>
      </c>
      <c r="F7843" s="28">
        <v>3</v>
      </c>
      <c r="G7843" s="27">
        <v>0</v>
      </c>
      <c r="H7843" s="27">
        <v>0</v>
      </c>
      <c r="I7843" s="27">
        <v>0</v>
      </c>
      <c r="J7843" s="26">
        <v>0.107242</v>
      </c>
      <c r="K7843" s="26">
        <v>9.3032000000000004E-2</v>
      </c>
      <c r="L7843" s="26">
        <v>9.8294999999999993E-2</v>
      </c>
    </row>
    <row r="7844" spans="2:12" ht="19.5" customHeight="1" x14ac:dyDescent="0.3">
      <c r="B7844" s="32" t="s">
        <v>57</v>
      </c>
      <c r="C7844" s="30" t="s">
        <v>35</v>
      </c>
      <c r="D7844" s="30" t="s">
        <v>43</v>
      </c>
      <c r="E7844" s="29">
        <v>45047</v>
      </c>
      <c r="F7844" s="28">
        <v>3</v>
      </c>
      <c r="G7844" s="27">
        <v>0</v>
      </c>
      <c r="H7844" s="27">
        <v>0</v>
      </c>
      <c r="I7844" s="27">
        <v>0</v>
      </c>
      <c r="J7844" s="26">
        <v>0.102469</v>
      </c>
      <c r="K7844" s="26">
        <v>9.3534999999999993E-2</v>
      </c>
      <c r="L7844" s="26">
        <v>9.8161999999999999E-2</v>
      </c>
    </row>
    <row r="7845" spans="2:12" ht="19.5" customHeight="1" x14ac:dyDescent="0.3">
      <c r="B7845" s="32" t="s">
        <v>57</v>
      </c>
      <c r="C7845" s="30" t="s">
        <v>35</v>
      </c>
      <c r="D7845" s="30" t="s">
        <v>43</v>
      </c>
      <c r="E7845" s="29">
        <v>45078</v>
      </c>
      <c r="F7845" s="28">
        <v>3</v>
      </c>
      <c r="G7845" s="27">
        <v>0</v>
      </c>
      <c r="H7845" s="27">
        <v>0</v>
      </c>
      <c r="I7845" s="27">
        <v>0.125717</v>
      </c>
      <c r="J7845" s="26">
        <v>0.120494</v>
      </c>
      <c r="K7845" s="26">
        <v>0</v>
      </c>
      <c r="L7845" s="26">
        <v>0.11282</v>
      </c>
    </row>
    <row r="7846" spans="2:12" ht="19.5" customHeight="1" x14ac:dyDescent="0.3">
      <c r="B7846" s="31" t="s">
        <v>57</v>
      </c>
      <c r="C7846" s="30" t="s">
        <v>35</v>
      </c>
      <c r="D7846" s="30" t="s">
        <v>43</v>
      </c>
      <c r="E7846" s="29">
        <v>45108</v>
      </c>
      <c r="F7846" s="28">
        <v>3</v>
      </c>
      <c r="G7846" s="27">
        <v>0.13680999999999999</v>
      </c>
      <c r="H7846" s="27">
        <v>0.13092999999999999</v>
      </c>
      <c r="I7846" s="27">
        <v>0</v>
      </c>
      <c r="J7846" s="26">
        <v>0</v>
      </c>
      <c r="K7846" s="26">
        <v>0</v>
      </c>
      <c r="L7846" s="26">
        <v>0.10752</v>
      </c>
    </row>
    <row r="7847" spans="2:12" ht="19.5" customHeight="1" x14ac:dyDescent="0.3">
      <c r="B7847" s="32" t="s">
        <v>57</v>
      </c>
      <c r="C7847" s="30" t="s">
        <v>35</v>
      </c>
      <c r="D7847" s="30" t="s">
        <v>43</v>
      </c>
      <c r="E7847" s="29">
        <v>44562</v>
      </c>
      <c r="F7847" s="28">
        <v>4</v>
      </c>
      <c r="G7847" s="27">
        <v>0.27356200000000003</v>
      </c>
      <c r="H7847" s="27">
        <v>0.250469</v>
      </c>
      <c r="I7847" s="27">
        <v>0</v>
      </c>
      <c r="J7847" s="26">
        <v>0</v>
      </c>
      <c r="K7847" s="26">
        <v>0</v>
      </c>
      <c r="L7847" s="26">
        <v>0.22076699999999999</v>
      </c>
    </row>
    <row r="7848" spans="2:12" ht="19.5" customHeight="1" x14ac:dyDescent="0.3">
      <c r="B7848" s="32" t="s">
        <v>57</v>
      </c>
      <c r="C7848" s="30" t="s">
        <v>35</v>
      </c>
      <c r="D7848" s="30" t="s">
        <v>43</v>
      </c>
      <c r="E7848" s="29">
        <v>44593</v>
      </c>
      <c r="F7848" s="28">
        <v>4</v>
      </c>
      <c r="G7848" s="27">
        <v>0.265181</v>
      </c>
      <c r="H7848" s="27">
        <v>0.23882900000000001</v>
      </c>
      <c r="I7848" s="27">
        <v>0</v>
      </c>
      <c r="J7848" s="26">
        <v>0</v>
      </c>
      <c r="K7848" s="26">
        <v>0</v>
      </c>
      <c r="L7848" s="26">
        <v>0.22112299999999999</v>
      </c>
    </row>
    <row r="7849" spans="2:12" ht="19.5" customHeight="1" x14ac:dyDescent="0.3">
      <c r="B7849" s="32" t="s">
        <v>57</v>
      </c>
      <c r="C7849" s="30" t="s">
        <v>35</v>
      </c>
      <c r="D7849" s="30" t="s">
        <v>43</v>
      </c>
      <c r="E7849" s="29">
        <v>44621</v>
      </c>
      <c r="F7849" s="28">
        <v>4</v>
      </c>
      <c r="G7849" s="27">
        <v>0</v>
      </c>
      <c r="H7849" s="27">
        <v>0.35802800000000001</v>
      </c>
      <c r="I7849" s="27">
        <v>0.32725900000000002</v>
      </c>
      <c r="J7849" s="26">
        <v>0</v>
      </c>
      <c r="K7849" s="26">
        <v>0</v>
      </c>
      <c r="L7849" s="26">
        <v>0.30979600000000002</v>
      </c>
    </row>
    <row r="7850" spans="2:12" ht="19.5" customHeight="1" x14ac:dyDescent="0.3">
      <c r="B7850" s="32" t="s">
        <v>57</v>
      </c>
      <c r="C7850" s="30" t="s">
        <v>35</v>
      </c>
      <c r="D7850" s="30" t="s">
        <v>43</v>
      </c>
      <c r="E7850" s="29">
        <v>44652</v>
      </c>
      <c r="F7850" s="28">
        <v>4</v>
      </c>
      <c r="G7850" s="27">
        <v>0</v>
      </c>
      <c r="H7850" s="27">
        <v>0</v>
      </c>
      <c r="I7850" s="27">
        <v>0</v>
      </c>
      <c r="J7850" s="26">
        <v>0.248586</v>
      </c>
      <c r="K7850" s="26">
        <v>0.22264400000000001</v>
      </c>
      <c r="L7850" s="26">
        <v>0.22237799999999999</v>
      </c>
    </row>
    <row r="7851" spans="2:12" ht="19.5" customHeight="1" x14ac:dyDescent="0.3">
      <c r="B7851" s="32" t="s">
        <v>57</v>
      </c>
      <c r="C7851" s="30" t="s">
        <v>35</v>
      </c>
      <c r="D7851" s="30" t="s">
        <v>43</v>
      </c>
      <c r="E7851" s="29">
        <v>44682</v>
      </c>
      <c r="F7851" s="28">
        <v>4</v>
      </c>
      <c r="G7851" s="27">
        <v>0</v>
      </c>
      <c r="H7851" s="27">
        <v>0</v>
      </c>
      <c r="I7851" s="27">
        <v>0</v>
      </c>
      <c r="J7851" s="26">
        <v>0.228932</v>
      </c>
      <c r="K7851" s="26">
        <v>0.21599099999999999</v>
      </c>
      <c r="L7851" s="26">
        <v>0.214897</v>
      </c>
    </row>
    <row r="7852" spans="2:12" ht="19.5" customHeight="1" x14ac:dyDescent="0.3">
      <c r="B7852" s="32" t="s">
        <v>57</v>
      </c>
      <c r="C7852" s="30" t="s">
        <v>35</v>
      </c>
      <c r="D7852" s="30" t="s">
        <v>43</v>
      </c>
      <c r="E7852" s="29">
        <v>44713</v>
      </c>
      <c r="F7852" s="28">
        <v>4</v>
      </c>
      <c r="G7852" s="27">
        <v>0</v>
      </c>
      <c r="H7852" s="27">
        <v>0</v>
      </c>
      <c r="I7852" s="27">
        <v>0.208121</v>
      </c>
      <c r="J7852" s="26">
        <v>0.20278499999999999</v>
      </c>
      <c r="K7852" s="26">
        <v>0</v>
      </c>
      <c r="L7852" s="26">
        <v>0.198404</v>
      </c>
    </row>
    <row r="7853" spans="2:12" ht="19.5" customHeight="1" x14ac:dyDescent="0.3">
      <c r="B7853" s="32" t="s">
        <v>57</v>
      </c>
      <c r="C7853" s="30" t="s">
        <v>35</v>
      </c>
      <c r="D7853" s="30" t="s">
        <v>43</v>
      </c>
      <c r="E7853" s="29">
        <v>44743</v>
      </c>
      <c r="F7853" s="28">
        <v>4</v>
      </c>
      <c r="G7853" s="27">
        <v>0.19550799999999999</v>
      </c>
      <c r="H7853" s="27">
        <v>0.18961700000000001</v>
      </c>
      <c r="I7853" s="27">
        <v>0</v>
      </c>
      <c r="J7853" s="26">
        <v>0</v>
      </c>
      <c r="K7853" s="26">
        <v>0</v>
      </c>
      <c r="L7853" s="26">
        <v>0.16467300000000001</v>
      </c>
    </row>
    <row r="7854" spans="2:12" ht="19.5" customHeight="1" x14ac:dyDescent="0.3">
      <c r="B7854" s="32" t="s">
        <v>57</v>
      </c>
      <c r="C7854" s="30" t="s">
        <v>35</v>
      </c>
      <c r="D7854" s="30" t="s">
        <v>43</v>
      </c>
      <c r="E7854" s="29">
        <v>44774</v>
      </c>
      <c r="F7854" s="28">
        <v>4</v>
      </c>
      <c r="G7854" s="27">
        <v>0</v>
      </c>
      <c r="H7854" s="27">
        <v>0</v>
      </c>
      <c r="I7854" s="27">
        <v>0.19686899999999999</v>
      </c>
      <c r="J7854" s="26">
        <v>0.190881</v>
      </c>
      <c r="K7854" s="26">
        <v>0</v>
      </c>
      <c r="L7854" s="26">
        <v>0.18254999999999999</v>
      </c>
    </row>
    <row r="7855" spans="2:12" ht="19.5" customHeight="1" x14ac:dyDescent="0.3">
      <c r="B7855" s="32" t="s">
        <v>57</v>
      </c>
      <c r="C7855" s="30" t="s">
        <v>35</v>
      </c>
      <c r="D7855" s="30" t="s">
        <v>43</v>
      </c>
      <c r="E7855" s="29">
        <v>44805</v>
      </c>
      <c r="F7855" s="28">
        <v>4</v>
      </c>
      <c r="G7855" s="27">
        <v>0</v>
      </c>
      <c r="H7855" s="27">
        <v>0</v>
      </c>
      <c r="I7855" s="27">
        <v>0.19927800000000001</v>
      </c>
      <c r="J7855" s="26">
        <v>0.173647</v>
      </c>
      <c r="K7855" s="26">
        <v>0</v>
      </c>
      <c r="L7855" s="26">
        <v>0.15962399999999999</v>
      </c>
    </row>
    <row r="7856" spans="2:12" ht="19.5" customHeight="1" x14ac:dyDescent="0.3">
      <c r="B7856" s="32" t="s">
        <v>57</v>
      </c>
      <c r="C7856" s="30" t="s">
        <v>35</v>
      </c>
      <c r="D7856" s="30" t="s">
        <v>43</v>
      </c>
      <c r="E7856" s="29">
        <v>44835</v>
      </c>
      <c r="F7856" s="28">
        <v>4</v>
      </c>
      <c r="G7856" s="27">
        <v>0</v>
      </c>
      <c r="H7856" s="27">
        <v>0</v>
      </c>
      <c r="I7856" s="27">
        <v>0</v>
      </c>
      <c r="J7856" s="26">
        <v>0.18793699999999999</v>
      </c>
      <c r="K7856" s="26">
        <v>0.16017400000000001</v>
      </c>
      <c r="L7856" s="26">
        <v>0.146735</v>
      </c>
    </row>
    <row r="7857" spans="2:12" ht="19.5" customHeight="1" x14ac:dyDescent="0.3">
      <c r="B7857" s="32" t="s">
        <v>57</v>
      </c>
      <c r="C7857" s="30" t="s">
        <v>35</v>
      </c>
      <c r="D7857" s="30" t="s">
        <v>43</v>
      </c>
      <c r="E7857" s="29">
        <v>44866</v>
      </c>
      <c r="F7857" s="28">
        <v>4</v>
      </c>
      <c r="G7857" s="27">
        <v>0</v>
      </c>
      <c r="H7857" s="27">
        <v>0.171323</v>
      </c>
      <c r="I7857" s="27">
        <v>0.15461800000000001</v>
      </c>
      <c r="J7857" s="26">
        <v>0</v>
      </c>
      <c r="K7857" s="26">
        <v>0</v>
      </c>
      <c r="L7857" s="26">
        <v>0.13419500000000001</v>
      </c>
    </row>
    <row r="7858" spans="2:12" ht="19.5" customHeight="1" x14ac:dyDescent="0.3">
      <c r="B7858" s="32" t="s">
        <v>57</v>
      </c>
      <c r="C7858" s="30" t="s">
        <v>35</v>
      </c>
      <c r="D7858" s="30" t="s">
        <v>43</v>
      </c>
      <c r="E7858" s="29">
        <v>44896</v>
      </c>
      <c r="F7858" s="28">
        <v>4</v>
      </c>
      <c r="G7858" s="27">
        <v>0.16719300000000001</v>
      </c>
      <c r="H7858" s="27">
        <v>0.15313199999999999</v>
      </c>
      <c r="I7858" s="27">
        <v>0</v>
      </c>
      <c r="J7858" s="26">
        <v>0</v>
      </c>
      <c r="K7858" s="26">
        <v>0</v>
      </c>
      <c r="L7858" s="26">
        <v>0.13489200000000001</v>
      </c>
    </row>
    <row r="7859" spans="2:12" ht="19.5" customHeight="1" x14ac:dyDescent="0.3">
      <c r="B7859" s="32" t="s">
        <v>57</v>
      </c>
      <c r="C7859" s="30" t="s">
        <v>35</v>
      </c>
      <c r="D7859" s="30" t="s">
        <v>43</v>
      </c>
      <c r="E7859" s="29">
        <v>44927</v>
      </c>
      <c r="F7859" s="28">
        <v>4</v>
      </c>
      <c r="G7859" s="27">
        <v>0.150149</v>
      </c>
      <c r="H7859" s="27">
        <v>0.12449300000000001</v>
      </c>
      <c r="I7859" s="27">
        <v>0</v>
      </c>
      <c r="J7859" s="26">
        <v>0</v>
      </c>
      <c r="K7859" s="26">
        <v>0</v>
      </c>
      <c r="L7859" s="26">
        <v>7.9783000000000007E-2</v>
      </c>
    </row>
    <row r="7860" spans="2:12" ht="19.5" customHeight="1" x14ac:dyDescent="0.3">
      <c r="B7860" s="32" t="s">
        <v>57</v>
      </c>
      <c r="C7860" s="30" t="s">
        <v>35</v>
      </c>
      <c r="D7860" s="30" t="s">
        <v>43</v>
      </c>
      <c r="E7860" s="29">
        <v>44958</v>
      </c>
      <c r="F7860" s="28">
        <v>4</v>
      </c>
      <c r="G7860" s="27">
        <v>0.19217999999999999</v>
      </c>
      <c r="H7860" s="27">
        <v>0.17724899999999999</v>
      </c>
      <c r="I7860" s="27">
        <v>0</v>
      </c>
      <c r="J7860" s="26">
        <v>0</v>
      </c>
      <c r="K7860" s="26">
        <v>0</v>
      </c>
      <c r="L7860" s="26">
        <v>0.15140999999999999</v>
      </c>
    </row>
    <row r="7861" spans="2:12" ht="19.5" customHeight="1" x14ac:dyDescent="0.3">
      <c r="B7861" s="32" t="s">
        <v>57</v>
      </c>
      <c r="C7861" s="30" t="s">
        <v>35</v>
      </c>
      <c r="D7861" s="30" t="s">
        <v>43</v>
      </c>
      <c r="E7861" s="29">
        <v>44986</v>
      </c>
      <c r="F7861" s="28">
        <v>4</v>
      </c>
      <c r="G7861" s="27">
        <v>0</v>
      </c>
      <c r="H7861" s="27">
        <v>0.13658699999999999</v>
      </c>
      <c r="I7861" s="27">
        <v>0.114602</v>
      </c>
      <c r="J7861" s="26">
        <v>0</v>
      </c>
      <c r="K7861" s="26">
        <v>0</v>
      </c>
      <c r="L7861" s="26">
        <v>0.11689099999999999</v>
      </c>
    </row>
    <row r="7862" spans="2:12" ht="19.5" customHeight="1" x14ac:dyDescent="0.3">
      <c r="B7862" s="32" t="s">
        <v>57</v>
      </c>
      <c r="C7862" s="30" t="s">
        <v>35</v>
      </c>
      <c r="D7862" s="30" t="s">
        <v>43</v>
      </c>
      <c r="E7862" s="29">
        <v>45017</v>
      </c>
      <c r="F7862" s="28">
        <v>4</v>
      </c>
      <c r="G7862" s="27">
        <v>0</v>
      </c>
      <c r="H7862" s="27">
        <v>0</v>
      </c>
      <c r="I7862" s="27">
        <v>0</v>
      </c>
      <c r="J7862" s="26">
        <v>0.108242</v>
      </c>
      <c r="K7862" s="26">
        <v>9.4032000000000004E-2</v>
      </c>
      <c r="L7862" s="26">
        <v>9.9294999999999994E-2</v>
      </c>
    </row>
    <row r="7863" spans="2:12" ht="19.5" customHeight="1" x14ac:dyDescent="0.3">
      <c r="B7863" s="32" t="s">
        <v>57</v>
      </c>
      <c r="C7863" s="30" t="s">
        <v>35</v>
      </c>
      <c r="D7863" s="30" t="s">
        <v>43</v>
      </c>
      <c r="E7863" s="29">
        <v>45047</v>
      </c>
      <c r="F7863" s="28">
        <v>4</v>
      </c>
      <c r="G7863" s="27">
        <v>0</v>
      </c>
      <c r="H7863" s="27">
        <v>0</v>
      </c>
      <c r="I7863" s="27">
        <v>0</v>
      </c>
      <c r="J7863" s="26">
        <v>0.10346900000000001</v>
      </c>
      <c r="K7863" s="26">
        <v>9.4534999999999994E-2</v>
      </c>
      <c r="L7863" s="26">
        <v>9.9162E-2</v>
      </c>
    </row>
    <row r="7864" spans="2:12" ht="19.5" customHeight="1" x14ac:dyDescent="0.3">
      <c r="B7864" s="32" t="s">
        <v>57</v>
      </c>
      <c r="C7864" s="30" t="s">
        <v>35</v>
      </c>
      <c r="D7864" s="30" t="s">
        <v>43</v>
      </c>
      <c r="E7864" s="29">
        <v>45078</v>
      </c>
      <c r="F7864" s="28">
        <v>4</v>
      </c>
      <c r="G7864" s="27">
        <v>0</v>
      </c>
      <c r="H7864" s="27">
        <v>0</v>
      </c>
      <c r="I7864" s="27">
        <v>0.126717</v>
      </c>
      <c r="J7864" s="26">
        <v>0.121494</v>
      </c>
      <c r="K7864" s="26">
        <v>0</v>
      </c>
      <c r="L7864" s="26">
        <v>0.11382</v>
      </c>
    </row>
    <row r="7865" spans="2:12" ht="19.5" customHeight="1" x14ac:dyDescent="0.3">
      <c r="B7865" s="32" t="s">
        <v>57</v>
      </c>
      <c r="C7865" s="30" t="s">
        <v>35</v>
      </c>
      <c r="D7865" s="30" t="s">
        <v>43</v>
      </c>
      <c r="E7865" s="29">
        <v>45108</v>
      </c>
      <c r="F7865" s="28">
        <v>4</v>
      </c>
      <c r="G7865" s="27">
        <v>0.13780999999999999</v>
      </c>
      <c r="H7865" s="27">
        <v>0.13192999999999999</v>
      </c>
      <c r="I7865" s="27">
        <v>0</v>
      </c>
      <c r="J7865" s="26">
        <v>0</v>
      </c>
      <c r="K7865" s="26">
        <v>0</v>
      </c>
      <c r="L7865" s="26">
        <v>0.10852000000000001</v>
      </c>
    </row>
    <row r="7866" spans="2:12" ht="19.5" customHeight="1" x14ac:dyDescent="0.3">
      <c r="B7866" s="32" t="s">
        <v>57</v>
      </c>
      <c r="C7866" s="30" t="s">
        <v>35</v>
      </c>
      <c r="D7866" s="30" t="s">
        <v>43</v>
      </c>
      <c r="E7866" s="29">
        <v>44562</v>
      </c>
      <c r="F7866" s="28">
        <v>5</v>
      </c>
      <c r="G7866" s="27">
        <v>0.27456199999999997</v>
      </c>
      <c r="H7866" s="27">
        <v>0.251469</v>
      </c>
      <c r="I7866" s="27">
        <v>0</v>
      </c>
      <c r="J7866" s="26">
        <v>0</v>
      </c>
      <c r="K7866" s="26">
        <v>0</v>
      </c>
      <c r="L7866" s="26">
        <v>0.22176699999999999</v>
      </c>
    </row>
    <row r="7867" spans="2:12" ht="19.5" customHeight="1" x14ac:dyDescent="0.3">
      <c r="B7867" s="32" t="s">
        <v>57</v>
      </c>
      <c r="C7867" s="30" t="s">
        <v>35</v>
      </c>
      <c r="D7867" s="30" t="s">
        <v>43</v>
      </c>
      <c r="E7867" s="29">
        <v>44593</v>
      </c>
      <c r="F7867" s="28">
        <v>5</v>
      </c>
      <c r="G7867" s="27">
        <v>0.266181</v>
      </c>
      <c r="H7867" s="27">
        <v>0.23982899999999999</v>
      </c>
      <c r="I7867" s="27">
        <v>0</v>
      </c>
      <c r="J7867" s="26">
        <v>0</v>
      </c>
      <c r="K7867" s="26">
        <v>0</v>
      </c>
      <c r="L7867" s="26">
        <v>0.22212299999999999</v>
      </c>
    </row>
    <row r="7868" spans="2:12" ht="19.5" customHeight="1" x14ac:dyDescent="0.3">
      <c r="B7868" s="32" t="s">
        <v>57</v>
      </c>
      <c r="C7868" s="30" t="s">
        <v>35</v>
      </c>
      <c r="D7868" s="30" t="s">
        <v>43</v>
      </c>
      <c r="E7868" s="29">
        <v>44621</v>
      </c>
      <c r="F7868" s="28">
        <v>5</v>
      </c>
      <c r="G7868" s="27">
        <v>0</v>
      </c>
      <c r="H7868" s="27">
        <v>0.35902800000000001</v>
      </c>
      <c r="I7868" s="27">
        <v>0.32825900000000002</v>
      </c>
      <c r="J7868" s="26">
        <v>0</v>
      </c>
      <c r="K7868" s="26">
        <v>0</v>
      </c>
      <c r="L7868" s="26">
        <v>0.31079600000000002</v>
      </c>
    </row>
    <row r="7869" spans="2:12" ht="19.5" customHeight="1" x14ac:dyDescent="0.3">
      <c r="B7869" s="32" t="s">
        <v>57</v>
      </c>
      <c r="C7869" s="30" t="s">
        <v>35</v>
      </c>
      <c r="D7869" s="30" t="s">
        <v>43</v>
      </c>
      <c r="E7869" s="29">
        <v>44652</v>
      </c>
      <c r="F7869" s="28">
        <v>5</v>
      </c>
      <c r="G7869" s="27">
        <v>0</v>
      </c>
      <c r="H7869" s="27">
        <v>0</v>
      </c>
      <c r="I7869" s="27">
        <v>0</v>
      </c>
      <c r="J7869" s="26">
        <v>0.249586</v>
      </c>
      <c r="K7869" s="26">
        <v>0.22364400000000001</v>
      </c>
      <c r="L7869" s="26">
        <v>0.22337799999999999</v>
      </c>
    </row>
    <row r="7870" spans="2:12" ht="19.5" customHeight="1" x14ac:dyDescent="0.3">
      <c r="B7870" s="32" t="s">
        <v>57</v>
      </c>
      <c r="C7870" s="30" t="s">
        <v>35</v>
      </c>
      <c r="D7870" s="30" t="s">
        <v>43</v>
      </c>
      <c r="E7870" s="29">
        <v>44682</v>
      </c>
      <c r="F7870" s="28">
        <v>5</v>
      </c>
      <c r="G7870" s="27">
        <v>0</v>
      </c>
      <c r="H7870" s="27">
        <v>0</v>
      </c>
      <c r="I7870" s="27">
        <v>0</v>
      </c>
      <c r="J7870" s="26">
        <v>0.229932</v>
      </c>
      <c r="K7870" s="26">
        <v>0.21699099999999999</v>
      </c>
      <c r="L7870" s="26">
        <v>0.21589700000000001</v>
      </c>
    </row>
    <row r="7871" spans="2:12" ht="19.5" customHeight="1" x14ac:dyDescent="0.3">
      <c r="B7871" s="32" t="s">
        <v>57</v>
      </c>
      <c r="C7871" s="30" t="s">
        <v>35</v>
      </c>
      <c r="D7871" s="30" t="s">
        <v>43</v>
      </c>
      <c r="E7871" s="29">
        <v>44713</v>
      </c>
      <c r="F7871" s="28">
        <v>5</v>
      </c>
      <c r="G7871" s="27">
        <v>0</v>
      </c>
      <c r="H7871" s="27">
        <v>0</v>
      </c>
      <c r="I7871" s="27">
        <v>0.209121</v>
      </c>
      <c r="J7871" s="26">
        <v>0.20378499999999999</v>
      </c>
      <c r="K7871" s="26">
        <v>0</v>
      </c>
      <c r="L7871" s="26">
        <v>0.199404</v>
      </c>
    </row>
    <row r="7872" spans="2:12" ht="19.5" customHeight="1" x14ac:dyDescent="0.3">
      <c r="B7872" s="32" t="s">
        <v>57</v>
      </c>
      <c r="C7872" s="30" t="s">
        <v>35</v>
      </c>
      <c r="D7872" s="30" t="s">
        <v>43</v>
      </c>
      <c r="E7872" s="29">
        <v>44743</v>
      </c>
      <c r="F7872" s="28">
        <v>5</v>
      </c>
      <c r="G7872" s="27">
        <v>0.19650799999999999</v>
      </c>
      <c r="H7872" s="27">
        <v>0.19061700000000001</v>
      </c>
      <c r="I7872" s="27">
        <v>0</v>
      </c>
      <c r="J7872" s="26">
        <v>0</v>
      </c>
      <c r="K7872" s="26">
        <v>0</v>
      </c>
      <c r="L7872" s="26">
        <v>0.16567299999999999</v>
      </c>
    </row>
    <row r="7873" spans="2:12" ht="19.5" customHeight="1" x14ac:dyDescent="0.3">
      <c r="B7873" s="32" t="s">
        <v>57</v>
      </c>
      <c r="C7873" s="30" t="s">
        <v>35</v>
      </c>
      <c r="D7873" s="30" t="s">
        <v>43</v>
      </c>
      <c r="E7873" s="29">
        <v>44774</v>
      </c>
      <c r="F7873" s="28">
        <v>5</v>
      </c>
      <c r="G7873" s="27">
        <v>0</v>
      </c>
      <c r="H7873" s="27">
        <v>0</v>
      </c>
      <c r="I7873" s="27">
        <v>0.19786899999999999</v>
      </c>
      <c r="J7873" s="26">
        <v>0.191881</v>
      </c>
      <c r="K7873" s="26">
        <v>0</v>
      </c>
      <c r="L7873" s="26">
        <v>0.18354999999999999</v>
      </c>
    </row>
    <row r="7874" spans="2:12" ht="19.5" customHeight="1" x14ac:dyDescent="0.3">
      <c r="B7874" s="32" t="s">
        <v>57</v>
      </c>
      <c r="C7874" s="30" t="s">
        <v>35</v>
      </c>
      <c r="D7874" s="30" t="s">
        <v>43</v>
      </c>
      <c r="E7874" s="29">
        <v>44805</v>
      </c>
      <c r="F7874" s="28">
        <v>5</v>
      </c>
      <c r="G7874" s="27">
        <v>0</v>
      </c>
      <c r="H7874" s="27">
        <v>0</v>
      </c>
      <c r="I7874" s="27">
        <v>0.20027800000000001</v>
      </c>
      <c r="J7874" s="26">
        <v>0.174647</v>
      </c>
      <c r="K7874" s="26">
        <v>0</v>
      </c>
      <c r="L7874" s="26">
        <v>0.16062399999999999</v>
      </c>
    </row>
    <row r="7875" spans="2:12" ht="19.5" customHeight="1" x14ac:dyDescent="0.3">
      <c r="B7875" s="32" t="s">
        <v>57</v>
      </c>
      <c r="C7875" s="30" t="s">
        <v>35</v>
      </c>
      <c r="D7875" s="30" t="s">
        <v>43</v>
      </c>
      <c r="E7875" s="29">
        <v>44835</v>
      </c>
      <c r="F7875" s="28">
        <v>5</v>
      </c>
      <c r="G7875" s="27">
        <v>0</v>
      </c>
      <c r="H7875" s="27">
        <v>0</v>
      </c>
      <c r="I7875" s="27">
        <v>0</v>
      </c>
      <c r="J7875" s="26">
        <v>0.18893699999999999</v>
      </c>
      <c r="K7875" s="26">
        <v>0.16117400000000001</v>
      </c>
      <c r="L7875" s="26">
        <v>0.14773500000000001</v>
      </c>
    </row>
    <row r="7876" spans="2:12" ht="19.5" customHeight="1" x14ac:dyDescent="0.3">
      <c r="B7876" s="32" t="s">
        <v>57</v>
      </c>
      <c r="C7876" s="30" t="s">
        <v>35</v>
      </c>
      <c r="D7876" s="30" t="s">
        <v>43</v>
      </c>
      <c r="E7876" s="29">
        <v>44866</v>
      </c>
      <c r="F7876" s="28">
        <v>5</v>
      </c>
      <c r="G7876" s="27">
        <v>0</v>
      </c>
      <c r="H7876" s="27">
        <v>0.172323</v>
      </c>
      <c r="I7876" s="27">
        <v>0.15561800000000001</v>
      </c>
      <c r="J7876" s="26">
        <v>0</v>
      </c>
      <c r="K7876" s="26">
        <v>0</v>
      </c>
      <c r="L7876" s="26">
        <v>0.13519500000000001</v>
      </c>
    </row>
    <row r="7877" spans="2:12" ht="19.5" customHeight="1" x14ac:dyDescent="0.3">
      <c r="B7877" s="32" t="s">
        <v>57</v>
      </c>
      <c r="C7877" s="30" t="s">
        <v>35</v>
      </c>
      <c r="D7877" s="30" t="s">
        <v>43</v>
      </c>
      <c r="E7877" s="29">
        <v>44896</v>
      </c>
      <c r="F7877" s="28">
        <v>5</v>
      </c>
      <c r="G7877" s="27">
        <v>0.16819300000000001</v>
      </c>
      <c r="H7877" s="27">
        <v>0.15413199999999999</v>
      </c>
      <c r="I7877" s="27">
        <v>0</v>
      </c>
      <c r="J7877" s="26">
        <v>0</v>
      </c>
      <c r="K7877" s="26">
        <v>0</v>
      </c>
      <c r="L7877" s="26">
        <v>0.13589200000000001</v>
      </c>
    </row>
    <row r="7878" spans="2:12" ht="19.5" customHeight="1" x14ac:dyDescent="0.3">
      <c r="B7878" s="32" t="s">
        <v>57</v>
      </c>
      <c r="C7878" s="30" t="s">
        <v>35</v>
      </c>
      <c r="D7878" s="30" t="s">
        <v>43</v>
      </c>
      <c r="E7878" s="29">
        <v>44927</v>
      </c>
      <c r="F7878" s="28">
        <v>5</v>
      </c>
      <c r="G7878" s="27">
        <v>0.15114900000000001</v>
      </c>
      <c r="H7878" s="27">
        <v>0.12549299999999999</v>
      </c>
      <c r="I7878" s="27">
        <v>0</v>
      </c>
      <c r="J7878" s="26">
        <v>0</v>
      </c>
      <c r="K7878" s="26">
        <v>0</v>
      </c>
      <c r="L7878" s="26">
        <v>8.0782999999999994E-2</v>
      </c>
    </row>
    <row r="7879" spans="2:12" ht="19.5" customHeight="1" x14ac:dyDescent="0.3">
      <c r="B7879" s="32" t="s">
        <v>57</v>
      </c>
      <c r="C7879" s="30" t="s">
        <v>35</v>
      </c>
      <c r="D7879" s="30" t="s">
        <v>43</v>
      </c>
      <c r="E7879" s="29">
        <v>44958</v>
      </c>
      <c r="F7879" s="28">
        <v>5</v>
      </c>
      <c r="G7879" s="27">
        <v>0.19317999999999999</v>
      </c>
      <c r="H7879" s="27">
        <v>0.17824899999999999</v>
      </c>
      <c r="I7879" s="27">
        <v>0</v>
      </c>
      <c r="J7879" s="26">
        <v>0</v>
      </c>
      <c r="K7879" s="26">
        <v>0</v>
      </c>
      <c r="L7879" s="26">
        <v>0.15240999999999999</v>
      </c>
    </row>
    <row r="7880" spans="2:12" ht="19.5" customHeight="1" x14ac:dyDescent="0.3">
      <c r="B7880" s="32" t="s">
        <v>57</v>
      </c>
      <c r="C7880" s="30" t="s">
        <v>35</v>
      </c>
      <c r="D7880" s="30" t="s">
        <v>43</v>
      </c>
      <c r="E7880" s="29">
        <v>44986</v>
      </c>
      <c r="F7880" s="28">
        <v>5</v>
      </c>
      <c r="G7880" s="27">
        <v>0</v>
      </c>
      <c r="H7880" s="27">
        <v>0.13758699999999999</v>
      </c>
      <c r="I7880" s="27">
        <v>0.115602</v>
      </c>
      <c r="J7880" s="26">
        <v>0</v>
      </c>
      <c r="K7880" s="26">
        <v>0</v>
      </c>
      <c r="L7880" s="26">
        <v>0.117891</v>
      </c>
    </row>
    <row r="7881" spans="2:12" ht="19.5" customHeight="1" x14ac:dyDescent="0.3">
      <c r="B7881" s="32" t="s">
        <v>57</v>
      </c>
      <c r="C7881" s="30" t="s">
        <v>35</v>
      </c>
      <c r="D7881" s="30" t="s">
        <v>43</v>
      </c>
      <c r="E7881" s="29">
        <v>45017</v>
      </c>
      <c r="F7881" s="28">
        <v>5</v>
      </c>
      <c r="G7881" s="27">
        <v>0</v>
      </c>
      <c r="H7881" s="27">
        <v>0</v>
      </c>
      <c r="I7881" s="27">
        <v>0</v>
      </c>
      <c r="J7881" s="26">
        <v>0.10924200000000001</v>
      </c>
      <c r="K7881" s="26">
        <v>9.5032000000000005E-2</v>
      </c>
      <c r="L7881" s="26">
        <v>0.100295</v>
      </c>
    </row>
    <row r="7882" spans="2:12" ht="19.5" customHeight="1" x14ac:dyDescent="0.3">
      <c r="B7882" s="32" t="s">
        <v>57</v>
      </c>
      <c r="C7882" s="30" t="s">
        <v>35</v>
      </c>
      <c r="D7882" s="30" t="s">
        <v>43</v>
      </c>
      <c r="E7882" s="29">
        <v>45047</v>
      </c>
      <c r="F7882" s="28">
        <v>5</v>
      </c>
      <c r="G7882" s="27">
        <v>0</v>
      </c>
      <c r="H7882" s="27">
        <v>0</v>
      </c>
      <c r="I7882" s="27">
        <v>0</v>
      </c>
      <c r="J7882" s="26">
        <v>0.10446900000000001</v>
      </c>
      <c r="K7882" s="26">
        <v>9.5534999999999995E-2</v>
      </c>
      <c r="L7882" s="26">
        <v>0.100162</v>
      </c>
    </row>
    <row r="7883" spans="2:12" ht="19.5" customHeight="1" x14ac:dyDescent="0.3">
      <c r="B7883" s="32" t="s">
        <v>57</v>
      </c>
      <c r="C7883" s="30" t="s">
        <v>35</v>
      </c>
      <c r="D7883" s="30" t="s">
        <v>43</v>
      </c>
      <c r="E7883" s="29">
        <v>45078</v>
      </c>
      <c r="F7883" s="28">
        <v>5</v>
      </c>
      <c r="G7883" s="27">
        <v>0</v>
      </c>
      <c r="H7883" s="27">
        <v>0</v>
      </c>
      <c r="I7883" s="27">
        <v>0.127717</v>
      </c>
      <c r="J7883" s="26">
        <v>0.12249400000000001</v>
      </c>
      <c r="K7883" s="26">
        <v>0</v>
      </c>
      <c r="L7883" s="26">
        <v>0.11482000000000001</v>
      </c>
    </row>
    <row r="7884" spans="2:12" ht="19.5" customHeight="1" x14ac:dyDescent="0.3">
      <c r="B7884" s="32" t="s">
        <v>57</v>
      </c>
      <c r="C7884" s="30" t="s">
        <v>35</v>
      </c>
      <c r="D7884" s="30" t="s">
        <v>43</v>
      </c>
      <c r="E7884" s="29">
        <v>45108</v>
      </c>
      <c r="F7884" s="28">
        <v>5</v>
      </c>
      <c r="G7884" s="27">
        <v>0.13880999999999999</v>
      </c>
      <c r="H7884" s="27">
        <v>0.13292999999999999</v>
      </c>
      <c r="I7884" s="27">
        <v>0</v>
      </c>
      <c r="J7884" s="26">
        <v>0</v>
      </c>
      <c r="K7884" s="26">
        <v>0</v>
      </c>
      <c r="L7884" s="26">
        <v>0.10952000000000001</v>
      </c>
    </row>
    <row r="7885" spans="2:12" ht="19.5" customHeight="1" x14ac:dyDescent="0.3">
      <c r="B7885" s="32" t="s">
        <v>57</v>
      </c>
      <c r="C7885" s="30" t="s">
        <v>35</v>
      </c>
      <c r="D7885" s="30" t="s">
        <v>43</v>
      </c>
      <c r="E7885" s="29">
        <v>44562</v>
      </c>
      <c r="F7885" s="28">
        <v>6</v>
      </c>
      <c r="G7885" s="27">
        <v>0.27556199999999997</v>
      </c>
      <c r="H7885" s="27">
        <v>0.252469</v>
      </c>
      <c r="I7885" s="27">
        <v>0</v>
      </c>
      <c r="J7885" s="26">
        <v>0</v>
      </c>
      <c r="K7885" s="26">
        <v>0</v>
      </c>
      <c r="L7885" s="26">
        <v>0.22276699999999999</v>
      </c>
    </row>
    <row r="7886" spans="2:12" ht="19.5" customHeight="1" x14ac:dyDescent="0.3">
      <c r="B7886" s="32" t="s">
        <v>57</v>
      </c>
      <c r="C7886" s="30" t="s">
        <v>35</v>
      </c>
      <c r="D7886" s="30" t="s">
        <v>43</v>
      </c>
      <c r="E7886" s="29">
        <v>44593</v>
      </c>
      <c r="F7886" s="28">
        <v>6</v>
      </c>
      <c r="G7886" s="27">
        <v>0.267181</v>
      </c>
      <c r="H7886" s="27">
        <v>0.24082899999999999</v>
      </c>
      <c r="I7886" s="27">
        <v>0</v>
      </c>
      <c r="J7886" s="26">
        <v>0</v>
      </c>
      <c r="K7886" s="26">
        <v>0</v>
      </c>
      <c r="L7886" s="26">
        <v>0.22312299999999999</v>
      </c>
    </row>
    <row r="7887" spans="2:12" ht="19.5" customHeight="1" x14ac:dyDescent="0.3">
      <c r="B7887" s="32" t="s">
        <v>57</v>
      </c>
      <c r="C7887" s="30" t="s">
        <v>35</v>
      </c>
      <c r="D7887" s="30" t="s">
        <v>43</v>
      </c>
      <c r="E7887" s="29">
        <v>44621</v>
      </c>
      <c r="F7887" s="28">
        <v>6</v>
      </c>
      <c r="G7887" s="27">
        <v>0</v>
      </c>
      <c r="H7887" s="27">
        <v>0.36002800000000001</v>
      </c>
      <c r="I7887" s="27">
        <v>0.32925900000000002</v>
      </c>
      <c r="J7887" s="26">
        <v>0</v>
      </c>
      <c r="K7887" s="26">
        <v>0</v>
      </c>
      <c r="L7887" s="26">
        <v>0.31179600000000002</v>
      </c>
    </row>
    <row r="7888" spans="2:12" ht="19.5" customHeight="1" x14ac:dyDescent="0.3">
      <c r="B7888" s="32" t="s">
        <v>57</v>
      </c>
      <c r="C7888" s="30" t="s">
        <v>35</v>
      </c>
      <c r="D7888" s="30" t="s">
        <v>43</v>
      </c>
      <c r="E7888" s="29">
        <v>44652</v>
      </c>
      <c r="F7888" s="28">
        <v>6</v>
      </c>
      <c r="G7888" s="27">
        <v>0</v>
      </c>
      <c r="H7888" s="27">
        <v>0</v>
      </c>
      <c r="I7888" s="27">
        <v>0</v>
      </c>
      <c r="J7888" s="26">
        <v>0.25058599999999998</v>
      </c>
      <c r="K7888" s="26">
        <v>0.22464400000000001</v>
      </c>
      <c r="L7888" s="26">
        <v>0.22437799999999999</v>
      </c>
    </row>
    <row r="7889" spans="2:12" ht="19.5" customHeight="1" x14ac:dyDescent="0.3">
      <c r="B7889" s="32" t="s">
        <v>57</v>
      </c>
      <c r="C7889" s="30" t="s">
        <v>35</v>
      </c>
      <c r="D7889" s="30" t="s">
        <v>43</v>
      </c>
      <c r="E7889" s="29">
        <v>44682</v>
      </c>
      <c r="F7889" s="28">
        <v>6</v>
      </c>
      <c r="G7889" s="27">
        <v>0</v>
      </c>
      <c r="H7889" s="27">
        <v>0</v>
      </c>
      <c r="I7889" s="27">
        <v>0</v>
      </c>
      <c r="J7889" s="26">
        <v>0.230932</v>
      </c>
      <c r="K7889" s="26">
        <v>0.21799099999999999</v>
      </c>
      <c r="L7889" s="26">
        <v>0.21689700000000001</v>
      </c>
    </row>
    <row r="7890" spans="2:12" ht="19.5" customHeight="1" x14ac:dyDescent="0.3">
      <c r="B7890" s="32" t="s">
        <v>57</v>
      </c>
      <c r="C7890" s="30" t="s">
        <v>35</v>
      </c>
      <c r="D7890" s="30" t="s">
        <v>43</v>
      </c>
      <c r="E7890" s="29">
        <v>44713</v>
      </c>
      <c r="F7890" s="28">
        <v>6</v>
      </c>
      <c r="G7890" s="27">
        <v>0</v>
      </c>
      <c r="H7890" s="27">
        <v>0</v>
      </c>
      <c r="I7890" s="27">
        <v>0.210121</v>
      </c>
      <c r="J7890" s="26">
        <v>0.20478499999999999</v>
      </c>
      <c r="K7890" s="26">
        <v>0</v>
      </c>
      <c r="L7890" s="26">
        <v>0.200404</v>
      </c>
    </row>
    <row r="7891" spans="2:12" ht="19.5" customHeight="1" x14ac:dyDescent="0.3">
      <c r="B7891" s="32" t="s">
        <v>57</v>
      </c>
      <c r="C7891" s="30" t="s">
        <v>35</v>
      </c>
      <c r="D7891" s="30" t="s">
        <v>43</v>
      </c>
      <c r="E7891" s="29">
        <v>44743</v>
      </c>
      <c r="F7891" s="28">
        <v>6</v>
      </c>
      <c r="G7891" s="27">
        <v>0.19750799999999999</v>
      </c>
      <c r="H7891" s="27">
        <v>0.19161700000000001</v>
      </c>
      <c r="I7891" s="27">
        <v>0</v>
      </c>
      <c r="J7891" s="26">
        <v>0</v>
      </c>
      <c r="K7891" s="26">
        <v>0</v>
      </c>
      <c r="L7891" s="26">
        <v>0.16667299999999999</v>
      </c>
    </row>
    <row r="7892" spans="2:12" ht="19.5" customHeight="1" x14ac:dyDescent="0.3">
      <c r="B7892" s="32" t="s">
        <v>57</v>
      </c>
      <c r="C7892" s="30" t="s">
        <v>35</v>
      </c>
      <c r="D7892" s="30" t="s">
        <v>43</v>
      </c>
      <c r="E7892" s="29">
        <v>44774</v>
      </c>
      <c r="F7892" s="28">
        <v>6</v>
      </c>
      <c r="G7892" s="27">
        <v>0</v>
      </c>
      <c r="H7892" s="27">
        <v>0</v>
      </c>
      <c r="I7892" s="27">
        <v>0.19886899999999999</v>
      </c>
      <c r="J7892" s="26">
        <v>0.192881</v>
      </c>
      <c r="K7892" s="26">
        <v>0</v>
      </c>
      <c r="L7892" s="26">
        <v>0.18454999999999999</v>
      </c>
    </row>
    <row r="7893" spans="2:12" ht="19.5" customHeight="1" x14ac:dyDescent="0.3">
      <c r="B7893" s="32" t="s">
        <v>57</v>
      </c>
      <c r="C7893" s="30" t="s">
        <v>35</v>
      </c>
      <c r="D7893" s="30" t="s">
        <v>43</v>
      </c>
      <c r="E7893" s="29">
        <v>44805</v>
      </c>
      <c r="F7893" s="28">
        <v>6</v>
      </c>
      <c r="G7893" s="27">
        <v>0</v>
      </c>
      <c r="H7893" s="27">
        <v>0</v>
      </c>
      <c r="I7893" s="27">
        <v>0.20127800000000001</v>
      </c>
      <c r="J7893" s="26">
        <v>0.175647</v>
      </c>
      <c r="K7893" s="26">
        <v>0</v>
      </c>
      <c r="L7893" s="26">
        <v>0.16162399999999999</v>
      </c>
    </row>
    <row r="7894" spans="2:12" ht="19.5" customHeight="1" x14ac:dyDescent="0.3">
      <c r="B7894" s="32" t="s">
        <v>57</v>
      </c>
      <c r="C7894" s="30" t="s">
        <v>35</v>
      </c>
      <c r="D7894" s="30" t="s">
        <v>43</v>
      </c>
      <c r="E7894" s="29">
        <v>44835</v>
      </c>
      <c r="F7894" s="28">
        <v>6</v>
      </c>
      <c r="G7894" s="27">
        <v>0</v>
      </c>
      <c r="H7894" s="27">
        <v>0</v>
      </c>
      <c r="I7894" s="27">
        <v>0</v>
      </c>
      <c r="J7894" s="26">
        <v>0.18993699999999999</v>
      </c>
      <c r="K7894" s="26">
        <v>0.16217400000000001</v>
      </c>
      <c r="L7894" s="26">
        <v>0.14873500000000001</v>
      </c>
    </row>
    <row r="7895" spans="2:12" ht="19.5" customHeight="1" x14ac:dyDescent="0.3">
      <c r="B7895" s="32" t="s">
        <v>57</v>
      </c>
      <c r="C7895" s="30" t="s">
        <v>35</v>
      </c>
      <c r="D7895" s="30" t="s">
        <v>43</v>
      </c>
      <c r="E7895" s="29">
        <v>44866</v>
      </c>
      <c r="F7895" s="28">
        <v>6</v>
      </c>
      <c r="G7895" s="27">
        <v>0</v>
      </c>
      <c r="H7895" s="27">
        <v>0.173323</v>
      </c>
      <c r="I7895" s="27">
        <v>0.15661800000000001</v>
      </c>
      <c r="J7895" s="26">
        <v>0</v>
      </c>
      <c r="K7895" s="26">
        <v>0</v>
      </c>
      <c r="L7895" s="26">
        <v>0.13619500000000001</v>
      </c>
    </row>
    <row r="7896" spans="2:12" ht="19.5" customHeight="1" x14ac:dyDescent="0.3">
      <c r="B7896" s="32" t="s">
        <v>57</v>
      </c>
      <c r="C7896" s="30" t="s">
        <v>35</v>
      </c>
      <c r="D7896" s="30" t="s">
        <v>43</v>
      </c>
      <c r="E7896" s="29">
        <v>44896</v>
      </c>
      <c r="F7896" s="28">
        <v>6</v>
      </c>
      <c r="G7896" s="27">
        <v>0.16919300000000001</v>
      </c>
      <c r="H7896" s="27">
        <v>0.15513199999999999</v>
      </c>
      <c r="I7896" s="27">
        <v>0</v>
      </c>
      <c r="J7896" s="26">
        <v>0</v>
      </c>
      <c r="K7896" s="26">
        <v>0</v>
      </c>
      <c r="L7896" s="26">
        <v>0.13689200000000001</v>
      </c>
    </row>
    <row r="7897" spans="2:12" ht="19.5" customHeight="1" x14ac:dyDescent="0.3">
      <c r="B7897" s="32" t="s">
        <v>57</v>
      </c>
      <c r="C7897" s="30" t="s">
        <v>35</v>
      </c>
      <c r="D7897" s="30" t="s">
        <v>43</v>
      </c>
      <c r="E7897" s="29">
        <v>44927</v>
      </c>
      <c r="F7897" s="28">
        <v>6</v>
      </c>
      <c r="G7897" s="27">
        <v>0.15214900000000001</v>
      </c>
      <c r="H7897" s="27">
        <v>0.12649299999999999</v>
      </c>
      <c r="I7897" s="27">
        <v>0</v>
      </c>
      <c r="J7897" s="26">
        <v>0</v>
      </c>
      <c r="K7897" s="26">
        <v>0</v>
      </c>
      <c r="L7897" s="26">
        <v>8.1782999999999995E-2</v>
      </c>
    </row>
    <row r="7898" spans="2:12" ht="19.5" customHeight="1" x14ac:dyDescent="0.3">
      <c r="B7898" s="32" t="s">
        <v>57</v>
      </c>
      <c r="C7898" s="30" t="s">
        <v>35</v>
      </c>
      <c r="D7898" s="30" t="s">
        <v>43</v>
      </c>
      <c r="E7898" s="29">
        <v>44958</v>
      </c>
      <c r="F7898" s="28">
        <v>6</v>
      </c>
      <c r="G7898" s="27">
        <v>0.19417999999999999</v>
      </c>
      <c r="H7898" s="27">
        <v>0.17924899999999999</v>
      </c>
      <c r="I7898" s="27">
        <v>0</v>
      </c>
      <c r="J7898" s="26">
        <v>0</v>
      </c>
      <c r="K7898" s="26">
        <v>0</v>
      </c>
      <c r="L7898" s="26">
        <v>0.15340999999999999</v>
      </c>
    </row>
    <row r="7899" spans="2:12" ht="19.5" customHeight="1" x14ac:dyDescent="0.3">
      <c r="B7899" s="32" t="s">
        <v>57</v>
      </c>
      <c r="C7899" s="30" t="s">
        <v>35</v>
      </c>
      <c r="D7899" s="30" t="s">
        <v>43</v>
      </c>
      <c r="E7899" s="29">
        <v>44986</v>
      </c>
      <c r="F7899" s="28">
        <v>6</v>
      </c>
      <c r="G7899" s="27">
        <v>0</v>
      </c>
      <c r="H7899" s="27">
        <v>0.13858699999999999</v>
      </c>
      <c r="I7899" s="27">
        <v>0.116602</v>
      </c>
      <c r="J7899" s="26">
        <v>0</v>
      </c>
      <c r="K7899" s="26">
        <v>0</v>
      </c>
      <c r="L7899" s="26">
        <v>0.118891</v>
      </c>
    </row>
    <row r="7900" spans="2:12" ht="19.5" customHeight="1" x14ac:dyDescent="0.3">
      <c r="B7900" s="32" t="s">
        <v>57</v>
      </c>
      <c r="C7900" s="30" t="s">
        <v>35</v>
      </c>
      <c r="D7900" s="30" t="s">
        <v>43</v>
      </c>
      <c r="E7900" s="29">
        <v>45017</v>
      </c>
      <c r="F7900" s="28">
        <v>6</v>
      </c>
      <c r="G7900" s="27">
        <v>0</v>
      </c>
      <c r="H7900" s="27">
        <v>0</v>
      </c>
      <c r="I7900" s="27">
        <v>0</v>
      </c>
      <c r="J7900" s="26">
        <v>0.11024200000000001</v>
      </c>
      <c r="K7900" s="26">
        <v>9.6032000000000006E-2</v>
      </c>
      <c r="L7900" s="26">
        <v>0.101295</v>
      </c>
    </row>
    <row r="7901" spans="2:12" ht="19.5" customHeight="1" x14ac:dyDescent="0.3">
      <c r="B7901" s="32" t="s">
        <v>57</v>
      </c>
      <c r="C7901" s="30" t="s">
        <v>35</v>
      </c>
      <c r="D7901" s="30" t="s">
        <v>43</v>
      </c>
      <c r="E7901" s="29">
        <v>45047</v>
      </c>
      <c r="F7901" s="28">
        <v>6</v>
      </c>
      <c r="G7901" s="27">
        <v>0</v>
      </c>
      <c r="H7901" s="27">
        <v>0</v>
      </c>
      <c r="I7901" s="27">
        <v>0</v>
      </c>
      <c r="J7901" s="26">
        <v>0.10546899999999999</v>
      </c>
      <c r="K7901" s="26">
        <v>9.6534999999999996E-2</v>
      </c>
      <c r="L7901" s="26">
        <v>0.101162</v>
      </c>
    </row>
    <row r="7902" spans="2:12" ht="19.5" customHeight="1" x14ac:dyDescent="0.3">
      <c r="B7902" s="32" t="s">
        <v>57</v>
      </c>
      <c r="C7902" s="30" t="s">
        <v>35</v>
      </c>
      <c r="D7902" s="30" t="s">
        <v>43</v>
      </c>
      <c r="E7902" s="29">
        <v>45078</v>
      </c>
      <c r="F7902" s="28">
        <v>6</v>
      </c>
      <c r="G7902" s="27">
        <v>0</v>
      </c>
      <c r="H7902" s="27">
        <v>0</v>
      </c>
      <c r="I7902" s="27">
        <v>0.128717</v>
      </c>
      <c r="J7902" s="26">
        <v>0.12349400000000001</v>
      </c>
      <c r="K7902" s="26">
        <v>0</v>
      </c>
      <c r="L7902" s="26">
        <v>0.11582000000000001</v>
      </c>
    </row>
    <row r="7903" spans="2:12" ht="19.5" customHeight="1" x14ac:dyDescent="0.3">
      <c r="B7903" s="32" t="s">
        <v>57</v>
      </c>
      <c r="C7903" s="30" t="s">
        <v>35</v>
      </c>
      <c r="D7903" s="30" t="s">
        <v>43</v>
      </c>
      <c r="E7903" s="29">
        <v>45108</v>
      </c>
      <c r="F7903" s="28">
        <v>6</v>
      </c>
      <c r="G7903" s="27">
        <v>0.13980999999999999</v>
      </c>
      <c r="H7903" s="27">
        <v>0.13392999999999999</v>
      </c>
      <c r="I7903" s="27">
        <v>0</v>
      </c>
      <c r="J7903" s="26">
        <v>0</v>
      </c>
      <c r="K7903" s="26">
        <v>0</v>
      </c>
      <c r="L7903" s="26">
        <v>0.11051999999999999</v>
      </c>
    </row>
    <row r="7904" spans="2:12" ht="19.5" customHeight="1" x14ac:dyDescent="0.3">
      <c r="B7904" s="32" t="s">
        <v>57</v>
      </c>
      <c r="C7904" s="30" t="s">
        <v>35</v>
      </c>
      <c r="D7904" s="30" t="s">
        <v>43</v>
      </c>
      <c r="E7904" s="29">
        <v>44562</v>
      </c>
      <c r="F7904" s="28">
        <v>8</v>
      </c>
      <c r="G7904" s="27">
        <v>0.27756199999999998</v>
      </c>
      <c r="H7904" s="27">
        <v>0.254469</v>
      </c>
      <c r="I7904" s="27">
        <v>0</v>
      </c>
      <c r="J7904" s="26">
        <v>0</v>
      </c>
      <c r="K7904" s="26">
        <v>0</v>
      </c>
      <c r="L7904" s="26">
        <v>0.22476699999999999</v>
      </c>
    </row>
    <row r="7905" spans="2:12" ht="19.5" customHeight="1" x14ac:dyDescent="0.3">
      <c r="B7905" s="32" t="s">
        <v>57</v>
      </c>
      <c r="C7905" s="30" t="s">
        <v>35</v>
      </c>
      <c r="D7905" s="30" t="s">
        <v>43</v>
      </c>
      <c r="E7905" s="29">
        <v>44593</v>
      </c>
      <c r="F7905" s="28">
        <v>8</v>
      </c>
      <c r="G7905" s="27">
        <v>0.269181</v>
      </c>
      <c r="H7905" s="27">
        <v>0.24282899999999999</v>
      </c>
      <c r="I7905" s="27">
        <v>0</v>
      </c>
      <c r="J7905" s="26">
        <v>0</v>
      </c>
      <c r="K7905" s="26">
        <v>0</v>
      </c>
      <c r="L7905" s="26">
        <v>0.22512299999999999</v>
      </c>
    </row>
    <row r="7906" spans="2:12" ht="19.5" customHeight="1" x14ac:dyDescent="0.3">
      <c r="B7906" s="32" t="s">
        <v>57</v>
      </c>
      <c r="C7906" s="30" t="s">
        <v>35</v>
      </c>
      <c r="D7906" s="30" t="s">
        <v>43</v>
      </c>
      <c r="E7906" s="29">
        <v>44621</v>
      </c>
      <c r="F7906" s="28">
        <v>8</v>
      </c>
      <c r="G7906" s="27">
        <v>0</v>
      </c>
      <c r="H7906" s="27">
        <v>0.36202800000000002</v>
      </c>
      <c r="I7906" s="27">
        <v>0.33125900000000003</v>
      </c>
      <c r="J7906" s="26">
        <v>0</v>
      </c>
      <c r="K7906" s="26">
        <v>0</v>
      </c>
      <c r="L7906" s="26">
        <v>0.31379600000000002</v>
      </c>
    </row>
    <row r="7907" spans="2:12" ht="19.5" customHeight="1" x14ac:dyDescent="0.3">
      <c r="B7907" s="32" t="s">
        <v>57</v>
      </c>
      <c r="C7907" s="30" t="s">
        <v>35</v>
      </c>
      <c r="D7907" s="30" t="s">
        <v>43</v>
      </c>
      <c r="E7907" s="29">
        <v>44652</v>
      </c>
      <c r="F7907" s="28">
        <v>8</v>
      </c>
      <c r="G7907" s="27">
        <v>0</v>
      </c>
      <c r="H7907" s="27">
        <v>0</v>
      </c>
      <c r="I7907" s="27">
        <v>0</v>
      </c>
      <c r="J7907" s="26">
        <v>0.25258599999999998</v>
      </c>
      <c r="K7907" s="26">
        <v>0.22664400000000001</v>
      </c>
      <c r="L7907" s="26">
        <v>0.226378</v>
      </c>
    </row>
    <row r="7908" spans="2:12" ht="19.5" customHeight="1" x14ac:dyDescent="0.3">
      <c r="B7908" s="32" t="s">
        <v>57</v>
      </c>
      <c r="C7908" s="30" t="s">
        <v>35</v>
      </c>
      <c r="D7908" s="30" t="s">
        <v>43</v>
      </c>
      <c r="E7908" s="29">
        <v>44682</v>
      </c>
      <c r="F7908" s="28">
        <v>8</v>
      </c>
      <c r="G7908" s="27">
        <v>0</v>
      </c>
      <c r="H7908" s="27">
        <v>0</v>
      </c>
      <c r="I7908" s="27">
        <v>0</v>
      </c>
      <c r="J7908" s="26">
        <v>0.232932</v>
      </c>
      <c r="K7908" s="26">
        <v>0.21999099999999999</v>
      </c>
      <c r="L7908" s="26">
        <v>0.21889700000000001</v>
      </c>
    </row>
    <row r="7909" spans="2:12" ht="19.5" customHeight="1" x14ac:dyDescent="0.3">
      <c r="B7909" s="32" t="s">
        <v>57</v>
      </c>
      <c r="C7909" s="30" t="s">
        <v>35</v>
      </c>
      <c r="D7909" s="30" t="s">
        <v>43</v>
      </c>
      <c r="E7909" s="29">
        <v>44713</v>
      </c>
      <c r="F7909" s="28">
        <v>8</v>
      </c>
      <c r="G7909" s="27">
        <v>0</v>
      </c>
      <c r="H7909" s="27">
        <v>0</v>
      </c>
      <c r="I7909" s="27">
        <v>0.212121</v>
      </c>
      <c r="J7909" s="26">
        <v>0.206785</v>
      </c>
      <c r="K7909" s="26">
        <v>0</v>
      </c>
      <c r="L7909" s="26">
        <v>0.202404</v>
      </c>
    </row>
    <row r="7910" spans="2:12" ht="19.5" customHeight="1" x14ac:dyDescent="0.3">
      <c r="B7910" s="32" t="s">
        <v>57</v>
      </c>
      <c r="C7910" s="30" t="s">
        <v>35</v>
      </c>
      <c r="D7910" s="30" t="s">
        <v>43</v>
      </c>
      <c r="E7910" s="29">
        <v>44743</v>
      </c>
      <c r="F7910" s="28">
        <v>8</v>
      </c>
      <c r="G7910" s="27">
        <v>0.19950799999999999</v>
      </c>
      <c r="H7910" s="27">
        <v>0.19361700000000001</v>
      </c>
      <c r="I7910" s="27">
        <v>0</v>
      </c>
      <c r="J7910" s="26">
        <v>0</v>
      </c>
      <c r="K7910" s="26">
        <v>0</v>
      </c>
      <c r="L7910" s="26">
        <v>0.16867299999999999</v>
      </c>
    </row>
    <row r="7911" spans="2:12" ht="19.5" customHeight="1" x14ac:dyDescent="0.3">
      <c r="B7911" s="32" t="s">
        <v>57</v>
      </c>
      <c r="C7911" s="30" t="s">
        <v>35</v>
      </c>
      <c r="D7911" s="30" t="s">
        <v>43</v>
      </c>
      <c r="E7911" s="29">
        <v>44774</v>
      </c>
      <c r="F7911" s="28">
        <v>8</v>
      </c>
      <c r="G7911" s="27">
        <v>0</v>
      </c>
      <c r="H7911" s="27">
        <v>0</v>
      </c>
      <c r="I7911" s="27">
        <v>0.20086899999999999</v>
      </c>
      <c r="J7911" s="26">
        <v>0.194881</v>
      </c>
      <c r="K7911" s="26">
        <v>0</v>
      </c>
      <c r="L7911" s="26">
        <v>0.18654999999999999</v>
      </c>
    </row>
    <row r="7912" spans="2:12" ht="19.5" customHeight="1" x14ac:dyDescent="0.3">
      <c r="B7912" s="32" t="s">
        <v>57</v>
      </c>
      <c r="C7912" s="30" t="s">
        <v>35</v>
      </c>
      <c r="D7912" s="30" t="s">
        <v>43</v>
      </c>
      <c r="E7912" s="29">
        <v>44805</v>
      </c>
      <c r="F7912" s="28">
        <v>8</v>
      </c>
      <c r="G7912" s="27">
        <v>0</v>
      </c>
      <c r="H7912" s="27">
        <v>0</v>
      </c>
      <c r="I7912" s="27">
        <v>0.20327799999999999</v>
      </c>
      <c r="J7912" s="26">
        <v>0.177647</v>
      </c>
      <c r="K7912" s="26">
        <v>0</v>
      </c>
      <c r="L7912" s="26">
        <v>0.16362399999999999</v>
      </c>
    </row>
    <row r="7913" spans="2:12" ht="19.5" customHeight="1" x14ac:dyDescent="0.3">
      <c r="B7913" s="32" t="s">
        <v>57</v>
      </c>
      <c r="C7913" s="30" t="s">
        <v>35</v>
      </c>
      <c r="D7913" s="30" t="s">
        <v>43</v>
      </c>
      <c r="E7913" s="29">
        <v>44835</v>
      </c>
      <c r="F7913" s="28">
        <v>8</v>
      </c>
      <c r="G7913" s="27">
        <v>0</v>
      </c>
      <c r="H7913" s="27">
        <v>0</v>
      </c>
      <c r="I7913" s="27">
        <v>0</v>
      </c>
      <c r="J7913" s="26">
        <v>0.191937</v>
      </c>
      <c r="K7913" s="26">
        <v>0.16417399999999999</v>
      </c>
      <c r="L7913" s="26">
        <v>0.15073500000000001</v>
      </c>
    </row>
    <row r="7914" spans="2:12" ht="19.5" customHeight="1" x14ac:dyDescent="0.3">
      <c r="B7914" s="32" t="s">
        <v>57</v>
      </c>
      <c r="C7914" s="30" t="s">
        <v>35</v>
      </c>
      <c r="D7914" s="30" t="s">
        <v>43</v>
      </c>
      <c r="E7914" s="29">
        <v>44866</v>
      </c>
      <c r="F7914" s="28">
        <v>8</v>
      </c>
      <c r="G7914" s="27">
        <v>0</v>
      </c>
      <c r="H7914" s="27">
        <v>0.17532300000000001</v>
      </c>
      <c r="I7914" s="27">
        <v>0.15861800000000001</v>
      </c>
      <c r="J7914" s="26">
        <v>0</v>
      </c>
      <c r="K7914" s="26">
        <v>0</v>
      </c>
      <c r="L7914" s="26">
        <v>0.13819500000000001</v>
      </c>
    </row>
    <row r="7915" spans="2:12" ht="19.5" customHeight="1" x14ac:dyDescent="0.3">
      <c r="B7915" s="32" t="s">
        <v>57</v>
      </c>
      <c r="C7915" s="30" t="s">
        <v>35</v>
      </c>
      <c r="D7915" s="30" t="s">
        <v>43</v>
      </c>
      <c r="E7915" s="29">
        <v>44896</v>
      </c>
      <c r="F7915" s="28">
        <v>8</v>
      </c>
      <c r="G7915" s="27">
        <v>0.17119300000000001</v>
      </c>
      <c r="H7915" s="27">
        <v>0.15713199999999999</v>
      </c>
      <c r="I7915" s="27">
        <v>0</v>
      </c>
      <c r="J7915" s="26">
        <v>0</v>
      </c>
      <c r="K7915" s="26">
        <v>0</v>
      </c>
      <c r="L7915" s="26">
        <v>0.13889199999999999</v>
      </c>
    </row>
    <row r="7916" spans="2:12" ht="19.5" customHeight="1" x14ac:dyDescent="0.3">
      <c r="B7916" s="32" t="s">
        <v>57</v>
      </c>
      <c r="C7916" s="30" t="s">
        <v>35</v>
      </c>
      <c r="D7916" s="30" t="s">
        <v>43</v>
      </c>
      <c r="E7916" s="29">
        <v>44927</v>
      </c>
      <c r="F7916" s="28">
        <v>8</v>
      </c>
      <c r="G7916" s="27">
        <v>0.15414900000000001</v>
      </c>
      <c r="H7916" s="27">
        <v>0.128493</v>
      </c>
      <c r="I7916" s="27">
        <v>0</v>
      </c>
      <c r="J7916" s="26">
        <v>0</v>
      </c>
      <c r="K7916" s="26">
        <v>0</v>
      </c>
      <c r="L7916" s="26">
        <v>8.3782999999999996E-2</v>
      </c>
    </row>
    <row r="7917" spans="2:12" ht="19.5" customHeight="1" x14ac:dyDescent="0.3">
      <c r="B7917" s="32" t="s">
        <v>57</v>
      </c>
      <c r="C7917" s="30" t="s">
        <v>35</v>
      </c>
      <c r="D7917" s="30" t="s">
        <v>43</v>
      </c>
      <c r="E7917" s="29">
        <v>44958</v>
      </c>
      <c r="F7917" s="28">
        <v>8</v>
      </c>
      <c r="G7917" s="27">
        <v>0.19617999999999999</v>
      </c>
      <c r="H7917" s="27">
        <v>0.18124899999999999</v>
      </c>
      <c r="I7917" s="27">
        <v>0</v>
      </c>
      <c r="J7917" s="26">
        <v>0</v>
      </c>
      <c r="K7917" s="26">
        <v>0</v>
      </c>
      <c r="L7917" s="26">
        <v>0.15540999999999999</v>
      </c>
    </row>
    <row r="7918" spans="2:12" ht="19.5" customHeight="1" x14ac:dyDescent="0.3">
      <c r="B7918" s="32" t="s">
        <v>57</v>
      </c>
      <c r="C7918" s="30" t="s">
        <v>35</v>
      </c>
      <c r="D7918" s="30" t="s">
        <v>43</v>
      </c>
      <c r="E7918" s="29">
        <v>44986</v>
      </c>
      <c r="F7918" s="28">
        <v>8</v>
      </c>
      <c r="G7918" s="27">
        <v>0</v>
      </c>
      <c r="H7918" s="27">
        <v>0.14058699999999999</v>
      </c>
      <c r="I7918" s="27">
        <v>0.118602</v>
      </c>
      <c r="J7918" s="26">
        <v>0</v>
      </c>
      <c r="K7918" s="26">
        <v>0</v>
      </c>
      <c r="L7918" s="26">
        <v>0.120891</v>
      </c>
    </row>
    <row r="7919" spans="2:12" ht="19.5" customHeight="1" x14ac:dyDescent="0.3">
      <c r="B7919" s="32" t="s">
        <v>57</v>
      </c>
      <c r="C7919" s="30" t="s">
        <v>35</v>
      </c>
      <c r="D7919" s="30" t="s">
        <v>43</v>
      </c>
      <c r="E7919" s="29">
        <v>45017</v>
      </c>
      <c r="F7919" s="28">
        <v>8</v>
      </c>
      <c r="G7919" s="27">
        <v>0</v>
      </c>
      <c r="H7919" s="27">
        <v>0</v>
      </c>
      <c r="I7919" s="27">
        <v>0</v>
      </c>
      <c r="J7919" s="26">
        <v>0.11224199999999999</v>
      </c>
      <c r="K7919" s="26">
        <v>9.8031999999999994E-2</v>
      </c>
      <c r="L7919" s="26">
        <v>0.103295</v>
      </c>
    </row>
    <row r="7920" spans="2:12" ht="19.5" customHeight="1" x14ac:dyDescent="0.3">
      <c r="B7920" s="32" t="s">
        <v>57</v>
      </c>
      <c r="C7920" s="30" t="s">
        <v>35</v>
      </c>
      <c r="D7920" s="30" t="s">
        <v>43</v>
      </c>
      <c r="E7920" s="29">
        <v>45047</v>
      </c>
      <c r="F7920" s="28">
        <v>8</v>
      </c>
      <c r="G7920" s="27">
        <v>0</v>
      </c>
      <c r="H7920" s="27">
        <v>0</v>
      </c>
      <c r="I7920" s="27">
        <v>0</v>
      </c>
      <c r="J7920" s="26">
        <v>0.107469</v>
      </c>
      <c r="K7920" s="26">
        <v>9.8534999999999998E-2</v>
      </c>
      <c r="L7920" s="26">
        <v>0.103162</v>
      </c>
    </row>
    <row r="7921" spans="2:12" ht="19.5" customHeight="1" x14ac:dyDescent="0.3">
      <c r="B7921" s="32" t="s">
        <v>57</v>
      </c>
      <c r="C7921" s="30" t="s">
        <v>35</v>
      </c>
      <c r="D7921" s="30" t="s">
        <v>43</v>
      </c>
      <c r="E7921" s="29">
        <v>45078</v>
      </c>
      <c r="F7921" s="28">
        <v>8</v>
      </c>
      <c r="G7921" s="27">
        <v>0</v>
      </c>
      <c r="H7921" s="27">
        <v>0</v>
      </c>
      <c r="I7921" s="27">
        <v>0.130717</v>
      </c>
      <c r="J7921" s="26">
        <v>0.12549399999999999</v>
      </c>
      <c r="K7921" s="26">
        <v>0</v>
      </c>
      <c r="L7921" s="26">
        <v>0.11781999999999999</v>
      </c>
    </row>
    <row r="7922" spans="2:12" ht="19.5" customHeight="1" x14ac:dyDescent="0.3">
      <c r="B7922" s="32" t="s">
        <v>57</v>
      </c>
      <c r="C7922" s="30" t="s">
        <v>35</v>
      </c>
      <c r="D7922" s="30" t="s">
        <v>43</v>
      </c>
      <c r="E7922" s="29">
        <v>45108</v>
      </c>
      <c r="F7922" s="28">
        <v>8</v>
      </c>
      <c r="G7922" s="27">
        <v>0.14180999999999999</v>
      </c>
      <c r="H7922" s="27">
        <v>0.13593</v>
      </c>
      <c r="I7922" s="27">
        <v>0</v>
      </c>
      <c r="J7922" s="26">
        <v>0</v>
      </c>
      <c r="K7922" s="26">
        <v>0</v>
      </c>
      <c r="L7922" s="26">
        <v>0.11252</v>
      </c>
    </row>
    <row r="7923" spans="2:12" ht="19.5" customHeight="1" x14ac:dyDescent="0.3">
      <c r="B7923" s="32" t="s">
        <v>57</v>
      </c>
      <c r="C7923" s="30" t="s">
        <v>35</v>
      </c>
      <c r="D7923" s="30" t="s">
        <v>43</v>
      </c>
      <c r="E7923" s="29">
        <v>44562</v>
      </c>
      <c r="F7923" s="28">
        <v>10</v>
      </c>
      <c r="G7923" s="27">
        <v>0.27956199999999998</v>
      </c>
      <c r="H7923" s="27">
        <v>0.256469</v>
      </c>
      <c r="I7923" s="27">
        <v>0</v>
      </c>
      <c r="J7923" s="26">
        <v>0</v>
      </c>
      <c r="K7923" s="26">
        <v>0</v>
      </c>
      <c r="L7923" s="26">
        <v>0.226767</v>
      </c>
    </row>
    <row r="7924" spans="2:12" ht="19.5" customHeight="1" x14ac:dyDescent="0.3">
      <c r="B7924" s="32" t="s">
        <v>57</v>
      </c>
      <c r="C7924" s="30" t="s">
        <v>35</v>
      </c>
      <c r="D7924" s="30" t="s">
        <v>43</v>
      </c>
      <c r="E7924" s="29">
        <v>44593</v>
      </c>
      <c r="F7924" s="28">
        <v>10</v>
      </c>
      <c r="G7924" s="27">
        <v>0.27118100000000001</v>
      </c>
      <c r="H7924" s="27">
        <v>0.24482899999999999</v>
      </c>
      <c r="I7924" s="27">
        <v>0</v>
      </c>
      <c r="J7924" s="26">
        <v>0</v>
      </c>
      <c r="K7924" s="26">
        <v>0</v>
      </c>
      <c r="L7924" s="26">
        <v>0.22712299999999999</v>
      </c>
    </row>
    <row r="7925" spans="2:12" ht="19.5" customHeight="1" x14ac:dyDescent="0.3">
      <c r="B7925" s="32" t="s">
        <v>57</v>
      </c>
      <c r="C7925" s="30" t="s">
        <v>35</v>
      </c>
      <c r="D7925" s="30" t="s">
        <v>43</v>
      </c>
      <c r="E7925" s="29">
        <v>44621</v>
      </c>
      <c r="F7925" s="28">
        <v>10</v>
      </c>
      <c r="G7925" s="27">
        <v>0</v>
      </c>
      <c r="H7925" s="27">
        <v>0.36402800000000002</v>
      </c>
      <c r="I7925" s="27">
        <v>0.33325900000000003</v>
      </c>
      <c r="J7925" s="26">
        <v>0</v>
      </c>
      <c r="K7925" s="26">
        <v>0</v>
      </c>
      <c r="L7925" s="26">
        <v>0.31579600000000002</v>
      </c>
    </row>
    <row r="7926" spans="2:12" ht="19.5" customHeight="1" x14ac:dyDescent="0.3">
      <c r="B7926" s="32" t="s">
        <v>57</v>
      </c>
      <c r="C7926" s="30" t="s">
        <v>35</v>
      </c>
      <c r="D7926" s="30" t="s">
        <v>43</v>
      </c>
      <c r="E7926" s="29">
        <v>44652</v>
      </c>
      <c r="F7926" s="28">
        <v>10</v>
      </c>
      <c r="G7926" s="27">
        <v>0</v>
      </c>
      <c r="H7926" s="27">
        <v>0</v>
      </c>
      <c r="I7926" s="27">
        <v>0</v>
      </c>
      <c r="J7926" s="26">
        <v>0.25458599999999998</v>
      </c>
      <c r="K7926" s="26">
        <v>0.22864399999999999</v>
      </c>
      <c r="L7926" s="26">
        <v>0.228378</v>
      </c>
    </row>
    <row r="7927" spans="2:12" ht="19.5" customHeight="1" x14ac:dyDescent="0.3">
      <c r="B7927" s="32" t="s">
        <v>57</v>
      </c>
      <c r="C7927" s="30" t="s">
        <v>35</v>
      </c>
      <c r="D7927" s="30" t="s">
        <v>43</v>
      </c>
      <c r="E7927" s="29">
        <v>44682</v>
      </c>
      <c r="F7927" s="28">
        <v>10</v>
      </c>
      <c r="G7927" s="27">
        <v>0</v>
      </c>
      <c r="H7927" s="27">
        <v>0</v>
      </c>
      <c r="I7927" s="27">
        <v>0</v>
      </c>
      <c r="J7927" s="26">
        <v>0.234932</v>
      </c>
      <c r="K7927" s="26">
        <v>0.22199099999999999</v>
      </c>
      <c r="L7927" s="26">
        <v>0.22089700000000001</v>
      </c>
    </row>
    <row r="7928" spans="2:12" ht="19.5" customHeight="1" x14ac:dyDescent="0.3">
      <c r="B7928" s="32" t="s">
        <v>57</v>
      </c>
      <c r="C7928" s="30" t="s">
        <v>35</v>
      </c>
      <c r="D7928" s="30" t="s">
        <v>43</v>
      </c>
      <c r="E7928" s="29">
        <v>44713</v>
      </c>
      <c r="F7928" s="28">
        <v>10</v>
      </c>
      <c r="G7928" s="27">
        <v>0</v>
      </c>
      <c r="H7928" s="27">
        <v>0</v>
      </c>
      <c r="I7928" s="27">
        <v>0.21412100000000001</v>
      </c>
      <c r="J7928" s="26">
        <v>0.208785</v>
      </c>
      <c r="K7928" s="26">
        <v>0</v>
      </c>
      <c r="L7928" s="26">
        <v>0.204404</v>
      </c>
    </row>
    <row r="7929" spans="2:12" ht="19.5" customHeight="1" x14ac:dyDescent="0.3">
      <c r="B7929" s="32" t="s">
        <v>57</v>
      </c>
      <c r="C7929" s="30" t="s">
        <v>35</v>
      </c>
      <c r="D7929" s="30" t="s">
        <v>43</v>
      </c>
      <c r="E7929" s="29">
        <v>44743</v>
      </c>
      <c r="F7929" s="28">
        <v>10</v>
      </c>
      <c r="G7929" s="27">
        <v>0.20150799999999999</v>
      </c>
      <c r="H7929" s="27">
        <v>0.19561700000000001</v>
      </c>
      <c r="I7929" s="27">
        <v>0</v>
      </c>
      <c r="J7929" s="26">
        <v>0</v>
      </c>
      <c r="K7929" s="26">
        <v>0</v>
      </c>
      <c r="L7929" s="26">
        <v>0.17067299999999999</v>
      </c>
    </row>
    <row r="7930" spans="2:12" ht="19.5" customHeight="1" x14ac:dyDescent="0.3">
      <c r="B7930" s="32" t="s">
        <v>57</v>
      </c>
      <c r="C7930" s="30" t="s">
        <v>35</v>
      </c>
      <c r="D7930" s="30" t="s">
        <v>43</v>
      </c>
      <c r="E7930" s="29">
        <v>44774</v>
      </c>
      <c r="F7930" s="28">
        <v>10</v>
      </c>
      <c r="G7930" s="27">
        <v>0</v>
      </c>
      <c r="H7930" s="27">
        <v>0</v>
      </c>
      <c r="I7930" s="27">
        <v>0.20286899999999999</v>
      </c>
      <c r="J7930" s="26">
        <v>0.196881</v>
      </c>
      <c r="K7930" s="26">
        <v>0</v>
      </c>
      <c r="L7930" s="26">
        <v>0.18855</v>
      </c>
    </row>
    <row r="7931" spans="2:12" ht="19.5" customHeight="1" x14ac:dyDescent="0.3">
      <c r="B7931" s="32" t="s">
        <v>57</v>
      </c>
      <c r="C7931" s="30" t="s">
        <v>35</v>
      </c>
      <c r="D7931" s="30" t="s">
        <v>43</v>
      </c>
      <c r="E7931" s="29">
        <v>44805</v>
      </c>
      <c r="F7931" s="28">
        <v>10</v>
      </c>
      <c r="G7931" s="27">
        <v>0</v>
      </c>
      <c r="H7931" s="27">
        <v>0</v>
      </c>
      <c r="I7931" s="27">
        <v>0.20527799999999999</v>
      </c>
      <c r="J7931" s="26">
        <v>0.179647</v>
      </c>
      <c r="K7931" s="26">
        <v>0</v>
      </c>
      <c r="L7931" s="26">
        <v>0.16562399999999999</v>
      </c>
    </row>
    <row r="7932" spans="2:12" ht="19.5" customHeight="1" x14ac:dyDescent="0.3">
      <c r="B7932" s="32" t="s">
        <v>57</v>
      </c>
      <c r="C7932" s="30" t="s">
        <v>35</v>
      </c>
      <c r="D7932" s="30" t="s">
        <v>43</v>
      </c>
      <c r="E7932" s="29">
        <v>44835</v>
      </c>
      <c r="F7932" s="28">
        <v>10</v>
      </c>
      <c r="G7932" s="27">
        <v>0</v>
      </c>
      <c r="H7932" s="27">
        <v>0</v>
      </c>
      <c r="I7932" s="27">
        <v>0</v>
      </c>
      <c r="J7932" s="26">
        <v>0.193937</v>
      </c>
      <c r="K7932" s="26">
        <v>0.16617399999999999</v>
      </c>
      <c r="L7932" s="26">
        <v>0.15273500000000001</v>
      </c>
    </row>
    <row r="7933" spans="2:12" ht="19.5" customHeight="1" x14ac:dyDescent="0.3">
      <c r="B7933" s="32" t="s">
        <v>57</v>
      </c>
      <c r="C7933" s="30" t="s">
        <v>35</v>
      </c>
      <c r="D7933" s="30" t="s">
        <v>43</v>
      </c>
      <c r="E7933" s="29">
        <v>44866</v>
      </c>
      <c r="F7933" s="28">
        <v>10</v>
      </c>
      <c r="G7933" s="27">
        <v>0</v>
      </c>
      <c r="H7933" s="27">
        <v>0.17732300000000001</v>
      </c>
      <c r="I7933" s="27">
        <v>0.16061800000000001</v>
      </c>
      <c r="J7933" s="26">
        <v>0</v>
      </c>
      <c r="K7933" s="26">
        <v>0</v>
      </c>
      <c r="L7933" s="26">
        <v>0.14019499999999999</v>
      </c>
    </row>
    <row r="7934" spans="2:12" ht="19.5" customHeight="1" x14ac:dyDescent="0.3">
      <c r="B7934" s="32" t="s">
        <v>57</v>
      </c>
      <c r="C7934" s="30" t="s">
        <v>35</v>
      </c>
      <c r="D7934" s="30" t="s">
        <v>43</v>
      </c>
      <c r="E7934" s="29">
        <v>44896</v>
      </c>
      <c r="F7934" s="28">
        <v>10</v>
      </c>
      <c r="G7934" s="27">
        <v>0.17319300000000001</v>
      </c>
      <c r="H7934" s="27">
        <v>0.159132</v>
      </c>
      <c r="I7934" s="27">
        <v>0</v>
      </c>
      <c r="J7934" s="26">
        <v>0</v>
      </c>
      <c r="K7934" s="26">
        <v>0</v>
      </c>
      <c r="L7934" s="26">
        <v>0.14089199999999999</v>
      </c>
    </row>
    <row r="7935" spans="2:12" ht="19.5" customHeight="1" x14ac:dyDescent="0.3">
      <c r="B7935" s="32" t="s">
        <v>57</v>
      </c>
      <c r="C7935" s="30" t="s">
        <v>35</v>
      </c>
      <c r="D7935" s="30" t="s">
        <v>43</v>
      </c>
      <c r="E7935" s="29">
        <v>44927</v>
      </c>
      <c r="F7935" s="28">
        <v>10</v>
      </c>
      <c r="G7935" s="27">
        <v>0.15614900000000001</v>
      </c>
      <c r="H7935" s="27">
        <v>0.130493</v>
      </c>
      <c r="I7935" s="27">
        <v>0</v>
      </c>
      <c r="J7935" s="26">
        <v>0</v>
      </c>
      <c r="K7935" s="26">
        <v>0</v>
      </c>
      <c r="L7935" s="26">
        <v>8.5782999999999998E-2</v>
      </c>
    </row>
    <row r="7936" spans="2:12" ht="19.5" customHeight="1" x14ac:dyDescent="0.3">
      <c r="B7936" s="32" t="s">
        <v>57</v>
      </c>
      <c r="C7936" s="30" t="s">
        <v>35</v>
      </c>
      <c r="D7936" s="30" t="s">
        <v>43</v>
      </c>
      <c r="E7936" s="29">
        <v>44958</v>
      </c>
      <c r="F7936" s="28">
        <v>10</v>
      </c>
      <c r="G7936" s="27">
        <v>0.19818</v>
      </c>
      <c r="H7936" s="27">
        <v>0.183249</v>
      </c>
      <c r="I7936" s="27">
        <v>0</v>
      </c>
      <c r="J7936" s="26">
        <v>0</v>
      </c>
      <c r="K7936" s="26">
        <v>0</v>
      </c>
      <c r="L7936" s="26">
        <v>0.15740999999999999</v>
      </c>
    </row>
    <row r="7937" spans="2:12" ht="19.5" customHeight="1" x14ac:dyDescent="0.3">
      <c r="B7937" s="32" t="s">
        <v>57</v>
      </c>
      <c r="C7937" s="30" t="s">
        <v>35</v>
      </c>
      <c r="D7937" s="30" t="s">
        <v>43</v>
      </c>
      <c r="E7937" s="29">
        <v>44986</v>
      </c>
      <c r="F7937" s="28">
        <v>10</v>
      </c>
      <c r="G7937" s="27">
        <v>0</v>
      </c>
      <c r="H7937" s="27">
        <v>0.14258699999999999</v>
      </c>
      <c r="I7937" s="27">
        <v>0.120602</v>
      </c>
      <c r="J7937" s="26">
        <v>0</v>
      </c>
      <c r="K7937" s="26">
        <v>0</v>
      </c>
      <c r="L7937" s="26">
        <v>0.122891</v>
      </c>
    </row>
    <row r="7938" spans="2:12" ht="19.5" customHeight="1" x14ac:dyDescent="0.3">
      <c r="B7938" s="32" t="s">
        <v>57</v>
      </c>
      <c r="C7938" s="30" t="s">
        <v>35</v>
      </c>
      <c r="D7938" s="30" t="s">
        <v>43</v>
      </c>
      <c r="E7938" s="29">
        <v>45017</v>
      </c>
      <c r="F7938" s="28">
        <v>10</v>
      </c>
      <c r="G7938" s="27">
        <v>0</v>
      </c>
      <c r="H7938" s="27">
        <v>0</v>
      </c>
      <c r="I7938" s="27">
        <v>0</v>
      </c>
      <c r="J7938" s="26">
        <v>0.114242</v>
      </c>
      <c r="K7938" s="26">
        <v>0.100032</v>
      </c>
      <c r="L7938" s="26">
        <v>0.105295</v>
      </c>
    </row>
    <row r="7939" spans="2:12" ht="19.5" customHeight="1" x14ac:dyDescent="0.3">
      <c r="B7939" s="32" t="s">
        <v>57</v>
      </c>
      <c r="C7939" s="30" t="s">
        <v>35</v>
      </c>
      <c r="D7939" s="30" t="s">
        <v>43</v>
      </c>
      <c r="E7939" s="29">
        <v>45047</v>
      </c>
      <c r="F7939" s="28">
        <v>10</v>
      </c>
      <c r="G7939" s="27">
        <v>0</v>
      </c>
      <c r="H7939" s="27">
        <v>0</v>
      </c>
      <c r="I7939" s="27">
        <v>0</v>
      </c>
      <c r="J7939" s="26">
        <v>0.109469</v>
      </c>
      <c r="K7939" s="26">
        <v>0.100535</v>
      </c>
      <c r="L7939" s="26">
        <v>0.10516200000000001</v>
      </c>
    </row>
    <row r="7940" spans="2:12" ht="19.5" customHeight="1" x14ac:dyDescent="0.3">
      <c r="B7940" s="32" t="s">
        <v>57</v>
      </c>
      <c r="C7940" s="30" t="s">
        <v>35</v>
      </c>
      <c r="D7940" s="30" t="s">
        <v>43</v>
      </c>
      <c r="E7940" s="29">
        <v>45078</v>
      </c>
      <c r="F7940" s="28">
        <v>10</v>
      </c>
      <c r="G7940" s="27">
        <v>0</v>
      </c>
      <c r="H7940" s="27">
        <v>0</v>
      </c>
      <c r="I7940" s="27">
        <v>0.132717</v>
      </c>
      <c r="J7940" s="26">
        <v>0.127494</v>
      </c>
      <c r="K7940" s="26">
        <v>0</v>
      </c>
      <c r="L7940" s="26">
        <v>0.11982</v>
      </c>
    </row>
    <row r="7941" spans="2:12" ht="19.5" customHeight="1" x14ac:dyDescent="0.3">
      <c r="B7941" s="32" t="s">
        <v>57</v>
      </c>
      <c r="C7941" s="30" t="s">
        <v>35</v>
      </c>
      <c r="D7941" s="30" t="s">
        <v>43</v>
      </c>
      <c r="E7941" s="29">
        <v>45108</v>
      </c>
      <c r="F7941" s="28">
        <v>10</v>
      </c>
      <c r="G7941" s="27">
        <v>0.14380999999999999</v>
      </c>
      <c r="H7941" s="27">
        <v>0.13793</v>
      </c>
      <c r="I7941" s="27">
        <v>0</v>
      </c>
      <c r="J7941" s="26">
        <v>0</v>
      </c>
      <c r="K7941" s="26">
        <v>0</v>
      </c>
      <c r="L7941" s="26">
        <v>0.11452</v>
      </c>
    </row>
    <row r="7942" spans="2:12" ht="19.5" customHeight="1" x14ac:dyDescent="0.3">
      <c r="B7942" s="32" t="s">
        <v>57</v>
      </c>
      <c r="C7942" s="30" t="s">
        <v>35</v>
      </c>
      <c r="D7942" s="30" t="s">
        <v>43</v>
      </c>
      <c r="E7942" s="29">
        <v>44562</v>
      </c>
      <c r="F7942" s="28">
        <v>15</v>
      </c>
      <c r="G7942" s="27">
        <v>0.28456199999999998</v>
      </c>
      <c r="H7942" s="27">
        <v>0.26146900000000001</v>
      </c>
      <c r="I7942" s="27">
        <v>0</v>
      </c>
      <c r="J7942" s="26">
        <v>0</v>
      </c>
      <c r="K7942" s="26">
        <v>0</v>
      </c>
      <c r="L7942" s="26">
        <v>0.231767</v>
      </c>
    </row>
    <row r="7943" spans="2:12" ht="19.5" customHeight="1" x14ac:dyDescent="0.3">
      <c r="B7943" s="32" t="s">
        <v>57</v>
      </c>
      <c r="C7943" s="30" t="s">
        <v>35</v>
      </c>
      <c r="D7943" s="30" t="s">
        <v>43</v>
      </c>
      <c r="E7943" s="29">
        <v>44593</v>
      </c>
      <c r="F7943" s="28">
        <v>15</v>
      </c>
      <c r="G7943" s="27">
        <v>0.27618100000000001</v>
      </c>
      <c r="H7943" s="27">
        <v>0.249829</v>
      </c>
      <c r="I7943" s="27">
        <v>0</v>
      </c>
      <c r="J7943" s="26">
        <v>0</v>
      </c>
      <c r="K7943" s="26">
        <v>0</v>
      </c>
      <c r="L7943" s="26">
        <v>0.232123</v>
      </c>
    </row>
    <row r="7944" spans="2:12" ht="19.5" customHeight="1" x14ac:dyDescent="0.3">
      <c r="B7944" s="32" t="s">
        <v>57</v>
      </c>
      <c r="C7944" s="30" t="s">
        <v>35</v>
      </c>
      <c r="D7944" s="30" t="s">
        <v>43</v>
      </c>
      <c r="E7944" s="29">
        <v>44621</v>
      </c>
      <c r="F7944" s="28">
        <v>15</v>
      </c>
      <c r="G7944" s="27">
        <v>0</v>
      </c>
      <c r="H7944" s="27">
        <v>0.36902800000000002</v>
      </c>
      <c r="I7944" s="27">
        <v>0.33825899999999998</v>
      </c>
      <c r="J7944" s="26">
        <v>0</v>
      </c>
      <c r="K7944" s="26">
        <v>0</v>
      </c>
      <c r="L7944" s="26">
        <v>0.32079600000000003</v>
      </c>
    </row>
    <row r="7945" spans="2:12" ht="19.5" customHeight="1" x14ac:dyDescent="0.3">
      <c r="B7945" s="32" t="s">
        <v>57</v>
      </c>
      <c r="C7945" s="30" t="s">
        <v>35</v>
      </c>
      <c r="D7945" s="30" t="s">
        <v>43</v>
      </c>
      <c r="E7945" s="29">
        <v>44652</v>
      </c>
      <c r="F7945" s="28">
        <v>15</v>
      </c>
      <c r="G7945" s="27">
        <v>0</v>
      </c>
      <c r="H7945" s="27">
        <v>0</v>
      </c>
      <c r="I7945" s="27">
        <v>0</v>
      </c>
      <c r="J7945" s="26">
        <v>0.25958599999999998</v>
      </c>
      <c r="K7945" s="26">
        <v>0.23364399999999999</v>
      </c>
      <c r="L7945" s="26">
        <v>0.233378</v>
      </c>
    </row>
    <row r="7946" spans="2:12" ht="19.5" customHeight="1" x14ac:dyDescent="0.3">
      <c r="B7946" s="32" t="s">
        <v>57</v>
      </c>
      <c r="C7946" s="30" t="s">
        <v>35</v>
      </c>
      <c r="D7946" s="30" t="s">
        <v>43</v>
      </c>
      <c r="E7946" s="29">
        <v>44682</v>
      </c>
      <c r="F7946" s="28">
        <v>15</v>
      </c>
      <c r="G7946" s="27">
        <v>0</v>
      </c>
      <c r="H7946" s="27">
        <v>0</v>
      </c>
      <c r="I7946" s="27">
        <v>0</v>
      </c>
      <c r="J7946" s="26">
        <v>0.23993200000000001</v>
      </c>
      <c r="K7946" s="26">
        <v>0.226991</v>
      </c>
      <c r="L7946" s="26">
        <v>0.22589699999999999</v>
      </c>
    </row>
    <row r="7947" spans="2:12" ht="19.5" customHeight="1" x14ac:dyDescent="0.3">
      <c r="B7947" s="32" t="s">
        <v>57</v>
      </c>
      <c r="C7947" s="30" t="s">
        <v>35</v>
      </c>
      <c r="D7947" s="30" t="s">
        <v>43</v>
      </c>
      <c r="E7947" s="29">
        <v>44713</v>
      </c>
      <c r="F7947" s="28">
        <v>15</v>
      </c>
      <c r="G7947" s="27">
        <v>0</v>
      </c>
      <c r="H7947" s="27">
        <v>0</v>
      </c>
      <c r="I7947" s="27">
        <v>0.21912100000000001</v>
      </c>
      <c r="J7947" s="26">
        <v>0.213785</v>
      </c>
      <c r="K7947" s="26">
        <v>0</v>
      </c>
      <c r="L7947" s="26">
        <v>0.20940400000000001</v>
      </c>
    </row>
    <row r="7948" spans="2:12" ht="19.5" customHeight="1" x14ac:dyDescent="0.3">
      <c r="B7948" s="32" t="s">
        <v>57</v>
      </c>
      <c r="C7948" s="30" t="s">
        <v>35</v>
      </c>
      <c r="D7948" s="30" t="s">
        <v>43</v>
      </c>
      <c r="E7948" s="29">
        <v>44743</v>
      </c>
      <c r="F7948" s="28">
        <v>15</v>
      </c>
      <c r="G7948" s="27">
        <v>0.206508</v>
      </c>
      <c r="H7948" s="27">
        <v>0.20061699999999999</v>
      </c>
      <c r="I7948" s="27">
        <v>0</v>
      </c>
      <c r="J7948" s="26">
        <v>0</v>
      </c>
      <c r="K7948" s="26">
        <v>0</v>
      </c>
      <c r="L7948" s="26">
        <v>0.175673</v>
      </c>
    </row>
    <row r="7949" spans="2:12" ht="19.5" customHeight="1" x14ac:dyDescent="0.3">
      <c r="B7949" s="32" t="s">
        <v>57</v>
      </c>
      <c r="C7949" s="30" t="s">
        <v>35</v>
      </c>
      <c r="D7949" s="30" t="s">
        <v>43</v>
      </c>
      <c r="E7949" s="29">
        <v>44774</v>
      </c>
      <c r="F7949" s="28">
        <v>15</v>
      </c>
      <c r="G7949" s="27">
        <v>0</v>
      </c>
      <c r="H7949" s="27">
        <v>0</v>
      </c>
      <c r="I7949" s="27">
        <v>0.207869</v>
      </c>
      <c r="J7949" s="26">
        <v>0.201881</v>
      </c>
      <c r="K7949" s="26">
        <v>0</v>
      </c>
      <c r="L7949" s="26">
        <v>0.19355</v>
      </c>
    </row>
    <row r="7950" spans="2:12" ht="19.5" customHeight="1" x14ac:dyDescent="0.3">
      <c r="B7950" s="32" t="s">
        <v>57</v>
      </c>
      <c r="C7950" s="30" t="s">
        <v>35</v>
      </c>
      <c r="D7950" s="30" t="s">
        <v>43</v>
      </c>
      <c r="E7950" s="29">
        <v>44805</v>
      </c>
      <c r="F7950" s="28">
        <v>15</v>
      </c>
      <c r="G7950" s="27">
        <v>0</v>
      </c>
      <c r="H7950" s="27">
        <v>0</v>
      </c>
      <c r="I7950" s="27">
        <v>0.21027799999999999</v>
      </c>
      <c r="J7950" s="26">
        <v>0.18464700000000001</v>
      </c>
      <c r="K7950" s="26">
        <v>0</v>
      </c>
      <c r="L7950" s="26">
        <v>0.170624</v>
      </c>
    </row>
    <row r="7951" spans="2:12" ht="19.5" customHeight="1" x14ac:dyDescent="0.3">
      <c r="B7951" s="32" t="s">
        <v>57</v>
      </c>
      <c r="C7951" s="30" t="s">
        <v>35</v>
      </c>
      <c r="D7951" s="30" t="s">
        <v>43</v>
      </c>
      <c r="E7951" s="29">
        <v>44835</v>
      </c>
      <c r="F7951" s="28">
        <v>15</v>
      </c>
      <c r="G7951" s="27">
        <v>0</v>
      </c>
      <c r="H7951" s="27">
        <v>0</v>
      </c>
      <c r="I7951" s="27">
        <v>0</v>
      </c>
      <c r="J7951" s="26">
        <v>0.198937</v>
      </c>
      <c r="K7951" s="26">
        <v>0.17117399999999999</v>
      </c>
      <c r="L7951" s="26">
        <v>0.15773499999999999</v>
      </c>
    </row>
    <row r="7952" spans="2:12" ht="19.5" customHeight="1" x14ac:dyDescent="0.3">
      <c r="B7952" s="32" t="s">
        <v>57</v>
      </c>
      <c r="C7952" s="30" t="s">
        <v>35</v>
      </c>
      <c r="D7952" s="30" t="s">
        <v>43</v>
      </c>
      <c r="E7952" s="29">
        <v>44866</v>
      </c>
      <c r="F7952" s="28">
        <v>15</v>
      </c>
      <c r="G7952" s="27">
        <v>0</v>
      </c>
      <c r="H7952" s="27">
        <v>0.18232300000000001</v>
      </c>
      <c r="I7952" s="27">
        <v>0.16561799999999999</v>
      </c>
      <c r="J7952" s="26">
        <v>0</v>
      </c>
      <c r="K7952" s="26">
        <v>0</v>
      </c>
      <c r="L7952" s="26">
        <v>0.14519499999999999</v>
      </c>
    </row>
    <row r="7953" spans="2:12" ht="19.5" customHeight="1" x14ac:dyDescent="0.3">
      <c r="B7953" s="32" t="s">
        <v>57</v>
      </c>
      <c r="C7953" s="30" t="s">
        <v>35</v>
      </c>
      <c r="D7953" s="30" t="s">
        <v>43</v>
      </c>
      <c r="E7953" s="29">
        <v>44896</v>
      </c>
      <c r="F7953" s="28">
        <v>15</v>
      </c>
      <c r="G7953" s="27">
        <v>0.17819299999999999</v>
      </c>
      <c r="H7953" s="27">
        <v>0.164132</v>
      </c>
      <c r="I7953" s="27">
        <v>0</v>
      </c>
      <c r="J7953" s="26">
        <v>0</v>
      </c>
      <c r="K7953" s="26">
        <v>0</v>
      </c>
      <c r="L7953" s="26">
        <v>0.14589199999999999</v>
      </c>
    </row>
    <row r="7954" spans="2:12" ht="19.5" customHeight="1" x14ac:dyDescent="0.3">
      <c r="B7954" s="32" t="s">
        <v>57</v>
      </c>
      <c r="C7954" s="30" t="s">
        <v>35</v>
      </c>
      <c r="D7954" s="30" t="s">
        <v>43</v>
      </c>
      <c r="E7954" s="29">
        <v>44927</v>
      </c>
      <c r="F7954" s="28">
        <v>15</v>
      </c>
      <c r="G7954" s="27">
        <v>0.16114899999999999</v>
      </c>
      <c r="H7954" s="27">
        <v>0.135493</v>
      </c>
      <c r="I7954" s="27">
        <v>0</v>
      </c>
      <c r="J7954" s="26">
        <v>0</v>
      </c>
      <c r="K7954" s="26">
        <v>0</v>
      </c>
      <c r="L7954" s="26">
        <v>9.0783000000000003E-2</v>
      </c>
    </row>
    <row r="7955" spans="2:12" ht="19.5" customHeight="1" x14ac:dyDescent="0.3">
      <c r="B7955" s="32" t="s">
        <v>57</v>
      </c>
      <c r="C7955" s="30" t="s">
        <v>35</v>
      </c>
      <c r="D7955" s="30" t="s">
        <v>43</v>
      </c>
      <c r="E7955" s="29">
        <v>44958</v>
      </c>
      <c r="F7955" s="28">
        <v>15</v>
      </c>
      <c r="G7955" s="27">
        <v>0.20318</v>
      </c>
      <c r="H7955" s="27">
        <v>0.188249</v>
      </c>
      <c r="I7955" s="27">
        <v>0</v>
      </c>
      <c r="J7955" s="26">
        <v>0</v>
      </c>
      <c r="K7955" s="26">
        <v>0</v>
      </c>
      <c r="L7955" s="26">
        <v>0.16241</v>
      </c>
    </row>
    <row r="7956" spans="2:12" ht="19.5" customHeight="1" x14ac:dyDescent="0.3">
      <c r="B7956" s="32" t="s">
        <v>57</v>
      </c>
      <c r="C7956" s="30" t="s">
        <v>35</v>
      </c>
      <c r="D7956" s="30" t="s">
        <v>43</v>
      </c>
      <c r="E7956" s="29">
        <v>44986</v>
      </c>
      <c r="F7956" s="28">
        <v>15</v>
      </c>
      <c r="G7956" s="27">
        <v>0</v>
      </c>
      <c r="H7956" s="27">
        <v>0.147587</v>
      </c>
      <c r="I7956" s="27">
        <v>0.12560199999999999</v>
      </c>
      <c r="J7956" s="26">
        <v>0</v>
      </c>
      <c r="K7956" s="26">
        <v>0</v>
      </c>
      <c r="L7956" s="26">
        <v>0.127891</v>
      </c>
    </row>
    <row r="7957" spans="2:12" ht="19.5" customHeight="1" x14ac:dyDescent="0.3">
      <c r="B7957" s="32" t="s">
        <v>57</v>
      </c>
      <c r="C7957" s="30" t="s">
        <v>35</v>
      </c>
      <c r="D7957" s="30" t="s">
        <v>43</v>
      </c>
      <c r="E7957" s="29">
        <v>45017</v>
      </c>
      <c r="F7957" s="28">
        <v>15</v>
      </c>
      <c r="G7957" s="27">
        <v>0</v>
      </c>
      <c r="H7957" s="27">
        <v>0</v>
      </c>
      <c r="I7957" s="27">
        <v>0</v>
      </c>
      <c r="J7957" s="26">
        <v>0.119242</v>
      </c>
      <c r="K7957" s="26">
        <v>0.105032</v>
      </c>
      <c r="L7957" s="26">
        <v>0.110295</v>
      </c>
    </row>
    <row r="7958" spans="2:12" ht="19.5" customHeight="1" x14ac:dyDescent="0.3">
      <c r="B7958" s="32" t="s">
        <v>57</v>
      </c>
      <c r="C7958" s="30" t="s">
        <v>35</v>
      </c>
      <c r="D7958" s="30" t="s">
        <v>43</v>
      </c>
      <c r="E7958" s="29">
        <v>45047</v>
      </c>
      <c r="F7958" s="28">
        <v>15</v>
      </c>
      <c r="G7958" s="27">
        <v>0</v>
      </c>
      <c r="H7958" s="27">
        <v>0</v>
      </c>
      <c r="I7958" s="27">
        <v>0</v>
      </c>
      <c r="J7958" s="26">
        <v>0.114469</v>
      </c>
      <c r="K7958" s="26">
        <v>0.105535</v>
      </c>
      <c r="L7958" s="26">
        <v>0.110162</v>
      </c>
    </row>
    <row r="7959" spans="2:12" ht="19.5" customHeight="1" x14ac:dyDescent="0.3">
      <c r="B7959" s="32" t="s">
        <v>57</v>
      </c>
      <c r="C7959" s="30" t="s">
        <v>35</v>
      </c>
      <c r="D7959" s="30" t="s">
        <v>43</v>
      </c>
      <c r="E7959" s="29">
        <v>45078</v>
      </c>
      <c r="F7959" s="28">
        <v>15</v>
      </c>
      <c r="G7959" s="27">
        <v>0</v>
      </c>
      <c r="H7959" s="27">
        <v>0</v>
      </c>
      <c r="I7959" s="27">
        <v>0.13771700000000001</v>
      </c>
      <c r="J7959" s="26">
        <v>0.132494</v>
      </c>
      <c r="K7959" s="26">
        <v>0</v>
      </c>
      <c r="L7959" s="26">
        <v>0.12482</v>
      </c>
    </row>
    <row r="7960" spans="2:12" ht="19.5" customHeight="1" x14ac:dyDescent="0.3">
      <c r="B7960" s="32" t="s">
        <v>57</v>
      </c>
      <c r="C7960" s="30" t="s">
        <v>35</v>
      </c>
      <c r="D7960" s="30" t="s">
        <v>43</v>
      </c>
      <c r="E7960" s="29">
        <v>45108</v>
      </c>
      <c r="F7960" s="28">
        <v>15</v>
      </c>
      <c r="G7960" s="27">
        <v>0.14881</v>
      </c>
      <c r="H7960" s="27">
        <v>0.14293</v>
      </c>
      <c r="I7960" s="27">
        <v>0</v>
      </c>
      <c r="J7960" s="26">
        <v>0</v>
      </c>
      <c r="K7960" s="26">
        <v>0</v>
      </c>
      <c r="L7960" s="26">
        <v>0.11952</v>
      </c>
    </row>
    <row r="7961" spans="2:12" ht="19.5" customHeight="1" x14ac:dyDescent="0.3">
      <c r="B7961" s="32" t="s">
        <v>57</v>
      </c>
      <c r="C7961" s="30" t="s">
        <v>35</v>
      </c>
      <c r="D7961" s="30" t="s">
        <v>43</v>
      </c>
      <c r="E7961" s="29">
        <v>44562</v>
      </c>
      <c r="F7961" s="28">
        <v>20</v>
      </c>
      <c r="G7961" s="27">
        <v>0.28956199999999999</v>
      </c>
      <c r="H7961" s="27">
        <v>0.26646900000000001</v>
      </c>
      <c r="I7961" s="27">
        <v>0</v>
      </c>
      <c r="J7961" s="26">
        <v>0</v>
      </c>
      <c r="K7961" s="26">
        <v>0</v>
      </c>
      <c r="L7961" s="26">
        <v>0.23676700000000001</v>
      </c>
    </row>
    <row r="7962" spans="2:12" ht="19.5" customHeight="1" x14ac:dyDescent="0.3">
      <c r="B7962" s="32" t="s">
        <v>57</v>
      </c>
      <c r="C7962" s="30" t="s">
        <v>35</v>
      </c>
      <c r="D7962" s="30" t="s">
        <v>43</v>
      </c>
      <c r="E7962" s="29">
        <v>44593</v>
      </c>
      <c r="F7962" s="28">
        <v>20</v>
      </c>
      <c r="G7962" s="27">
        <v>0.28118100000000001</v>
      </c>
      <c r="H7962" s="27">
        <v>0.25482900000000003</v>
      </c>
      <c r="I7962" s="27">
        <v>0</v>
      </c>
      <c r="J7962" s="26">
        <v>0</v>
      </c>
      <c r="K7962" s="26">
        <v>0</v>
      </c>
      <c r="L7962" s="26">
        <v>0.237123</v>
      </c>
    </row>
    <row r="7963" spans="2:12" ht="19.5" customHeight="1" x14ac:dyDescent="0.3">
      <c r="B7963" s="32" t="s">
        <v>57</v>
      </c>
      <c r="C7963" s="30" t="s">
        <v>35</v>
      </c>
      <c r="D7963" s="30" t="s">
        <v>43</v>
      </c>
      <c r="E7963" s="29">
        <v>44621</v>
      </c>
      <c r="F7963" s="28">
        <v>20</v>
      </c>
      <c r="G7963" s="27">
        <v>0</v>
      </c>
      <c r="H7963" s="27">
        <v>0.37402800000000003</v>
      </c>
      <c r="I7963" s="27">
        <v>0.34325899999999998</v>
      </c>
      <c r="J7963" s="26">
        <v>0</v>
      </c>
      <c r="K7963" s="26">
        <v>0</v>
      </c>
      <c r="L7963" s="26">
        <v>0.32579599999999997</v>
      </c>
    </row>
    <row r="7964" spans="2:12" ht="19.5" customHeight="1" x14ac:dyDescent="0.3">
      <c r="B7964" s="32" t="s">
        <v>57</v>
      </c>
      <c r="C7964" s="30" t="s">
        <v>35</v>
      </c>
      <c r="D7964" s="30" t="s">
        <v>43</v>
      </c>
      <c r="E7964" s="29">
        <v>44652</v>
      </c>
      <c r="F7964" s="28">
        <v>20</v>
      </c>
      <c r="G7964" s="27">
        <v>0</v>
      </c>
      <c r="H7964" s="27">
        <v>0</v>
      </c>
      <c r="I7964" s="27">
        <v>0</v>
      </c>
      <c r="J7964" s="26">
        <v>0.26458599999999999</v>
      </c>
      <c r="K7964" s="26">
        <v>0.238644</v>
      </c>
      <c r="L7964" s="26">
        <v>0.23837800000000001</v>
      </c>
    </row>
    <row r="7965" spans="2:12" ht="19.5" customHeight="1" x14ac:dyDescent="0.3">
      <c r="B7965" s="32" t="s">
        <v>57</v>
      </c>
      <c r="C7965" s="30" t="s">
        <v>35</v>
      </c>
      <c r="D7965" s="30" t="s">
        <v>43</v>
      </c>
      <c r="E7965" s="29">
        <v>44682</v>
      </c>
      <c r="F7965" s="28">
        <v>20</v>
      </c>
      <c r="G7965" s="27">
        <v>0</v>
      </c>
      <c r="H7965" s="27">
        <v>0</v>
      </c>
      <c r="I7965" s="27">
        <v>0</v>
      </c>
      <c r="J7965" s="26">
        <v>0.24493200000000001</v>
      </c>
      <c r="K7965" s="26">
        <v>0.231991</v>
      </c>
      <c r="L7965" s="26">
        <v>0.23089699999999999</v>
      </c>
    </row>
    <row r="7966" spans="2:12" ht="19.5" customHeight="1" x14ac:dyDescent="0.3">
      <c r="B7966" s="32" t="s">
        <v>57</v>
      </c>
      <c r="C7966" s="30" t="s">
        <v>35</v>
      </c>
      <c r="D7966" s="30" t="s">
        <v>43</v>
      </c>
      <c r="E7966" s="29">
        <v>44713</v>
      </c>
      <c r="F7966" s="28">
        <v>20</v>
      </c>
      <c r="G7966" s="27">
        <v>0</v>
      </c>
      <c r="H7966" s="27">
        <v>0</v>
      </c>
      <c r="I7966" s="27">
        <v>0.22412099999999999</v>
      </c>
      <c r="J7966" s="26">
        <v>0.21878500000000001</v>
      </c>
      <c r="K7966" s="26">
        <v>0</v>
      </c>
      <c r="L7966" s="26">
        <v>0.21440400000000001</v>
      </c>
    </row>
    <row r="7967" spans="2:12" ht="19.5" customHeight="1" x14ac:dyDescent="0.3">
      <c r="B7967" s="32" t="s">
        <v>57</v>
      </c>
      <c r="C7967" s="30" t="s">
        <v>35</v>
      </c>
      <c r="D7967" s="30" t="s">
        <v>43</v>
      </c>
      <c r="E7967" s="29">
        <v>44743</v>
      </c>
      <c r="F7967" s="28">
        <v>20</v>
      </c>
      <c r="G7967" s="27">
        <v>0.211508</v>
      </c>
      <c r="H7967" s="27">
        <v>0.20561699999999999</v>
      </c>
      <c r="I7967" s="27">
        <v>0</v>
      </c>
      <c r="J7967" s="26">
        <v>0</v>
      </c>
      <c r="K7967" s="26">
        <v>0</v>
      </c>
      <c r="L7967" s="26">
        <v>0.180673</v>
      </c>
    </row>
    <row r="7968" spans="2:12" ht="19.5" customHeight="1" x14ac:dyDescent="0.3">
      <c r="B7968" s="32" t="s">
        <v>57</v>
      </c>
      <c r="C7968" s="30" t="s">
        <v>35</v>
      </c>
      <c r="D7968" s="30" t="s">
        <v>43</v>
      </c>
      <c r="E7968" s="29">
        <v>44774</v>
      </c>
      <c r="F7968" s="28">
        <v>20</v>
      </c>
      <c r="G7968" s="27">
        <v>0</v>
      </c>
      <c r="H7968" s="27">
        <v>0</v>
      </c>
      <c r="I7968" s="27">
        <v>0.212869</v>
      </c>
      <c r="J7968" s="26">
        <v>0.20688100000000001</v>
      </c>
      <c r="K7968" s="26">
        <v>0</v>
      </c>
      <c r="L7968" s="26">
        <v>0.19855</v>
      </c>
    </row>
    <row r="7969" spans="2:12" ht="19.5" customHeight="1" x14ac:dyDescent="0.3">
      <c r="B7969" s="32" t="s">
        <v>57</v>
      </c>
      <c r="C7969" s="30" t="s">
        <v>35</v>
      </c>
      <c r="D7969" s="30" t="s">
        <v>43</v>
      </c>
      <c r="E7969" s="29">
        <v>44805</v>
      </c>
      <c r="F7969" s="28">
        <v>20</v>
      </c>
      <c r="G7969" s="27">
        <v>0</v>
      </c>
      <c r="H7969" s="27">
        <v>0</v>
      </c>
      <c r="I7969" s="27">
        <v>0.215278</v>
      </c>
      <c r="J7969" s="26">
        <v>0.18964700000000001</v>
      </c>
      <c r="K7969" s="26">
        <v>0</v>
      </c>
      <c r="L7969" s="26">
        <v>0.175624</v>
      </c>
    </row>
    <row r="7970" spans="2:12" ht="19.5" customHeight="1" x14ac:dyDescent="0.3">
      <c r="B7970" s="32" t="s">
        <v>57</v>
      </c>
      <c r="C7970" s="30" t="s">
        <v>35</v>
      </c>
      <c r="D7970" s="30" t="s">
        <v>43</v>
      </c>
      <c r="E7970" s="29">
        <v>44835</v>
      </c>
      <c r="F7970" s="28">
        <v>20</v>
      </c>
      <c r="G7970" s="27">
        <v>0</v>
      </c>
      <c r="H7970" s="27">
        <v>0</v>
      </c>
      <c r="I7970" s="27">
        <v>0</v>
      </c>
      <c r="J7970" s="26">
        <v>0.20393700000000001</v>
      </c>
      <c r="K7970" s="26">
        <v>0.176174</v>
      </c>
      <c r="L7970" s="26">
        <v>0.16273499999999999</v>
      </c>
    </row>
    <row r="7971" spans="2:12" ht="19.5" customHeight="1" x14ac:dyDescent="0.3">
      <c r="B7971" s="32" t="s">
        <v>57</v>
      </c>
      <c r="C7971" s="30" t="s">
        <v>35</v>
      </c>
      <c r="D7971" s="30" t="s">
        <v>43</v>
      </c>
      <c r="E7971" s="29">
        <v>44866</v>
      </c>
      <c r="F7971" s="28">
        <v>20</v>
      </c>
      <c r="G7971" s="27">
        <v>0</v>
      </c>
      <c r="H7971" s="27">
        <v>0.18732299999999999</v>
      </c>
      <c r="I7971" s="27">
        <v>0.17061799999999999</v>
      </c>
      <c r="J7971" s="26">
        <v>0</v>
      </c>
      <c r="K7971" s="26">
        <v>0</v>
      </c>
      <c r="L7971" s="26">
        <v>0.150195</v>
      </c>
    </row>
    <row r="7972" spans="2:12" ht="19.5" customHeight="1" x14ac:dyDescent="0.3">
      <c r="B7972" s="32" t="s">
        <v>57</v>
      </c>
      <c r="C7972" s="30" t="s">
        <v>35</v>
      </c>
      <c r="D7972" s="30" t="s">
        <v>43</v>
      </c>
      <c r="E7972" s="29">
        <v>44896</v>
      </c>
      <c r="F7972" s="28">
        <v>20</v>
      </c>
      <c r="G7972" s="27">
        <v>0.18319299999999999</v>
      </c>
      <c r="H7972" s="27">
        <v>0.169132</v>
      </c>
      <c r="I7972" s="27">
        <v>0</v>
      </c>
      <c r="J7972" s="26">
        <v>0</v>
      </c>
      <c r="K7972" s="26">
        <v>0</v>
      </c>
      <c r="L7972" s="26">
        <v>0.150892</v>
      </c>
    </row>
    <row r="7973" spans="2:12" ht="19.5" customHeight="1" x14ac:dyDescent="0.3">
      <c r="B7973" s="32" t="s">
        <v>57</v>
      </c>
      <c r="C7973" s="30" t="s">
        <v>35</v>
      </c>
      <c r="D7973" s="30" t="s">
        <v>43</v>
      </c>
      <c r="E7973" s="29">
        <v>44927</v>
      </c>
      <c r="F7973" s="28">
        <v>20</v>
      </c>
      <c r="G7973" s="27">
        <v>0.16614899999999999</v>
      </c>
      <c r="H7973" s="27">
        <v>0.14049300000000001</v>
      </c>
      <c r="I7973" s="27">
        <v>0</v>
      </c>
      <c r="J7973" s="26">
        <v>0</v>
      </c>
      <c r="K7973" s="26">
        <v>0</v>
      </c>
      <c r="L7973" s="26">
        <v>9.5782999999999993E-2</v>
      </c>
    </row>
    <row r="7974" spans="2:12" ht="19.5" customHeight="1" x14ac:dyDescent="0.3">
      <c r="B7974" s="32" t="s">
        <v>57</v>
      </c>
      <c r="C7974" s="30" t="s">
        <v>35</v>
      </c>
      <c r="D7974" s="30" t="s">
        <v>43</v>
      </c>
      <c r="E7974" s="29">
        <v>44958</v>
      </c>
      <c r="F7974" s="28">
        <v>20</v>
      </c>
      <c r="G7974" s="27">
        <v>0.20818</v>
      </c>
      <c r="H7974" s="27">
        <v>0.193249</v>
      </c>
      <c r="I7974" s="27">
        <v>0</v>
      </c>
      <c r="J7974" s="26">
        <v>0</v>
      </c>
      <c r="K7974" s="26">
        <v>0</v>
      </c>
      <c r="L7974" s="26">
        <v>0.16741</v>
      </c>
    </row>
    <row r="7975" spans="2:12" ht="19.5" customHeight="1" x14ac:dyDescent="0.3">
      <c r="B7975" s="32" t="s">
        <v>57</v>
      </c>
      <c r="C7975" s="30" t="s">
        <v>35</v>
      </c>
      <c r="D7975" s="30" t="s">
        <v>43</v>
      </c>
      <c r="E7975" s="29">
        <v>44986</v>
      </c>
      <c r="F7975" s="28">
        <v>20</v>
      </c>
      <c r="G7975" s="27">
        <v>0</v>
      </c>
      <c r="H7975" s="27">
        <v>0.152587</v>
      </c>
      <c r="I7975" s="27">
        <v>0.130602</v>
      </c>
      <c r="J7975" s="26">
        <v>0</v>
      </c>
      <c r="K7975" s="26">
        <v>0</v>
      </c>
      <c r="L7975" s="26">
        <v>0.13289100000000001</v>
      </c>
    </row>
    <row r="7976" spans="2:12" ht="19.5" customHeight="1" x14ac:dyDescent="0.3">
      <c r="B7976" s="32" t="s">
        <v>57</v>
      </c>
      <c r="C7976" s="30" t="s">
        <v>35</v>
      </c>
      <c r="D7976" s="30" t="s">
        <v>43</v>
      </c>
      <c r="E7976" s="29">
        <v>45017</v>
      </c>
      <c r="F7976" s="28">
        <v>20</v>
      </c>
      <c r="G7976" s="27">
        <v>0</v>
      </c>
      <c r="H7976" s="27">
        <v>0</v>
      </c>
      <c r="I7976" s="27">
        <v>0</v>
      </c>
      <c r="J7976" s="26">
        <v>0.12424200000000001</v>
      </c>
      <c r="K7976" s="26">
        <v>0.110032</v>
      </c>
      <c r="L7976" s="26">
        <v>0.11529499999999999</v>
      </c>
    </row>
    <row r="7977" spans="2:12" ht="19.5" customHeight="1" x14ac:dyDescent="0.3">
      <c r="B7977" s="32" t="s">
        <v>57</v>
      </c>
      <c r="C7977" s="30" t="s">
        <v>35</v>
      </c>
      <c r="D7977" s="30" t="s">
        <v>43</v>
      </c>
      <c r="E7977" s="29">
        <v>45047</v>
      </c>
      <c r="F7977" s="28">
        <v>20</v>
      </c>
      <c r="G7977" s="27">
        <v>0</v>
      </c>
      <c r="H7977" s="27">
        <v>0</v>
      </c>
      <c r="I7977" s="27">
        <v>0</v>
      </c>
      <c r="J7977" s="26">
        <v>0.11946900000000001</v>
      </c>
      <c r="K7977" s="26">
        <v>0.11053499999999999</v>
      </c>
      <c r="L7977" s="26">
        <v>0.115162</v>
      </c>
    </row>
    <row r="7978" spans="2:12" ht="19.5" customHeight="1" x14ac:dyDescent="0.3">
      <c r="B7978" s="32" t="s">
        <v>57</v>
      </c>
      <c r="C7978" s="30" t="s">
        <v>35</v>
      </c>
      <c r="D7978" s="30" t="s">
        <v>43</v>
      </c>
      <c r="E7978" s="29">
        <v>45078</v>
      </c>
      <c r="F7978" s="28">
        <v>20</v>
      </c>
      <c r="G7978" s="27">
        <v>0</v>
      </c>
      <c r="H7978" s="27">
        <v>0</v>
      </c>
      <c r="I7978" s="27">
        <v>0.14271700000000001</v>
      </c>
      <c r="J7978" s="26">
        <v>0.13749400000000001</v>
      </c>
      <c r="K7978" s="26">
        <v>0</v>
      </c>
      <c r="L7978" s="26">
        <v>0.12981999999999999</v>
      </c>
    </row>
    <row r="7979" spans="2:12" ht="19.5" customHeight="1" x14ac:dyDescent="0.3">
      <c r="B7979" s="32" t="s">
        <v>57</v>
      </c>
      <c r="C7979" s="30" t="s">
        <v>35</v>
      </c>
      <c r="D7979" s="30" t="s">
        <v>43</v>
      </c>
      <c r="E7979" s="29">
        <v>45108</v>
      </c>
      <c r="F7979" s="28">
        <v>20</v>
      </c>
      <c r="G7979" s="27">
        <v>0.15381</v>
      </c>
      <c r="H7979" s="27">
        <v>0.14793000000000001</v>
      </c>
      <c r="I7979" s="27">
        <v>0</v>
      </c>
      <c r="J7979" s="26">
        <v>0</v>
      </c>
      <c r="K7979" s="26">
        <v>0</v>
      </c>
      <c r="L7979" s="26">
        <v>0.12452000000000001</v>
      </c>
    </row>
    <row r="7980" spans="2:12" ht="19.5" customHeight="1" x14ac:dyDescent="0.3">
      <c r="B7980" s="32" t="s">
        <v>57</v>
      </c>
      <c r="C7980" s="30" t="s">
        <v>35</v>
      </c>
      <c r="D7980" s="30" t="s">
        <v>43</v>
      </c>
      <c r="E7980" s="29">
        <v>44562</v>
      </c>
      <c r="F7980" s="28">
        <v>25</v>
      </c>
      <c r="G7980" s="27">
        <v>0.29456199999999999</v>
      </c>
      <c r="H7980" s="27">
        <v>0.27146900000000002</v>
      </c>
      <c r="I7980" s="27">
        <v>0</v>
      </c>
      <c r="J7980" s="26">
        <v>0</v>
      </c>
      <c r="K7980" s="26">
        <v>0</v>
      </c>
      <c r="L7980" s="26">
        <v>0.24176700000000001</v>
      </c>
    </row>
    <row r="7981" spans="2:12" ht="19.5" customHeight="1" x14ac:dyDescent="0.3">
      <c r="B7981" s="32" t="s">
        <v>57</v>
      </c>
      <c r="C7981" s="30" t="s">
        <v>35</v>
      </c>
      <c r="D7981" s="30" t="s">
        <v>43</v>
      </c>
      <c r="E7981" s="29">
        <v>44593</v>
      </c>
      <c r="F7981" s="28">
        <v>25</v>
      </c>
      <c r="G7981" s="27">
        <v>0.28618100000000002</v>
      </c>
      <c r="H7981" s="27">
        <v>0.25982899999999998</v>
      </c>
      <c r="I7981" s="27">
        <v>0</v>
      </c>
      <c r="J7981" s="26">
        <v>0</v>
      </c>
      <c r="K7981" s="26">
        <v>0</v>
      </c>
      <c r="L7981" s="26">
        <v>0.242123</v>
      </c>
    </row>
    <row r="7982" spans="2:12" ht="19.5" customHeight="1" x14ac:dyDescent="0.3">
      <c r="B7982" s="32" t="s">
        <v>57</v>
      </c>
      <c r="C7982" s="30" t="s">
        <v>35</v>
      </c>
      <c r="D7982" s="30" t="s">
        <v>43</v>
      </c>
      <c r="E7982" s="29">
        <v>44621</v>
      </c>
      <c r="F7982" s="28">
        <v>25</v>
      </c>
      <c r="G7982" s="27">
        <v>0</v>
      </c>
      <c r="H7982" s="27">
        <v>0.37902799999999998</v>
      </c>
      <c r="I7982" s="27">
        <v>0.34825899999999999</v>
      </c>
      <c r="J7982" s="26">
        <v>0</v>
      </c>
      <c r="K7982" s="26">
        <v>0</v>
      </c>
      <c r="L7982" s="26">
        <v>0.33079599999999998</v>
      </c>
    </row>
    <row r="7983" spans="2:12" ht="19.5" customHeight="1" x14ac:dyDescent="0.3">
      <c r="B7983" s="32" t="s">
        <v>57</v>
      </c>
      <c r="C7983" s="30" t="s">
        <v>35</v>
      </c>
      <c r="D7983" s="30" t="s">
        <v>43</v>
      </c>
      <c r="E7983" s="29">
        <v>44652</v>
      </c>
      <c r="F7983" s="28">
        <v>25</v>
      </c>
      <c r="G7983" s="27">
        <v>0</v>
      </c>
      <c r="H7983" s="27">
        <v>0</v>
      </c>
      <c r="I7983" s="27">
        <v>0</v>
      </c>
      <c r="J7983" s="26">
        <v>0.26958599999999999</v>
      </c>
      <c r="K7983" s="26">
        <v>0.243644</v>
      </c>
      <c r="L7983" s="26">
        <v>0.24337800000000001</v>
      </c>
    </row>
    <row r="7984" spans="2:12" ht="19.5" customHeight="1" x14ac:dyDescent="0.3">
      <c r="B7984" s="32" t="s">
        <v>57</v>
      </c>
      <c r="C7984" s="30" t="s">
        <v>35</v>
      </c>
      <c r="D7984" s="30" t="s">
        <v>43</v>
      </c>
      <c r="E7984" s="29">
        <v>44682</v>
      </c>
      <c r="F7984" s="28">
        <v>25</v>
      </c>
      <c r="G7984" s="27">
        <v>0</v>
      </c>
      <c r="H7984" s="27">
        <v>0</v>
      </c>
      <c r="I7984" s="27">
        <v>0</v>
      </c>
      <c r="J7984" s="26">
        <v>0.24993199999999999</v>
      </c>
      <c r="K7984" s="26">
        <v>0.23699100000000001</v>
      </c>
      <c r="L7984" s="26">
        <v>0.235897</v>
      </c>
    </row>
    <row r="7985" spans="2:12" ht="19.5" customHeight="1" x14ac:dyDescent="0.3">
      <c r="B7985" s="32" t="s">
        <v>57</v>
      </c>
      <c r="C7985" s="30" t="s">
        <v>35</v>
      </c>
      <c r="D7985" s="30" t="s">
        <v>43</v>
      </c>
      <c r="E7985" s="29">
        <v>44713</v>
      </c>
      <c r="F7985" s="28">
        <v>25</v>
      </c>
      <c r="G7985" s="27">
        <v>0</v>
      </c>
      <c r="H7985" s="27">
        <v>0</v>
      </c>
      <c r="I7985" s="27">
        <v>0.22912099999999999</v>
      </c>
      <c r="J7985" s="26">
        <v>0.22378500000000001</v>
      </c>
      <c r="K7985" s="26">
        <v>0</v>
      </c>
      <c r="L7985" s="26">
        <v>0.21940399999999999</v>
      </c>
    </row>
    <row r="7986" spans="2:12" ht="19.5" customHeight="1" x14ac:dyDescent="0.3">
      <c r="B7986" s="32" t="s">
        <v>57</v>
      </c>
      <c r="C7986" s="30" t="s">
        <v>35</v>
      </c>
      <c r="D7986" s="30" t="s">
        <v>43</v>
      </c>
      <c r="E7986" s="29">
        <v>44743</v>
      </c>
      <c r="F7986" s="28">
        <v>25</v>
      </c>
      <c r="G7986" s="27">
        <v>0.21650800000000001</v>
      </c>
      <c r="H7986" s="27">
        <v>0.210617</v>
      </c>
      <c r="I7986" s="27">
        <v>0</v>
      </c>
      <c r="J7986" s="26">
        <v>0</v>
      </c>
      <c r="K7986" s="26">
        <v>0</v>
      </c>
      <c r="L7986" s="26">
        <v>0.185673</v>
      </c>
    </row>
    <row r="7987" spans="2:12" ht="19.5" customHeight="1" x14ac:dyDescent="0.3">
      <c r="B7987" s="32" t="s">
        <v>57</v>
      </c>
      <c r="C7987" s="30" t="s">
        <v>35</v>
      </c>
      <c r="D7987" s="30" t="s">
        <v>43</v>
      </c>
      <c r="E7987" s="29">
        <v>44774</v>
      </c>
      <c r="F7987" s="28">
        <v>25</v>
      </c>
      <c r="G7987" s="27">
        <v>0</v>
      </c>
      <c r="H7987" s="27">
        <v>0</v>
      </c>
      <c r="I7987" s="27">
        <v>0.21786900000000001</v>
      </c>
      <c r="J7987" s="26">
        <v>0.21188100000000001</v>
      </c>
      <c r="K7987" s="26">
        <v>0</v>
      </c>
      <c r="L7987" s="26">
        <v>0.20355000000000001</v>
      </c>
    </row>
    <row r="7988" spans="2:12" ht="19.5" customHeight="1" x14ac:dyDescent="0.3">
      <c r="B7988" s="32" t="s">
        <v>57</v>
      </c>
      <c r="C7988" s="30" t="s">
        <v>35</v>
      </c>
      <c r="D7988" s="30" t="s">
        <v>43</v>
      </c>
      <c r="E7988" s="29">
        <v>44805</v>
      </c>
      <c r="F7988" s="28">
        <v>25</v>
      </c>
      <c r="G7988" s="27">
        <v>0</v>
      </c>
      <c r="H7988" s="27">
        <v>0</v>
      </c>
      <c r="I7988" s="27">
        <v>0.220278</v>
      </c>
      <c r="J7988" s="26">
        <v>0.19464699999999999</v>
      </c>
      <c r="K7988" s="26">
        <v>0</v>
      </c>
      <c r="L7988" s="26">
        <v>0.18062400000000001</v>
      </c>
    </row>
    <row r="7989" spans="2:12" ht="19.5" customHeight="1" x14ac:dyDescent="0.3">
      <c r="B7989" s="32" t="s">
        <v>57</v>
      </c>
      <c r="C7989" s="30" t="s">
        <v>35</v>
      </c>
      <c r="D7989" s="30" t="s">
        <v>43</v>
      </c>
      <c r="E7989" s="29">
        <v>44835</v>
      </c>
      <c r="F7989" s="28">
        <v>25</v>
      </c>
      <c r="G7989" s="27">
        <v>0</v>
      </c>
      <c r="H7989" s="27">
        <v>0</v>
      </c>
      <c r="I7989" s="27">
        <v>0</v>
      </c>
      <c r="J7989" s="26">
        <v>0.20893700000000001</v>
      </c>
      <c r="K7989" s="26">
        <v>0.181174</v>
      </c>
      <c r="L7989" s="26">
        <v>0.167735</v>
      </c>
    </row>
    <row r="7990" spans="2:12" ht="19.5" customHeight="1" x14ac:dyDescent="0.3">
      <c r="B7990" s="32" t="s">
        <v>57</v>
      </c>
      <c r="C7990" s="30" t="s">
        <v>35</v>
      </c>
      <c r="D7990" s="30" t="s">
        <v>43</v>
      </c>
      <c r="E7990" s="29">
        <v>44866</v>
      </c>
      <c r="F7990" s="28">
        <v>25</v>
      </c>
      <c r="G7990" s="27">
        <v>0</v>
      </c>
      <c r="H7990" s="27">
        <v>0.19232299999999999</v>
      </c>
      <c r="I7990" s="27">
        <v>0.175618</v>
      </c>
      <c r="J7990" s="26">
        <v>0</v>
      </c>
      <c r="K7990" s="26">
        <v>0</v>
      </c>
      <c r="L7990" s="26">
        <v>0.155195</v>
      </c>
    </row>
    <row r="7991" spans="2:12" ht="19.5" customHeight="1" x14ac:dyDescent="0.3">
      <c r="B7991" s="32" t="s">
        <v>57</v>
      </c>
      <c r="C7991" s="30" t="s">
        <v>35</v>
      </c>
      <c r="D7991" s="30" t="s">
        <v>43</v>
      </c>
      <c r="E7991" s="29">
        <v>44896</v>
      </c>
      <c r="F7991" s="28">
        <v>25</v>
      </c>
      <c r="G7991" s="27">
        <v>0.188193</v>
      </c>
      <c r="H7991" s="27">
        <v>0.17413200000000001</v>
      </c>
      <c r="I7991" s="27">
        <v>0</v>
      </c>
      <c r="J7991" s="26">
        <v>0</v>
      </c>
      <c r="K7991" s="26">
        <v>0</v>
      </c>
      <c r="L7991" s="26">
        <v>0.155892</v>
      </c>
    </row>
    <row r="7992" spans="2:12" ht="19.5" customHeight="1" x14ac:dyDescent="0.3">
      <c r="B7992" s="32" t="s">
        <v>57</v>
      </c>
      <c r="C7992" s="30" t="s">
        <v>35</v>
      </c>
      <c r="D7992" s="30" t="s">
        <v>43</v>
      </c>
      <c r="E7992" s="29">
        <v>44927</v>
      </c>
      <c r="F7992" s="28">
        <v>25</v>
      </c>
      <c r="G7992" s="27">
        <v>0.171149</v>
      </c>
      <c r="H7992" s="27">
        <v>0.14549300000000001</v>
      </c>
      <c r="I7992" s="27">
        <v>0</v>
      </c>
      <c r="J7992" s="26">
        <v>0</v>
      </c>
      <c r="K7992" s="26">
        <v>0</v>
      </c>
      <c r="L7992" s="26">
        <v>0.100783</v>
      </c>
    </row>
    <row r="7993" spans="2:12" ht="19.5" customHeight="1" x14ac:dyDescent="0.3">
      <c r="B7993" s="32" t="s">
        <v>57</v>
      </c>
      <c r="C7993" s="30" t="s">
        <v>35</v>
      </c>
      <c r="D7993" s="30" t="s">
        <v>43</v>
      </c>
      <c r="E7993" s="29">
        <v>44958</v>
      </c>
      <c r="F7993" s="28">
        <v>25</v>
      </c>
      <c r="G7993" s="27">
        <v>0.21318000000000001</v>
      </c>
      <c r="H7993" s="27">
        <v>0.19824900000000001</v>
      </c>
      <c r="I7993" s="27">
        <v>0</v>
      </c>
      <c r="J7993" s="26">
        <v>0</v>
      </c>
      <c r="K7993" s="26">
        <v>0</v>
      </c>
      <c r="L7993" s="26">
        <v>0.17241000000000001</v>
      </c>
    </row>
    <row r="7994" spans="2:12" ht="19.5" customHeight="1" x14ac:dyDescent="0.3">
      <c r="B7994" s="32" t="s">
        <v>57</v>
      </c>
      <c r="C7994" s="30" t="s">
        <v>35</v>
      </c>
      <c r="D7994" s="30" t="s">
        <v>43</v>
      </c>
      <c r="E7994" s="29">
        <v>44986</v>
      </c>
      <c r="F7994" s="28">
        <v>25</v>
      </c>
      <c r="G7994" s="27">
        <v>0</v>
      </c>
      <c r="H7994" s="27">
        <v>0.157587</v>
      </c>
      <c r="I7994" s="27">
        <v>0.135602</v>
      </c>
      <c r="J7994" s="26">
        <v>0</v>
      </c>
      <c r="K7994" s="26">
        <v>0</v>
      </c>
      <c r="L7994" s="26">
        <v>0.13789100000000001</v>
      </c>
    </row>
    <row r="7995" spans="2:12" ht="19.5" customHeight="1" x14ac:dyDescent="0.3">
      <c r="B7995" s="32" t="s">
        <v>57</v>
      </c>
      <c r="C7995" s="30" t="s">
        <v>35</v>
      </c>
      <c r="D7995" s="30" t="s">
        <v>43</v>
      </c>
      <c r="E7995" s="29">
        <v>45017</v>
      </c>
      <c r="F7995" s="28">
        <v>25</v>
      </c>
      <c r="G7995" s="27">
        <v>0</v>
      </c>
      <c r="H7995" s="27">
        <v>0</v>
      </c>
      <c r="I7995" s="27">
        <v>0</v>
      </c>
      <c r="J7995" s="26">
        <v>0.129242</v>
      </c>
      <c r="K7995" s="26">
        <v>0.115032</v>
      </c>
      <c r="L7995" s="26">
        <v>0.120295</v>
      </c>
    </row>
    <row r="7996" spans="2:12" ht="19.5" customHeight="1" x14ac:dyDescent="0.3">
      <c r="B7996" s="32" t="s">
        <v>57</v>
      </c>
      <c r="C7996" s="30" t="s">
        <v>35</v>
      </c>
      <c r="D7996" s="30" t="s">
        <v>43</v>
      </c>
      <c r="E7996" s="29">
        <v>45047</v>
      </c>
      <c r="F7996" s="28">
        <v>25</v>
      </c>
      <c r="G7996" s="27">
        <v>0</v>
      </c>
      <c r="H7996" s="27">
        <v>0</v>
      </c>
      <c r="I7996" s="27">
        <v>0</v>
      </c>
      <c r="J7996" s="26">
        <v>0.124469</v>
      </c>
      <c r="K7996" s="26">
        <v>0.115535</v>
      </c>
      <c r="L7996" s="26">
        <v>0.120162</v>
      </c>
    </row>
    <row r="7997" spans="2:12" ht="19.5" customHeight="1" x14ac:dyDescent="0.3">
      <c r="B7997" s="32" t="s">
        <v>57</v>
      </c>
      <c r="C7997" s="30" t="s">
        <v>35</v>
      </c>
      <c r="D7997" s="30" t="s">
        <v>43</v>
      </c>
      <c r="E7997" s="29">
        <v>45078</v>
      </c>
      <c r="F7997" s="28">
        <v>25</v>
      </c>
      <c r="G7997" s="27">
        <v>0</v>
      </c>
      <c r="H7997" s="27">
        <v>0</v>
      </c>
      <c r="I7997" s="27">
        <v>0.14771699999999999</v>
      </c>
      <c r="J7997" s="26">
        <v>0.14249400000000001</v>
      </c>
      <c r="K7997" s="26">
        <v>0</v>
      </c>
      <c r="L7997" s="26">
        <v>0.13482</v>
      </c>
    </row>
    <row r="7998" spans="2:12" ht="19.5" customHeight="1" x14ac:dyDescent="0.3">
      <c r="B7998" s="32" t="s">
        <v>57</v>
      </c>
      <c r="C7998" s="30" t="s">
        <v>35</v>
      </c>
      <c r="D7998" s="30" t="s">
        <v>43</v>
      </c>
      <c r="E7998" s="29">
        <v>45108</v>
      </c>
      <c r="F7998" s="28">
        <v>25</v>
      </c>
      <c r="G7998" s="27">
        <v>0.15881000000000001</v>
      </c>
      <c r="H7998" s="27">
        <v>0.15293000000000001</v>
      </c>
      <c r="I7998" s="27">
        <v>0</v>
      </c>
      <c r="J7998" s="26">
        <v>0</v>
      </c>
      <c r="K7998" s="26">
        <v>0</v>
      </c>
      <c r="L7998" s="26">
        <v>0.12952</v>
      </c>
    </row>
    <row r="7999" spans="2:12" ht="19.5" customHeight="1" x14ac:dyDescent="0.3">
      <c r="B7999" s="32" t="s">
        <v>57</v>
      </c>
      <c r="C7999" s="30" t="s">
        <v>35</v>
      </c>
      <c r="D7999" s="30" t="s">
        <v>43</v>
      </c>
      <c r="E7999" s="29">
        <v>44562</v>
      </c>
      <c r="F7999" s="28">
        <v>30</v>
      </c>
      <c r="G7999" s="27">
        <v>0.29956199999999999</v>
      </c>
      <c r="H7999" s="27">
        <v>0.27646900000000002</v>
      </c>
      <c r="I7999" s="27">
        <v>0</v>
      </c>
      <c r="J7999" s="26">
        <v>0</v>
      </c>
      <c r="K7999" s="26">
        <v>0</v>
      </c>
      <c r="L7999" s="26">
        <v>0.24676699999999999</v>
      </c>
    </row>
    <row r="8000" spans="2:12" ht="19.5" customHeight="1" x14ac:dyDescent="0.3">
      <c r="B8000" s="32" t="s">
        <v>57</v>
      </c>
      <c r="C8000" s="30" t="s">
        <v>35</v>
      </c>
      <c r="D8000" s="30" t="s">
        <v>43</v>
      </c>
      <c r="E8000" s="29">
        <v>44593</v>
      </c>
      <c r="F8000" s="28">
        <v>30</v>
      </c>
      <c r="G8000" s="27">
        <v>0.29118100000000002</v>
      </c>
      <c r="H8000" s="27">
        <v>0.26482899999999998</v>
      </c>
      <c r="I8000" s="27">
        <v>0</v>
      </c>
      <c r="J8000" s="26">
        <v>0</v>
      </c>
      <c r="K8000" s="26">
        <v>0</v>
      </c>
      <c r="L8000" s="26">
        <v>0.24712300000000001</v>
      </c>
    </row>
    <row r="8001" spans="2:12" ht="19.5" customHeight="1" x14ac:dyDescent="0.3">
      <c r="B8001" s="32" t="s">
        <v>57</v>
      </c>
      <c r="C8001" s="30" t="s">
        <v>35</v>
      </c>
      <c r="D8001" s="30" t="s">
        <v>43</v>
      </c>
      <c r="E8001" s="29">
        <v>44621</v>
      </c>
      <c r="F8001" s="28">
        <v>30</v>
      </c>
      <c r="G8001" s="27">
        <v>0</v>
      </c>
      <c r="H8001" s="27">
        <v>0.38402799999999998</v>
      </c>
      <c r="I8001" s="27">
        <v>0.35325899999999999</v>
      </c>
      <c r="J8001" s="26">
        <v>0</v>
      </c>
      <c r="K8001" s="26">
        <v>0</v>
      </c>
      <c r="L8001" s="26">
        <v>0.33579599999999998</v>
      </c>
    </row>
    <row r="8002" spans="2:12" ht="19.5" customHeight="1" x14ac:dyDescent="0.3">
      <c r="B8002" s="32" t="s">
        <v>57</v>
      </c>
      <c r="C8002" s="30" t="s">
        <v>35</v>
      </c>
      <c r="D8002" s="30" t="s">
        <v>43</v>
      </c>
      <c r="E8002" s="29">
        <v>44652</v>
      </c>
      <c r="F8002" s="28">
        <v>30</v>
      </c>
      <c r="G8002" s="27">
        <v>0</v>
      </c>
      <c r="H8002" s="27">
        <v>0</v>
      </c>
      <c r="I8002" s="27">
        <v>0</v>
      </c>
      <c r="J8002" s="26">
        <v>0.274586</v>
      </c>
      <c r="K8002" s="26">
        <v>0.248644</v>
      </c>
      <c r="L8002" s="26">
        <v>0.24837799999999999</v>
      </c>
    </row>
    <row r="8003" spans="2:12" ht="19.5" customHeight="1" x14ac:dyDescent="0.3">
      <c r="B8003" s="32" t="s">
        <v>57</v>
      </c>
      <c r="C8003" s="30" t="s">
        <v>35</v>
      </c>
      <c r="D8003" s="30" t="s">
        <v>43</v>
      </c>
      <c r="E8003" s="29">
        <v>44682</v>
      </c>
      <c r="F8003" s="28">
        <v>30</v>
      </c>
      <c r="G8003" s="27">
        <v>0</v>
      </c>
      <c r="H8003" s="27">
        <v>0</v>
      </c>
      <c r="I8003" s="27">
        <v>0</v>
      </c>
      <c r="J8003" s="26">
        <v>0.25493199999999999</v>
      </c>
      <c r="K8003" s="26">
        <v>0.24199100000000001</v>
      </c>
      <c r="L8003" s="26">
        <v>0.240897</v>
      </c>
    </row>
    <row r="8004" spans="2:12" ht="19.5" customHeight="1" x14ac:dyDescent="0.3">
      <c r="B8004" s="32" t="s">
        <v>57</v>
      </c>
      <c r="C8004" s="30" t="s">
        <v>35</v>
      </c>
      <c r="D8004" s="30" t="s">
        <v>43</v>
      </c>
      <c r="E8004" s="29">
        <v>44713</v>
      </c>
      <c r="F8004" s="28">
        <v>30</v>
      </c>
      <c r="G8004" s="27">
        <v>0</v>
      </c>
      <c r="H8004" s="27">
        <v>0</v>
      </c>
      <c r="I8004" s="27">
        <v>0.234121</v>
      </c>
      <c r="J8004" s="26">
        <v>0.22878499999999999</v>
      </c>
      <c r="K8004" s="26">
        <v>0</v>
      </c>
      <c r="L8004" s="26">
        <v>0.22440399999999999</v>
      </c>
    </row>
    <row r="8005" spans="2:12" ht="19.5" customHeight="1" x14ac:dyDescent="0.3">
      <c r="B8005" s="32" t="s">
        <v>57</v>
      </c>
      <c r="C8005" s="30" t="s">
        <v>35</v>
      </c>
      <c r="D8005" s="30" t="s">
        <v>43</v>
      </c>
      <c r="E8005" s="29">
        <v>44743</v>
      </c>
      <c r="F8005" s="28">
        <v>30</v>
      </c>
      <c r="G8005" s="27">
        <v>0.22150800000000001</v>
      </c>
      <c r="H8005" s="27">
        <v>0.215617</v>
      </c>
      <c r="I8005" s="27">
        <v>0</v>
      </c>
      <c r="J8005" s="26">
        <v>0</v>
      </c>
      <c r="K8005" s="26">
        <v>0</v>
      </c>
      <c r="L8005" s="26">
        <v>0.19067300000000001</v>
      </c>
    </row>
    <row r="8006" spans="2:12" ht="19.5" customHeight="1" x14ac:dyDescent="0.3">
      <c r="B8006" s="32" t="s">
        <v>57</v>
      </c>
      <c r="C8006" s="30" t="s">
        <v>35</v>
      </c>
      <c r="D8006" s="30" t="s">
        <v>43</v>
      </c>
      <c r="E8006" s="29">
        <v>44774</v>
      </c>
      <c r="F8006" s="28">
        <v>30</v>
      </c>
      <c r="G8006" s="27">
        <v>0</v>
      </c>
      <c r="H8006" s="27">
        <v>0</v>
      </c>
      <c r="I8006" s="27">
        <v>0.22286900000000001</v>
      </c>
      <c r="J8006" s="26">
        <v>0.21688099999999999</v>
      </c>
      <c r="K8006" s="26">
        <v>0</v>
      </c>
      <c r="L8006" s="26">
        <v>0.20855000000000001</v>
      </c>
    </row>
    <row r="8007" spans="2:12" ht="19.5" customHeight="1" x14ac:dyDescent="0.3">
      <c r="B8007" s="32" t="s">
        <v>57</v>
      </c>
      <c r="C8007" s="30" t="s">
        <v>35</v>
      </c>
      <c r="D8007" s="30" t="s">
        <v>43</v>
      </c>
      <c r="E8007" s="29">
        <v>44805</v>
      </c>
      <c r="F8007" s="28">
        <v>30</v>
      </c>
      <c r="G8007" s="27">
        <v>0</v>
      </c>
      <c r="H8007" s="27">
        <v>0</v>
      </c>
      <c r="I8007" s="27">
        <v>0.22527800000000001</v>
      </c>
      <c r="J8007" s="26">
        <v>0.19964699999999999</v>
      </c>
      <c r="K8007" s="26">
        <v>0</v>
      </c>
      <c r="L8007" s="26">
        <v>0.18562400000000001</v>
      </c>
    </row>
    <row r="8008" spans="2:12" ht="19.5" customHeight="1" x14ac:dyDescent="0.3">
      <c r="B8008" s="32" t="s">
        <v>57</v>
      </c>
      <c r="C8008" s="30" t="s">
        <v>35</v>
      </c>
      <c r="D8008" s="30" t="s">
        <v>43</v>
      </c>
      <c r="E8008" s="29">
        <v>44835</v>
      </c>
      <c r="F8008" s="28">
        <v>30</v>
      </c>
      <c r="G8008" s="27">
        <v>0</v>
      </c>
      <c r="H8008" s="27">
        <v>0</v>
      </c>
      <c r="I8008" s="27">
        <v>0</v>
      </c>
      <c r="J8008" s="26">
        <v>0.21393699999999999</v>
      </c>
      <c r="K8008" s="26">
        <v>0.18617400000000001</v>
      </c>
      <c r="L8008" s="26">
        <v>0.172735</v>
      </c>
    </row>
    <row r="8009" spans="2:12" ht="19.5" customHeight="1" x14ac:dyDescent="0.3">
      <c r="B8009" s="32" t="s">
        <v>57</v>
      </c>
      <c r="C8009" s="30" t="s">
        <v>35</v>
      </c>
      <c r="D8009" s="30" t="s">
        <v>43</v>
      </c>
      <c r="E8009" s="29">
        <v>44866</v>
      </c>
      <c r="F8009" s="28">
        <v>30</v>
      </c>
      <c r="G8009" s="27">
        <v>0</v>
      </c>
      <c r="H8009" s="27">
        <v>0.197323</v>
      </c>
      <c r="I8009" s="27">
        <v>0.180618</v>
      </c>
      <c r="J8009" s="26">
        <v>0</v>
      </c>
      <c r="K8009" s="26">
        <v>0</v>
      </c>
      <c r="L8009" s="26">
        <v>0.160195</v>
      </c>
    </row>
    <row r="8010" spans="2:12" ht="19.5" customHeight="1" x14ac:dyDescent="0.3">
      <c r="B8010" s="32" t="s">
        <v>57</v>
      </c>
      <c r="C8010" s="30" t="s">
        <v>35</v>
      </c>
      <c r="D8010" s="30" t="s">
        <v>43</v>
      </c>
      <c r="E8010" s="29">
        <v>44896</v>
      </c>
      <c r="F8010" s="28">
        <v>30</v>
      </c>
      <c r="G8010" s="27">
        <v>0.193193</v>
      </c>
      <c r="H8010" s="27">
        <v>0.17913200000000001</v>
      </c>
      <c r="I8010" s="27">
        <v>0</v>
      </c>
      <c r="J8010" s="26">
        <v>0</v>
      </c>
      <c r="K8010" s="26">
        <v>0</v>
      </c>
      <c r="L8010" s="26">
        <v>0.16089200000000001</v>
      </c>
    </row>
    <row r="8011" spans="2:12" ht="19.5" customHeight="1" x14ac:dyDescent="0.3">
      <c r="B8011" s="32" t="s">
        <v>57</v>
      </c>
      <c r="C8011" s="30" t="s">
        <v>35</v>
      </c>
      <c r="D8011" s="30" t="s">
        <v>43</v>
      </c>
      <c r="E8011" s="29">
        <v>44927</v>
      </c>
      <c r="F8011" s="28">
        <v>30</v>
      </c>
      <c r="G8011" s="27">
        <v>0.176149</v>
      </c>
      <c r="H8011" s="27">
        <v>0.15049299999999999</v>
      </c>
      <c r="I8011" s="27">
        <v>0</v>
      </c>
      <c r="J8011" s="26">
        <v>0</v>
      </c>
      <c r="K8011" s="26">
        <v>0</v>
      </c>
      <c r="L8011" s="26">
        <v>0.105783</v>
      </c>
    </row>
    <row r="8012" spans="2:12" ht="19.5" customHeight="1" x14ac:dyDescent="0.3">
      <c r="B8012" s="32" t="s">
        <v>57</v>
      </c>
      <c r="C8012" s="30" t="s">
        <v>35</v>
      </c>
      <c r="D8012" s="30" t="s">
        <v>43</v>
      </c>
      <c r="E8012" s="29">
        <v>44958</v>
      </c>
      <c r="F8012" s="28">
        <v>30</v>
      </c>
      <c r="G8012" s="27">
        <v>0.21818000000000001</v>
      </c>
      <c r="H8012" s="27">
        <v>0.20324900000000001</v>
      </c>
      <c r="I8012" s="27">
        <v>0</v>
      </c>
      <c r="J8012" s="26">
        <v>0</v>
      </c>
      <c r="K8012" s="26">
        <v>0</v>
      </c>
      <c r="L8012" s="26">
        <v>0.17741000000000001</v>
      </c>
    </row>
    <row r="8013" spans="2:12" ht="19.5" customHeight="1" x14ac:dyDescent="0.3">
      <c r="B8013" s="32" t="s">
        <v>57</v>
      </c>
      <c r="C8013" s="30" t="s">
        <v>35</v>
      </c>
      <c r="D8013" s="30" t="s">
        <v>43</v>
      </c>
      <c r="E8013" s="29">
        <v>44986</v>
      </c>
      <c r="F8013" s="28">
        <v>30</v>
      </c>
      <c r="G8013" s="27">
        <v>0</v>
      </c>
      <c r="H8013" s="27">
        <v>0.16258700000000001</v>
      </c>
      <c r="I8013" s="27">
        <v>0.140602</v>
      </c>
      <c r="J8013" s="26">
        <v>0</v>
      </c>
      <c r="K8013" s="26">
        <v>0</v>
      </c>
      <c r="L8013" s="26">
        <v>0.14289099999999999</v>
      </c>
    </row>
    <row r="8014" spans="2:12" ht="19.5" customHeight="1" x14ac:dyDescent="0.3">
      <c r="B8014" s="32" t="s">
        <v>57</v>
      </c>
      <c r="C8014" s="30" t="s">
        <v>35</v>
      </c>
      <c r="D8014" s="30" t="s">
        <v>43</v>
      </c>
      <c r="E8014" s="29">
        <v>45017</v>
      </c>
      <c r="F8014" s="28">
        <v>30</v>
      </c>
      <c r="G8014" s="27">
        <v>0</v>
      </c>
      <c r="H8014" s="27">
        <v>0</v>
      </c>
      <c r="I8014" s="27">
        <v>0</v>
      </c>
      <c r="J8014" s="26">
        <v>0.134242</v>
      </c>
      <c r="K8014" s="26">
        <v>0.120032</v>
      </c>
      <c r="L8014" s="26">
        <v>0.12529499999999999</v>
      </c>
    </row>
    <row r="8015" spans="2:12" ht="19.5" customHeight="1" x14ac:dyDescent="0.3">
      <c r="B8015" s="32" t="s">
        <v>57</v>
      </c>
      <c r="C8015" s="30" t="s">
        <v>35</v>
      </c>
      <c r="D8015" s="30" t="s">
        <v>43</v>
      </c>
      <c r="E8015" s="29">
        <v>45047</v>
      </c>
      <c r="F8015" s="28">
        <v>30</v>
      </c>
      <c r="G8015" s="27">
        <v>0</v>
      </c>
      <c r="H8015" s="27">
        <v>0</v>
      </c>
      <c r="I8015" s="27">
        <v>0</v>
      </c>
      <c r="J8015" s="26">
        <v>0.129469</v>
      </c>
      <c r="K8015" s="26">
        <v>0.120535</v>
      </c>
      <c r="L8015" s="26">
        <v>0.125162</v>
      </c>
    </row>
    <row r="8016" spans="2:12" ht="19.5" customHeight="1" x14ac:dyDescent="0.3">
      <c r="B8016" s="32" t="s">
        <v>57</v>
      </c>
      <c r="C8016" s="30" t="s">
        <v>35</v>
      </c>
      <c r="D8016" s="30" t="s">
        <v>43</v>
      </c>
      <c r="E8016" s="29">
        <v>45078</v>
      </c>
      <c r="F8016" s="28">
        <v>30</v>
      </c>
      <c r="G8016" s="27">
        <v>0</v>
      </c>
      <c r="H8016" s="27">
        <v>0</v>
      </c>
      <c r="I8016" s="27">
        <v>0.15271699999999999</v>
      </c>
      <c r="J8016" s="26">
        <v>0.14749399999999999</v>
      </c>
      <c r="K8016" s="26">
        <v>0</v>
      </c>
      <c r="L8016" s="26">
        <v>0.13982</v>
      </c>
    </row>
    <row r="8017" spans="2:12" ht="19.5" customHeight="1" x14ac:dyDescent="0.3">
      <c r="B8017" s="32" t="s">
        <v>57</v>
      </c>
      <c r="C8017" s="30" t="s">
        <v>35</v>
      </c>
      <c r="D8017" s="30" t="s">
        <v>43</v>
      </c>
      <c r="E8017" s="29">
        <v>45108</v>
      </c>
      <c r="F8017" s="28">
        <v>30</v>
      </c>
      <c r="G8017" s="27">
        <v>0.16381000000000001</v>
      </c>
      <c r="H8017" s="27">
        <v>0.15792999999999999</v>
      </c>
      <c r="I8017" s="27">
        <v>0</v>
      </c>
      <c r="J8017" s="26">
        <v>0</v>
      </c>
      <c r="K8017" s="26">
        <v>0</v>
      </c>
      <c r="L8017" s="26">
        <v>0.13452</v>
      </c>
    </row>
    <row r="8018" spans="2:12" ht="19.5" customHeight="1" x14ac:dyDescent="0.3">
      <c r="B8018" s="32" t="s">
        <v>57</v>
      </c>
      <c r="C8018" s="30" t="s">
        <v>35</v>
      </c>
      <c r="D8018" s="30" t="s">
        <v>60</v>
      </c>
      <c r="E8018" s="84">
        <v>45108</v>
      </c>
      <c r="F8018" s="85" t="s">
        <v>134</v>
      </c>
      <c r="G8018" s="86">
        <v>0.176904186024676</v>
      </c>
      <c r="H8018" s="86">
        <v>0.16924260127825574</v>
      </c>
      <c r="I8018" s="86">
        <v>0</v>
      </c>
      <c r="J8018" s="75">
        <v>0</v>
      </c>
      <c r="K8018" s="75">
        <v>0</v>
      </c>
      <c r="L8018" s="75">
        <v>0.14667732167203265</v>
      </c>
    </row>
    <row r="8019" spans="2:12" ht="19.5" customHeight="1" x14ac:dyDescent="0.3">
      <c r="B8019" s="32" t="s">
        <v>57</v>
      </c>
      <c r="C8019" s="30" t="s">
        <v>35</v>
      </c>
      <c r="D8019" s="30" t="s">
        <v>60</v>
      </c>
      <c r="E8019" s="84">
        <v>45078</v>
      </c>
      <c r="F8019" s="85" t="s">
        <v>134</v>
      </c>
      <c r="G8019" s="86">
        <v>0</v>
      </c>
      <c r="H8019" s="86">
        <v>0</v>
      </c>
      <c r="I8019" s="86">
        <v>0.16606184580775096</v>
      </c>
      <c r="J8019" s="75">
        <v>0.16039662033025467</v>
      </c>
      <c r="K8019" s="75">
        <v>0</v>
      </c>
      <c r="L8019" s="75">
        <v>0.15295988686314935</v>
      </c>
    </row>
    <row r="8020" spans="2:12" ht="19.5" customHeight="1" x14ac:dyDescent="0.3">
      <c r="B8020" s="32" t="s">
        <v>57</v>
      </c>
      <c r="C8020" s="30" t="s">
        <v>35</v>
      </c>
      <c r="D8020" s="30" t="s">
        <v>60</v>
      </c>
      <c r="E8020" s="84">
        <v>45047</v>
      </c>
      <c r="F8020" s="85" t="s">
        <v>134</v>
      </c>
      <c r="G8020" s="86">
        <v>0</v>
      </c>
      <c r="H8020" s="86">
        <v>0</v>
      </c>
      <c r="I8020" s="86">
        <v>0</v>
      </c>
      <c r="J8020" s="75">
        <v>0.14211507762576187</v>
      </c>
      <c r="K8020" s="75">
        <v>0.13468067341038217</v>
      </c>
      <c r="L8020" s="75">
        <v>0.14047760878154988</v>
      </c>
    </row>
    <row r="8021" spans="2:12" ht="19.5" customHeight="1" x14ac:dyDescent="0.3">
      <c r="B8021" s="32" t="s">
        <v>57</v>
      </c>
      <c r="C8021" s="30" t="s">
        <v>35</v>
      </c>
      <c r="D8021" s="30" t="s">
        <v>60</v>
      </c>
      <c r="E8021" s="84">
        <v>45017</v>
      </c>
      <c r="F8021" s="85" t="s">
        <v>134</v>
      </c>
      <c r="G8021" s="86">
        <v>0</v>
      </c>
      <c r="H8021" s="86">
        <v>0</v>
      </c>
      <c r="I8021" s="86">
        <v>0</v>
      </c>
      <c r="J8021" s="75">
        <v>0.15074790891103179</v>
      </c>
      <c r="K8021" s="75">
        <v>0.13709245897978595</v>
      </c>
      <c r="L8021" s="75">
        <v>0.14343658089377564</v>
      </c>
    </row>
    <row r="8022" spans="2:12" ht="19.5" customHeight="1" x14ac:dyDescent="0.3">
      <c r="B8022" s="32" t="s">
        <v>57</v>
      </c>
      <c r="C8022" s="30" t="s">
        <v>35</v>
      </c>
      <c r="D8022" s="30" t="s">
        <v>60</v>
      </c>
      <c r="E8022" s="84">
        <v>44986</v>
      </c>
      <c r="F8022" s="85" t="s">
        <v>134</v>
      </c>
      <c r="G8022" s="86">
        <v>0</v>
      </c>
      <c r="H8022" s="86">
        <v>0.1769877017911409</v>
      </c>
      <c r="I8022" s="86">
        <v>0.156444022716969</v>
      </c>
      <c r="J8022" s="75">
        <v>0</v>
      </c>
      <c r="K8022" s="75">
        <v>0</v>
      </c>
      <c r="L8022" s="75">
        <v>0.16417966850830953</v>
      </c>
    </row>
    <row r="8023" spans="2:12" ht="19.5" customHeight="1" x14ac:dyDescent="0.3">
      <c r="B8023" s="32" t="s">
        <v>57</v>
      </c>
      <c r="C8023" s="30" t="s">
        <v>35</v>
      </c>
      <c r="D8023" s="30" t="s">
        <v>60</v>
      </c>
      <c r="E8023" s="84">
        <v>44958</v>
      </c>
      <c r="F8023" s="85" t="s">
        <v>134</v>
      </c>
      <c r="G8023" s="86">
        <v>0.23968309858057232</v>
      </c>
      <c r="H8023" s="86">
        <v>0.22438979772754403</v>
      </c>
      <c r="I8023" s="86">
        <v>0</v>
      </c>
      <c r="J8023" s="75">
        <v>0</v>
      </c>
      <c r="K8023" s="75">
        <v>0</v>
      </c>
      <c r="L8023" s="75">
        <v>0.19899947661041564</v>
      </c>
    </row>
    <row r="8024" spans="2:12" ht="19.5" customHeight="1" x14ac:dyDescent="0.3">
      <c r="B8024" s="32" t="s">
        <v>57</v>
      </c>
      <c r="C8024" s="30" t="s">
        <v>35</v>
      </c>
      <c r="D8024" s="30" t="s">
        <v>60</v>
      </c>
      <c r="E8024" s="84">
        <v>44927</v>
      </c>
      <c r="F8024" s="85" t="s">
        <v>134</v>
      </c>
      <c r="G8024" s="86">
        <v>0.19551774876891115</v>
      </c>
      <c r="H8024" s="86">
        <v>0.17154890238652834</v>
      </c>
      <c r="I8024" s="86">
        <v>0</v>
      </c>
      <c r="J8024" s="75">
        <v>0</v>
      </c>
      <c r="K8024" s="75">
        <v>0</v>
      </c>
      <c r="L8024" s="75">
        <v>0.12102147321996079</v>
      </c>
    </row>
    <row r="8025" spans="2:12" ht="19.5" customHeight="1" x14ac:dyDescent="0.3">
      <c r="B8025" s="32" t="s">
        <v>57</v>
      </c>
      <c r="C8025" s="30" t="s">
        <v>35</v>
      </c>
      <c r="D8025" s="30" t="s">
        <v>60</v>
      </c>
      <c r="E8025" s="84">
        <v>44896</v>
      </c>
      <c r="F8025" s="85" t="s">
        <v>134</v>
      </c>
      <c r="G8025" s="86">
        <v>0.24119393681823084</v>
      </c>
      <c r="H8025" s="86">
        <v>0.22868678280925064</v>
      </c>
      <c r="I8025" s="86">
        <v>0</v>
      </c>
      <c r="J8025" s="75">
        <v>0</v>
      </c>
      <c r="K8025" s="75">
        <v>0</v>
      </c>
      <c r="L8025" s="75">
        <v>0.23260226128587227</v>
      </c>
    </row>
    <row r="8026" spans="2:12" ht="19.5" customHeight="1" x14ac:dyDescent="0.3">
      <c r="B8026" s="32" t="s">
        <v>57</v>
      </c>
      <c r="C8026" s="30" t="s">
        <v>35</v>
      </c>
      <c r="D8026" s="30" t="s">
        <v>60</v>
      </c>
      <c r="E8026" s="84">
        <v>44866</v>
      </c>
      <c r="F8026" s="85" t="s">
        <v>134</v>
      </c>
      <c r="G8026" s="86">
        <v>0</v>
      </c>
      <c r="H8026" s="86">
        <v>0.22136114559484119</v>
      </c>
      <c r="I8026" s="86">
        <v>0.20718804746872457</v>
      </c>
      <c r="J8026" s="75">
        <v>0</v>
      </c>
      <c r="K8026" s="75">
        <v>0</v>
      </c>
      <c r="L8026" s="75">
        <v>0.19237391631673445</v>
      </c>
    </row>
    <row r="8027" spans="2:12" ht="19.5" customHeight="1" x14ac:dyDescent="0.3">
      <c r="B8027" s="32" t="s">
        <v>57</v>
      </c>
      <c r="C8027" s="30" t="s">
        <v>35</v>
      </c>
      <c r="D8027" s="30" t="s">
        <v>60</v>
      </c>
      <c r="E8027" s="84">
        <v>44835</v>
      </c>
      <c r="F8027" s="85" t="s">
        <v>134</v>
      </c>
      <c r="G8027" s="86">
        <v>0</v>
      </c>
      <c r="H8027" s="86">
        <v>0</v>
      </c>
      <c r="I8027" s="86">
        <v>0</v>
      </c>
      <c r="J8027" s="75">
        <v>0.26171775183542489</v>
      </c>
      <c r="K8027" s="75">
        <v>0.24034944983948106</v>
      </c>
      <c r="L8027" s="75">
        <v>0.22974221481283658</v>
      </c>
    </row>
    <row r="8028" spans="2:12" ht="19.5" customHeight="1" x14ac:dyDescent="0.3">
      <c r="B8028" s="32" t="s">
        <v>57</v>
      </c>
      <c r="C8028" s="30" t="s">
        <v>35</v>
      </c>
      <c r="D8028" s="30" t="s">
        <v>60</v>
      </c>
      <c r="E8028" s="84">
        <v>44805</v>
      </c>
      <c r="F8028" s="85" t="s">
        <v>134</v>
      </c>
      <c r="G8028" s="86">
        <v>0</v>
      </c>
      <c r="H8028" s="86">
        <v>0</v>
      </c>
      <c r="I8028" s="86">
        <v>0.34221438187341274</v>
      </c>
      <c r="J8028" s="75">
        <v>0.3176045903230677</v>
      </c>
      <c r="K8028" s="75">
        <v>0</v>
      </c>
      <c r="L8028" s="75">
        <v>0.32551871013679784</v>
      </c>
    </row>
    <row r="8029" spans="2:12" ht="19.5" customHeight="1" x14ac:dyDescent="0.3">
      <c r="B8029" s="32" t="s">
        <v>57</v>
      </c>
      <c r="C8029" s="30" t="s">
        <v>35</v>
      </c>
      <c r="D8029" s="30" t="s">
        <v>60</v>
      </c>
      <c r="E8029" s="84">
        <v>44774</v>
      </c>
      <c r="F8029" s="85" t="s">
        <v>134</v>
      </c>
      <c r="G8029" s="86">
        <v>0</v>
      </c>
      <c r="H8029" s="86">
        <v>0</v>
      </c>
      <c r="I8029" s="86">
        <v>0.38912039054645947</v>
      </c>
      <c r="J8029" s="75">
        <v>0.38852504225228968</v>
      </c>
      <c r="K8029" s="75">
        <v>0</v>
      </c>
      <c r="L8029" s="75">
        <v>0.42512804294748507</v>
      </c>
    </row>
    <row r="8030" spans="2:12" ht="19.5" customHeight="1" x14ac:dyDescent="0.3">
      <c r="B8030" s="32" t="s">
        <v>57</v>
      </c>
      <c r="C8030" s="30" t="s">
        <v>35</v>
      </c>
      <c r="D8030" s="30" t="s">
        <v>60</v>
      </c>
      <c r="E8030" s="84">
        <v>44743</v>
      </c>
      <c r="F8030" s="85" t="s">
        <v>134</v>
      </c>
      <c r="G8030" s="86">
        <v>0.35203202208733447</v>
      </c>
      <c r="H8030" s="86">
        <v>0.34710442564715249</v>
      </c>
      <c r="I8030" s="86">
        <v>0</v>
      </c>
      <c r="J8030" s="75">
        <v>0</v>
      </c>
      <c r="K8030" s="75">
        <v>0</v>
      </c>
      <c r="L8030" s="75">
        <v>0.35528767345218232</v>
      </c>
    </row>
    <row r="8031" spans="2:12" ht="19.5" customHeight="1" x14ac:dyDescent="0.3">
      <c r="B8031" s="32" t="s">
        <v>57</v>
      </c>
      <c r="C8031" s="30" t="s">
        <v>35</v>
      </c>
      <c r="D8031" s="30" t="s">
        <v>60</v>
      </c>
      <c r="E8031" s="84">
        <v>44713</v>
      </c>
      <c r="F8031" s="85" t="s">
        <v>134</v>
      </c>
      <c r="G8031" s="86">
        <v>0</v>
      </c>
      <c r="H8031" s="86">
        <v>0</v>
      </c>
      <c r="I8031" s="86">
        <v>0.30261611256021387</v>
      </c>
      <c r="J8031" s="75">
        <v>0.29823965838016409</v>
      </c>
      <c r="K8031" s="75">
        <v>0</v>
      </c>
      <c r="L8031" s="75">
        <v>0.29762482360669468</v>
      </c>
    </row>
    <row r="8032" spans="2:12" ht="19.5" customHeight="1" x14ac:dyDescent="0.3">
      <c r="B8032" s="32" t="s">
        <v>57</v>
      </c>
      <c r="C8032" s="30" t="s">
        <v>35</v>
      </c>
      <c r="D8032" s="30" t="s">
        <v>60</v>
      </c>
      <c r="E8032" s="84">
        <v>44682</v>
      </c>
      <c r="F8032" s="85" t="s">
        <v>134</v>
      </c>
      <c r="G8032" s="86">
        <v>0</v>
      </c>
      <c r="H8032" s="86">
        <v>0</v>
      </c>
      <c r="I8032" s="86">
        <v>0</v>
      </c>
      <c r="J8032" s="75">
        <v>0.27606450127644949</v>
      </c>
      <c r="K8032" s="75">
        <v>0.26820564887679177</v>
      </c>
      <c r="L8032" s="75">
        <v>0.25927381594301036</v>
      </c>
    </row>
    <row r="8033" spans="2:12" ht="19.5" customHeight="1" x14ac:dyDescent="0.3">
      <c r="B8033" s="32" t="s">
        <v>57</v>
      </c>
      <c r="C8033" s="30" t="s">
        <v>35</v>
      </c>
      <c r="D8033" s="30" t="s">
        <v>60</v>
      </c>
      <c r="E8033" s="84">
        <v>44652</v>
      </c>
      <c r="F8033" s="85" t="s">
        <v>134</v>
      </c>
      <c r="G8033" s="86">
        <v>0</v>
      </c>
      <c r="H8033" s="86">
        <v>0</v>
      </c>
      <c r="I8033" s="86">
        <v>0</v>
      </c>
      <c r="J8033" s="75">
        <v>0.29668701758912058</v>
      </c>
      <c r="K8033" s="75">
        <v>0.27520620504433435</v>
      </c>
      <c r="L8033" s="75">
        <v>0.26561744463936005</v>
      </c>
    </row>
    <row r="8034" spans="2:12" ht="19.5" customHeight="1" x14ac:dyDescent="0.3">
      <c r="B8034" s="32" t="s">
        <v>57</v>
      </c>
      <c r="C8034" s="30" t="s">
        <v>35</v>
      </c>
      <c r="D8034" s="30" t="s">
        <v>60</v>
      </c>
      <c r="E8034" s="84">
        <v>44621</v>
      </c>
      <c r="F8034" s="85" t="s">
        <v>134</v>
      </c>
      <c r="G8034" s="86">
        <v>0</v>
      </c>
      <c r="H8034" s="86">
        <v>0.41874557438107413</v>
      </c>
      <c r="I8034" s="86">
        <v>0.38950417194099818</v>
      </c>
      <c r="J8034" s="75">
        <v>0</v>
      </c>
      <c r="K8034" s="75">
        <v>0</v>
      </c>
      <c r="L8034" s="75">
        <v>0.37630185726195503</v>
      </c>
    </row>
    <row r="8035" spans="2:12" ht="19.5" customHeight="1" x14ac:dyDescent="0.3">
      <c r="B8035" s="32" t="s">
        <v>57</v>
      </c>
      <c r="C8035" s="30" t="s">
        <v>35</v>
      </c>
      <c r="D8035" s="30" t="s">
        <v>60</v>
      </c>
      <c r="E8035" s="84">
        <v>44593</v>
      </c>
      <c r="F8035" s="85" t="s">
        <v>134</v>
      </c>
      <c r="G8035" s="86">
        <v>0.31936554746384349</v>
      </c>
      <c r="H8035" s="86">
        <v>0.29022218274737865</v>
      </c>
      <c r="I8035" s="86">
        <v>0</v>
      </c>
      <c r="J8035" s="75">
        <v>0</v>
      </c>
      <c r="K8035" s="75">
        <v>0</v>
      </c>
      <c r="L8035" s="75">
        <v>0.28051776786386473</v>
      </c>
    </row>
    <row r="8036" spans="2:12" ht="19.5" customHeight="1" x14ac:dyDescent="0.3">
      <c r="B8036" s="32" t="s">
        <v>57</v>
      </c>
      <c r="C8036" s="30" t="s">
        <v>35</v>
      </c>
      <c r="D8036" s="30" t="s">
        <v>60</v>
      </c>
      <c r="E8036" s="84">
        <v>44562</v>
      </c>
      <c r="F8036" s="85" t="s">
        <v>134</v>
      </c>
      <c r="G8036" s="86">
        <v>0.32874574571600623</v>
      </c>
      <c r="H8036" s="86">
        <v>0.30428448252389773</v>
      </c>
      <c r="I8036" s="86">
        <v>0</v>
      </c>
      <c r="J8036" s="75">
        <v>0</v>
      </c>
      <c r="K8036" s="75">
        <v>0</v>
      </c>
      <c r="L8036" s="75">
        <v>0.27881421507906379</v>
      </c>
    </row>
    <row r="8037" spans="2:12" ht="19.5" customHeight="1" x14ac:dyDescent="0.3">
      <c r="B8037" s="32" t="s">
        <v>57</v>
      </c>
      <c r="C8037" s="30" t="s">
        <v>35</v>
      </c>
      <c r="D8037" s="30" t="s">
        <v>60</v>
      </c>
      <c r="E8037" s="84">
        <v>45108</v>
      </c>
      <c r="F8037" s="85" t="s">
        <v>135</v>
      </c>
      <c r="G8037" s="86">
        <v>0.171904186024676</v>
      </c>
      <c r="H8037" s="86">
        <v>0.16424260127825574</v>
      </c>
      <c r="I8037" s="86">
        <v>0</v>
      </c>
      <c r="J8037" s="75">
        <v>0</v>
      </c>
      <c r="K8037" s="75">
        <v>0</v>
      </c>
      <c r="L8037" s="75">
        <v>0.14167732167203265</v>
      </c>
    </row>
    <row r="8038" spans="2:12" ht="19.5" customHeight="1" x14ac:dyDescent="0.3">
      <c r="B8038" s="32" t="s">
        <v>57</v>
      </c>
      <c r="C8038" s="30" t="s">
        <v>35</v>
      </c>
      <c r="D8038" s="30" t="s">
        <v>60</v>
      </c>
      <c r="E8038" s="84">
        <v>45078</v>
      </c>
      <c r="F8038" s="85" t="s">
        <v>135</v>
      </c>
      <c r="G8038" s="86">
        <v>0</v>
      </c>
      <c r="H8038" s="86">
        <v>0</v>
      </c>
      <c r="I8038" s="86">
        <v>0.16106184580775096</v>
      </c>
      <c r="J8038" s="75">
        <v>0.1553966203302547</v>
      </c>
      <c r="K8038" s="75">
        <v>0</v>
      </c>
      <c r="L8038" s="75">
        <v>0.14795988686314937</v>
      </c>
    </row>
    <row r="8039" spans="2:12" ht="19.5" customHeight="1" x14ac:dyDescent="0.3">
      <c r="B8039" s="32" t="s">
        <v>57</v>
      </c>
      <c r="C8039" s="30" t="s">
        <v>35</v>
      </c>
      <c r="D8039" s="30" t="s">
        <v>60</v>
      </c>
      <c r="E8039" s="84">
        <v>45047</v>
      </c>
      <c r="F8039" s="85" t="s">
        <v>135</v>
      </c>
      <c r="G8039" s="86">
        <v>0</v>
      </c>
      <c r="H8039" s="86">
        <v>0</v>
      </c>
      <c r="I8039" s="86">
        <v>0</v>
      </c>
      <c r="J8039" s="75">
        <v>0.13711507762576186</v>
      </c>
      <c r="K8039" s="75">
        <v>0.12968067341038217</v>
      </c>
      <c r="L8039" s="75">
        <v>0.13547760878154991</v>
      </c>
    </row>
    <row r="8040" spans="2:12" ht="19.5" customHeight="1" x14ac:dyDescent="0.3">
      <c r="B8040" s="32" t="s">
        <v>57</v>
      </c>
      <c r="C8040" s="30" t="s">
        <v>35</v>
      </c>
      <c r="D8040" s="30" t="s">
        <v>60</v>
      </c>
      <c r="E8040" s="84">
        <v>45017</v>
      </c>
      <c r="F8040" s="85" t="s">
        <v>135</v>
      </c>
      <c r="G8040" s="86">
        <v>0</v>
      </c>
      <c r="H8040" s="86">
        <v>0</v>
      </c>
      <c r="I8040" s="86">
        <v>0</v>
      </c>
      <c r="J8040" s="75">
        <v>0.14574790891103179</v>
      </c>
      <c r="K8040" s="75">
        <v>0.13209245897978594</v>
      </c>
      <c r="L8040" s="75">
        <v>0.13843658089377564</v>
      </c>
    </row>
    <row r="8041" spans="2:12" ht="19.5" customHeight="1" x14ac:dyDescent="0.3">
      <c r="B8041" s="32" t="s">
        <v>57</v>
      </c>
      <c r="C8041" s="30" t="s">
        <v>35</v>
      </c>
      <c r="D8041" s="30" t="s">
        <v>60</v>
      </c>
      <c r="E8041" s="84">
        <v>44986</v>
      </c>
      <c r="F8041" s="85" t="s">
        <v>135</v>
      </c>
      <c r="G8041" s="86">
        <v>0</v>
      </c>
      <c r="H8041" s="86">
        <v>0.1719877017911409</v>
      </c>
      <c r="I8041" s="86">
        <v>0.151444022716969</v>
      </c>
      <c r="J8041" s="75">
        <v>0</v>
      </c>
      <c r="K8041" s="75">
        <v>0</v>
      </c>
      <c r="L8041" s="75">
        <v>0.15917966850830953</v>
      </c>
    </row>
    <row r="8042" spans="2:12" ht="19.5" customHeight="1" x14ac:dyDescent="0.3">
      <c r="B8042" s="32" t="s">
        <v>57</v>
      </c>
      <c r="C8042" s="30" t="s">
        <v>35</v>
      </c>
      <c r="D8042" s="30" t="s">
        <v>60</v>
      </c>
      <c r="E8042" s="84">
        <v>44958</v>
      </c>
      <c r="F8042" s="85" t="s">
        <v>135</v>
      </c>
      <c r="G8042" s="86">
        <v>0.23468309858057232</v>
      </c>
      <c r="H8042" s="86">
        <v>0.21938979772754402</v>
      </c>
      <c r="I8042" s="86">
        <v>0</v>
      </c>
      <c r="J8042" s="75">
        <v>0</v>
      </c>
      <c r="K8042" s="75">
        <v>0</v>
      </c>
      <c r="L8042" s="75">
        <v>0.19399947661041564</v>
      </c>
    </row>
    <row r="8043" spans="2:12" ht="19.5" customHeight="1" x14ac:dyDescent="0.3">
      <c r="B8043" s="32" t="s">
        <v>57</v>
      </c>
      <c r="C8043" s="30" t="s">
        <v>35</v>
      </c>
      <c r="D8043" s="30" t="s">
        <v>60</v>
      </c>
      <c r="E8043" s="84">
        <v>44927</v>
      </c>
      <c r="F8043" s="85" t="s">
        <v>135</v>
      </c>
      <c r="G8043" s="86">
        <v>0.19051774876891114</v>
      </c>
      <c r="H8043" s="86">
        <v>0.16654890238652834</v>
      </c>
      <c r="I8043" s="86">
        <v>0</v>
      </c>
      <c r="J8043" s="75">
        <v>0</v>
      </c>
      <c r="K8043" s="75">
        <v>0</v>
      </c>
      <c r="L8043" s="75">
        <v>0.11602147321996079</v>
      </c>
    </row>
    <row r="8044" spans="2:12" ht="19.5" customHeight="1" x14ac:dyDescent="0.3">
      <c r="B8044" s="32" t="s">
        <v>57</v>
      </c>
      <c r="C8044" s="30" t="s">
        <v>35</v>
      </c>
      <c r="D8044" s="30" t="s">
        <v>60</v>
      </c>
      <c r="E8044" s="84">
        <v>44896</v>
      </c>
      <c r="F8044" s="85" t="s">
        <v>135</v>
      </c>
      <c r="G8044" s="86">
        <v>0.23619393681823084</v>
      </c>
      <c r="H8044" s="86">
        <v>0.22368678280925064</v>
      </c>
      <c r="I8044" s="86">
        <v>0</v>
      </c>
      <c r="J8044" s="75">
        <v>0</v>
      </c>
      <c r="K8044" s="75">
        <v>0</v>
      </c>
      <c r="L8044" s="75">
        <v>0.22760226128587227</v>
      </c>
    </row>
    <row r="8045" spans="2:12" ht="19.5" customHeight="1" x14ac:dyDescent="0.3">
      <c r="B8045" s="32" t="s">
        <v>57</v>
      </c>
      <c r="C8045" s="30" t="s">
        <v>35</v>
      </c>
      <c r="D8045" s="30" t="s">
        <v>60</v>
      </c>
      <c r="E8045" s="84">
        <v>44866</v>
      </c>
      <c r="F8045" s="85" t="s">
        <v>135</v>
      </c>
      <c r="G8045" s="86">
        <v>0</v>
      </c>
      <c r="H8045" s="86">
        <v>0.21636114559484118</v>
      </c>
      <c r="I8045" s="86">
        <v>0.20218804746872457</v>
      </c>
      <c r="J8045" s="75">
        <v>0</v>
      </c>
      <c r="K8045" s="75">
        <v>0</v>
      </c>
      <c r="L8045" s="75">
        <v>0.18737391631673445</v>
      </c>
    </row>
    <row r="8046" spans="2:12" ht="19.5" customHeight="1" x14ac:dyDescent="0.3">
      <c r="B8046" s="32" t="s">
        <v>57</v>
      </c>
      <c r="C8046" s="30" t="s">
        <v>35</v>
      </c>
      <c r="D8046" s="30" t="s">
        <v>60</v>
      </c>
      <c r="E8046" s="84">
        <v>44835</v>
      </c>
      <c r="F8046" s="85" t="s">
        <v>135</v>
      </c>
      <c r="G8046" s="86">
        <v>0</v>
      </c>
      <c r="H8046" s="86">
        <v>0</v>
      </c>
      <c r="I8046" s="86">
        <v>0</v>
      </c>
      <c r="J8046" s="75">
        <v>0.25671775183542489</v>
      </c>
      <c r="K8046" s="75">
        <v>0.23534944983948106</v>
      </c>
      <c r="L8046" s="75">
        <v>0.22474221481283657</v>
      </c>
    </row>
    <row r="8047" spans="2:12" ht="19.5" customHeight="1" x14ac:dyDescent="0.3">
      <c r="B8047" s="32" t="s">
        <v>57</v>
      </c>
      <c r="C8047" s="30" t="s">
        <v>35</v>
      </c>
      <c r="D8047" s="30" t="s">
        <v>60</v>
      </c>
      <c r="E8047" s="84">
        <v>44805</v>
      </c>
      <c r="F8047" s="85" t="s">
        <v>135</v>
      </c>
      <c r="G8047" s="86">
        <v>0</v>
      </c>
      <c r="H8047" s="86">
        <v>0</v>
      </c>
      <c r="I8047" s="86">
        <v>0.33721438187341279</v>
      </c>
      <c r="J8047" s="75">
        <v>0.31260459032306775</v>
      </c>
      <c r="K8047" s="75">
        <v>0</v>
      </c>
      <c r="L8047" s="75">
        <v>0.32051871013679789</v>
      </c>
    </row>
    <row r="8048" spans="2:12" ht="19.5" customHeight="1" x14ac:dyDescent="0.3">
      <c r="B8048" s="32" t="s">
        <v>57</v>
      </c>
      <c r="C8048" s="30" t="s">
        <v>35</v>
      </c>
      <c r="D8048" s="30" t="s">
        <v>60</v>
      </c>
      <c r="E8048" s="84">
        <v>44774</v>
      </c>
      <c r="F8048" s="85" t="s">
        <v>135</v>
      </c>
      <c r="G8048" s="86">
        <v>0</v>
      </c>
      <c r="H8048" s="86">
        <v>0</v>
      </c>
      <c r="I8048" s="86">
        <v>0.38412039054645952</v>
      </c>
      <c r="J8048" s="75">
        <v>0.38352504225228967</v>
      </c>
      <c r="K8048" s="75">
        <v>0</v>
      </c>
      <c r="L8048" s="75">
        <v>0.42012804294748507</v>
      </c>
    </row>
    <row r="8049" spans="2:12" ht="19.5" customHeight="1" x14ac:dyDescent="0.3">
      <c r="B8049" s="32" t="s">
        <v>57</v>
      </c>
      <c r="C8049" s="30" t="s">
        <v>35</v>
      </c>
      <c r="D8049" s="30" t="s">
        <v>60</v>
      </c>
      <c r="E8049" s="84">
        <v>44743</v>
      </c>
      <c r="F8049" s="85" t="s">
        <v>135</v>
      </c>
      <c r="G8049" s="86">
        <v>0.34703202208733452</v>
      </c>
      <c r="H8049" s="86">
        <v>0.34210442564715249</v>
      </c>
      <c r="I8049" s="86">
        <v>0</v>
      </c>
      <c r="J8049" s="75">
        <v>0</v>
      </c>
      <c r="K8049" s="75">
        <v>0</v>
      </c>
      <c r="L8049" s="75">
        <v>0.35028767345218237</v>
      </c>
    </row>
    <row r="8050" spans="2:12" ht="19.5" customHeight="1" x14ac:dyDescent="0.3">
      <c r="B8050" s="32" t="s">
        <v>57</v>
      </c>
      <c r="C8050" s="30" t="s">
        <v>35</v>
      </c>
      <c r="D8050" s="30" t="s">
        <v>60</v>
      </c>
      <c r="E8050" s="84">
        <v>44713</v>
      </c>
      <c r="F8050" s="85" t="s">
        <v>135</v>
      </c>
      <c r="G8050" s="86">
        <v>0</v>
      </c>
      <c r="H8050" s="86">
        <v>0</v>
      </c>
      <c r="I8050" s="86">
        <v>0.29761611256021392</v>
      </c>
      <c r="J8050" s="75">
        <v>0.29323965838016408</v>
      </c>
      <c r="K8050" s="75">
        <v>0</v>
      </c>
      <c r="L8050" s="75">
        <v>0.29262482360669473</v>
      </c>
    </row>
    <row r="8051" spans="2:12" ht="19.5" customHeight="1" x14ac:dyDescent="0.3">
      <c r="B8051" s="32" t="s">
        <v>57</v>
      </c>
      <c r="C8051" s="30" t="s">
        <v>35</v>
      </c>
      <c r="D8051" s="30" t="s">
        <v>60</v>
      </c>
      <c r="E8051" s="84">
        <v>44682</v>
      </c>
      <c r="F8051" s="85" t="s">
        <v>135</v>
      </c>
      <c r="G8051" s="86">
        <v>0</v>
      </c>
      <c r="H8051" s="86">
        <v>0</v>
      </c>
      <c r="I8051" s="86">
        <v>0</v>
      </c>
      <c r="J8051" s="75">
        <v>0.27106450127644954</v>
      </c>
      <c r="K8051" s="75">
        <v>0.26320564887679176</v>
      </c>
      <c r="L8051" s="75">
        <v>0.25427381594301035</v>
      </c>
    </row>
    <row r="8052" spans="2:12" ht="19.5" customHeight="1" x14ac:dyDescent="0.3">
      <c r="B8052" s="32" t="s">
        <v>57</v>
      </c>
      <c r="C8052" s="30" t="s">
        <v>35</v>
      </c>
      <c r="D8052" s="30" t="s">
        <v>60</v>
      </c>
      <c r="E8052" s="84">
        <v>44652</v>
      </c>
      <c r="F8052" s="85" t="s">
        <v>135</v>
      </c>
      <c r="G8052" s="86">
        <v>0</v>
      </c>
      <c r="H8052" s="86">
        <v>0</v>
      </c>
      <c r="I8052" s="86">
        <v>0</v>
      </c>
      <c r="J8052" s="75">
        <v>0.29168701758912063</v>
      </c>
      <c r="K8052" s="75">
        <v>0.27020620504433435</v>
      </c>
      <c r="L8052" s="75">
        <v>0.2606174446393601</v>
      </c>
    </row>
    <row r="8053" spans="2:12" ht="19.5" customHeight="1" x14ac:dyDescent="0.3">
      <c r="B8053" s="32" t="s">
        <v>57</v>
      </c>
      <c r="C8053" s="30" t="s">
        <v>35</v>
      </c>
      <c r="D8053" s="30" t="s">
        <v>60</v>
      </c>
      <c r="E8053" s="84">
        <v>44621</v>
      </c>
      <c r="F8053" s="85" t="s">
        <v>135</v>
      </c>
      <c r="G8053" s="86">
        <v>0</v>
      </c>
      <c r="H8053" s="86">
        <v>0.41374557438107418</v>
      </c>
      <c r="I8053" s="86">
        <v>0.38450417194099817</v>
      </c>
      <c r="J8053" s="75">
        <v>0</v>
      </c>
      <c r="K8053" s="75">
        <v>0</v>
      </c>
      <c r="L8053" s="75">
        <v>0.37130185726195508</v>
      </c>
    </row>
    <row r="8054" spans="2:12" ht="19.5" customHeight="1" x14ac:dyDescent="0.3">
      <c r="B8054" s="32" t="s">
        <v>57</v>
      </c>
      <c r="C8054" s="30" t="s">
        <v>35</v>
      </c>
      <c r="D8054" s="30" t="s">
        <v>60</v>
      </c>
      <c r="E8054" s="84">
        <v>44593</v>
      </c>
      <c r="F8054" s="85" t="s">
        <v>135</v>
      </c>
      <c r="G8054" s="86">
        <v>0.31436554746384349</v>
      </c>
      <c r="H8054" s="86">
        <v>0.28522218274737865</v>
      </c>
      <c r="I8054" s="86">
        <v>0</v>
      </c>
      <c r="J8054" s="75">
        <v>0</v>
      </c>
      <c r="K8054" s="75">
        <v>0</v>
      </c>
      <c r="L8054" s="75">
        <v>0.27551776786386473</v>
      </c>
    </row>
    <row r="8055" spans="2:12" ht="19.5" customHeight="1" x14ac:dyDescent="0.3">
      <c r="B8055" s="32" t="s">
        <v>57</v>
      </c>
      <c r="C8055" s="30" t="s">
        <v>35</v>
      </c>
      <c r="D8055" s="30" t="s">
        <v>60</v>
      </c>
      <c r="E8055" s="84">
        <v>44562</v>
      </c>
      <c r="F8055" s="85" t="s">
        <v>135</v>
      </c>
      <c r="G8055" s="86">
        <v>0.32374574571600623</v>
      </c>
      <c r="H8055" s="86">
        <v>0.29928448252389772</v>
      </c>
      <c r="I8055" s="86">
        <v>0</v>
      </c>
      <c r="J8055" s="75">
        <v>0</v>
      </c>
      <c r="K8055" s="75">
        <v>0</v>
      </c>
      <c r="L8055" s="75">
        <v>0.27381421507906378</v>
      </c>
    </row>
    <row r="8056" spans="2:12" ht="19.5" customHeight="1" x14ac:dyDescent="0.3">
      <c r="B8056" s="32" t="s">
        <v>57</v>
      </c>
      <c r="C8056" s="30" t="s">
        <v>35</v>
      </c>
      <c r="D8056" s="30" t="s">
        <v>60</v>
      </c>
      <c r="E8056" s="84">
        <v>45108</v>
      </c>
      <c r="F8056" s="85" t="s">
        <v>136</v>
      </c>
      <c r="G8056" s="86">
        <v>0.16690418602467599</v>
      </c>
      <c r="H8056" s="86">
        <v>0.15924260127825574</v>
      </c>
      <c r="I8056" s="86">
        <v>0</v>
      </c>
      <c r="J8056" s="75">
        <v>0</v>
      </c>
      <c r="K8056" s="75">
        <v>0</v>
      </c>
      <c r="L8056" s="75">
        <v>0.13667732167203264</v>
      </c>
    </row>
    <row r="8057" spans="2:12" ht="19.5" customHeight="1" x14ac:dyDescent="0.3">
      <c r="B8057" s="32" t="s">
        <v>57</v>
      </c>
      <c r="C8057" s="30" t="s">
        <v>35</v>
      </c>
      <c r="D8057" s="30" t="s">
        <v>60</v>
      </c>
      <c r="E8057" s="84">
        <v>45078</v>
      </c>
      <c r="F8057" s="85" t="s">
        <v>136</v>
      </c>
      <c r="G8057" s="86">
        <v>0</v>
      </c>
      <c r="H8057" s="86">
        <v>0</v>
      </c>
      <c r="I8057" s="86">
        <v>0.15606184580775095</v>
      </c>
      <c r="J8057" s="75">
        <v>0.15039662033025469</v>
      </c>
      <c r="K8057" s="75">
        <v>0</v>
      </c>
      <c r="L8057" s="75">
        <v>0.14295988686314937</v>
      </c>
    </row>
    <row r="8058" spans="2:12" ht="19.5" customHeight="1" x14ac:dyDescent="0.3">
      <c r="B8058" s="32" t="s">
        <v>57</v>
      </c>
      <c r="C8058" s="30" t="s">
        <v>35</v>
      </c>
      <c r="D8058" s="30" t="s">
        <v>60</v>
      </c>
      <c r="E8058" s="84">
        <v>45047</v>
      </c>
      <c r="F8058" s="85" t="s">
        <v>136</v>
      </c>
      <c r="G8058" s="86">
        <v>0</v>
      </c>
      <c r="H8058" s="86">
        <v>0</v>
      </c>
      <c r="I8058" s="86">
        <v>0</v>
      </c>
      <c r="J8058" s="75">
        <v>0.13211507762576188</v>
      </c>
      <c r="K8058" s="75">
        <v>0.12468067341038216</v>
      </c>
      <c r="L8058" s="75">
        <v>0.1304776087815499</v>
      </c>
    </row>
    <row r="8059" spans="2:12" ht="19.5" customHeight="1" x14ac:dyDescent="0.3">
      <c r="B8059" s="32" t="s">
        <v>57</v>
      </c>
      <c r="C8059" s="30" t="s">
        <v>35</v>
      </c>
      <c r="D8059" s="30" t="s">
        <v>60</v>
      </c>
      <c r="E8059" s="84">
        <v>45017</v>
      </c>
      <c r="F8059" s="85" t="s">
        <v>136</v>
      </c>
      <c r="G8059" s="86">
        <v>0</v>
      </c>
      <c r="H8059" s="86">
        <v>0</v>
      </c>
      <c r="I8059" s="86">
        <v>0</v>
      </c>
      <c r="J8059" s="75">
        <v>0.14074790891103178</v>
      </c>
      <c r="K8059" s="75">
        <v>0.12709245897978594</v>
      </c>
      <c r="L8059" s="75">
        <v>0.13343658089377566</v>
      </c>
    </row>
    <row r="8060" spans="2:12" ht="19.5" customHeight="1" x14ac:dyDescent="0.3">
      <c r="B8060" s="32" t="s">
        <v>57</v>
      </c>
      <c r="C8060" s="30" t="s">
        <v>35</v>
      </c>
      <c r="D8060" s="30" t="s">
        <v>60</v>
      </c>
      <c r="E8060" s="84">
        <v>44986</v>
      </c>
      <c r="F8060" s="85" t="s">
        <v>136</v>
      </c>
      <c r="G8060" s="86">
        <v>0</v>
      </c>
      <c r="H8060" s="86">
        <v>0.16698770179114089</v>
      </c>
      <c r="I8060" s="86">
        <v>0.14644402271696902</v>
      </c>
      <c r="J8060" s="75">
        <v>0</v>
      </c>
      <c r="K8060" s="75">
        <v>0</v>
      </c>
      <c r="L8060" s="75">
        <v>0.15417966850830953</v>
      </c>
    </row>
    <row r="8061" spans="2:12" ht="19.5" customHeight="1" x14ac:dyDescent="0.3">
      <c r="B8061" s="32" t="s">
        <v>57</v>
      </c>
      <c r="C8061" s="30" t="s">
        <v>35</v>
      </c>
      <c r="D8061" s="30" t="s">
        <v>60</v>
      </c>
      <c r="E8061" s="84">
        <v>44958</v>
      </c>
      <c r="F8061" s="85" t="s">
        <v>136</v>
      </c>
      <c r="G8061" s="86">
        <v>0.22968309858057231</v>
      </c>
      <c r="H8061" s="86">
        <v>0.21438979772754402</v>
      </c>
      <c r="I8061" s="86">
        <v>0</v>
      </c>
      <c r="J8061" s="75">
        <v>0</v>
      </c>
      <c r="K8061" s="75">
        <v>0</v>
      </c>
      <c r="L8061" s="75">
        <v>0.18899947661041563</v>
      </c>
    </row>
    <row r="8062" spans="2:12" ht="19.5" customHeight="1" x14ac:dyDescent="0.3">
      <c r="B8062" s="32" t="s">
        <v>57</v>
      </c>
      <c r="C8062" s="30" t="s">
        <v>35</v>
      </c>
      <c r="D8062" s="30" t="s">
        <v>60</v>
      </c>
      <c r="E8062" s="84">
        <v>44927</v>
      </c>
      <c r="F8062" s="85" t="s">
        <v>136</v>
      </c>
      <c r="G8062" s="86">
        <v>0.18551774876891114</v>
      </c>
      <c r="H8062" s="86">
        <v>0.16154890238652833</v>
      </c>
      <c r="I8062" s="86">
        <v>0</v>
      </c>
      <c r="J8062" s="75">
        <v>0</v>
      </c>
      <c r="K8062" s="75">
        <v>0</v>
      </c>
      <c r="L8062" s="75">
        <v>0.11102147321996078</v>
      </c>
    </row>
    <row r="8063" spans="2:12" ht="19.5" customHeight="1" x14ac:dyDescent="0.3">
      <c r="B8063" s="32" t="s">
        <v>57</v>
      </c>
      <c r="C8063" s="30" t="s">
        <v>35</v>
      </c>
      <c r="D8063" s="30" t="s">
        <v>60</v>
      </c>
      <c r="E8063" s="84">
        <v>44896</v>
      </c>
      <c r="F8063" s="85" t="s">
        <v>136</v>
      </c>
      <c r="G8063" s="86">
        <v>0.23119393681823083</v>
      </c>
      <c r="H8063" s="86">
        <v>0.21868678280925063</v>
      </c>
      <c r="I8063" s="86">
        <v>0</v>
      </c>
      <c r="J8063" s="75">
        <v>0</v>
      </c>
      <c r="K8063" s="75">
        <v>0</v>
      </c>
      <c r="L8063" s="75">
        <v>0.22260226128587227</v>
      </c>
    </row>
    <row r="8064" spans="2:12" ht="19.5" customHeight="1" x14ac:dyDescent="0.3">
      <c r="B8064" s="32" t="s">
        <v>57</v>
      </c>
      <c r="C8064" s="30" t="s">
        <v>35</v>
      </c>
      <c r="D8064" s="30" t="s">
        <v>60</v>
      </c>
      <c r="E8064" s="84">
        <v>44866</v>
      </c>
      <c r="F8064" s="85" t="s">
        <v>136</v>
      </c>
      <c r="G8064" s="86">
        <v>0</v>
      </c>
      <c r="H8064" s="86">
        <v>0.21136114559484118</v>
      </c>
      <c r="I8064" s="86">
        <v>0.19718804746872456</v>
      </c>
      <c r="J8064" s="75">
        <v>0</v>
      </c>
      <c r="K8064" s="75">
        <v>0</v>
      </c>
      <c r="L8064" s="75">
        <v>0.18237391631673444</v>
      </c>
    </row>
    <row r="8065" spans="2:12" ht="19.5" customHeight="1" x14ac:dyDescent="0.3">
      <c r="B8065" s="32" t="s">
        <v>57</v>
      </c>
      <c r="C8065" s="30" t="s">
        <v>35</v>
      </c>
      <c r="D8065" s="30" t="s">
        <v>60</v>
      </c>
      <c r="E8065" s="84">
        <v>44835</v>
      </c>
      <c r="F8065" s="85" t="s">
        <v>136</v>
      </c>
      <c r="G8065" s="86">
        <v>0</v>
      </c>
      <c r="H8065" s="86">
        <v>0</v>
      </c>
      <c r="I8065" s="86">
        <v>0</v>
      </c>
      <c r="J8065" s="75">
        <v>0.25171775183542494</v>
      </c>
      <c r="K8065" s="75">
        <v>0.23034944983948105</v>
      </c>
      <c r="L8065" s="75">
        <v>0.21974221481283657</v>
      </c>
    </row>
    <row r="8066" spans="2:12" ht="19.5" customHeight="1" x14ac:dyDescent="0.3">
      <c r="B8066" s="32" t="s">
        <v>57</v>
      </c>
      <c r="C8066" s="30" t="s">
        <v>35</v>
      </c>
      <c r="D8066" s="30" t="s">
        <v>60</v>
      </c>
      <c r="E8066" s="84">
        <v>44805</v>
      </c>
      <c r="F8066" s="85" t="s">
        <v>136</v>
      </c>
      <c r="G8066" s="86">
        <v>0</v>
      </c>
      <c r="H8066" s="86">
        <v>0</v>
      </c>
      <c r="I8066" s="86">
        <v>0.33221438187341279</v>
      </c>
      <c r="J8066" s="75">
        <v>0.30760459032306775</v>
      </c>
      <c r="K8066" s="75">
        <v>0</v>
      </c>
      <c r="L8066" s="75">
        <v>0.31551871013679789</v>
      </c>
    </row>
    <row r="8067" spans="2:12" ht="19.5" customHeight="1" x14ac:dyDescent="0.3">
      <c r="B8067" s="32" t="s">
        <v>57</v>
      </c>
      <c r="C8067" s="30" t="s">
        <v>35</v>
      </c>
      <c r="D8067" s="30" t="s">
        <v>60</v>
      </c>
      <c r="E8067" s="84">
        <v>44774</v>
      </c>
      <c r="F8067" s="85" t="s">
        <v>136</v>
      </c>
      <c r="G8067" s="86">
        <v>0</v>
      </c>
      <c r="H8067" s="86">
        <v>0</v>
      </c>
      <c r="I8067" s="86">
        <v>0.37912039054645952</v>
      </c>
      <c r="J8067" s="75">
        <v>0.37852504225228972</v>
      </c>
      <c r="K8067" s="75">
        <v>0</v>
      </c>
      <c r="L8067" s="75">
        <v>0.41512804294748512</v>
      </c>
    </row>
    <row r="8068" spans="2:12" ht="19.5" customHeight="1" x14ac:dyDescent="0.3">
      <c r="B8068" s="32" t="s">
        <v>57</v>
      </c>
      <c r="C8068" s="30" t="s">
        <v>35</v>
      </c>
      <c r="D8068" s="30" t="s">
        <v>60</v>
      </c>
      <c r="E8068" s="84">
        <v>44743</v>
      </c>
      <c r="F8068" s="85" t="s">
        <v>136</v>
      </c>
      <c r="G8068" s="86">
        <v>0.34203202208733452</v>
      </c>
      <c r="H8068" s="86">
        <v>0.33710442564715254</v>
      </c>
      <c r="I8068" s="86">
        <v>0</v>
      </c>
      <c r="J8068" s="75">
        <v>0</v>
      </c>
      <c r="K8068" s="75">
        <v>0</v>
      </c>
      <c r="L8068" s="75">
        <v>0.34528767345218236</v>
      </c>
    </row>
    <row r="8069" spans="2:12" ht="19.5" customHeight="1" x14ac:dyDescent="0.3">
      <c r="B8069" s="32" t="s">
        <v>57</v>
      </c>
      <c r="C8069" s="30" t="s">
        <v>35</v>
      </c>
      <c r="D8069" s="30" t="s">
        <v>60</v>
      </c>
      <c r="E8069" s="84">
        <v>44713</v>
      </c>
      <c r="F8069" s="85" t="s">
        <v>136</v>
      </c>
      <c r="G8069" s="86">
        <v>0</v>
      </c>
      <c r="H8069" s="86">
        <v>0</v>
      </c>
      <c r="I8069" s="86">
        <v>0.29261611256021391</v>
      </c>
      <c r="J8069" s="75">
        <v>0.28823965838016413</v>
      </c>
      <c r="K8069" s="75">
        <v>0</v>
      </c>
      <c r="L8069" s="75">
        <v>0.28762482360669472</v>
      </c>
    </row>
    <row r="8070" spans="2:12" ht="19.5" customHeight="1" x14ac:dyDescent="0.3">
      <c r="B8070" s="32" t="s">
        <v>57</v>
      </c>
      <c r="C8070" s="30" t="s">
        <v>35</v>
      </c>
      <c r="D8070" s="30" t="s">
        <v>60</v>
      </c>
      <c r="E8070" s="84">
        <v>44682</v>
      </c>
      <c r="F8070" s="85" t="s">
        <v>136</v>
      </c>
      <c r="G8070" s="86">
        <v>0</v>
      </c>
      <c r="H8070" s="86">
        <v>0</v>
      </c>
      <c r="I8070" s="86">
        <v>0</v>
      </c>
      <c r="J8070" s="75">
        <v>0.26606450127644954</v>
      </c>
      <c r="K8070" s="75">
        <v>0.25820564887679182</v>
      </c>
      <c r="L8070" s="75">
        <v>0.24927381594301035</v>
      </c>
    </row>
    <row r="8071" spans="2:12" ht="19.5" customHeight="1" x14ac:dyDescent="0.3">
      <c r="B8071" s="32" t="s">
        <v>57</v>
      </c>
      <c r="C8071" s="30" t="s">
        <v>35</v>
      </c>
      <c r="D8071" s="30" t="s">
        <v>60</v>
      </c>
      <c r="E8071" s="84">
        <v>44652</v>
      </c>
      <c r="F8071" s="85" t="s">
        <v>136</v>
      </c>
      <c r="G8071" s="86">
        <v>0</v>
      </c>
      <c r="H8071" s="86">
        <v>0</v>
      </c>
      <c r="I8071" s="86">
        <v>0</v>
      </c>
      <c r="J8071" s="75">
        <v>0.28668701758912063</v>
      </c>
      <c r="K8071" s="75">
        <v>0.26520620504433434</v>
      </c>
      <c r="L8071" s="75">
        <v>0.25561744463936009</v>
      </c>
    </row>
    <row r="8072" spans="2:12" ht="19.5" customHeight="1" x14ac:dyDescent="0.3">
      <c r="B8072" s="32" t="s">
        <v>57</v>
      </c>
      <c r="C8072" s="30" t="s">
        <v>35</v>
      </c>
      <c r="D8072" s="30" t="s">
        <v>60</v>
      </c>
      <c r="E8072" s="84">
        <v>44621</v>
      </c>
      <c r="F8072" s="85" t="s">
        <v>136</v>
      </c>
      <c r="G8072" s="86">
        <v>0</v>
      </c>
      <c r="H8072" s="86">
        <v>0.40874557438107417</v>
      </c>
      <c r="I8072" s="86">
        <v>0.37950417194099823</v>
      </c>
      <c r="J8072" s="75">
        <v>0</v>
      </c>
      <c r="K8072" s="75">
        <v>0</v>
      </c>
      <c r="L8072" s="75">
        <v>0.36630185726195508</v>
      </c>
    </row>
    <row r="8073" spans="2:12" ht="19.5" customHeight="1" x14ac:dyDescent="0.3">
      <c r="B8073" s="32" t="s">
        <v>57</v>
      </c>
      <c r="C8073" s="30" t="s">
        <v>35</v>
      </c>
      <c r="D8073" s="30" t="s">
        <v>60</v>
      </c>
      <c r="E8073" s="84">
        <v>44593</v>
      </c>
      <c r="F8073" s="85" t="s">
        <v>136</v>
      </c>
      <c r="G8073" s="86">
        <v>0.30936554746384354</v>
      </c>
      <c r="H8073" s="86">
        <v>0.2802221827473787</v>
      </c>
      <c r="I8073" s="86">
        <v>0</v>
      </c>
      <c r="J8073" s="75">
        <v>0</v>
      </c>
      <c r="K8073" s="75">
        <v>0</v>
      </c>
      <c r="L8073" s="75">
        <v>0.27051776786386478</v>
      </c>
    </row>
    <row r="8074" spans="2:12" ht="19.5" customHeight="1" x14ac:dyDescent="0.3">
      <c r="B8074" s="32" t="s">
        <v>57</v>
      </c>
      <c r="C8074" s="30" t="s">
        <v>35</v>
      </c>
      <c r="D8074" s="30" t="s">
        <v>60</v>
      </c>
      <c r="E8074" s="84">
        <v>44562</v>
      </c>
      <c r="F8074" s="85" t="s">
        <v>136</v>
      </c>
      <c r="G8074" s="86">
        <v>0.31874574571600628</v>
      </c>
      <c r="H8074" s="86">
        <v>0.29428448252389777</v>
      </c>
      <c r="I8074" s="86">
        <v>0</v>
      </c>
      <c r="J8074" s="75">
        <v>0</v>
      </c>
      <c r="K8074" s="75">
        <v>0</v>
      </c>
      <c r="L8074" s="75">
        <v>0.26881421507906378</v>
      </c>
    </row>
    <row r="8075" spans="2:12" ht="19.5" customHeight="1" x14ac:dyDescent="0.3">
      <c r="B8075" s="32" t="s">
        <v>57</v>
      </c>
      <c r="C8075" s="30" t="s">
        <v>35</v>
      </c>
      <c r="D8075" s="30" t="s">
        <v>60</v>
      </c>
      <c r="E8075" s="84">
        <v>45108</v>
      </c>
      <c r="F8075" s="85" t="s">
        <v>137</v>
      </c>
      <c r="G8075" s="86">
        <v>0.16190418602467599</v>
      </c>
      <c r="H8075" s="86">
        <v>0.15424260127825573</v>
      </c>
      <c r="I8075" s="86">
        <v>0</v>
      </c>
      <c r="J8075" s="75">
        <v>0</v>
      </c>
      <c r="K8075" s="75">
        <v>0</v>
      </c>
      <c r="L8075" s="75">
        <v>0.13167732167203264</v>
      </c>
    </row>
    <row r="8076" spans="2:12" ht="19.5" customHeight="1" x14ac:dyDescent="0.3">
      <c r="B8076" s="32" t="s">
        <v>57</v>
      </c>
      <c r="C8076" s="30" t="s">
        <v>35</v>
      </c>
      <c r="D8076" s="30" t="s">
        <v>60</v>
      </c>
      <c r="E8076" s="84">
        <v>45078</v>
      </c>
      <c r="F8076" s="85" t="s">
        <v>137</v>
      </c>
      <c r="G8076" s="86">
        <v>0</v>
      </c>
      <c r="H8076" s="86">
        <v>0</v>
      </c>
      <c r="I8076" s="86">
        <v>0.15106184580775095</v>
      </c>
      <c r="J8076" s="75">
        <v>0.14539662033025469</v>
      </c>
      <c r="K8076" s="75">
        <v>0</v>
      </c>
      <c r="L8076" s="75">
        <v>0.13795988686314936</v>
      </c>
    </row>
    <row r="8077" spans="2:12" ht="19.5" customHeight="1" x14ac:dyDescent="0.3">
      <c r="B8077" s="32" t="s">
        <v>57</v>
      </c>
      <c r="C8077" s="30" t="s">
        <v>35</v>
      </c>
      <c r="D8077" s="30" t="s">
        <v>60</v>
      </c>
      <c r="E8077" s="84">
        <v>45047</v>
      </c>
      <c r="F8077" s="85" t="s">
        <v>137</v>
      </c>
      <c r="G8077" s="86">
        <v>0</v>
      </c>
      <c r="H8077" s="86">
        <v>0</v>
      </c>
      <c r="I8077" s="86">
        <v>0</v>
      </c>
      <c r="J8077" s="75">
        <v>0.12711507762576188</v>
      </c>
      <c r="K8077" s="75">
        <v>0.11968067341038216</v>
      </c>
      <c r="L8077" s="75">
        <v>0.1254776087815499</v>
      </c>
    </row>
    <row r="8078" spans="2:12" ht="19.5" customHeight="1" x14ac:dyDescent="0.3">
      <c r="B8078" s="32" t="s">
        <v>57</v>
      </c>
      <c r="C8078" s="30" t="s">
        <v>35</v>
      </c>
      <c r="D8078" s="30" t="s">
        <v>60</v>
      </c>
      <c r="E8078" s="84">
        <v>45017</v>
      </c>
      <c r="F8078" s="85" t="s">
        <v>137</v>
      </c>
      <c r="G8078" s="86">
        <v>0</v>
      </c>
      <c r="H8078" s="86">
        <v>0</v>
      </c>
      <c r="I8078" s="86">
        <v>0</v>
      </c>
      <c r="J8078" s="75">
        <v>0.13574790891103178</v>
      </c>
      <c r="K8078" s="75">
        <v>0.12209245897978593</v>
      </c>
      <c r="L8078" s="75">
        <v>0.12843658089377566</v>
      </c>
    </row>
    <row r="8079" spans="2:12" ht="19.5" customHeight="1" x14ac:dyDescent="0.3">
      <c r="B8079" s="32" t="s">
        <v>57</v>
      </c>
      <c r="C8079" s="30" t="s">
        <v>35</v>
      </c>
      <c r="D8079" s="30" t="s">
        <v>60</v>
      </c>
      <c r="E8079" s="84">
        <v>44986</v>
      </c>
      <c r="F8079" s="85" t="s">
        <v>137</v>
      </c>
      <c r="G8079" s="86">
        <v>0</v>
      </c>
      <c r="H8079" s="86">
        <v>0.16198770179114089</v>
      </c>
      <c r="I8079" s="86">
        <v>0.14144402271696901</v>
      </c>
      <c r="J8079" s="75">
        <v>0</v>
      </c>
      <c r="K8079" s="75">
        <v>0</v>
      </c>
      <c r="L8079" s="75">
        <v>0.14917966850830952</v>
      </c>
    </row>
    <row r="8080" spans="2:12" ht="19.5" customHeight="1" x14ac:dyDescent="0.3">
      <c r="B8080" s="32" t="s">
        <v>57</v>
      </c>
      <c r="C8080" s="30" t="s">
        <v>35</v>
      </c>
      <c r="D8080" s="30" t="s">
        <v>60</v>
      </c>
      <c r="E8080" s="84">
        <v>44958</v>
      </c>
      <c r="F8080" s="85" t="s">
        <v>137</v>
      </c>
      <c r="G8080" s="86">
        <v>0.22468309858057231</v>
      </c>
      <c r="H8080" s="86">
        <v>0.20938979772754401</v>
      </c>
      <c r="I8080" s="86">
        <v>0</v>
      </c>
      <c r="J8080" s="75">
        <v>0</v>
      </c>
      <c r="K8080" s="75">
        <v>0</v>
      </c>
      <c r="L8080" s="75">
        <v>0.18399947661041563</v>
      </c>
    </row>
    <row r="8081" spans="2:12" ht="19.5" customHeight="1" x14ac:dyDescent="0.3">
      <c r="B8081" s="32" t="s">
        <v>57</v>
      </c>
      <c r="C8081" s="30" t="s">
        <v>35</v>
      </c>
      <c r="D8081" s="30" t="s">
        <v>60</v>
      </c>
      <c r="E8081" s="84">
        <v>44927</v>
      </c>
      <c r="F8081" s="85" t="s">
        <v>137</v>
      </c>
      <c r="G8081" s="86">
        <v>0.18051774876891113</v>
      </c>
      <c r="H8081" s="86">
        <v>0.15654890238652833</v>
      </c>
      <c r="I8081" s="86">
        <v>0</v>
      </c>
      <c r="J8081" s="75">
        <v>0</v>
      </c>
      <c r="K8081" s="75">
        <v>0</v>
      </c>
      <c r="L8081" s="75">
        <v>0.10602147321996078</v>
      </c>
    </row>
    <row r="8082" spans="2:12" ht="19.5" customHeight="1" x14ac:dyDescent="0.3">
      <c r="B8082" s="32" t="s">
        <v>57</v>
      </c>
      <c r="C8082" s="30" t="s">
        <v>35</v>
      </c>
      <c r="D8082" s="30" t="s">
        <v>60</v>
      </c>
      <c r="E8082" s="84">
        <v>44896</v>
      </c>
      <c r="F8082" s="85" t="s">
        <v>137</v>
      </c>
      <c r="G8082" s="86">
        <v>0.22619393681823083</v>
      </c>
      <c r="H8082" s="86">
        <v>0.21368678280925063</v>
      </c>
      <c r="I8082" s="86">
        <v>0</v>
      </c>
      <c r="J8082" s="75">
        <v>0</v>
      </c>
      <c r="K8082" s="75">
        <v>0</v>
      </c>
      <c r="L8082" s="75">
        <v>0.21760226128587226</v>
      </c>
    </row>
    <row r="8083" spans="2:12" ht="19.5" customHeight="1" x14ac:dyDescent="0.3">
      <c r="B8083" s="32" t="s">
        <v>57</v>
      </c>
      <c r="C8083" s="30" t="s">
        <v>35</v>
      </c>
      <c r="D8083" s="30" t="s">
        <v>60</v>
      </c>
      <c r="E8083" s="84">
        <v>44866</v>
      </c>
      <c r="F8083" s="85" t="s">
        <v>137</v>
      </c>
      <c r="G8083" s="86">
        <v>0</v>
      </c>
      <c r="H8083" s="86">
        <v>0.20636114559484117</v>
      </c>
      <c r="I8083" s="86">
        <v>0.19218804746872456</v>
      </c>
      <c r="J8083" s="75">
        <v>0</v>
      </c>
      <c r="K8083" s="75">
        <v>0</v>
      </c>
      <c r="L8083" s="75">
        <v>0.17737391631673444</v>
      </c>
    </row>
    <row r="8084" spans="2:12" ht="19.5" customHeight="1" x14ac:dyDescent="0.3">
      <c r="B8084" s="32" t="s">
        <v>57</v>
      </c>
      <c r="C8084" s="30" t="s">
        <v>35</v>
      </c>
      <c r="D8084" s="30" t="s">
        <v>60</v>
      </c>
      <c r="E8084" s="84">
        <v>44835</v>
      </c>
      <c r="F8084" s="85" t="s">
        <v>137</v>
      </c>
      <c r="G8084" s="86">
        <v>0</v>
      </c>
      <c r="H8084" s="86">
        <v>0</v>
      </c>
      <c r="I8084" s="86">
        <v>0</v>
      </c>
      <c r="J8084" s="75">
        <v>0.24671775183542491</v>
      </c>
      <c r="K8084" s="75">
        <v>0.22534944983948105</v>
      </c>
      <c r="L8084" s="75">
        <v>0.21474221481283656</v>
      </c>
    </row>
    <row r="8085" spans="2:12" ht="19.5" customHeight="1" x14ac:dyDescent="0.3">
      <c r="B8085" s="32" t="s">
        <v>57</v>
      </c>
      <c r="C8085" s="30" t="s">
        <v>35</v>
      </c>
      <c r="D8085" s="30" t="s">
        <v>60</v>
      </c>
      <c r="E8085" s="84">
        <v>44805</v>
      </c>
      <c r="F8085" s="85" t="s">
        <v>137</v>
      </c>
      <c r="G8085" s="86">
        <v>0</v>
      </c>
      <c r="H8085" s="86">
        <v>0</v>
      </c>
      <c r="I8085" s="86">
        <v>0.32721438187341279</v>
      </c>
      <c r="J8085" s="75">
        <v>0.30260459032306775</v>
      </c>
      <c r="K8085" s="75">
        <v>0</v>
      </c>
      <c r="L8085" s="75">
        <v>0.31051871013679788</v>
      </c>
    </row>
    <row r="8086" spans="2:12" ht="19.5" customHeight="1" x14ac:dyDescent="0.3">
      <c r="B8086" s="32" t="s">
        <v>57</v>
      </c>
      <c r="C8086" s="30" t="s">
        <v>35</v>
      </c>
      <c r="D8086" s="30" t="s">
        <v>60</v>
      </c>
      <c r="E8086" s="84">
        <v>44774</v>
      </c>
      <c r="F8086" s="85" t="s">
        <v>137</v>
      </c>
      <c r="G8086" s="86">
        <v>0</v>
      </c>
      <c r="H8086" s="86">
        <v>0</v>
      </c>
      <c r="I8086" s="86">
        <v>0.37412039054645951</v>
      </c>
      <c r="J8086" s="75">
        <v>0.37352504225228972</v>
      </c>
      <c r="K8086" s="75">
        <v>0</v>
      </c>
      <c r="L8086" s="75">
        <v>0.41012804294748512</v>
      </c>
    </row>
    <row r="8087" spans="2:12" ht="19.5" customHeight="1" x14ac:dyDescent="0.3">
      <c r="B8087" s="32" t="s">
        <v>57</v>
      </c>
      <c r="C8087" s="30" t="s">
        <v>35</v>
      </c>
      <c r="D8087" s="30" t="s">
        <v>60</v>
      </c>
      <c r="E8087" s="84">
        <v>44743</v>
      </c>
      <c r="F8087" s="85" t="s">
        <v>137</v>
      </c>
      <c r="G8087" s="86">
        <v>0.33703202208733452</v>
      </c>
      <c r="H8087" s="86">
        <v>0.33210442564715253</v>
      </c>
      <c r="I8087" s="86">
        <v>0</v>
      </c>
      <c r="J8087" s="75">
        <v>0</v>
      </c>
      <c r="K8087" s="75">
        <v>0</v>
      </c>
      <c r="L8087" s="75">
        <v>0.34028767345218236</v>
      </c>
    </row>
    <row r="8088" spans="2:12" ht="19.5" customHeight="1" x14ac:dyDescent="0.3">
      <c r="B8088" s="32" t="s">
        <v>57</v>
      </c>
      <c r="C8088" s="30" t="s">
        <v>35</v>
      </c>
      <c r="D8088" s="30" t="s">
        <v>60</v>
      </c>
      <c r="E8088" s="84">
        <v>44713</v>
      </c>
      <c r="F8088" s="85" t="s">
        <v>137</v>
      </c>
      <c r="G8088" s="86">
        <v>0</v>
      </c>
      <c r="H8088" s="86">
        <v>0</v>
      </c>
      <c r="I8088" s="86">
        <v>0.28761611256021391</v>
      </c>
      <c r="J8088" s="75">
        <v>0.28323965838016413</v>
      </c>
      <c r="K8088" s="75">
        <v>0</v>
      </c>
      <c r="L8088" s="75">
        <v>0.28262482360669472</v>
      </c>
    </row>
    <row r="8089" spans="2:12" ht="19.5" customHeight="1" x14ac:dyDescent="0.3">
      <c r="B8089" s="32" t="s">
        <v>57</v>
      </c>
      <c r="C8089" s="30" t="s">
        <v>35</v>
      </c>
      <c r="D8089" s="30" t="s">
        <v>60</v>
      </c>
      <c r="E8089" s="84">
        <v>44682</v>
      </c>
      <c r="F8089" s="85" t="s">
        <v>137</v>
      </c>
      <c r="G8089" s="86">
        <v>0</v>
      </c>
      <c r="H8089" s="86">
        <v>0</v>
      </c>
      <c r="I8089" s="86">
        <v>0</v>
      </c>
      <c r="J8089" s="75">
        <v>0.26106450127644953</v>
      </c>
      <c r="K8089" s="75">
        <v>0.25320564887679181</v>
      </c>
      <c r="L8089" s="75">
        <v>0.24427381594301034</v>
      </c>
    </row>
    <row r="8090" spans="2:12" ht="19.5" customHeight="1" x14ac:dyDescent="0.3">
      <c r="B8090" s="32" t="s">
        <v>57</v>
      </c>
      <c r="C8090" s="30" t="s">
        <v>35</v>
      </c>
      <c r="D8090" s="30" t="s">
        <v>60</v>
      </c>
      <c r="E8090" s="84">
        <v>44652</v>
      </c>
      <c r="F8090" s="85" t="s">
        <v>137</v>
      </c>
      <c r="G8090" s="86">
        <v>0</v>
      </c>
      <c r="H8090" s="86">
        <v>0</v>
      </c>
      <c r="I8090" s="86">
        <v>0</v>
      </c>
      <c r="J8090" s="75">
        <v>0.28168701758912063</v>
      </c>
      <c r="K8090" s="75">
        <v>0.26020620504433434</v>
      </c>
      <c r="L8090" s="75">
        <v>0.25061744463936009</v>
      </c>
    </row>
    <row r="8091" spans="2:12" ht="19.5" customHeight="1" x14ac:dyDescent="0.3">
      <c r="B8091" s="32" t="s">
        <v>57</v>
      </c>
      <c r="C8091" s="30" t="s">
        <v>35</v>
      </c>
      <c r="D8091" s="30" t="s">
        <v>60</v>
      </c>
      <c r="E8091" s="84">
        <v>44621</v>
      </c>
      <c r="F8091" s="85" t="s">
        <v>137</v>
      </c>
      <c r="G8091" s="86">
        <v>0</v>
      </c>
      <c r="H8091" s="86">
        <v>0.40374557438107417</v>
      </c>
      <c r="I8091" s="86">
        <v>0.37450417194099822</v>
      </c>
      <c r="J8091" s="75">
        <v>0</v>
      </c>
      <c r="K8091" s="75">
        <v>0</v>
      </c>
      <c r="L8091" s="75">
        <v>0.36130185726195507</v>
      </c>
    </row>
    <row r="8092" spans="2:12" ht="19.5" customHeight="1" x14ac:dyDescent="0.3">
      <c r="B8092" s="32" t="s">
        <v>57</v>
      </c>
      <c r="C8092" s="30" t="s">
        <v>35</v>
      </c>
      <c r="D8092" s="30" t="s">
        <v>60</v>
      </c>
      <c r="E8092" s="84">
        <v>44593</v>
      </c>
      <c r="F8092" s="85" t="s">
        <v>137</v>
      </c>
      <c r="G8092" s="86">
        <v>0.30436554746384353</v>
      </c>
      <c r="H8092" s="86">
        <v>0.2752221827473787</v>
      </c>
      <c r="I8092" s="86">
        <v>0</v>
      </c>
      <c r="J8092" s="75">
        <v>0</v>
      </c>
      <c r="K8092" s="75">
        <v>0</v>
      </c>
      <c r="L8092" s="75">
        <v>0.26551776786386477</v>
      </c>
    </row>
    <row r="8093" spans="2:12" ht="19.5" customHeight="1" x14ac:dyDescent="0.3">
      <c r="B8093" s="32" t="s">
        <v>57</v>
      </c>
      <c r="C8093" s="30" t="s">
        <v>35</v>
      </c>
      <c r="D8093" s="30" t="s">
        <v>60</v>
      </c>
      <c r="E8093" s="84">
        <v>44562</v>
      </c>
      <c r="F8093" s="85" t="s">
        <v>137</v>
      </c>
      <c r="G8093" s="86">
        <v>0.31374574571600627</v>
      </c>
      <c r="H8093" s="86">
        <v>0.28928448252389777</v>
      </c>
      <c r="I8093" s="86">
        <v>0</v>
      </c>
      <c r="J8093" s="75">
        <v>0</v>
      </c>
      <c r="K8093" s="75">
        <v>0</v>
      </c>
      <c r="L8093" s="75">
        <v>0.26381421507906377</v>
      </c>
    </row>
    <row r="8094" spans="2:12" ht="19.5" customHeight="1" x14ac:dyDescent="0.3">
      <c r="B8094" s="32" t="s">
        <v>57</v>
      </c>
      <c r="C8094" s="30" t="s">
        <v>35</v>
      </c>
      <c r="D8094" s="30" t="s">
        <v>60</v>
      </c>
      <c r="E8094" s="84">
        <v>45108</v>
      </c>
      <c r="F8094" s="85" t="s">
        <v>138</v>
      </c>
      <c r="G8094" s="86">
        <v>0.15990418602467599</v>
      </c>
      <c r="H8094" s="86">
        <v>0.15224260127825573</v>
      </c>
      <c r="I8094" s="86">
        <v>0</v>
      </c>
      <c r="J8094" s="75">
        <v>0</v>
      </c>
      <c r="K8094" s="75">
        <v>0</v>
      </c>
      <c r="L8094" s="75">
        <v>0.12967732167203264</v>
      </c>
    </row>
    <row r="8095" spans="2:12" ht="19.5" customHeight="1" x14ac:dyDescent="0.3">
      <c r="B8095" s="32" t="s">
        <v>57</v>
      </c>
      <c r="C8095" s="30" t="s">
        <v>35</v>
      </c>
      <c r="D8095" s="30" t="s">
        <v>60</v>
      </c>
      <c r="E8095" s="84">
        <v>45078</v>
      </c>
      <c r="F8095" s="85" t="s">
        <v>138</v>
      </c>
      <c r="G8095" s="86">
        <v>0</v>
      </c>
      <c r="H8095" s="86">
        <v>0</v>
      </c>
      <c r="I8095" s="86">
        <v>0.14906184580775095</v>
      </c>
      <c r="J8095" s="75">
        <v>0.14339662033025469</v>
      </c>
      <c r="K8095" s="75">
        <v>0</v>
      </c>
      <c r="L8095" s="75">
        <v>0.13595988686314936</v>
      </c>
    </row>
    <row r="8096" spans="2:12" ht="19.5" customHeight="1" x14ac:dyDescent="0.3">
      <c r="B8096" s="32" t="s">
        <v>57</v>
      </c>
      <c r="C8096" s="30" t="s">
        <v>35</v>
      </c>
      <c r="D8096" s="30" t="s">
        <v>60</v>
      </c>
      <c r="E8096" s="84">
        <v>45047</v>
      </c>
      <c r="F8096" s="85" t="s">
        <v>138</v>
      </c>
      <c r="G8096" s="86">
        <v>0</v>
      </c>
      <c r="H8096" s="86">
        <v>0</v>
      </c>
      <c r="I8096" s="86">
        <v>0</v>
      </c>
      <c r="J8096" s="75">
        <v>0.12511507762576188</v>
      </c>
      <c r="K8096" s="75">
        <v>0.11768067341038217</v>
      </c>
      <c r="L8096" s="75">
        <v>0.1234776087815499</v>
      </c>
    </row>
    <row r="8097" spans="2:12" ht="19.5" customHeight="1" x14ac:dyDescent="0.3">
      <c r="B8097" s="32" t="s">
        <v>57</v>
      </c>
      <c r="C8097" s="30" t="s">
        <v>35</v>
      </c>
      <c r="D8097" s="30" t="s">
        <v>60</v>
      </c>
      <c r="E8097" s="84">
        <v>45017</v>
      </c>
      <c r="F8097" s="85" t="s">
        <v>138</v>
      </c>
      <c r="G8097" s="86">
        <v>0</v>
      </c>
      <c r="H8097" s="86">
        <v>0</v>
      </c>
      <c r="I8097" s="86">
        <v>0</v>
      </c>
      <c r="J8097" s="75">
        <v>0.13374790891103178</v>
      </c>
      <c r="K8097" s="75">
        <v>0.12009245897978595</v>
      </c>
      <c r="L8097" s="75">
        <v>0.12643658089377566</v>
      </c>
    </row>
    <row r="8098" spans="2:12" ht="19.5" customHeight="1" x14ac:dyDescent="0.3">
      <c r="B8098" s="32" t="s">
        <v>57</v>
      </c>
      <c r="C8098" s="30" t="s">
        <v>35</v>
      </c>
      <c r="D8098" s="30" t="s">
        <v>60</v>
      </c>
      <c r="E8098" s="84">
        <v>44986</v>
      </c>
      <c r="F8098" s="85" t="s">
        <v>138</v>
      </c>
      <c r="G8098" s="86">
        <v>0</v>
      </c>
      <c r="H8098" s="86">
        <v>0.15998770179114088</v>
      </c>
      <c r="I8098" s="86">
        <v>0.13944402271696901</v>
      </c>
      <c r="J8098" s="75">
        <v>0</v>
      </c>
      <c r="K8098" s="75">
        <v>0</v>
      </c>
      <c r="L8098" s="75">
        <v>0.14717966850830952</v>
      </c>
    </row>
    <row r="8099" spans="2:12" ht="19.5" customHeight="1" x14ac:dyDescent="0.3">
      <c r="B8099" s="32" t="s">
        <v>57</v>
      </c>
      <c r="C8099" s="30" t="s">
        <v>35</v>
      </c>
      <c r="D8099" s="30" t="s">
        <v>60</v>
      </c>
      <c r="E8099" s="84">
        <v>44958</v>
      </c>
      <c r="F8099" s="85" t="s">
        <v>138</v>
      </c>
      <c r="G8099" s="86">
        <v>0.22268309858057231</v>
      </c>
      <c r="H8099" s="86">
        <v>0.20738979772754401</v>
      </c>
      <c r="I8099" s="86">
        <v>0</v>
      </c>
      <c r="J8099" s="75">
        <v>0</v>
      </c>
      <c r="K8099" s="75">
        <v>0</v>
      </c>
      <c r="L8099" s="75">
        <v>0.18199947661041563</v>
      </c>
    </row>
    <row r="8100" spans="2:12" ht="19.5" customHeight="1" x14ac:dyDescent="0.3">
      <c r="B8100" s="32" t="s">
        <v>57</v>
      </c>
      <c r="C8100" s="30" t="s">
        <v>35</v>
      </c>
      <c r="D8100" s="30" t="s">
        <v>60</v>
      </c>
      <c r="E8100" s="84">
        <v>44927</v>
      </c>
      <c r="F8100" s="85" t="s">
        <v>138</v>
      </c>
      <c r="G8100" s="86">
        <v>0.17851774876891113</v>
      </c>
      <c r="H8100" s="86">
        <v>0.15454890238652833</v>
      </c>
      <c r="I8100" s="86">
        <v>0</v>
      </c>
      <c r="J8100" s="75">
        <v>0</v>
      </c>
      <c r="K8100" s="75">
        <v>0</v>
      </c>
      <c r="L8100" s="75">
        <v>0.10402147321996079</v>
      </c>
    </row>
    <row r="8101" spans="2:12" ht="19.5" customHeight="1" x14ac:dyDescent="0.3">
      <c r="B8101" s="32" t="s">
        <v>57</v>
      </c>
      <c r="C8101" s="30" t="s">
        <v>35</v>
      </c>
      <c r="D8101" s="30" t="s">
        <v>60</v>
      </c>
      <c r="E8101" s="84">
        <v>44896</v>
      </c>
      <c r="F8101" s="85" t="s">
        <v>138</v>
      </c>
      <c r="G8101" s="86">
        <v>0.22419393681823083</v>
      </c>
      <c r="H8101" s="86">
        <v>0.21168678280925063</v>
      </c>
      <c r="I8101" s="86">
        <v>0</v>
      </c>
      <c r="J8101" s="75">
        <v>0</v>
      </c>
      <c r="K8101" s="75">
        <v>0</v>
      </c>
      <c r="L8101" s="75">
        <v>0.21560226128587226</v>
      </c>
    </row>
    <row r="8102" spans="2:12" ht="19.5" customHeight="1" x14ac:dyDescent="0.3">
      <c r="B8102" s="32" t="s">
        <v>57</v>
      </c>
      <c r="C8102" s="30" t="s">
        <v>35</v>
      </c>
      <c r="D8102" s="30" t="s">
        <v>60</v>
      </c>
      <c r="E8102" s="84">
        <v>44866</v>
      </c>
      <c r="F8102" s="85" t="s">
        <v>138</v>
      </c>
      <c r="G8102" s="86">
        <v>0</v>
      </c>
      <c r="H8102" s="86">
        <v>0.20436114559484117</v>
      </c>
      <c r="I8102" s="86">
        <v>0.19018804746872456</v>
      </c>
      <c r="J8102" s="75">
        <v>0</v>
      </c>
      <c r="K8102" s="75">
        <v>0</v>
      </c>
      <c r="L8102" s="75">
        <v>0.17537391631673444</v>
      </c>
    </row>
    <row r="8103" spans="2:12" ht="19.5" customHeight="1" x14ac:dyDescent="0.3">
      <c r="B8103" s="32" t="s">
        <v>57</v>
      </c>
      <c r="C8103" s="30" t="s">
        <v>35</v>
      </c>
      <c r="D8103" s="30" t="s">
        <v>60</v>
      </c>
      <c r="E8103" s="84">
        <v>44835</v>
      </c>
      <c r="F8103" s="85" t="s">
        <v>138</v>
      </c>
      <c r="G8103" s="86">
        <v>0</v>
      </c>
      <c r="H8103" s="86">
        <v>0</v>
      </c>
      <c r="I8103" s="86">
        <v>0</v>
      </c>
      <c r="J8103" s="75">
        <v>0.24471775183542491</v>
      </c>
      <c r="K8103" s="75">
        <v>0.22334944983948105</v>
      </c>
      <c r="L8103" s="75">
        <v>0.21274221481283656</v>
      </c>
    </row>
    <row r="8104" spans="2:12" ht="19.5" customHeight="1" x14ac:dyDescent="0.3">
      <c r="B8104" s="32" t="s">
        <v>57</v>
      </c>
      <c r="C8104" s="30" t="s">
        <v>35</v>
      </c>
      <c r="D8104" s="30" t="s">
        <v>60</v>
      </c>
      <c r="E8104" s="84">
        <v>44805</v>
      </c>
      <c r="F8104" s="85" t="s">
        <v>138</v>
      </c>
      <c r="G8104" s="86">
        <v>0</v>
      </c>
      <c r="H8104" s="86">
        <v>0</v>
      </c>
      <c r="I8104" s="86">
        <v>0.32521438187341278</v>
      </c>
      <c r="J8104" s="75">
        <v>0.30060459032306774</v>
      </c>
      <c r="K8104" s="75">
        <v>0</v>
      </c>
      <c r="L8104" s="75">
        <v>0.30851871013679788</v>
      </c>
    </row>
    <row r="8105" spans="2:12" ht="19.5" customHeight="1" x14ac:dyDescent="0.3">
      <c r="B8105" s="32" t="s">
        <v>57</v>
      </c>
      <c r="C8105" s="30" t="s">
        <v>35</v>
      </c>
      <c r="D8105" s="30" t="s">
        <v>60</v>
      </c>
      <c r="E8105" s="84">
        <v>44774</v>
      </c>
      <c r="F8105" s="85" t="s">
        <v>138</v>
      </c>
      <c r="G8105" s="86">
        <v>0</v>
      </c>
      <c r="H8105" s="86">
        <v>0</v>
      </c>
      <c r="I8105" s="86">
        <v>0.37212039054645951</v>
      </c>
      <c r="J8105" s="75">
        <v>0.37152504225228972</v>
      </c>
      <c r="K8105" s="75">
        <v>0</v>
      </c>
      <c r="L8105" s="75">
        <v>0.40812804294748511</v>
      </c>
    </row>
    <row r="8106" spans="2:12" ht="19.5" customHeight="1" x14ac:dyDescent="0.3">
      <c r="B8106" s="32" t="s">
        <v>57</v>
      </c>
      <c r="C8106" s="30" t="s">
        <v>35</v>
      </c>
      <c r="D8106" s="30" t="s">
        <v>60</v>
      </c>
      <c r="E8106" s="84">
        <v>44743</v>
      </c>
      <c r="F8106" s="85" t="s">
        <v>138</v>
      </c>
      <c r="G8106" s="86">
        <v>0.33503202208733451</v>
      </c>
      <c r="H8106" s="86">
        <v>0.33010442564715253</v>
      </c>
      <c r="I8106" s="86">
        <v>0</v>
      </c>
      <c r="J8106" s="75">
        <v>0</v>
      </c>
      <c r="K8106" s="75">
        <v>0</v>
      </c>
      <c r="L8106" s="75">
        <v>0.33828767345218236</v>
      </c>
    </row>
    <row r="8107" spans="2:12" ht="19.5" customHeight="1" x14ac:dyDescent="0.3">
      <c r="B8107" s="32" t="s">
        <v>57</v>
      </c>
      <c r="C8107" s="30" t="s">
        <v>35</v>
      </c>
      <c r="D8107" s="30" t="s">
        <v>60</v>
      </c>
      <c r="E8107" s="84">
        <v>44713</v>
      </c>
      <c r="F8107" s="85" t="s">
        <v>138</v>
      </c>
      <c r="G8107" s="86">
        <v>0</v>
      </c>
      <c r="H8107" s="86">
        <v>0</v>
      </c>
      <c r="I8107" s="86">
        <v>0.28561611256021391</v>
      </c>
      <c r="J8107" s="75">
        <v>0.28123965838016413</v>
      </c>
      <c r="K8107" s="75">
        <v>0</v>
      </c>
      <c r="L8107" s="75">
        <v>0.28062482360669472</v>
      </c>
    </row>
    <row r="8108" spans="2:12" ht="19.5" customHeight="1" x14ac:dyDescent="0.3">
      <c r="B8108" s="32" t="s">
        <v>57</v>
      </c>
      <c r="C8108" s="30" t="s">
        <v>35</v>
      </c>
      <c r="D8108" s="30" t="s">
        <v>60</v>
      </c>
      <c r="E8108" s="84">
        <v>44682</v>
      </c>
      <c r="F8108" s="85" t="s">
        <v>138</v>
      </c>
      <c r="G8108" s="86">
        <v>0</v>
      </c>
      <c r="H8108" s="86">
        <v>0</v>
      </c>
      <c r="I8108" s="86">
        <v>0</v>
      </c>
      <c r="J8108" s="75">
        <v>0.25906450127644953</v>
      </c>
      <c r="K8108" s="75">
        <v>0.25120564887679181</v>
      </c>
      <c r="L8108" s="75">
        <v>0.24227381594301034</v>
      </c>
    </row>
    <row r="8109" spans="2:12" ht="19.5" customHeight="1" x14ac:dyDescent="0.3">
      <c r="B8109" s="32" t="s">
        <v>57</v>
      </c>
      <c r="C8109" s="30" t="s">
        <v>35</v>
      </c>
      <c r="D8109" s="30" t="s">
        <v>60</v>
      </c>
      <c r="E8109" s="84">
        <v>44652</v>
      </c>
      <c r="F8109" s="85" t="s">
        <v>138</v>
      </c>
      <c r="G8109" s="86">
        <v>0</v>
      </c>
      <c r="H8109" s="86">
        <v>0</v>
      </c>
      <c r="I8109" s="86">
        <v>0</v>
      </c>
      <c r="J8109" s="75">
        <v>0.27968701758912062</v>
      </c>
      <c r="K8109" s="75">
        <v>0.25820620504433434</v>
      </c>
      <c r="L8109" s="75">
        <v>0.24861744463936006</v>
      </c>
    </row>
    <row r="8110" spans="2:12" ht="19.5" customHeight="1" x14ac:dyDescent="0.3">
      <c r="B8110" s="32" t="s">
        <v>57</v>
      </c>
      <c r="C8110" s="30" t="s">
        <v>35</v>
      </c>
      <c r="D8110" s="30" t="s">
        <v>60</v>
      </c>
      <c r="E8110" s="84">
        <v>44621</v>
      </c>
      <c r="F8110" s="85" t="s">
        <v>138</v>
      </c>
      <c r="G8110" s="86">
        <v>0</v>
      </c>
      <c r="H8110" s="86">
        <v>0.40174557438107417</v>
      </c>
      <c r="I8110" s="86">
        <v>0.37250417194099822</v>
      </c>
      <c r="J8110" s="75">
        <v>0</v>
      </c>
      <c r="K8110" s="75">
        <v>0</v>
      </c>
      <c r="L8110" s="75">
        <v>0.35930185726195507</v>
      </c>
    </row>
    <row r="8111" spans="2:12" ht="19.5" customHeight="1" x14ac:dyDescent="0.3">
      <c r="B8111" s="32" t="s">
        <v>57</v>
      </c>
      <c r="C8111" s="30" t="s">
        <v>35</v>
      </c>
      <c r="D8111" s="30" t="s">
        <v>60</v>
      </c>
      <c r="E8111" s="84">
        <v>44593</v>
      </c>
      <c r="F8111" s="85" t="s">
        <v>138</v>
      </c>
      <c r="G8111" s="86">
        <v>0.30236554746384353</v>
      </c>
      <c r="H8111" s="86">
        <v>0.27322218274737869</v>
      </c>
      <c r="I8111" s="86">
        <v>0</v>
      </c>
      <c r="J8111" s="75">
        <v>0</v>
      </c>
      <c r="K8111" s="75">
        <v>0</v>
      </c>
      <c r="L8111" s="75">
        <v>0.26351776786386477</v>
      </c>
    </row>
    <row r="8112" spans="2:12" ht="19.5" customHeight="1" x14ac:dyDescent="0.3">
      <c r="B8112" s="32" t="s">
        <v>57</v>
      </c>
      <c r="C8112" s="30" t="s">
        <v>35</v>
      </c>
      <c r="D8112" s="30" t="s">
        <v>60</v>
      </c>
      <c r="E8112" s="84">
        <v>44562</v>
      </c>
      <c r="F8112" s="85" t="s">
        <v>138</v>
      </c>
      <c r="G8112" s="86">
        <v>0.31174574571600627</v>
      </c>
      <c r="H8112" s="86">
        <v>0.28728448252389777</v>
      </c>
      <c r="I8112" s="86">
        <v>0</v>
      </c>
      <c r="J8112" s="75">
        <v>0</v>
      </c>
      <c r="K8112" s="75">
        <v>0</v>
      </c>
      <c r="L8112" s="75">
        <v>0.26181421507906377</v>
      </c>
    </row>
    <row r="8113" spans="2:12" ht="19.5" customHeight="1" x14ac:dyDescent="0.3">
      <c r="B8113" s="32" t="s">
        <v>57</v>
      </c>
      <c r="C8113" s="30" t="s">
        <v>35</v>
      </c>
      <c r="D8113" s="30" t="s">
        <v>60</v>
      </c>
      <c r="E8113" s="84">
        <v>45108</v>
      </c>
      <c r="F8113" s="85" t="s">
        <v>139</v>
      </c>
      <c r="G8113" s="86">
        <v>0.15690418602467598</v>
      </c>
      <c r="H8113" s="86">
        <v>0.14924260127825573</v>
      </c>
      <c r="I8113" s="86">
        <v>0</v>
      </c>
      <c r="J8113" s="75">
        <v>0</v>
      </c>
      <c r="K8113" s="75">
        <v>0</v>
      </c>
      <c r="L8113" s="75">
        <v>0.12667732167203263</v>
      </c>
    </row>
    <row r="8114" spans="2:12" ht="19.5" customHeight="1" x14ac:dyDescent="0.3">
      <c r="B8114" s="32" t="s">
        <v>57</v>
      </c>
      <c r="C8114" s="30" t="s">
        <v>35</v>
      </c>
      <c r="D8114" s="30" t="s">
        <v>60</v>
      </c>
      <c r="E8114" s="84">
        <v>45078</v>
      </c>
      <c r="F8114" s="85" t="s">
        <v>139</v>
      </c>
      <c r="G8114" s="86">
        <v>0</v>
      </c>
      <c r="H8114" s="86">
        <v>0</v>
      </c>
      <c r="I8114" s="86">
        <v>0.14606184580775095</v>
      </c>
      <c r="J8114" s="75">
        <v>0.14039662033025468</v>
      </c>
      <c r="K8114" s="75">
        <v>0</v>
      </c>
      <c r="L8114" s="75">
        <v>0.13295988686314936</v>
      </c>
    </row>
    <row r="8115" spans="2:12" ht="19.5" customHeight="1" x14ac:dyDescent="0.3">
      <c r="B8115" s="32" t="s">
        <v>57</v>
      </c>
      <c r="C8115" s="30" t="s">
        <v>35</v>
      </c>
      <c r="D8115" s="30" t="s">
        <v>60</v>
      </c>
      <c r="E8115" s="84">
        <v>45047</v>
      </c>
      <c r="F8115" s="85" t="s">
        <v>139</v>
      </c>
      <c r="G8115" s="86">
        <v>0</v>
      </c>
      <c r="H8115" s="86">
        <v>0</v>
      </c>
      <c r="I8115" s="86">
        <v>0</v>
      </c>
      <c r="J8115" s="75">
        <v>0.12211507762576188</v>
      </c>
      <c r="K8115" s="75">
        <v>0.11468067341038217</v>
      </c>
      <c r="L8115" s="75">
        <v>0.12047760878154989</v>
      </c>
    </row>
    <row r="8116" spans="2:12" ht="19.5" customHeight="1" x14ac:dyDescent="0.3">
      <c r="B8116" s="32" t="s">
        <v>57</v>
      </c>
      <c r="C8116" s="30" t="s">
        <v>35</v>
      </c>
      <c r="D8116" s="30" t="s">
        <v>60</v>
      </c>
      <c r="E8116" s="84">
        <v>45017</v>
      </c>
      <c r="F8116" s="85" t="s">
        <v>139</v>
      </c>
      <c r="G8116" s="86">
        <v>0</v>
      </c>
      <c r="H8116" s="86">
        <v>0</v>
      </c>
      <c r="I8116" s="86">
        <v>0</v>
      </c>
      <c r="J8116" s="75">
        <v>0.13074790891103177</v>
      </c>
      <c r="K8116" s="75">
        <v>0.11709245897978594</v>
      </c>
      <c r="L8116" s="75">
        <v>0.12343658089377565</v>
      </c>
    </row>
    <row r="8117" spans="2:12" ht="19.5" customHeight="1" x14ac:dyDescent="0.3">
      <c r="B8117" s="32" t="s">
        <v>57</v>
      </c>
      <c r="C8117" s="30" t="s">
        <v>35</v>
      </c>
      <c r="D8117" s="30" t="s">
        <v>60</v>
      </c>
      <c r="E8117" s="84">
        <v>44986</v>
      </c>
      <c r="F8117" s="85" t="s">
        <v>139</v>
      </c>
      <c r="G8117" s="86">
        <v>0</v>
      </c>
      <c r="H8117" s="86">
        <v>0.15698770179114088</v>
      </c>
      <c r="I8117" s="86">
        <v>0.13644402271696901</v>
      </c>
      <c r="J8117" s="75">
        <v>0</v>
      </c>
      <c r="K8117" s="75">
        <v>0</v>
      </c>
      <c r="L8117" s="75">
        <v>0.14417966850830952</v>
      </c>
    </row>
    <row r="8118" spans="2:12" ht="19.5" customHeight="1" x14ac:dyDescent="0.3">
      <c r="B8118" s="32" t="s">
        <v>57</v>
      </c>
      <c r="C8118" s="30" t="s">
        <v>35</v>
      </c>
      <c r="D8118" s="30" t="s">
        <v>60</v>
      </c>
      <c r="E8118" s="84">
        <v>44958</v>
      </c>
      <c r="F8118" s="85" t="s">
        <v>139</v>
      </c>
      <c r="G8118" s="86">
        <v>0.21968309858057231</v>
      </c>
      <c r="H8118" s="86">
        <v>0.20438979772754401</v>
      </c>
      <c r="I8118" s="86">
        <v>0</v>
      </c>
      <c r="J8118" s="75">
        <v>0</v>
      </c>
      <c r="K8118" s="75">
        <v>0</v>
      </c>
      <c r="L8118" s="75">
        <v>0.17899947661041563</v>
      </c>
    </row>
    <row r="8119" spans="2:12" ht="19.5" customHeight="1" x14ac:dyDescent="0.3">
      <c r="B8119" s="32" t="s">
        <v>57</v>
      </c>
      <c r="C8119" s="30" t="s">
        <v>35</v>
      </c>
      <c r="D8119" s="30" t="s">
        <v>60</v>
      </c>
      <c r="E8119" s="84">
        <v>44927</v>
      </c>
      <c r="F8119" s="85" t="s">
        <v>139</v>
      </c>
      <c r="G8119" s="86">
        <v>0.17551774876891113</v>
      </c>
      <c r="H8119" s="86">
        <v>0.15154890238652832</v>
      </c>
      <c r="I8119" s="86">
        <v>0</v>
      </c>
      <c r="J8119" s="75">
        <v>0</v>
      </c>
      <c r="K8119" s="75">
        <v>0</v>
      </c>
      <c r="L8119" s="75">
        <v>0.10102147321996079</v>
      </c>
    </row>
    <row r="8120" spans="2:12" ht="19.5" customHeight="1" x14ac:dyDescent="0.3">
      <c r="B8120" s="32" t="s">
        <v>57</v>
      </c>
      <c r="C8120" s="30" t="s">
        <v>35</v>
      </c>
      <c r="D8120" s="30" t="s">
        <v>60</v>
      </c>
      <c r="E8120" s="84">
        <v>44896</v>
      </c>
      <c r="F8120" s="85" t="s">
        <v>139</v>
      </c>
      <c r="G8120" s="86">
        <v>0.22119393681823082</v>
      </c>
      <c r="H8120" s="86">
        <v>0.20868678280925063</v>
      </c>
      <c r="I8120" s="86">
        <v>0</v>
      </c>
      <c r="J8120" s="75">
        <v>0</v>
      </c>
      <c r="K8120" s="75">
        <v>0</v>
      </c>
      <c r="L8120" s="75">
        <v>0.21260226128587226</v>
      </c>
    </row>
    <row r="8121" spans="2:12" ht="19.5" customHeight="1" x14ac:dyDescent="0.3">
      <c r="B8121" s="32" t="s">
        <v>57</v>
      </c>
      <c r="C8121" s="30" t="s">
        <v>35</v>
      </c>
      <c r="D8121" s="30" t="s">
        <v>60</v>
      </c>
      <c r="E8121" s="84">
        <v>44866</v>
      </c>
      <c r="F8121" s="85" t="s">
        <v>139</v>
      </c>
      <c r="G8121" s="86">
        <v>0</v>
      </c>
      <c r="H8121" s="86">
        <v>0.20136114559484117</v>
      </c>
      <c r="I8121" s="86">
        <v>0.18718804746872456</v>
      </c>
      <c r="J8121" s="75">
        <v>0</v>
      </c>
      <c r="K8121" s="75">
        <v>0</v>
      </c>
      <c r="L8121" s="75">
        <v>0.17237391631673443</v>
      </c>
    </row>
    <row r="8122" spans="2:12" ht="19.5" customHeight="1" x14ac:dyDescent="0.3">
      <c r="B8122" s="32" t="s">
        <v>57</v>
      </c>
      <c r="C8122" s="30" t="s">
        <v>35</v>
      </c>
      <c r="D8122" s="30" t="s">
        <v>60</v>
      </c>
      <c r="E8122" s="84">
        <v>44835</v>
      </c>
      <c r="F8122" s="85" t="s">
        <v>139</v>
      </c>
      <c r="G8122" s="86">
        <v>0</v>
      </c>
      <c r="H8122" s="86">
        <v>0</v>
      </c>
      <c r="I8122" s="86">
        <v>0</v>
      </c>
      <c r="J8122" s="75">
        <v>0.2417177518354249</v>
      </c>
      <c r="K8122" s="75">
        <v>0.22034944983948104</v>
      </c>
      <c r="L8122" s="75">
        <v>0.20974221481283656</v>
      </c>
    </row>
    <row r="8123" spans="2:12" ht="19.5" customHeight="1" x14ac:dyDescent="0.3">
      <c r="B8123" s="32" t="s">
        <v>57</v>
      </c>
      <c r="C8123" s="30" t="s">
        <v>35</v>
      </c>
      <c r="D8123" s="30" t="s">
        <v>60</v>
      </c>
      <c r="E8123" s="84">
        <v>44805</v>
      </c>
      <c r="F8123" s="85" t="s">
        <v>139</v>
      </c>
      <c r="G8123" s="86">
        <v>0</v>
      </c>
      <c r="H8123" s="86">
        <v>0</v>
      </c>
      <c r="I8123" s="86">
        <v>0.32221438187341278</v>
      </c>
      <c r="J8123" s="75">
        <v>0.29760459032306774</v>
      </c>
      <c r="K8123" s="75">
        <v>0</v>
      </c>
      <c r="L8123" s="75">
        <v>0.30551871013679788</v>
      </c>
    </row>
    <row r="8124" spans="2:12" ht="19.5" customHeight="1" x14ac:dyDescent="0.3">
      <c r="B8124" s="32" t="s">
        <v>57</v>
      </c>
      <c r="C8124" s="30" t="s">
        <v>35</v>
      </c>
      <c r="D8124" s="30" t="s">
        <v>60</v>
      </c>
      <c r="E8124" s="84">
        <v>44774</v>
      </c>
      <c r="F8124" s="85" t="s">
        <v>139</v>
      </c>
      <c r="G8124" s="86">
        <v>0</v>
      </c>
      <c r="H8124" s="86">
        <v>0</v>
      </c>
      <c r="I8124" s="86">
        <v>0.36912039054645951</v>
      </c>
      <c r="J8124" s="75">
        <v>0.36852504225228971</v>
      </c>
      <c r="K8124" s="75">
        <v>0</v>
      </c>
      <c r="L8124" s="75">
        <v>0.40512804294748511</v>
      </c>
    </row>
    <row r="8125" spans="2:12" ht="19.5" customHeight="1" x14ac:dyDescent="0.3">
      <c r="B8125" s="32" t="s">
        <v>57</v>
      </c>
      <c r="C8125" s="30" t="s">
        <v>35</v>
      </c>
      <c r="D8125" s="30" t="s">
        <v>60</v>
      </c>
      <c r="E8125" s="84">
        <v>44743</v>
      </c>
      <c r="F8125" s="85" t="s">
        <v>139</v>
      </c>
      <c r="G8125" s="86">
        <v>0.33203202208733451</v>
      </c>
      <c r="H8125" s="86">
        <v>0.32710442564715253</v>
      </c>
      <c r="I8125" s="86">
        <v>0</v>
      </c>
      <c r="J8125" s="75">
        <v>0</v>
      </c>
      <c r="K8125" s="75">
        <v>0</v>
      </c>
      <c r="L8125" s="75">
        <v>0.33528767345218236</v>
      </c>
    </row>
    <row r="8126" spans="2:12" ht="19.5" customHeight="1" x14ac:dyDescent="0.3">
      <c r="B8126" s="32" t="s">
        <v>57</v>
      </c>
      <c r="C8126" s="30" t="s">
        <v>35</v>
      </c>
      <c r="D8126" s="30" t="s">
        <v>60</v>
      </c>
      <c r="E8126" s="84">
        <v>44713</v>
      </c>
      <c r="F8126" s="85" t="s">
        <v>139</v>
      </c>
      <c r="G8126" s="86">
        <v>0</v>
      </c>
      <c r="H8126" s="86">
        <v>0</v>
      </c>
      <c r="I8126" s="86">
        <v>0.28261611256021391</v>
      </c>
      <c r="J8126" s="75">
        <v>0.27823965838016412</v>
      </c>
      <c r="K8126" s="75">
        <v>0</v>
      </c>
      <c r="L8126" s="75">
        <v>0.27762482360669472</v>
      </c>
    </row>
    <row r="8127" spans="2:12" ht="19.5" customHeight="1" x14ac:dyDescent="0.3">
      <c r="B8127" s="32" t="s">
        <v>57</v>
      </c>
      <c r="C8127" s="30" t="s">
        <v>35</v>
      </c>
      <c r="D8127" s="30" t="s">
        <v>60</v>
      </c>
      <c r="E8127" s="84">
        <v>44682</v>
      </c>
      <c r="F8127" s="85" t="s">
        <v>139</v>
      </c>
      <c r="G8127" s="86">
        <v>0</v>
      </c>
      <c r="H8127" s="86">
        <v>0</v>
      </c>
      <c r="I8127" s="86">
        <v>0</v>
      </c>
      <c r="J8127" s="75">
        <v>0.25606450127644953</v>
      </c>
      <c r="K8127" s="75">
        <v>0.24820564887679178</v>
      </c>
      <c r="L8127" s="75">
        <v>0.23927381594301034</v>
      </c>
    </row>
    <row r="8128" spans="2:12" ht="19.5" customHeight="1" x14ac:dyDescent="0.3">
      <c r="B8128" s="32" t="s">
        <v>57</v>
      </c>
      <c r="C8128" s="30" t="s">
        <v>35</v>
      </c>
      <c r="D8128" s="30" t="s">
        <v>60</v>
      </c>
      <c r="E8128" s="84">
        <v>44652</v>
      </c>
      <c r="F8128" s="85" t="s">
        <v>139</v>
      </c>
      <c r="G8128" s="86">
        <v>0</v>
      </c>
      <c r="H8128" s="86">
        <v>0</v>
      </c>
      <c r="I8128" s="86">
        <v>0</v>
      </c>
      <c r="J8128" s="75">
        <v>0.27668701758912062</v>
      </c>
      <c r="K8128" s="75">
        <v>0.25520620504433433</v>
      </c>
      <c r="L8128" s="75">
        <v>0.24561744463936006</v>
      </c>
    </row>
    <row r="8129" spans="2:12" ht="19.5" customHeight="1" x14ac:dyDescent="0.3">
      <c r="B8129" s="32" t="s">
        <v>57</v>
      </c>
      <c r="C8129" s="30" t="s">
        <v>35</v>
      </c>
      <c r="D8129" s="30" t="s">
        <v>60</v>
      </c>
      <c r="E8129" s="84">
        <v>44621</v>
      </c>
      <c r="F8129" s="85" t="s">
        <v>139</v>
      </c>
      <c r="G8129" s="86">
        <v>0</v>
      </c>
      <c r="H8129" s="86">
        <v>0.39874557438107416</v>
      </c>
      <c r="I8129" s="86">
        <v>0.36950417194099822</v>
      </c>
      <c r="J8129" s="75">
        <v>0</v>
      </c>
      <c r="K8129" s="75">
        <v>0</v>
      </c>
      <c r="L8129" s="75">
        <v>0.35630185726195507</v>
      </c>
    </row>
    <row r="8130" spans="2:12" ht="19.5" customHeight="1" x14ac:dyDescent="0.3">
      <c r="B8130" s="32" t="s">
        <v>57</v>
      </c>
      <c r="C8130" s="30" t="s">
        <v>35</v>
      </c>
      <c r="D8130" s="30" t="s">
        <v>60</v>
      </c>
      <c r="E8130" s="84">
        <v>44593</v>
      </c>
      <c r="F8130" s="85" t="s">
        <v>139</v>
      </c>
      <c r="G8130" s="86">
        <v>0.29936554746384353</v>
      </c>
      <c r="H8130" s="86">
        <v>0.27022218274737869</v>
      </c>
      <c r="I8130" s="86">
        <v>0</v>
      </c>
      <c r="J8130" s="75">
        <v>0</v>
      </c>
      <c r="K8130" s="75">
        <v>0</v>
      </c>
      <c r="L8130" s="75">
        <v>0.26051776786386477</v>
      </c>
    </row>
    <row r="8131" spans="2:12" ht="19.5" customHeight="1" x14ac:dyDescent="0.3">
      <c r="B8131" s="32" t="s">
        <v>57</v>
      </c>
      <c r="C8131" s="30" t="s">
        <v>35</v>
      </c>
      <c r="D8131" s="30" t="s">
        <v>60</v>
      </c>
      <c r="E8131" s="84">
        <v>44562</v>
      </c>
      <c r="F8131" s="85" t="s">
        <v>139</v>
      </c>
      <c r="G8131" s="86">
        <v>0.30874574571600627</v>
      </c>
      <c r="H8131" s="86">
        <v>0.28428448252389776</v>
      </c>
      <c r="I8131" s="86">
        <v>0</v>
      </c>
      <c r="J8131" s="75">
        <v>0</v>
      </c>
      <c r="K8131" s="75">
        <v>0</v>
      </c>
      <c r="L8131" s="75">
        <v>0.25881421507906377</v>
      </c>
    </row>
    <row r="8132" spans="2:12" ht="19.5" customHeight="1" x14ac:dyDescent="0.3">
      <c r="B8132" s="32" t="s">
        <v>57</v>
      </c>
      <c r="C8132" s="30" t="s">
        <v>35</v>
      </c>
      <c r="D8132" s="30" t="s">
        <v>60</v>
      </c>
      <c r="E8132" s="84">
        <v>45108</v>
      </c>
      <c r="F8132" s="85" t="s">
        <v>140</v>
      </c>
      <c r="G8132" s="86">
        <v>0.15390418602467598</v>
      </c>
      <c r="H8132" s="86">
        <v>0.14624260127825572</v>
      </c>
      <c r="I8132" s="86">
        <v>0</v>
      </c>
      <c r="J8132" s="75">
        <v>0</v>
      </c>
      <c r="K8132" s="75">
        <v>0</v>
      </c>
      <c r="L8132" s="75">
        <v>0.12367732167203264</v>
      </c>
    </row>
    <row r="8133" spans="2:12" ht="19.5" customHeight="1" x14ac:dyDescent="0.3">
      <c r="B8133" s="32" t="s">
        <v>57</v>
      </c>
      <c r="C8133" s="30" t="s">
        <v>35</v>
      </c>
      <c r="D8133" s="30" t="s">
        <v>60</v>
      </c>
      <c r="E8133" s="84">
        <v>45078</v>
      </c>
      <c r="F8133" s="85" t="s">
        <v>140</v>
      </c>
      <c r="G8133" s="86">
        <v>0</v>
      </c>
      <c r="H8133" s="86">
        <v>0</v>
      </c>
      <c r="I8133" s="86">
        <v>0.14306184580775094</v>
      </c>
      <c r="J8133" s="75">
        <v>0.13739662033025468</v>
      </c>
      <c r="K8133" s="75">
        <v>0</v>
      </c>
      <c r="L8133" s="75">
        <v>0.12995988686314935</v>
      </c>
    </row>
    <row r="8134" spans="2:12" ht="19.5" customHeight="1" x14ac:dyDescent="0.3">
      <c r="B8134" s="32" t="s">
        <v>57</v>
      </c>
      <c r="C8134" s="30" t="s">
        <v>35</v>
      </c>
      <c r="D8134" s="30" t="s">
        <v>60</v>
      </c>
      <c r="E8134" s="84">
        <v>45047</v>
      </c>
      <c r="F8134" s="85" t="s">
        <v>140</v>
      </c>
      <c r="G8134" s="86">
        <v>0</v>
      </c>
      <c r="H8134" s="86">
        <v>0</v>
      </c>
      <c r="I8134" s="86">
        <v>0</v>
      </c>
      <c r="J8134" s="75">
        <v>0.11911507762576187</v>
      </c>
      <c r="K8134" s="75">
        <v>0.11168067341038217</v>
      </c>
      <c r="L8134" s="75">
        <v>0.11747760878154989</v>
      </c>
    </row>
    <row r="8135" spans="2:12" ht="19.5" customHeight="1" x14ac:dyDescent="0.3">
      <c r="B8135" s="32" t="s">
        <v>57</v>
      </c>
      <c r="C8135" s="30" t="s">
        <v>35</v>
      </c>
      <c r="D8135" s="30" t="s">
        <v>60</v>
      </c>
      <c r="E8135" s="84">
        <v>45017</v>
      </c>
      <c r="F8135" s="85" t="s">
        <v>140</v>
      </c>
      <c r="G8135" s="86">
        <v>0</v>
      </c>
      <c r="H8135" s="86">
        <v>0</v>
      </c>
      <c r="I8135" s="86">
        <v>0</v>
      </c>
      <c r="J8135" s="75">
        <v>0.12774790891103177</v>
      </c>
      <c r="K8135" s="75">
        <v>0.11409245897978594</v>
      </c>
      <c r="L8135" s="75">
        <v>0.12043658089377565</v>
      </c>
    </row>
    <row r="8136" spans="2:12" ht="19.5" customHeight="1" x14ac:dyDescent="0.3">
      <c r="B8136" s="32" t="s">
        <v>57</v>
      </c>
      <c r="C8136" s="30" t="s">
        <v>35</v>
      </c>
      <c r="D8136" s="30" t="s">
        <v>60</v>
      </c>
      <c r="E8136" s="84">
        <v>44986</v>
      </c>
      <c r="F8136" s="85" t="s">
        <v>140</v>
      </c>
      <c r="G8136" s="86">
        <v>0</v>
      </c>
      <c r="H8136" s="86">
        <v>0.15398770179114091</v>
      </c>
      <c r="I8136" s="86">
        <v>0.13344402271696901</v>
      </c>
      <c r="J8136" s="75">
        <v>0</v>
      </c>
      <c r="K8136" s="75">
        <v>0</v>
      </c>
      <c r="L8136" s="75">
        <v>0.14117966850830954</v>
      </c>
    </row>
    <row r="8137" spans="2:12" ht="19.5" customHeight="1" x14ac:dyDescent="0.3">
      <c r="B8137" s="32" t="s">
        <v>57</v>
      </c>
      <c r="C8137" s="30" t="s">
        <v>35</v>
      </c>
      <c r="D8137" s="30" t="s">
        <v>60</v>
      </c>
      <c r="E8137" s="84">
        <v>44958</v>
      </c>
      <c r="F8137" s="85" t="s">
        <v>140</v>
      </c>
      <c r="G8137" s="86">
        <v>0.21668309858057233</v>
      </c>
      <c r="H8137" s="86">
        <v>0.20138979772754401</v>
      </c>
      <c r="I8137" s="86">
        <v>0</v>
      </c>
      <c r="J8137" s="75">
        <v>0</v>
      </c>
      <c r="K8137" s="75">
        <v>0</v>
      </c>
      <c r="L8137" s="75">
        <v>0.17599947661041565</v>
      </c>
    </row>
    <row r="8138" spans="2:12" ht="19.5" customHeight="1" x14ac:dyDescent="0.3">
      <c r="B8138" s="32" t="s">
        <v>57</v>
      </c>
      <c r="C8138" s="30" t="s">
        <v>35</v>
      </c>
      <c r="D8138" s="30" t="s">
        <v>60</v>
      </c>
      <c r="E8138" s="84">
        <v>44927</v>
      </c>
      <c r="F8138" s="85" t="s">
        <v>140</v>
      </c>
      <c r="G8138" s="86">
        <v>0.17251774876891113</v>
      </c>
      <c r="H8138" s="86">
        <v>0.14854890238652835</v>
      </c>
      <c r="I8138" s="86">
        <v>0</v>
      </c>
      <c r="J8138" s="75">
        <v>0</v>
      </c>
      <c r="K8138" s="75">
        <v>0</v>
      </c>
      <c r="L8138" s="75">
        <v>9.8021473219960784E-2</v>
      </c>
    </row>
    <row r="8139" spans="2:12" ht="19.5" customHeight="1" x14ac:dyDescent="0.3">
      <c r="B8139" s="32" t="s">
        <v>57</v>
      </c>
      <c r="C8139" s="30" t="s">
        <v>35</v>
      </c>
      <c r="D8139" s="30" t="s">
        <v>60</v>
      </c>
      <c r="E8139" s="84">
        <v>44896</v>
      </c>
      <c r="F8139" s="85" t="s">
        <v>140</v>
      </c>
      <c r="G8139" s="86">
        <v>0.21819393681823085</v>
      </c>
      <c r="H8139" s="86">
        <v>0.20568678280925062</v>
      </c>
      <c r="I8139" s="86">
        <v>0</v>
      </c>
      <c r="J8139" s="75">
        <v>0</v>
      </c>
      <c r="K8139" s="75">
        <v>0</v>
      </c>
      <c r="L8139" s="75">
        <v>0.20960226128587228</v>
      </c>
    </row>
    <row r="8140" spans="2:12" ht="19.5" customHeight="1" x14ac:dyDescent="0.3">
      <c r="B8140" s="32" t="s">
        <v>57</v>
      </c>
      <c r="C8140" s="30" t="s">
        <v>35</v>
      </c>
      <c r="D8140" s="30" t="s">
        <v>60</v>
      </c>
      <c r="E8140" s="84">
        <v>44866</v>
      </c>
      <c r="F8140" s="85" t="s">
        <v>140</v>
      </c>
      <c r="G8140" s="86">
        <v>0</v>
      </c>
      <c r="H8140" s="86">
        <v>0.19836114559484119</v>
      </c>
      <c r="I8140" s="86">
        <v>0.18418804746872458</v>
      </c>
      <c r="J8140" s="75">
        <v>0</v>
      </c>
      <c r="K8140" s="75">
        <v>0</v>
      </c>
      <c r="L8140" s="75">
        <v>0.16937391631673443</v>
      </c>
    </row>
    <row r="8141" spans="2:12" ht="19.5" customHeight="1" x14ac:dyDescent="0.3">
      <c r="B8141" s="32" t="s">
        <v>57</v>
      </c>
      <c r="C8141" s="30" t="s">
        <v>35</v>
      </c>
      <c r="D8141" s="30" t="s">
        <v>60</v>
      </c>
      <c r="E8141" s="84">
        <v>44835</v>
      </c>
      <c r="F8141" s="85" t="s">
        <v>140</v>
      </c>
      <c r="G8141" s="86">
        <v>0</v>
      </c>
      <c r="H8141" s="86">
        <v>0</v>
      </c>
      <c r="I8141" s="86">
        <v>0</v>
      </c>
      <c r="J8141" s="75">
        <v>0.23871775183542493</v>
      </c>
      <c r="K8141" s="75">
        <v>0.21734944983948107</v>
      </c>
      <c r="L8141" s="75">
        <v>0.20674221481283656</v>
      </c>
    </row>
    <row r="8142" spans="2:12" ht="19.5" customHeight="1" x14ac:dyDescent="0.3">
      <c r="B8142" s="32" t="s">
        <v>57</v>
      </c>
      <c r="C8142" s="30" t="s">
        <v>35</v>
      </c>
      <c r="D8142" s="30" t="s">
        <v>60</v>
      </c>
      <c r="E8142" s="84">
        <v>44805</v>
      </c>
      <c r="F8142" s="85" t="s">
        <v>140</v>
      </c>
      <c r="G8142" s="86">
        <v>0</v>
      </c>
      <c r="H8142" s="86">
        <v>0</v>
      </c>
      <c r="I8142" s="86">
        <v>0.31921438187341278</v>
      </c>
      <c r="J8142" s="75">
        <v>0.29460459032306774</v>
      </c>
      <c r="K8142" s="75">
        <v>0</v>
      </c>
      <c r="L8142" s="75">
        <v>0.30251871013679787</v>
      </c>
    </row>
    <row r="8143" spans="2:12" ht="19.5" customHeight="1" x14ac:dyDescent="0.3">
      <c r="B8143" s="32" t="s">
        <v>57</v>
      </c>
      <c r="C8143" s="30" t="s">
        <v>35</v>
      </c>
      <c r="D8143" s="30" t="s">
        <v>60</v>
      </c>
      <c r="E8143" s="84">
        <v>44774</v>
      </c>
      <c r="F8143" s="85" t="s">
        <v>140</v>
      </c>
      <c r="G8143" s="86">
        <v>0</v>
      </c>
      <c r="H8143" s="86">
        <v>0</v>
      </c>
      <c r="I8143" s="86">
        <v>0.36612039054645951</v>
      </c>
      <c r="J8143" s="75">
        <v>0.36552504225228971</v>
      </c>
      <c r="K8143" s="75">
        <v>0</v>
      </c>
      <c r="L8143" s="75">
        <v>0.40212804294748511</v>
      </c>
    </row>
    <row r="8144" spans="2:12" ht="19.5" customHeight="1" x14ac:dyDescent="0.3">
      <c r="B8144" s="32" t="s">
        <v>57</v>
      </c>
      <c r="C8144" s="30" t="s">
        <v>35</v>
      </c>
      <c r="D8144" s="30" t="s">
        <v>60</v>
      </c>
      <c r="E8144" s="84">
        <v>44743</v>
      </c>
      <c r="F8144" s="85" t="s">
        <v>140</v>
      </c>
      <c r="G8144" s="86">
        <v>0.32903202208733451</v>
      </c>
      <c r="H8144" s="86">
        <v>0.32410442564715253</v>
      </c>
      <c r="I8144" s="86">
        <v>0</v>
      </c>
      <c r="J8144" s="75">
        <v>0</v>
      </c>
      <c r="K8144" s="75">
        <v>0</v>
      </c>
      <c r="L8144" s="75">
        <v>0.33228767345218235</v>
      </c>
    </row>
    <row r="8145" spans="2:12" ht="19.5" customHeight="1" x14ac:dyDescent="0.3">
      <c r="B8145" s="32" t="s">
        <v>57</v>
      </c>
      <c r="C8145" s="30" t="s">
        <v>35</v>
      </c>
      <c r="D8145" s="30" t="s">
        <v>60</v>
      </c>
      <c r="E8145" s="84">
        <v>44713</v>
      </c>
      <c r="F8145" s="85" t="s">
        <v>140</v>
      </c>
      <c r="G8145" s="86">
        <v>0</v>
      </c>
      <c r="H8145" s="86">
        <v>0</v>
      </c>
      <c r="I8145" s="86">
        <v>0.2796161125602139</v>
      </c>
      <c r="J8145" s="75">
        <v>0.27523965838016412</v>
      </c>
      <c r="K8145" s="75">
        <v>0</v>
      </c>
      <c r="L8145" s="75">
        <v>0.27462482360669471</v>
      </c>
    </row>
    <row r="8146" spans="2:12" ht="19.5" customHeight="1" x14ac:dyDescent="0.3">
      <c r="B8146" s="32" t="s">
        <v>57</v>
      </c>
      <c r="C8146" s="30" t="s">
        <v>35</v>
      </c>
      <c r="D8146" s="30" t="s">
        <v>60</v>
      </c>
      <c r="E8146" s="84">
        <v>44682</v>
      </c>
      <c r="F8146" s="85" t="s">
        <v>140</v>
      </c>
      <c r="G8146" s="86">
        <v>0</v>
      </c>
      <c r="H8146" s="86">
        <v>0</v>
      </c>
      <c r="I8146" s="86">
        <v>0</v>
      </c>
      <c r="J8146" s="75">
        <v>0.25306450127644953</v>
      </c>
      <c r="K8146" s="75">
        <v>0.2452056488767918</v>
      </c>
      <c r="L8146" s="75">
        <v>0.23627381594301033</v>
      </c>
    </row>
    <row r="8147" spans="2:12" ht="19.5" customHeight="1" x14ac:dyDescent="0.3">
      <c r="B8147" s="32" t="s">
        <v>57</v>
      </c>
      <c r="C8147" s="30" t="s">
        <v>35</v>
      </c>
      <c r="D8147" s="30" t="s">
        <v>60</v>
      </c>
      <c r="E8147" s="84">
        <v>44652</v>
      </c>
      <c r="F8147" s="85" t="s">
        <v>140</v>
      </c>
      <c r="G8147" s="86">
        <v>0</v>
      </c>
      <c r="H8147" s="86">
        <v>0</v>
      </c>
      <c r="I8147" s="86">
        <v>0</v>
      </c>
      <c r="J8147" s="75">
        <v>0.27368701758912062</v>
      </c>
      <c r="K8147" s="75">
        <v>0.25220620504433433</v>
      </c>
      <c r="L8147" s="75">
        <v>0.24261744463936008</v>
      </c>
    </row>
    <row r="8148" spans="2:12" ht="19.5" customHeight="1" x14ac:dyDescent="0.3">
      <c r="B8148" s="32" t="s">
        <v>57</v>
      </c>
      <c r="C8148" s="30" t="s">
        <v>35</v>
      </c>
      <c r="D8148" s="30" t="s">
        <v>60</v>
      </c>
      <c r="E8148" s="84">
        <v>44621</v>
      </c>
      <c r="F8148" s="85" t="s">
        <v>140</v>
      </c>
      <c r="G8148" s="86">
        <v>0</v>
      </c>
      <c r="H8148" s="86">
        <v>0.39574557438107416</v>
      </c>
      <c r="I8148" s="86">
        <v>0.36650417194099821</v>
      </c>
      <c r="J8148" s="75">
        <v>0</v>
      </c>
      <c r="K8148" s="75">
        <v>0</v>
      </c>
      <c r="L8148" s="75">
        <v>0.35330185726195507</v>
      </c>
    </row>
    <row r="8149" spans="2:12" ht="19.5" customHeight="1" x14ac:dyDescent="0.3">
      <c r="B8149" s="32" t="s">
        <v>57</v>
      </c>
      <c r="C8149" s="30" t="s">
        <v>35</v>
      </c>
      <c r="D8149" s="30" t="s">
        <v>60</v>
      </c>
      <c r="E8149" s="84">
        <v>44593</v>
      </c>
      <c r="F8149" s="85" t="s">
        <v>140</v>
      </c>
      <c r="G8149" s="86">
        <v>0.29636554746384353</v>
      </c>
      <c r="H8149" s="86">
        <v>0.26722218274737869</v>
      </c>
      <c r="I8149" s="86">
        <v>0</v>
      </c>
      <c r="J8149" s="75">
        <v>0</v>
      </c>
      <c r="K8149" s="75">
        <v>0</v>
      </c>
      <c r="L8149" s="75">
        <v>0.25751776786386477</v>
      </c>
    </row>
    <row r="8150" spans="2:12" ht="19.5" customHeight="1" x14ac:dyDescent="0.3">
      <c r="B8150" s="32" t="s">
        <v>57</v>
      </c>
      <c r="C8150" s="30" t="s">
        <v>35</v>
      </c>
      <c r="D8150" s="30" t="s">
        <v>60</v>
      </c>
      <c r="E8150" s="84">
        <v>44562</v>
      </c>
      <c r="F8150" s="85" t="s">
        <v>140</v>
      </c>
      <c r="G8150" s="86">
        <v>0.30574574571600627</v>
      </c>
      <c r="H8150" s="86">
        <v>0.28128448252389776</v>
      </c>
      <c r="I8150" s="86">
        <v>0</v>
      </c>
      <c r="J8150" s="75">
        <v>0</v>
      </c>
      <c r="K8150" s="75">
        <v>0</v>
      </c>
      <c r="L8150" s="75">
        <v>0.25581421507906377</v>
      </c>
    </row>
    <row r="8151" spans="2:12" ht="19.5" customHeight="1" x14ac:dyDescent="0.3">
      <c r="B8151" s="32" t="s">
        <v>57</v>
      </c>
      <c r="C8151" s="30" t="s">
        <v>35</v>
      </c>
      <c r="D8151" s="30" t="s">
        <v>60</v>
      </c>
      <c r="E8151" s="84">
        <v>45108</v>
      </c>
      <c r="F8151" s="85" t="s">
        <v>141</v>
      </c>
      <c r="G8151" s="86">
        <v>0.15190418602467601</v>
      </c>
      <c r="H8151" s="86">
        <v>0.14424260127825575</v>
      </c>
      <c r="I8151" s="86">
        <v>0</v>
      </c>
      <c r="J8151" s="75">
        <v>0</v>
      </c>
      <c r="K8151" s="75">
        <v>0</v>
      </c>
      <c r="L8151" s="75">
        <v>0.12167732167203264</v>
      </c>
    </row>
    <row r="8152" spans="2:12" ht="19.5" customHeight="1" x14ac:dyDescent="0.3">
      <c r="B8152" s="32" t="s">
        <v>57</v>
      </c>
      <c r="C8152" s="30" t="s">
        <v>35</v>
      </c>
      <c r="D8152" s="30" t="s">
        <v>60</v>
      </c>
      <c r="E8152" s="84">
        <v>45078</v>
      </c>
      <c r="F8152" s="85" t="s">
        <v>141</v>
      </c>
      <c r="G8152" s="86">
        <v>0</v>
      </c>
      <c r="H8152" s="86">
        <v>0</v>
      </c>
      <c r="I8152" s="86">
        <v>0.14106184580775097</v>
      </c>
      <c r="J8152" s="75">
        <v>0.13539662033025468</v>
      </c>
      <c r="K8152" s="75">
        <v>0</v>
      </c>
      <c r="L8152" s="75">
        <v>0.12795988686314935</v>
      </c>
    </row>
    <row r="8153" spans="2:12" ht="19.5" customHeight="1" x14ac:dyDescent="0.3">
      <c r="B8153" s="32" t="s">
        <v>57</v>
      </c>
      <c r="C8153" s="30" t="s">
        <v>35</v>
      </c>
      <c r="D8153" s="30" t="s">
        <v>60</v>
      </c>
      <c r="E8153" s="84">
        <v>45047</v>
      </c>
      <c r="F8153" s="85" t="s">
        <v>141</v>
      </c>
      <c r="G8153" s="86">
        <v>0</v>
      </c>
      <c r="H8153" s="86">
        <v>0</v>
      </c>
      <c r="I8153" s="86">
        <v>0</v>
      </c>
      <c r="J8153" s="75">
        <v>0.11711507762576187</v>
      </c>
      <c r="K8153" s="75">
        <v>0.10968067341038217</v>
      </c>
      <c r="L8153" s="75">
        <v>0.11547760878154989</v>
      </c>
    </row>
    <row r="8154" spans="2:12" ht="19.5" customHeight="1" x14ac:dyDescent="0.3">
      <c r="B8154" s="32" t="s">
        <v>57</v>
      </c>
      <c r="C8154" s="30" t="s">
        <v>35</v>
      </c>
      <c r="D8154" s="30" t="s">
        <v>60</v>
      </c>
      <c r="E8154" s="84">
        <v>45017</v>
      </c>
      <c r="F8154" s="85" t="s">
        <v>141</v>
      </c>
      <c r="G8154" s="86">
        <v>0</v>
      </c>
      <c r="H8154" s="86">
        <v>0</v>
      </c>
      <c r="I8154" s="86">
        <v>0</v>
      </c>
      <c r="J8154" s="75">
        <v>0.1257479089110318</v>
      </c>
      <c r="K8154" s="75">
        <v>0.11209245897978594</v>
      </c>
      <c r="L8154" s="75">
        <v>0.11843658089377565</v>
      </c>
    </row>
    <row r="8155" spans="2:12" ht="19.5" customHeight="1" x14ac:dyDescent="0.3">
      <c r="B8155" s="32" t="s">
        <v>57</v>
      </c>
      <c r="C8155" s="30" t="s">
        <v>35</v>
      </c>
      <c r="D8155" s="30" t="s">
        <v>60</v>
      </c>
      <c r="E8155" s="84">
        <v>44986</v>
      </c>
      <c r="F8155" s="85" t="s">
        <v>141</v>
      </c>
      <c r="G8155" s="86">
        <v>0</v>
      </c>
      <c r="H8155" s="86">
        <v>0.15198770179114091</v>
      </c>
      <c r="I8155" s="86">
        <v>0.13144402271696901</v>
      </c>
      <c r="J8155" s="75">
        <v>0</v>
      </c>
      <c r="K8155" s="75">
        <v>0</v>
      </c>
      <c r="L8155" s="75">
        <v>0.13917966850830954</v>
      </c>
    </row>
    <row r="8156" spans="2:12" ht="19.5" customHeight="1" x14ac:dyDescent="0.3">
      <c r="B8156" s="32" t="s">
        <v>57</v>
      </c>
      <c r="C8156" s="30" t="s">
        <v>35</v>
      </c>
      <c r="D8156" s="30" t="s">
        <v>60</v>
      </c>
      <c r="E8156" s="84">
        <v>44958</v>
      </c>
      <c r="F8156" s="85" t="s">
        <v>141</v>
      </c>
      <c r="G8156" s="86">
        <v>0.21468309858057233</v>
      </c>
      <c r="H8156" s="86">
        <v>0.19938979772754403</v>
      </c>
      <c r="I8156" s="86">
        <v>0</v>
      </c>
      <c r="J8156" s="75">
        <v>0</v>
      </c>
      <c r="K8156" s="75">
        <v>0</v>
      </c>
      <c r="L8156" s="75">
        <v>0.17399947661041565</v>
      </c>
    </row>
    <row r="8157" spans="2:12" ht="19.5" customHeight="1" x14ac:dyDescent="0.3">
      <c r="B8157" s="32" t="s">
        <v>57</v>
      </c>
      <c r="C8157" s="30" t="s">
        <v>35</v>
      </c>
      <c r="D8157" s="30" t="s">
        <v>60</v>
      </c>
      <c r="E8157" s="84">
        <v>44927</v>
      </c>
      <c r="F8157" s="85" t="s">
        <v>141</v>
      </c>
      <c r="G8157" s="86">
        <v>0.17051774876891115</v>
      </c>
      <c r="H8157" s="86">
        <v>0.14654890238652835</v>
      </c>
      <c r="I8157" s="86">
        <v>0</v>
      </c>
      <c r="J8157" s="75">
        <v>0</v>
      </c>
      <c r="K8157" s="75">
        <v>0</v>
      </c>
      <c r="L8157" s="75">
        <v>9.6021473219960782E-2</v>
      </c>
    </row>
    <row r="8158" spans="2:12" ht="19.5" customHeight="1" x14ac:dyDescent="0.3">
      <c r="B8158" s="32" t="s">
        <v>57</v>
      </c>
      <c r="C8158" s="30" t="s">
        <v>35</v>
      </c>
      <c r="D8158" s="30" t="s">
        <v>60</v>
      </c>
      <c r="E8158" s="84">
        <v>44896</v>
      </c>
      <c r="F8158" s="85" t="s">
        <v>141</v>
      </c>
      <c r="G8158" s="86">
        <v>0.21619393681823085</v>
      </c>
      <c r="H8158" s="86">
        <v>0.20368678280925065</v>
      </c>
      <c r="I8158" s="86">
        <v>0</v>
      </c>
      <c r="J8158" s="75">
        <v>0</v>
      </c>
      <c r="K8158" s="75">
        <v>0</v>
      </c>
      <c r="L8158" s="75">
        <v>0.20760226128587228</v>
      </c>
    </row>
    <row r="8159" spans="2:12" ht="19.5" customHeight="1" x14ac:dyDescent="0.3">
      <c r="B8159" s="32" t="s">
        <v>57</v>
      </c>
      <c r="C8159" s="30" t="s">
        <v>35</v>
      </c>
      <c r="D8159" s="30" t="s">
        <v>60</v>
      </c>
      <c r="E8159" s="84">
        <v>44866</v>
      </c>
      <c r="F8159" s="85" t="s">
        <v>141</v>
      </c>
      <c r="G8159" s="86">
        <v>0</v>
      </c>
      <c r="H8159" s="86">
        <v>0.19636114559484119</v>
      </c>
      <c r="I8159" s="86">
        <v>0.18218804746872458</v>
      </c>
      <c r="J8159" s="75">
        <v>0</v>
      </c>
      <c r="K8159" s="75">
        <v>0</v>
      </c>
      <c r="L8159" s="75">
        <v>0.16737391631673446</v>
      </c>
    </row>
    <row r="8160" spans="2:12" ht="19.5" customHeight="1" x14ac:dyDescent="0.3">
      <c r="B8160" s="32" t="s">
        <v>57</v>
      </c>
      <c r="C8160" s="30" t="s">
        <v>35</v>
      </c>
      <c r="D8160" s="30" t="s">
        <v>60</v>
      </c>
      <c r="E8160" s="84">
        <v>44835</v>
      </c>
      <c r="F8160" s="85" t="s">
        <v>141</v>
      </c>
      <c r="G8160" s="86">
        <v>0</v>
      </c>
      <c r="H8160" s="86">
        <v>0</v>
      </c>
      <c r="I8160" s="86">
        <v>0</v>
      </c>
      <c r="J8160" s="75">
        <v>0.23671775183542493</v>
      </c>
      <c r="K8160" s="75">
        <v>0.21534944983948107</v>
      </c>
      <c r="L8160" s="75">
        <v>0.20474221481283658</v>
      </c>
    </row>
    <row r="8161" spans="2:12" ht="19.5" customHeight="1" x14ac:dyDescent="0.3">
      <c r="B8161" s="32" t="s">
        <v>57</v>
      </c>
      <c r="C8161" s="30" t="s">
        <v>35</v>
      </c>
      <c r="D8161" s="30" t="s">
        <v>60</v>
      </c>
      <c r="E8161" s="84">
        <v>44805</v>
      </c>
      <c r="F8161" s="85" t="s">
        <v>141</v>
      </c>
      <c r="G8161" s="86">
        <v>0</v>
      </c>
      <c r="H8161" s="86">
        <v>0</v>
      </c>
      <c r="I8161" s="86">
        <v>0.31721438187341278</v>
      </c>
      <c r="J8161" s="75">
        <v>0.29260459032306774</v>
      </c>
      <c r="K8161" s="75">
        <v>0</v>
      </c>
      <c r="L8161" s="75">
        <v>0.30051871013679787</v>
      </c>
    </row>
    <row r="8162" spans="2:12" ht="19.5" customHeight="1" x14ac:dyDescent="0.3">
      <c r="B8162" s="32" t="s">
        <v>57</v>
      </c>
      <c r="C8162" s="30" t="s">
        <v>35</v>
      </c>
      <c r="D8162" s="30" t="s">
        <v>60</v>
      </c>
      <c r="E8162" s="84">
        <v>44774</v>
      </c>
      <c r="F8162" s="85" t="s">
        <v>141</v>
      </c>
      <c r="G8162" s="86">
        <v>0</v>
      </c>
      <c r="H8162" s="86">
        <v>0</v>
      </c>
      <c r="I8162" s="86">
        <v>0.3641203905464595</v>
      </c>
      <c r="J8162" s="75">
        <v>0.36352504225228971</v>
      </c>
      <c r="K8162" s="75">
        <v>0</v>
      </c>
      <c r="L8162" s="75">
        <v>0.40012804294748511</v>
      </c>
    </row>
    <row r="8163" spans="2:12" ht="19.5" customHeight="1" x14ac:dyDescent="0.3">
      <c r="B8163" s="32" t="s">
        <v>57</v>
      </c>
      <c r="C8163" s="30" t="s">
        <v>35</v>
      </c>
      <c r="D8163" s="30" t="s">
        <v>60</v>
      </c>
      <c r="E8163" s="84">
        <v>44743</v>
      </c>
      <c r="F8163" s="85" t="s">
        <v>141</v>
      </c>
      <c r="G8163" s="86">
        <v>0.32703202208733451</v>
      </c>
      <c r="H8163" s="86">
        <v>0.32210442564715253</v>
      </c>
      <c r="I8163" s="86">
        <v>0</v>
      </c>
      <c r="J8163" s="75">
        <v>0</v>
      </c>
      <c r="K8163" s="75">
        <v>0</v>
      </c>
      <c r="L8163" s="75">
        <v>0.33028767345218235</v>
      </c>
    </row>
    <row r="8164" spans="2:12" ht="19.5" customHeight="1" x14ac:dyDescent="0.3">
      <c r="B8164" s="32" t="s">
        <v>57</v>
      </c>
      <c r="C8164" s="30" t="s">
        <v>35</v>
      </c>
      <c r="D8164" s="30" t="s">
        <v>60</v>
      </c>
      <c r="E8164" s="84">
        <v>44713</v>
      </c>
      <c r="F8164" s="85" t="s">
        <v>141</v>
      </c>
      <c r="G8164" s="86">
        <v>0</v>
      </c>
      <c r="H8164" s="86">
        <v>0</v>
      </c>
      <c r="I8164" s="86">
        <v>0.2776161125602139</v>
      </c>
      <c r="J8164" s="75">
        <v>0.27323965838016412</v>
      </c>
      <c r="K8164" s="75">
        <v>0</v>
      </c>
      <c r="L8164" s="75">
        <v>0.27262482360669471</v>
      </c>
    </row>
    <row r="8165" spans="2:12" ht="19.5" customHeight="1" x14ac:dyDescent="0.3">
      <c r="B8165" s="32" t="s">
        <v>57</v>
      </c>
      <c r="C8165" s="30" t="s">
        <v>35</v>
      </c>
      <c r="D8165" s="30" t="s">
        <v>60</v>
      </c>
      <c r="E8165" s="84">
        <v>44682</v>
      </c>
      <c r="F8165" s="85" t="s">
        <v>141</v>
      </c>
      <c r="G8165" s="86">
        <v>0</v>
      </c>
      <c r="H8165" s="86">
        <v>0</v>
      </c>
      <c r="I8165" s="86">
        <v>0</v>
      </c>
      <c r="J8165" s="75">
        <v>0.25106450127644953</v>
      </c>
      <c r="K8165" s="75">
        <v>0.2432056488767918</v>
      </c>
      <c r="L8165" s="75">
        <v>0.23427381594301036</v>
      </c>
    </row>
    <row r="8166" spans="2:12" ht="19.5" customHeight="1" x14ac:dyDescent="0.3">
      <c r="B8166" s="32" t="s">
        <v>57</v>
      </c>
      <c r="C8166" s="30" t="s">
        <v>35</v>
      </c>
      <c r="D8166" s="30" t="s">
        <v>60</v>
      </c>
      <c r="E8166" s="84">
        <v>44652</v>
      </c>
      <c r="F8166" s="85" t="s">
        <v>141</v>
      </c>
      <c r="G8166" s="86">
        <v>0</v>
      </c>
      <c r="H8166" s="86">
        <v>0</v>
      </c>
      <c r="I8166" s="86">
        <v>0</v>
      </c>
      <c r="J8166" s="75">
        <v>0.27168701758912062</v>
      </c>
      <c r="K8166" s="75">
        <v>0.25020620504433433</v>
      </c>
      <c r="L8166" s="75">
        <v>0.24061744463936008</v>
      </c>
    </row>
    <row r="8167" spans="2:12" ht="19.5" customHeight="1" x14ac:dyDescent="0.3">
      <c r="B8167" s="32" t="s">
        <v>57</v>
      </c>
      <c r="C8167" s="30" t="s">
        <v>35</v>
      </c>
      <c r="D8167" s="30" t="s">
        <v>60</v>
      </c>
      <c r="E8167" s="84">
        <v>44621</v>
      </c>
      <c r="F8167" s="85" t="s">
        <v>141</v>
      </c>
      <c r="G8167" s="86">
        <v>0</v>
      </c>
      <c r="H8167" s="86">
        <v>0.39374557438107416</v>
      </c>
      <c r="I8167" s="86">
        <v>0.36450417194099821</v>
      </c>
      <c r="J8167" s="75">
        <v>0</v>
      </c>
      <c r="K8167" s="75">
        <v>0</v>
      </c>
      <c r="L8167" s="75">
        <v>0.35130185726195506</v>
      </c>
    </row>
    <row r="8168" spans="2:12" ht="19.5" customHeight="1" x14ac:dyDescent="0.3">
      <c r="B8168" s="32" t="s">
        <v>57</v>
      </c>
      <c r="C8168" s="30" t="s">
        <v>35</v>
      </c>
      <c r="D8168" s="30" t="s">
        <v>60</v>
      </c>
      <c r="E8168" s="84">
        <v>44593</v>
      </c>
      <c r="F8168" s="85" t="s">
        <v>141</v>
      </c>
      <c r="G8168" s="86">
        <v>0.29436554746384352</v>
      </c>
      <c r="H8168" s="86">
        <v>0.26522218274737869</v>
      </c>
      <c r="I8168" s="86">
        <v>0</v>
      </c>
      <c r="J8168" s="75">
        <v>0</v>
      </c>
      <c r="K8168" s="75">
        <v>0</v>
      </c>
      <c r="L8168" s="75">
        <v>0.25551776786386476</v>
      </c>
    </row>
    <row r="8169" spans="2:12" ht="19.5" customHeight="1" x14ac:dyDescent="0.3">
      <c r="B8169" s="32" t="s">
        <v>57</v>
      </c>
      <c r="C8169" s="30" t="s">
        <v>35</v>
      </c>
      <c r="D8169" s="30" t="s">
        <v>60</v>
      </c>
      <c r="E8169" s="84">
        <v>44562</v>
      </c>
      <c r="F8169" s="85" t="s">
        <v>141</v>
      </c>
      <c r="G8169" s="86">
        <v>0.30374574571600627</v>
      </c>
      <c r="H8169" s="86">
        <v>0.27928448252389776</v>
      </c>
      <c r="I8169" s="86">
        <v>0</v>
      </c>
      <c r="J8169" s="75">
        <v>0</v>
      </c>
      <c r="K8169" s="75">
        <v>0</v>
      </c>
      <c r="L8169" s="75">
        <v>0.25381421507906377</v>
      </c>
    </row>
    <row r="8170" spans="2:12" ht="19.5" customHeight="1" x14ac:dyDescent="0.3">
      <c r="B8170" s="32" t="s">
        <v>57</v>
      </c>
      <c r="C8170" s="30" t="s">
        <v>35</v>
      </c>
      <c r="D8170" s="30" t="s">
        <v>60</v>
      </c>
      <c r="E8170" s="84">
        <v>45108</v>
      </c>
      <c r="F8170" s="85" t="s">
        <v>142</v>
      </c>
      <c r="G8170" s="86">
        <v>0.14990418602467601</v>
      </c>
      <c r="H8170" s="86">
        <v>0.14224260127825575</v>
      </c>
      <c r="I8170" s="86">
        <v>0</v>
      </c>
      <c r="J8170" s="75">
        <v>0</v>
      </c>
      <c r="K8170" s="75">
        <v>0</v>
      </c>
      <c r="L8170" s="75">
        <v>0.11967732167203264</v>
      </c>
    </row>
    <row r="8171" spans="2:12" ht="19.5" customHeight="1" x14ac:dyDescent="0.3">
      <c r="B8171" s="32" t="s">
        <v>57</v>
      </c>
      <c r="C8171" s="30" t="s">
        <v>35</v>
      </c>
      <c r="D8171" s="30" t="s">
        <v>60</v>
      </c>
      <c r="E8171" s="84">
        <v>45078</v>
      </c>
      <c r="F8171" s="85" t="s">
        <v>142</v>
      </c>
      <c r="G8171" s="86">
        <v>0</v>
      </c>
      <c r="H8171" s="86">
        <v>0</v>
      </c>
      <c r="I8171" s="86">
        <v>0.13906184580775097</v>
      </c>
      <c r="J8171" s="75">
        <v>0.13339662033025468</v>
      </c>
      <c r="K8171" s="75">
        <v>0</v>
      </c>
      <c r="L8171" s="75">
        <v>0.12595988686314935</v>
      </c>
    </row>
    <row r="8172" spans="2:12" ht="19.5" customHeight="1" x14ac:dyDescent="0.3">
      <c r="B8172" s="32" t="s">
        <v>57</v>
      </c>
      <c r="C8172" s="30" t="s">
        <v>35</v>
      </c>
      <c r="D8172" s="30" t="s">
        <v>60</v>
      </c>
      <c r="E8172" s="84">
        <v>45047</v>
      </c>
      <c r="F8172" s="85" t="s">
        <v>142</v>
      </c>
      <c r="G8172" s="86">
        <v>0</v>
      </c>
      <c r="H8172" s="86">
        <v>0</v>
      </c>
      <c r="I8172" s="86">
        <v>0</v>
      </c>
      <c r="J8172" s="75">
        <v>0.11511507762576187</v>
      </c>
      <c r="K8172" s="75">
        <v>0.10768067341038216</v>
      </c>
      <c r="L8172" s="75">
        <v>0.11347760878154989</v>
      </c>
    </row>
    <row r="8173" spans="2:12" ht="19.5" customHeight="1" x14ac:dyDescent="0.3">
      <c r="B8173" s="32" t="s">
        <v>57</v>
      </c>
      <c r="C8173" s="30" t="s">
        <v>35</v>
      </c>
      <c r="D8173" s="30" t="s">
        <v>60</v>
      </c>
      <c r="E8173" s="84">
        <v>45017</v>
      </c>
      <c r="F8173" s="85" t="s">
        <v>142</v>
      </c>
      <c r="G8173" s="86">
        <v>0</v>
      </c>
      <c r="H8173" s="86">
        <v>0</v>
      </c>
      <c r="I8173" s="86">
        <v>0</v>
      </c>
      <c r="J8173" s="75">
        <v>0.12374790891103178</v>
      </c>
      <c r="K8173" s="75">
        <v>0.11009245897978594</v>
      </c>
      <c r="L8173" s="75">
        <v>0.11643658089377565</v>
      </c>
    </row>
    <row r="8174" spans="2:12" ht="19.5" customHeight="1" x14ac:dyDescent="0.3">
      <c r="B8174" s="32" t="s">
        <v>57</v>
      </c>
      <c r="C8174" s="30" t="s">
        <v>35</v>
      </c>
      <c r="D8174" s="30" t="s">
        <v>60</v>
      </c>
      <c r="E8174" s="84">
        <v>44986</v>
      </c>
      <c r="F8174" s="85" t="s">
        <v>142</v>
      </c>
      <c r="G8174" s="86">
        <v>0</v>
      </c>
      <c r="H8174" s="86">
        <v>0.1499877017911409</v>
      </c>
      <c r="I8174" s="86">
        <v>0.129444022716969</v>
      </c>
      <c r="J8174" s="75">
        <v>0</v>
      </c>
      <c r="K8174" s="75">
        <v>0</v>
      </c>
      <c r="L8174" s="75">
        <v>0.13717966850830954</v>
      </c>
    </row>
    <row r="8175" spans="2:12" ht="19.5" customHeight="1" x14ac:dyDescent="0.3">
      <c r="B8175" s="32" t="s">
        <v>57</v>
      </c>
      <c r="C8175" s="30" t="s">
        <v>35</v>
      </c>
      <c r="D8175" s="30" t="s">
        <v>60</v>
      </c>
      <c r="E8175" s="84">
        <v>44958</v>
      </c>
      <c r="F8175" s="85" t="s">
        <v>142</v>
      </c>
      <c r="G8175" s="86">
        <v>0.21268309858057233</v>
      </c>
      <c r="H8175" s="86">
        <v>0.19738979772754403</v>
      </c>
      <c r="I8175" s="86">
        <v>0</v>
      </c>
      <c r="J8175" s="75">
        <v>0</v>
      </c>
      <c r="K8175" s="75">
        <v>0</v>
      </c>
      <c r="L8175" s="75">
        <v>0.17199947661041565</v>
      </c>
    </row>
    <row r="8176" spans="2:12" ht="19.5" customHeight="1" x14ac:dyDescent="0.3">
      <c r="B8176" s="32" t="s">
        <v>57</v>
      </c>
      <c r="C8176" s="30" t="s">
        <v>35</v>
      </c>
      <c r="D8176" s="30" t="s">
        <v>60</v>
      </c>
      <c r="E8176" s="84">
        <v>44927</v>
      </c>
      <c r="F8176" s="85" t="s">
        <v>142</v>
      </c>
      <c r="G8176" s="86">
        <v>0.16851774876891115</v>
      </c>
      <c r="H8176" s="86">
        <v>0.14454890238652834</v>
      </c>
      <c r="I8176" s="86">
        <v>0</v>
      </c>
      <c r="J8176" s="75">
        <v>0</v>
      </c>
      <c r="K8176" s="75">
        <v>0</v>
      </c>
      <c r="L8176" s="75">
        <v>9.402147321996078E-2</v>
      </c>
    </row>
    <row r="8177" spans="2:12" ht="19.5" customHeight="1" x14ac:dyDescent="0.3">
      <c r="B8177" s="32" t="s">
        <v>57</v>
      </c>
      <c r="C8177" s="30" t="s">
        <v>35</v>
      </c>
      <c r="D8177" s="30" t="s">
        <v>60</v>
      </c>
      <c r="E8177" s="84">
        <v>44896</v>
      </c>
      <c r="F8177" s="85" t="s">
        <v>142</v>
      </c>
      <c r="G8177" s="86">
        <v>0.21419393681823085</v>
      </c>
      <c r="H8177" s="86">
        <v>0.20168678280925065</v>
      </c>
      <c r="I8177" s="86">
        <v>0</v>
      </c>
      <c r="J8177" s="75">
        <v>0</v>
      </c>
      <c r="K8177" s="75">
        <v>0</v>
      </c>
      <c r="L8177" s="75">
        <v>0.20560226128587228</v>
      </c>
    </row>
    <row r="8178" spans="2:12" ht="19.5" customHeight="1" x14ac:dyDescent="0.3">
      <c r="B8178" s="32" t="s">
        <v>57</v>
      </c>
      <c r="C8178" s="30" t="s">
        <v>35</v>
      </c>
      <c r="D8178" s="30" t="s">
        <v>60</v>
      </c>
      <c r="E8178" s="84">
        <v>44866</v>
      </c>
      <c r="F8178" s="85" t="s">
        <v>142</v>
      </c>
      <c r="G8178" s="86">
        <v>0</v>
      </c>
      <c r="H8178" s="86">
        <v>0.19436114559484119</v>
      </c>
      <c r="I8178" s="86">
        <v>0.18018804746872458</v>
      </c>
      <c r="J8178" s="75">
        <v>0</v>
      </c>
      <c r="K8178" s="75">
        <v>0</v>
      </c>
      <c r="L8178" s="75">
        <v>0.16537391631673445</v>
      </c>
    </row>
    <row r="8179" spans="2:12" ht="19.5" customHeight="1" x14ac:dyDescent="0.3">
      <c r="B8179" s="32" t="s">
        <v>57</v>
      </c>
      <c r="C8179" s="30" t="s">
        <v>35</v>
      </c>
      <c r="D8179" s="30" t="s">
        <v>60</v>
      </c>
      <c r="E8179" s="84">
        <v>44835</v>
      </c>
      <c r="F8179" s="85" t="s">
        <v>142</v>
      </c>
      <c r="G8179" s="86">
        <v>0</v>
      </c>
      <c r="H8179" s="86">
        <v>0</v>
      </c>
      <c r="I8179" s="86">
        <v>0</v>
      </c>
      <c r="J8179" s="75">
        <v>0.23471775183542493</v>
      </c>
      <c r="K8179" s="75">
        <v>0.21334944983948106</v>
      </c>
      <c r="L8179" s="75">
        <v>0.20274221481283658</v>
      </c>
    </row>
    <row r="8180" spans="2:12" ht="19.5" customHeight="1" x14ac:dyDescent="0.3">
      <c r="B8180" s="32" t="s">
        <v>57</v>
      </c>
      <c r="C8180" s="30" t="s">
        <v>35</v>
      </c>
      <c r="D8180" s="30" t="s">
        <v>60</v>
      </c>
      <c r="E8180" s="84">
        <v>44805</v>
      </c>
      <c r="F8180" s="85" t="s">
        <v>142</v>
      </c>
      <c r="G8180" s="86">
        <v>0</v>
      </c>
      <c r="H8180" s="86">
        <v>0</v>
      </c>
      <c r="I8180" s="86">
        <v>0.31521438187341277</v>
      </c>
      <c r="J8180" s="75">
        <v>0.29060459032306774</v>
      </c>
      <c r="K8180" s="75">
        <v>0</v>
      </c>
      <c r="L8180" s="75">
        <v>0.29851871013679787</v>
      </c>
    </row>
    <row r="8181" spans="2:12" ht="19.5" customHeight="1" x14ac:dyDescent="0.3">
      <c r="B8181" s="32" t="s">
        <v>57</v>
      </c>
      <c r="C8181" s="30" t="s">
        <v>35</v>
      </c>
      <c r="D8181" s="30" t="s">
        <v>60</v>
      </c>
      <c r="E8181" s="84">
        <v>44774</v>
      </c>
      <c r="F8181" s="85" t="s">
        <v>142</v>
      </c>
      <c r="G8181" s="86">
        <v>0</v>
      </c>
      <c r="H8181" s="86">
        <v>0</v>
      </c>
      <c r="I8181" s="86">
        <v>0.3621203905464595</v>
      </c>
      <c r="J8181" s="75">
        <v>0.36152504225228971</v>
      </c>
      <c r="K8181" s="75">
        <v>0</v>
      </c>
      <c r="L8181" s="75">
        <v>0.39812804294748511</v>
      </c>
    </row>
    <row r="8182" spans="2:12" ht="19.5" customHeight="1" x14ac:dyDescent="0.3">
      <c r="B8182" s="32" t="s">
        <v>57</v>
      </c>
      <c r="C8182" s="30" t="s">
        <v>35</v>
      </c>
      <c r="D8182" s="30" t="s">
        <v>60</v>
      </c>
      <c r="E8182" s="84">
        <v>44743</v>
      </c>
      <c r="F8182" s="85" t="s">
        <v>142</v>
      </c>
      <c r="G8182" s="86">
        <v>0.3250320220873345</v>
      </c>
      <c r="H8182" s="86">
        <v>0.32010442564715252</v>
      </c>
      <c r="I8182" s="86">
        <v>0</v>
      </c>
      <c r="J8182" s="75">
        <v>0</v>
      </c>
      <c r="K8182" s="75">
        <v>0</v>
      </c>
      <c r="L8182" s="75">
        <v>0.32828767345218235</v>
      </c>
    </row>
    <row r="8183" spans="2:12" ht="19.5" customHeight="1" x14ac:dyDescent="0.3">
      <c r="B8183" s="32" t="s">
        <v>57</v>
      </c>
      <c r="C8183" s="30" t="s">
        <v>35</v>
      </c>
      <c r="D8183" s="30" t="s">
        <v>60</v>
      </c>
      <c r="E8183" s="84">
        <v>44713</v>
      </c>
      <c r="F8183" s="85" t="s">
        <v>142</v>
      </c>
      <c r="G8183" s="86">
        <v>0</v>
      </c>
      <c r="H8183" s="86">
        <v>0</v>
      </c>
      <c r="I8183" s="86">
        <v>0.2756161125602139</v>
      </c>
      <c r="J8183" s="75">
        <v>0.27123965838016412</v>
      </c>
      <c r="K8183" s="75">
        <v>0</v>
      </c>
      <c r="L8183" s="75">
        <v>0.27062482360669471</v>
      </c>
    </row>
    <row r="8184" spans="2:12" ht="19.5" customHeight="1" x14ac:dyDescent="0.3">
      <c r="B8184" s="32" t="s">
        <v>57</v>
      </c>
      <c r="C8184" s="30" t="s">
        <v>35</v>
      </c>
      <c r="D8184" s="30" t="s">
        <v>60</v>
      </c>
      <c r="E8184" s="84">
        <v>44682</v>
      </c>
      <c r="F8184" s="85" t="s">
        <v>142</v>
      </c>
      <c r="G8184" s="86">
        <v>0</v>
      </c>
      <c r="H8184" s="86">
        <v>0</v>
      </c>
      <c r="I8184" s="86">
        <v>0</v>
      </c>
      <c r="J8184" s="75">
        <v>0.24906450127644952</v>
      </c>
      <c r="K8184" s="75">
        <v>0.2412056488767918</v>
      </c>
      <c r="L8184" s="75">
        <v>0.23227381594301036</v>
      </c>
    </row>
    <row r="8185" spans="2:12" ht="19.5" customHeight="1" x14ac:dyDescent="0.3">
      <c r="B8185" s="32" t="s">
        <v>57</v>
      </c>
      <c r="C8185" s="30" t="s">
        <v>35</v>
      </c>
      <c r="D8185" s="30" t="s">
        <v>60</v>
      </c>
      <c r="E8185" s="84">
        <v>44652</v>
      </c>
      <c r="F8185" s="85" t="s">
        <v>142</v>
      </c>
      <c r="G8185" s="86">
        <v>0</v>
      </c>
      <c r="H8185" s="86">
        <v>0</v>
      </c>
      <c r="I8185" s="86">
        <v>0</v>
      </c>
      <c r="J8185" s="75">
        <v>0.26968701758912061</v>
      </c>
      <c r="K8185" s="75">
        <v>0.24820620504433435</v>
      </c>
      <c r="L8185" s="75">
        <v>0.23861744463936008</v>
      </c>
    </row>
    <row r="8186" spans="2:12" ht="19.5" customHeight="1" x14ac:dyDescent="0.3">
      <c r="B8186" s="32" t="s">
        <v>57</v>
      </c>
      <c r="C8186" s="30" t="s">
        <v>35</v>
      </c>
      <c r="D8186" s="30" t="s">
        <v>60</v>
      </c>
      <c r="E8186" s="84">
        <v>44621</v>
      </c>
      <c r="F8186" s="85" t="s">
        <v>142</v>
      </c>
      <c r="G8186" s="86">
        <v>0</v>
      </c>
      <c r="H8186" s="86">
        <v>0.39174557438107416</v>
      </c>
      <c r="I8186" s="86">
        <v>0.36250417194099821</v>
      </c>
      <c r="J8186" s="75">
        <v>0</v>
      </c>
      <c r="K8186" s="75">
        <v>0</v>
      </c>
      <c r="L8186" s="75">
        <v>0.34930185726195506</v>
      </c>
    </row>
    <row r="8187" spans="2:12" ht="19.5" customHeight="1" x14ac:dyDescent="0.3">
      <c r="B8187" s="32" t="s">
        <v>57</v>
      </c>
      <c r="C8187" s="30" t="s">
        <v>35</v>
      </c>
      <c r="D8187" s="30" t="s">
        <v>60</v>
      </c>
      <c r="E8187" s="84">
        <v>44593</v>
      </c>
      <c r="F8187" s="85" t="s">
        <v>142</v>
      </c>
      <c r="G8187" s="86">
        <v>0.29236554746384352</v>
      </c>
      <c r="H8187" s="86">
        <v>0.26322218274737869</v>
      </c>
      <c r="I8187" s="86">
        <v>0</v>
      </c>
      <c r="J8187" s="75">
        <v>0</v>
      </c>
      <c r="K8187" s="75">
        <v>0</v>
      </c>
      <c r="L8187" s="75">
        <v>0.25351776786386476</v>
      </c>
    </row>
    <row r="8188" spans="2:12" ht="19.5" customHeight="1" x14ac:dyDescent="0.3">
      <c r="B8188" s="32" t="s">
        <v>57</v>
      </c>
      <c r="C8188" s="30" t="s">
        <v>35</v>
      </c>
      <c r="D8188" s="30" t="s">
        <v>60</v>
      </c>
      <c r="E8188" s="84">
        <v>44562</v>
      </c>
      <c r="F8188" s="85" t="s">
        <v>142</v>
      </c>
      <c r="G8188" s="86">
        <v>0.30174574571600626</v>
      </c>
      <c r="H8188" s="86">
        <v>0.27728448252389776</v>
      </c>
      <c r="I8188" s="86">
        <v>0</v>
      </c>
      <c r="J8188" s="75">
        <v>0</v>
      </c>
      <c r="K8188" s="75">
        <v>0</v>
      </c>
      <c r="L8188" s="75">
        <v>0.25181421507906376</v>
      </c>
    </row>
    <row r="8189" spans="2:12" ht="19.5" customHeight="1" x14ac:dyDescent="0.3">
      <c r="B8189" s="32" t="s">
        <v>57</v>
      </c>
      <c r="C8189" s="30" t="s">
        <v>35</v>
      </c>
      <c r="D8189" s="30" t="s">
        <v>60</v>
      </c>
      <c r="E8189" s="84">
        <v>45108</v>
      </c>
      <c r="F8189" s="85" t="s">
        <v>143</v>
      </c>
      <c r="G8189" s="86">
        <v>0.147904186024676</v>
      </c>
      <c r="H8189" s="86">
        <v>0.14024260127825575</v>
      </c>
      <c r="I8189" s="86">
        <v>0</v>
      </c>
      <c r="J8189" s="75">
        <v>0</v>
      </c>
      <c r="K8189" s="75">
        <v>0</v>
      </c>
      <c r="L8189" s="75">
        <v>0.11767732167203264</v>
      </c>
    </row>
    <row r="8190" spans="2:12" ht="19.5" customHeight="1" x14ac:dyDescent="0.3">
      <c r="B8190" s="32" t="s">
        <v>57</v>
      </c>
      <c r="C8190" s="30" t="s">
        <v>35</v>
      </c>
      <c r="D8190" s="30" t="s">
        <v>60</v>
      </c>
      <c r="E8190" s="84">
        <v>45078</v>
      </c>
      <c r="F8190" s="85" t="s">
        <v>143</v>
      </c>
      <c r="G8190" s="86">
        <v>0</v>
      </c>
      <c r="H8190" s="86">
        <v>0</v>
      </c>
      <c r="I8190" s="86">
        <v>0.13706184580775096</v>
      </c>
      <c r="J8190" s="75">
        <v>0.13139662033025468</v>
      </c>
      <c r="K8190" s="75">
        <v>0</v>
      </c>
      <c r="L8190" s="75">
        <v>0.12395988686314935</v>
      </c>
    </row>
    <row r="8191" spans="2:12" ht="19.5" customHeight="1" x14ac:dyDescent="0.3">
      <c r="B8191" s="32" t="s">
        <v>57</v>
      </c>
      <c r="C8191" s="30" t="s">
        <v>35</v>
      </c>
      <c r="D8191" s="30" t="s">
        <v>60</v>
      </c>
      <c r="E8191" s="84">
        <v>45047</v>
      </c>
      <c r="F8191" s="85" t="s">
        <v>143</v>
      </c>
      <c r="G8191" s="86">
        <v>0</v>
      </c>
      <c r="H8191" s="86">
        <v>0</v>
      </c>
      <c r="I8191" s="86">
        <v>0</v>
      </c>
      <c r="J8191" s="75">
        <v>0.11311507762576187</v>
      </c>
      <c r="K8191" s="75">
        <v>0.10568067341038216</v>
      </c>
      <c r="L8191" s="75">
        <v>0.11147760878154989</v>
      </c>
    </row>
    <row r="8192" spans="2:12" ht="19.5" customHeight="1" x14ac:dyDescent="0.3">
      <c r="B8192" s="32" t="s">
        <v>57</v>
      </c>
      <c r="C8192" s="30" t="s">
        <v>35</v>
      </c>
      <c r="D8192" s="30" t="s">
        <v>60</v>
      </c>
      <c r="E8192" s="84">
        <v>45017</v>
      </c>
      <c r="F8192" s="85" t="s">
        <v>143</v>
      </c>
      <c r="G8192" s="86">
        <v>0</v>
      </c>
      <c r="H8192" s="86">
        <v>0</v>
      </c>
      <c r="I8192" s="86">
        <v>0</v>
      </c>
      <c r="J8192" s="75">
        <v>0.12174790891103178</v>
      </c>
      <c r="K8192" s="75">
        <v>0.10809245897978594</v>
      </c>
      <c r="L8192" s="75">
        <v>0.11443658089377565</v>
      </c>
    </row>
    <row r="8193" spans="2:12" ht="19.5" customHeight="1" x14ac:dyDescent="0.3">
      <c r="B8193" s="32" t="s">
        <v>57</v>
      </c>
      <c r="C8193" s="30" t="s">
        <v>35</v>
      </c>
      <c r="D8193" s="30" t="s">
        <v>60</v>
      </c>
      <c r="E8193" s="84">
        <v>44986</v>
      </c>
      <c r="F8193" s="85" t="s">
        <v>143</v>
      </c>
      <c r="G8193" s="86">
        <v>0</v>
      </c>
      <c r="H8193" s="86">
        <v>0.1479877017911409</v>
      </c>
      <c r="I8193" s="86">
        <v>0.127444022716969</v>
      </c>
      <c r="J8193" s="75">
        <v>0</v>
      </c>
      <c r="K8193" s="75">
        <v>0</v>
      </c>
      <c r="L8193" s="75">
        <v>0.13517966850830954</v>
      </c>
    </row>
    <row r="8194" spans="2:12" ht="19.5" customHeight="1" x14ac:dyDescent="0.3">
      <c r="B8194" s="32" t="s">
        <v>57</v>
      </c>
      <c r="C8194" s="30" t="s">
        <v>35</v>
      </c>
      <c r="D8194" s="30" t="s">
        <v>60</v>
      </c>
      <c r="E8194" s="84">
        <v>44958</v>
      </c>
      <c r="F8194" s="85" t="s">
        <v>143</v>
      </c>
      <c r="G8194" s="86">
        <v>0.21068309858057233</v>
      </c>
      <c r="H8194" s="86">
        <v>0.19538979772754403</v>
      </c>
      <c r="I8194" s="86">
        <v>0</v>
      </c>
      <c r="J8194" s="75">
        <v>0</v>
      </c>
      <c r="K8194" s="75">
        <v>0</v>
      </c>
      <c r="L8194" s="75">
        <v>0.16999947661041565</v>
      </c>
    </row>
    <row r="8195" spans="2:12" ht="19.5" customHeight="1" x14ac:dyDescent="0.3">
      <c r="B8195" s="32" t="s">
        <v>57</v>
      </c>
      <c r="C8195" s="30" t="s">
        <v>35</v>
      </c>
      <c r="D8195" s="30" t="s">
        <v>60</v>
      </c>
      <c r="E8195" s="84">
        <v>44927</v>
      </c>
      <c r="F8195" s="85" t="s">
        <v>143</v>
      </c>
      <c r="G8195" s="87">
        <v>0.16651774876891115</v>
      </c>
      <c r="H8195" s="87">
        <v>0.14254890238652834</v>
      </c>
      <c r="I8195" s="87">
        <v>0</v>
      </c>
      <c r="J8195" s="75">
        <v>0</v>
      </c>
      <c r="K8195" s="75">
        <v>0</v>
      </c>
      <c r="L8195" s="75">
        <v>9.2021473219960778E-2</v>
      </c>
    </row>
    <row r="8196" spans="2:12" ht="19.5" customHeight="1" x14ac:dyDescent="0.3">
      <c r="B8196" s="32" t="s">
        <v>57</v>
      </c>
      <c r="C8196" s="30" t="s">
        <v>35</v>
      </c>
      <c r="D8196" s="30" t="s">
        <v>60</v>
      </c>
      <c r="E8196" s="84">
        <v>44896</v>
      </c>
      <c r="F8196" s="85" t="s">
        <v>143</v>
      </c>
      <c r="G8196" s="86">
        <v>0.21219393681823084</v>
      </c>
      <c r="H8196" s="86">
        <v>0.19968678280925065</v>
      </c>
      <c r="I8196" s="86">
        <v>0</v>
      </c>
      <c r="J8196" s="75">
        <v>0</v>
      </c>
      <c r="K8196" s="75">
        <v>0</v>
      </c>
      <c r="L8196" s="75">
        <v>0.20360226128587228</v>
      </c>
    </row>
    <row r="8197" spans="2:12" ht="19.5" customHeight="1" x14ac:dyDescent="0.3">
      <c r="B8197" s="32" t="s">
        <v>57</v>
      </c>
      <c r="C8197" s="30" t="s">
        <v>35</v>
      </c>
      <c r="D8197" s="30" t="s">
        <v>60</v>
      </c>
      <c r="E8197" s="84">
        <v>44866</v>
      </c>
      <c r="F8197" s="85" t="s">
        <v>143</v>
      </c>
      <c r="G8197" s="86">
        <v>0</v>
      </c>
      <c r="H8197" s="86">
        <v>0.19236114559484119</v>
      </c>
      <c r="I8197" s="86">
        <v>0.17818804746872458</v>
      </c>
      <c r="J8197" s="75">
        <v>0</v>
      </c>
      <c r="K8197" s="75">
        <v>0</v>
      </c>
      <c r="L8197" s="75">
        <v>0.16337391631673445</v>
      </c>
    </row>
    <row r="8198" spans="2:12" ht="19.5" customHeight="1" x14ac:dyDescent="0.3">
      <c r="B8198" s="32" t="s">
        <v>57</v>
      </c>
      <c r="C8198" s="30" t="s">
        <v>35</v>
      </c>
      <c r="D8198" s="30" t="s">
        <v>60</v>
      </c>
      <c r="E8198" s="84">
        <v>44835</v>
      </c>
      <c r="F8198" s="85" t="s">
        <v>143</v>
      </c>
      <c r="G8198" s="86">
        <v>0</v>
      </c>
      <c r="H8198" s="86">
        <v>0</v>
      </c>
      <c r="I8198" s="86">
        <v>0</v>
      </c>
      <c r="J8198" s="75">
        <v>0.23271775183542492</v>
      </c>
      <c r="K8198" s="75">
        <v>0.21134944983948106</v>
      </c>
      <c r="L8198" s="75">
        <v>0.20074221481283658</v>
      </c>
    </row>
    <row r="8199" spans="2:12" ht="19.5" customHeight="1" x14ac:dyDescent="0.3">
      <c r="B8199" s="32" t="s">
        <v>57</v>
      </c>
      <c r="C8199" s="30" t="s">
        <v>35</v>
      </c>
      <c r="D8199" s="30" t="s">
        <v>60</v>
      </c>
      <c r="E8199" s="84">
        <v>44805</v>
      </c>
      <c r="F8199" s="85" t="s">
        <v>143</v>
      </c>
      <c r="G8199" s="86">
        <v>0</v>
      </c>
      <c r="H8199" s="86">
        <v>0</v>
      </c>
      <c r="I8199" s="86">
        <v>0.31321438187341277</v>
      </c>
      <c r="J8199" s="75">
        <v>0.28860459032306773</v>
      </c>
      <c r="K8199" s="75">
        <v>0</v>
      </c>
      <c r="L8199" s="75">
        <v>0.29651871013679787</v>
      </c>
    </row>
    <row r="8200" spans="2:12" ht="19.5" customHeight="1" x14ac:dyDescent="0.3">
      <c r="B8200" s="32" t="s">
        <v>57</v>
      </c>
      <c r="C8200" s="30" t="s">
        <v>35</v>
      </c>
      <c r="D8200" s="30" t="s">
        <v>60</v>
      </c>
      <c r="E8200" s="84">
        <v>44774</v>
      </c>
      <c r="F8200" s="85" t="s">
        <v>143</v>
      </c>
      <c r="G8200" s="86">
        <v>0</v>
      </c>
      <c r="H8200" s="86">
        <v>0</v>
      </c>
      <c r="I8200" s="86">
        <v>0.3601203905464595</v>
      </c>
      <c r="J8200" s="75">
        <v>0.35952504225228971</v>
      </c>
      <c r="K8200" s="75">
        <v>0</v>
      </c>
      <c r="L8200" s="75">
        <v>0.3961280429474851</v>
      </c>
    </row>
    <row r="8201" spans="2:12" ht="19.5" customHeight="1" x14ac:dyDescent="0.3">
      <c r="B8201" s="32" t="s">
        <v>57</v>
      </c>
      <c r="C8201" s="30" t="s">
        <v>35</v>
      </c>
      <c r="D8201" s="30" t="s">
        <v>60</v>
      </c>
      <c r="E8201" s="84">
        <v>44743</v>
      </c>
      <c r="F8201" s="85" t="s">
        <v>143</v>
      </c>
      <c r="G8201" s="86">
        <v>0.3230320220873345</v>
      </c>
      <c r="H8201" s="86">
        <v>0.31810442564715252</v>
      </c>
      <c r="I8201" s="86">
        <v>0</v>
      </c>
      <c r="J8201" s="75">
        <v>0</v>
      </c>
      <c r="K8201" s="75">
        <v>0</v>
      </c>
      <c r="L8201" s="75">
        <v>0.32628767345218235</v>
      </c>
    </row>
    <row r="8202" spans="2:12" ht="19.5" customHeight="1" x14ac:dyDescent="0.3">
      <c r="B8202" s="32" t="s">
        <v>57</v>
      </c>
      <c r="C8202" s="30" t="s">
        <v>35</v>
      </c>
      <c r="D8202" s="30" t="s">
        <v>60</v>
      </c>
      <c r="E8202" s="84">
        <v>44713</v>
      </c>
      <c r="F8202" s="85" t="s">
        <v>143</v>
      </c>
      <c r="G8202" s="86">
        <v>0</v>
      </c>
      <c r="H8202" s="86">
        <v>0</v>
      </c>
      <c r="I8202" s="86">
        <v>0.2736161125602139</v>
      </c>
      <c r="J8202" s="75">
        <v>0.26923965838016412</v>
      </c>
      <c r="K8202" s="75">
        <v>0</v>
      </c>
      <c r="L8202" s="75">
        <v>0.26862482360669471</v>
      </c>
    </row>
    <row r="8203" spans="2:12" ht="19.5" customHeight="1" x14ac:dyDescent="0.3">
      <c r="B8203" s="32" t="s">
        <v>57</v>
      </c>
      <c r="C8203" s="30" t="s">
        <v>35</v>
      </c>
      <c r="D8203" s="30" t="s">
        <v>60</v>
      </c>
      <c r="E8203" s="84">
        <v>44682</v>
      </c>
      <c r="F8203" s="85" t="s">
        <v>143</v>
      </c>
      <c r="G8203" s="86">
        <v>0</v>
      </c>
      <c r="H8203" s="86">
        <v>0</v>
      </c>
      <c r="I8203" s="86">
        <v>0</v>
      </c>
      <c r="J8203" s="75">
        <v>0.24706450127644952</v>
      </c>
      <c r="K8203" s="75">
        <v>0.2392056488767918</v>
      </c>
      <c r="L8203" s="75">
        <v>0.23027381594301036</v>
      </c>
    </row>
    <row r="8204" spans="2:12" ht="19.5" customHeight="1" x14ac:dyDescent="0.3">
      <c r="B8204" s="32" t="s">
        <v>57</v>
      </c>
      <c r="C8204" s="30" t="s">
        <v>35</v>
      </c>
      <c r="D8204" s="30" t="s">
        <v>60</v>
      </c>
      <c r="E8204" s="84">
        <v>44652</v>
      </c>
      <c r="F8204" s="85" t="s">
        <v>143</v>
      </c>
      <c r="G8204" s="86">
        <v>0</v>
      </c>
      <c r="H8204" s="86">
        <v>0</v>
      </c>
      <c r="I8204" s="86">
        <v>0</v>
      </c>
      <c r="J8204" s="75">
        <v>0.26768701758912061</v>
      </c>
      <c r="K8204" s="75">
        <v>0.24620620504433435</v>
      </c>
      <c r="L8204" s="75">
        <v>0.23661744463936007</v>
      </c>
    </row>
    <row r="8205" spans="2:12" ht="19.5" customHeight="1" x14ac:dyDescent="0.3">
      <c r="B8205" s="32" t="s">
        <v>57</v>
      </c>
      <c r="C8205" s="30" t="s">
        <v>35</v>
      </c>
      <c r="D8205" s="30" t="s">
        <v>60</v>
      </c>
      <c r="E8205" s="84">
        <v>44621</v>
      </c>
      <c r="F8205" s="85" t="s">
        <v>143</v>
      </c>
      <c r="G8205" s="86">
        <v>0</v>
      </c>
      <c r="H8205" s="86">
        <v>0.38974557438107416</v>
      </c>
      <c r="I8205" s="86">
        <v>0.36050417194099821</v>
      </c>
      <c r="J8205" s="75">
        <v>0</v>
      </c>
      <c r="K8205" s="75">
        <v>0</v>
      </c>
      <c r="L8205" s="75">
        <v>0.34730185726195506</v>
      </c>
    </row>
    <row r="8206" spans="2:12" ht="19.5" customHeight="1" x14ac:dyDescent="0.3">
      <c r="B8206" s="32" t="s">
        <v>57</v>
      </c>
      <c r="C8206" s="30" t="s">
        <v>35</v>
      </c>
      <c r="D8206" s="30" t="s">
        <v>60</v>
      </c>
      <c r="E8206" s="84">
        <v>44593</v>
      </c>
      <c r="F8206" s="85" t="s">
        <v>143</v>
      </c>
      <c r="G8206" s="86">
        <v>0.29036554746384352</v>
      </c>
      <c r="H8206" s="86">
        <v>0.26122218274737868</v>
      </c>
      <c r="I8206" s="86">
        <v>0</v>
      </c>
      <c r="J8206" s="75">
        <v>0</v>
      </c>
      <c r="K8206" s="75">
        <v>0</v>
      </c>
      <c r="L8206" s="75">
        <v>0.25151776786386476</v>
      </c>
    </row>
    <row r="8207" spans="2:12" ht="19.5" customHeight="1" x14ac:dyDescent="0.3">
      <c r="B8207" s="32" t="s">
        <v>57</v>
      </c>
      <c r="C8207" s="30" t="s">
        <v>35</v>
      </c>
      <c r="D8207" s="30" t="s">
        <v>60</v>
      </c>
      <c r="E8207" s="84">
        <v>44562</v>
      </c>
      <c r="F8207" s="85" t="s">
        <v>143</v>
      </c>
      <c r="G8207" s="86">
        <v>0.29974574571600626</v>
      </c>
      <c r="H8207" s="86">
        <v>0.27528448252389776</v>
      </c>
      <c r="I8207" s="86">
        <v>0</v>
      </c>
      <c r="J8207" s="75">
        <v>0</v>
      </c>
      <c r="K8207" s="75">
        <v>0</v>
      </c>
      <c r="L8207" s="75">
        <v>0.24981421507906379</v>
      </c>
    </row>
    <row r="8208" spans="2:12" ht="19.5" customHeight="1" x14ac:dyDescent="0.3">
      <c r="B8208" s="32" t="s">
        <v>57</v>
      </c>
      <c r="C8208" s="30" t="s">
        <v>35</v>
      </c>
      <c r="D8208" s="30" t="s">
        <v>60</v>
      </c>
      <c r="E8208" s="84">
        <v>45108</v>
      </c>
      <c r="F8208" s="85" t="s">
        <v>144</v>
      </c>
      <c r="G8208" s="86">
        <v>0.144904186024676</v>
      </c>
      <c r="H8208" s="86">
        <v>0.13724260127825574</v>
      </c>
      <c r="I8208" s="86">
        <v>0</v>
      </c>
      <c r="J8208" s="75">
        <v>0</v>
      </c>
      <c r="K8208" s="75">
        <v>0</v>
      </c>
      <c r="L8208" s="75">
        <v>0.11467732167203265</v>
      </c>
    </row>
    <row r="8209" spans="2:12" ht="19.5" customHeight="1" x14ac:dyDescent="0.3">
      <c r="B8209" s="32" t="s">
        <v>57</v>
      </c>
      <c r="C8209" s="30" t="s">
        <v>35</v>
      </c>
      <c r="D8209" s="30" t="s">
        <v>60</v>
      </c>
      <c r="E8209" s="84">
        <v>45078</v>
      </c>
      <c r="F8209" s="85" t="s">
        <v>144</v>
      </c>
      <c r="G8209" s="86">
        <v>0</v>
      </c>
      <c r="H8209" s="86">
        <v>0</v>
      </c>
      <c r="I8209" s="86">
        <v>0.13406184580775096</v>
      </c>
      <c r="J8209" s="75">
        <v>0.12839662033025467</v>
      </c>
      <c r="K8209" s="75">
        <v>0</v>
      </c>
      <c r="L8209" s="75">
        <v>0.12095988686314936</v>
      </c>
    </row>
    <row r="8210" spans="2:12" ht="19.5" customHeight="1" x14ac:dyDescent="0.3">
      <c r="B8210" s="32" t="s">
        <v>57</v>
      </c>
      <c r="C8210" s="30" t="s">
        <v>35</v>
      </c>
      <c r="D8210" s="30" t="s">
        <v>60</v>
      </c>
      <c r="E8210" s="84">
        <v>45047</v>
      </c>
      <c r="F8210" s="85" t="s">
        <v>144</v>
      </c>
      <c r="G8210" s="86">
        <v>0</v>
      </c>
      <c r="H8210" s="86">
        <v>0</v>
      </c>
      <c r="I8210" s="86">
        <v>0</v>
      </c>
      <c r="J8210" s="75">
        <v>0.11011507762576188</v>
      </c>
      <c r="K8210" s="75">
        <v>0.10268067341038217</v>
      </c>
      <c r="L8210" s="75">
        <v>0.1084776087815499</v>
      </c>
    </row>
    <row r="8211" spans="2:12" ht="19.5" customHeight="1" x14ac:dyDescent="0.3">
      <c r="B8211" s="32" t="s">
        <v>57</v>
      </c>
      <c r="C8211" s="30" t="s">
        <v>35</v>
      </c>
      <c r="D8211" s="30" t="s">
        <v>60</v>
      </c>
      <c r="E8211" s="84">
        <v>45017</v>
      </c>
      <c r="F8211" s="85" t="s">
        <v>144</v>
      </c>
      <c r="G8211" s="86">
        <v>0</v>
      </c>
      <c r="H8211" s="86">
        <v>0</v>
      </c>
      <c r="I8211" s="86">
        <v>0</v>
      </c>
      <c r="J8211" s="75">
        <v>0.11874790891103179</v>
      </c>
      <c r="K8211" s="75">
        <v>0.10509245897978595</v>
      </c>
      <c r="L8211" s="75">
        <v>0.11143658089377566</v>
      </c>
    </row>
    <row r="8212" spans="2:12" ht="19.5" customHeight="1" x14ac:dyDescent="0.3">
      <c r="B8212" s="32" t="s">
        <v>57</v>
      </c>
      <c r="C8212" s="30" t="s">
        <v>35</v>
      </c>
      <c r="D8212" s="30" t="s">
        <v>60</v>
      </c>
      <c r="E8212" s="84">
        <v>44986</v>
      </c>
      <c r="F8212" s="85" t="s">
        <v>144</v>
      </c>
      <c r="G8212" s="86">
        <v>0</v>
      </c>
      <c r="H8212" s="86">
        <v>0.1449877017911409</v>
      </c>
      <c r="I8212" s="86">
        <v>0.12444402271696901</v>
      </c>
      <c r="J8212" s="75">
        <v>0</v>
      </c>
      <c r="K8212" s="75">
        <v>0</v>
      </c>
      <c r="L8212" s="75">
        <v>0.13217966850830953</v>
      </c>
    </row>
    <row r="8213" spans="2:12" ht="19.5" customHeight="1" x14ac:dyDescent="0.3">
      <c r="B8213" s="32" t="s">
        <v>57</v>
      </c>
      <c r="C8213" s="30" t="s">
        <v>35</v>
      </c>
      <c r="D8213" s="30" t="s">
        <v>60</v>
      </c>
      <c r="E8213" s="84">
        <v>44958</v>
      </c>
      <c r="F8213" s="85" t="s">
        <v>144</v>
      </c>
      <c r="G8213" s="86">
        <v>0.20768309858057232</v>
      </c>
      <c r="H8213" s="86">
        <v>0.19238979772754403</v>
      </c>
      <c r="I8213" s="86">
        <v>0</v>
      </c>
      <c r="J8213" s="75">
        <v>0</v>
      </c>
      <c r="K8213" s="75">
        <v>0</v>
      </c>
      <c r="L8213" s="75">
        <v>0.16699947661041564</v>
      </c>
    </row>
    <row r="8214" spans="2:12" ht="19.5" customHeight="1" x14ac:dyDescent="0.3">
      <c r="B8214" s="32" t="s">
        <v>57</v>
      </c>
      <c r="C8214" s="30" t="s">
        <v>35</v>
      </c>
      <c r="D8214" s="30" t="s">
        <v>60</v>
      </c>
      <c r="E8214" s="84">
        <v>44927</v>
      </c>
      <c r="F8214" s="85" t="s">
        <v>144</v>
      </c>
      <c r="G8214" s="86">
        <v>0.16351774876891115</v>
      </c>
      <c r="H8214" s="86">
        <v>0.13954890238652834</v>
      </c>
      <c r="I8214" s="86">
        <v>0</v>
      </c>
      <c r="J8214" s="75">
        <v>0</v>
      </c>
      <c r="K8214" s="75">
        <v>0</v>
      </c>
      <c r="L8214" s="75">
        <v>8.9021473219960789E-2</v>
      </c>
    </row>
    <row r="8215" spans="2:12" ht="19.5" customHeight="1" x14ac:dyDescent="0.3">
      <c r="B8215" s="32" t="s">
        <v>57</v>
      </c>
      <c r="C8215" s="30" t="s">
        <v>35</v>
      </c>
      <c r="D8215" s="30" t="s">
        <v>60</v>
      </c>
      <c r="E8215" s="84">
        <v>44896</v>
      </c>
      <c r="F8215" s="85" t="s">
        <v>144</v>
      </c>
      <c r="G8215" s="86">
        <v>0.20919393681823084</v>
      </c>
      <c r="H8215" s="86">
        <v>0.19668678280925064</v>
      </c>
      <c r="I8215" s="86">
        <v>0</v>
      </c>
      <c r="J8215" s="75">
        <v>0</v>
      </c>
      <c r="K8215" s="75">
        <v>0</v>
      </c>
      <c r="L8215" s="75">
        <v>0.20060226128587227</v>
      </c>
    </row>
    <row r="8216" spans="2:12" ht="19.5" customHeight="1" x14ac:dyDescent="0.3">
      <c r="B8216" s="32" t="s">
        <v>57</v>
      </c>
      <c r="C8216" s="30" t="s">
        <v>35</v>
      </c>
      <c r="D8216" s="30" t="s">
        <v>60</v>
      </c>
      <c r="E8216" s="84">
        <v>44866</v>
      </c>
      <c r="F8216" s="85" t="s">
        <v>144</v>
      </c>
      <c r="G8216" s="86">
        <v>0</v>
      </c>
      <c r="H8216" s="86">
        <v>0.18936114559484118</v>
      </c>
      <c r="I8216" s="86">
        <v>0.17518804746872457</v>
      </c>
      <c r="J8216" s="75">
        <v>0</v>
      </c>
      <c r="K8216" s="75">
        <v>0</v>
      </c>
      <c r="L8216" s="75">
        <v>0.16037391631673445</v>
      </c>
    </row>
    <row r="8217" spans="2:12" ht="19.5" customHeight="1" x14ac:dyDescent="0.3">
      <c r="B8217" s="32" t="s">
        <v>57</v>
      </c>
      <c r="C8217" s="30" t="s">
        <v>35</v>
      </c>
      <c r="D8217" s="30" t="s">
        <v>60</v>
      </c>
      <c r="E8217" s="84">
        <v>44835</v>
      </c>
      <c r="F8217" s="85" t="s">
        <v>144</v>
      </c>
      <c r="G8217" s="86">
        <v>0</v>
      </c>
      <c r="H8217" s="86">
        <v>0</v>
      </c>
      <c r="I8217" s="86">
        <v>0</v>
      </c>
      <c r="J8217" s="75">
        <v>0.22971775183542492</v>
      </c>
      <c r="K8217" s="75">
        <v>0.20834944983948106</v>
      </c>
      <c r="L8217" s="75">
        <v>0.19774221481283658</v>
      </c>
    </row>
    <row r="8218" spans="2:12" ht="19.5" customHeight="1" x14ac:dyDescent="0.3">
      <c r="B8218" s="32" t="s">
        <v>57</v>
      </c>
      <c r="C8218" s="30" t="s">
        <v>35</v>
      </c>
      <c r="D8218" s="30" t="s">
        <v>60</v>
      </c>
      <c r="E8218" s="84">
        <v>44805</v>
      </c>
      <c r="F8218" s="85" t="s">
        <v>144</v>
      </c>
      <c r="G8218" s="86">
        <v>0</v>
      </c>
      <c r="H8218" s="86">
        <v>0</v>
      </c>
      <c r="I8218" s="86">
        <v>0.31021438187341277</v>
      </c>
      <c r="J8218" s="75">
        <v>0.28560459032306773</v>
      </c>
      <c r="K8218" s="75">
        <v>0</v>
      </c>
      <c r="L8218" s="75">
        <v>0.29351871013679787</v>
      </c>
    </row>
    <row r="8219" spans="2:12" ht="19.5" customHeight="1" x14ac:dyDescent="0.3">
      <c r="B8219" s="32" t="s">
        <v>57</v>
      </c>
      <c r="C8219" s="30" t="s">
        <v>35</v>
      </c>
      <c r="D8219" s="30" t="s">
        <v>60</v>
      </c>
      <c r="E8219" s="84">
        <v>44774</v>
      </c>
      <c r="F8219" s="85" t="s">
        <v>144</v>
      </c>
      <c r="G8219" s="86">
        <v>0</v>
      </c>
      <c r="H8219" s="86">
        <v>0</v>
      </c>
      <c r="I8219" s="86">
        <v>0.3571203905464595</v>
      </c>
      <c r="J8219" s="75">
        <v>0.3565250422522897</v>
      </c>
      <c r="K8219" s="75">
        <v>0</v>
      </c>
      <c r="L8219" s="75">
        <v>0.3931280429474851</v>
      </c>
    </row>
    <row r="8220" spans="2:12" ht="19.5" customHeight="1" x14ac:dyDescent="0.3">
      <c r="B8220" s="32" t="s">
        <v>57</v>
      </c>
      <c r="C8220" s="30" t="s">
        <v>35</v>
      </c>
      <c r="D8220" s="30" t="s">
        <v>60</v>
      </c>
      <c r="E8220" s="84">
        <v>44743</v>
      </c>
      <c r="F8220" s="85" t="s">
        <v>144</v>
      </c>
      <c r="G8220" s="86">
        <v>0.3200320220873345</v>
      </c>
      <c r="H8220" s="86">
        <v>0.31510442564715252</v>
      </c>
      <c r="I8220" s="86">
        <v>0</v>
      </c>
      <c r="J8220" s="75">
        <v>0</v>
      </c>
      <c r="K8220" s="75">
        <v>0</v>
      </c>
      <c r="L8220" s="75">
        <v>0.32328767345218234</v>
      </c>
    </row>
    <row r="8221" spans="2:12" ht="19.5" customHeight="1" x14ac:dyDescent="0.3">
      <c r="B8221" s="32" t="s">
        <v>57</v>
      </c>
      <c r="C8221" s="30" t="s">
        <v>35</v>
      </c>
      <c r="D8221" s="30" t="s">
        <v>60</v>
      </c>
      <c r="E8221" s="84">
        <v>44713</v>
      </c>
      <c r="F8221" s="85" t="s">
        <v>144</v>
      </c>
      <c r="G8221" s="86">
        <v>0</v>
      </c>
      <c r="H8221" s="86">
        <v>0</v>
      </c>
      <c r="I8221" s="86">
        <v>0.2706161125602139</v>
      </c>
      <c r="J8221" s="75">
        <v>0.26623965838016411</v>
      </c>
      <c r="K8221" s="75">
        <v>0</v>
      </c>
      <c r="L8221" s="75">
        <v>0.2656248236066947</v>
      </c>
    </row>
    <row r="8222" spans="2:12" ht="19.5" customHeight="1" x14ac:dyDescent="0.3">
      <c r="B8222" s="32" t="s">
        <v>57</v>
      </c>
      <c r="C8222" s="30" t="s">
        <v>35</v>
      </c>
      <c r="D8222" s="30" t="s">
        <v>60</v>
      </c>
      <c r="E8222" s="84">
        <v>44682</v>
      </c>
      <c r="F8222" s="85" t="s">
        <v>144</v>
      </c>
      <c r="G8222" s="86">
        <v>0</v>
      </c>
      <c r="H8222" s="86">
        <v>0</v>
      </c>
      <c r="I8222" s="86">
        <v>0</v>
      </c>
      <c r="J8222" s="75">
        <v>0.24406450127644952</v>
      </c>
      <c r="K8222" s="75">
        <v>0.2362056488767918</v>
      </c>
      <c r="L8222" s="75">
        <v>0.22727381594301035</v>
      </c>
    </row>
    <row r="8223" spans="2:12" ht="19.5" customHeight="1" x14ac:dyDescent="0.3">
      <c r="B8223" s="32" t="s">
        <v>57</v>
      </c>
      <c r="C8223" s="30" t="s">
        <v>35</v>
      </c>
      <c r="D8223" s="30" t="s">
        <v>60</v>
      </c>
      <c r="E8223" s="84">
        <v>44652</v>
      </c>
      <c r="F8223" s="85" t="s">
        <v>144</v>
      </c>
      <c r="G8223" s="86">
        <v>0</v>
      </c>
      <c r="H8223" s="86">
        <v>0</v>
      </c>
      <c r="I8223" s="86">
        <v>0</v>
      </c>
      <c r="J8223" s="75">
        <v>0.26468701758912061</v>
      </c>
      <c r="K8223" s="75">
        <v>0.24320620504433435</v>
      </c>
      <c r="L8223" s="75">
        <v>0.23361744463936007</v>
      </c>
    </row>
    <row r="8224" spans="2:12" ht="19.5" customHeight="1" x14ac:dyDescent="0.3">
      <c r="B8224" s="32" t="s">
        <v>57</v>
      </c>
      <c r="C8224" s="30" t="s">
        <v>35</v>
      </c>
      <c r="D8224" s="30" t="s">
        <v>60</v>
      </c>
      <c r="E8224" s="84">
        <v>44621</v>
      </c>
      <c r="F8224" s="85" t="s">
        <v>144</v>
      </c>
      <c r="G8224" s="86">
        <v>0</v>
      </c>
      <c r="H8224" s="86">
        <v>0.38674557438107415</v>
      </c>
      <c r="I8224" s="86">
        <v>0.35750417194099821</v>
      </c>
      <c r="J8224" s="75">
        <v>0</v>
      </c>
      <c r="K8224" s="75">
        <v>0</v>
      </c>
      <c r="L8224" s="75">
        <v>0.34430185726195506</v>
      </c>
    </row>
    <row r="8225" spans="2:12" ht="19.5" customHeight="1" x14ac:dyDescent="0.3">
      <c r="B8225" s="32" t="s">
        <v>57</v>
      </c>
      <c r="C8225" s="30" t="s">
        <v>35</v>
      </c>
      <c r="D8225" s="30" t="s">
        <v>60</v>
      </c>
      <c r="E8225" s="84">
        <v>44593</v>
      </c>
      <c r="F8225" s="85" t="s">
        <v>144</v>
      </c>
      <c r="G8225" s="86">
        <v>0.28736554746384352</v>
      </c>
      <c r="H8225" s="86">
        <v>0.25822218274737868</v>
      </c>
      <c r="I8225" s="86">
        <v>0</v>
      </c>
      <c r="J8225" s="75">
        <v>0</v>
      </c>
      <c r="K8225" s="75">
        <v>0</v>
      </c>
      <c r="L8225" s="75">
        <v>0.24851776786386476</v>
      </c>
    </row>
    <row r="8226" spans="2:12" ht="19.5" customHeight="1" x14ac:dyDescent="0.3">
      <c r="B8226" s="32" t="s">
        <v>57</v>
      </c>
      <c r="C8226" s="30" t="s">
        <v>35</v>
      </c>
      <c r="D8226" s="30" t="s">
        <v>60</v>
      </c>
      <c r="E8226" s="84">
        <v>44562</v>
      </c>
      <c r="F8226" s="85" t="s">
        <v>144</v>
      </c>
      <c r="G8226" s="86">
        <v>0.29674574571600626</v>
      </c>
      <c r="H8226" s="86">
        <v>0.27228448252389775</v>
      </c>
      <c r="I8226" s="86">
        <v>0</v>
      </c>
      <c r="J8226" s="75">
        <v>0</v>
      </c>
      <c r="K8226" s="75">
        <v>0</v>
      </c>
      <c r="L8226" s="75">
        <v>0.24681421507906379</v>
      </c>
    </row>
    <row r="8227" spans="2:12" ht="19.5" customHeight="1" x14ac:dyDescent="0.3">
      <c r="B8227" s="32" t="s">
        <v>57</v>
      </c>
      <c r="C8227" s="30" t="s">
        <v>35</v>
      </c>
      <c r="D8227" s="30" t="s">
        <v>82</v>
      </c>
      <c r="E8227" s="29">
        <v>44896</v>
      </c>
      <c r="F8227" s="28" t="s">
        <v>125</v>
      </c>
      <c r="G8227" s="27">
        <v>0.17169300000000001</v>
      </c>
      <c r="H8227" s="27">
        <v>0.15763199999999999</v>
      </c>
      <c r="I8227" s="27">
        <v>0</v>
      </c>
      <c r="J8227" s="26">
        <v>0</v>
      </c>
      <c r="K8227" s="26">
        <v>0</v>
      </c>
      <c r="L8227" s="26">
        <v>0.13939199999999999</v>
      </c>
    </row>
    <row r="8228" spans="2:12" ht="19.5" customHeight="1" x14ac:dyDescent="0.3">
      <c r="B8228" s="32" t="s">
        <v>57</v>
      </c>
      <c r="C8228" s="30" t="s">
        <v>35</v>
      </c>
      <c r="D8228" s="30" t="s">
        <v>82</v>
      </c>
      <c r="E8228" s="29">
        <v>44866</v>
      </c>
      <c r="F8228" s="28" t="s">
        <v>125</v>
      </c>
      <c r="G8228" s="27">
        <v>0</v>
      </c>
      <c r="H8228" s="27">
        <v>0.17582300000000001</v>
      </c>
      <c r="I8228" s="27">
        <v>0.15911800000000001</v>
      </c>
      <c r="J8228" s="26">
        <v>0</v>
      </c>
      <c r="K8228" s="26">
        <v>0</v>
      </c>
      <c r="L8228" s="26">
        <v>0.13869499999999998</v>
      </c>
    </row>
    <row r="8229" spans="2:12" ht="19.5" customHeight="1" x14ac:dyDescent="0.3">
      <c r="B8229" s="32" t="s">
        <v>57</v>
      </c>
      <c r="C8229" s="30" t="s">
        <v>35</v>
      </c>
      <c r="D8229" s="30" t="s">
        <v>82</v>
      </c>
      <c r="E8229" s="29">
        <v>44835</v>
      </c>
      <c r="F8229" s="28" t="s">
        <v>125</v>
      </c>
      <c r="G8229" s="27">
        <v>0</v>
      </c>
      <c r="H8229" s="27">
        <v>0</v>
      </c>
      <c r="I8229" s="27">
        <v>0</v>
      </c>
      <c r="J8229" s="26">
        <v>0.192437</v>
      </c>
      <c r="K8229" s="26">
        <v>0.16467399999999999</v>
      </c>
      <c r="L8229" s="26">
        <v>0.15123500000000001</v>
      </c>
    </row>
    <row r="8230" spans="2:12" ht="19.5" customHeight="1" x14ac:dyDescent="0.3">
      <c r="B8230" s="32" t="s">
        <v>57</v>
      </c>
      <c r="C8230" s="30" t="s">
        <v>35</v>
      </c>
      <c r="D8230" s="30" t="s">
        <v>82</v>
      </c>
      <c r="E8230" s="29">
        <v>44805</v>
      </c>
      <c r="F8230" s="28" t="s">
        <v>125</v>
      </c>
      <c r="G8230" s="27">
        <v>0</v>
      </c>
      <c r="H8230" s="27">
        <v>0</v>
      </c>
      <c r="I8230" s="27">
        <v>0.20377799999999999</v>
      </c>
      <c r="J8230" s="26">
        <v>0.178147</v>
      </c>
      <c r="K8230" s="26">
        <v>0</v>
      </c>
      <c r="L8230" s="26">
        <v>0.16412399999999999</v>
      </c>
    </row>
    <row r="8231" spans="2:12" ht="19.5" customHeight="1" x14ac:dyDescent="0.3">
      <c r="B8231" s="32" t="s">
        <v>57</v>
      </c>
      <c r="C8231" s="30" t="s">
        <v>35</v>
      </c>
      <c r="D8231" s="30" t="s">
        <v>82</v>
      </c>
      <c r="E8231" s="29">
        <v>44774</v>
      </c>
      <c r="F8231" s="28" t="s">
        <v>125</v>
      </c>
      <c r="G8231" s="27">
        <v>0</v>
      </c>
      <c r="H8231" s="27">
        <v>0</v>
      </c>
      <c r="I8231" s="27">
        <v>0.20136899999999999</v>
      </c>
      <c r="J8231" s="26">
        <v>0.195381</v>
      </c>
      <c r="K8231" s="26">
        <v>0</v>
      </c>
      <c r="L8231" s="26">
        <v>0.18704999999999999</v>
      </c>
    </row>
    <row r="8232" spans="2:12" ht="19.5" customHeight="1" x14ac:dyDescent="0.3">
      <c r="B8232" s="32" t="s">
        <v>57</v>
      </c>
      <c r="C8232" s="30" t="s">
        <v>35</v>
      </c>
      <c r="D8232" s="30" t="s">
        <v>82</v>
      </c>
      <c r="E8232" s="29">
        <v>44743</v>
      </c>
      <c r="F8232" s="28" t="s">
        <v>125</v>
      </c>
      <c r="G8232" s="27">
        <v>0.20000799999999999</v>
      </c>
      <c r="H8232" s="27">
        <v>0.19411700000000001</v>
      </c>
      <c r="I8232" s="27">
        <v>0</v>
      </c>
      <c r="J8232" s="26">
        <v>0</v>
      </c>
      <c r="K8232" s="26">
        <v>0</v>
      </c>
      <c r="L8232" s="26">
        <v>0.16917299999999999</v>
      </c>
    </row>
    <row r="8233" spans="2:12" ht="19.5" customHeight="1" x14ac:dyDescent="0.3">
      <c r="B8233" s="32" t="s">
        <v>57</v>
      </c>
      <c r="C8233" s="30" t="s">
        <v>35</v>
      </c>
      <c r="D8233" s="30" t="s">
        <v>82</v>
      </c>
      <c r="E8233" s="29">
        <v>44713</v>
      </c>
      <c r="F8233" s="28" t="s">
        <v>125</v>
      </c>
      <c r="G8233" s="27">
        <v>0</v>
      </c>
      <c r="H8233" s="27">
        <v>0</v>
      </c>
      <c r="I8233" s="27">
        <v>0.212621</v>
      </c>
      <c r="J8233" s="26">
        <v>0.207285</v>
      </c>
      <c r="K8233" s="26">
        <v>0</v>
      </c>
      <c r="L8233" s="26">
        <v>0.202904</v>
      </c>
    </row>
    <row r="8234" spans="2:12" ht="19.5" customHeight="1" x14ac:dyDescent="0.3">
      <c r="B8234" s="32" t="s">
        <v>57</v>
      </c>
      <c r="C8234" s="30" t="s">
        <v>35</v>
      </c>
      <c r="D8234" s="30" t="s">
        <v>82</v>
      </c>
      <c r="E8234" s="29">
        <v>44682</v>
      </c>
      <c r="F8234" s="28" t="s">
        <v>125</v>
      </c>
      <c r="G8234" s="27">
        <v>0</v>
      </c>
      <c r="H8234" s="27">
        <v>0</v>
      </c>
      <c r="I8234" s="27">
        <v>0</v>
      </c>
      <c r="J8234" s="26">
        <v>0.233432</v>
      </c>
      <c r="K8234" s="26">
        <v>0.22049099999999999</v>
      </c>
      <c r="L8234" s="26">
        <v>0.21939700000000001</v>
      </c>
    </row>
    <row r="8235" spans="2:12" ht="19.5" customHeight="1" x14ac:dyDescent="0.3">
      <c r="B8235" s="32" t="s">
        <v>57</v>
      </c>
      <c r="C8235" s="30" t="s">
        <v>35</v>
      </c>
      <c r="D8235" s="30" t="s">
        <v>82</v>
      </c>
      <c r="E8235" s="29">
        <v>44652</v>
      </c>
      <c r="F8235" s="28" t="s">
        <v>125</v>
      </c>
      <c r="G8235" s="27">
        <v>0</v>
      </c>
      <c r="H8235" s="27">
        <v>0</v>
      </c>
      <c r="I8235" s="27">
        <v>0</v>
      </c>
      <c r="J8235" s="26">
        <v>0.25308599999999998</v>
      </c>
      <c r="K8235" s="26">
        <v>0.22714399999999998</v>
      </c>
      <c r="L8235" s="26">
        <v>0.226878</v>
      </c>
    </row>
    <row r="8236" spans="2:12" ht="19.5" customHeight="1" x14ac:dyDescent="0.3">
      <c r="B8236" s="32" t="s">
        <v>57</v>
      </c>
      <c r="C8236" s="30" t="s">
        <v>35</v>
      </c>
      <c r="D8236" s="30" t="s">
        <v>82</v>
      </c>
      <c r="E8236" s="29">
        <v>44621</v>
      </c>
      <c r="F8236" s="28" t="s">
        <v>125</v>
      </c>
      <c r="G8236" s="27">
        <v>0</v>
      </c>
      <c r="H8236" s="27">
        <v>0.36252800000000002</v>
      </c>
      <c r="I8236" s="27">
        <v>0.33175900000000003</v>
      </c>
      <c r="J8236" s="26">
        <v>0</v>
      </c>
      <c r="K8236" s="26">
        <v>0</v>
      </c>
      <c r="L8236" s="26">
        <v>0.31429600000000002</v>
      </c>
    </row>
    <row r="8237" spans="2:12" ht="19.5" customHeight="1" x14ac:dyDescent="0.3">
      <c r="B8237" s="32" t="s">
        <v>57</v>
      </c>
      <c r="C8237" s="30" t="s">
        <v>35</v>
      </c>
      <c r="D8237" s="30" t="s">
        <v>82</v>
      </c>
      <c r="E8237" s="29">
        <v>44593</v>
      </c>
      <c r="F8237" s="28" t="s">
        <v>125</v>
      </c>
      <c r="G8237" s="27">
        <v>0.269681</v>
      </c>
      <c r="H8237" s="27">
        <v>0.24332899999999999</v>
      </c>
      <c r="I8237" s="27">
        <v>0</v>
      </c>
      <c r="J8237" s="26">
        <v>0</v>
      </c>
      <c r="K8237" s="26">
        <v>0</v>
      </c>
      <c r="L8237" s="26">
        <v>0.22562299999999999</v>
      </c>
    </row>
    <row r="8238" spans="2:12" ht="19.5" customHeight="1" x14ac:dyDescent="0.3">
      <c r="B8238" s="32" t="s">
        <v>57</v>
      </c>
      <c r="C8238" s="30" t="s">
        <v>35</v>
      </c>
      <c r="D8238" s="30" t="s">
        <v>82</v>
      </c>
      <c r="E8238" s="29">
        <v>44562</v>
      </c>
      <c r="F8238" s="28" t="s">
        <v>125</v>
      </c>
      <c r="G8238" s="27">
        <v>0.27806199999999998</v>
      </c>
      <c r="H8238" s="27">
        <v>0.254969</v>
      </c>
      <c r="I8238" s="27">
        <v>0</v>
      </c>
      <c r="J8238" s="26">
        <v>0</v>
      </c>
      <c r="K8238" s="26">
        <v>0</v>
      </c>
      <c r="L8238" s="26">
        <v>0.225267</v>
      </c>
    </row>
    <row r="8239" spans="2:12" ht="19.5" customHeight="1" x14ac:dyDescent="0.3">
      <c r="B8239" s="31" t="s">
        <v>57</v>
      </c>
      <c r="C8239" s="30" t="s">
        <v>35</v>
      </c>
      <c r="D8239" s="30" t="s">
        <v>82</v>
      </c>
      <c r="E8239" s="29">
        <v>45078</v>
      </c>
      <c r="F8239" s="28" t="s">
        <v>125</v>
      </c>
      <c r="G8239" s="27">
        <v>0</v>
      </c>
      <c r="H8239" s="27">
        <v>0</v>
      </c>
      <c r="I8239" s="27">
        <v>0.12859788159256613</v>
      </c>
      <c r="J8239" s="26">
        <v>0.11737638281536819</v>
      </c>
      <c r="K8239" s="26">
        <v>0</v>
      </c>
      <c r="L8239" s="26">
        <v>0.1238643420077758</v>
      </c>
    </row>
    <row r="8240" spans="2:12" ht="19.5" customHeight="1" x14ac:dyDescent="0.3">
      <c r="B8240" s="32" t="s">
        <v>57</v>
      </c>
      <c r="C8240" s="30" t="s">
        <v>35</v>
      </c>
      <c r="D8240" s="30" t="s">
        <v>82</v>
      </c>
      <c r="E8240" s="29">
        <v>44896</v>
      </c>
      <c r="F8240" s="28" t="s">
        <v>126</v>
      </c>
      <c r="G8240" s="27">
        <v>0.17669299999999999</v>
      </c>
      <c r="H8240" s="27">
        <v>0.162632</v>
      </c>
      <c r="I8240" s="27">
        <v>0</v>
      </c>
      <c r="J8240" s="26">
        <v>0</v>
      </c>
      <c r="K8240" s="26">
        <v>0</v>
      </c>
      <c r="L8240" s="26">
        <v>0.14439199999999999</v>
      </c>
    </row>
    <row r="8241" spans="2:12" ht="19.5" customHeight="1" x14ac:dyDescent="0.3">
      <c r="B8241" s="32" t="s">
        <v>57</v>
      </c>
      <c r="C8241" s="30" t="s">
        <v>35</v>
      </c>
      <c r="D8241" s="30" t="s">
        <v>82</v>
      </c>
      <c r="E8241" s="29">
        <v>44866</v>
      </c>
      <c r="F8241" s="28" t="s">
        <v>126</v>
      </c>
      <c r="G8241" s="27">
        <v>0</v>
      </c>
      <c r="H8241" s="27">
        <v>0.18082300000000001</v>
      </c>
      <c r="I8241" s="27">
        <v>0.16411799999999999</v>
      </c>
      <c r="J8241" s="26">
        <v>0</v>
      </c>
      <c r="K8241" s="26">
        <v>0</v>
      </c>
      <c r="L8241" s="26">
        <v>0.14369499999999999</v>
      </c>
    </row>
    <row r="8242" spans="2:12" ht="19.5" customHeight="1" x14ac:dyDescent="0.3">
      <c r="B8242" s="32" t="s">
        <v>57</v>
      </c>
      <c r="C8242" s="30" t="s">
        <v>35</v>
      </c>
      <c r="D8242" s="30" t="s">
        <v>82</v>
      </c>
      <c r="E8242" s="29">
        <v>44835</v>
      </c>
      <c r="F8242" s="28" t="s">
        <v>126</v>
      </c>
      <c r="G8242" s="27">
        <v>0</v>
      </c>
      <c r="H8242" s="27">
        <v>0</v>
      </c>
      <c r="I8242" s="27">
        <v>0</v>
      </c>
      <c r="J8242" s="26">
        <v>0.197437</v>
      </c>
      <c r="K8242" s="26">
        <v>0.16967399999999999</v>
      </c>
      <c r="L8242" s="26">
        <v>0.15623499999999998</v>
      </c>
    </row>
    <row r="8243" spans="2:12" ht="19.5" customHeight="1" x14ac:dyDescent="0.3">
      <c r="B8243" s="32" t="s">
        <v>57</v>
      </c>
      <c r="C8243" s="30" t="s">
        <v>35</v>
      </c>
      <c r="D8243" s="30" t="s">
        <v>82</v>
      </c>
      <c r="E8243" s="29">
        <v>44805</v>
      </c>
      <c r="F8243" s="28" t="s">
        <v>126</v>
      </c>
      <c r="G8243" s="27">
        <v>0</v>
      </c>
      <c r="H8243" s="27">
        <v>0</v>
      </c>
      <c r="I8243" s="27">
        <v>0.20877799999999999</v>
      </c>
      <c r="J8243" s="26">
        <v>0.183147</v>
      </c>
      <c r="K8243" s="26">
        <v>0</v>
      </c>
      <c r="L8243" s="26">
        <v>0.169124</v>
      </c>
    </row>
    <row r="8244" spans="2:12" ht="19.5" customHeight="1" x14ac:dyDescent="0.3">
      <c r="B8244" s="32" t="s">
        <v>57</v>
      </c>
      <c r="C8244" s="30" t="s">
        <v>35</v>
      </c>
      <c r="D8244" s="30" t="s">
        <v>82</v>
      </c>
      <c r="E8244" s="29">
        <v>44774</v>
      </c>
      <c r="F8244" s="28" t="s">
        <v>126</v>
      </c>
      <c r="G8244" s="27">
        <v>0</v>
      </c>
      <c r="H8244" s="27">
        <v>0</v>
      </c>
      <c r="I8244" s="27">
        <v>0.206369</v>
      </c>
      <c r="J8244" s="26">
        <v>0.200381</v>
      </c>
      <c r="K8244" s="26">
        <v>0</v>
      </c>
      <c r="L8244" s="26">
        <v>0.19205</v>
      </c>
    </row>
    <row r="8245" spans="2:12" ht="19.5" customHeight="1" x14ac:dyDescent="0.3">
      <c r="B8245" s="32" t="s">
        <v>57</v>
      </c>
      <c r="C8245" s="30" t="s">
        <v>35</v>
      </c>
      <c r="D8245" s="30" t="s">
        <v>82</v>
      </c>
      <c r="E8245" s="29">
        <v>44743</v>
      </c>
      <c r="F8245" s="28" t="s">
        <v>126</v>
      </c>
      <c r="G8245" s="27">
        <v>0.205008</v>
      </c>
      <c r="H8245" s="27">
        <v>0.19911699999999999</v>
      </c>
      <c r="I8245" s="27">
        <v>0</v>
      </c>
      <c r="J8245" s="26">
        <v>0</v>
      </c>
      <c r="K8245" s="26">
        <v>0</v>
      </c>
      <c r="L8245" s="26">
        <v>0.17417299999999999</v>
      </c>
    </row>
    <row r="8246" spans="2:12" ht="19.5" customHeight="1" x14ac:dyDescent="0.3">
      <c r="B8246" s="32" t="s">
        <v>57</v>
      </c>
      <c r="C8246" s="30" t="s">
        <v>35</v>
      </c>
      <c r="D8246" s="30" t="s">
        <v>82</v>
      </c>
      <c r="E8246" s="29">
        <v>44713</v>
      </c>
      <c r="F8246" s="28" t="s">
        <v>126</v>
      </c>
      <c r="G8246" s="27">
        <v>0</v>
      </c>
      <c r="H8246" s="27">
        <v>0</v>
      </c>
      <c r="I8246" s="27">
        <v>0.21762100000000001</v>
      </c>
      <c r="J8246" s="26">
        <v>0.212285</v>
      </c>
      <c r="K8246" s="26">
        <v>0</v>
      </c>
      <c r="L8246" s="26">
        <v>0.20790400000000001</v>
      </c>
    </row>
    <row r="8247" spans="2:12" ht="19.5" customHeight="1" x14ac:dyDescent="0.3">
      <c r="B8247" s="32" t="s">
        <v>57</v>
      </c>
      <c r="C8247" s="30" t="s">
        <v>35</v>
      </c>
      <c r="D8247" s="30" t="s">
        <v>82</v>
      </c>
      <c r="E8247" s="29">
        <v>44682</v>
      </c>
      <c r="F8247" s="28" t="s">
        <v>126</v>
      </c>
      <c r="G8247" s="27">
        <v>0</v>
      </c>
      <c r="H8247" s="27">
        <v>0</v>
      </c>
      <c r="I8247" s="27">
        <v>0</v>
      </c>
      <c r="J8247" s="26">
        <v>0.23843200000000001</v>
      </c>
      <c r="K8247" s="26">
        <v>0.225491</v>
      </c>
      <c r="L8247" s="26">
        <v>0.22439699999999999</v>
      </c>
    </row>
    <row r="8248" spans="2:12" ht="19.5" customHeight="1" x14ac:dyDescent="0.3">
      <c r="B8248" s="32" t="s">
        <v>57</v>
      </c>
      <c r="C8248" s="30" t="s">
        <v>35</v>
      </c>
      <c r="D8248" s="30" t="s">
        <v>82</v>
      </c>
      <c r="E8248" s="29">
        <v>44652</v>
      </c>
      <c r="F8248" s="28" t="s">
        <v>126</v>
      </c>
      <c r="G8248" s="27">
        <v>0</v>
      </c>
      <c r="H8248" s="27">
        <v>0</v>
      </c>
      <c r="I8248" s="27">
        <v>0</v>
      </c>
      <c r="J8248" s="26">
        <v>0.25808599999999998</v>
      </c>
      <c r="K8248" s="26">
        <v>0.23214399999999999</v>
      </c>
      <c r="L8248" s="26">
        <v>0.231878</v>
      </c>
    </row>
    <row r="8249" spans="2:12" ht="19.5" customHeight="1" x14ac:dyDescent="0.3">
      <c r="B8249" s="32" t="s">
        <v>57</v>
      </c>
      <c r="C8249" s="30" t="s">
        <v>35</v>
      </c>
      <c r="D8249" s="30" t="s">
        <v>82</v>
      </c>
      <c r="E8249" s="29">
        <v>44621</v>
      </c>
      <c r="F8249" s="28" t="s">
        <v>126</v>
      </c>
      <c r="G8249" s="27">
        <v>0</v>
      </c>
      <c r="H8249" s="27">
        <v>0.36752800000000002</v>
      </c>
      <c r="I8249" s="27">
        <v>0.33675899999999998</v>
      </c>
      <c r="J8249" s="26">
        <v>0</v>
      </c>
      <c r="K8249" s="26">
        <v>0</v>
      </c>
      <c r="L8249" s="26">
        <v>0.31929600000000002</v>
      </c>
    </row>
    <row r="8250" spans="2:12" ht="19.5" customHeight="1" x14ac:dyDescent="0.3">
      <c r="B8250" s="32" t="s">
        <v>57</v>
      </c>
      <c r="C8250" s="30" t="s">
        <v>35</v>
      </c>
      <c r="D8250" s="30" t="s">
        <v>82</v>
      </c>
      <c r="E8250" s="29">
        <v>44593</v>
      </c>
      <c r="F8250" s="28" t="s">
        <v>126</v>
      </c>
      <c r="G8250" s="27">
        <v>0.27468100000000001</v>
      </c>
      <c r="H8250" s="27">
        <v>0.24832899999999999</v>
      </c>
      <c r="I8250" s="27">
        <v>0</v>
      </c>
      <c r="J8250" s="26">
        <v>0</v>
      </c>
      <c r="K8250" s="26">
        <v>0</v>
      </c>
      <c r="L8250" s="26">
        <v>0.23062299999999999</v>
      </c>
    </row>
    <row r="8251" spans="2:12" ht="19.5" customHeight="1" x14ac:dyDescent="0.3">
      <c r="B8251" s="32" t="s">
        <v>57</v>
      </c>
      <c r="C8251" s="30" t="s">
        <v>35</v>
      </c>
      <c r="D8251" s="30" t="s">
        <v>82</v>
      </c>
      <c r="E8251" s="29">
        <v>44562</v>
      </c>
      <c r="F8251" s="28" t="s">
        <v>126</v>
      </c>
      <c r="G8251" s="27">
        <v>0.28306199999999998</v>
      </c>
      <c r="H8251" s="27">
        <v>0.25996900000000001</v>
      </c>
      <c r="I8251" s="27">
        <v>0</v>
      </c>
      <c r="J8251" s="26">
        <v>0</v>
      </c>
      <c r="K8251" s="26">
        <v>0</v>
      </c>
      <c r="L8251" s="26">
        <v>0.230267</v>
      </c>
    </row>
    <row r="8252" spans="2:12" ht="19.5" customHeight="1" x14ac:dyDescent="0.3">
      <c r="B8252" s="31" t="s">
        <v>57</v>
      </c>
      <c r="C8252" s="30" t="s">
        <v>35</v>
      </c>
      <c r="D8252" s="30" t="s">
        <v>82</v>
      </c>
      <c r="E8252" s="29">
        <v>45078</v>
      </c>
      <c r="F8252" s="28" t="s">
        <v>126</v>
      </c>
      <c r="G8252" s="27">
        <v>0</v>
      </c>
      <c r="H8252" s="27">
        <v>0</v>
      </c>
      <c r="I8252" s="27">
        <v>0.13159788159256613</v>
      </c>
      <c r="J8252" s="26">
        <v>0.12237638281536818</v>
      </c>
      <c r="K8252" s="26">
        <v>0</v>
      </c>
      <c r="L8252" s="26">
        <v>0.1278643420077758</v>
      </c>
    </row>
    <row r="8253" spans="2:12" ht="19.5" customHeight="1" x14ac:dyDescent="0.3">
      <c r="B8253" s="32" t="s">
        <v>57</v>
      </c>
      <c r="C8253" s="30" t="s">
        <v>35</v>
      </c>
      <c r="D8253" s="30" t="s">
        <v>82</v>
      </c>
      <c r="E8253" s="29">
        <v>44896</v>
      </c>
      <c r="F8253" s="28" t="s">
        <v>127</v>
      </c>
      <c r="G8253" s="27">
        <v>0.18169299999999999</v>
      </c>
      <c r="H8253" s="27">
        <v>0.167632</v>
      </c>
      <c r="I8253" s="27">
        <v>0</v>
      </c>
      <c r="J8253" s="26">
        <v>0</v>
      </c>
      <c r="K8253" s="26">
        <v>0</v>
      </c>
      <c r="L8253" s="26">
        <v>0.149392</v>
      </c>
    </row>
    <row r="8254" spans="2:12" ht="19.5" customHeight="1" x14ac:dyDescent="0.3">
      <c r="B8254" s="32" t="s">
        <v>57</v>
      </c>
      <c r="C8254" s="30" t="s">
        <v>35</v>
      </c>
      <c r="D8254" s="30" t="s">
        <v>82</v>
      </c>
      <c r="E8254" s="29">
        <v>44866</v>
      </c>
      <c r="F8254" s="28" t="s">
        <v>127</v>
      </c>
      <c r="G8254" s="27">
        <v>0</v>
      </c>
      <c r="H8254" s="27">
        <v>0.18582299999999999</v>
      </c>
      <c r="I8254" s="27">
        <v>0.16911799999999999</v>
      </c>
      <c r="J8254" s="26">
        <v>0</v>
      </c>
      <c r="K8254" s="26">
        <v>0</v>
      </c>
      <c r="L8254" s="26">
        <v>0.14869499999999999</v>
      </c>
    </row>
    <row r="8255" spans="2:12" ht="19.5" customHeight="1" x14ac:dyDescent="0.3">
      <c r="B8255" s="32" t="s">
        <v>57</v>
      </c>
      <c r="C8255" s="30" t="s">
        <v>35</v>
      </c>
      <c r="D8255" s="30" t="s">
        <v>82</v>
      </c>
      <c r="E8255" s="29">
        <v>44835</v>
      </c>
      <c r="F8255" s="28" t="s">
        <v>127</v>
      </c>
      <c r="G8255" s="27">
        <v>0</v>
      </c>
      <c r="H8255" s="27">
        <v>0</v>
      </c>
      <c r="I8255" s="27">
        <v>0</v>
      </c>
      <c r="J8255" s="26">
        <v>0.20243700000000001</v>
      </c>
      <c r="K8255" s="26">
        <v>0.174674</v>
      </c>
      <c r="L8255" s="26">
        <v>0.16123499999999999</v>
      </c>
    </row>
    <row r="8256" spans="2:12" ht="19.5" customHeight="1" x14ac:dyDescent="0.3">
      <c r="B8256" s="32" t="s">
        <v>57</v>
      </c>
      <c r="C8256" s="30" t="s">
        <v>35</v>
      </c>
      <c r="D8256" s="30" t="s">
        <v>82</v>
      </c>
      <c r="E8256" s="29">
        <v>44805</v>
      </c>
      <c r="F8256" s="28" t="s">
        <v>127</v>
      </c>
      <c r="G8256" s="27">
        <v>0</v>
      </c>
      <c r="H8256" s="27">
        <v>0</v>
      </c>
      <c r="I8256" s="27">
        <v>0.213778</v>
      </c>
      <c r="J8256" s="26">
        <v>0.18814700000000001</v>
      </c>
      <c r="K8256" s="26">
        <v>0</v>
      </c>
      <c r="L8256" s="26">
        <v>0.174124</v>
      </c>
    </row>
    <row r="8257" spans="2:12" ht="19.5" customHeight="1" x14ac:dyDescent="0.3">
      <c r="B8257" s="32" t="s">
        <v>57</v>
      </c>
      <c r="C8257" s="30" t="s">
        <v>35</v>
      </c>
      <c r="D8257" s="30" t="s">
        <v>82</v>
      </c>
      <c r="E8257" s="29">
        <v>44774</v>
      </c>
      <c r="F8257" s="28" t="s">
        <v>127</v>
      </c>
      <c r="G8257" s="27">
        <v>0</v>
      </c>
      <c r="H8257" s="27">
        <v>0</v>
      </c>
      <c r="I8257" s="27">
        <v>0.211369</v>
      </c>
      <c r="J8257" s="26">
        <v>0.20538100000000001</v>
      </c>
      <c r="K8257" s="26">
        <v>0</v>
      </c>
      <c r="L8257" s="26">
        <v>0.19705</v>
      </c>
    </row>
    <row r="8258" spans="2:12" ht="19.5" customHeight="1" x14ac:dyDescent="0.3">
      <c r="B8258" s="32" t="s">
        <v>57</v>
      </c>
      <c r="C8258" s="30" t="s">
        <v>35</v>
      </c>
      <c r="D8258" s="30" t="s">
        <v>82</v>
      </c>
      <c r="E8258" s="29">
        <v>44743</v>
      </c>
      <c r="F8258" s="28" t="s">
        <v>127</v>
      </c>
      <c r="G8258" s="27">
        <v>0.210008</v>
      </c>
      <c r="H8258" s="27">
        <v>0.20411699999999999</v>
      </c>
      <c r="I8258" s="27">
        <v>0</v>
      </c>
      <c r="J8258" s="26">
        <v>0</v>
      </c>
      <c r="K8258" s="26">
        <v>0</v>
      </c>
      <c r="L8258" s="26">
        <v>0.179173</v>
      </c>
    </row>
    <row r="8259" spans="2:12" ht="19.5" customHeight="1" x14ac:dyDescent="0.3">
      <c r="B8259" s="32" t="s">
        <v>57</v>
      </c>
      <c r="C8259" s="30" t="s">
        <v>35</v>
      </c>
      <c r="D8259" s="30" t="s">
        <v>82</v>
      </c>
      <c r="E8259" s="29">
        <v>44713</v>
      </c>
      <c r="F8259" s="28" t="s">
        <v>127</v>
      </c>
      <c r="G8259" s="27">
        <v>0</v>
      </c>
      <c r="H8259" s="27">
        <v>0</v>
      </c>
      <c r="I8259" s="27">
        <v>0.22262099999999999</v>
      </c>
      <c r="J8259" s="26">
        <v>0.21728500000000001</v>
      </c>
      <c r="K8259" s="26">
        <v>0</v>
      </c>
      <c r="L8259" s="26">
        <v>0.21290400000000001</v>
      </c>
    </row>
    <row r="8260" spans="2:12" ht="19.5" customHeight="1" x14ac:dyDescent="0.3">
      <c r="B8260" s="32" t="s">
        <v>57</v>
      </c>
      <c r="C8260" s="30" t="s">
        <v>35</v>
      </c>
      <c r="D8260" s="30" t="s">
        <v>82</v>
      </c>
      <c r="E8260" s="29">
        <v>44682</v>
      </c>
      <c r="F8260" s="28" t="s">
        <v>127</v>
      </c>
      <c r="G8260" s="27">
        <v>0</v>
      </c>
      <c r="H8260" s="27">
        <v>0</v>
      </c>
      <c r="I8260" s="27">
        <v>0</v>
      </c>
      <c r="J8260" s="26">
        <v>0.24343200000000001</v>
      </c>
      <c r="K8260" s="26">
        <v>0.230491</v>
      </c>
      <c r="L8260" s="26">
        <v>0.22939699999999999</v>
      </c>
    </row>
    <row r="8261" spans="2:12" ht="19.5" customHeight="1" x14ac:dyDescent="0.3">
      <c r="B8261" s="32" t="s">
        <v>57</v>
      </c>
      <c r="C8261" s="30" t="s">
        <v>35</v>
      </c>
      <c r="D8261" s="30" t="s">
        <v>82</v>
      </c>
      <c r="E8261" s="29">
        <v>44652</v>
      </c>
      <c r="F8261" s="28" t="s">
        <v>127</v>
      </c>
      <c r="G8261" s="27">
        <v>0</v>
      </c>
      <c r="H8261" s="27">
        <v>0</v>
      </c>
      <c r="I8261" s="27">
        <v>0</v>
      </c>
      <c r="J8261" s="26">
        <v>0.26308599999999999</v>
      </c>
      <c r="K8261" s="26">
        <v>0.23714399999999999</v>
      </c>
      <c r="L8261" s="26">
        <v>0.23687800000000001</v>
      </c>
    </row>
    <row r="8262" spans="2:12" ht="19.5" customHeight="1" x14ac:dyDescent="0.3">
      <c r="B8262" s="32" t="s">
        <v>57</v>
      </c>
      <c r="C8262" s="30" t="s">
        <v>35</v>
      </c>
      <c r="D8262" s="30" t="s">
        <v>82</v>
      </c>
      <c r="E8262" s="29">
        <v>44621</v>
      </c>
      <c r="F8262" s="28" t="s">
        <v>127</v>
      </c>
      <c r="G8262" s="27">
        <v>0</v>
      </c>
      <c r="H8262" s="27">
        <v>0.37252800000000003</v>
      </c>
      <c r="I8262" s="27">
        <v>0.34175899999999998</v>
      </c>
      <c r="J8262" s="26">
        <v>0</v>
      </c>
      <c r="K8262" s="26">
        <v>0</v>
      </c>
      <c r="L8262" s="26">
        <v>0.32429599999999997</v>
      </c>
    </row>
    <row r="8263" spans="2:12" ht="19.5" customHeight="1" x14ac:dyDescent="0.3">
      <c r="B8263" s="32" t="s">
        <v>57</v>
      </c>
      <c r="C8263" s="30" t="s">
        <v>35</v>
      </c>
      <c r="D8263" s="30" t="s">
        <v>82</v>
      </c>
      <c r="E8263" s="29">
        <v>44593</v>
      </c>
      <c r="F8263" s="28" t="s">
        <v>127</v>
      </c>
      <c r="G8263" s="27">
        <v>0.27968100000000001</v>
      </c>
      <c r="H8263" s="27">
        <v>0.25332900000000003</v>
      </c>
      <c r="I8263" s="27">
        <v>0</v>
      </c>
      <c r="J8263" s="26">
        <v>0</v>
      </c>
      <c r="K8263" s="26">
        <v>0</v>
      </c>
      <c r="L8263" s="26">
        <v>0.235623</v>
      </c>
    </row>
    <row r="8264" spans="2:12" ht="19.5" customHeight="1" x14ac:dyDescent="0.3">
      <c r="B8264" s="32" t="s">
        <v>57</v>
      </c>
      <c r="C8264" s="30" t="s">
        <v>35</v>
      </c>
      <c r="D8264" s="30" t="s">
        <v>82</v>
      </c>
      <c r="E8264" s="29">
        <v>44562</v>
      </c>
      <c r="F8264" s="28" t="s">
        <v>127</v>
      </c>
      <c r="G8264" s="27">
        <v>0.28806199999999998</v>
      </c>
      <c r="H8264" s="27">
        <v>0.26496900000000001</v>
      </c>
      <c r="I8264" s="27">
        <v>0</v>
      </c>
      <c r="J8264" s="26">
        <v>0</v>
      </c>
      <c r="K8264" s="26">
        <v>0</v>
      </c>
      <c r="L8264" s="26">
        <v>0.235267</v>
      </c>
    </row>
    <row r="8265" spans="2:12" ht="19.5" customHeight="1" x14ac:dyDescent="0.3">
      <c r="B8265" s="31" t="s">
        <v>57</v>
      </c>
      <c r="C8265" s="30" t="s">
        <v>35</v>
      </c>
      <c r="D8265" s="30" t="s">
        <v>82</v>
      </c>
      <c r="E8265" s="29">
        <v>45078</v>
      </c>
      <c r="F8265" s="28" t="s">
        <v>127</v>
      </c>
      <c r="G8265" s="27">
        <v>0</v>
      </c>
      <c r="H8265" s="27">
        <v>0</v>
      </c>
      <c r="I8265" s="27">
        <v>0.13859788159256614</v>
      </c>
      <c r="J8265" s="26">
        <v>0.12937638281536817</v>
      </c>
      <c r="K8265" s="26">
        <v>0</v>
      </c>
      <c r="L8265" s="26">
        <v>0.1318643420077758</v>
      </c>
    </row>
    <row r="8266" spans="2:12" ht="19.5" customHeight="1" x14ac:dyDescent="0.3">
      <c r="B8266" s="32" t="s">
        <v>57</v>
      </c>
      <c r="C8266" s="30" t="s">
        <v>35</v>
      </c>
      <c r="D8266" s="30" t="s">
        <v>82</v>
      </c>
      <c r="E8266" s="29">
        <v>44896</v>
      </c>
      <c r="F8266" s="28" t="s">
        <v>128</v>
      </c>
      <c r="G8266" s="27">
        <v>0.186693</v>
      </c>
      <c r="H8266" s="27">
        <v>0.17263200000000001</v>
      </c>
      <c r="I8266" s="27">
        <v>0</v>
      </c>
      <c r="J8266" s="26">
        <v>0</v>
      </c>
      <c r="K8266" s="26">
        <v>0</v>
      </c>
      <c r="L8266" s="26">
        <v>0.154392</v>
      </c>
    </row>
    <row r="8267" spans="2:12" ht="19.5" customHeight="1" x14ac:dyDescent="0.3">
      <c r="B8267" s="32" t="s">
        <v>57</v>
      </c>
      <c r="C8267" s="30" t="s">
        <v>35</v>
      </c>
      <c r="D8267" s="30" t="s">
        <v>82</v>
      </c>
      <c r="E8267" s="29">
        <v>44866</v>
      </c>
      <c r="F8267" s="28" t="s">
        <v>128</v>
      </c>
      <c r="G8267" s="27">
        <v>0</v>
      </c>
      <c r="H8267" s="27">
        <v>0.19082299999999999</v>
      </c>
      <c r="I8267" s="27">
        <v>0.17411799999999999</v>
      </c>
      <c r="J8267" s="26">
        <v>0</v>
      </c>
      <c r="K8267" s="26">
        <v>0</v>
      </c>
      <c r="L8267" s="26">
        <v>0.153695</v>
      </c>
    </row>
    <row r="8268" spans="2:12" ht="19.5" customHeight="1" x14ac:dyDescent="0.3">
      <c r="B8268" s="32" t="s">
        <v>57</v>
      </c>
      <c r="C8268" s="30" t="s">
        <v>35</v>
      </c>
      <c r="D8268" s="30" t="s">
        <v>82</v>
      </c>
      <c r="E8268" s="29">
        <v>44835</v>
      </c>
      <c r="F8268" s="28" t="s">
        <v>128</v>
      </c>
      <c r="G8268" s="27">
        <v>0</v>
      </c>
      <c r="H8268" s="27">
        <v>0</v>
      </c>
      <c r="I8268" s="27">
        <v>0</v>
      </c>
      <c r="J8268" s="26">
        <v>0.20743700000000001</v>
      </c>
      <c r="K8268" s="26">
        <v>0.179674</v>
      </c>
      <c r="L8268" s="26">
        <v>0.16623499999999999</v>
      </c>
    </row>
    <row r="8269" spans="2:12" ht="19.5" customHeight="1" x14ac:dyDescent="0.3">
      <c r="B8269" s="32" t="s">
        <v>57</v>
      </c>
      <c r="C8269" s="30" t="s">
        <v>35</v>
      </c>
      <c r="D8269" s="30" t="s">
        <v>82</v>
      </c>
      <c r="E8269" s="29">
        <v>44805</v>
      </c>
      <c r="F8269" s="28" t="s">
        <v>128</v>
      </c>
      <c r="G8269" s="27">
        <v>0</v>
      </c>
      <c r="H8269" s="27">
        <v>0</v>
      </c>
      <c r="I8269" s="27">
        <v>0.218778</v>
      </c>
      <c r="J8269" s="26">
        <v>0.19314699999999999</v>
      </c>
      <c r="K8269" s="26">
        <v>0</v>
      </c>
      <c r="L8269" s="26">
        <v>0.17912400000000001</v>
      </c>
    </row>
    <row r="8270" spans="2:12" ht="19.5" customHeight="1" x14ac:dyDescent="0.3">
      <c r="B8270" s="32" t="s">
        <v>57</v>
      </c>
      <c r="C8270" s="30" t="s">
        <v>35</v>
      </c>
      <c r="D8270" s="30" t="s">
        <v>82</v>
      </c>
      <c r="E8270" s="29">
        <v>44774</v>
      </c>
      <c r="F8270" s="28" t="s">
        <v>128</v>
      </c>
      <c r="G8270" s="27">
        <v>0</v>
      </c>
      <c r="H8270" s="27">
        <v>0</v>
      </c>
      <c r="I8270" s="27">
        <v>0.21636900000000001</v>
      </c>
      <c r="J8270" s="26">
        <v>0.21038100000000001</v>
      </c>
      <c r="K8270" s="26">
        <v>0</v>
      </c>
      <c r="L8270" s="26">
        <v>0.20205000000000001</v>
      </c>
    </row>
    <row r="8271" spans="2:12" ht="19.5" customHeight="1" x14ac:dyDescent="0.3">
      <c r="B8271" s="32" t="s">
        <v>57</v>
      </c>
      <c r="C8271" s="30" t="s">
        <v>35</v>
      </c>
      <c r="D8271" s="30" t="s">
        <v>82</v>
      </c>
      <c r="E8271" s="29">
        <v>44743</v>
      </c>
      <c r="F8271" s="28" t="s">
        <v>128</v>
      </c>
      <c r="G8271" s="27">
        <v>0.215008</v>
      </c>
      <c r="H8271" s="27">
        <v>0.209117</v>
      </c>
      <c r="I8271" s="27">
        <v>0</v>
      </c>
      <c r="J8271" s="26">
        <v>0</v>
      </c>
      <c r="K8271" s="26">
        <v>0</v>
      </c>
      <c r="L8271" s="26">
        <v>0.184173</v>
      </c>
    </row>
    <row r="8272" spans="2:12" ht="19.5" customHeight="1" x14ac:dyDescent="0.3">
      <c r="B8272" s="32" t="s">
        <v>57</v>
      </c>
      <c r="C8272" s="30" t="s">
        <v>35</v>
      </c>
      <c r="D8272" s="30" t="s">
        <v>82</v>
      </c>
      <c r="E8272" s="29">
        <v>44713</v>
      </c>
      <c r="F8272" s="28" t="s">
        <v>128</v>
      </c>
      <c r="G8272" s="27">
        <v>0</v>
      </c>
      <c r="H8272" s="27">
        <v>0</v>
      </c>
      <c r="I8272" s="27">
        <v>0.22762099999999999</v>
      </c>
      <c r="J8272" s="26">
        <v>0.22228500000000001</v>
      </c>
      <c r="K8272" s="26">
        <v>0</v>
      </c>
      <c r="L8272" s="26">
        <v>0.21790399999999999</v>
      </c>
    </row>
    <row r="8273" spans="2:12" ht="19.5" customHeight="1" x14ac:dyDescent="0.3">
      <c r="B8273" s="32" t="s">
        <v>57</v>
      </c>
      <c r="C8273" s="30" t="s">
        <v>35</v>
      </c>
      <c r="D8273" s="30" t="s">
        <v>82</v>
      </c>
      <c r="E8273" s="29">
        <v>44682</v>
      </c>
      <c r="F8273" s="28" t="s">
        <v>128</v>
      </c>
      <c r="G8273" s="27">
        <v>0</v>
      </c>
      <c r="H8273" s="27">
        <v>0</v>
      </c>
      <c r="I8273" s="27">
        <v>0</v>
      </c>
      <c r="J8273" s="26">
        <v>0.24843199999999999</v>
      </c>
      <c r="K8273" s="26">
        <v>0.23549100000000001</v>
      </c>
      <c r="L8273" s="26">
        <v>0.23439699999999999</v>
      </c>
    </row>
    <row r="8274" spans="2:12" ht="19.5" customHeight="1" x14ac:dyDescent="0.3">
      <c r="B8274" s="32" t="s">
        <v>57</v>
      </c>
      <c r="C8274" s="30" t="s">
        <v>35</v>
      </c>
      <c r="D8274" s="30" t="s">
        <v>82</v>
      </c>
      <c r="E8274" s="29">
        <v>44652</v>
      </c>
      <c r="F8274" s="28" t="s">
        <v>128</v>
      </c>
      <c r="G8274" s="27">
        <v>0</v>
      </c>
      <c r="H8274" s="27">
        <v>0</v>
      </c>
      <c r="I8274" s="27">
        <v>0</v>
      </c>
      <c r="J8274" s="26">
        <v>0.26808599999999999</v>
      </c>
      <c r="K8274" s="26">
        <v>0.242144</v>
      </c>
      <c r="L8274" s="26">
        <v>0.24187800000000001</v>
      </c>
    </row>
    <row r="8275" spans="2:12" ht="19.5" customHeight="1" x14ac:dyDescent="0.3">
      <c r="B8275" s="32" t="s">
        <v>57</v>
      </c>
      <c r="C8275" s="30" t="s">
        <v>35</v>
      </c>
      <c r="D8275" s="30" t="s">
        <v>82</v>
      </c>
      <c r="E8275" s="29">
        <v>44621</v>
      </c>
      <c r="F8275" s="28" t="s">
        <v>128</v>
      </c>
      <c r="G8275" s="27">
        <v>0</v>
      </c>
      <c r="H8275" s="27">
        <v>0.37752799999999997</v>
      </c>
      <c r="I8275" s="27">
        <v>0.34675899999999998</v>
      </c>
      <c r="J8275" s="26">
        <v>0</v>
      </c>
      <c r="K8275" s="26">
        <v>0</v>
      </c>
      <c r="L8275" s="26">
        <v>0.32929599999999998</v>
      </c>
    </row>
    <row r="8276" spans="2:12" ht="19.5" customHeight="1" x14ac:dyDescent="0.3">
      <c r="B8276" s="32" t="s">
        <v>57</v>
      </c>
      <c r="C8276" s="30" t="s">
        <v>35</v>
      </c>
      <c r="D8276" s="30" t="s">
        <v>82</v>
      </c>
      <c r="E8276" s="29">
        <v>44593</v>
      </c>
      <c r="F8276" s="28" t="s">
        <v>128</v>
      </c>
      <c r="G8276" s="27">
        <v>0.28468100000000002</v>
      </c>
      <c r="H8276" s="27">
        <v>0.25832899999999998</v>
      </c>
      <c r="I8276" s="27">
        <v>0</v>
      </c>
      <c r="J8276" s="26">
        <v>0</v>
      </c>
      <c r="K8276" s="26">
        <v>0</v>
      </c>
      <c r="L8276" s="26">
        <v>0.240623</v>
      </c>
    </row>
    <row r="8277" spans="2:12" ht="19.5" customHeight="1" x14ac:dyDescent="0.3">
      <c r="B8277" s="32" t="s">
        <v>57</v>
      </c>
      <c r="C8277" s="30" t="s">
        <v>35</v>
      </c>
      <c r="D8277" s="30" t="s">
        <v>82</v>
      </c>
      <c r="E8277" s="29">
        <v>44562</v>
      </c>
      <c r="F8277" s="28" t="s">
        <v>128</v>
      </c>
      <c r="G8277" s="27">
        <v>0.29306199999999999</v>
      </c>
      <c r="H8277" s="27">
        <v>0.26996900000000001</v>
      </c>
      <c r="I8277" s="27">
        <v>0</v>
      </c>
      <c r="J8277" s="26">
        <v>0</v>
      </c>
      <c r="K8277" s="26">
        <v>0</v>
      </c>
      <c r="L8277" s="26">
        <v>0.24026700000000001</v>
      </c>
    </row>
    <row r="8278" spans="2:12" ht="19.5" customHeight="1" x14ac:dyDescent="0.3">
      <c r="B8278" s="31" t="s">
        <v>57</v>
      </c>
      <c r="C8278" s="30" t="s">
        <v>35</v>
      </c>
      <c r="D8278" s="30" t="s">
        <v>82</v>
      </c>
      <c r="E8278" s="29">
        <v>45078</v>
      </c>
      <c r="F8278" s="28" t="s">
        <v>128</v>
      </c>
      <c r="G8278" s="27">
        <v>0</v>
      </c>
      <c r="H8278" s="27">
        <v>0</v>
      </c>
      <c r="I8278" s="27">
        <v>0.14459788159256612</v>
      </c>
      <c r="J8278" s="26">
        <v>0.13337638281536818</v>
      </c>
      <c r="K8278" s="26">
        <v>0</v>
      </c>
      <c r="L8278" s="26">
        <v>0.13786434200777581</v>
      </c>
    </row>
    <row r="8279" spans="2:12" ht="19.5" customHeight="1" x14ac:dyDescent="0.3">
      <c r="B8279" s="32" t="s">
        <v>57</v>
      </c>
      <c r="C8279" s="30" t="s">
        <v>35</v>
      </c>
      <c r="D8279" s="30" t="s">
        <v>82</v>
      </c>
      <c r="E8279" s="29">
        <v>44896</v>
      </c>
      <c r="F8279" s="28" t="s">
        <v>129</v>
      </c>
      <c r="G8279" s="27">
        <v>0.191693</v>
      </c>
      <c r="H8279" s="27">
        <v>0.17763200000000001</v>
      </c>
      <c r="I8279" s="27">
        <v>0</v>
      </c>
      <c r="J8279" s="26">
        <v>0</v>
      </c>
      <c r="K8279" s="26">
        <v>0</v>
      </c>
      <c r="L8279" s="26">
        <v>0.15939200000000001</v>
      </c>
    </row>
    <row r="8280" spans="2:12" ht="19.5" customHeight="1" x14ac:dyDescent="0.3">
      <c r="B8280" s="32" t="s">
        <v>57</v>
      </c>
      <c r="C8280" s="30" t="s">
        <v>35</v>
      </c>
      <c r="D8280" s="30" t="s">
        <v>82</v>
      </c>
      <c r="E8280" s="29">
        <v>44866</v>
      </c>
      <c r="F8280" s="28" t="s">
        <v>129</v>
      </c>
      <c r="G8280" s="27">
        <v>0</v>
      </c>
      <c r="H8280" s="27">
        <v>0.195823</v>
      </c>
      <c r="I8280" s="27">
        <v>0.179118</v>
      </c>
      <c r="J8280" s="26">
        <v>0</v>
      </c>
      <c r="K8280" s="26">
        <v>0</v>
      </c>
      <c r="L8280" s="26">
        <v>0.158695</v>
      </c>
    </row>
    <row r="8281" spans="2:12" ht="19.5" customHeight="1" x14ac:dyDescent="0.3">
      <c r="B8281" s="32" t="s">
        <v>57</v>
      </c>
      <c r="C8281" s="30" t="s">
        <v>35</v>
      </c>
      <c r="D8281" s="30" t="s">
        <v>82</v>
      </c>
      <c r="E8281" s="29">
        <v>44835</v>
      </c>
      <c r="F8281" s="28" t="s">
        <v>129</v>
      </c>
      <c r="G8281" s="27">
        <v>0</v>
      </c>
      <c r="H8281" s="27">
        <v>0</v>
      </c>
      <c r="I8281" s="27">
        <v>0</v>
      </c>
      <c r="J8281" s="26">
        <v>0.21243699999999999</v>
      </c>
      <c r="K8281" s="26">
        <v>0.184674</v>
      </c>
      <c r="L8281" s="26">
        <v>0.171235</v>
      </c>
    </row>
    <row r="8282" spans="2:12" ht="19.5" customHeight="1" x14ac:dyDescent="0.3">
      <c r="B8282" s="32" t="s">
        <v>57</v>
      </c>
      <c r="C8282" s="30" t="s">
        <v>35</v>
      </c>
      <c r="D8282" s="30" t="s">
        <v>82</v>
      </c>
      <c r="E8282" s="29">
        <v>44805</v>
      </c>
      <c r="F8282" s="28" t="s">
        <v>129</v>
      </c>
      <c r="G8282" s="27">
        <v>0</v>
      </c>
      <c r="H8282" s="27">
        <v>0</v>
      </c>
      <c r="I8282" s="27">
        <v>0.223778</v>
      </c>
      <c r="J8282" s="26">
        <v>0.19814699999999999</v>
      </c>
      <c r="K8282" s="26">
        <v>0</v>
      </c>
      <c r="L8282" s="26">
        <v>0.18412400000000001</v>
      </c>
    </row>
    <row r="8283" spans="2:12" ht="19.5" customHeight="1" x14ac:dyDescent="0.3">
      <c r="B8283" s="32" t="s">
        <v>57</v>
      </c>
      <c r="C8283" s="30" t="s">
        <v>35</v>
      </c>
      <c r="D8283" s="30" t="s">
        <v>82</v>
      </c>
      <c r="E8283" s="29">
        <v>44774</v>
      </c>
      <c r="F8283" s="28" t="s">
        <v>129</v>
      </c>
      <c r="G8283" s="27">
        <v>0</v>
      </c>
      <c r="H8283" s="27">
        <v>0</v>
      </c>
      <c r="I8283" s="27">
        <v>0.22136900000000001</v>
      </c>
      <c r="J8283" s="26">
        <v>0.21538099999999999</v>
      </c>
      <c r="K8283" s="26">
        <v>0</v>
      </c>
      <c r="L8283" s="26">
        <v>0.20705000000000001</v>
      </c>
    </row>
    <row r="8284" spans="2:12" ht="19.5" customHeight="1" x14ac:dyDescent="0.3">
      <c r="B8284" s="32" t="s">
        <v>57</v>
      </c>
      <c r="C8284" s="30" t="s">
        <v>35</v>
      </c>
      <c r="D8284" s="30" t="s">
        <v>82</v>
      </c>
      <c r="E8284" s="29">
        <v>44743</v>
      </c>
      <c r="F8284" s="28" t="s">
        <v>129</v>
      </c>
      <c r="G8284" s="27">
        <v>0.22000800000000001</v>
      </c>
      <c r="H8284" s="27">
        <v>0.214117</v>
      </c>
      <c r="I8284" s="27">
        <v>0</v>
      </c>
      <c r="J8284" s="26">
        <v>0</v>
      </c>
      <c r="K8284" s="26">
        <v>0</v>
      </c>
      <c r="L8284" s="26">
        <v>0.18917300000000001</v>
      </c>
    </row>
    <row r="8285" spans="2:12" ht="19.5" customHeight="1" x14ac:dyDescent="0.3">
      <c r="B8285" s="32" t="s">
        <v>57</v>
      </c>
      <c r="C8285" s="30" t="s">
        <v>35</v>
      </c>
      <c r="D8285" s="30" t="s">
        <v>82</v>
      </c>
      <c r="E8285" s="29">
        <v>44713</v>
      </c>
      <c r="F8285" s="28" t="s">
        <v>129</v>
      </c>
      <c r="G8285" s="27">
        <v>0</v>
      </c>
      <c r="H8285" s="27">
        <v>0</v>
      </c>
      <c r="I8285" s="27">
        <v>0.23262099999999999</v>
      </c>
      <c r="J8285" s="26">
        <v>0.22728499999999999</v>
      </c>
      <c r="K8285" s="26">
        <v>0</v>
      </c>
      <c r="L8285" s="26">
        <v>0.22290399999999999</v>
      </c>
    </row>
    <row r="8286" spans="2:12" ht="19.5" customHeight="1" x14ac:dyDescent="0.3">
      <c r="B8286" s="32" t="s">
        <v>57</v>
      </c>
      <c r="C8286" s="30" t="s">
        <v>35</v>
      </c>
      <c r="D8286" s="30" t="s">
        <v>82</v>
      </c>
      <c r="E8286" s="29">
        <v>44682</v>
      </c>
      <c r="F8286" s="28" t="s">
        <v>129</v>
      </c>
      <c r="G8286" s="27">
        <v>0</v>
      </c>
      <c r="H8286" s="27">
        <v>0</v>
      </c>
      <c r="I8286" s="27">
        <v>0</v>
      </c>
      <c r="J8286" s="26">
        <v>0.25343199999999999</v>
      </c>
      <c r="K8286" s="26">
        <v>0.24049100000000001</v>
      </c>
      <c r="L8286" s="26">
        <v>0.239397</v>
      </c>
    </row>
    <row r="8287" spans="2:12" ht="19.5" customHeight="1" x14ac:dyDescent="0.3">
      <c r="B8287" s="32" t="s">
        <v>57</v>
      </c>
      <c r="C8287" s="30" t="s">
        <v>35</v>
      </c>
      <c r="D8287" s="30" t="s">
        <v>82</v>
      </c>
      <c r="E8287" s="29">
        <v>44652</v>
      </c>
      <c r="F8287" s="28" t="s">
        <v>129</v>
      </c>
      <c r="G8287" s="27">
        <v>0</v>
      </c>
      <c r="H8287" s="27">
        <v>0</v>
      </c>
      <c r="I8287" s="27">
        <v>0</v>
      </c>
      <c r="J8287" s="26">
        <v>0.273086</v>
      </c>
      <c r="K8287" s="26">
        <v>0.247144</v>
      </c>
      <c r="L8287" s="26">
        <v>0.24687799999999999</v>
      </c>
    </row>
    <row r="8288" spans="2:12" ht="19.5" customHeight="1" x14ac:dyDescent="0.3">
      <c r="B8288" s="32" t="s">
        <v>57</v>
      </c>
      <c r="C8288" s="30" t="s">
        <v>35</v>
      </c>
      <c r="D8288" s="30" t="s">
        <v>82</v>
      </c>
      <c r="E8288" s="29">
        <v>44621</v>
      </c>
      <c r="F8288" s="28" t="s">
        <v>129</v>
      </c>
      <c r="G8288" s="27">
        <v>0</v>
      </c>
      <c r="H8288" s="27">
        <v>0.38252799999999998</v>
      </c>
      <c r="I8288" s="27">
        <v>0.35175899999999999</v>
      </c>
      <c r="J8288" s="26">
        <v>0</v>
      </c>
      <c r="K8288" s="26">
        <v>0</v>
      </c>
      <c r="L8288" s="26">
        <v>0.33429599999999998</v>
      </c>
    </row>
    <row r="8289" spans="2:12" ht="19.5" customHeight="1" x14ac:dyDescent="0.3">
      <c r="B8289" s="32" t="s">
        <v>57</v>
      </c>
      <c r="C8289" s="30" t="s">
        <v>35</v>
      </c>
      <c r="D8289" s="30" t="s">
        <v>82</v>
      </c>
      <c r="E8289" s="29">
        <v>44593</v>
      </c>
      <c r="F8289" s="28" t="s">
        <v>129</v>
      </c>
      <c r="G8289" s="27">
        <v>0.28968100000000002</v>
      </c>
      <c r="H8289" s="27">
        <v>0.26332899999999998</v>
      </c>
      <c r="I8289" s="27">
        <v>0</v>
      </c>
      <c r="J8289" s="26">
        <v>0</v>
      </c>
      <c r="K8289" s="26">
        <v>0</v>
      </c>
      <c r="L8289" s="26">
        <v>0.24562300000000001</v>
      </c>
    </row>
    <row r="8290" spans="2:12" ht="19.5" customHeight="1" x14ac:dyDescent="0.3">
      <c r="B8290" s="32" t="s">
        <v>57</v>
      </c>
      <c r="C8290" s="30" t="s">
        <v>35</v>
      </c>
      <c r="D8290" s="30" t="s">
        <v>82</v>
      </c>
      <c r="E8290" s="29">
        <v>44562</v>
      </c>
      <c r="F8290" s="28" t="s">
        <v>129</v>
      </c>
      <c r="G8290" s="27">
        <v>0.29806199999999999</v>
      </c>
      <c r="H8290" s="27">
        <v>0.27496900000000002</v>
      </c>
      <c r="I8290" s="27">
        <v>0</v>
      </c>
      <c r="J8290" s="26">
        <v>0</v>
      </c>
      <c r="K8290" s="26">
        <v>0</v>
      </c>
      <c r="L8290" s="26">
        <v>0.24526699999999999</v>
      </c>
    </row>
    <row r="8291" spans="2:12" ht="19.5" customHeight="1" x14ac:dyDescent="0.3">
      <c r="B8291" s="33" t="s">
        <v>57</v>
      </c>
      <c r="C8291" s="30" t="s">
        <v>35</v>
      </c>
      <c r="D8291" s="30" t="s">
        <v>82</v>
      </c>
      <c r="E8291" s="29">
        <v>45078</v>
      </c>
      <c r="F8291" s="28" t="s">
        <v>129</v>
      </c>
      <c r="G8291" s="27">
        <v>0</v>
      </c>
      <c r="H8291" s="27">
        <v>0</v>
      </c>
      <c r="I8291" s="27">
        <v>0.14559788159256615</v>
      </c>
      <c r="J8291" s="26">
        <v>0.14037638281536818</v>
      </c>
      <c r="K8291" s="26">
        <v>0</v>
      </c>
      <c r="L8291" s="26">
        <v>0.14386434200777579</v>
      </c>
    </row>
    <row r="8292" spans="2:12" ht="19.5" customHeight="1" x14ac:dyDescent="0.3">
      <c r="B8292" s="32" t="s">
        <v>57</v>
      </c>
      <c r="C8292" s="30" t="s">
        <v>35</v>
      </c>
      <c r="D8292" s="30" t="s">
        <v>82</v>
      </c>
      <c r="E8292" s="29">
        <v>44896</v>
      </c>
      <c r="F8292" s="28" t="s">
        <v>130</v>
      </c>
      <c r="G8292" s="27">
        <v>0.16569300000000001</v>
      </c>
      <c r="H8292" s="27">
        <v>0.15163199999999999</v>
      </c>
      <c r="I8292" s="27">
        <v>0</v>
      </c>
      <c r="J8292" s="26">
        <v>0</v>
      </c>
      <c r="K8292" s="26">
        <v>0</v>
      </c>
      <c r="L8292" s="26">
        <v>0.13339200000000001</v>
      </c>
    </row>
    <row r="8293" spans="2:12" ht="19.5" customHeight="1" x14ac:dyDescent="0.3">
      <c r="B8293" s="32" t="s">
        <v>57</v>
      </c>
      <c r="C8293" s="30" t="s">
        <v>35</v>
      </c>
      <c r="D8293" s="30" t="s">
        <v>82</v>
      </c>
      <c r="E8293" s="29">
        <v>44866</v>
      </c>
      <c r="F8293" s="28" t="s">
        <v>130</v>
      </c>
      <c r="G8293" s="27">
        <v>0</v>
      </c>
      <c r="H8293" s="27">
        <v>0.169823</v>
      </c>
      <c r="I8293" s="27">
        <v>0.153118</v>
      </c>
      <c r="J8293" s="26">
        <v>0</v>
      </c>
      <c r="K8293" s="26">
        <v>0</v>
      </c>
      <c r="L8293" s="26">
        <v>0.13269500000000001</v>
      </c>
    </row>
    <row r="8294" spans="2:12" ht="19.5" customHeight="1" x14ac:dyDescent="0.3">
      <c r="B8294" s="32" t="s">
        <v>57</v>
      </c>
      <c r="C8294" s="30" t="s">
        <v>35</v>
      </c>
      <c r="D8294" s="30" t="s">
        <v>82</v>
      </c>
      <c r="E8294" s="29">
        <v>44835</v>
      </c>
      <c r="F8294" s="28" t="s">
        <v>130</v>
      </c>
      <c r="G8294" s="27">
        <v>0</v>
      </c>
      <c r="H8294" s="27">
        <v>0</v>
      </c>
      <c r="I8294" s="27">
        <v>0</v>
      </c>
      <c r="J8294" s="26">
        <v>0.18643699999999999</v>
      </c>
      <c r="K8294" s="26">
        <v>0.15867400000000001</v>
      </c>
      <c r="L8294" s="26">
        <v>0.145235</v>
      </c>
    </row>
    <row r="8295" spans="2:12" ht="19.5" customHeight="1" x14ac:dyDescent="0.3">
      <c r="B8295" s="32" t="s">
        <v>57</v>
      </c>
      <c r="C8295" s="30" t="s">
        <v>35</v>
      </c>
      <c r="D8295" s="30" t="s">
        <v>82</v>
      </c>
      <c r="E8295" s="29">
        <v>44805</v>
      </c>
      <c r="F8295" s="28" t="s">
        <v>130</v>
      </c>
      <c r="G8295" s="27">
        <v>0</v>
      </c>
      <c r="H8295" s="27">
        <v>0</v>
      </c>
      <c r="I8295" s="27">
        <v>0.19777800000000001</v>
      </c>
      <c r="J8295" s="26">
        <v>0.17214699999999999</v>
      </c>
      <c r="K8295" s="26">
        <v>0</v>
      </c>
      <c r="L8295" s="26">
        <v>0.15812399999999999</v>
      </c>
    </row>
    <row r="8296" spans="2:12" ht="19.5" customHeight="1" x14ac:dyDescent="0.3">
      <c r="B8296" s="32" t="s">
        <v>57</v>
      </c>
      <c r="C8296" s="30" t="s">
        <v>35</v>
      </c>
      <c r="D8296" s="30" t="s">
        <v>82</v>
      </c>
      <c r="E8296" s="29">
        <v>44774</v>
      </c>
      <c r="F8296" s="28" t="s">
        <v>130</v>
      </c>
      <c r="G8296" s="27">
        <v>0</v>
      </c>
      <c r="H8296" s="27">
        <v>0</v>
      </c>
      <c r="I8296" s="27">
        <v>0.19536899999999999</v>
      </c>
      <c r="J8296" s="26">
        <v>0.18938099999999999</v>
      </c>
      <c r="K8296" s="26">
        <v>0</v>
      </c>
      <c r="L8296" s="26">
        <v>0.18104999999999999</v>
      </c>
    </row>
    <row r="8297" spans="2:12" ht="19.5" customHeight="1" x14ac:dyDescent="0.3">
      <c r="B8297" s="32" t="s">
        <v>57</v>
      </c>
      <c r="C8297" s="30" t="s">
        <v>35</v>
      </c>
      <c r="D8297" s="30" t="s">
        <v>82</v>
      </c>
      <c r="E8297" s="29">
        <v>44743</v>
      </c>
      <c r="F8297" s="28" t="s">
        <v>130</v>
      </c>
      <c r="G8297" s="27">
        <v>0.19400799999999999</v>
      </c>
      <c r="H8297" s="27">
        <v>0.18811700000000001</v>
      </c>
      <c r="I8297" s="27">
        <v>0</v>
      </c>
      <c r="J8297" s="26">
        <v>0</v>
      </c>
      <c r="K8297" s="26">
        <v>0</v>
      </c>
      <c r="L8297" s="26">
        <v>0.16317300000000001</v>
      </c>
    </row>
    <row r="8298" spans="2:12" ht="19.5" customHeight="1" x14ac:dyDescent="0.3">
      <c r="B8298" s="32" t="s">
        <v>57</v>
      </c>
      <c r="C8298" s="30" t="s">
        <v>35</v>
      </c>
      <c r="D8298" s="30" t="s">
        <v>82</v>
      </c>
      <c r="E8298" s="29">
        <v>44713</v>
      </c>
      <c r="F8298" s="28" t="s">
        <v>130</v>
      </c>
      <c r="G8298" s="27">
        <v>0</v>
      </c>
      <c r="H8298" s="27">
        <v>0</v>
      </c>
      <c r="I8298" s="27">
        <v>0.206621</v>
      </c>
      <c r="J8298" s="26">
        <v>0.20128499999999999</v>
      </c>
      <c r="K8298" s="26">
        <v>0</v>
      </c>
      <c r="L8298" s="26">
        <v>0.196904</v>
      </c>
    </row>
    <row r="8299" spans="2:12" ht="19.5" customHeight="1" x14ac:dyDescent="0.3">
      <c r="B8299" s="32" t="s">
        <v>57</v>
      </c>
      <c r="C8299" s="30" t="s">
        <v>35</v>
      </c>
      <c r="D8299" s="30" t="s">
        <v>82</v>
      </c>
      <c r="E8299" s="29">
        <v>44682</v>
      </c>
      <c r="F8299" s="28" t="s">
        <v>130</v>
      </c>
      <c r="G8299" s="27">
        <v>0</v>
      </c>
      <c r="H8299" s="27">
        <v>0</v>
      </c>
      <c r="I8299" s="27">
        <v>0</v>
      </c>
      <c r="J8299" s="26">
        <v>0.227432</v>
      </c>
      <c r="K8299" s="26">
        <v>0.21449099999999999</v>
      </c>
      <c r="L8299" s="26">
        <v>0.213397</v>
      </c>
    </row>
    <row r="8300" spans="2:12" ht="19.5" customHeight="1" x14ac:dyDescent="0.3">
      <c r="B8300" s="32" t="s">
        <v>57</v>
      </c>
      <c r="C8300" s="30" t="s">
        <v>35</v>
      </c>
      <c r="D8300" s="30" t="s">
        <v>82</v>
      </c>
      <c r="E8300" s="29">
        <v>44652</v>
      </c>
      <c r="F8300" s="28" t="s">
        <v>130</v>
      </c>
      <c r="G8300" s="27">
        <v>0</v>
      </c>
      <c r="H8300" s="27">
        <v>0</v>
      </c>
      <c r="I8300" s="27">
        <v>0</v>
      </c>
      <c r="J8300" s="26">
        <v>0.247086</v>
      </c>
      <c r="K8300" s="26">
        <v>0.22114400000000001</v>
      </c>
      <c r="L8300" s="26">
        <v>0.22087799999999999</v>
      </c>
    </row>
    <row r="8301" spans="2:12" ht="19.5" customHeight="1" x14ac:dyDescent="0.3">
      <c r="B8301" s="32" t="s">
        <v>57</v>
      </c>
      <c r="C8301" s="30" t="s">
        <v>35</v>
      </c>
      <c r="D8301" s="30" t="s">
        <v>82</v>
      </c>
      <c r="E8301" s="29">
        <v>44621</v>
      </c>
      <c r="F8301" s="28" t="s">
        <v>130</v>
      </c>
      <c r="G8301" s="27">
        <v>0</v>
      </c>
      <c r="H8301" s="27">
        <v>0.35652800000000001</v>
      </c>
      <c r="I8301" s="27">
        <v>0.32575900000000002</v>
      </c>
      <c r="J8301" s="26">
        <v>0</v>
      </c>
      <c r="K8301" s="26">
        <v>0</v>
      </c>
      <c r="L8301" s="26">
        <v>0.30829600000000001</v>
      </c>
    </row>
    <row r="8302" spans="2:12" ht="19.5" customHeight="1" x14ac:dyDescent="0.3">
      <c r="B8302" s="31" t="s">
        <v>57</v>
      </c>
      <c r="C8302" s="30" t="s">
        <v>35</v>
      </c>
      <c r="D8302" s="30" t="s">
        <v>82</v>
      </c>
      <c r="E8302" s="29">
        <v>44593</v>
      </c>
      <c r="F8302" s="28" t="s">
        <v>130</v>
      </c>
      <c r="G8302" s="27">
        <v>0.263681</v>
      </c>
      <c r="H8302" s="27">
        <v>0.23732900000000001</v>
      </c>
      <c r="I8302" s="27">
        <v>0</v>
      </c>
      <c r="J8302" s="26">
        <v>0</v>
      </c>
      <c r="K8302" s="26">
        <v>0</v>
      </c>
      <c r="L8302" s="26">
        <v>0.21962299999999998</v>
      </c>
    </row>
    <row r="8303" spans="2:12" ht="19.5" customHeight="1" x14ac:dyDescent="0.3">
      <c r="B8303" s="33" t="s">
        <v>57</v>
      </c>
      <c r="C8303" s="30" t="s">
        <v>35</v>
      </c>
      <c r="D8303" s="30" t="s">
        <v>82</v>
      </c>
      <c r="E8303" s="29">
        <v>44562</v>
      </c>
      <c r="F8303" s="28" t="s">
        <v>130</v>
      </c>
      <c r="G8303" s="27">
        <v>0.27206200000000003</v>
      </c>
      <c r="H8303" s="27">
        <v>0.248969</v>
      </c>
      <c r="I8303" s="27">
        <v>0</v>
      </c>
      <c r="J8303" s="26">
        <v>0</v>
      </c>
      <c r="K8303" s="26">
        <v>0</v>
      </c>
      <c r="L8303" s="26">
        <v>0.21926699999999999</v>
      </c>
    </row>
    <row r="8304" spans="2:12" ht="19.5" customHeight="1" x14ac:dyDescent="0.3">
      <c r="B8304" s="31" t="s">
        <v>57</v>
      </c>
      <c r="C8304" s="30" t="s">
        <v>35</v>
      </c>
      <c r="D8304" s="30" t="s">
        <v>82</v>
      </c>
      <c r="E8304" s="29">
        <v>45078</v>
      </c>
      <c r="F8304" s="28" t="s">
        <v>130</v>
      </c>
      <c r="G8304" s="27">
        <v>0</v>
      </c>
      <c r="H8304" s="27">
        <v>0</v>
      </c>
      <c r="I8304" s="27">
        <v>0.12059788159256613</v>
      </c>
      <c r="J8304" s="26">
        <v>0.11337638281536819</v>
      </c>
      <c r="K8304" s="26">
        <v>0</v>
      </c>
      <c r="L8304" s="26">
        <v>0.11686434200777579</v>
      </c>
    </row>
    <row r="8305" spans="2:12" ht="19.5" customHeight="1" x14ac:dyDescent="0.3">
      <c r="B8305" s="31" t="s">
        <v>57</v>
      </c>
      <c r="C8305" s="30" t="s">
        <v>35</v>
      </c>
      <c r="D8305" s="30" t="s">
        <v>82</v>
      </c>
      <c r="E8305" s="29">
        <v>44896</v>
      </c>
      <c r="F8305" s="28" t="s">
        <v>131</v>
      </c>
      <c r="G8305" s="27">
        <v>0.16769300000000001</v>
      </c>
      <c r="H8305" s="27">
        <v>0.15363199999999999</v>
      </c>
      <c r="I8305" s="27">
        <v>0</v>
      </c>
      <c r="J8305" s="26">
        <v>0</v>
      </c>
      <c r="K8305" s="26">
        <v>0</v>
      </c>
      <c r="L8305" s="26">
        <v>0.13539200000000001</v>
      </c>
    </row>
    <row r="8306" spans="2:12" ht="19.5" customHeight="1" x14ac:dyDescent="0.3">
      <c r="B8306" s="33" t="s">
        <v>57</v>
      </c>
      <c r="C8306" s="30" t="s">
        <v>35</v>
      </c>
      <c r="D8306" s="30" t="s">
        <v>82</v>
      </c>
      <c r="E8306" s="29">
        <v>44866</v>
      </c>
      <c r="F8306" s="28" t="s">
        <v>131</v>
      </c>
      <c r="G8306" s="27">
        <v>0</v>
      </c>
      <c r="H8306" s="27">
        <v>0.171823</v>
      </c>
      <c r="I8306" s="27">
        <v>0.15511800000000001</v>
      </c>
      <c r="J8306" s="26">
        <v>0</v>
      </c>
      <c r="K8306" s="26">
        <v>0</v>
      </c>
      <c r="L8306" s="26">
        <v>0.13469500000000001</v>
      </c>
    </row>
    <row r="8307" spans="2:12" ht="19.5" customHeight="1" x14ac:dyDescent="0.3">
      <c r="B8307" s="31" t="s">
        <v>57</v>
      </c>
      <c r="C8307" s="30" t="s">
        <v>35</v>
      </c>
      <c r="D8307" s="30" t="s">
        <v>82</v>
      </c>
      <c r="E8307" s="29">
        <v>44835</v>
      </c>
      <c r="F8307" s="28" t="s">
        <v>131</v>
      </c>
      <c r="G8307" s="27">
        <v>0</v>
      </c>
      <c r="H8307" s="27">
        <v>0</v>
      </c>
      <c r="I8307" s="27">
        <v>0</v>
      </c>
      <c r="J8307" s="26">
        <v>0.18843699999999999</v>
      </c>
      <c r="K8307" s="26">
        <v>0.16067400000000001</v>
      </c>
      <c r="L8307" s="26">
        <v>0.147235</v>
      </c>
    </row>
    <row r="8308" spans="2:12" ht="19.5" customHeight="1" x14ac:dyDescent="0.3">
      <c r="B8308" s="31" t="s">
        <v>57</v>
      </c>
      <c r="C8308" s="30" t="s">
        <v>35</v>
      </c>
      <c r="D8308" s="30" t="s">
        <v>82</v>
      </c>
      <c r="E8308" s="29">
        <v>44805</v>
      </c>
      <c r="F8308" s="28" t="s">
        <v>131</v>
      </c>
      <c r="G8308" s="27">
        <v>0</v>
      </c>
      <c r="H8308" s="27">
        <v>0</v>
      </c>
      <c r="I8308" s="27">
        <v>0.19977800000000001</v>
      </c>
      <c r="J8308" s="26">
        <v>0.174147</v>
      </c>
      <c r="K8308" s="26">
        <v>0</v>
      </c>
      <c r="L8308" s="26">
        <v>0.16012399999999999</v>
      </c>
    </row>
    <row r="8309" spans="2:12" ht="19.5" customHeight="1" x14ac:dyDescent="0.3">
      <c r="B8309" s="32" t="s">
        <v>57</v>
      </c>
      <c r="C8309" s="30" t="s">
        <v>35</v>
      </c>
      <c r="D8309" s="30" t="s">
        <v>82</v>
      </c>
      <c r="E8309" s="29">
        <v>44774</v>
      </c>
      <c r="F8309" s="28" t="s">
        <v>131</v>
      </c>
      <c r="G8309" s="27">
        <v>0</v>
      </c>
      <c r="H8309" s="27">
        <v>0</v>
      </c>
      <c r="I8309" s="27">
        <v>0.19736899999999999</v>
      </c>
      <c r="J8309" s="26">
        <v>0.191381</v>
      </c>
      <c r="K8309" s="26">
        <v>0</v>
      </c>
      <c r="L8309" s="26">
        <v>0.18304999999999999</v>
      </c>
    </row>
    <row r="8310" spans="2:12" ht="19.5" customHeight="1" x14ac:dyDescent="0.3">
      <c r="B8310" s="32" t="s">
        <v>57</v>
      </c>
      <c r="C8310" s="30" t="s">
        <v>35</v>
      </c>
      <c r="D8310" s="30" t="s">
        <v>82</v>
      </c>
      <c r="E8310" s="29">
        <v>44743</v>
      </c>
      <c r="F8310" s="28" t="s">
        <v>131</v>
      </c>
      <c r="G8310" s="27">
        <v>0.19600799999999999</v>
      </c>
      <c r="H8310" s="27">
        <v>0.19011700000000001</v>
      </c>
      <c r="I8310" s="27">
        <v>0</v>
      </c>
      <c r="J8310" s="26">
        <v>0</v>
      </c>
      <c r="K8310" s="26">
        <v>0</v>
      </c>
      <c r="L8310" s="26">
        <v>0.16517299999999999</v>
      </c>
    </row>
    <row r="8311" spans="2:12" ht="19.5" customHeight="1" x14ac:dyDescent="0.3">
      <c r="B8311" s="31" t="s">
        <v>57</v>
      </c>
      <c r="C8311" s="30" t="s">
        <v>35</v>
      </c>
      <c r="D8311" s="30" t="s">
        <v>82</v>
      </c>
      <c r="E8311" s="29">
        <v>44713</v>
      </c>
      <c r="F8311" s="28" t="s">
        <v>131</v>
      </c>
      <c r="G8311" s="27">
        <v>0</v>
      </c>
      <c r="H8311" s="27">
        <v>0</v>
      </c>
      <c r="I8311" s="27">
        <v>0.208621</v>
      </c>
      <c r="J8311" s="26">
        <v>0.20328499999999999</v>
      </c>
      <c r="K8311" s="26">
        <v>0</v>
      </c>
      <c r="L8311" s="26">
        <v>0.198904</v>
      </c>
    </row>
    <row r="8312" spans="2:12" ht="19.5" customHeight="1" x14ac:dyDescent="0.3">
      <c r="B8312" s="33" t="s">
        <v>57</v>
      </c>
      <c r="C8312" s="30" t="s">
        <v>35</v>
      </c>
      <c r="D8312" s="30" t="s">
        <v>82</v>
      </c>
      <c r="E8312" s="29">
        <v>44682</v>
      </c>
      <c r="F8312" s="28" t="s">
        <v>131</v>
      </c>
      <c r="G8312" s="27">
        <v>0</v>
      </c>
      <c r="H8312" s="27">
        <v>0</v>
      </c>
      <c r="I8312" s="27">
        <v>0</v>
      </c>
      <c r="J8312" s="26">
        <v>0.229432</v>
      </c>
      <c r="K8312" s="26">
        <v>0.21649099999999999</v>
      </c>
      <c r="L8312" s="26">
        <v>0.21539700000000001</v>
      </c>
    </row>
    <row r="8313" spans="2:12" ht="19.5" customHeight="1" x14ac:dyDescent="0.3">
      <c r="B8313" s="33" t="s">
        <v>57</v>
      </c>
      <c r="C8313" s="30" t="s">
        <v>35</v>
      </c>
      <c r="D8313" s="30" t="s">
        <v>82</v>
      </c>
      <c r="E8313" s="29">
        <v>44652</v>
      </c>
      <c r="F8313" s="28" t="s">
        <v>131</v>
      </c>
      <c r="G8313" s="27">
        <v>0</v>
      </c>
      <c r="H8313" s="27">
        <v>0</v>
      </c>
      <c r="I8313" s="27">
        <v>0</v>
      </c>
      <c r="J8313" s="26">
        <v>0.24908599999999997</v>
      </c>
      <c r="K8313" s="26">
        <v>0.22314400000000001</v>
      </c>
      <c r="L8313" s="26">
        <v>0.22287799999999999</v>
      </c>
    </row>
    <row r="8314" spans="2:12" ht="19.5" customHeight="1" x14ac:dyDescent="0.3">
      <c r="B8314" s="33" t="s">
        <v>57</v>
      </c>
      <c r="C8314" s="30" t="s">
        <v>35</v>
      </c>
      <c r="D8314" s="30" t="s">
        <v>82</v>
      </c>
      <c r="E8314" s="29">
        <v>44621</v>
      </c>
      <c r="F8314" s="28" t="s">
        <v>131</v>
      </c>
      <c r="G8314" s="27">
        <v>0</v>
      </c>
      <c r="H8314" s="27">
        <v>0.35852800000000001</v>
      </c>
      <c r="I8314" s="27">
        <v>0.32775900000000002</v>
      </c>
      <c r="J8314" s="26">
        <v>0</v>
      </c>
      <c r="K8314" s="26">
        <v>0</v>
      </c>
      <c r="L8314" s="26">
        <v>0.31029600000000002</v>
      </c>
    </row>
    <row r="8315" spans="2:12" ht="19.5" customHeight="1" x14ac:dyDescent="0.3">
      <c r="B8315" s="33" t="s">
        <v>57</v>
      </c>
      <c r="C8315" s="30" t="s">
        <v>35</v>
      </c>
      <c r="D8315" s="30" t="s">
        <v>82</v>
      </c>
      <c r="E8315" s="29">
        <v>44593</v>
      </c>
      <c r="F8315" s="28" t="s">
        <v>131</v>
      </c>
      <c r="G8315" s="27">
        <v>0.265681</v>
      </c>
      <c r="H8315" s="27">
        <v>0.23932899999999999</v>
      </c>
      <c r="I8315" s="27">
        <v>0</v>
      </c>
      <c r="J8315" s="26">
        <v>0</v>
      </c>
      <c r="K8315" s="26">
        <v>0</v>
      </c>
      <c r="L8315" s="26">
        <v>0.22162299999999999</v>
      </c>
    </row>
    <row r="8316" spans="2:12" ht="19.5" customHeight="1" x14ac:dyDescent="0.3">
      <c r="B8316" s="33" t="s">
        <v>57</v>
      </c>
      <c r="C8316" s="30" t="s">
        <v>35</v>
      </c>
      <c r="D8316" s="30" t="s">
        <v>82</v>
      </c>
      <c r="E8316" s="29">
        <v>44562</v>
      </c>
      <c r="F8316" s="28" t="s">
        <v>131</v>
      </c>
      <c r="G8316" s="27">
        <v>0.27406199999999997</v>
      </c>
      <c r="H8316" s="27">
        <v>0.250969</v>
      </c>
      <c r="I8316" s="27">
        <v>0</v>
      </c>
      <c r="J8316" s="26">
        <v>0</v>
      </c>
      <c r="K8316" s="26">
        <v>0</v>
      </c>
      <c r="L8316" s="26">
        <v>0.22126699999999999</v>
      </c>
    </row>
    <row r="8317" spans="2:12" ht="19.5" customHeight="1" x14ac:dyDescent="0.3">
      <c r="B8317" s="31" t="s">
        <v>57</v>
      </c>
      <c r="C8317" s="30" t="s">
        <v>35</v>
      </c>
      <c r="D8317" s="30" t="s">
        <v>82</v>
      </c>
      <c r="E8317" s="29">
        <v>45078</v>
      </c>
      <c r="F8317" s="28" t="s">
        <v>131</v>
      </c>
      <c r="G8317" s="27">
        <v>0</v>
      </c>
      <c r="H8317" s="27">
        <v>0</v>
      </c>
      <c r="I8317" s="27">
        <v>0.12259788159256613</v>
      </c>
      <c r="J8317" s="26">
        <v>0.11537638281536819</v>
      </c>
      <c r="K8317" s="26">
        <v>0</v>
      </c>
      <c r="L8317" s="26">
        <v>0.11786434200777579</v>
      </c>
    </row>
    <row r="8318" spans="2:12" ht="19.5" customHeight="1" x14ac:dyDescent="0.3">
      <c r="B8318" s="32" t="s">
        <v>57</v>
      </c>
      <c r="C8318" s="30" t="s">
        <v>35</v>
      </c>
      <c r="D8318" s="30" t="s">
        <v>82</v>
      </c>
      <c r="E8318" s="29">
        <v>44896</v>
      </c>
      <c r="F8318" s="28" t="s">
        <v>132</v>
      </c>
      <c r="G8318" s="27">
        <v>0.16969300000000001</v>
      </c>
      <c r="H8318" s="27">
        <v>0.15563199999999999</v>
      </c>
      <c r="I8318" s="27">
        <v>0</v>
      </c>
      <c r="J8318" s="26">
        <v>0</v>
      </c>
      <c r="K8318" s="26">
        <v>0</v>
      </c>
      <c r="L8318" s="26">
        <v>0.13739199999999999</v>
      </c>
    </row>
    <row r="8319" spans="2:12" ht="19.5" customHeight="1" x14ac:dyDescent="0.3">
      <c r="B8319" s="32" t="s">
        <v>57</v>
      </c>
      <c r="C8319" s="30" t="s">
        <v>35</v>
      </c>
      <c r="D8319" s="30" t="s">
        <v>82</v>
      </c>
      <c r="E8319" s="29">
        <v>44866</v>
      </c>
      <c r="F8319" s="28" t="s">
        <v>132</v>
      </c>
      <c r="G8319" s="27">
        <v>0</v>
      </c>
      <c r="H8319" s="27">
        <v>0.17382300000000001</v>
      </c>
      <c r="I8319" s="27">
        <v>0.15711800000000001</v>
      </c>
      <c r="J8319" s="26">
        <v>0</v>
      </c>
      <c r="K8319" s="26">
        <v>0</v>
      </c>
      <c r="L8319" s="26">
        <v>0.13669500000000001</v>
      </c>
    </row>
    <row r="8320" spans="2:12" ht="19.5" customHeight="1" x14ac:dyDescent="0.3">
      <c r="B8320" s="31" t="s">
        <v>57</v>
      </c>
      <c r="C8320" s="30" t="s">
        <v>35</v>
      </c>
      <c r="D8320" s="30" t="s">
        <v>82</v>
      </c>
      <c r="E8320" s="29">
        <v>44835</v>
      </c>
      <c r="F8320" s="28" t="s">
        <v>132</v>
      </c>
      <c r="G8320" s="27">
        <v>0</v>
      </c>
      <c r="H8320" s="27">
        <v>0</v>
      </c>
      <c r="I8320" s="27">
        <v>0</v>
      </c>
      <c r="J8320" s="26">
        <v>0.190437</v>
      </c>
      <c r="K8320" s="26">
        <v>0.16267399999999999</v>
      </c>
      <c r="L8320" s="26">
        <v>0.14923500000000001</v>
      </c>
    </row>
    <row r="8321" spans="2:12" ht="19.5" customHeight="1" x14ac:dyDescent="0.3">
      <c r="B8321" s="8" t="s">
        <v>57</v>
      </c>
      <c r="C8321" s="35" t="s">
        <v>35</v>
      </c>
      <c r="D8321" s="35" t="s">
        <v>82</v>
      </c>
      <c r="E8321" s="29">
        <v>44805</v>
      </c>
      <c r="F8321" s="28" t="s">
        <v>132</v>
      </c>
      <c r="G8321" s="27">
        <v>0</v>
      </c>
      <c r="H8321" s="27">
        <v>0</v>
      </c>
      <c r="I8321" s="27">
        <v>0.20177799999999999</v>
      </c>
      <c r="J8321" s="26">
        <v>0.176147</v>
      </c>
      <c r="K8321" s="26">
        <v>0</v>
      </c>
      <c r="L8321" s="26">
        <v>0.16212399999999999</v>
      </c>
    </row>
    <row r="8322" spans="2:12" ht="19.5" customHeight="1" x14ac:dyDescent="0.3">
      <c r="B8322" s="33" t="s">
        <v>57</v>
      </c>
      <c r="C8322" s="30" t="s">
        <v>35</v>
      </c>
      <c r="D8322" s="30" t="s">
        <v>82</v>
      </c>
      <c r="E8322" s="29">
        <v>44774</v>
      </c>
      <c r="F8322" s="28" t="s">
        <v>132</v>
      </c>
      <c r="G8322" s="27">
        <v>0</v>
      </c>
      <c r="H8322" s="27">
        <v>0</v>
      </c>
      <c r="I8322" s="27">
        <v>0.19936899999999999</v>
      </c>
      <c r="J8322" s="26">
        <v>0.193381</v>
      </c>
      <c r="K8322" s="26">
        <v>0</v>
      </c>
      <c r="L8322" s="26">
        <v>0.18504999999999999</v>
      </c>
    </row>
    <row r="8323" spans="2:12" ht="19.5" customHeight="1" x14ac:dyDescent="0.3">
      <c r="B8323" s="32" t="s">
        <v>57</v>
      </c>
      <c r="C8323" s="30" t="s">
        <v>35</v>
      </c>
      <c r="D8323" s="30" t="s">
        <v>82</v>
      </c>
      <c r="E8323" s="29">
        <v>44743</v>
      </c>
      <c r="F8323" s="28" t="s">
        <v>132</v>
      </c>
      <c r="G8323" s="27">
        <v>0.19800799999999999</v>
      </c>
      <c r="H8323" s="27">
        <v>0.19211700000000001</v>
      </c>
      <c r="I8323" s="27">
        <v>0</v>
      </c>
      <c r="J8323" s="26">
        <v>0</v>
      </c>
      <c r="K8323" s="26">
        <v>0</v>
      </c>
      <c r="L8323" s="26">
        <v>0.16717299999999999</v>
      </c>
    </row>
    <row r="8324" spans="2:12" ht="19.5" customHeight="1" x14ac:dyDescent="0.3">
      <c r="B8324" s="33" t="s">
        <v>57</v>
      </c>
      <c r="C8324" s="30" t="s">
        <v>35</v>
      </c>
      <c r="D8324" s="30" t="s">
        <v>82</v>
      </c>
      <c r="E8324" s="29">
        <v>44713</v>
      </c>
      <c r="F8324" s="28" t="s">
        <v>132</v>
      </c>
      <c r="G8324" s="27">
        <v>0</v>
      </c>
      <c r="H8324" s="27">
        <v>0</v>
      </c>
      <c r="I8324" s="27">
        <v>0.210621</v>
      </c>
      <c r="J8324" s="26">
        <v>0.205285</v>
      </c>
      <c r="K8324" s="26">
        <v>0</v>
      </c>
      <c r="L8324" s="26">
        <v>0.200904</v>
      </c>
    </row>
    <row r="8325" spans="2:12" ht="19.5" customHeight="1" x14ac:dyDescent="0.3">
      <c r="B8325" s="33" t="s">
        <v>57</v>
      </c>
      <c r="C8325" s="30" t="s">
        <v>35</v>
      </c>
      <c r="D8325" s="30" t="s">
        <v>82</v>
      </c>
      <c r="E8325" s="29">
        <v>44682</v>
      </c>
      <c r="F8325" s="28" t="s">
        <v>132</v>
      </c>
      <c r="G8325" s="27">
        <v>0</v>
      </c>
      <c r="H8325" s="27">
        <v>0</v>
      </c>
      <c r="I8325" s="27">
        <v>0</v>
      </c>
      <c r="J8325" s="26">
        <v>0.231432</v>
      </c>
      <c r="K8325" s="26">
        <v>0.21849099999999999</v>
      </c>
      <c r="L8325" s="26">
        <v>0.21739700000000001</v>
      </c>
    </row>
    <row r="8326" spans="2:12" ht="19.5" customHeight="1" x14ac:dyDescent="0.3">
      <c r="B8326" s="31" t="s">
        <v>57</v>
      </c>
      <c r="C8326" s="30" t="s">
        <v>35</v>
      </c>
      <c r="D8326" s="30" t="s">
        <v>82</v>
      </c>
      <c r="E8326" s="29">
        <v>44652</v>
      </c>
      <c r="F8326" s="28" t="s">
        <v>132</v>
      </c>
      <c r="G8326" s="27">
        <v>0</v>
      </c>
      <c r="H8326" s="27">
        <v>0</v>
      </c>
      <c r="I8326" s="27">
        <v>0</v>
      </c>
      <c r="J8326" s="26">
        <v>0.25108599999999998</v>
      </c>
      <c r="K8326" s="26">
        <v>0.22514400000000001</v>
      </c>
      <c r="L8326" s="26">
        <v>0.22487799999999999</v>
      </c>
    </row>
    <row r="8327" spans="2:12" ht="19.5" customHeight="1" x14ac:dyDescent="0.3">
      <c r="B8327" s="32" t="s">
        <v>57</v>
      </c>
      <c r="C8327" s="30" t="s">
        <v>35</v>
      </c>
      <c r="D8327" s="30" t="s">
        <v>82</v>
      </c>
      <c r="E8327" s="29">
        <v>44621</v>
      </c>
      <c r="F8327" s="28" t="s">
        <v>132</v>
      </c>
      <c r="G8327" s="27">
        <v>0</v>
      </c>
      <c r="H8327" s="27">
        <v>0.36052800000000002</v>
      </c>
      <c r="I8327" s="27">
        <v>0.32975900000000002</v>
      </c>
      <c r="J8327" s="26">
        <v>0</v>
      </c>
      <c r="K8327" s="26">
        <v>0</v>
      </c>
      <c r="L8327" s="26">
        <v>0.31229600000000002</v>
      </c>
    </row>
    <row r="8328" spans="2:12" ht="19.5" customHeight="1" x14ac:dyDescent="0.3">
      <c r="B8328" s="32" t="s">
        <v>57</v>
      </c>
      <c r="C8328" s="30" t="s">
        <v>35</v>
      </c>
      <c r="D8328" s="30" t="s">
        <v>82</v>
      </c>
      <c r="E8328" s="29">
        <v>44593</v>
      </c>
      <c r="F8328" s="28" t="s">
        <v>132</v>
      </c>
      <c r="G8328" s="27">
        <v>0.267681</v>
      </c>
      <c r="H8328" s="27">
        <v>0.24132899999999999</v>
      </c>
      <c r="I8328" s="27">
        <v>0</v>
      </c>
      <c r="J8328" s="26">
        <v>0</v>
      </c>
      <c r="K8328" s="26">
        <v>0</v>
      </c>
      <c r="L8328" s="26">
        <v>0.22362299999999999</v>
      </c>
    </row>
    <row r="8329" spans="2:12" ht="19.5" customHeight="1" x14ac:dyDescent="0.3">
      <c r="B8329" s="33" t="s">
        <v>57</v>
      </c>
      <c r="C8329" s="30" t="s">
        <v>35</v>
      </c>
      <c r="D8329" s="30" t="s">
        <v>82</v>
      </c>
      <c r="E8329" s="29">
        <v>44562</v>
      </c>
      <c r="F8329" s="28" t="s">
        <v>132</v>
      </c>
      <c r="G8329" s="27">
        <v>0.27606199999999997</v>
      </c>
      <c r="H8329" s="27">
        <v>0.252969</v>
      </c>
      <c r="I8329" s="27">
        <v>0</v>
      </c>
      <c r="J8329" s="26">
        <v>0</v>
      </c>
      <c r="K8329" s="26">
        <v>0</v>
      </c>
      <c r="L8329" s="26">
        <v>0.22326699999999999</v>
      </c>
    </row>
    <row r="8330" spans="2:12" ht="19.5" customHeight="1" x14ac:dyDescent="0.3">
      <c r="B8330" s="33" t="s">
        <v>57</v>
      </c>
      <c r="C8330" s="83" t="s">
        <v>35</v>
      </c>
      <c r="D8330" s="30" t="s">
        <v>82</v>
      </c>
      <c r="E8330" s="29">
        <v>45078</v>
      </c>
      <c r="F8330" s="28" t="s">
        <v>132</v>
      </c>
      <c r="G8330" s="27">
        <v>0</v>
      </c>
      <c r="H8330" s="27">
        <v>0</v>
      </c>
      <c r="I8330" s="27">
        <v>0.12359788159256613</v>
      </c>
      <c r="J8330" s="26">
        <v>0.11537638281536819</v>
      </c>
      <c r="K8330" s="26">
        <v>0</v>
      </c>
      <c r="L8330" s="26">
        <v>0.12186434200777579</v>
      </c>
    </row>
    <row r="8331" spans="2:12" ht="19.5" customHeight="1" x14ac:dyDescent="0.3">
      <c r="B8331" s="31" t="s">
        <v>57</v>
      </c>
      <c r="C8331" s="83" t="s">
        <v>35</v>
      </c>
      <c r="D8331" s="30" t="s">
        <v>82</v>
      </c>
      <c r="E8331" s="29">
        <v>44896</v>
      </c>
      <c r="F8331" s="28" t="s">
        <v>133</v>
      </c>
      <c r="G8331" s="27">
        <v>0.16419300000000001</v>
      </c>
      <c r="H8331" s="27">
        <v>0.15013199999999999</v>
      </c>
      <c r="I8331" s="27">
        <v>0</v>
      </c>
      <c r="J8331" s="26">
        <v>0</v>
      </c>
      <c r="K8331" s="26">
        <v>0</v>
      </c>
      <c r="L8331" s="26">
        <v>0.13189200000000001</v>
      </c>
    </row>
    <row r="8332" spans="2:12" ht="19.5" customHeight="1" x14ac:dyDescent="0.3">
      <c r="B8332" s="33" t="s">
        <v>57</v>
      </c>
      <c r="C8332" s="83" t="s">
        <v>35</v>
      </c>
      <c r="D8332" s="30" t="s">
        <v>82</v>
      </c>
      <c r="E8332" s="29">
        <v>44866</v>
      </c>
      <c r="F8332" s="28" t="s">
        <v>133</v>
      </c>
      <c r="G8332" s="27">
        <v>0</v>
      </c>
      <c r="H8332" s="27">
        <v>0.168323</v>
      </c>
      <c r="I8332" s="27">
        <v>0.151618</v>
      </c>
      <c r="J8332" s="26">
        <v>0</v>
      </c>
      <c r="K8332" s="26">
        <v>0</v>
      </c>
      <c r="L8332" s="26">
        <v>0.13119500000000001</v>
      </c>
    </row>
    <row r="8333" spans="2:12" ht="19.5" customHeight="1" x14ac:dyDescent="0.3">
      <c r="B8333" s="33" t="s">
        <v>57</v>
      </c>
      <c r="C8333" s="83" t="s">
        <v>35</v>
      </c>
      <c r="D8333" s="30" t="s">
        <v>82</v>
      </c>
      <c r="E8333" s="29">
        <v>44835</v>
      </c>
      <c r="F8333" s="28" t="s">
        <v>133</v>
      </c>
      <c r="G8333" s="27">
        <v>0</v>
      </c>
      <c r="H8333" s="27">
        <v>0</v>
      </c>
      <c r="I8333" s="27">
        <v>0</v>
      </c>
      <c r="J8333" s="26">
        <v>0.18493699999999999</v>
      </c>
      <c r="K8333" s="26">
        <v>0.15717400000000001</v>
      </c>
      <c r="L8333" s="26">
        <v>0.143735</v>
      </c>
    </row>
    <row r="8334" spans="2:12" ht="19.5" customHeight="1" x14ac:dyDescent="0.3">
      <c r="B8334" s="33" t="s">
        <v>57</v>
      </c>
      <c r="C8334" s="83" t="s">
        <v>35</v>
      </c>
      <c r="D8334" s="30" t="s">
        <v>82</v>
      </c>
      <c r="E8334" s="29">
        <v>44805</v>
      </c>
      <c r="F8334" s="28" t="s">
        <v>133</v>
      </c>
      <c r="G8334" s="27">
        <v>0</v>
      </c>
      <c r="H8334" s="27">
        <v>0</v>
      </c>
      <c r="I8334" s="27">
        <v>0.19627800000000001</v>
      </c>
      <c r="J8334" s="26">
        <v>0.17064699999999999</v>
      </c>
      <c r="K8334" s="26">
        <v>0</v>
      </c>
      <c r="L8334" s="26">
        <v>0.15662399999999999</v>
      </c>
    </row>
    <row r="8335" spans="2:12" ht="19.5" customHeight="1" x14ac:dyDescent="0.3">
      <c r="B8335" s="32" t="s">
        <v>57</v>
      </c>
      <c r="C8335" s="83" t="s">
        <v>35</v>
      </c>
      <c r="D8335" s="30" t="s">
        <v>82</v>
      </c>
      <c r="E8335" s="29">
        <v>44774</v>
      </c>
      <c r="F8335" s="28" t="s">
        <v>133</v>
      </c>
      <c r="G8335" s="27">
        <v>0</v>
      </c>
      <c r="H8335" s="27">
        <v>0</v>
      </c>
      <c r="I8335" s="27">
        <v>0.19386899999999999</v>
      </c>
      <c r="J8335" s="26">
        <v>0.18788099999999999</v>
      </c>
      <c r="K8335" s="26">
        <v>0</v>
      </c>
      <c r="L8335" s="26">
        <v>0.17954999999999999</v>
      </c>
    </row>
    <row r="8336" spans="2:12" ht="19.5" customHeight="1" x14ac:dyDescent="0.3">
      <c r="B8336" s="32" t="s">
        <v>57</v>
      </c>
      <c r="C8336" s="83" t="s">
        <v>35</v>
      </c>
      <c r="D8336" s="30" t="s">
        <v>82</v>
      </c>
      <c r="E8336" s="29">
        <v>44743</v>
      </c>
      <c r="F8336" s="28" t="s">
        <v>133</v>
      </c>
      <c r="G8336" s="27">
        <v>0.19250799999999998</v>
      </c>
      <c r="H8336" s="27">
        <v>0.18661700000000001</v>
      </c>
      <c r="I8336" s="27">
        <v>0</v>
      </c>
      <c r="J8336" s="26">
        <v>0</v>
      </c>
      <c r="K8336" s="26">
        <v>0</v>
      </c>
      <c r="L8336" s="26">
        <v>0.16167300000000001</v>
      </c>
    </row>
    <row r="8337" spans="2:12" ht="19.5" customHeight="1" x14ac:dyDescent="0.3">
      <c r="B8337" s="33" t="s">
        <v>57</v>
      </c>
      <c r="C8337" s="83" t="s">
        <v>35</v>
      </c>
      <c r="D8337" s="30" t="s">
        <v>82</v>
      </c>
      <c r="E8337" s="29">
        <v>44713</v>
      </c>
      <c r="F8337" s="28" t="s">
        <v>133</v>
      </c>
      <c r="G8337" s="27">
        <v>0</v>
      </c>
      <c r="H8337" s="27">
        <v>0</v>
      </c>
      <c r="I8337" s="27">
        <v>0.205121</v>
      </c>
      <c r="J8337" s="26">
        <v>0.19978499999999999</v>
      </c>
      <c r="K8337" s="26">
        <v>0</v>
      </c>
      <c r="L8337" s="26">
        <v>0.19540399999999999</v>
      </c>
    </row>
    <row r="8338" spans="2:12" ht="19.5" customHeight="1" x14ac:dyDescent="0.3">
      <c r="B8338" s="33" t="s">
        <v>57</v>
      </c>
      <c r="C8338" s="83" t="s">
        <v>35</v>
      </c>
      <c r="D8338" s="30" t="s">
        <v>82</v>
      </c>
      <c r="E8338" s="29">
        <v>44682</v>
      </c>
      <c r="F8338" s="28" t="s">
        <v>133</v>
      </c>
      <c r="G8338" s="27">
        <v>0</v>
      </c>
      <c r="H8338" s="27">
        <v>0</v>
      </c>
      <c r="I8338" s="27">
        <v>0</v>
      </c>
      <c r="J8338" s="26">
        <v>0.22593199999999999</v>
      </c>
      <c r="K8338" s="26">
        <v>0.21299099999999999</v>
      </c>
      <c r="L8338" s="26">
        <v>0.211897</v>
      </c>
    </row>
    <row r="8339" spans="2:12" ht="19.5" customHeight="1" x14ac:dyDescent="0.3">
      <c r="B8339" s="33" t="s">
        <v>57</v>
      </c>
      <c r="C8339" s="83" t="s">
        <v>35</v>
      </c>
      <c r="D8339" s="30" t="s">
        <v>82</v>
      </c>
      <c r="E8339" s="29">
        <v>44652</v>
      </c>
      <c r="F8339" s="28" t="s">
        <v>133</v>
      </c>
      <c r="G8339" s="27">
        <v>0</v>
      </c>
      <c r="H8339" s="27">
        <v>0</v>
      </c>
      <c r="I8339" s="27">
        <v>0</v>
      </c>
      <c r="J8339" s="26">
        <v>0.245586</v>
      </c>
      <c r="K8339" s="26">
        <v>0.21964400000000001</v>
      </c>
      <c r="L8339" s="26">
        <v>0.21937799999999999</v>
      </c>
    </row>
    <row r="8340" spans="2:12" ht="19.5" customHeight="1" x14ac:dyDescent="0.3">
      <c r="B8340" s="33" t="s">
        <v>57</v>
      </c>
      <c r="C8340" s="83" t="s">
        <v>35</v>
      </c>
      <c r="D8340" s="30" t="s">
        <v>82</v>
      </c>
      <c r="E8340" s="29">
        <v>44621</v>
      </c>
      <c r="F8340" s="28" t="s">
        <v>133</v>
      </c>
      <c r="G8340" s="27">
        <v>0</v>
      </c>
      <c r="H8340" s="27">
        <v>0.35502800000000001</v>
      </c>
      <c r="I8340" s="27">
        <v>0.32425900000000002</v>
      </c>
      <c r="J8340" s="26">
        <v>0</v>
      </c>
      <c r="K8340" s="26">
        <v>0</v>
      </c>
      <c r="L8340" s="26">
        <v>0.30679600000000001</v>
      </c>
    </row>
    <row r="8341" spans="2:12" ht="19.5" customHeight="1" x14ac:dyDescent="0.3">
      <c r="B8341" s="33" t="s">
        <v>57</v>
      </c>
      <c r="C8341" s="83" t="s">
        <v>35</v>
      </c>
      <c r="D8341" s="30" t="s">
        <v>82</v>
      </c>
      <c r="E8341" s="29">
        <v>44593</v>
      </c>
      <c r="F8341" s="28" t="s">
        <v>133</v>
      </c>
      <c r="G8341" s="27">
        <v>0.262181</v>
      </c>
      <c r="H8341" s="27">
        <v>0.23582900000000001</v>
      </c>
      <c r="I8341" s="27">
        <v>0</v>
      </c>
      <c r="J8341" s="26">
        <v>0</v>
      </c>
      <c r="K8341" s="26">
        <v>0</v>
      </c>
      <c r="L8341" s="26">
        <v>0.21812300000000001</v>
      </c>
    </row>
    <row r="8342" spans="2:12" ht="19.5" customHeight="1" x14ac:dyDescent="0.3">
      <c r="B8342" s="31" t="s">
        <v>57</v>
      </c>
      <c r="C8342" s="83" t="s">
        <v>35</v>
      </c>
      <c r="D8342" s="30" t="s">
        <v>82</v>
      </c>
      <c r="E8342" s="29">
        <v>44562</v>
      </c>
      <c r="F8342" s="28" t="s">
        <v>133</v>
      </c>
      <c r="G8342" s="27">
        <v>0.27056200000000002</v>
      </c>
      <c r="H8342" s="27">
        <v>0.24746899999999999</v>
      </c>
      <c r="I8342" s="27">
        <v>0</v>
      </c>
      <c r="J8342" s="26">
        <v>0</v>
      </c>
      <c r="K8342" s="26">
        <v>0</v>
      </c>
      <c r="L8342" s="26">
        <v>0.21776699999999999</v>
      </c>
    </row>
    <row r="8343" spans="2:12" ht="19.5" customHeight="1" x14ac:dyDescent="0.3">
      <c r="B8343" s="33" t="s">
        <v>57</v>
      </c>
      <c r="C8343" s="83" t="s">
        <v>35</v>
      </c>
      <c r="D8343" s="30" t="s">
        <v>82</v>
      </c>
      <c r="E8343" s="29">
        <v>45078</v>
      </c>
      <c r="F8343" s="28" t="s">
        <v>133</v>
      </c>
      <c r="G8343" s="27">
        <v>0</v>
      </c>
      <c r="H8343" s="27">
        <v>0</v>
      </c>
      <c r="I8343" s="27">
        <v>0.12209788159256613</v>
      </c>
      <c r="J8343" s="26">
        <v>0.11087638281536819</v>
      </c>
      <c r="K8343" s="26">
        <v>0</v>
      </c>
      <c r="L8343" s="26">
        <v>0.11236434200777579</v>
      </c>
    </row>
    <row r="8344" spans="2:12" ht="19.5" customHeight="1" x14ac:dyDescent="0.3">
      <c r="B8344" s="32" t="s">
        <v>57</v>
      </c>
      <c r="C8344" s="83" t="s">
        <v>35</v>
      </c>
      <c r="D8344" s="30" t="s">
        <v>75</v>
      </c>
      <c r="E8344" s="84">
        <v>44927</v>
      </c>
      <c r="F8344" s="85">
        <v>10</v>
      </c>
      <c r="G8344" s="86"/>
      <c r="H8344" s="86"/>
      <c r="I8344" s="86"/>
      <c r="J8344" s="75"/>
      <c r="K8344" s="75"/>
      <c r="L8344" s="75"/>
    </row>
    <row r="8345" spans="2:12" ht="19.5" customHeight="1" x14ac:dyDescent="0.3">
      <c r="B8345" s="32" t="s">
        <v>57</v>
      </c>
      <c r="C8345" s="83" t="s">
        <v>35</v>
      </c>
      <c r="D8345" s="30" t="s">
        <v>75</v>
      </c>
      <c r="E8345" s="84">
        <v>44958</v>
      </c>
      <c r="F8345" s="85">
        <v>10</v>
      </c>
      <c r="G8345" s="86"/>
      <c r="H8345" s="86"/>
      <c r="I8345" s="86"/>
      <c r="J8345" s="75"/>
      <c r="K8345" s="75"/>
      <c r="L8345" s="75"/>
    </row>
    <row r="8346" spans="2:12" ht="19.5" customHeight="1" x14ac:dyDescent="0.3">
      <c r="B8346" s="32" t="s">
        <v>57</v>
      </c>
      <c r="C8346" s="83" t="s">
        <v>35</v>
      </c>
      <c r="D8346" s="30" t="s">
        <v>75</v>
      </c>
      <c r="E8346" s="84">
        <v>44986</v>
      </c>
      <c r="F8346" s="85">
        <v>10</v>
      </c>
      <c r="G8346" s="86"/>
      <c r="H8346" s="86"/>
      <c r="I8346" s="86"/>
      <c r="J8346" s="75"/>
      <c r="K8346" s="75"/>
      <c r="L8346" s="75"/>
    </row>
    <row r="8347" spans="2:12" ht="19.5" customHeight="1" x14ac:dyDescent="0.3">
      <c r="B8347" s="32" t="s">
        <v>57</v>
      </c>
      <c r="C8347" s="83" t="s">
        <v>35</v>
      </c>
      <c r="D8347" s="30" t="s">
        <v>75</v>
      </c>
      <c r="E8347" s="84">
        <v>45017</v>
      </c>
      <c r="F8347" s="85">
        <v>10</v>
      </c>
      <c r="G8347" s="86"/>
      <c r="H8347" s="86"/>
      <c r="I8347" s="86"/>
      <c r="J8347" s="75"/>
      <c r="K8347" s="75"/>
      <c r="L8347" s="75"/>
    </row>
    <row r="8348" spans="2:12" ht="19.5" customHeight="1" x14ac:dyDescent="0.3">
      <c r="B8348" s="32" t="s">
        <v>57</v>
      </c>
      <c r="C8348" s="83" t="s">
        <v>35</v>
      </c>
      <c r="D8348" s="30" t="s">
        <v>75</v>
      </c>
      <c r="E8348" s="84">
        <v>45047</v>
      </c>
      <c r="F8348" s="85">
        <v>10</v>
      </c>
      <c r="G8348" s="86"/>
      <c r="H8348" s="86"/>
      <c r="I8348" s="86"/>
      <c r="J8348" s="75"/>
      <c r="K8348" s="75"/>
      <c r="L8348" s="75"/>
    </row>
    <row r="8349" spans="2:12" ht="19.5" customHeight="1" x14ac:dyDescent="0.3">
      <c r="B8349" s="32" t="s">
        <v>57</v>
      </c>
      <c r="C8349" s="83" t="s">
        <v>35</v>
      </c>
      <c r="D8349" s="30" t="s">
        <v>75</v>
      </c>
      <c r="E8349" s="84">
        <v>45078</v>
      </c>
      <c r="F8349" s="85">
        <v>10</v>
      </c>
      <c r="G8349" s="86"/>
      <c r="H8349" s="86"/>
      <c r="I8349" s="86"/>
      <c r="J8349" s="75"/>
      <c r="K8349" s="75"/>
      <c r="L8349" s="75"/>
    </row>
    <row r="8350" spans="2:12" ht="19.5" customHeight="1" x14ac:dyDescent="0.3">
      <c r="B8350" s="32" t="s">
        <v>57</v>
      </c>
      <c r="C8350" s="83" t="s">
        <v>35</v>
      </c>
      <c r="D8350" s="30" t="s">
        <v>75</v>
      </c>
      <c r="E8350" s="84">
        <v>45108</v>
      </c>
      <c r="F8350" s="85">
        <v>10</v>
      </c>
      <c r="G8350" s="86"/>
      <c r="H8350" s="86"/>
      <c r="I8350" s="86"/>
      <c r="J8350" s="75"/>
      <c r="K8350" s="75"/>
      <c r="L8350" s="75"/>
    </row>
    <row r="8351" spans="2:12" ht="19.5" customHeight="1" x14ac:dyDescent="0.3">
      <c r="B8351" s="32" t="s">
        <v>57</v>
      </c>
      <c r="C8351" s="83" t="s">
        <v>35</v>
      </c>
      <c r="D8351" s="30" t="s">
        <v>75</v>
      </c>
      <c r="E8351" s="84">
        <v>44927</v>
      </c>
      <c r="F8351" s="85">
        <v>12</v>
      </c>
      <c r="G8351" s="86"/>
      <c r="H8351" s="86"/>
      <c r="I8351" s="86"/>
      <c r="J8351" s="75"/>
      <c r="K8351" s="75"/>
      <c r="L8351" s="75"/>
    </row>
    <row r="8352" spans="2:12" ht="19.5" customHeight="1" x14ac:dyDescent="0.3">
      <c r="B8352" s="32" t="s">
        <v>57</v>
      </c>
      <c r="C8352" s="83" t="s">
        <v>35</v>
      </c>
      <c r="D8352" s="30" t="s">
        <v>75</v>
      </c>
      <c r="E8352" s="84">
        <v>44958</v>
      </c>
      <c r="F8352" s="85">
        <v>12</v>
      </c>
      <c r="G8352" s="86"/>
      <c r="H8352" s="86"/>
      <c r="I8352" s="86"/>
      <c r="J8352" s="75"/>
      <c r="K8352" s="75"/>
      <c r="L8352" s="75"/>
    </row>
    <row r="8353" spans="2:12" ht="19.5" customHeight="1" x14ac:dyDescent="0.3">
      <c r="B8353" s="32" t="s">
        <v>57</v>
      </c>
      <c r="C8353" s="83" t="s">
        <v>35</v>
      </c>
      <c r="D8353" s="30" t="s">
        <v>75</v>
      </c>
      <c r="E8353" s="84">
        <v>44986</v>
      </c>
      <c r="F8353" s="85">
        <v>12</v>
      </c>
      <c r="G8353" s="86"/>
      <c r="H8353" s="86"/>
      <c r="I8353" s="86"/>
      <c r="J8353" s="75"/>
      <c r="K8353" s="75"/>
      <c r="L8353" s="75"/>
    </row>
    <row r="8354" spans="2:12" ht="19.5" customHeight="1" x14ac:dyDescent="0.3">
      <c r="B8354" s="32" t="s">
        <v>57</v>
      </c>
      <c r="C8354" s="83" t="s">
        <v>35</v>
      </c>
      <c r="D8354" s="30" t="s">
        <v>75</v>
      </c>
      <c r="E8354" s="84">
        <v>45017</v>
      </c>
      <c r="F8354" s="85">
        <v>12</v>
      </c>
      <c r="G8354" s="86"/>
      <c r="H8354" s="86"/>
      <c r="I8354" s="86"/>
      <c r="J8354" s="75"/>
      <c r="K8354" s="75"/>
      <c r="L8354" s="75"/>
    </row>
    <row r="8355" spans="2:12" ht="19.5" customHeight="1" x14ac:dyDescent="0.3">
      <c r="B8355" s="32" t="s">
        <v>57</v>
      </c>
      <c r="C8355" s="83" t="s">
        <v>35</v>
      </c>
      <c r="D8355" s="30" t="s">
        <v>75</v>
      </c>
      <c r="E8355" s="84">
        <v>45047</v>
      </c>
      <c r="F8355" s="85">
        <v>12</v>
      </c>
      <c r="G8355" s="86"/>
      <c r="H8355" s="86"/>
      <c r="I8355" s="86"/>
      <c r="J8355" s="75"/>
      <c r="K8355" s="75"/>
      <c r="L8355" s="75"/>
    </row>
    <row r="8356" spans="2:12" ht="19.5" customHeight="1" x14ac:dyDescent="0.3">
      <c r="B8356" s="32" t="s">
        <v>57</v>
      </c>
      <c r="C8356" s="83" t="s">
        <v>35</v>
      </c>
      <c r="D8356" s="30" t="s">
        <v>75</v>
      </c>
      <c r="E8356" s="84">
        <v>45078</v>
      </c>
      <c r="F8356" s="85">
        <v>12</v>
      </c>
      <c r="G8356" s="86"/>
      <c r="H8356" s="86"/>
      <c r="I8356" s="86"/>
      <c r="J8356" s="75"/>
      <c r="K8356" s="75"/>
      <c r="L8356" s="75"/>
    </row>
    <row r="8357" spans="2:12" ht="19.5" customHeight="1" x14ac:dyDescent="0.3">
      <c r="B8357" s="32" t="s">
        <v>57</v>
      </c>
      <c r="C8357" s="83" t="s">
        <v>35</v>
      </c>
      <c r="D8357" s="30" t="s">
        <v>75</v>
      </c>
      <c r="E8357" s="84">
        <v>45108</v>
      </c>
      <c r="F8357" s="85">
        <v>12</v>
      </c>
      <c r="G8357" s="86"/>
      <c r="H8357" s="86"/>
      <c r="I8357" s="86"/>
      <c r="J8357" s="75"/>
      <c r="K8357" s="75"/>
      <c r="L8357" s="75"/>
    </row>
    <row r="8358" spans="2:12" ht="19.5" customHeight="1" x14ac:dyDescent="0.3">
      <c r="B8358" s="32" t="s">
        <v>57</v>
      </c>
      <c r="C8358" s="83" t="s">
        <v>35</v>
      </c>
      <c r="D8358" s="30" t="s">
        <v>75</v>
      </c>
      <c r="E8358" s="84">
        <v>44927</v>
      </c>
      <c r="F8358" s="85">
        <v>15</v>
      </c>
      <c r="G8358" s="86"/>
      <c r="H8358" s="86"/>
      <c r="I8358" s="86"/>
      <c r="J8358" s="75"/>
      <c r="K8358" s="75"/>
      <c r="L8358" s="75"/>
    </row>
    <row r="8359" spans="2:12" ht="19.5" customHeight="1" x14ac:dyDescent="0.3">
      <c r="B8359" s="32" t="s">
        <v>57</v>
      </c>
      <c r="C8359" s="83" t="s">
        <v>35</v>
      </c>
      <c r="D8359" s="30" t="s">
        <v>75</v>
      </c>
      <c r="E8359" s="84">
        <v>44958</v>
      </c>
      <c r="F8359" s="85">
        <v>15</v>
      </c>
      <c r="G8359" s="86"/>
      <c r="H8359" s="86"/>
      <c r="I8359" s="86"/>
      <c r="J8359" s="75"/>
      <c r="K8359" s="75"/>
      <c r="L8359" s="75"/>
    </row>
    <row r="8360" spans="2:12" ht="19.5" customHeight="1" x14ac:dyDescent="0.3">
      <c r="B8360" s="32" t="s">
        <v>57</v>
      </c>
      <c r="C8360" s="83" t="s">
        <v>35</v>
      </c>
      <c r="D8360" s="30" t="s">
        <v>75</v>
      </c>
      <c r="E8360" s="84">
        <v>44986</v>
      </c>
      <c r="F8360" s="85">
        <v>15</v>
      </c>
      <c r="G8360" s="86"/>
      <c r="H8360" s="86"/>
      <c r="I8360" s="86"/>
      <c r="J8360" s="75"/>
      <c r="K8360" s="75"/>
      <c r="L8360" s="75"/>
    </row>
    <row r="8361" spans="2:12" ht="19.5" customHeight="1" x14ac:dyDescent="0.3">
      <c r="B8361" s="32" t="s">
        <v>57</v>
      </c>
      <c r="C8361" s="83" t="s">
        <v>35</v>
      </c>
      <c r="D8361" s="30" t="s">
        <v>75</v>
      </c>
      <c r="E8361" s="84">
        <v>45017</v>
      </c>
      <c r="F8361" s="85">
        <v>15</v>
      </c>
      <c r="G8361" s="86"/>
      <c r="H8361" s="86"/>
      <c r="I8361" s="86"/>
      <c r="J8361" s="75"/>
      <c r="K8361" s="75"/>
      <c r="L8361" s="75"/>
    </row>
    <row r="8362" spans="2:12" ht="19.5" customHeight="1" x14ac:dyDescent="0.3">
      <c r="B8362" s="32" t="s">
        <v>57</v>
      </c>
      <c r="C8362" s="83" t="s">
        <v>35</v>
      </c>
      <c r="D8362" s="30" t="s">
        <v>75</v>
      </c>
      <c r="E8362" s="84">
        <v>45047</v>
      </c>
      <c r="F8362" s="85">
        <v>15</v>
      </c>
      <c r="G8362" s="86"/>
      <c r="H8362" s="86"/>
      <c r="I8362" s="86"/>
      <c r="J8362" s="75"/>
      <c r="K8362" s="75"/>
      <c r="L8362" s="75"/>
    </row>
    <row r="8363" spans="2:12" ht="19.5" customHeight="1" x14ac:dyDescent="0.3">
      <c r="B8363" s="32" t="s">
        <v>57</v>
      </c>
      <c r="C8363" s="83" t="s">
        <v>35</v>
      </c>
      <c r="D8363" s="30" t="s">
        <v>75</v>
      </c>
      <c r="E8363" s="84">
        <v>45078</v>
      </c>
      <c r="F8363" s="85">
        <v>15</v>
      </c>
      <c r="G8363" s="86"/>
      <c r="H8363" s="86"/>
      <c r="I8363" s="86"/>
      <c r="J8363" s="75"/>
      <c r="K8363" s="75"/>
      <c r="L8363" s="75"/>
    </row>
    <row r="8364" spans="2:12" ht="19.5" customHeight="1" x14ac:dyDescent="0.3">
      <c r="B8364" s="32" t="s">
        <v>57</v>
      </c>
      <c r="C8364" s="83" t="s">
        <v>35</v>
      </c>
      <c r="D8364" s="30" t="s">
        <v>75</v>
      </c>
      <c r="E8364" s="84">
        <v>45108</v>
      </c>
      <c r="F8364" s="85">
        <v>15</v>
      </c>
      <c r="G8364" s="86"/>
      <c r="H8364" s="86"/>
      <c r="I8364" s="86"/>
      <c r="J8364" s="75"/>
      <c r="K8364" s="75"/>
      <c r="L8364" s="75"/>
    </row>
    <row r="8365" spans="2:12" ht="19.5" customHeight="1" x14ac:dyDescent="0.3">
      <c r="B8365" s="32" t="s">
        <v>57</v>
      </c>
      <c r="C8365" s="83" t="s">
        <v>35</v>
      </c>
      <c r="D8365" s="30" t="s">
        <v>75</v>
      </c>
      <c r="E8365" s="84">
        <v>44927</v>
      </c>
      <c r="F8365" s="85">
        <v>18</v>
      </c>
      <c r="G8365" s="86"/>
      <c r="H8365" s="86"/>
      <c r="I8365" s="86"/>
      <c r="J8365" s="75"/>
      <c r="K8365" s="75"/>
      <c r="L8365" s="75"/>
    </row>
    <row r="8366" spans="2:12" ht="19.5" customHeight="1" x14ac:dyDescent="0.3">
      <c r="B8366" s="32" t="s">
        <v>57</v>
      </c>
      <c r="C8366" s="83" t="s">
        <v>35</v>
      </c>
      <c r="D8366" s="30" t="s">
        <v>75</v>
      </c>
      <c r="E8366" s="84">
        <v>44958</v>
      </c>
      <c r="F8366" s="85">
        <v>18</v>
      </c>
      <c r="G8366" s="86"/>
      <c r="H8366" s="86"/>
      <c r="I8366" s="86"/>
      <c r="J8366" s="75"/>
      <c r="K8366" s="75"/>
      <c r="L8366" s="75"/>
    </row>
    <row r="8367" spans="2:12" ht="19.5" customHeight="1" x14ac:dyDescent="0.3">
      <c r="B8367" s="32" t="s">
        <v>57</v>
      </c>
      <c r="C8367" s="83" t="s">
        <v>35</v>
      </c>
      <c r="D8367" s="30" t="s">
        <v>75</v>
      </c>
      <c r="E8367" s="84">
        <v>44986</v>
      </c>
      <c r="F8367" s="85">
        <v>18</v>
      </c>
      <c r="G8367" s="86"/>
      <c r="H8367" s="86"/>
      <c r="I8367" s="86"/>
      <c r="J8367" s="75"/>
      <c r="K8367" s="75"/>
      <c r="L8367" s="75"/>
    </row>
    <row r="8368" spans="2:12" ht="19.5" customHeight="1" x14ac:dyDescent="0.3">
      <c r="B8368" s="32" t="s">
        <v>57</v>
      </c>
      <c r="C8368" s="83" t="s">
        <v>35</v>
      </c>
      <c r="D8368" s="30" t="s">
        <v>75</v>
      </c>
      <c r="E8368" s="84">
        <v>45017</v>
      </c>
      <c r="F8368" s="85">
        <v>18</v>
      </c>
      <c r="G8368" s="86"/>
      <c r="H8368" s="86"/>
      <c r="I8368" s="86"/>
      <c r="J8368" s="75"/>
      <c r="K8368" s="75"/>
      <c r="L8368" s="75"/>
    </row>
    <row r="8369" spans="2:12" ht="19.5" customHeight="1" x14ac:dyDescent="0.3">
      <c r="B8369" s="32" t="s">
        <v>57</v>
      </c>
      <c r="C8369" s="83" t="s">
        <v>35</v>
      </c>
      <c r="D8369" s="30" t="s">
        <v>75</v>
      </c>
      <c r="E8369" s="84">
        <v>45047</v>
      </c>
      <c r="F8369" s="85">
        <v>18</v>
      </c>
      <c r="G8369" s="86"/>
      <c r="H8369" s="86"/>
      <c r="I8369" s="86"/>
      <c r="J8369" s="75"/>
      <c r="K8369" s="75"/>
      <c r="L8369" s="75"/>
    </row>
    <row r="8370" spans="2:12" ht="19.5" customHeight="1" x14ac:dyDescent="0.3">
      <c r="B8370" s="32" t="s">
        <v>57</v>
      </c>
      <c r="C8370" s="83" t="s">
        <v>35</v>
      </c>
      <c r="D8370" s="30" t="s">
        <v>75</v>
      </c>
      <c r="E8370" s="84">
        <v>45078</v>
      </c>
      <c r="F8370" s="85">
        <v>18</v>
      </c>
      <c r="G8370" s="86"/>
      <c r="H8370" s="86"/>
      <c r="I8370" s="86"/>
      <c r="J8370" s="75"/>
      <c r="K8370" s="75"/>
      <c r="L8370" s="75"/>
    </row>
    <row r="8371" spans="2:12" ht="19.5" customHeight="1" x14ac:dyDescent="0.3">
      <c r="B8371" s="32" t="s">
        <v>57</v>
      </c>
      <c r="C8371" s="83" t="s">
        <v>35</v>
      </c>
      <c r="D8371" s="30" t="s">
        <v>75</v>
      </c>
      <c r="E8371" s="84">
        <v>45108</v>
      </c>
      <c r="F8371" s="85">
        <v>18</v>
      </c>
      <c r="G8371" s="86"/>
      <c r="H8371" s="86"/>
      <c r="I8371" s="86"/>
      <c r="J8371" s="75"/>
      <c r="K8371" s="75"/>
      <c r="L8371" s="75"/>
    </row>
    <row r="8372" spans="2:12" ht="19.5" customHeight="1" x14ac:dyDescent="0.3">
      <c r="B8372" s="32" t="s">
        <v>57</v>
      </c>
      <c r="C8372" s="83" t="s">
        <v>35</v>
      </c>
      <c r="D8372" s="30" t="s">
        <v>75</v>
      </c>
      <c r="E8372" s="84">
        <v>44927</v>
      </c>
      <c r="F8372" s="85">
        <v>20</v>
      </c>
      <c r="G8372" s="86"/>
      <c r="H8372" s="86"/>
      <c r="I8372" s="86"/>
      <c r="J8372" s="75"/>
      <c r="K8372" s="75"/>
      <c r="L8372" s="75"/>
    </row>
    <row r="8373" spans="2:12" ht="19.5" customHeight="1" x14ac:dyDescent="0.3">
      <c r="B8373" s="32" t="s">
        <v>57</v>
      </c>
      <c r="C8373" s="83" t="s">
        <v>35</v>
      </c>
      <c r="D8373" s="30" t="s">
        <v>75</v>
      </c>
      <c r="E8373" s="84">
        <v>44958</v>
      </c>
      <c r="F8373" s="85">
        <v>20</v>
      </c>
      <c r="G8373" s="86"/>
      <c r="H8373" s="86"/>
      <c r="I8373" s="86"/>
      <c r="J8373" s="75"/>
      <c r="K8373" s="75"/>
      <c r="L8373" s="75"/>
    </row>
    <row r="8374" spans="2:12" ht="19.5" customHeight="1" x14ac:dyDescent="0.3">
      <c r="B8374" s="32" t="s">
        <v>57</v>
      </c>
      <c r="C8374" s="83" t="s">
        <v>35</v>
      </c>
      <c r="D8374" s="30" t="s">
        <v>75</v>
      </c>
      <c r="E8374" s="84">
        <v>44986</v>
      </c>
      <c r="F8374" s="85">
        <v>20</v>
      </c>
      <c r="G8374" s="86"/>
      <c r="H8374" s="86"/>
      <c r="I8374" s="86"/>
      <c r="J8374" s="75"/>
      <c r="K8374" s="75"/>
      <c r="L8374" s="75"/>
    </row>
    <row r="8375" spans="2:12" ht="19.5" customHeight="1" x14ac:dyDescent="0.3">
      <c r="B8375" s="32" t="s">
        <v>57</v>
      </c>
      <c r="C8375" s="83" t="s">
        <v>35</v>
      </c>
      <c r="D8375" s="30" t="s">
        <v>75</v>
      </c>
      <c r="E8375" s="84">
        <v>45017</v>
      </c>
      <c r="F8375" s="85">
        <v>20</v>
      </c>
      <c r="G8375" s="86"/>
      <c r="H8375" s="86"/>
      <c r="I8375" s="86"/>
      <c r="J8375" s="75"/>
      <c r="K8375" s="75"/>
      <c r="L8375" s="75"/>
    </row>
    <row r="8376" spans="2:12" ht="19.5" customHeight="1" x14ac:dyDescent="0.3">
      <c r="B8376" s="32" t="s">
        <v>57</v>
      </c>
      <c r="C8376" s="83" t="s">
        <v>35</v>
      </c>
      <c r="D8376" s="30" t="s">
        <v>75</v>
      </c>
      <c r="E8376" s="84">
        <v>45047</v>
      </c>
      <c r="F8376" s="85">
        <v>20</v>
      </c>
      <c r="G8376" s="86"/>
      <c r="H8376" s="86"/>
      <c r="I8376" s="86"/>
      <c r="J8376" s="75"/>
      <c r="K8376" s="75"/>
      <c r="L8376" s="75"/>
    </row>
    <row r="8377" spans="2:12" ht="19.5" customHeight="1" x14ac:dyDescent="0.3">
      <c r="B8377" s="32" t="s">
        <v>57</v>
      </c>
      <c r="C8377" s="83" t="s">
        <v>35</v>
      </c>
      <c r="D8377" s="30" t="s">
        <v>75</v>
      </c>
      <c r="E8377" s="84">
        <v>45078</v>
      </c>
      <c r="F8377" s="85">
        <v>20</v>
      </c>
      <c r="G8377" s="86"/>
      <c r="H8377" s="86"/>
      <c r="I8377" s="86"/>
      <c r="J8377" s="75"/>
      <c r="K8377" s="75"/>
      <c r="L8377" s="75"/>
    </row>
    <row r="8378" spans="2:12" ht="19.5" customHeight="1" x14ac:dyDescent="0.3">
      <c r="B8378" s="32" t="s">
        <v>57</v>
      </c>
      <c r="C8378" s="83" t="s">
        <v>35</v>
      </c>
      <c r="D8378" s="30" t="s">
        <v>75</v>
      </c>
      <c r="E8378" s="84">
        <v>45108</v>
      </c>
      <c r="F8378" s="85">
        <v>20</v>
      </c>
      <c r="G8378" s="86"/>
      <c r="H8378" s="86"/>
      <c r="I8378" s="86"/>
      <c r="J8378" s="75"/>
      <c r="K8378" s="75"/>
      <c r="L8378" s="75"/>
    </row>
    <row r="8379" spans="2:12" ht="19.5" customHeight="1" x14ac:dyDescent="0.3">
      <c r="B8379" s="32" t="s">
        <v>57</v>
      </c>
      <c r="C8379" s="83" t="s">
        <v>35</v>
      </c>
      <c r="D8379" s="30" t="s">
        <v>75</v>
      </c>
      <c r="E8379" s="84">
        <v>44927</v>
      </c>
      <c r="F8379" s="85">
        <v>25</v>
      </c>
      <c r="G8379" s="86"/>
      <c r="H8379" s="86"/>
      <c r="I8379" s="86"/>
      <c r="J8379" s="75"/>
      <c r="K8379" s="75"/>
      <c r="L8379" s="75"/>
    </row>
    <row r="8380" spans="2:12" ht="19.5" customHeight="1" x14ac:dyDescent="0.3">
      <c r="B8380" s="32" t="s">
        <v>57</v>
      </c>
      <c r="C8380" s="83" t="s">
        <v>35</v>
      </c>
      <c r="D8380" s="30" t="s">
        <v>75</v>
      </c>
      <c r="E8380" s="84">
        <v>44958</v>
      </c>
      <c r="F8380" s="85">
        <v>25</v>
      </c>
      <c r="G8380" s="86"/>
      <c r="H8380" s="86"/>
      <c r="I8380" s="86"/>
      <c r="J8380" s="75"/>
      <c r="K8380" s="75"/>
      <c r="L8380" s="75"/>
    </row>
    <row r="8381" spans="2:12" ht="19.5" customHeight="1" x14ac:dyDescent="0.3">
      <c r="B8381" s="32" t="s">
        <v>57</v>
      </c>
      <c r="C8381" s="83" t="s">
        <v>35</v>
      </c>
      <c r="D8381" s="30" t="s">
        <v>75</v>
      </c>
      <c r="E8381" s="84">
        <v>44986</v>
      </c>
      <c r="F8381" s="85">
        <v>25</v>
      </c>
      <c r="G8381" s="86"/>
      <c r="H8381" s="86"/>
      <c r="I8381" s="86"/>
      <c r="J8381" s="75"/>
      <c r="K8381" s="75"/>
      <c r="L8381" s="75"/>
    </row>
    <row r="8382" spans="2:12" ht="19.5" customHeight="1" x14ac:dyDescent="0.3">
      <c r="B8382" s="32" t="s">
        <v>57</v>
      </c>
      <c r="C8382" s="83" t="s">
        <v>35</v>
      </c>
      <c r="D8382" s="30" t="s">
        <v>75</v>
      </c>
      <c r="E8382" s="84">
        <v>45017</v>
      </c>
      <c r="F8382" s="85">
        <v>25</v>
      </c>
      <c r="G8382" s="86"/>
      <c r="H8382" s="86"/>
      <c r="I8382" s="86"/>
      <c r="J8382" s="75"/>
      <c r="K8382" s="75"/>
      <c r="L8382" s="75"/>
    </row>
    <row r="8383" spans="2:12" ht="19.5" customHeight="1" x14ac:dyDescent="0.3">
      <c r="B8383" s="32" t="s">
        <v>57</v>
      </c>
      <c r="C8383" s="83" t="s">
        <v>35</v>
      </c>
      <c r="D8383" s="30" t="s">
        <v>75</v>
      </c>
      <c r="E8383" s="84">
        <v>45047</v>
      </c>
      <c r="F8383" s="85">
        <v>25</v>
      </c>
      <c r="G8383" s="86"/>
      <c r="H8383" s="86"/>
      <c r="I8383" s="86"/>
      <c r="J8383" s="75"/>
      <c r="K8383" s="75"/>
      <c r="L8383" s="75"/>
    </row>
    <row r="8384" spans="2:12" ht="19.5" customHeight="1" x14ac:dyDescent="0.3">
      <c r="B8384" s="32" t="s">
        <v>57</v>
      </c>
      <c r="C8384" s="83" t="s">
        <v>35</v>
      </c>
      <c r="D8384" s="30" t="s">
        <v>75</v>
      </c>
      <c r="E8384" s="84">
        <v>45078</v>
      </c>
      <c r="F8384" s="85">
        <v>25</v>
      </c>
      <c r="G8384" s="86"/>
      <c r="H8384" s="86"/>
      <c r="I8384" s="86"/>
      <c r="J8384" s="75"/>
      <c r="K8384" s="75"/>
      <c r="L8384" s="75"/>
    </row>
    <row r="8385" spans="2:12" ht="19.5" customHeight="1" x14ac:dyDescent="0.3">
      <c r="B8385" s="32" t="s">
        <v>57</v>
      </c>
      <c r="C8385" s="83" t="s">
        <v>35</v>
      </c>
      <c r="D8385" s="30" t="s">
        <v>75</v>
      </c>
      <c r="E8385" s="84">
        <v>45108</v>
      </c>
      <c r="F8385" s="85">
        <v>25</v>
      </c>
      <c r="G8385" s="86"/>
      <c r="H8385" s="86"/>
      <c r="I8385" s="86"/>
      <c r="J8385" s="75"/>
      <c r="K8385" s="75"/>
      <c r="L8385" s="75"/>
    </row>
    <row r="8386" spans="2:12" ht="19.5" customHeight="1" x14ac:dyDescent="0.3">
      <c r="B8386" s="32" t="s">
        <v>57</v>
      </c>
      <c r="C8386" s="83" t="s">
        <v>35</v>
      </c>
      <c r="D8386" s="30" t="s">
        <v>75</v>
      </c>
      <c r="E8386" s="84">
        <v>44927</v>
      </c>
      <c r="F8386" s="85">
        <v>3</v>
      </c>
      <c r="G8386" s="86"/>
      <c r="H8386" s="86"/>
      <c r="I8386" s="86"/>
      <c r="J8386" s="75"/>
      <c r="K8386" s="75"/>
      <c r="L8386" s="75"/>
    </row>
    <row r="8387" spans="2:12" ht="19.5" customHeight="1" x14ac:dyDescent="0.3">
      <c r="B8387" s="32" t="s">
        <v>57</v>
      </c>
      <c r="C8387" s="83" t="s">
        <v>35</v>
      </c>
      <c r="D8387" s="30" t="s">
        <v>75</v>
      </c>
      <c r="E8387" s="84">
        <v>44958</v>
      </c>
      <c r="F8387" s="85">
        <v>3</v>
      </c>
      <c r="G8387" s="86"/>
      <c r="H8387" s="86"/>
      <c r="I8387" s="86"/>
      <c r="J8387" s="75"/>
      <c r="K8387" s="75"/>
      <c r="L8387" s="75"/>
    </row>
    <row r="8388" spans="2:12" ht="19.5" customHeight="1" x14ac:dyDescent="0.3">
      <c r="B8388" s="32" t="s">
        <v>57</v>
      </c>
      <c r="C8388" s="83" t="s">
        <v>35</v>
      </c>
      <c r="D8388" s="30" t="s">
        <v>75</v>
      </c>
      <c r="E8388" s="84">
        <v>44986</v>
      </c>
      <c r="F8388" s="85">
        <v>3</v>
      </c>
      <c r="G8388" s="86"/>
      <c r="H8388" s="86"/>
      <c r="I8388" s="86"/>
      <c r="J8388" s="75"/>
      <c r="K8388" s="75"/>
      <c r="L8388" s="75"/>
    </row>
    <row r="8389" spans="2:12" ht="19.5" customHeight="1" x14ac:dyDescent="0.3">
      <c r="B8389" s="32" t="s">
        <v>57</v>
      </c>
      <c r="C8389" s="83" t="s">
        <v>35</v>
      </c>
      <c r="D8389" s="30" t="s">
        <v>75</v>
      </c>
      <c r="E8389" s="84">
        <v>45017</v>
      </c>
      <c r="F8389" s="85">
        <v>3</v>
      </c>
      <c r="G8389" s="86"/>
      <c r="H8389" s="86"/>
      <c r="I8389" s="86"/>
      <c r="J8389" s="75"/>
      <c r="K8389" s="75"/>
      <c r="L8389" s="75"/>
    </row>
    <row r="8390" spans="2:12" ht="19.5" customHeight="1" x14ac:dyDescent="0.3">
      <c r="B8390" s="32" t="s">
        <v>57</v>
      </c>
      <c r="C8390" s="83" t="s">
        <v>35</v>
      </c>
      <c r="D8390" s="30" t="s">
        <v>75</v>
      </c>
      <c r="E8390" s="84">
        <v>45047</v>
      </c>
      <c r="F8390" s="85">
        <v>3</v>
      </c>
      <c r="G8390" s="86"/>
      <c r="H8390" s="86"/>
      <c r="I8390" s="86"/>
      <c r="J8390" s="75"/>
      <c r="K8390" s="75"/>
      <c r="L8390" s="75"/>
    </row>
    <row r="8391" spans="2:12" ht="19.5" customHeight="1" x14ac:dyDescent="0.3">
      <c r="B8391" s="32" t="s">
        <v>57</v>
      </c>
      <c r="C8391" s="83" t="s">
        <v>35</v>
      </c>
      <c r="D8391" s="30" t="s">
        <v>75</v>
      </c>
      <c r="E8391" s="84">
        <v>45078</v>
      </c>
      <c r="F8391" s="85">
        <v>3</v>
      </c>
      <c r="G8391" s="86"/>
      <c r="H8391" s="86"/>
      <c r="I8391" s="86"/>
      <c r="J8391" s="75"/>
      <c r="K8391" s="75"/>
      <c r="L8391" s="75"/>
    </row>
    <row r="8392" spans="2:12" ht="19.5" customHeight="1" x14ac:dyDescent="0.3">
      <c r="B8392" s="32" t="s">
        <v>57</v>
      </c>
      <c r="C8392" s="83" t="s">
        <v>35</v>
      </c>
      <c r="D8392" s="30" t="s">
        <v>75</v>
      </c>
      <c r="E8392" s="84">
        <v>45108</v>
      </c>
      <c r="F8392" s="85">
        <v>3</v>
      </c>
      <c r="G8392" s="86"/>
      <c r="H8392" s="86"/>
      <c r="I8392" s="86"/>
      <c r="J8392" s="75"/>
      <c r="K8392" s="75"/>
      <c r="L8392" s="75"/>
    </row>
    <row r="8393" spans="2:12" ht="19.5" customHeight="1" x14ac:dyDescent="0.3">
      <c r="B8393" s="32" t="s">
        <v>57</v>
      </c>
      <c r="C8393" s="83" t="s">
        <v>35</v>
      </c>
      <c r="D8393" s="30" t="s">
        <v>75</v>
      </c>
      <c r="E8393" s="84">
        <v>44927</v>
      </c>
      <c r="F8393" s="85">
        <v>30</v>
      </c>
      <c r="G8393" s="86"/>
      <c r="H8393" s="86"/>
      <c r="I8393" s="86"/>
      <c r="J8393" s="75"/>
      <c r="K8393" s="75"/>
      <c r="L8393" s="75"/>
    </row>
    <row r="8394" spans="2:12" ht="19.5" customHeight="1" x14ac:dyDescent="0.3">
      <c r="B8394" s="32" t="s">
        <v>57</v>
      </c>
      <c r="C8394" s="83" t="s">
        <v>35</v>
      </c>
      <c r="D8394" s="30" t="s">
        <v>75</v>
      </c>
      <c r="E8394" s="84">
        <v>44958</v>
      </c>
      <c r="F8394" s="85">
        <v>30</v>
      </c>
      <c r="G8394" s="86"/>
      <c r="H8394" s="86"/>
      <c r="I8394" s="86"/>
      <c r="J8394" s="75"/>
      <c r="K8394" s="75"/>
      <c r="L8394" s="75"/>
    </row>
    <row r="8395" spans="2:12" ht="19.5" customHeight="1" x14ac:dyDescent="0.3">
      <c r="B8395" s="32" t="s">
        <v>57</v>
      </c>
      <c r="C8395" s="83" t="s">
        <v>35</v>
      </c>
      <c r="D8395" s="30" t="s">
        <v>75</v>
      </c>
      <c r="E8395" s="84">
        <v>44986</v>
      </c>
      <c r="F8395" s="85">
        <v>30</v>
      </c>
      <c r="G8395" s="86"/>
      <c r="H8395" s="86"/>
      <c r="I8395" s="86"/>
      <c r="J8395" s="75"/>
      <c r="K8395" s="75"/>
      <c r="L8395" s="75"/>
    </row>
    <row r="8396" spans="2:12" ht="19.5" customHeight="1" x14ac:dyDescent="0.3">
      <c r="B8396" s="32" t="s">
        <v>57</v>
      </c>
      <c r="C8396" s="83" t="s">
        <v>35</v>
      </c>
      <c r="D8396" s="30" t="s">
        <v>75</v>
      </c>
      <c r="E8396" s="84">
        <v>45017</v>
      </c>
      <c r="F8396" s="85">
        <v>30</v>
      </c>
      <c r="G8396" s="86"/>
      <c r="H8396" s="86"/>
      <c r="I8396" s="86"/>
      <c r="J8396" s="75"/>
      <c r="K8396" s="75"/>
      <c r="L8396" s="75"/>
    </row>
    <row r="8397" spans="2:12" ht="19.5" customHeight="1" x14ac:dyDescent="0.3">
      <c r="B8397" s="32" t="s">
        <v>57</v>
      </c>
      <c r="C8397" s="83" t="s">
        <v>35</v>
      </c>
      <c r="D8397" s="30" t="s">
        <v>75</v>
      </c>
      <c r="E8397" s="84">
        <v>45047</v>
      </c>
      <c r="F8397" s="85">
        <v>30</v>
      </c>
      <c r="G8397" s="86"/>
      <c r="H8397" s="86"/>
      <c r="I8397" s="86"/>
      <c r="J8397" s="75"/>
      <c r="K8397" s="75"/>
      <c r="L8397" s="75"/>
    </row>
    <row r="8398" spans="2:12" ht="19.5" customHeight="1" x14ac:dyDescent="0.3">
      <c r="B8398" s="32" t="s">
        <v>57</v>
      </c>
      <c r="C8398" s="83" t="s">
        <v>35</v>
      </c>
      <c r="D8398" s="30" t="s">
        <v>75</v>
      </c>
      <c r="E8398" s="84">
        <v>45078</v>
      </c>
      <c r="F8398" s="85">
        <v>30</v>
      </c>
      <c r="G8398" s="86"/>
      <c r="H8398" s="86"/>
      <c r="I8398" s="86"/>
      <c r="J8398" s="75"/>
      <c r="K8398" s="75"/>
      <c r="L8398" s="75"/>
    </row>
    <row r="8399" spans="2:12" ht="19.5" customHeight="1" x14ac:dyDescent="0.3">
      <c r="B8399" s="32" t="s">
        <v>57</v>
      </c>
      <c r="C8399" s="83" t="s">
        <v>35</v>
      </c>
      <c r="D8399" s="30" t="s">
        <v>75</v>
      </c>
      <c r="E8399" s="84">
        <v>45108</v>
      </c>
      <c r="F8399" s="85">
        <v>30</v>
      </c>
      <c r="G8399" s="86"/>
      <c r="H8399" s="86"/>
      <c r="I8399" s="86"/>
      <c r="J8399" s="75"/>
      <c r="K8399" s="75"/>
      <c r="L8399" s="75"/>
    </row>
    <row r="8400" spans="2:12" ht="19.5" customHeight="1" x14ac:dyDescent="0.3">
      <c r="B8400" s="32" t="s">
        <v>57</v>
      </c>
      <c r="C8400" s="83" t="s">
        <v>35</v>
      </c>
      <c r="D8400" s="30" t="s">
        <v>75</v>
      </c>
      <c r="E8400" s="84">
        <v>44927</v>
      </c>
      <c r="F8400" s="85">
        <v>35</v>
      </c>
      <c r="G8400" s="86"/>
      <c r="H8400" s="86"/>
      <c r="I8400" s="86"/>
      <c r="J8400" s="75"/>
      <c r="K8400" s="75"/>
      <c r="L8400" s="75"/>
    </row>
    <row r="8401" spans="2:12" ht="19.5" customHeight="1" x14ac:dyDescent="0.3">
      <c r="B8401" s="32" t="s">
        <v>57</v>
      </c>
      <c r="C8401" s="83" t="s">
        <v>35</v>
      </c>
      <c r="D8401" s="30" t="s">
        <v>75</v>
      </c>
      <c r="E8401" s="84">
        <v>44958</v>
      </c>
      <c r="F8401" s="85">
        <v>35</v>
      </c>
      <c r="G8401" s="86"/>
      <c r="H8401" s="86"/>
      <c r="I8401" s="86"/>
      <c r="J8401" s="75"/>
      <c r="K8401" s="75"/>
      <c r="L8401" s="75"/>
    </row>
    <row r="8402" spans="2:12" ht="19.5" customHeight="1" x14ac:dyDescent="0.3">
      <c r="B8402" s="32" t="s">
        <v>57</v>
      </c>
      <c r="C8402" s="83" t="s">
        <v>35</v>
      </c>
      <c r="D8402" s="30" t="s">
        <v>75</v>
      </c>
      <c r="E8402" s="84">
        <v>44986</v>
      </c>
      <c r="F8402" s="85">
        <v>35</v>
      </c>
      <c r="G8402" s="86"/>
      <c r="H8402" s="86"/>
      <c r="I8402" s="86"/>
      <c r="J8402" s="75"/>
      <c r="K8402" s="75"/>
      <c r="L8402" s="75"/>
    </row>
    <row r="8403" spans="2:12" ht="19.5" customHeight="1" x14ac:dyDescent="0.3">
      <c r="B8403" s="32" t="s">
        <v>57</v>
      </c>
      <c r="C8403" s="83" t="s">
        <v>35</v>
      </c>
      <c r="D8403" s="30" t="s">
        <v>75</v>
      </c>
      <c r="E8403" s="84">
        <v>45017</v>
      </c>
      <c r="F8403" s="85">
        <v>35</v>
      </c>
      <c r="G8403" s="86"/>
      <c r="H8403" s="86"/>
      <c r="I8403" s="86"/>
      <c r="J8403" s="75"/>
      <c r="K8403" s="75"/>
      <c r="L8403" s="75"/>
    </row>
    <row r="8404" spans="2:12" ht="19.5" customHeight="1" x14ac:dyDescent="0.3">
      <c r="B8404" s="32" t="s">
        <v>57</v>
      </c>
      <c r="C8404" s="83" t="s">
        <v>35</v>
      </c>
      <c r="D8404" s="30" t="s">
        <v>75</v>
      </c>
      <c r="E8404" s="84">
        <v>45047</v>
      </c>
      <c r="F8404" s="85">
        <v>35</v>
      </c>
      <c r="G8404" s="86"/>
      <c r="H8404" s="86"/>
      <c r="I8404" s="86"/>
      <c r="J8404" s="75"/>
      <c r="K8404" s="75"/>
      <c r="L8404" s="75"/>
    </row>
    <row r="8405" spans="2:12" ht="19.5" customHeight="1" x14ac:dyDescent="0.3">
      <c r="B8405" s="32" t="s">
        <v>57</v>
      </c>
      <c r="C8405" s="83" t="s">
        <v>35</v>
      </c>
      <c r="D8405" s="30" t="s">
        <v>75</v>
      </c>
      <c r="E8405" s="84">
        <v>45078</v>
      </c>
      <c r="F8405" s="85">
        <v>35</v>
      </c>
      <c r="G8405" s="86"/>
      <c r="H8405" s="86"/>
      <c r="I8405" s="86"/>
      <c r="J8405" s="75"/>
      <c r="K8405" s="75"/>
      <c r="L8405" s="75"/>
    </row>
    <row r="8406" spans="2:12" ht="19.5" customHeight="1" x14ac:dyDescent="0.3">
      <c r="B8406" s="32" t="s">
        <v>57</v>
      </c>
      <c r="C8406" s="83" t="s">
        <v>35</v>
      </c>
      <c r="D8406" s="30" t="s">
        <v>75</v>
      </c>
      <c r="E8406" s="84">
        <v>45108</v>
      </c>
      <c r="F8406" s="85">
        <v>35</v>
      </c>
      <c r="G8406" s="86"/>
      <c r="H8406" s="86"/>
      <c r="I8406" s="86"/>
      <c r="J8406" s="75"/>
      <c r="K8406" s="75"/>
      <c r="L8406" s="75"/>
    </row>
    <row r="8407" spans="2:12" ht="19.5" customHeight="1" x14ac:dyDescent="0.3">
      <c r="B8407" s="32" t="s">
        <v>57</v>
      </c>
      <c r="C8407" s="83" t="s">
        <v>35</v>
      </c>
      <c r="D8407" s="30" t="s">
        <v>75</v>
      </c>
      <c r="E8407" s="84">
        <v>44927</v>
      </c>
      <c r="F8407" s="85">
        <v>40</v>
      </c>
      <c r="G8407" s="86"/>
      <c r="H8407" s="86"/>
      <c r="I8407" s="86"/>
      <c r="J8407" s="75"/>
      <c r="K8407" s="75"/>
      <c r="L8407" s="75"/>
    </row>
    <row r="8408" spans="2:12" ht="19.5" customHeight="1" x14ac:dyDescent="0.3">
      <c r="B8408" s="32" t="s">
        <v>57</v>
      </c>
      <c r="C8408" s="83" t="s">
        <v>35</v>
      </c>
      <c r="D8408" s="30" t="s">
        <v>75</v>
      </c>
      <c r="E8408" s="84">
        <v>44958</v>
      </c>
      <c r="F8408" s="85">
        <v>40</v>
      </c>
      <c r="G8408" s="86"/>
      <c r="H8408" s="86"/>
      <c r="I8408" s="86"/>
      <c r="J8408" s="75"/>
      <c r="K8408" s="75"/>
      <c r="L8408" s="75"/>
    </row>
    <row r="8409" spans="2:12" ht="19.5" customHeight="1" x14ac:dyDescent="0.3">
      <c r="B8409" s="32" t="s">
        <v>57</v>
      </c>
      <c r="C8409" s="83" t="s">
        <v>35</v>
      </c>
      <c r="D8409" s="30" t="s">
        <v>75</v>
      </c>
      <c r="E8409" s="84">
        <v>44986</v>
      </c>
      <c r="F8409" s="85">
        <v>40</v>
      </c>
      <c r="G8409" s="86"/>
      <c r="H8409" s="86"/>
      <c r="I8409" s="86"/>
      <c r="J8409" s="75"/>
      <c r="K8409" s="75"/>
      <c r="L8409" s="75"/>
    </row>
    <row r="8410" spans="2:12" ht="19.5" customHeight="1" x14ac:dyDescent="0.3">
      <c r="B8410" s="32" t="s">
        <v>57</v>
      </c>
      <c r="C8410" s="83" t="s">
        <v>35</v>
      </c>
      <c r="D8410" s="30" t="s">
        <v>75</v>
      </c>
      <c r="E8410" s="84">
        <v>45017</v>
      </c>
      <c r="F8410" s="85">
        <v>40</v>
      </c>
      <c r="G8410" s="86"/>
      <c r="H8410" s="86"/>
      <c r="I8410" s="86"/>
      <c r="J8410" s="75"/>
      <c r="K8410" s="75"/>
      <c r="L8410" s="75"/>
    </row>
    <row r="8411" spans="2:12" ht="19.5" customHeight="1" x14ac:dyDescent="0.3">
      <c r="B8411" s="32" t="s">
        <v>57</v>
      </c>
      <c r="C8411" s="83" t="s">
        <v>35</v>
      </c>
      <c r="D8411" s="30" t="s">
        <v>75</v>
      </c>
      <c r="E8411" s="84">
        <v>45047</v>
      </c>
      <c r="F8411" s="85">
        <v>40</v>
      </c>
      <c r="G8411" s="86"/>
      <c r="H8411" s="86"/>
      <c r="I8411" s="86"/>
      <c r="J8411" s="75"/>
      <c r="K8411" s="75"/>
      <c r="L8411" s="75"/>
    </row>
    <row r="8412" spans="2:12" ht="19.5" customHeight="1" x14ac:dyDescent="0.3">
      <c r="B8412" s="32" t="s">
        <v>57</v>
      </c>
      <c r="C8412" s="83" t="s">
        <v>35</v>
      </c>
      <c r="D8412" s="30" t="s">
        <v>75</v>
      </c>
      <c r="E8412" s="84">
        <v>45078</v>
      </c>
      <c r="F8412" s="85">
        <v>40</v>
      </c>
      <c r="G8412" s="86"/>
      <c r="H8412" s="86"/>
      <c r="I8412" s="86"/>
      <c r="J8412" s="75"/>
      <c r="K8412" s="75"/>
      <c r="L8412" s="75"/>
    </row>
    <row r="8413" spans="2:12" ht="19.5" customHeight="1" x14ac:dyDescent="0.3">
      <c r="B8413" s="32" t="s">
        <v>57</v>
      </c>
      <c r="C8413" s="83" t="s">
        <v>35</v>
      </c>
      <c r="D8413" s="30" t="s">
        <v>75</v>
      </c>
      <c r="E8413" s="84">
        <v>45108</v>
      </c>
      <c r="F8413" s="85">
        <v>40</v>
      </c>
      <c r="G8413" s="87"/>
      <c r="H8413" s="87"/>
      <c r="I8413" s="87"/>
      <c r="J8413" s="75"/>
      <c r="K8413" s="75"/>
      <c r="L8413" s="75"/>
    </row>
    <row r="8414" spans="2:12" ht="19.5" customHeight="1" x14ac:dyDescent="0.3">
      <c r="B8414" s="39" t="s">
        <v>57</v>
      </c>
      <c r="C8414" s="83" t="s">
        <v>35</v>
      </c>
      <c r="D8414" s="30" t="s">
        <v>75</v>
      </c>
      <c r="E8414" s="84">
        <v>44927</v>
      </c>
      <c r="F8414" s="85">
        <v>6</v>
      </c>
      <c r="G8414" s="87"/>
      <c r="H8414" s="87"/>
      <c r="I8414" s="87"/>
      <c r="J8414" s="75"/>
      <c r="K8414" s="75"/>
      <c r="L8414" s="75"/>
    </row>
    <row r="8415" spans="2:12" ht="19.5" customHeight="1" x14ac:dyDescent="0.3">
      <c r="B8415" s="39" t="s">
        <v>57</v>
      </c>
      <c r="C8415" s="83" t="s">
        <v>35</v>
      </c>
      <c r="D8415" s="30" t="s">
        <v>75</v>
      </c>
      <c r="E8415" s="84">
        <v>44958</v>
      </c>
      <c r="F8415" s="85">
        <v>6</v>
      </c>
      <c r="G8415" s="87"/>
      <c r="H8415" s="87"/>
      <c r="I8415" s="87"/>
      <c r="J8415" s="75"/>
      <c r="K8415" s="75"/>
      <c r="L8415" s="75"/>
    </row>
    <row r="8416" spans="2:12" ht="19.5" customHeight="1" x14ac:dyDescent="0.3">
      <c r="B8416" s="39" t="s">
        <v>57</v>
      </c>
      <c r="C8416" s="83" t="s">
        <v>35</v>
      </c>
      <c r="D8416" s="30" t="s">
        <v>75</v>
      </c>
      <c r="E8416" s="84">
        <v>44986</v>
      </c>
      <c r="F8416" s="85">
        <v>6</v>
      </c>
      <c r="G8416" s="87"/>
      <c r="H8416" s="87"/>
      <c r="I8416" s="87"/>
      <c r="J8416" s="75"/>
      <c r="K8416" s="75"/>
      <c r="L8416" s="75"/>
    </row>
    <row r="8417" spans="2:12" ht="19.5" customHeight="1" x14ac:dyDescent="0.3">
      <c r="B8417" s="39" t="s">
        <v>57</v>
      </c>
      <c r="C8417" s="83" t="s">
        <v>35</v>
      </c>
      <c r="D8417" s="30" t="s">
        <v>75</v>
      </c>
      <c r="E8417" s="84">
        <v>45017</v>
      </c>
      <c r="F8417" s="85">
        <v>6</v>
      </c>
      <c r="G8417" s="87"/>
      <c r="H8417" s="87"/>
      <c r="I8417" s="87"/>
      <c r="J8417" s="75"/>
      <c r="K8417" s="75"/>
      <c r="L8417" s="75"/>
    </row>
    <row r="8418" spans="2:12" ht="19.5" customHeight="1" x14ac:dyDescent="0.3">
      <c r="B8418" s="39" t="s">
        <v>57</v>
      </c>
      <c r="C8418" s="83" t="s">
        <v>35</v>
      </c>
      <c r="D8418" s="30" t="s">
        <v>75</v>
      </c>
      <c r="E8418" s="84">
        <v>45047</v>
      </c>
      <c r="F8418" s="85">
        <v>6</v>
      </c>
      <c r="G8418" s="87"/>
      <c r="H8418" s="87"/>
      <c r="I8418" s="87"/>
      <c r="J8418" s="75"/>
      <c r="K8418" s="75"/>
      <c r="L8418" s="75"/>
    </row>
    <row r="8419" spans="2:12" ht="19.5" customHeight="1" x14ac:dyDescent="0.3">
      <c r="B8419" s="39" t="s">
        <v>57</v>
      </c>
      <c r="C8419" s="83" t="s">
        <v>35</v>
      </c>
      <c r="D8419" s="30" t="s">
        <v>75</v>
      </c>
      <c r="E8419" s="84">
        <v>45078</v>
      </c>
      <c r="F8419" s="85">
        <v>6</v>
      </c>
      <c r="G8419" s="87"/>
      <c r="H8419" s="87"/>
      <c r="I8419" s="87"/>
      <c r="J8419" s="75"/>
      <c r="K8419" s="75"/>
      <c r="L8419" s="75"/>
    </row>
    <row r="8420" spans="2:12" ht="19.5" customHeight="1" x14ac:dyDescent="0.3">
      <c r="B8420" s="39" t="s">
        <v>57</v>
      </c>
      <c r="C8420" s="83" t="s">
        <v>35</v>
      </c>
      <c r="D8420" s="30" t="s">
        <v>75</v>
      </c>
      <c r="E8420" s="84">
        <v>45108</v>
      </c>
      <c r="F8420" s="85">
        <v>6</v>
      </c>
      <c r="G8420" s="87"/>
      <c r="H8420" s="87"/>
      <c r="I8420" s="87"/>
      <c r="J8420" s="75"/>
      <c r="K8420" s="75"/>
      <c r="L8420" s="75"/>
    </row>
    <row r="8421" spans="2:12" ht="19.5" customHeight="1" x14ac:dyDescent="0.3">
      <c r="B8421" s="39" t="s">
        <v>57</v>
      </c>
      <c r="C8421" s="83" t="s">
        <v>35</v>
      </c>
      <c r="D8421" s="30" t="s">
        <v>75</v>
      </c>
      <c r="E8421" s="84">
        <v>44927</v>
      </c>
      <c r="F8421" s="85">
        <v>8</v>
      </c>
      <c r="G8421" s="86"/>
      <c r="H8421" s="86"/>
      <c r="I8421" s="86"/>
      <c r="J8421" s="75"/>
      <c r="K8421" s="75"/>
      <c r="L8421" s="75"/>
    </row>
    <row r="8422" spans="2:12" ht="19.5" customHeight="1" x14ac:dyDescent="0.3">
      <c r="B8422" s="39" t="s">
        <v>57</v>
      </c>
      <c r="C8422" s="83" t="s">
        <v>35</v>
      </c>
      <c r="D8422" s="30" t="s">
        <v>75</v>
      </c>
      <c r="E8422" s="84">
        <v>44958</v>
      </c>
      <c r="F8422" s="85">
        <v>8</v>
      </c>
      <c r="G8422" s="86"/>
      <c r="H8422" s="86"/>
      <c r="I8422" s="86"/>
      <c r="J8422" s="75"/>
      <c r="K8422" s="75"/>
      <c r="L8422" s="75"/>
    </row>
    <row r="8423" spans="2:12" ht="19.5" customHeight="1" x14ac:dyDescent="0.3">
      <c r="B8423" s="39" t="s">
        <v>57</v>
      </c>
      <c r="C8423" s="83" t="s">
        <v>35</v>
      </c>
      <c r="D8423" s="30" t="s">
        <v>75</v>
      </c>
      <c r="E8423" s="84">
        <v>44986</v>
      </c>
      <c r="F8423" s="85">
        <v>8</v>
      </c>
      <c r="G8423" s="86"/>
      <c r="H8423" s="86"/>
      <c r="I8423" s="86"/>
      <c r="J8423" s="75"/>
      <c r="K8423" s="75"/>
      <c r="L8423" s="75"/>
    </row>
    <row r="8424" spans="2:12" ht="19.5" customHeight="1" x14ac:dyDescent="0.3">
      <c r="B8424" s="39" t="s">
        <v>57</v>
      </c>
      <c r="C8424" s="83" t="s">
        <v>35</v>
      </c>
      <c r="D8424" s="30" t="s">
        <v>75</v>
      </c>
      <c r="E8424" s="84">
        <v>45017</v>
      </c>
      <c r="F8424" s="85">
        <v>8</v>
      </c>
      <c r="G8424" s="86"/>
      <c r="H8424" s="86"/>
      <c r="I8424" s="86"/>
      <c r="J8424" s="75"/>
      <c r="K8424" s="75"/>
      <c r="L8424" s="75"/>
    </row>
    <row r="8425" spans="2:12" ht="19.5" customHeight="1" x14ac:dyDescent="0.3">
      <c r="B8425" s="39" t="s">
        <v>57</v>
      </c>
      <c r="C8425" s="83" t="s">
        <v>35</v>
      </c>
      <c r="D8425" s="30" t="s">
        <v>75</v>
      </c>
      <c r="E8425" s="84">
        <v>45047</v>
      </c>
      <c r="F8425" s="85">
        <v>8</v>
      </c>
      <c r="G8425" s="86"/>
      <c r="H8425" s="86"/>
      <c r="I8425" s="86"/>
      <c r="J8425" s="75"/>
      <c r="K8425" s="75"/>
      <c r="L8425" s="75"/>
    </row>
    <row r="8426" spans="2:12" ht="19.5" customHeight="1" x14ac:dyDescent="0.3">
      <c r="B8426" s="39" t="s">
        <v>57</v>
      </c>
      <c r="C8426" s="83" t="s">
        <v>35</v>
      </c>
      <c r="D8426" s="30" t="s">
        <v>75</v>
      </c>
      <c r="E8426" s="84">
        <v>45078</v>
      </c>
      <c r="F8426" s="85">
        <v>8</v>
      </c>
      <c r="G8426" s="86"/>
      <c r="H8426" s="86"/>
      <c r="I8426" s="86"/>
      <c r="J8426" s="75"/>
      <c r="K8426" s="75"/>
      <c r="L8426" s="75"/>
    </row>
    <row r="8427" spans="2:12" ht="19.5" customHeight="1" x14ac:dyDescent="0.3">
      <c r="B8427" s="39" t="s">
        <v>57</v>
      </c>
      <c r="C8427" s="83" t="s">
        <v>35</v>
      </c>
      <c r="D8427" s="30" t="s">
        <v>75</v>
      </c>
      <c r="E8427" s="84">
        <v>45108</v>
      </c>
      <c r="F8427" s="85">
        <v>8</v>
      </c>
      <c r="G8427" s="87"/>
      <c r="H8427" s="87"/>
      <c r="I8427" s="87"/>
      <c r="J8427" s="75"/>
      <c r="K8427" s="75"/>
      <c r="L8427" s="75"/>
    </row>
    <row r="8428" spans="2:12" ht="19.5" customHeight="1" x14ac:dyDescent="0.3">
      <c r="B8428" s="39" t="s">
        <v>57</v>
      </c>
      <c r="C8428" s="83" t="s">
        <v>50</v>
      </c>
      <c r="D8428" s="30" t="s">
        <v>60</v>
      </c>
      <c r="E8428" s="84">
        <v>45108</v>
      </c>
      <c r="F8428" s="85" t="s">
        <v>134</v>
      </c>
      <c r="G8428" s="86">
        <v>0.174016186024676</v>
      </c>
      <c r="H8428" s="86">
        <v>0.16675460127825575</v>
      </c>
      <c r="I8428" s="86">
        <v>0</v>
      </c>
      <c r="J8428" s="75">
        <v>0</v>
      </c>
      <c r="K8428" s="75">
        <v>0</v>
      </c>
      <c r="L8428" s="75">
        <v>0.14661232167203264</v>
      </c>
    </row>
    <row r="8429" spans="2:12" ht="19.5" customHeight="1" x14ac:dyDescent="0.3">
      <c r="B8429" s="39" t="s">
        <v>57</v>
      </c>
      <c r="C8429" s="83" t="s">
        <v>50</v>
      </c>
      <c r="D8429" s="30" t="s">
        <v>60</v>
      </c>
      <c r="E8429" s="84">
        <v>45078</v>
      </c>
      <c r="F8429" s="85" t="s">
        <v>134</v>
      </c>
      <c r="G8429" s="86">
        <v>0</v>
      </c>
      <c r="H8429" s="86">
        <v>0</v>
      </c>
      <c r="I8429" s="86">
        <v>0.16517884580775097</v>
      </c>
      <c r="J8429" s="75">
        <v>0.15987662033025468</v>
      </c>
      <c r="K8429" s="75">
        <v>0</v>
      </c>
      <c r="L8429" s="75">
        <v>0.15289488686314934</v>
      </c>
    </row>
    <row r="8430" spans="2:12" ht="19.5" customHeight="1" x14ac:dyDescent="0.3">
      <c r="B8430" s="39" t="s">
        <v>57</v>
      </c>
      <c r="C8430" s="83" t="s">
        <v>50</v>
      </c>
      <c r="D8430" s="30" t="s">
        <v>60</v>
      </c>
      <c r="E8430" s="84">
        <v>45047</v>
      </c>
      <c r="F8430" s="85" t="s">
        <v>134</v>
      </c>
      <c r="G8430" s="86">
        <v>0</v>
      </c>
      <c r="H8430" s="86">
        <v>0</v>
      </c>
      <c r="I8430" s="86">
        <v>0</v>
      </c>
      <c r="J8430" s="75">
        <v>0.14159507762576187</v>
      </c>
      <c r="K8430" s="75">
        <v>0.13456167341038217</v>
      </c>
      <c r="L8430" s="75">
        <v>0.14041260878154987</v>
      </c>
    </row>
    <row r="8431" spans="2:12" ht="19.5" customHeight="1" x14ac:dyDescent="0.3">
      <c r="B8431" s="39" t="s">
        <v>57</v>
      </c>
      <c r="C8431" s="83" t="s">
        <v>50</v>
      </c>
      <c r="D8431" s="30" t="s">
        <v>60</v>
      </c>
      <c r="E8431" s="84">
        <v>45017</v>
      </c>
      <c r="F8431" s="85" t="s">
        <v>134</v>
      </c>
      <c r="G8431" s="86">
        <v>0</v>
      </c>
      <c r="H8431" s="86">
        <v>0</v>
      </c>
      <c r="I8431" s="86">
        <v>0</v>
      </c>
      <c r="J8431" s="75">
        <v>0.15022790891103177</v>
      </c>
      <c r="K8431" s="75">
        <v>0.13697345897978594</v>
      </c>
      <c r="L8431" s="75">
        <v>0.14337158089377564</v>
      </c>
    </row>
    <row r="8432" spans="2:12" ht="19.5" customHeight="1" x14ac:dyDescent="0.3">
      <c r="B8432" s="39" t="s">
        <v>57</v>
      </c>
      <c r="C8432" s="83" t="s">
        <v>50</v>
      </c>
      <c r="D8432" s="30" t="s">
        <v>60</v>
      </c>
      <c r="E8432" s="84">
        <v>44986</v>
      </c>
      <c r="F8432" s="85" t="s">
        <v>134</v>
      </c>
      <c r="G8432" s="86">
        <v>0</v>
      </c>
      <c r="H8432" s="86">
        <v>0.17449970179114088</v>
      </c>
      <c r="I8432" s="86">
        <v>0.15556102271696901</v>
      </c>
      <c r="J8432" s="75">
        <v>0</v>
      </c>
      <c r="K8432" s="75">
        <v>0</v>
      </c>
      <c r="L8432" s="75">
        <v>0.16411466850830952</v>
      </c>
    </row>
    <row r="8433" spans="2:12" ht="19.5" customHeight="1" x14ac:dyDescent="0.3">
      <c r="B8433" s="39" t="s">
        <v>57</v>
      </c>
      <c r="C8433" s="83" t="s">
        <v>50</v>
      </c>
      <c r="D8433" s="30" t="s">
        <v>60</v>
      </c>
      <c r="E8433" s="84">
        <v>44958</v>
      </c>
      <c r="F8433" s="85" t="s">
        <v>134</v>
      </c>
      <c r="G8433" s="86">
        <v>0.23679509858057232</v>
      </c>
      <c r="H8433" s="86">
        <v>0.22190179772754401</v>
      </c>
      <c r="I8433" s="86">
        <v>0</v>
      </c>
      <c r="J8433" s="75">
        <v>0</v>
      </c>
      <c r="K8433" s="75">
        <v>0</v>
      </c>
      <c r="L8433" s="75">
        <v>0.19893447661041563</v>
      </c>
    </row>
    <row r="8434" spans="2:12" ht="19.5" customHeight="1" x14ac:dyDescent="0.3">
      <c r="B8434" s="39" t="s">
        <v>57</v>
      </c>
      <c r="C8434" s="83" t="s">
        <v>50</v>
      </c>
      <c r="D8434" s="30" t="s">
        <v>60</v>
      </c>
      <c r="E8434" s="84">
        <v>44927</v>
      </c>
      <c r="F8434" s="85" t="s">
        <v>134</v>
      </c>
      <c r="G8434" s="87">
        <v>0.19262974876891115</v>
      </c>
      <c r="H8434" s="87">
        <v>0.16906090238652835</v>
      </c>
      <c r="I8434" s="87">
        <v>0</v>
      </c>
      <c r="J8434" s="75">
        <v>0</v>
      </c>
      <c r="K8434" s="75">
        <v>0</v>
      </c>
      <c r="L8434" s="75">
        <v>0.12095647321996078</v>
      </c>
    </row>
    <row r="8435" spans="2:12" ht="19.5" customHeight="1" x14ac:dyDescent="0.3">
      <c r="B8435" s="39" t="s">
        <v>57</v>
      </c>
      <c r="C8435" s="83" t="s">
        <v>50</v>
      </c>
      <c r="D8435" s="30" t="s">
        <v>60</v>
      </c>
      <c r="E8435" s="84">
        <v>44896</v>
      </c>
      <c r="F8435" s="85" t="s">
        <v>134</v>
      </c>
      <c r="G8435" s="86">
        <v>0.23860393681823083</v>
      </c>
      <c r="H8435" s="86">
        <v>0.22678778280925063</v>
      </c>
      <c r="I8435" s="86">
        <v>0</v>
      </c>
      <c r="J8435" s="75">
        <v>0</v>
      </c>
      <c r="K8435" s="75">
        <v>0</v>
      </c>
      <c r="L8435" s="75">
        <v>0.23256826128587227</v>
      </c>
    </row>
    <row r="8436" spans="2:12" ht="19.5" customHeight="1" x14ac:dyDescent="0.3">
      <c r="B8436" s="39" t="s">
        <v>57</v>
      </c>
      <c r="C8436" s="83" t="s">
        <v>50</v>
      </c>
      <c r="D8436" s="30" t="s">
        <v>60</v>
      </c>
      <c r="E8436" s="84">
        <v>44866</v>
      </c>
      <c r="F8436" s="85" t="s">
        <v>134</v>
      </c>
      <c r="G8436" s="86">
        <v>0</v>
      </c>
      <c r="H8436" s="86">
        <v>0.21946214559484117</v>
      </c>
      <c r="I8436" s="86">
        <v>0.20639904746872459</v>
      </c>
      <c r="J8436" s="75">
        <v>0</v>
      </c>
      <c r="K8436" s="75">
        <v>0</v>
      </c>
      <c r="L8436" s="75">
        <v>0.19233991631673444</v>
      </c>
    </row>
    <row r="8437" spans="2:12" ht="19.5" customHeight="1" x14ac:dyDescent="0.3">
      <c r="B8437" s="39" t="s">
        <v>57</v>
      </c>
      <c r="C8437" s="83" t="s">
        <v>50</v>
      </c>
      <c r="D8437" s="30" t="s">
        <v>60</v>
      </c>
      <c r="E8437" s="84">
        <v>44835</v>
      </c>
      <c r="F8437" s="85" t="s">
        <v>134</v>
      </c>
      <c r="G8437" s="86">
        <v>0</v>
      </c>
      <c r="H8437" s="86">
        <v>0</v>
      </c>
      <c r="I8437" s="86">
        <v>0</v>
      </c>
      <c r="J8437" s="75">
        <v>0.26040475183542489</v>
      </c>
      <c r="K8437" s="75">
        <v>0.24025744983948105</v>
      </c>
      <c r="L8437" s="75">
        <v>0.22970821481283657</v>
      </c>
    </row>
    <row r="8438" spans="2:12" ht="19.5" customHeight="1" x14ac:dyDescent="0.3">
      <c r="B8438" s="39" t="s">
        <v>57</v>
      </c>
      <c r="C8438" s="83" t="s">
        <v>50</v>
      </c>
      <c r="D8438" s="30" t="s">
        <v>60</v>
      </c>
      <c r="E8438" s="84">
        <v>44805</v>
      </c>
      <c r="F8438" s="85" t="s">
        <v>134</v>
      </c>
      <c r="G8438" s="86">
        <v>0</v>
      </c>
      <c r="H8438" s="86">
        <v>0</v>
      </c>
      <c r="I8438" s="86">
        <v>0.34142538187341276</v>
      </c>
      <c r="J8438" s="75">
        <v>0.3162915903230677</v>
      </c>
      <c r="K8438" s="75">
        <v>0</v>
      </c>
      <c r="L8438" s="75">
        <v>0.32548471013679786</v>
      </c>
    </row>
    <row r="8439" spans="2:12" ht="19.5" customHeight="1" x14ac:dyDescent="0.3">
      <c r="B8439" s="39" t="s">
        <v>57</v>
      </c>
      <c r="C8439" s="83" t="s">
        <v>50</v>
      </c>
      <c r="D8439" s="30" t="s">
        <v>60</v>
      </c>
      <c r="E8439" s="84">
        <v>44774</v>
      </c>
      <c r="F8439" s="85" t="s">
        <v>134</v>
      </c>
      <c r="G8439" s="86">
        <v>0</v>
      </c>
      <c r="H8439" s="86">
        <v>0</v>
      </c>
      <c r="I8439" s="86">
        <v>0.38833139054645949</v>
      </c>
      <c r="J8439" s="75">
        <v>0.38721204225228967</v>
      </c>
      <c r="K8439" s="75">
        <v>0</v>
      </c>
      <c r="L8439" s="75">
        <v>0.4250940429474851</v>
      </c>
    </row>
    <row r="8440" spans="2:12" ht="19.5" customHeight="1" x14ac:dyDescent="0.3">
      <c r="B8440" s="39" t="s">
        <v>57</v>
      </c>
      <c r="C8440" s="83" t="s">
        <v>50</v>
      </c>
      <c r="D8440" s="30" t="s">
        <v>60</v>
      </c>
      <c r="E8440" s="84">
        <v>44743</v>
      </c>
      <c r="F8440" s="85" t="s">
        <v>134</v>
      </c>
      <c r="G8440" s="86">
        <v>0.34944202208733449</v>
      </c>
      <c r="H8440" s="86">
        <v>0.34520542564715251</v>
      </c>
      <c r="I8440" s="86">
        <v>0</v>
      </c>
      <c r="J8440" s="75">
        <v>0</v>
      </c>
      <c r="K8440" s="75">
        <v>0</v>
      </c>
      <c r="L8440" s="75">
        <v>0.35525367345218234</v>
      </c>
    </row>
    <row r="8441" spans="2:12" ht="19.5" customHeight="1" x14ac:dyDescent="0.3">
      <c r="B8441" s="39" t="s">
        <v>57</v>
      </c>
      <c r="C8441" s="83" t="s">
        <v>50</v>
      </c>
      <c r="D8441" s="30" t="s">
        <v>60</v>
      </c>
      <c r="E8441" s="84">
        <v>44713</v>
      </c>
      <c r="F8441" s="85" t="s">
        <v>134</v>
      </c>
      <c r="G8441" s="87">
        <v>0</v>
      </c>
      <c r="H8441" s="87">
        <v>0</v>
      </c>
      <c r="I8441" s="87">
        <v>0.30182711256021388</v>
      </c>
      <c r="J8441" s="75">
        <v>0.29692665838016408</v>
      </c>
      <c r="K8441" s="75">
        <v>0</v>
      </c>
      <c r="L8441" s="75">
        <v>0.2975908236066947</v>
      </c>
    </row>
    <row r="8442" spans="2:12" ht="19.5" customHeight="1" x14ac:dyDescent="0.3">
      <c r="B8442" s="39" t="s">
        <v>57</v>
      </c>
      <c r="C8442" s="83" t="s">
        <v>50</v>
      </c>
      <c r="D8442" s="30" t="s">
        <v>60</v>
      </c>
      <c r="E8442" s="84">
        <v>44682</v>
      </c>
      <c r="F8442" s="85" t="s">
        <v>134</v>
      </c>
      <c r="G8442" s="86">
        <v>0</v>
      </c>
      <c r="H8442" s="86">
        <v>0</v>
      </c>
      <c r="I8442" s="86">
        <v>0</v>
      </c>
      <c r="J8442" s="75">
        <v>0.27475150127644948</v>
      </c>
      <c r="K8442" s="75">
        <v>0.26811364887679179</v>
      </c>
      <c r="L8442" s="75">
        <v>0.25923981594301032</v>
      </c>
    </row>
    <row r="8443" spans="2:12" ht="19.5" customHeight="1" x14ac:dyDescent="0.3">
      <c r="B8443" s="39" t="s">
        <v>57</v>
      </c>
      <c r="C8443" s="83" t="s">
        <v>50</v>
      </c>
      <c r="D8443" s="30" t="s">
        <v>60</v>
      </c>
      <c r="E8443" s="84">
        <v>44652</v>
      </c>
      <c r="F8443" s="85" t="s">
        <v>134</v>
      </c>
      <c r="G8443" s="86">
        <v>0</v>
      </c>
      <c r="H8443" s="86">
        <v>0</v>
      </c>
      <c r="I8443" s="86">
        <v>0</v>
      </c>
      <c r="J8443" s="75">
        <v>0.29537401758912057</v>
      </c>
      <c r="K8443" s="75">
        <v>0.27511420504433431</v>
      </c>
      <c r="L8443" s="75">
        <v>0.26558344463936007</v>
      </c>
    </row>
    <row r="8444" spans="2:12" ht="19.5" customHeight="1" x14ac:dyDescent="0.3">
      <c r="B8444" s="39" t="s">
        <v>57</v>
      </c>
      <c r="C8444" s="83" t="s">
        <v>50</v>
      </c>
      <c r="D8444" s="30" t="s">
        <v>60</v>
      </c>
      <c r="E8444" s="84">
        <v>44621</v>
      </c>
      <c r="F8444" s="85" t="s">
        <v>134</v>
      </c>
      <c r="G8444" s="86">
        <v>0</v>
      </c>
      <c r="H8444" s="86">
        <v>0.41634657438107414</v>
      </c>
      <c r="I8444" s="86">
        <v>0.38844517194099815</v>
      </c>
      <c r="J8444" s="75">
        <v>0</v>
      </c>
      <c r="K8444" s="75">
        <v>0</v>
      </c>
      <c r="L8444" s="75">
        <v>0.376213857261955</v>
      </c>
    </row>
    <row r="8445" spans="2:12" ht="19.5" customHeight="1" x14ac:dyDescent="0.3">
      <c r="B8445" s="39" t="s">
        <v>57</v>
      </c>
      <c r="C8445" s="83" t="s">
        <v>50</v>
      </c>
      <c r="D8445" s="30" t="s">
        <v>60</v>
      </c>
      <c r="E8445" s="84">
        <v>44593</v>
      </c>
      <c r="F8445" s="85" t="s">
        <v>134</v>
      </c>
      <c r="G8445" s="86">
        <v>0.31610054746384347</v>
      </c>
      <c r="H8445" s="86">
        <v>0.28782318274737867</v>
      </c>
      <c r="I8445" s="86">
        <v>0</v>
      </c>
      <c r="J8445" s="75">
        <v>0</v>
      </c>
      <c r="K8445" s="75">
        <v>0</v>
      </c>
      <c r="L8445" s="75">
        <v>0.28042976786386475</v>
      </c>
    </row>
    <row r="8446" spans="2:12" ht="19.5" customHeight="1" x14ac:dyDescent="0.3">
      <c r="B8446" s="39" t="s">
        <v>57</v>
      </c>
      <c r="C8446" s="83" t="s">
        <v>50</v>
      </c>
      <c r="D8446" s="30" t="s">
        <v>60</v>
      </c>
      <c r="E8446" s="84">
        <v>44562</v>
      </c>
      <c r="F8446" s="85" t="s">
        <v>134</v>
      </c>
      <c r="G8446" s="86">
        <v>0.32548074571600621</v>
      </c>
      <c r="H8446" s="86">
        <v>0.30188548252389774</v>
      </c>
      <c r="I8446" s="86">
        <v>0</v>
      </c>
      <c r="J8446" s="75">
        <v>0</v>
      </c>
      <c r="K8446" s="75">
        <v>0</v>
      </c>
      <c r="L8446" s="75">
        <v>0.27872621507906375</v>
      </c>
    </row>
    <row r="8447" spans="2:12" ht="19.5" customHeight="1" x14ac:dyDescent="0.3">
      <c r="B8447" s="39" t="s">
        <v>57</v>
      </c>
      <c r="C8447" s="83" t="s">
        <v>50</v>
      </c>
      <c r="D8447" s="30" t="s">
        <v>60</v>
      </c>
      <c r="E8447" s="84">
        <v>45108</v>
      </c>
      <c r="F8447" s="85" t="s">
        <v>135</v>
      </c>
      <c r="G8447" s="86">
        <v>0.169016186024676</v>
      </c>
      <c r="H8447" s="86">
        <v>0.16175460127825575</v>
      </c>
      <c r="I8447" s="86">
        <v>0</v>
      </c>
      <c r="J8447" s="75">
        <v>0</v>
      </c>
      <c r="K8447" s="75">
        <v>0</v>
      </c>
      <c r="L8447" s="75">
        <v>0.14161232167203264</v>
      </c>
    </row>
    <row r="8448" spans="2:12" ht="19.5" customHeight="1" x14ac:dyDescent="0.3">
      <c r="B8448" s="39" t="s">
        <v>57</v>
      </c>
      <c r="C8448" s="83" t="s">
        <v>50</v>
      </c>
      <c r="D8448" s="30" t="s">
        <v>60</v>
      </c>
      <c r="E8448" s="84">
        <v>45078</v>
      </c>
      <c r="F8448" s="85" t="s">
        <v>135</v>
      </c>
      <c r="G8448" s="87">
        <v>0</v>
      </c>
      <c r="H8448" s="87">
        <v>0</v>
      </c>
      <c r="I8448" s="87">
        <v>0.16017884580775096</v>
      </c>
      <c r="J8448" s="75">
        <v>0.15487662033025468</v>
      </c>
      <c r="K8448" s="75">
        <v>0</v>
      </c>
      <c r="L8448" s="75">
        <v>0.14789488686314933</v>
      </c>
    </row>
    <row r="8449" spans="2:12" ht="19.5" customHeight="1" x14ac:dyDescent="0.3">
      <c r="B8449" s="39" t="s">
        <v>57</v>
      </c>
      <c r="C8449" s="83" t="s">
        <v>50</v>
      </c>
      <c r="D8449" s="30" t="s">
        <v>60</v>
      </c>
      <c r="E8449" s="84">
        <v>45047</v>
      </c>
      <c r="F8449" s="85" t="s">
        <v>135</v>
      </c>
      <c r="G8449" s="86">
        <v>0</v>
      </c>
      <c r="H8449" s="86">
        <v>0</v>
      </c>
      <c r="I8449" s="86">
        <v>0</v>
      </c>
      <c r="J8449" s="75">
        <v>0.13659507762576187</v>
      </c>
      <c r="K8449" s="75">
        <v>0.12956167341038216</v>
      </c>
      <c r="L8449" s="75">
        <v>0.13541260878154987</v>
      </c>
    </row>
    <row r="8450" spans="2:12" ht="19.5" customHeight="1" x14ac:dyDescent="0.3">
      <c r="B8450" s="39" t="s">
        <v>57</v>
      </c>
      <c r="C8450" s="83" t="s">
        <v>50</v>
      </c>
      <c r="D8450" s="30" t="s">
        <v>60</v>
      </c>
      <c r="E8450" s="84">
        <v>45017</v>
      </c>
      <c r="F8450" s="85" t="s">
        <v>135</v>
      </c>
      <c r="G8450" s="86">
        <v>0</v>
      </c>
      <c r="H8450" s="86">
        <v>0</v>
      </c>
      <c r="I8450" s="86">
        <v>0</v>
      </c>
      <c r="J8450" s="75">
        <v>0.14522790891103177</v>
      </c>
      <c r="K8450" s="75">
        <v>0.13197345897978596</v>
      </c>
      <c r="L8450" s="75">
        <v>0.13837158089377566</v>
      </c>
    </row>
    <row r="8451" spans="2:12" ht="19.5" customHeight="1" x14ac:dyDescent="0.3">
      <c r="B8451" s="39" t="s">
        <v>57</v>
      </c>
      <c r="C8451" s="83" t="s">
        <v>50</v>
      </c>
      <c r="D8451" s="30" t="s">
        <v>60</v>
      </c>
      <c r="E8451" s="84">
        <v>44986</v>
      </c>
      <c r="F8451" s="85" t="s">
        <v>135</v>
      </c>
      <c r="G8451" s="86">
        <v>0</v>
      </c>
      <c r="H8451" s="86">
        <v>0.16949970179114088</v>
      </c>
      <c r="I8451" s="86">
        <v>0.15056102271696903</v>
      </c>
      <c r="J8451" s="75">
        <v>0</v>
      </c>
      <c r="K8451" s="75">
        <v>0</v>
      </c>
      <c r="L8451" s="75">
        <v>0.15911466850830952</v>
      </c>
    </row>
    <row r="8452" spans="2:12" ht="19.5" customHeight="1" x14ac:dyDescent="0.3">
      <c r="B8452" s="39" t="s">
        <v>57</v>
      </c>
      <c r="C8452" s="83" t="s">
        <v>50</v>
      </c>
      <c r="D8452" s="30" t="s">
        <v>60</v>
      </c>
      <c r="E8452" s="84">
        <v>44958</v>
      </c>
      <c r="F8452" s="85" t="s">
        <v>135</v>
      </c>
      <c r="G8452" s="86">
        <v>0.23179509858057232</v>
      </c>
      <c r="H8452" s="86">
        <v>0.216901797727544</v>
      </c>
      <c r="I8452" s="86">
        <v>0</v>
      </c>
      <c r="J8452" s="75">
        <v>0</v>
      </c>
      <c r="K8452" s="75">
        <v>0</v>
      </c>
      <c r="L8452" s="75">
        <v>0.19393447661041563</v>
      </c>
    </row>
    <row r="8453" spans="2:12" ht="19.5" customHeight="1" x14ac:dyDescent="0.3">
      <c r="B8453" s="39" t="s">
        <v>57</v>
      </c>
      <c r="C8453" s="83" t="s">
        <v>50</v>
      </c>
      <c r="D8453" s="30" t="s">
        <v>60</v>
      </c>
      <c r="E8453" s="84">
        <v>44927</v>
      </c>
      <c r="F8453" s="85" t="s">
        <v>135</v>
      </c>
      <c r="G8453" s="86">
        <v>0.18762974876891114</v>
      </c>
      <c r="H8453" s="86">
        <v>0.16406090238652835</v>
      </c>
      <c r="I8453" s="86">
        <v>0</v>
      </c>
      <c r="J8453" s="75">
        <v>0</v>
      </c>
      <c r="K8453" s="75">
        <v>0</v>
      </c>
      <c r="L8453" s="75">
        <v>0.11595647321996078</v>
      </c>
    </row>
    <row r="8454" spans="2:12" ht="19.5" customHeight="1" x14ac:dyDescent="0.3">
      <c r="B8454" s="39" t="s">
        <v>57</v>
      </c>
      <c r="C8454" s="83" t="s">
        <v>50</v>
      </c>
      <c r="D8454" s="30" t="s">
        <v>60</v>
      </c>
      <c r="E8454" s="84">
        <v>44896</v>
      </c>
      <c r="F8454" s="85" t="s">
        <v>135</v>
      </c>
      <c r="G8454" s="86">
        <v>0.23360393681823083</v>
      </c>
      <c r="H8454" s="86">
        <v>0.22178778280925063</v>
      </c>
      <c r="I8454" s="86">
        <v>0</v>
      </c>
      <c r="J8454" s="75">
        <v>0</v>
      </c>
      <c r="K8454" s="75">
        <v>0</v>
      </c>
      <c r="L8454" s="75">
        <v>0.22756826128587226</v>
      </c>
    </row>
    <row r="8455" spans="2:12" ht="19.5" customHeight="1" x14ac:dyDescent="0.3">
      <c r="B8455" s="39" t="s">
        <v>57</v>
      </c>
      <c r="C8455" s="83" t="s">
        <v>50</v>
      </c>
      <c r="D8455" s="30" t="s">
        <v>60</v>
      </c>
      <c r="E8455" s="84">
        <v>44866</v>
      </c>
      <c r="F8455" s="85" t="s">
        <v>135</v>
      </c>
      <c r="G8455" s="87">
        <v>0</v>
      </c>
      <c r="H8455" s="87">
        <v>0.21446214559484117</v>
      </c>
      <c r="I8455" s="87">
        <v>0.20139904746872458</v>
      </c>
      <c r="J8455" s="75">
        <v>0</v>
      </c>
      <c r="K8455" s="75">
        <v>0</v>
      </c>
      <c r="L8455" s="75">
        <v>0.18733991631673444</v>
      </c>
    </row>
    <row r="8456" spans="2:12" ht="19.5" customHeight="1" x14ac:dyDescent="0.3">
      <c r="B8456" s="39" t="s">
        <v>57</v>
      </c>
      <c r="C8456" s="83" t="s">
        <v>50</v>
      </c>
      <c r="D8456" s="30" t="s">
        <v>60</v>
      </c>
      <c r="E8456" s="84">
        <v>44835</v>
      </c>
      <c r="F8456" s="85" t="s">
        <v>135</v>
      </c>
      <c r="G8456" s="86">
        <v>0</v>
      </c>
      <c r="H8456" s="86">
        <v>0</v>
      </c>
      <c r="I8456" s="86">
        <v>0</v>
      </c>
      <c r="J8456" s="75">
        <v>0.25540475183542488</v>
      </c>
      <c r="K8456" s="75">
        <v>0.23525744983948105</v>
      </c>
      <c r="L8456" s="75">
        <v>0.22470821481283657</v>
      </c>
    </row>
    <row r="8457" spans="2:12" ht="19.5" customHeight="1" x14ac:dyDescent="0.3">
      <c r="B8457" s="39" t="s">
        <v>57</v>
      </c>
      <c r="C8457" s="83" t="s">
        <v>50</v>
      </c>
      <c r="D8457" s="30" t="s">
        <v>60</v>
      </c>
      <c r="E8457" s="84">
        <v>44805</v>
      </c>
      <c r="F8457" s="85" t="s">
        <v>135</v>
      </c>
      <c r="G8457" s="86">
        <v>0</v>
      </c>
      <c r="H8457" s="86">
        <v>0</v>
      </c>
      <c r="I8457" s="86">
        <v>0.33642538187341275</v>
      </c>
      <c r="J8457" s="75">
        <v>0.31129159032306775</v>
      </c>
      <c r="K8457" s="75">
        <v>0</v>
      </c>
      <c r="L8457" s="75">
        <v>0.32048471013679791</v>
      </c>
    </row>
    <row r="8458" spans="2:12" ht="19.5" customHeight="1" x14ac:dyDescent="0.3">
      <c r="B8458" s="39" t="s">
        <v>57</v>
      </c>
      <c r="C8458" s="83" t="s">
        <v>50</v>
      </c>
      <c r="D8458" s="30" t="s">
        <v>60</v>
      </c>
      <c r="E8458" s="84">
        <v>44774</v>
      </c>
      <c r="F8458" s="85" t="s">
        <v>135</v>
      </c>
      <c r="G8458" s="86">
        <v>0</v>
      </c>
      <c r="H8458" s="86">
        <v>0</v>
      </c>
      <c r="I8458" s="86">
        <v>0.38333139054645948</v>
      </c>
      <c r="J8458" s="75">
        <v>0.38221204225228966</v>
      </c>
      <c r="K8458" s="75">
        <v>0</v>
      </c>
      <c r="L8458" s="75">
        <v>0.42009404294748509</v>
      </c>
    </row>
    <row r="8459" spans="2:12" ht="19.5" customHeight="1" x14ac:dyDescent="0.3">
      <c r="B8459" s="39" t="s">
        <v>57</v>
      </c>
      <c r="C8459" s="83" t="s">
        <v>50</v>
      </c>
      <c r="D8459" s="30" t="s">
        <v>60</v>
      </c>
      <c r="E8459" s="84">
        <v>44743</v>
      </c>
      <c r="F8459" s="85" t="s">
        <v>135</v>
      </c>
      <c r="G8459" s="86">
        <v>0.34444202208733454</v>
      </c>
      <c r="H8459" s="86">
        <v>0.3402054256471525</v>
      </c>
      <c r="I8459" s="86">
        <v>0</v>
      </c>
      <c r="J8459" s="75">
        <v>0</v>
      </c>
      <c r="K8459" s="75">
        <v>0</v>
      </c>
      <c r="L8459" s="75">
        <v>0.35025367345218239</v>
      </c>
    </row>
    <row r="8460" spans="2:12" ht="19.5" customHeight="1" x14ac:dyDescent="0.3">
      <c r="B8460" s="39" t="s">
        <v>57</v>
      </c>
      <c r="C8460" s="83" t="s">
        <v>50</v>
      </c>
      <c r="D8460" s="30" t="s">
        <v>60</v>
      </c>
      <c r="E8460" s="84">
        <v>44713</v>
      </c>
      <c r="F8460" s="85" t="s">
        <v>135</v>
      </c>
      <c r="G8460" s="86">
        <v>0</v>
      </c>
      <c r="H8460" s="86">
        <v>0</v>
      </c>
      <c r="I8460" s="86">
        <v>0.29682711256021388</v>
      </c>
      <c r="J8460" s="75">
        <v>0.29192665838016407</v>
      </c>
      <c r="K8460" s="75">
        <v>0</v>
      </c>
      <c r="L8460" s="75">
        <v>0.29259082360669475</v>
      </c>
    </row>
    <row r="8461" spans="2:12" ht="19.5" customHeight="1" x14ac:dyDescent="0.3">
      <c r="B8461" s="39" t="s">
        <v>57</v>
      </c>
      <c r="C8461" s="83" t="s">
        <v>50</v>
      </c>
      <c r="D8461" s="30" t="s">
        <v>60</v>
      </c>
      <c r="E8461" s="84">
        <v>44682</v>
      </c>
      <c r="F8461" s="85" t="s">
        <v>135</v>
      </c>
      <c r="G8461" s="86">
        <v>0</v>
      </c>
      <c r="H8461" s="86">
        <v>0</v>
      </c>
      <c r="I8461" s="86">
        <v>0</v>
      </c>
      <c r="J8461" s="75">
        <v>0.26975150127644953</v>
      </c>
      <c r="K8461" s="75">
        <v>0.26311364887679178</v>
      </c>
      <c r="L8461" s="75">
        <v>0.25423981594301037</v>
      </c>
    </row>
    <row r="8462" spans="2:12" ht="19.5" customHeight="1" x14ac:dyDescent="0.3">
      <c r="B8462" s="39" t="s">
        <v>57</v>
      </c>
      <c r="C8462" s="83" t="s">
        <v>50</v>
      </c>
      <c r="D8462" s="30" t="s">
        <v>60</v>
      </c>
      <c r="E8462" s="84">
        <v>44652</v>
      </c>
      <c r="F8462" s="85" t="s">
        <v>135</v>
      </c>
      <c r="G8462" s="87">
        <v>0</v>
      </c>
      <c r="H8462" s="87">
        <v>0</v>
      </c>
      <c r="I8462" s="87">
        <v>0</v>
      </c>
      <c r="J8462" s="75">
        <v>0.29037401758912063</v>
      </c>
      <c r="K8462" s="75">
        <v>0.27011420504433437</v>
      </c>
      <c r="L8462" s="75">
        <v>0.26058344463936006</v>
      </c>
    </row>
    <row r="8463" spans="2:12" ht="19.5" customHeight="1" x14ac:dyDescent="0.3">
      <c r="B8463" s="39" t="s">
        <v>57</v>
      </c>
      <c r="C8463" s="83" t="s">
        <v>50</v>
      </c>
      <c r="D8463" s="30" t="s">
        <v>60</v>
      </c>
      <c r="E8463" s="84">
        <v>44621</v>
      </c>
      <c r="F8463" s="85" t="s">
        <v>135</v>
      </c>
      <c r="G8463" s="86">
        <v>0</v>
      </c>
      <c r="H8463" s="86">
        <v>0.41134657438107414</v>
      </c>
      <c r="I8463" s="86">
        <v>0.38344517194099814</v>
      </c>
      <c r="J8463" s="75">
        <v>0</v>
      </c>
      <c r="K8463" s="75">
        <v>0</v>
      </c>
      <c r="L8463" s="75">
        <v>0.37121385726195499</v>
      </c>
    </row>
    <row r="8464" spans="2:12" ht="19.5" customHeight="1" x14ac:dyDescent="0.3">
      <c r="B8464" s="39" t="s">
        <v>57</v>
      </c>
      <c r="C8464" s="83" t="s">
        <v>50</v>
      </c>
      <c r="D8464" s="30" t="s">
        <v>60</v>
      </c>
      <c r="E8464" s="84">
        <v>44593</v>
      </c>
      <c r="F8464" s="85" t="s">
        <v>135</v>
      </c>
      <c r="G8464" s="86">
        <v>0.31110054746384352</v>
      </c>
      <c r="H8464" s="86">
        <v>0.28282318274737872</v>
      </c>
      <c r="I8464" s="86">
        <v>0</v>
      </c>
      <c r="J8464" s="75">
        <v>0</v>
      </c>
      <c r="K8464" s="75">
        <v>0</v>
      </c>
      <c r="L8464" s="75">
        <v>0.27542976786386475</v>
      </c>
    </row>
    <row r="8465" spans="2:12" ht="19.5" customHeight="1" x14ac:dyDescent="0.3">
      <c r="B8465" s="39" t="s">
        <v>57</v>
      </c>
      <c r="C8465" s="83" t="s">
        <v>50</v>
      </c>
      <c r="D8465" s="30" t="s">
        <v>60</v>
      </c>
      <c r="E8465" s="84">
        <v>44562</v>
      </c>
      <c r="F8465" s="85" t="s">
        <v>135</v>
      </c>
      <c r="G8465" s="86">
        <v>0.32048074571600627</v>
      </c>
      <c r="H8465" s="86">
        <v>0.29688548252389779</v>
      </c>
      <c r="I8465" s="86">
        <v>0</v>
      </c>
      <c r="J8465" s="75">
        <v>0</v>
      </c>
      <c r="K8465" s="75">
        <v>0</v>
      </c>
      <c r="L8465" s="75">
        <v>0.27372621507906381</v>
      </c>
    </row>
    <row r="8466" spans="2:12" ht="19.5" customHeight="1" x14ac:dyDescent="0.3">
      <c r="B8466" s="39" t="s">
        <v>57</v>
      </c>
      <c r="C8466" s="83" t="s">
        <v>50</v>
      </c>
      <c r="D8466" s="30" t="s">
        <v>60</v>
      </c>
      <c r="E8466" s="84">
        <v>45108</v>
      </c>
      <c r="F8466" s="85" t="s">
        <v>136</v>
      </c>
      <c r="G8466" s="86">
        <v>0.16401618602467599</v>
      </c>
      <c r="H8466" s="86">
        <v>0.15675460127825575</v>
      </c>
      <c r="I8466" s="86">
        <v>0</v>
      </c>
      <c r="J8466" s="75">
        <v>0</v>
      </c>
      <c r="K8466" s="75">
        <v>0</v>
      </c>
      <c r="L8466" s="75">
        <v>0.13661232167203263</v>
      </c>
    </row>
    <row r="8467" spans="2:12" ht="19.5" customHeight="1" x14ac:dyDescent="0.3">
      <c r="B8467" s="39" t="s">
        <v>57</v>
      </c>
      <c r="C8467" s="83" t="s">
        <v>50</v>
      </c>
      <c r="D8467" s="30" t="s">
        <v>60</v>
      </c>
      <c r="E8467" s="84">
        <v>45078</v>
      </c>
      <c r="F8467" s="85" t="s">
        <v>136</v>
      </c>
      <c r="G8467" s="86">
        <v>0</v>
      </c>
      <c r="H8467" s="86">
        <v>0</v>
      </c>
      <c r="I8467" s="86">
        <v>0.15517884580775096</v>
      </c>
      <c r="J8467" s="75">
        <v>0.14987662033025467</v>
      </c>
      <c r="K8467" s="75">
        <v>0</v>
      </c>
      <c r="L8467" s="75">
        <v>0.14289488686314936</v>
      </c>
    </row>
    <row r="8468" spans="2:12" ht="19.5" customHeight="1" x14ac:dyDescent="0.3">
      <c r="B8468" s="39" t="s">
        <v>57</v>
      </c>
      <c r="C8468" s="83" t="s">
        <v>50</v>
      </c>
      <c r="D8468" s="30" t="s">
        <v>60</v>
      </c>
      <c r="E8468" s="84">
        <v>45047</v>
      </c>
      <c r="F8468" s="85" t="s">
        <v>136</v>
      </c>
      <c r="G8468" s="86">
        <v>0</v>
      </c>
      <c r="H8468" s="86">
        <v>0</v>
      </c>
      <c r="I8468" s="86">
        <v>0</v>
      </c>
      <c r="J8468" s="75">
        <v>0.13159507762576186</v>
      </c>
      <c r="K8468" s="75">
        <v>0.12456167341038217</v>
      </c>
      <c r="L8468" s="75">
        <v>0.13041260878154989</v>
      </c>
    </row>
    <row r="8469" spans="2:12" ht="19.5" customHeight="1" x14ac:dyDescent="0.3">
      <c r="B8469" s="39" t="s">
        <v>57</v>
      </c>
      <c r="C8469" s="83" t="s">
        <v>50</v>
      </c>
      <c r="D8469" s="30" t="s">
        <v>60</v>
      </c>
      <c r="E8469" s="84">
        <v>45017</v>
      </c>
      <c r="F8469" s="85" t="s">
        <v>136</v>
      </c>
      <c r="G8469" s="87">
        <v>0</v>
      </c>
      <c r="H8469" s="87">
        <v>0</v>
      </c>
      <c r="I8469" s="87">
        <v>0</v>
      </c>
      <c r="J8469" s="75">
        <v>0.14022790891103179</v>
      </c>
      <c r="K8469" s="75">
        <v>0.12697345897978596</v>
      </c>
      <c r="L8469" s="75">
        <v>0.13337158089377565</v>
      </c>
    </row>
    <row r="8470" spans="2:12" ht="19.5" customHeight="1" x14ac:dyDescent="0.3">
      <c r="B8470" s="39" t="s">
        <v>57</v>
      </c>
      <c r="C8470" s="83" t="s">
        <v>50</v>
      </c>
      <c r="D8470" s="30" t="s">
        <v>60</v>
      </c>
      <c r="E8470" s="84">
        <v>44986</v>
      </c>
      <c r="F8470" s="85" t="s">
        <v>136</v>
      </c>
      <c r="G8470" s="86">
        <v>0</v>
      </c>
      <c r="H8470" s="86">
        <v>0.16449970179114087</v>
      </c>
      <c r="I8470" s="86">
        <v>0.14556102271696902</v>
      </c>
      <c r="J8470" s="75">
        <v>0</v>
      </c>
      <c r="K8470" s="75">
        <v>0</v>
      </c>
      <c r="L8470" s="75">
        <v>0.15411466850830952</v>
      </c>
    </row>
    <row r="8471" spans="2:12" ht="19.5" customHeight="1" x14ac:dyDescent="0.3">
      <c r="B8471" s="39" t="s">
        <v>57</v>
      </c>
      <c r="C8471" s="83" t="s">
        <v>50</v>
      </c>
      <c r="D8471" s="30" t="s">
        <v>60</v>
      </c>
      <c r="E8471" s="84">
        <v>44958</v>
      </c>
      <c r="F8471" s="85" t="s">
        <v>136</v>
      </c>
      <c r="G8471" s="86">
        <v>0.22679509858057231</v>
      </c>
      <c r="H8471" s="86">
        <v>0.211901797727544</v>
      </c>
      <c r="I8471" s="86">
        <v>0</v>
      </c>
      <c r="J8471" s="75">
        <v>0</v>
      </c>
      <c r="K8471" s="75">
        <v>0</v>
      </c>
      <c r="L8471" s="75">
        <v>0.18893447661041562</v>
      </c>
    </row>
    <row r="8472" spans="2:12" ht="19.5" customHeight="1" x14ac:dyDescent="0.3">
      <c r="B8472" s="39" t="s">
        <v>57</v>
      </c>
      <c r="C8472" s="83" t="s">
        <v>50</v>
      </c>
      <c r="D8472" s="30" t="s">
        <v>60</v>
      </c>
      <c r="E8472" s="84">
        <v>44927</v>
      </c>
      <c r="F8472" s="85" t="s">
        <v>136</v>
      </c>
      <c r="G8472" s="86">
        <v>0.18262974876891114</v>
      </c>
      <c r="H8472" s="86">
        <v>0.15906090238652834</v>
      </c>
      <c r="I8472" s="86">
        <v>0</v>
      </c>
      <c r="J8472" s="75">
        <v>0</v>
      </c>
      <c r="K8472" s="75">
        <v>0</v>
      </c>
      <c r="L8472" s="75">
        <v>0.11095647321996077</v>
      </c>
    </row>
    <row r="8473" spans="2:12" ht="19.5" customHeight="1" x14ac:dyDescent="0.3">
      <c r="B8473" s="39" t="s">
        <v>57</v>
      </c>
      <c r="C8473" s="83" t="s">
        <v>50</v>
      </c>
      <c r="D8473" s="30" t="s">
        <v>60</v>
      </c>
      <c r="E8473" s="84">
        <v>44896</v>
      </c>
      <c r="F8473" s="85" t="s">
        <v>136</v>
      </c>
      <c r="G8473" s="86">
        <v>0.22860393681823082</v>
      </c>
      <c r="H8473" s="86">
        <v>0.21678778280925062</v>
      </c>
      <c r="I8473" s="86">
        <v>0</v>
      </c>
      <c r="J8473" s="75">
        <v>0</v>
      </c>
      <c r="K8473" s="75">
        <v>0</v>
      </c>
      <c r="L8473" s="75">
        <v>0.22256826128587226</v>
      </c>
    </row>
    <row r="8474" spans="2:12" ht="19.5" customHeight="1" x14ac:dyDescent="0.3">
      <c r="B8474" s="39" t="s">
        <v>57</v>
      </c>
      <c r="C8474" s="83" t="s">
        <v>50</v>
      </c>
      <c r="D8474" s="30" t="s">
        <v>60</v>
      </c>
      <c r="E8474" s="84">
        <v>44866</v>
      </c>
      <c r="F8474" s="85" t="s">
        <v>136</v>
      </c>
      <c r="G8474" s="86">
        <v>0</v>
      </c>
      <c r="H8474" s="86">
        <v>0.20946214559484116</v>
      </c>
      <c r="I8474" s="86">
        <v>0.19639904746872458</v>
      </c>
      <c r="J8474" s="75">
        <v>0</v>
      </c>
      <c r="K8474" s="75">
        <v>0</v>
      </c>
      <c r="L8474" s="75">
        <v>0.18233991631673444</v>
      </c>
    </row>
    <row r="8475" spans="2:12" ht="19.5" customHeight="1" x14ac:dyDescent="0.3">
      <c r="B8475" s="39" t="s">
        <v>57</v>
      </c>
      <c r="C8475" s="83" t="s">
        <v>50</v>
      </c>
      <c r="D8475" s="30" t="s">
        <v>60</v>
      </c>
      <c r="E8475" s="84">
        <v>44835</v>
      </c>
      <c r="F8475" s="85" t="s">
        <v>136</v>
      </c>
      <c r="G8475" s="86">
        <v>0</v>
      </c>
      <c r="H8475" s="86">
        <v>0</v>
      </c>
      <c r="I8475" s="86">
        <v>0</v>
      </c>
      <c r="J8475" s="75">
        <v>0.25040475183542493</v>
      </c>
      <c r="K8475" s="75">
        <v>0.23025744983948104</v>
      </c>
      <c r="L8475" s="75">
        <v>0.21970821481283656</v>
      </c>
    </row>
    <row r="8476" spans="2:12" ht="19.5" customHeight="1" x14ac:dyDescent="0.3">
      <c r="B8476" s="39" t="s">
        <v>57</v>
      </c>
      <c r="C8476" s="83" t="s">
        <v>50</v>
      </c>
      <c r="D8476" s="30" t="s">
        <v>60</v>
      </c>
      <c r="E8476" s="84">
        <v>44805</v>
      </c>
      <c r="F8476" s="85" t="s">
        <v>136</v>
      </c>
      <c r="G8476" s="87">
        <v>0</v>
      </c>
      <c r="H8476" s="87">
        <v>0</v>
      </c>
      <c r="I8476" s="87">
        <v>0.33142538187341281</v>
      </c>
      <c r="J8476" s="75">
        <v>0.30629159032306774</v>
      </c>
      <c r="K8476" s="75">
        <v>0</v>
      </c>
      <c r="L8476" s="75">
        <v>0.31548471013679791</v>
      </c>
    </row>
    <row r="8477" spans="2:12" ht="19.5" customHeight="1" x14ac:dyDescent="0.3">
      <c r="B8477" s="39" t="s">
        <v>57</v>
      </c>
      <c r="C8477" s="83" t="s">
        <v>50</v>
      </c>
      <c r="D8477" s="30" t="s">
        <v>60</v>
      </c>
      <c r="E8477" s="84">
        <v>44774</v>
      </c>
      <c r="F8477" s="85" t="s">
        <v>136</v>
      </c>
      <c r="G8477" s="86">
        <v>0</v>
      </c>
      <c r="H8477" s="86">
        <v>0</v>
      </c>
      <c r="I8477" s="86">
        <v>0.37833139054645953</v>
      </c>
      <c r="J8477" s="75">
        <v>0.37721204225228971</v>
      </c>
      <c r="K8477" s="75">
        <v>0</v>
      </c>
      <c r="L8477" s="75">
        <v>0.41509404294748514</v>
      </c>
    </row>
    <row r="8478" spans="2:12" ht="19.5" customHeight="1" x14ac:dyDescent="0.3">
      <c r="B8478" s="39" t="s">
        <v>57</v>
      </c>
      <c r="C8478" s="83" t="s">
        <v>50</v>
      </c>
      <c r="D8478" s="30" t="s">
        <v>60</v>
      </c>
      <c r="E8478" s="84">
        <v>44743</v>
      </c>
      <c r="F8478" s="85" t="s">
        <v>136</v>
      </c>
      <c r="G8478" s="86">
        <v>0.33944202208733454</v>
      </c>
      <c r="H8478" s="86">
        <v>0.33520542564715256</v>
      </c>
      <c r="I8478" s="86">
        <v>0</v>
      </c>
      <c r="J8478" s="75">
        <v>0</v>
      </c>
      <c r="K8478" s="75">
        <v>0</v>
      </c>
      <c r="L8478" s="75">
        <v>0.34525367345218239</v>
      </c>
    </row>
    <row r="8479" spans="2:12" ht="19.5" customHeight="1" x14ac:dyDescent="0.3">
      <c r="B8479" s="39" t="s">
        <v>57</v>
      </c>
      <c r="C8479" s="83" t="s">
        <v>50</v>
      </c>
      <c r="D8479" s="30" t="s">
        <v>60</v>
      </c>
      <c r="E8479" s="84">
        <v>44713</v>
      </c>
      <c r="F8479" s="85" t="s">
        <v>136</v>
      </c>
      <c r="G8479" s="86">
        <v>0</v>
      </c>
      <c r="H8479" s="86">
        <v>0</v>
      </c>
      <c r="I8479" s="86">
        <v>0.29182711256021393</v>
      </c>
      <c r="J8479" s="75">
        <v>0.28692665838016412</v>
      </c>
      <c r="K8479" s="75">
        <v>0</v>
      </c>
      <c r="L8479" s="75">
        <v>0.28759082360669475</v>
      </c>
    </row>
    <row r="8480" spans="2:12" ht="19.5" customHeight="1" x14ac:dyDescent="0.3">
      <c r="B8480" s="39" t="s">
        <v>57</v>
      </c>
      <c r="C8480" s="83" t="s">
        <v>50</v>
      </c>
      <c r="D8480" s="30" t="s">
        <v>60</v>
      </c>
      <c r="E8480" s="84">
        <v>44682</v>
      </c>
      <c r="F8480" s="85" t="s">
        <v>136</v>
      </c>
      <c r="G8480" s="86">
        <v>0</v>
      </c>
      <c r="H8480" s="86">
        <v>0</v>
      </c>
      <c r="I8480" s="86">
        <v>0</v>
      </c>
      <c r="J8480" s="75">
        <v>0.26475150127644953</v>
      </c>
      <c r="K8480" s="75">
        <v>0.25811364887679178</v>
      </c>
      <c r="L8480" s="75">
        <v>0.24923981594301034</v>
      </c>
    </row>
    <row r="8481" spans="2:12" ht="19.5" customHeight="1" x14ac:dyDescent="0.3">
      <c r="B8481" s="39" t="s">
        <v>57</v>
      </c>
      <c r="C8481" s="83" t="s">
        <v>50</v>
      </c>
      <c r="D8481" s="30" t="s">
        <v>60</v>
      </c>
      <c r="E8481" s="84">
        <v>44652</v>
      </c>
      <c r="F8481" s="85" t="s">
        <v>136</v>
      </c>
      <c r="G8481" s="86">
        <v>0</v>
      </c>
      <c r="H8481" s="86">
        <v>0</v>
      </c>
      <c r="I8481" s="86">
        <v>0</v>
      </c>
      <c r="J8481" s="75">
        <v>0.28537401758912062</v>
      </c>
      <c r="K8481" s="75">
        <v>0.26511420504433436</v>
      </c>
      <c r="L8481" s="75">
        <v>0.25558344463936006</v>
      </c>
    </row>
    <row r="8482" spans="2:12" ht="19.5" customHeight="1" x14ac:dyDescent="0.3">
      <c r="B8482" s="39" t="s">
        <v>57</v>
      </c>
      <c r="C8482" s="83" t="s">
        <v>50</v>
      </c>
      <c r="D8482" s="30" t="s">
        <v>60</v>
      </c>
      <c r="E8482" s="84">
        <v>44621</v>
      </c>
      <c r="F8482" s="85" t="s">
        <v>136</v>
      </c>
      <c r="G8482" s="86">
        <v>0</v>
      </c>
      <c r="H8482" s="86">
        <v>0.40634657438107419</v>
      </c>
      <c r="I8482" s="86">
        <v>0.37844517194099819</v>
      </c>
      <c r="J8482" s="75">
        <v>0</v>
      </c>
      <c r="K8482" s="75">
        <v>0</v>
      </c>
      <c r="L8482" s="75">
        <v>0.36621385726195504</v>
      </c>
    </row>
    <row r="8483" spans="2:12" ht="19.5" customHeight="1" x14ac:dyDescent="0.3">
      <c r="B8483" s="39" t="s">
        <v>57</v>
      </c>
      <c r="C8483" s="83" t="s">
        <v>50</v>
      </c>
      <c r="D8483" s="30" t="s">
        <v>60</v>
      </c>
      <c r="E8483" s="84">
        <v>44593</v>
      </c>
      <c r="F8483" s="85" t="s">
        <v>136</v>
      </c>
      <c r="G8483" s="87">
        <v>0.30610054746384352</v>
      </c>
      <c r="H8483" s="87">
        <v>0.27782318274737872</v>
      </c>
      <c r="I8483" s="87">
        <v>0</v>
      </c>
      <c r="J8483" s="75">
        <v>0</v>
      </c>
      <c r="K8483" s="75">
        <v>0</v>
      </c>
      <c r="L8483" s="75">
        <v>0.27042976786386475</v>
      </c>
    </row>
    <row r="8484" spans="2:12" ht="19.5" customHeight="1" x14ac:dyDescent="0.3">
      <c r="B8484" s="39" t="s">
        <v>57</v>
      </c>
      <c r="C8484" s="83" t="s">
        <v>50</v>
      </c>
      <c r="D8484" s="30" t="s">
        <v>60</v>
      </c>
      <c r="E8484" s="84">
        <v>44562</v>
      </c>
      <c r="F8484" s="85" t="s">
        <v>136</v>
      </c>
      <c r="G8484" s="86">
        <v>0.31548074571600626</v>
      </c>
      <c r="H8484" s="86">
        <v>0.29188548252389779</v>
      </c>
      <c r="I8484" s="86">
        <v>0</v>
      </c>
      <c r="J8484" s="75">
        <v>0</v>
      </c>
      <c r="K8484" s="75">
        <v>0</v>
      </c>
      <c r="L8484" s="75">
        <v>0.2687262150790638</v>
      </c>
    </row>
    <row r="8485" spans="2:12" ht="19.5" customHeight="1" x14ac:dyDescent="0.3">
      <c r="B8485" s="39" t="s">
        <v>57</v>
      </c>
      <c r="C8485" s="83" t="s">
        <v>50</v>
      </c>
      <c r="D8485" s="30" t="s">
        <v>60</v>
      </c>
      <c r="E8485" s="84">
        <v>45108</v>
      </c>
      <c r="F8485" s="85" t="s">
        <v>137</v>
      </c>
      <c r="G8485" s="86">
        <v>0.15901618602467599</v>
      </c>
      <c r="H8485" s="86">
        <v>0.15175460127825574</v>
      </c>
      <c r="I8485" s="86">
        <v>0</v>
      </c>
      <c r="J8485" s="75">
        <v>0</v>
      </c>
      <c r="K8485" s="75">
        <v>0</v>
      </c>
      <c r="L8485" s="75">
        <v>0.13161232167203263</v>
      </c>
    </row>
    <row r="8486" spans="2:12" ht="19.5" customHeight="1" x14ac:dyDescent="0.3">
      <c r="B8486" s="39" t="s">
        <v>57</v>
      </c>
      <c r="C8486" s="83" t="s">
        <v>50</v>
      </c>
      <c r="D8486" s="30" t="s">
        <v>60</v>
      </c>
      <c r="E8486" s="84">
        <v>45078</v>
      </c>
      <c r="F8486" s="85" t="s">
        <v>137</v>
      </c>
      <c r="G8486" s="86">
        <v>0</v>
      </c>
      <c r="H8486" s="86">
        <v>0</v>
      </c>
      <c r="I8486" s="86">
        <v>0.15017884580775095</v>
      </c>
      <c r="J8486" s="75">
        <v>0.14487662033025467</v>
      </c>
      <c r="K8486" s="75">
        <v>0</v>
      </c>
      <c r="L8486" s="75">
        <v>0.13789488686314935</v>
      </c>
    </row>
    <row r="8487" spans="2:12" ht="19.5" customHeight="1" x14ac:dyDescent="0.3">
      <c r="B8487" s="39" t="s">
        <v>57</v>
      </c>
      <c r="C8487" s="83" t="s">
        <v>50</v>
      </c>
      <c r="D8487" s="30" t="s">
        <v>60</v>
      </c>
      <c r="E8487" s="84">
        <v>45047</v>
      </c>
      <c r="F8487" s="85" t="s">
        <v>137</v>
      </c>
      <c r="G8487" s="86">
        <v>0</v>
      </c>
      <c r="H8487" s="86">
        <v>0</v>
      </c>
      <c r="I8487" s="86">
        <v>0</v>
      </c>
      <c r="J8487" s="75">
        <v>0.12659507762576186</v>
      </c>
      <c r="K8487" s="75">
        <v>0.11956167341038218</v>
      </c>
      <c r="L8487" s="75">
        <v>0.12541260878154989</v>
      </c>
    </row>
    <row r="8488" spans="2:12" ht="19.5" customHeight="1" x14ac:dyDescent="0.3">
      <c r="B8488" s="39" t="s">
        <v>57</v>
      </c>
      <c r="C8488" s="83" t="s">
        <v>50</v>
      </c>
      <c r="D8488" s="30" t="s">
        <v>60</v>
      </c>
      <c r="E8488" s="84">
        <v>45017</v>
      </c>
      <c r="F8488" s="85" t="s">
        <v>137</v>
      </c>
      <c r="G8488" s="86">
        <v>0</v>
      </c>
      <c r="H8488" s="86">
        <v>0</v>
      </c>
      <c r="I8488" s="86">
        <v>0</v>
      </c>
      <c r="J8488" s="75">
        <v>0.13522790891103179</v>
      </c>
      <c r="K8488" s="75">
        <v>0.12197345897978595</v>
      </c>
      <c r="L8488" s="75">
        <v>0.12837158089377565</v>
      </c>
    </row>
    <row r="8489" spans="2:12" ht="19.5" customHeight="1" x14ac:dyDescent="0.3">
      <c r="B8489" s="39" t="s">
        <v>57</v>
      </c>
      <c r="C8489" s="83" t="s">
        <v>50</v>
      </c>
      <c r="D8489" s="30" t="s">
        <v>60</v>
      </c>
      <c r="E8489" s="84">
        <v>44986</v>
      </c>
      <c r="F8489" s="85" t="s">
        <v>137</v>
      </c>
      <c r="G8489" s="86">
        <v>0</v>
      </c>
      <c r="H8489" s="86">
        <v>0.15949970179114087</v>
      </c>
      <c r="I8489" s="86">
        <v>0.14056102271696902</v>
      </c>
      <c r="J8489" s="75">
        <v>0</v>
      </c>
      <c r="K8489" s="75">
        <v>0</v>
      </c>
      <c r="L8489" s="75">
        <v>0.14911466850830951</v>
      </c>
    </row>
    <row r="8490" spans="2:12" ht="19.5" customHeight="1" x14ac:dyDescent="0.3">
      <c r="B8490" s="39" t="s">
        <v>57</v>
      </c>
      <c r="C8490" s="83" t="s">
        <v>50</v>
      </c>
      <c r="D8490" s="30" t="s">
        <v>60</v>
      </c>
      <c r="E8490" s="84">
        <v>44958</v>
      </c>
      <c r="F8490" s="85" t="s">
        <v>137</v>
      </c>
      <c r="G8490" s="87">
        <v>0.22179509858057231</v>
      </c>
      <c r="H8490" s="87">
        <v>0.206901797727544</v>
      </c>
      <c r="I8490" s="87">
        <v>0</v>
      </c>
      <c r="J8490" s="75">
        <v>0</v>
      </c>
      <c r="K8490" s="75">
        <v>0</v>
      </c>
      <c r="L8490" s="75">
        <v>0.18393447661041562</v>
      </c>
    </row>
    <row r="8491" spans="2:12" ht="19.5" customHeight="1" x14ac:dyDescent="0.3">
      <c r="B8491" s="39" t="s">
        <v>57</v>
      </c>
      <c r="C8491" s="83" t="s">
        <v>50</v>
      </c>
      <c r="D8491" s="30" t="s">
        <v>60</v>
      </c>
      <c r="E8491" s="84">
        <v>44927</v>
      </c>
      <c r="F8491" s="85" t="s">
        <v>137</v>
      </c>
      <c r="G8491" s="86">
        <v>0.17762974876891113</v>
      </c>
      <c r="H8491" s="86">
        <v>0.15406090238652834</v>
      </c>
      <c r="I8491" s="86">
        <v>0</v>
      </c>
      <c r="J8491" s="75">
        <v>0</v>
      </c>
      <c r="K8491" s="75">
        <v>0</v>
      </c>
      <c r="L8491" s="75">
        <v>0.10595647321996077</v>
      </c>
    </row>
    <row r="8492" spans="2:12" ht="19.5" customHeight="1" x14ac:dyDescent="0.3">
      <c r="B8492" s="39" t="s">
        <v>57</v>
      </c>
      <c r="C8492" s="83" t="s">
        <v>50</v>
      </c>
      <c r="D8492" s="30" t="s">
        <v>60</v>
      </c>
      <c r="E8492" s="84">
        <v>44896</v>
      </c>
      <c r="F8492" s="85" t="s">
        <v>137</v>
      </c>
      <c r="G8492" s="86">
        <v>0.22360393681823082</v>
      </c>
      <c r="H8492" s="86">
        <v>0.21178778280925062</v>
      </c>
      <c r="I8492" s="86">
        <v>0</v>
      </c>
      <c r="J8492" s="75">
        <v>0</v>
      </c>
      <c r="K8492" s="75">
        <v>0</v>
      </c>
      <c r="L8492" s="75">
        <v>0.21756826128587226</v>
      </c>
    </row>
    <row r="8493" spans="2:12" ht="19.5" customHeight="1" x14ac:dyDescent="0.3">
      <c r="B8493" s="39" t="s">
        <v>57</v>
      </c>
      <c r="C8493" s="83" t="s">
        <v>50</v>
      </c>
      <c r="D8493" s="30" t="s">
        <v>60</v>
      </c>
      <c r="E8493" s="84">
        <v>44866</v>
      </c>
      <c r="F8493" s="85" t="s">
        <v>137</v>
      </c>
      <c r="G8493" s="86">
        <v>0</v>
      </c>
      <c r="H8493" s="86">
        <v>0.20446214559484116</v>
      </c>
      <c r="I8493" s="86">
        <v>0.19139904746872458</v>
      </c>
      <c r="J8493" s="75">
        <v>0</v>
      </c>
      <c r="K8493" s="75">
        <v>0</v>
      </c>
      <c r="L8493" s="75">
        <v>0.17733991631673443</v>
      </c>
    </row>
    <row r="8494" spans="2:12" ht="19.5" customHeight="1" x14ac:dyDescent="0.3">
      <c r="B8494" s="39" t="s">
        <v>57</v>
      </c>
      <c r="C8494" s="83" t="s">
        <v>50</v>
      </c>
      <c r="D8494" s="30" t="s">
        <v>60</v>
      </c>
      <c r="E8494" s="84">
        <v>44835</v>
      </c>
      <c r="F8494" s="85" t="s">
        <v>137</v>
      </c>
      <c r="G8494" s="86">
        <v>0</v>
      </c>
      <c r="H8494" s="86">
        <v>0</v>
      </c>
      <c r="I8494" s="86">
        <v>0</v>
      </c>
      <c r="J8494" s="75">
        <v>0.2454047518354249</v>
      </c>
      <c r="K8494" s="75">
        <v>0.22525744983948104</v>
      </c>
      <c r="L8494" s="75">
        <v>0.21470821481283656</v>
      </c>
    </row>
    <row r="8495" spans="2:12" ht="19.5" customHeight="1" x14ac:dyDescent="0.3">
      <c r="B8495" s="39" t="s">
        <v>57</v>
      </c>
      <c r="C8495" s="83" t="s">
        <v>50</v>
      </c>
      <c r="D8495" s="30" t="s">
        <v>60</v>
      </c>
      <c r="E8495" s="84">
        <v>44805</v>
      </c>
      <c r="F8495" s="85" t="s">
        <v>137</v>
      </c>
      <c r="G8495" s="86">
        <v>0</v>
      </c>
      <c r="H8495" s="86">
        <v>0</v>
      </c>
      <c r="I8495" s="86">
        <v>0.3264253818734128</v>
      </c>
      <c r="J8495" s="75">
        <v>0.30129159032306774</v>
      </c>
      <c r="K8495" s="75">
        <v>0</v>
      </c>
      <c r="L8495" s="75">
        <v>0.3104847101367979</v>
      </c>
    </row>
    <row r="8496" spans="2:12" ht="19.5" customHeight="1" x14ac:dyDescent="0.3">
      <c r="B8496" s="39" t="s">
        <v>57</v>
      </c>
      <c r="C8496" s="83" t="s">
        <v>50</v>
      </c>
      <c r="D8496" s="30" t="s">
        <v>60</v>
      </c>
      <c r="E8496" s="84">
        <v>44774</v>
      </c>
      <c r="F8496" s="85" t="s">
        <v>137</v>
      </c>
      <c r="G8496" s="86">
        <v>0</v>
      </c>
      <c r="H8496" s="86">
        <v>0</v>
      </c>
      <c r="I8496" s="86">
        <v>0.37333139054645953</v>
      </c>
      <c r="J8496" s="75">
        <v>0.37221204225228971</v>
      </c>
      <c r="K8496" s="75">
        <v>0</v>
      </c>
      <c r="L8496" s="75">
        <v>0.41009404294748514</v>
      </c>
    </row>
    <row r="8497" spans="2:12" ht="19.5" customHeight="1" x14ac:dyDescent="0.3">
      <c r="B8497" s="39" t="s">
        <v>57</v>
      </c>
      <c r="C8497" s="83" t="s">
        <v>50</v>
      </c>
      <c r="D8497" s="30" t="s">
        <v>60</v>
      </c>
      <c r="E8497" s="84">
        <v>44743</v>
      </c>
      <c r="F8497" s="85" t="s">
        <v>137</v>
      </c>
      <c r="G8497" s="87">
        <v>0.33444202208733453</v>
      </c>
      <c r="H8497" s="87">
        <v>0.33020542564715255</v>
      </c>
      <c r="I8497" s="87">
        <v>0</v>
      </c>
      <c r="J8497" s="75">
        <v>0</v>
      </c>
      <c r="K8497" s="75">
        <v>0</v>
      </c>
      <c r="L8497" s="75">
        <v>0.34025367345218238</v>
      </c>
    </row>
    <row r="8498" spans="2:12" ht="19.5" customHeight="1" x14ac:dyDescent="0.3">
      <c r="B8498" s="39" t="s">
        <v>57</v>
      </c>
      <c r="C8498" s="83" t="s">
        <v>50</v>
      </c>
      <c r="D8498" s="30" t="s">
        <v>60</v>
      </c>
      <c r="E8498" s="84">
        <v>44713</v>
      </c>
      <c r="F8498" s="85" t="s">
        <v>137</v>
      </c>
      <c r="G8498" s="86">
        <v>0</v>
      </c>
      <c r="H8498" s="86">
        <v>0</v>
      </c>
      <c r="I8498" s="86">
        <v>0.28682711256021393</v>
      </c>
      <c r="J8498" s="75">
        <v>0.28192665838016412</v>
      </c>
      <c r="K8498" s="75">
        <v>0</v>
      </c>
      <c r="L8498" s="75">
        <v>0.28259082360669474</v>
      </c>
    </row>
    <row r="8499" spans="2:12" ht="19.5" customHeight="1" x14ac:dyDescent="0.3">
      <c r="B8499" s="39" t="s">
        <v>57</v>
      </c>
      <c r="C8499" s="83" t="s">
        <v>50</v>
      </c>
      <c r="D8499" s="30" t="s">
        <v>60</v>
      </c>
      <c r="E8499" s="84">
        <v>44682</v>
      </c>
      <c r="F8499" s="85" t="s">
        <v>137</v>
      </c>
      <c r="G8499" s="86">
        <v>0</v>
      </c>
      <c r="H8499" s="86">
        <v>0</v>
      </c>
      <c r="I8499" s="86">
        <v>0</v>
      </c>
      <c r="J8499" s="75">
        <v>0.25975150127644953</v>
      </c>
      <c r="K8499" s="75">
        <v>0.25311364887679177</v>
      </c>
      <c r="L8499" s="75">
        <v>0.24423981594301034</v>
      </c>
    </row>
    <row r="8500" spans="2:12" ht="19.5" customHeight="1" x14ac:dyDescent="0.3">
      <c r="B8500" s="39" t="s">
        <v>57</v>
      </c>
      <c r="C8500" s="83" t="s">
        <v>50</v>
      </c>
      <c r="D8500" s="30" t="s">
        <v>60</v>
      </c>
      <c r="E8500" s="84">
        <v>44652</v>
      </c>
      <c r="F8500" s="85" t="s">
        <v>137</v>
      </c>
      <c r="G8500" s="86">
        <v>0</v>
      </c>
      <c r="H8500" s="86">
        <v>0</v>
      </c>
      <c r="I8500" s="86">
        <v>0</v>
      </c>
      <c r="J8500" s="75">
        <v>0.28037401758912062</v>
      </c>
      <c r="K8500" s="75">
        <v>0.26011420504433436</v>
      </c>
      <c r="L8500" s="75">
        <v>0.25058344463936005</v>
      </c>
    </row>
    <row r="8501" spans="2:12" ht="19.5" customHeight="1" x14ac:dyDescent="0.3">
      <c r="B8501" s="39" t="s">
        <v>57</v>
      </c>
      <c r="C8501" s="83" t="s">
        <v>50</v>
      </c>
      <c r="D8501" s="30" t="s">
        <v>60</v>
      </c>
      <c r="E8501" s="84">
        <v>44621</v>
      </c>
      <c r="F8501" s="85" t="s">
        <v>137</v>
      </c>
      <c r="G8501" s="86">
        <v>0</v>
      </c>
      <c r="H8501" s="86">
        <v>0.40134657438107418</v>
      </c>
      <c r="I8501" s="86">
        <v>0.37344517194099819</v>
      </c>
      <c r="J8501" s="75">
        <v>0</v>
      </c>
      <c r="K8501" s="75">
        <v>0</v>
      </c>
      <c r="L8501" s="75">
        <v>0.36121385726195504</v>
      </c>
    </row>
    <row r="8502" spans="2:12" ht="19.5" customHeight="1" x14ac:dyDescent="0.3">
      <c r="B8502" s="39" t="s">
        <v>57</v>
      </c>
      <c r="C8502" s="83" t="s">
        <v>50</v>
      </c>
      <c r="D8502" s="30" t="s">
        <v>60</v>
      </c>
      <c r="E8502" s="84">
        <v>44593</v>
      </c>
      <c r="F8502" s="85" t="s">
        <v>137</v>
      </c>
      <c r="G8502" s="86">
        <v>0.30110054746384352</v>
      </c>
      <c r="H8502" s="86">
        <v>0.27282318274737871</v>
      </c>
      <c r="I8502" s="86">
        <v>0</v>
      </c>
      <c r="J8502" s="75">
        <v>0</v>
      </c>
      <c r="K8502" s="75">
        <v>0</v>
      </c>
      <c r="L8502" s="75">
        <v>0.26542976786386474</v>
      </c>
    </row>
    <row r="8503" spans="2:12" ht="19.5" customHeight="1" x14ac:dyDescent="0.3">
      <c r="B8503" s="39" t="s">
        <v>57</v>
      </c>
      <c r="C8503" s="83" t="s">
        <v>50</v>
      </c>
      <c r="D8503" s="30" t="s">
        <v>60</v>
      </c>
      <c r="E8503" s="84">
        <v>44562</v>
      </c>
      <c r="F8503" s="85" t="s">
        <v>137</v>
      </c>
      <c r="G8503" s="86">
        <v>0.31048074571600626</v>
      </c>
      <c r="H8503" s="86">
        <v>0.28688548252389778</v>
      </c>
      <c r="I8503" s="86">
        <v>0</v>
      </c>
      <c r="J8503" s="75">
        <v>0</v>
      </c>
      <c r="K8503" s="75">
        <v>0</v>
      </c>
      <c r="L8503" s="75">
        <v>0.2637262150790638</v>
      </c>
    </row>
    <row r="8504" spans="2:12" ht="19.5" customHeight="1" x14ac:dyDescent="0.3">
      <c r="B8504" s="39" t="s">
        <v>57</v>
      </c>
      <c r="C8504" s="83" t="s">
        <v>50</v>
      </c>
      <c r="D8504" s="30" t="s">
        <v>60</v>
      </c>
      <c r="E8504" s="84">
        <v>45108</v>
      </c>
      <c r="F8504" s="85" t="s">
        <v>138</v>
      </c>
      <c r="G8504" s="86">
        <v>0.15701618602467599</v>
      </c>
      <c r="H8504" s="86">
        <v>0.14975460127825574</v>
      </c>
      <c r="I8504" s="86">
        <v>0</v>
      </c>
      <c r="J8504" s="75">
        <v>0</v>
      </c>
      <c r="K8504" s="75">
        <v>0</v>
      </c>
      <c r="L8504" s="75">
        <v>0.12961232167203263</v>
      </c>
    </row>
    <row r="8505" spans="2:12" ht="19.5" customHeight="1" x14ac:dyDescent="0.3">
      <c r="B8505" s="39" t="s">
        <v>57</v>
      </c>
      <c r="C8505" s="83" t="s">
        <v>50</v>
      </c>
      <c r="D8505" s="30" t="s">
        <v>60</v>
      </c>
      <c r="E8505" s="84">
        <v>45078</v>
      </c>
      <c r="F8505" s="85" t="s">
        <v>138</v>
      </c>
      <c r="G8505" s="86">
        <v>0</v>
      </c>
      <c r="H8505" s="86">
        <v>0</v>
      </c>
      <c r="I8505" s="86">
        <v>0.14817884580775095</v>
      </c>
      <c r="J8505" s="75">
        <v>0.14287662033025467</v>
      </c>
      <c r="K8505" s="75">
        <v>0</v>
      </c>
      <c r="L8505" s="75">
        <v>0.13589488686314935</v>
      </c>
    </row>
    <row r="8506" spans="2:12" ht="19.5" customHeight="1" x14ac:dyDescent="0.3">
      <c r="B8506" s="39" t="s">
        <v>57</v>
      </c>
      <c r="C8506" s="83" t="s">
        <v>50</v>
      </c>
      <c r="D8506" s="30" t="s">
        <v>60</v>
      </c>
      <c r="E8506" s="84">
        <v>45047</v>
      </c>
      <c r="F8506" s="85" t="s">
        <v>138</v>
      </c>
      <c r="G8506" s="86">
        <v>0</v>
      </c>
      <c r="H8506" s="86">
        <v>0</v>
      </c>
      <c r="I8506" s="86">
        <v>0</v>
      </c>
      <c r="J8506" s="75">
        <v>0.12459507762576187</v>
      </c>
      <c r="K8506" s="75">
        <v>0.11756167341038218</v>
      </c>
      <c r="L8506" s="75">
        <v>0.12341260878154989</v>
      </c>
    </row>
    <row r="8507" spans="2:12" ht="19.5" customHeight="1" x14ac:dyDescent="0.3">
      <c r="B8507" s="39" t="s">
        <v>57</v>
      </c>
      <c r="C8507" s="83" t="s">
        <v>50</v>
      </c>
      <c r="D8507" s="30" t="s">
        <v>60</v>
      </c>
      <c r="E8507" s="84">
        <v>45017</v>
      </c>
      <c r="F8507" s="85" t="s">
        <v>138</v>
      </c>
      <c r="G8507" s="86">
        <v>0</v>
      </c>
      <c r="H8507" s="86">
        <v>0</v>
      </c>
      <c r="I8507" s="86">
        <v>0</v>
      </c>
      <c r="J8507" s="75">
        <v>0.13322790891103178</v>
      </c>
      <c r="K8507" s="75">
        <v>0.11997345897978595</v>
      </c>
      <c r="L8507" s="75">
        <v>0.12637158089377565</v>
      </c>
    </row>
    <row r="8508" spans="2:12" ht="19.5" customHeight="1" x14ac:dyDescent="0.3">
      <c r="B8508" s="39" t="s">
        <v>57</v>
      </c>
      <c r="C8508" s="83" t="s">
        <v>50</v>
      </c>
      <c r="D8508" s="30" t="s">
        <v>60</v>
      </c>
      <c r="E8508" s="84">
        <v>44986</v>
      </c>
      <c r="F8508" s="85" t="s">
        <v>138</v>
      </c>
      <c r="G8508" s="86">
        <v>0</v>
      </c>
      <c r="H8508" s="86">
        <v>0.15749970179114087</v>
      </c>
      <c r="I8508" s="86">
        <v>0.13856102271696902</v>
      </c>
      <c r="J8508" s="75">
        <v>0</v>
      </c>
      <c r="K8508" s="75">
        <v>0</v>
      </c>
      <c r="L8508" s="75">
        <v>0.14711466850830951</v>
      </c>
    </row>
    <row r="8509" spans="2:12" ht="19.5" customHeight="1" x14ac:dyDescent="0.3">
      <c r="B8509" s="39" t="s">
        <v>57</v>
      </c>
      <c r="C8509" s="83" t="s">
        <v>50</v>
      </c>
      <c r="D8509" s="30" t="s">
        <v>60</v>
      </c>
      <c r="E8509" s="84">
        <v>44958</v>
      </c>
      <c r="F8509" s="85" t="s">
        <v>138</v>
      </c>
      <c r="G8509" s="86">
        <v>0.21979509858057231</v>
      </c>
      <c r="H8509" s="86">
        <v>0.20490179772754399</v>
      </c>
      <c r="I8509" s="86">
        <v>0</v>
      </c>
      <c r="J8509" s="75">
        <v>0</v>
      </c>
      <c r="K8509" s="75">
        <v>0</v>
      </c>
      <c r="L8509" s="75">
        <v>0.18193447661041562</v>
      </c>
    </row>
    <row r="8510" spans="2:12" ht="19.5" customHeight="1" x14ac:dyDescent="0.3">
      <c r="B8510" s="39" t="s">
        <v>57</v>
      </c>
      <c r="C8510" s="83" t="s">
        <v>50</v>
      </c>
      <c r="D8510" s="30" t="s">
        <v>60</v>
      </c>
      <c r="E8510" s="84">
        <v>44927</v>
      </c>
      <c r="F8510" s="85" t="s">
        <v>138</v>
      </c>
      <c r="G8510" s="86">
        <v>0.17562974876891113</v>
      </c>
      <c r="H8510" s="86">
        <v>0.15206090238652833</v>
      </c>
      <c r="I8510" s="86">
        <v>0</v>
      </c>
      <c r="J8510" s="75">
        <v>0</v>
      </c>
      <c r="K8510" s="75">
        <v>0</v>
      </c>
      <c r="L8510" s="75">
        <v>0.10395647321996078</v>
      </c>
    </row>
    <row r="8511" spans="2:12" ht="19.5" customHeight="1" x14ac:dyDescent="0.3">
      <c r="B8511" s="39" t="s">
        <v>57</v>
      </c>
      <c r="C8511" s="83" t="s">
        <v>50</v>
      </c>
      <c r="D8511" s="30" t="s">
        <v>60</v>
      </c>
      <c r="E8511" s="84">
        <v>44896</v>
      </c>
      <c r="F8511" s="85" t="s">
        <v>138</v>
      </c>
      <c r="G8511" s="86">
        <v>0.22160393681823082</v>
      </c>
      <c r="H8511" s="86">
        <v>0.20978778280925062</v>
      </c>
      <c r="I8511" s="86">
        <v>0</v>
      </c>
      <c r="J8511" s="75">
        <v>0</v>
      </c>
      <c r="K8511" s="75">
        <v>0</v>
      </c>
      <c r="L8511" s="75">
        <v>0.21556826128587225</v>
      </c>
    </row>
    <row r="8512" spans="2:12" ht="19.5" customHeight="1" x14ac:dyDescent="0.3">
      <c r="B8512" s="39" t="s">
        <v>57</v>
      </c>
      <c r="C8512" s="83" t="s">
        <v>50</v>
      </c>
      <c r="D8512" s="30" t="s">
        <v>60</v>
      </c>
      <c r="E8512" s="84">
        <v>44866</v>
      </c>
      <c r="F8512" s="85" t="s">
        <v>138</v>
      </c>
      <c r="G8512" s="86">
        <v>0</v>
      </c>
      <c r="H8512" s="86">
        <v>0.20246214559484116</v>
      </c>
      <c r="I8512" s="86">
        <v>0.18939904746872457</v>
      </c>
      <c r="J8512" s="75">
        <v>0</v>
      </c>
      <c r="K8512" s="75">
        <v>0</v>
      </c>
      <c r="L8512" s="75">
        <v>0.17533991631673443</v>
      </c>
    </row>
    <row r="8513" spans="2:12" ht="19.5" customHeight="1" x14ac:dyDescent="0.3">
      <c r="B8513" s="39" t="s">
        <v>57</v>
      </c>
      <c r="C8513" s="83" t="s">
        <v>50</v>
      </c>
      <c r="D8513" s="30" t="s">
        <v>60</v>
      </c>
      <c r="E8513" s="84">
        <v>44835</v>
      </c>
      <c r="F8513" s="85" t="s">
        <v>138</v>
      </c>
      <c r="G8513" s="86">
        <v>0</v>
      </c>
      <c r="H8513" s="86">
        <v>0</v>
      </c>
      <c r="I8513" s="86">
        <v>0</v>
      </c>
      <c r="J8513" s="75">
        <v>0.2434047518354249</v>
      </c>
      <c r="K8513" s="75">
        <v>0.22325744983948104</v>
      </c>
      <c r="L8513" s="75">
        <v>0.21270821481283655</v>
      </c>
    </row>
    <row r="8514" spans="2:12" ht="19.5" customHeight="1" x14ac:dyDescent="0.3">
      <c r="B8514" s="39" t="s">
        <v>57</v>
      </c>
      <c r="C8514" s="83" t="s">
        <v>50</v>
      </c>
      <c r="D8514" s="30" t="s">
        <v>60</v>
      </c>
      <c r="E8514" s="84">
        <v>44805</v>
      </c>
      <c r="F8514" s="85" t="s">
        <v>138</v>
      </c>
      <c r="G8514" s="86">
        <v>0</v>
      </c>
      <c r="H8514" s="86">
        <v>0</v>
      </c>
      <c r="I8514" s="86">
        <v>0.3244253818734128</v>
      </c>
      <c r="J8514" s="75">
        <v>0.29929159032306774</v>
      </c>
      <c r="K8514" s="75">
        <v>0</v>
      </c>
      <c r="L8514" s="75">
        <v>0.3084847101367979</v>
      </c>
    </row>
    <row r="8515" spans="2:12" ht="19.5" customHeight="1" x14ac:dyDescent="0.3">
      <c r="B8515" s="39" t="s">
        <v>57</v>
      </c>
      <c r="C8515" s="83" t="s">
        <v>50</v>
      </c>
      <c r="D8515" s="30" t="s">
        <v>60</v>
      </c>
      <c r="E8515" s="84">
        <v>44774</v>
      </c>
      <c r="F8515" s="85" t="s">
        <v>138</v>
      </c>
      <c r="G8515" s="86">
        <v>0</v>
      </c>
      <c r="H8515" s="86">
        <v>0</v>
      </c>
      <c r="I8515" s="86">
        <v>0.37133139054645953</v>
      </c>
      <c r="J8515" s="75">
        <v>0.37021204225228971</v>
      </c>
      <c r="K8515" s="75">
        <v>0</v>
      </c>
      <c r="L8515" s="75">
        <v>0.40809404294748514</v>
      </c>
    </row>
    <row r="8516" spans="2:12" ht="19.5" customHeight="1" x14ac:dyDescent="0.3">
      <c r="B8516" s="39" t="s">
        <v>57</v>
      </c>
      <c r="C8516" s="83" t="s">
        <v>50</v>
      </c>
      <c r="D8516" s="30" t="s">
        <v>60</v>
      </c>
      <c r="E8516" s="84">
        <v>44743</v>
      </c>
      <c r="F8516" s="85" t="s">
        <v>138</v>
      </c>
      <c r="G8516" s="86">
        <v>0.33244202208733453</v>
      </c>
      <c r="H8516" s="86">
        <v>0.32820542564715255</v>
      </c>
      <c r="I8516" s="86">
        <v>0</v>
      </c>
      <c r="J8516" s="75">
        <v>0</v>
      </c>
      <c r="K8516" s="75">
        <v>0</v>
      </c>
      <c r="L8516" s="75">
        <v>0.33825367345218238</v>
      </c>
    </row>
    <row r="8517" spans="2:12" ht="19.5" customHeight="1" x14ac:dyDescent="0.3">
      <c r="B8517" s="39" t="s">
        <v>57</v>
      </c>
      <c r="C8517" s="83" t="s">
        <v>50</v>
      </c>
      <c r="D8517" s="30" t="s">
        <v>60</v>
      </c>
      <c r="E8517" s="84">
        <v>44713</v>
      </c>
      <c r="F8517" s="85" t="s">
        <v>138</v>
      </c>
      <c r="G8517" s="86">
        <v>0</v>
      </c>
      <c r="H8517" s="86">
        <v>0</v>
      </c>
      <c r="I8517" s="86">
        <v>0.28482711256021392</v>
      </c>
      <c r="J8517" s="75">
        <v>0.27992665838016412</v>
      </c>
      <c r="K8517" s="75">
        <v>0</v>
      </c>
      <c r="L8517" s="75">
        <v>0.28059082360669474</v>
      </c>
    </row>
    <row r="8518" spans="2:12" ht="19.5" customHeight="1" x14ac:dyDescent="0.3">
      <c r="B8518" s="39" t="s">
        <v>57</v>
      </c>
      <c r="C8518" s="83" t="s">
        <v>50</v>
      </c>
      <c r="D8518" s="30" t="s">
        <v>60</v>
      </c>
      <c r="E8518" s="84">
        <v>44682</v>
      </c>
      <c r="F8518" s="85" t="s">
        <v>138</v>
      </c>
      <c r="G8518" s="86">
        <v>0</v>
      </c>
      <c r="H8518" s="86">
        <v>0</v>
      </c>
      <c r="I8518" s="86">
        <v>0</v>
      </c>
      <c r="J8518" s="75">
        <v>0.25775150127644952</v>
      </c>
      <c r="K8518" s="75">
        <v>0.25111364887679177</v>
      </c>
      <c r="L8518" s="75">
        <v>0.24223981594301033</v>
      </c>
    </row>
    <row r="8519" spans="2:12" ht="19.5" customHeight="1" x14ac:dyDescent="0.3">
      <c r="B8519" s="39" t="s">
        <v>57</v>
      </c>
      <c r="C8519" s="83" t="s">
        <v>50</v>
      </c>
      <c r="D8519" s="30" t="s">
        <v>60</v>
      </c>
      <c r="E8519" s="84">
        <v>44652</v>
      </c>
      <c r="F8519" s="85" t="s">
        <v>138</v>
      </c>
      <c r="G8519" s="86">
        <v>0</v>
      </c>
      <c r="H8519" s="86">
        <v>0</v>
      </c>
      <c r="I8519" s="86">
        <v>0</v>
      </c>
      <c r="J8519" s="75">
        <v>0.27837401758912061</v>
      </c>
      <c r="K8519" s="75">
        <v>0.25811420504433435</v>
      </c>
      <c r="L8519" s="75">
        <v>0.24858344463936005</v>
      </c>
    </row>
    <row r="8520" spans="2:12" ht="19.5" customHeight="1" x14ac:dyDescent="0.3">
      <c r="B8520" s="39" t="s">
        <v>57</v>
      </c>
      <c r="C8520" s="83" t="s">
        <v>50</v>
      </c>
      <c r="D8520" s="30" t="s">
        <v>60</v>
      </c>
      <c r="E8520" s="84">
        <v>44621</v>
      </c>
      <c r="F8520" s="85" t="s">
        <v>138</v>
      </c>
      <c r="G8520" s="86">
        <v>0</v>
      </c>
      <c r="H8520" s="86">
        <v>0.39934657438107418</v>
      </c>
      <c r="I8520" s="86">
        <v>0.37144517194099819</v>
      </c>
      <c r="J8520" s="75">
        <v>0</v>
      </c>
      <c r="K8520" s="75">
        <v>0</v>
      </c>
      <c r="L8520" s="75">
        <v>0.35921385726195504</v>
      </c>
    </row>
    <row r="8521" spans="2:12" ht="19.5" customHeight="1" x14ac:dyDescent="0.3">
      <c r="B8521" s="39" t="s">
        <v>57</v>
      </c>
      <c r="C8521" s="83" t="s">
        <v>50</v>
      </c>
      <c r="D8521" s="30" t="s">
        <v>60</v>
      </c>
      <c r="E8521" s="84">
        <v>44593</v>
      </c>
      <c r="F8521" s="85" t="s">
        <v>138</v>
      </c>
      <c r="G8521" s="86">
        <v>0.29910054746384351</v>
      </c>
      <c r="H8521" s="86">
        <v>0.27082318274737871</v>
      </c>
      <c r="I8521" s="86">
        <v>0</v>
      </c>
      <c r="J8521" s="75">
        <v>0</v>
      </c>
      <c r="K8521" s="75">
        <v>0</v>
      </c>
      <c r="L8521" s="75">
        <v>0.26342976786386474</v>
      </c>
    </row>
    <row r="8522" spans="2:12" ht="19.5" customHeight="1" x14ac:dyDescent="0.3">
      <c r="B8522" s="39" t="s">
        <v>57</v>
      </c>
      <c r="C8522" s="83" t="s">
        <v>50</v>
      </c>
      <c r="D8522" s="30" t="s">
        <v>60</v>
      </c>
      <c r="E8522" s="84">
        <v>44562</v>
      </c>
      <c r="F8522" s="85" t="s">
        <v>138</v>
      </c>
      <c r="G8522" s="86">
        <v>0.30848074571600625</v>
      </c>
      <c r="H8522" s="86">
        <v>0.28488548252389778</v>
      </c>
      <c r="I8522" s="86">
        <v>0</v>
      </c>
      <c r="J8522" s="75">
        <v>0</v>
      </c>
      <c r="K8522" s="75">
        <v>0</v>
      </c>
      <c r="L8522" s="75">
        <v>0.2617262150790638</v>
      </c>
    </row>
    <row r="8523" spans="2:12" ht="19.5" customHeight="1" x14ac:dyDescent="0.3">
      <c r="B8523" s="39" t="s">
        <v>57</v>
      </c>
      <c r="C8523" s="83" t="s">
        <v>50</v>
      </c>
      <c r="D8523" s="30" t="s">
        <v>60</v>
      </c>
      <c r="E8523" s="84">
        <v>45108</v>
      </c>
      <c r="F8523" s="85" t="s">
        <v>139</v>
      </c>
      <c r="G8523" s="86">
        <v>0.15401618602467598</v>
      </c>
      <c r="H8523" s="86">
        <v>0.14675460127825574</v>
      </c>
      <c r="I8523" s="86">
        <v>0</v>
      </c>
      <c r="J8523" s="75">
        <v>0</v>
      </c>
      <c r="K8523" s="75">
        <v>0</v>
      </c>
      <c r="L8523" s="75">
        <v>0.12661232167203262</v>
      </c>
    </row>
    <row r="8524" spans="2:12" ht="19.5" customHeight="1" x14ac:dyDescent="0.3">
      <c r="B8524" s="39" t="s">
        <v>57</v>
      </c>
      <c r="C8524" s="83" t="s">
        <v>50</v>
      </c>
      <c r="D8524" s="30" t="s">
        <v>60</v>
      </c>
      <c r="E8524" s="84">
        <v>45078</v>
      </c>
      <c r="F8524" s="85" t="s">
        <v>139</v>
      </c>
      <c r="G8524" s="86">
        <v>0</v>
      </c>
      <c r="H8524" s="86">
        <v>0</v>
      </c>
      <c r="I8524" s="86">
        <v>0.14517884580775095</v>
      </c>
      <c r="J8524" s="75">
        <v>0.13987662033025466</v>
      </c>
      <c r="K8524" s="75">
        <v>0</v>
      </c>
      <c r="L8524" s="75">
        <v>0.13289488686314935</v>
      </c>
    </row>
    <row r="8525" spans="2:12" ht="19.5" customHeight="1" x14ac:dyDescent="0.3">
      <c r="B8525" s="39" t="s">
        <v>57</v>
      </c>
      <c r="C8525" s="83" t="s">
        <v>50</v>
      </c>
      <c r="D8525" s="30" t="s">
        <v>60</v>
      </c>
      <c r="E8525" s="84">
        <v>45047</v>
      </c>
      <c r="F8525" s="85" t="s">
        <v>139</v>
      </c>
      <c r="G8525" s="86">
        <v>0</v>
      </c>
      <c r="H8525" s="86">
        <v>0</v>
      </c>
      <c r="I8525" s="86">
        <v>0</v>
      </c>
      <c r="J8525" s="75">
        <v>0.12159507762576187</v>
      </c>
      <c r="K8525" s="75">
        <v>0.11456167341038218</v>
      </c>
      <c r="L8525" s="75">
        <v>0.12041260878154988</v>
      </c>
    </row>
    <row r="8526" spans="2:12" ht="19.5" customHeight="1" x14ac:dyDescent="0.3">
      <c r="B8526" s="39" t="s">
        <v>57</v>
      </c>
      <c r="C8526" s="83" t="s">
        <v>50</v>
      </c>
      <c r="D8526" s="30" t="s">
        <v>60</v>
      </c>
      <c r="E8526" s="84">
        <v>45017</v>
      </c>
      <c r="F8526" s="85" t="s">
        <v>139</v>
      </c>
      <c r="G8526" s="86">
        <v>0</v>
      </c>
      <c r="H8526" s="86">
        <v>0</v>
      </c>
      <c r="I8526" s="86">
        <v>0</v>
      </c>
      <c r="J8526" s="75">
        <v>0.13022790891103178</v>
      </c>
      <c r="K8526" s="75">
        <v>0.11697345897978595</v>
      </c>
      <c r="L8526" s="75">
        <v>0.12337158089377565</v>
      </c>
    </row>
    <row r="8527" spans="2:12" ht="19.5" customHeight="1" x14ac:dyDescent="0.3">
      <c r="B8527" s="39" t="s">
        <v>57</v>
      </c>
      <c r="C8527" s="83" t="s">
        <v>50</v>
      </c>
      <c r="D8527" s="30" t="s">
        <v>60</v>
      </c>
      <c r="E8527" s="84">
        <v>44986</v>
      </c>
      <c r="F8527" s="85" t="s">
        <v>139</v>
      </c>
      <c r="G8527" s="86">
        <v>0</v>
      </c>
      <c r="H8527" s="86">
        <v>0.15449970179114086</v>
      </c>
      <c r="I8527" s="86">
        <v>0.13556102271696902</v>
      </c>
      <c r="J8527" s="75">
        <v>0</v>
      </c>
      <c r="K8527" s="75">
        <v>0</v>
      </c>
      <c r="L8527" s="75">
        <v>0.14411466850830951</v>
      </c>
    </row>
    <row r="8528" spans="2:12" ht="19.5" customHeight="1" x14ac:dyDescent="0.3">
      <c r="B8528" s="39" t="s">
        <v>57</v>
      </c>
      <c r="C8528" s="83" t="s">
        <v>50</v>
      </c>
      <c r="D8528" s="30" t="s">
        <v>60</v>
      </c>
      <c r="E8528" s="84">
        <v>44958</v>
      </c>
      <c r="F8528" s="85" t="s">
        <v>139</v>
      </c>
      <c r="G8528" s="86">
        <v>0.2167950985805723</v>
      </c>
      <c r="H8528" s="86">
        <v>0.20190179772754399</v>
      </c>
      <c r="I8528" s="86">
        <v>0</v>
      </c>
      <c r="J8528" s="75">
        <v>0</v>
      </c>
      <c r="K8528" s="75">
        <v>0</v>
      </c>
      <c r="L8528" s="75">
        <v>0.17893447661041562</v>
      </c>
    </row>
    <row r="8529" spans="2:12" ht="19.5" customHeight="1" x14ac:dyDescent="0.3">
      <c r="B8529" s="39" t="s">
        <v>57</v>
      </c>
      <c r="C8529" s="83" t="s">
        <v>50</v>
      </c>
      <c r="D8529" s="30" t="s">
        <v>60</v>
      </c>
      <c r="E8529" s="84">
        <v>44927</v>
      </c>
      <c r="F8529" s="85" t="s">
        <v>139</v>
      </c>
      <c r="G8529" s="86">
        <v>0.17262974876891113</v>
      </c>
      <c r="H8529" s="86">
        <v>0.14906090238652833</v>
      </c>
      <c r="I8529" s="86">
        <v>0</v>
      </c>
      <c r="J8529" s="75">
        <v>0</v>
      </c>
      <c r="K8529" s="75">
        <v>0</v>
      </c>
      <c r="L8529" s="75">
        <v>0.10095647321996078</v>
      </c>
    </row>
    <row r="8530" spans="2:12" ht="19.5" customHeight="1" x14ac:dyDescent="0.3">
      <c r="B8530" s="39" t="s">
        <v>57</v>
      </c>
      <c r="C8530" s="83" t="s">
        <v>50</v>
      </c>
      <c r="D8530" s="30" t="s">
        <v>60</v>
      </c>
      <c r="E8530" s="84">
        <v>44896</v>
      </c>
      <c r="F8530" s="85" t="s">
        <v>139</v>
      </c>
      <c r="G8530" s="86">
        <v>0.21860393681823082</v>
      </c>
      <c r="H8530" s="86">
        <v>0.20678778280925061</v>
      </c>
      <c r="I8530" s="86">
        <v>0</v>
      </c>
      <c r="J8530" s="75">
        <v>0</v>
      </c>
      <c r="K8530" s="75">
        <v>0</v>
      </c>
      <c r="L8530" s="75">
        <v>0.21256826128587225</v>
      </c>
    </row>
    <row r="8531" spans="2:12" ht="19.5" customHeight="1" x14ac:dyDescent="0.3">
      <c r="B8531" s="39" t="s">
        <v>57</v>
      </c>
      <c r="C8531" s="83" t="s">
        <v>50</v>
      </c>
      <c r="D8531" s="30" t="s">
        <v>60</v>
      </c>
      <c r="E8531" s="84">
        <v>44866</v>
      </c>
      <c r="F8531" s="85" t="s">
        <v>139</v>
      </c>
      <c r="G8531" s="86">
        <v>0</v>
      </c>
      <c r="H8531" s="86">
        <v>0.19946214559484116</v>
      </c>
      <c r="I8531" s="86">
        <v>0.18639904746872457</v>
      </c>
      <c r="J8531" s="75">
        <v>0</v>
      </c>
      <c r="K8531" s="75">
        <v>0</v>
      </c>
      <c r="L8531" s="75">
        <v>0.17233991631673443</v>
      </c>
    </row>
    <row r="8532" spans="2:12" ht="19.5" customHeight="1" x14ac:dyDescent="0.3">
      <c r="B8532" s="39" t="s">
        <v>57</v>
      </c>
      <c r="C8532" s="83" t="s">
        <v>50</v>
      </c>
      <c r="D8532" s="30" t="s">
        <v>60</v>
      </c>
      <c r="E8532" s="84">
        <v>44835</v>
      </c>
      <c r="F8532" s="85" t="s">
        <v>139</v>
      </c>
      <c r="G8532" s="86">
        <v>0</v>
      </c>
      <c r="H8532" s="86">
        <v>0</v>
      </c>
      <c r="I8532" s="86">
        <v>0</v>
      </c>
      <c r="J8532" s="75">
        <v>0.2404047518354249</v>
      </c>
      <c r="K8532" s="75">
        <v>0.22025744983948103</v>
      </c>
      <c r="L8532" s="75">
        <v>0.20970821481283655</v>
      </c>
    </row>
    <row r="8533" spans="2:12" ht="19.5" customHeight="1" x14ac:dyDescent="0.3">
      <c r="B8533" s="39" t="s">
        <v>57</v>
      </c>
      <c r="C8533" s="83" t="s">
        <v>50</v>
      </c>
      <c r="D8533" s="30" t="s">
        <v>60</v>
      </c>
      <c r="E8533" s="84">
        <v>44805</v>
      </c>
      <c r="F8533" s="85" t="s">
        <v>139</v>
      </c>
      <c r="G8533" s="86">
        <v>0</v>
      </c>
      <c r="H8533" s="86">
        <v>0</v>
      </c>
      <c r="I8533" s="86">
        <v>0.3214253818734128</v>
      </c>
      <c r="J8533" s="75">
        <v>0.29629159032306773</v>
      </c>
      <c r="K8533" s="75">
        <v>0</v>
      </c>
      <c r="L8533" s="75">
        <v>0.3054847101367979</v>
      </c>
    </row>
    <row r="8534" spans="2:12" ht="19.5" customHeight="1" x14ac:dyDescent="0.3">
      <c r="B8534" s="39" t="s">
        <v>57</v>
      </c>
      <c r="C8534" s="83" t="s">
        <v>50</v>
      </c>
      <c r="D8534" s="30" t="s">
        <v>60</v>
      </c>
      <c r="E8534" s="84">
        <v>44774</v>
      </c>
      <c r="F8534" s="85" t="s">
        <v>139</v>
      </c>
      <c r="G8534" s="86">
        <v>0</v>
      </c>
      <c r="H8534" s="86">
        <v>0</v>
      </c>
      <c r="I8534" s="86">
        <v>0.36833139054645953</v>
      </c>
      <c r="J8534" s="75">
        <v>0.36721204225228971</v>
      </c>
      <c r="K8534" s="75">
        <v>0</v>
      </c>
      <c r="L8534" s="75">
        <v>0.40509404294748513</v>
      </c>
    </row>
    <row r="8535" spans="2:12" ht="19.5" customHeight="1" x14ac:dyDescent="0.3">
      <c r="B8535" s="39" t="s">
        <v>57</v>
      </c>
      <c r="C8535" s="83" t="s">
        <v>50</v>
      </c>
      <c r="D8535" s="30" t="s">
        <v>60</v>
      </c>
      <c r="E8535" s="84">
        <v>44743</v>
      </c>
      <c r="F8535" s="85" t="s">
        <v>139</v>
      </c>
      <c r="G8535" s="86">
        <v>0.32944202208733453</v>
      </c>
      <c r="H8535" s="86">
        <v>0.32520542564715255</v>
      </c>
      <c r="I8535" s="86">
        <v>0</v>
      </c>
      <c r="J8535" s="75">
        <v>0</v>
      </c>
      <c r="K8535" s="75">
        <v>0</v>
      </c>
      <c r="L8535" s="75">
        <v>0.33525367345218238</v>
      </c>
    </row>
    <row r="8536" spans="2:12" ht="19.5" customHeight="1" x14ac:dyDescent="0.3">
      <c r="B8536" s="39" t="s">
        <v>57</v>
      </c>
      <c r="C8536" s="83" t="s">
        <v>50</v>
      </c>
      <c r="D8536" s="30" t="s">
        <v>60</v>
      </c>
      <c r="E8536" s="84">
        <v>44713</v>
      </c>
      <c r="F8536" s="85" t="s">
        <v>139</v>
      </c>
      <c r="G8536" s="86">
        <v>0</v>
      </c>
      <c r="H8536" s="86">
        <v>0</v>
      </c>
      <c r="I8536" s="86">
        <v>0.28182711256021392</v>
      </c>
      <c r="J8536" s="75">
        <v>0.27692665838016411</v>
      </c>
      <c r="K8536" s="75">
        <v>0</v>
      </c>
      <c r="L8536" s="75">
        <v>0.27759082360669474</v>
      </c>
    </row>
    <row r="8537" spans="2:12" ht="19.5" customHeight="1" x14ac:dyDescent="0.3">
      <c r="B8537" s="39" t="s">
        <v>57</v>
      </c>
      <c r="C8537" s="83" t="s">
        <v>50</v>
      </c>
      <c r="D8537" s="30" t="s">
        <v>60</v>
      </c>
      <c r="E8537" s="84">
        <v>44682</v>
      </c>
      <c r="F8537" s="85" t="s">
        <v>139</v>
      </c>
      <c r="G8537" s="86">
        <v>0</v>
      </c>
      <c r="H8537" s="86">
        <v>0</v>
      </c>
      <c r="I8537" s="86">
        <v>0</v>
      </c>
      <c r="J8537" s="75">
        <v>0.25475150127644952</v>
      </c>
      <c r="K8537" s="75">
        <v>0.24811364887679177</v>
      </c>
      <c r="L8537" s="75">
        <v>0.23923981594301033</v>
      </c>
    </row>
    <row r="8538" spans="2:12" ht="19.5" customHeight="1" x14ac:dyDescent="0.3">
      <c r="B8538" s="39" t="s">
        <v>57</v>
      </c>
      <c r="C8538" s="83" t="s">
        <v>50</v>
      </c>
      <c r="D8538" s="30" t="s">
        <v>60</v>
      </c>
      <c r="E8538" s="84">
        <v>44652</v>
      </c>
      <c r="F8538" s="85" t="s">
        <v>139</v>
      </c>
      <c r="G8538" s="86">
        <v>0</v>
      </c>
      <c r="H8538" s="86">
        <v>0</v>
      </c>
      <c r="I8538" s="86">
        <v>0</v>
      </c>
      <c r="J8538" s="75">
        <v>0.27537401758912061</v>
      </c>
      <c r="K8538" s="75">
        <v>0.25511420504433435</v>
      </c>
      <c r="L8538" s="75">
        <v>0.24558344463936005</v>
      </c>
    </row>
    <row r="8539" spans="2:12" ht="19.5" customHeight="1" x14ac:dyDescent="0.3">
      <c r="B8539" s="39" t="s">
        <v>57</v>
      </c>
      <c r="C8539" s="83" t="s">
        <v>50</v>
      </c>
      <c r="D8539" s="30" t="s">
        <v>60</v>
      </c>
      <c r="E8539" s="84">
        <v>44621</v>
      </c>
      <c r="F8539" s="85" t="s">
        <v>139</v>
      </c>
      <c r="G8539" s="86">
        <v>0</v>
      </c>
      <c r="H8539" s="86">
        <v>0.39634657438107418</v>
      </c>
      <c r="I8539" s="86">
        <v>0.36844517194099818</v>
      </c>
      <c r="J8539" s="75">
        <v>0</v>
      </c>
      <c r="K8539" s="75">
        <v>0</v>
      </c>
      <c r="L8539" s="75">
        <v>0.35621385726195504</v>
      </c>
    </row>
    <row r="8540" spans="2:12" ht="19.5" customHeight="1" x14ac:dyDescent="0.3">
      <c r="B8540" s="39" t="s">
        <v>57</v>
      </c>
      <c r="C8540" s="83" t="s">
        <v>50</v>
      </c>
      <c r="D8540" s="30" t="s">
        <v>60</v>
      </c>
      <c r="E8540" s="84">
        <v>44593</v>
      </c>
      <c r="F8540" s="85" t="s">
        <v>139</v>
      </c>
      <c r="G8540" s="86">
        <v>0.29610054746384351</v>
      </c>
      <c r="H8540" s="86">
        <v>0.26782318274737871</v>
      </c>
      <c r="I8540" s="86">
        <v>0</v>
      </c>
      <c r="J8540" s="75">
        <v>0</v>
      </c>
      <c r="K8540" s="75">
        <v>0</v>
      </c>
      <c r="L8540" s="75">
        <v>0.26042976786386474</v>
      </c>
    </row>
    <row r="8541" spans="2:12" ht="19.5" customHeight="1" x14ac:dyDescent="0.3">
      <c r="B8541" s="39" t="s">
        <v>57</v>
      </c>
      <c r="C8541" s="83" t="s">
        <v>50</v>
      </c>
      <c r="D8541" s="30" t="s">
        <v>60</v>
      </c>
      <c r="E8541" s="84">
        <v>44562</v>
      </c>
      <c r="F8541" s="85" t="s">
        <v>139</v>
      </c>
      <c r="G8541" s="86">
        <v>0.30548074571600625</v>
      </c>
      <c r="H8541" s="86">
        <v>0.28188548252389778</v>
      </c>
      <c r="I8541" s="86">
        <v>0</v>
      </c>
      <c r="J8541" s="75">
        <v>0</v>
      </c>
      <c r="K8541" s="75">
        <v>0</v>
      </c>
      <c r="L8541" s="75">
        <v>0.25872621507906379</v>
      </c>
    </row>
    <row r="8542" spans="2:12" ht="19.5" customHeight="1" x14ac:dyDescent="0.3">
      <c r="B8542" s="39" t="s">
        <v>57</v>
      </c>
      <c r="C8542" s="83" t="s">
        <v>50</v>
      </c>
      <c r="D8542" s="30" t="s">
        <v>60</v>
      </c>
      <c r="E8542" s="84">
        <v>45108</v>
      </c>
      <c r="F8542" s="85" t="s">
        <v>140</v>
      </c>
      <c r="G8542" s="86">
        <v>0.15101618602467598</v>
      </c>
      <c r="H8542" s="86">
        <v>0.14375460127825573</v>
      </c>
      <c r="I8542" s="86">
        <v>0</v>
      </c>
      <c r="J8542" s="75">
        <v>0</v>
      </c>
      <c r="K8542" s="75">
        <v>0</v>
      </c>
      <c r="L8542" s="75">
        <v>0.12361232167203264</v>
      </c>
    </row>
    <row r="8543" spans="2:12" ht="19.5" customHeight="1" x14ac:dyDescent="0.3">
      <c r="B8543" s="39" t="s">
        <v>57</v>
      </c>
      <c r="C8543" s="83" t="s">
        <v>50</v>
      </c>
      <c r="D8543" s="30" t="s">
        <v>60</v>
      </c>
      <c r="E8543" s="84">
        <v>45078</v>
      </c>
      <c r="F8543" s="85" t="s">
        <v>140</v>
      </c>
      <c r="G8543" s="86">
        <v>0</v>
      </c>
      <c r="H8543" s="86">
        <v>0</v>
      </c>
      <c r="I8543" s="86">
        <v>0.14217884580775098</v>
      </c>
      <c r="J8543" s="75">
        <v>0.13687662033025466</v>
      </c>
      <c r="K8543" s="75">
        <v>0</v>
      </c>
      <c r="L8543" s="75">
        <v>0.12989488686314934</v>
      </c>
    </row>
    <row r="8544" spans="2:12" ht="19.5" customHeight="1" x14ac:dyDescent="0.3">
      <c r="B8544" s="39" t="s">
        <v>57</v>
      </c>
      <c r="C8544" s="83" t="s">
        <v>50</v>
      </c>
      <c r="D8544" s="30" t="s">
        <v>60</v>
      </c>
      <c r="E8544" s="84">
        <v>45047</v>
      </c>
      <c r="F8544" s="85" t="s">
        <v>140</v>
      </c>
      <c r="G8544" s="86">
        <v>0</v>
      </c>
      <c r="H8544" s="86">
        <v>0</v>
      </c>
      <c r="I8544" s="86">
        <v>0</v>
      </c>
      <c r="J8544" s="75">
        <v>0.11859507762576187</v>
      </c>
      <c r="K8544" s="75">
        <v>0.11156167341038217</v>
      </c>
      <c r="L8544" s="75">
        <v>0.11741260878154988</v>
      </c>
    </row>
    <row r="8545" spans="2:12" ht="19.5" customHeight="1" x14ac:dyDescent="0.3">
      <c r="B8545" s="39" t="s">
        <v>57</v>
      </c>
      <c r="C8545" s="83" t="s">
        <v>50</v>
      </c>
      <c r="D8545" s="30" t="s">
        <v>60</v>
      </c>
      <c r="E8545" s="84">
        <v>45017</v>
      </c>
      <c r="F8545" s="85" t="s">
        <v>140</v>
      </c>
      <c r="G8545" s="86">
        <v>0</v>
      </c>
      <c r="H8545" s="86">
        <v>0</v>
      </c>
      <c r="I8545" s="86">
        <v>0</v>
      </c>
      <c r="J8545" s="75">
        <v>0.12722790891103178</v>
      </c>
      <c r="K8545" s="75">
        <v>0.11397345897978595</v>
      </c>
      <c r="L8545" s="75">
        <v>0.12037158089377564</v>
      </c>
    </row>
    <row r="8546" spans="2:12" ht="19.5" customHeight="1" x14ac:dyDescent="0.3">
      <c r="B8546" s="39" t="s">
        <v>57</v>
      </c>
      <c r="C8546" s="83" t="s">
        <v>50</v>
      </c>
      <c r="D8546" s="30" t="s">
        <v>60</v>
      </c>
      <c r="E8546" s="84">
        <v>44986</v>
      </c>
      <c r="F8546" s="85" t="s">
        <v>140</v>
      </c>
      <c r="G8546" s="86">
        <v>0</v>
      </c>
      <c r="H8546" s="86">
        <v>0.15149970179114086</v>
      </c>
      <c r="I8546" s="86">
        <v>0.13256102271696901</v>
      </c>
      <c r="J8546" s="75">
        <v>0</v>
      </c>
      <c r="K8546" s="75">
        <v>0</v>
      </c>
      <c r="L8546" s="75">
        <v>0.1411146685083095</v>
      </c>
    </row>
    <row r="8547" spans="2:12" ht="19.5" customHeight="1" x14ac:dyDescent="0.3">
      <c r="B8547" s="39" t="s">
        <v>57</v>
      </c>
      <c r="C8547" s="83" t="s">
        <v>50</v>
      </c>
      <c r="D8547" s="30" t="s">
        <v>60</v>
      </c>
      <c r="E8547" s="84">
        <v>44958</v>
      </c>
      <c r="F8547" s="85" t="s">
        <v>140</v>
      </c>
      <c r="G8547" s="86">
        <v>0.21379509858057233</v>
      </c>
      <c r="H8547" s="86">
        <v>0.19890179772754402</v>
      </c>
      <c r="I8547" s="86">
        <v>0</v>
      </c>
      <c r="J8547" s="75">
        <v>0</v>
      </c>
      <c r="K8547" s="75">
        <v>0</v>
      </c>
      <c r="L8547" s="75">
        <v>0.17593447661041561</v>
      </c>
    </row>
    <row r="8548" spans="2:12" ht="19.5" customHeight="1" x14ac:dyDescent="0.3">
      <c r="B8548" s="39" t="s">
        <v>57</v>
      </c>
      <c r="C8548" s="83" t="s">
        <v>50</v>
      </c>
      <c r="D8548" s="30" t="s">
        <v>60</v>
      </c>
      <c r="E8548" s="84">
        <v>44927</v>
      </c>
      <c r="F8548" s="85" t="s">
        <v>140</v>
      </c>
      <c r="G8548" s="86">
        <v>0.16962974876891113</v>
      </c>
      <c r="H8548" s="86">
        <v>0.14606090238652836</v>
      </c>
      <c r="I8548" s="86">
        <v>0</v>
      </c>
      <c r="J8548" s="75">
        <v>0</v>
      </c>
      <c r="K8548" s="75">
        <v>0</v>
      </c>
      <c r="L8548" s="75">
        <v>9.7956473219960774E-2</v>
      </c>
    </row>
    <row r="8549" spans="2:12" ht="19.5" customHeight="1" x14ac:dyDescent="0.3">
      <c r="B8549" s="39" t="s">
        <v>57</v>
      </c>
      <c r="C8549" s="83" t="s">
        <v>50</v>
      </c>
      <c r="D8549" s="30" t="s">
        <v>60</v>
      </c>
      <c r="E8549" s="84">
        <v>44896</v>
      </c>
      <c r="F8549" s="85" t="s">
        <v>140</v>
      </c>
      <c r="G8549" s="86">
        <v>0.21560393681823081</v>
      </c>
      <c r="H8549" s="86">
        <v>0.20378778280925064</v>
      </c>
      <c r="I8549" s="86">
        <v>0</v>
      </c>
      <c r="J8549" s="75">
        <v>0</v>
      </c>
      <c r="K8549" s="75">
        <v>0</v>
      </c>
      <c r="L8549" s="75">
        <v>0.20956826128587225</v>
      </c>
    </row>
    <row r="8550" spans="2:12" ht="19.5" customHeight="1" x14ac:dyDescent="0.3">
      <c r="B8550" s="39" t="s">
        <v>57</v>
      </c>
      <c r="C8550" s="83" t="s">
        <v>50</v>
      </c>
      <c r="D8550" s="30" t="s">
        <v>60</v>
      </c>
      <c r="E8550" s="84">
        <v>44866</v>
      </c>
      <c r="F8550" s="85" t="s">
        <v>140</v>
      </c>
      <c r="G8550" s="86">
        <v>0</v>
      </c>
      <c r="H8550" s="86">
        <v>0.19646214559484115</v>
      </c>
      <c r="I8550" s="86">
        <v>0.1833990474687246</v>
      </c>
      <c r="J8550" s="75">
        <v>0</v>
      </c>
      <c r="K8550" s="75">
        <v>0</v>
      </c>
      <c r="L8550" s="75">
        <v>0.16933991631673445</v>
      </c>
    </row>
    <row r="8551" spans="2:12" ht="19.5" customHeight="1" x14ac:dyDescent="0.3">
      <c r="B8551" s="39" t="s">
        <v>57</v>
      </c>
      <c r="C8551" s="83" t="s">
        <v>50</v>
      </c>
      <c r="D8551" s="30" t="s">
        <v>60</v>
      </c>
      <c r="E8551" s="84">
        <v>44835</v>
      </c>
      <c r="F8551" s="85" t="s">
        <v>140</v>
      </c>
      <c r="G8551" s="86">
        <v>0</v>
      </c>
      <c r="H8551" s="86">
        <v>0</v>
      </c>
      <c r="I8551" s="86">
        <v>0</v>
      </c>
      <c r="J8551" s="75">
        <v>0.23740475183542492</v>
      </c>
      <c r="K8551" s="75">
        <v>0.21725744983948103</v>
      </c>
      <c r="L8551" s="75">
        <v>0.20670821481283658</v>
      </c>
    </row>
    <row r="8552" spans="2:12" ht="19.5" customHeight="1" x14ac:dyDescent="0.3">
      <c r="B8552" s="39" t="s">
        <v>57</v>
      </c>
      <c r="C8552" s="83" t="s">
        <v>50</v>
      </c>
      <c r="D8552" s="30" t="s">
        <v>60</v>
      </c>
      <c r="E8552" s="84">
        <v>44805</v>
      </c>
      <c r="F8552" s="85" t="s">
        <v>140</v>
      </c>
      <c r="G8552" s="86">
        <v>0</v>
      </c>
      <c r="H8552" s="86">
        <v>0</v>
      </c>
      <c r="I8552" s="86">
        <v>0.31842538187341279</v>
      </c>
      <c r="J8552" s="75">
        <v>0.29329159032306773</v>
      </c>
      <c r="K8552" s="75">
        <v>0</v>
      </c>
      <c r="L8552" s="75">
        <v>0.3024847101367979</v>
      </c>
    </row>
    <row r="8553" spans="2:12" ht="19.5" customHeight="1" x14ac:dyDescent="0.3">
      <c r="B8553" s="39" t="s">
        <v>57</v>
      </c>
      <c r="C8553" s="83" t="s">
        <v>50</v>
      </c>
      <c r="D8553" s="30" t="s">
        <v>60</v>
      </c>
      <c r="E8553" s="84">
        <v>44774</v>
      </c>
      <c r="F8553" s="85" t="s">
        <v>140</v>
      </c>
      <c r="G8553" s="86">
        <v>0</v>
      </c>
      <c r="H8553" s="86">
        <v>0</v>
      </c>
      <c r="I8553" s="86">
        <v>0.36533139054645952</v>
      </c>
      <c r="J8553" s="75">
        <v>0.3642120422522897</v>
      </c>
      <c r="K8553" s="75">
        <v>0</v>
      </c>
      <c r="L8553" s="75">
        <v>0.40209404294748513</v>
      </c>
    </row>
    <row r="8554" spans="2:12" ht="19.5" customHeight="1" x14ac:dyDescent="0.3">
      <c r="B8554" s="39" t="s">
        <v>57</v>
      </c>
      <c r="C8554" s="83" t="s">
        <v>50</v>
      </c>
      <c r="D8554" s="30" t="s">
        <v>60</v>
      </c>
      <c r="E8554" s="84">
        <v>44743</v>
      </c>
      <c r="F8554" s="85" t="s">
        <v>140</v>
      </c>
      <c r="G8554" s="86">
        <v>0.32644202208733453</v>
      </c>
      <c r="H8554" s="86">
        <v>0.32220542564715254</v>
      </c>
      <c r="I8554" s="86">
        <v>0</v>
      </c>
      <c r="J8554" s="75">
        <v>0</v>
      </c>
      <c r="K8554" s="75">
        <v>0</v>
      </c>
      <c r="L8554" s="75">
        <v>0.33225367345218237</v>
      </c>
    </row>
    <row r="8555" spans="2:12" ht="19.5" customHeight="1" x14ac:dyDescent="0.3">
      <c r="B8555" s="39" t="s">
        <v>57</v>
      </c>
      <c r="C8555" s="83" t="s">
        <v>50</v>
      </c>
      <c r="D8555" s="30" t="s">
        <v>60</v>
      </c>
      <c r="E8555" s="84">
        <v>44713</v>
      </c>
      <c r="F8555" s="85" t="s">
        <v>140</v>
      </c>
      <c r="G8555" s="86">
        <v>0</v>
      </c>
      <c r="H8555" s="86">
        <v>0</v>
      </c>
      <c r="I8555" s="86">
        <v>0.27882711256021392</v>
      </c>
      <c r="J8555" s="75">
        <v>0.27392665838016411</v>
      </c>
      <c r="K8555" s="75">
        <v>0</v>
      </c>
      <c r="L8555" s="75">
        <v>0.27459082360669473</v>
      </c>
    </row>
    <row r="8556" spans="2:12" ht="19.5" customHeight="1" x14ac:dyDescent="0.3">
      <c r="B8556" s="39" t="s">
        <v>57</v>
      </c>
      <c r="C8556" s="83" t="s">
        <v>50</v>
      </c>
      <c r="D8556" s="30" t="s">
        <v>60</v>
      </c>
      <c r="E8556" s="84">
        <v>44682</v>
      </c>
      <c r="F8556" s="85" t="s">
        <v>140</v>
      </c>
      <c r="G8556" s="86">
        <v>0</v>
      </c>
      <c r="H8556" s="86">
        <v>0</v>
      </c>
      <c r="I8556" s="86">
        <v>0</v>
      </c>
      <c r="J8556" s="75">
        <v>0.25175150127644952</v>
      </c>
      <c r="K8556" s="75">
        <v>0.24511364887679177</v>
      </c>
      <c r="L8556" s="75">
        <v>0.23623981594301036</v>
      </c>
    </row>
    <row r="8557" spans="2:12" ht="19.5" customHeight="1" x14ac:dyDescent="0.3">
      <c r="B8557" s="39" t="s">
        <v>57</v>
      </c>
      <c r="C8557" s="83" t="s">
        <v>50</v>
      </c>
      <c r="D8557" s="30" t="s">
        <v>60</v>
      </c>
      <c r="E8557" s="84">
        <v>44652</v>
      </c>
      <c r="F8557" s="85" t="s">
        <v>140</v>
      </c>
      <c r="G8557" s="86">
        <v>0</v>
      </c>
      <c r="H8557" s="86">
        <v>0</v>
      </c>
      <c r="I8557" s="86">
        <v>0</v>
      </c>
      <c r="J8557" s="75">
        <v>0.27237401758912061</v>
      </c>
      <c r="K8557" s="75">
        <v>0.25211420504433435</v>
      </c>
      <c r="L8557" s="75">
        <v>0.24258344463936005</v>
      </c>
    </row>
    <row r="8558" spans="2:12" ht="19.5" customHeight="1" x14ac:dyDescent="0.3">
      <c r="B8558" s="39" t="s">
        <v>57</v>
      </c>
      <c r="C8558" s="83" t="s">
        <v>50</v>
      </c>
      <c r="D8558" s="30" t="s">
        <v>60</v>
      </c>
      <c r="E8558" s="84">
        <v>44621</v>
      </c>
      <c r="F8558" s="85" t="s">
        <v>140</v>
      </c>
      <c r="G8558" s="86">
        <v>0</v>
      </c>
      <c r="H8558" s="86">
        <v>0.39334657438107418</v>
      </c>
      <c r="I8558" s="86">
        <v>0.36544517194099818</v>
      </c>
      <c r="J8558" s="75">
        <v>0</v>
      </c>
      <c r="K8558" s="75">
        <v>0</v>
      </c>
      <c r="L8558" s="75">
        <v>0.35321385726195503</v>
      </c>
    </row>
    <row r="8559" spans="2:12" ht="19.5" customHeight="1" x14ac:dyDescent="0.3">
      <c r="B8559" s="39" t="s">
        <v>57</v>
      </c>
      <c r="C8559" s="83" t="s">
        <v>50</v>
      </c>
      <c r="D8559" s="30" t="s">
        <v>60</v>
      </c>
      <c r="E8559" s="84">
        <v>44593</v>
      </c>
      <c r="F8559" s="85" t="s">
        <v>140</v>
      </c>
      <c r="G8559" s="86">
        <v>0.29310054746384351</v>
      </c>
      <c r="H8559" s="86">
        <v>0.2648231827473787</v>
      </c>
      <c r="I8559" s="86">
        <v>0</v>
      </c>
      <c r="J8559" s="75">
        <v>0</v>
      </c>
      <c r="K8559" s="75">
        <v>0</v>
      </c>
      <c r="L8559" s="75">
        <v>0.25742976786386473</v>
      </c>
    </row>
    <row r="8560" spans="2:12" ht="19.5" customHeight="1" x14ac:dyDescent="0.3">
      <c r="B8560" s="39" t="s">
        <v>57</v>
      </c>
      <c r="C8560" s="83" t="s">
        <v>50</v>
      </c>
      <c r="D8560" s="30" t="s">
        <v>60</v>
      </c>
      <c r="E8560" s="84">
        <v>44562</v>
      </c>
      <c r="F8560" s="85" t="s">
        <v>140</v>
      </c>
      <c r="G8560" s="86">
        <v>0.30248074571600625</v>
      </c>
      <c r="H8560" s="86">
        <v>0.27888548252389778</v>
      </c>
      <c r="I8560" s="86">
        <v>0</v>
      </c>
      <c r="J8560" s="75">
        <v>0</v>
      </c>
      <c r="K8560" s="75">
        <v>0</v>
      </c>
      <c r="L8560" s="75">
        <v>0.25572621507906379</v>
      </c>
    </row>
    <row r="8561" spans="2:12" ht="19.5" customHeight="1" x14ac:dyDescent="0.3">
      <c r="B8561" s="39" t="s">
        <v>57</v>
      </c>
      <c r="C8561" s="83" t="s">
        <v>50</v>
      </c>
      <c r="D8561" s="30" t="s">
        <v>60</v>
      </c>
      <c r="E8561" s="84">
        <v>45108</v>
      </c>
      <c r="F8561" s="85" t="s">
        <v>141</v>
      </c>
      <c r="G8561" s="86">
        <v>0.14901618602467601</v>
      </c>
      <c r="H8561" s="86">
        <v>0.14175460127825576</v>
      </c>
      <c r="I8561" s="86">
        <v>0</v>
      </c>
      <c r="J8561" s="75">
        <v>0</v>
      </c>
      <c r="K8561" s="75">
        <v>0</v>
      </c>
      <c r="L8561" s="75">
        <v>0.12161232167203263</v>
      </c>
    </row>
    <row r="8562" spans="2:12" ht="19.5" customHeight="1" x14ac:dyDescent="0.3">
      <c r="B8562" s="39" t="s">
        <v>57</v>
      </c>
      <c r="C8562" s="83" t="s">
        <v>50</v>
      </c>
      <c r="D8562" s="30" t="s">
        <v>60</v>
      </c>
      <c r="E8562" s="84">
        <v>45078</v>
      </c>
      <c r="F8562" s="85" t="s">
        <v>141</v>
      </c>
      <c r="G8562" s="86">
        <v>0</v>
      </c>
      <c r="H8562" s="86">
        <v>0</v>
      </c>
      <c r="I8562" s="86">
        <v>0.14017884580775097</v>
      </c>
      <c r="J8562" s="75">
        <v>0.13487662033025469</v>
      </c>
      <c r="K8562" s="75">
        <v>0</v>
      </c>
      <c r="L8562" s="75">
        <v>0.12789488686314934</v>
      </c>
    </row>
    <row r="8563" spans="2:12" ht="19.5" customHeight="1" x14ac:dyDescent="0.3">
      <c r="B8563" s="39" t="s">
        <v>57</v>
      </c>
      <c r="C8563" s="83" t="s">
        <v>50</v>
      </c>
      <c r="D8563" s="30" t="s">
        <v>60</v>
      </c>
      <c r="E8563" s="84">
        <v>45047</v>
      </c>
      <c r="F8563" s="85" t="s">
        <v>141</v>
      </c>
      <c r="G8563" s="86">
        <v>0</v>
      </c>
      <c r="H8563" s="86">
        <v>0</v>
      </c>
      <c r="I8563" s="86">
        <v>0</v>
      </c>
      <c r="J8563" s="75">
        <v>0.11659507762576186</v>
      </c>
      <c r="K8563" s="75">
        <v>0.10956167341038217</v>
      </c>
      <c r="L8563" s="75">
        <v>0.11541260878154988</v>
      </c>
    </row>
    <row r="8564" spans="2:12" ht="19.5" customHeight="1" x14ac:dyDescent="0.3">
      <c r="B8564" s="39" t="s">
        <v>57</v>
      </c>
      <c r="C8564" s="83" t="s">
        <v>50</v>
      </c>
      <c r="D8564" s="30" t="s">
        <v>60</v>
      </c>
      <c r="E8564" s="84">
        <v>45017</v>
      </c>
      <c r="F8564" s="85" t="s">
        <v>141</v>
      </c>
      <c r="G8564" s="86">
        <v>0</v>
      </c>
      <c r="H8564" s="86">
        <v>0</v>
      </c>
      <c r="I8564" s="86">
        <v>0</v>
      </c>
      <c r="J8564" s="75">
        <v>0.12522790891103178</v>
      </c>
      <c r="K8564" s="75">
        <v>0.11197345897978594</v>
      </c>
      <c r="L8564" s="75">
        <v>0.11837158089377564</v>
      </c>
    </row>
    <row r="8565" spans="2:12" ht="19.5" customHeight="1" x14ac:dyDescent="0.3">
      <c r="B8565" s="39" t="s">
        <v>57</v>
      </c>
      <c r="C8565" s="83" t="s">
        <v>50</v>
      </c>
      <c r="D8565" s="30" t="s">
        <v>60</v>
      </c>
      <c r="E8565" s="84">
        <v>44986</v>
      </c>
      <c r="F8565" s="85" t="s">
        <v>141</v>
      </c>
      <c r="G8565" s="86">
        <v>0</v>
      </c>
      <c r="H8565" s="86">
        <v>0.14949970179114089</v>
      </c>
      <c r="I8565" s="86">
        <v>0.13056102271696901</v>
      </c>
      <c r="J8565" s="75">
        <v>0</v>
      </c>
      <c r="K8565" s="75">
        <v>0</v>
      </c>
      <c r="L8565" s="75">
        <v>0.13911466850830953</v>
      </c>
    </row>
    <row r="8566" spans="2:12" ht="19.5" customHeight="1" x14ac:dyDescent="0.3">
      <c r="B8566" s="39" t="s">
        <v>57</v>
      </c>
      <c r="C8566" s="83" t="s">
        <v>50</v>
      </c>
      <c r="D8566" s="30" t="s">
        <v>60</v>
      </c>
      <c r="E8566" s="84">
        <v>44958</v>
      </c>
      <c r="F8566" s="85" t="s">
        <v>141</v>
      </c>
      <c r="G8566" s="86">
        <v>0.21179509858057233</v>
      </c>
      <c r="H8566" s="86">
        <v>0.19690179772754401</v>
      </c>
      <c r="I8566" s="86">
        <v>0</v>
      </c>
      <c r="J8566" s="75">
        <v>0</v>
      </c>
      <c r="K8566" s="75">
        <v>0</v>
      </c>
      <c r="L8566" s="75">
        <v>0.17393447661041564</v>
      </c>
    </row>
    <row r="8567" spans="2:12" ht="19.5" customHeight="1" x14ac:dyDescent="0.3">
      <c r="B8567" s="39" t="s">
        <v>57</v>
      </c>
      <c r="C8567" s="83" t="s">
        <v>50</v>
      </c>
      <c r="D8567" s="30" t="s">
        <v>60</v>
      </c>
      <c r="E8567" s="84">
        <v>44927</v>
      </c>
      <c r="F8567" s="85" t="s">
        <v>141</v>
      </c>
      <c r="G8567" s="86">
        <v>0.16762974876891115</v>
      </c>
      <c r="H8567" s="86">
        <v>0.14406090238652836</v>
      </c>
      <c r="I8567" s="86">
        <v>0</v>
      </c>
      <c r="J8567" s="75">
        <v>0</v>
      </c>
      <c r="K8567" s="75">
        <v>0</v>
      </c>
      <c r="L8567" s="75">
        <v>9.5956473219960772E-2</v>
      </c>
    </row>
    <row r="8568" spans="2:12" ht="19.5" customHeight="1" x14ac:dyDescent="0.3">
      <c r="B8568" s="39" t="s">
        <v>57</v>
      </c>
      <c r="C8568" s="83" t="s">
        <v>50</v>
      </c>
      <c r="D8568" s="30" t="s">
        <v>60</v>
      </c>
      <c r="E8568" s="84">
        <v>44896</v>
      </c>
      <c r="F8568" s="85" t="s">
        <v>141</v>
      </c>
      <c r="G8568" s="86">
        <v>0.21360393681823084</v>
      </c>
      <c r="H8568" s="86">
        <v>0.20178778280925064</v>
      </c>
      <c r="I8568" s="86">
        <v>0</v>
      </c>
      <c r="J8568" s="75">
        <v>0</v>
      </c>
      <c r="K8568" s="75">
        <v>0</v>
      </c>
      <c r="L8568" s="75">
        <v>0.20756826128587227</v>
      </c>
    </row>
    <row r="8569" spans="2:12" ht="19.5" customHeight="1" x14ac:dyDescent="0.3">
      <c r="B8569" s="39" t="s">
        <v>57</v>
      </c>
      <c r="C8569" s="83" t="s">
        <v>50</v>
      </c>
      <c r="D8569" s="30" t="s">
        <v>60</v>
      </c>
      <c r="E8569" s="84">
        <v>44866</v>
      </c>
      <c r="F8569" s="85" t="s">
        <v>141</v>
      </c>
      <c r="G8569" s="86">
        <v>0</v>
      </c>
      <c r="H8569" s="86">
        <v>0.19446214559484118</v>
      </c>
      <c r="I8569" s="86">
        <v>0.18139904746872459</v>
      </c>
      <c r="J8569" s="75">
        <v>0</v>
      </c>
      <c r="K8569" s="75">
        <v>0</v>
      </c>
      <c r="L8569" s="75">
        <v>0.16733991631673445</v>
      </c>
    </row>
    <row r="8570" spans="2:12" ht="19.5" customHeight="1" x14ac:dyDescent="0.3">
      <c r="B8570" s="39" t="s">
        <v>57</v>
      </c>
      <c r="C8570" s="83" t="s">
        <v>50</v>
      </c>
      <c r="D8570" s="30" t="s">
        <v>60</v>
      </c>
      <c r="E8570" s="84">
        <v>44835</v>
      </c>
      <c r="F8570" s="85" t="s">
        <v>141</v>
      </c>
      <c r="G8570" s="86">
        <v>0</v>
      </c>
      <c r="H8570" s="86">
        <v>0</v>
      </c>
      <c r="I8570" s="86">
        <v>0</v>
      </c>
      <c r="J8570" s="75">
        <v>0.23540475183542492</v>
      </c>
      <c r="K8570" s="75">
        <v>0.21525744983948106</v>
      </c>
      <c r="L8570" s="75">
        <v>0.20470821481283658</v>
      </c>
    </row>
    <row r="8571" spans="2:12" ht="19.5" customHeight="1" x14ac:dyDescent="0.3">
      <c r="B8571" s="39" t="s">
        <v>57</v>
      </c>
      <c r="C8571" s="83" t="s">
        <v>50</v>
      </c>
      <c r="D8571" s="30" t="s">
        <v>60</v>
      </c>
      <c r="E8571" s="84">
        <v>44805</v>
      </c>
      <c r="F8571" s="85" t="s">
        <v>141</v>
      </c>
      <c r="G8571" s="86">
        <v>0</v>
      </c>
      <c r="H8571" s="86">
        <v>0</v>
      </c>
      <c r="I8571" s="86">
        <v>0.31642538187341279</v>
      </c>
      <c r="J8571" s="75">
        <v>0.29129159032306773</v>
      </c>
      <c r="K8571" s="75">
        <v>0</v>
      </c>
      <c r="L8571" s="75">
        <v>0.30048471013679789</v>
      </c>
    </row>
    <row r="8572" spans="2:12" ht="19.5" customHeight="1" x14ac:dyDescent="0.3">
      <c r="B8572" s="39" t="s">
        <v>57</v>
      </c>
      <c r="C8572" s="83" t="s">
        <v>50</v>
      </c>
      <c r="D8572" s="30" t="s">
        <v>60</v>
      </c>
      <c r="E8572" s="84">
        <v>44774</v>
      </c>
      <c r="F8572" s="85" t="s">
        <v>141</v>
      </c>
      <c r="G8572" s="86">
        <v>0</v>
      </c>
      <c r="H8572" s="86">
        <v>0</v>
      </c>
      <c r="I8572" s="86">
        <v>0.36333139054645952</v>
      </c>
      <c r="J8572" s="75">
        <v>0.3622120422522897</v>
      </c>
      <c r="K8572" s="75">
        <v>0</v>
      </c>
      <c r="L8572" s="75">
        <v>0.40009404294748513</v>
      </c>
    </row>
    <row r="8573" spans="2:12" ht="19.5" customHeight="1" x14ac:dyDescent="0.3">
      <c r="B8573" s="39" t="s">
        <v>57</v>
      </c>
      <c r="C8573" s="83" t="s">
        <v>50</v>
      </c>
      <c r="D8573" s="30" t="s">
        <v>60</v>
      </c>
      <c r="E8573" s="84">
        <v>44743</v>
      </c>
      <c r="F8573" s="85" t="s">
        <v>141</v>
      </c>
      <c r="G8573" s="86">
        <v>0.32444202208733453</v>
      </c>
      <c r="H8573" s="86">
        <v>0.32020542564715254</v>
      </c>
      <c r="I8573" s="86">
        <v>0</v>
      </c>
      <c r="J8573" s="75">
        <v>0</v>
      </c>
      <c r="K8573" s="75">
        <v>0</v>
      </c>
      <c r="L8573" s="75">
        <v>0.33025367345218237</v>
      </c>
    </row>
    <row r="8574" spans="2:12" ht="19.5" customHeight="1" x14ac:dyDescent="0.3">
      <c r="B8574" s="39" t="s">
        <v>57</v>
      </c>
      <c r="C8574" s="83" t="s">
        <v>50</v>
      </c>
      <c r="D8574" s="30" t="s">
        <v>60</v>
      </c>
      <c r="E8574" s="84">
        <v>44713</v>
      </c>
      <c r="F8574" s="85" t="s">
        <v>141</v>
      </c>
      <c r="G8574" s="86">
        <v>0</v>
      </c>
      <c r="H8574" s="86">
        <v>0</v>
      </c>
      <c r="I8574" s="86">
        <v>0.27682711256021392</v>
      </c>
      <c r="J8574" s="75">
        <v>0.27192665838016411</v>
      </c>
      <c r="K8574" s="75">
        <v>0</v>
      </c>
      <c r="L8574" s="75">
        <v>0.27259082360669473</v>
      </c>
    </row>
    <row r="8575" spans="2:12" ht="19.5" customHeight="1" x14ac:dyDescent="0.3">
      <c r="B8575" s="39" t="s">
        <v>57</v>
      </c>
      <c r="C8575" s="83" t="s">
        <v>50</v>
      </c>
      <c r="D8575" s="30" t="s">
        <v>60</v>
      </c>
      <c r="E8575" s="84">
        <v>44682</v>
      </c>
      <c r="F8575" s="85" t="s">
        <v>141</v>
      </c>
      <c r="G8575" s="86">
        <v>0</v>
      </c>
      <c r="H8575" s="86">
        <v>0</v>
      </c>
      <c r="I8575" s="86">
        <v>0</v>
      </c>
      <c r="J8575" s="75">
        <v>0.24975150127644952</v>
      </c>
      <c r="K8575" s="75">
        <v>0.24311364887679179</v>
      </c>
      <c r="L8575" s="75">
        <v>0.23423981594301035</v>
      </c>
    </row>
    <row r="8576" spans="2:12" ht="19.5" customHeight="1" x14ac:dyDescent="0.3">
      <c r="B8576" s="39" t="s">
        <v>57</v>
      </c>
      <c r="C8576" s="83" t="s">
        <v>50</v>
      </c>
      <c r="D8576" s="30" t="s">
        <v>60</v>
      </c>
      <c r="E8576" s="84">
        <v>44652</v>
      </c>
      <c r="F8576" s="85" t="s">
        <v>141</v>
      </c>
      <c r="G8576" s="86">
        <v>0</v>
      </c>
      <c r="H8576" s="86">
        <v>0</v>
      </c>
      <c r="I8576" s="86">
        <v>0</v>
      </c>
      <c r="J8576" s="75">
        <v>0.27037401758912061</v>
      </c>
      <c r="K8576" s="75">
        <v>0.25011420504433435</v>
      </c>
      <c r="L8576" s="75">
        <v>0.24058344463936007</v>
      </c>
    </row>
    <row r="8577" spans="2:12" ht="19.5" customHeight="1" x14ac:dyDescent="0.3">
      <c r="B8577" s="39" t="s">
        <v>57</v>
      </c>
      <c r="C8577" s="83" t="s">
        <v>50</v>
      </c>
      <c r="D8577" s="30" t="s">
        <v>60</v>
      </c>
      <c r="E8577" s="84">
        <v>44621</v>
      </c>
      <c r="F8577" s="85" t="s">
        <v>141</v>
      </c>
      <c r="G8577" s="86">
        <v>0</v>
      </c>
      <c r="H8577" s="86">
        <v>0.39134657438107417</v>
      </c>
      <c r="I8577" s="86">
        <v>0.36344517194099818</v>
      </c>
      <c r="J8577" s="75">
        <v>0</v>
      </c>
      <c r="K8577" s="75">
        <v>0</v>
      </c>
      <c r="L8577" s="75">
        <v>0.35121385726195503</v>
      </c>
    </row>
    <row r="8578" spans="2:12" ht="19.5" customHeight="1" x14ac:dyDescent="0.3">
      <c r="B8578" s="39" t="s">
        <v>57</v>
      </c>
      <c r="C8578" s="83" t="s">
        <v>50</v>
      </c>
      <c r="D8578" s="30" t="s">
        <v>60</v>
      </c>
      <c r="E8578" s="84">
        <v>44593</v>
      </c>
      <c r="F8578" s="85" t="s">
        <v>141</v>
      </c>
      <c r="G8578" s="86">
        <v>0.29110054746384351</v>
      </c>
      <c r="H8578" s="86">
        <v>0.2628231827473787</v>
      </c>
      <c r="I8578" s="86">
        <v>0</v>
      </c>
      <c r="J8578" s="75">
        <v>0</v>
      </c>
      <c r="K8578" s="75">
        <v>0</v>
      </c>
      <c r="L8578" s="75">
        <v>0.25542976786386473</v>
      </c>
    </row>
    <row r="8579" spans="2:12" ht="19.5" customHeight="1" x14ac:dyDescent="0.3">
      <c r="B8579" s="39" t="s">
        <v>57</v>
      </c>
      <c r="C8579" s="83" t="s">
        <v>50</v>
      </c>
      <c r="D8579" s="30" t="s">
        <v>60</v>
      </c>
      <c r="E8579" s="84">
        <v>44562</v>
      </c>
      <c r="F8579" s="85" t="s">
        <v>141</v>
      </c>
      <c r="G8579" s="86">
        <v>0.30048074571600625</v>
      </c>
      <c r="H8579" s="86">
        <v>0.27688548252389777</v>
      </c>
      <c r="I8579" s="86">
        <v>0</v>
      </c>
      <c r="J8579" s="75">
        <v>0</v>
      </c>
      <c r="K8579" s="75">
        <v>0</v>
      </c>
      <c r="L8579" s="75">
        <v>0.25372621507906379</v>
      </c>
    </row>
    <row r="8580" spans="2:12" ht="19.5" customHeight="1" x14ac:dyDescent="0.3">
      <c r="B8580" s="39" t="s">
        <v>57</v>
      </c>
      <c r="C8580" s="83" t="s">
        <v>50</v>
      </c>
      <c r="D8580" s="30" t="s">
        <v>60</v>
      </c>
      <c r="E8580" s="84">
        <v>45108</v>
      </c>
      <c r="F8580" s="85" t="s">
        <v>142</v>
      </c>
      <c r="G8580" s="86">
        <v>0.147016186024676</v>
      </c>
      <c r="H8580" s="86">
        <v>0.13975460127825576</v>
      </c>
      <c r="I8580" s="86">
        <v>0</v>
      </c>
      <c r="J8580" s="75">
        <v>0</v>
      </c>
      <c r="K8580" s="75">
        <v>0</v>
      </c>
      <c r="L8580" s="75">
        <v>0.11961232167203263</v>
      </c>
    </row>
    <row r="8581" spans="2:12" ht="19.5" customHeight="1" x14ac:dyDescent="0.3">
      <c r="B8581" s="39" t="s">
        <v>57</v>
      </c>
      <c r="C8581" s="83" t="s">
        <v>50</v>
      </c>
      <c r="D8581" s="30" t="s">
        <v>60</v>
      </c>
      <c r="E8581" s="84">
        <v>45078</v>
      </c>
      <c r="F8581" s="85" t="s">
        <v>142</v>
      </c>
      <c r="G8581" s="87">
        <v>0</v>
      </c>
      <c r="H8581" s="87">
        <v>0</v>
      </c>
      <c r="I8581" s="87">
        <v>0.13817884580775097</v>
      </c>
      <c r="J8581" s="75">
        <v>0.13287662033025469</v>
      </c>
      <c r="K8581" s="75">
        <v>0</v>
      </c>
      <c r="L8581" s="75">
        <v>0.12589488686314934</v>
      </c>
    </row>
    <row r="8582" spans="2:12" ht="19.5" customHeight="1" x14ac:dyDescent="0.3">
      <c r="B8582" s="39" t="s">
        <v>57</v>
      </c>
      <c r="C8582" s="83" t="s">
        <v>50</v>
      </c>
      <c r="D8582" s="30" t="s">
        <v>60</v>
      </c>
      <c r="E8582" s="84">
        <v>45047</v>
      </c>
      <c r="F8582" s="85" t="s">
        <v>142</v>
      </c>
      <c r="G8582" s="86">
        <v>0</v>
      </c>
      <c r="H8582" s="86">
        <v>0</v>
      </c>
      <c r="I8582" s="86">
        <v>0</v>
      </c>
      <c r="J8582" s="75">
        <v>0.11459507762576186</v>
      </c>
      <c r="K8582" s="75">
        <v>0.10756167341038217</v>
      </c>
      <c r="L8582" s="75">
        <v>0.11341260878154988</v>
      </c>
    </row>
    <row r="8583" spans="2:12" ht="19.5" customHeight="1" x14ac:dyDescent="0.3">
      <c r="B8583" s="39" t="s">
        <v>57</v>
      </c>
      <c r="C8583" s="83" t="s">
        <v>50</v>
      </c>
      <c r="D8583" s="30" t="s">
        <v>60</v>
      </c>
      <c r="E8583" s="84">
        <v>45017</v>
      </c>
      <c r="F8583" s="85" t="s">
        <v>142</v>
      </c>
      <c r="G8583" s="86">
        <v>0</v>
      </c>
      <c r="H8583" s="86">
        <v>0</v>
      </c>
      <c r="I8583" s="86">
        <v>0</v>
      </c>
      <c r="J8583" s="75">
        <v>0.12322790891103177</v>
      </c>
      <c r="K8583" s="75">
        <v>0.10997345897978594</v>
      </c>
      <c r="L8583" s="75">
        <v>0.11637158089377564</v>
      </c>
    </row>
    <row r="8584" spans="2:12" ht="19.5" customHeight="1" x14ac:dyDescent="0.3">
      <c r="B8584" s="39" t="s">
        <v>57</v>
      </c>
      <c r="C8584" s="83" t="s">
        <v>50</v>
      </c>
      <c r="D8584" s="30" t="s">
        <v>60</v>
      </c>
      <c r="E8584" s="84">
        <v>44986</v>
      </c>
      <c r="F8584" s="85" t="s">
        <v>142</v>
      </c>
      <c r="G8584" s="86">
        <v>0</v>
      </c>
      <c r="H8584" s="86">
        <v>0.14749970179114089</v>
      </c>
      <c r="I8584" s="86">
        <v>0.12856102271696901</v>
      </c>
      <c r="J8584" s="75">
        <v>0</v>
      </c>
      <c r="K8584" s="75">
        <v>0</v>
      </c>
      <c r="L8584" s="75">
        <v>0.13711466850830953</v>
      </c>
    </row>
    <row r="8585" spans="2:12" ht="19.5" customHeight="1" x14ac:dyDescent="0.3">
      <c r="B8585" s="39" t="s">
        <v>57</v>
      </c>
      <c r="C8585" s="83" t="s">
        <v>50</v>
      </c>
      <c r="D8585" s="30" t="s">
        <v>60</v>
      </c>
      <c r="E8585" s="84">
        <v>44958</v>
      </c>
      <c r="F8585" s="85" t="s">
        <v>142</v>
      </c>
      <c r="G8585" s="86">
        <v>0.20979509858057233</v>
      </c>
      <c r="H8585" s="86">
        <v>0.19490179772754401</v>
      </c>
      <c r="I8585" s="86">
        <v>0</v>
      </c>
      <c r="J8585" s="75">
        <v>0</v>
      </c>
      <c r="K8585" s="75">
        <v>0</v>
      </c>
      <c r="L8585" s="75">
        <v>0.17193447661041564</v>
      </c>
    </row>
    <row r="8586" spans="2:12" ht="19.5" customHeight="1" x14ac:dyDescent="0.3">
      <c r="B8586" s="39" t="s">
        <v>57</v>
      </c>
      <c r="C8586" s="83" t="s">
        <v>50</v>
      </c>
      <c r="D8586" s="30" t="s">
        <v>60</v>
      </c>
      <c r="E8586" s="84">
        <v>44927</v>
      </c>
      <c r="F8586" s="85" t="s">
        <v>142</v>
      </c>
      <c r="G8586" s="86">
        <v>0.16562974876891115</v>
      </c>
      <c r="H8586" s="86">
        <v>0.14206090238652835</v>
      </c>
      <c r="I8586" s="86">
        <v>0</v>
      </c>
      <c r="J8586" s="75">
        <v>0</v>
      </c>
      <c r="K8586" s="75">
        <v>0</v>
      </c>
      <c r="L8586" s="75">
        <v>9.3956473219960771E-2</v>
      </c>
    </row>
    <row r="8587" spans="2:12" ht="19.5" customHeight="1" x14ac:dyDescent="0.3">
      <c r="B8587" s="39" t="s">
        <v>57</v>
      </c>
      <c r="C8587" s="83" t="s">
        <v>50</v>
      </c>
      <c r="D8587" s="30" t="s">
        <v>60</v>
      </c>
      <c r="E8587" s="84">
        <v>44896</v>
      </c>
      <c r="F8587" s="85" t="s">
        <v>142</v>
      </c>
      <c r="G8587" s="86">
        <v>0.21160393681823084</v>
      </c>
      <c r="H8587" s="86">
        <v>0.19978778280925064</v>
      </c>
      <c r="I8587" s="86">
        <v>0</v>
      </c>
      <c r="J8587" s="75">
        <v>0</v>
      </c>
      <c r="K8587" s="75">
        <v>0</v>
      </c>
      <c r="L8587" s="75">
        <v>0.20556826128587227</v>
      </c>
    </row>
    <row r="8588" spans="2:12" ht="19.5" customHeight="1" x14ac:dyDescent="0.3">
      <c r="B8588" s="39" t="s">
        <v>57</v>
      </c>
      <c r="C8588" s="83" t="s">
        <v>50</v>
      </c>
      <c r="D8588" s="30" t="s">
        <v>60</v>
      </c>
      <c r="E8588" s="84">
        <v>44866</v>
      </c>
      <c r="F8588" s="85" t="s">
        <v>142</v>
      </c>
      <c r="G8588" s="86">
        <v>0</v>
      </c>
      <c r="H8588" s="86">
        <v>0.19246214559484118</v>
      </c>
      <c r="I8588" s="86">
        <v>0.17939904746872459</v>
      </c>
      <c r="J8588" s="75">
        <v>0</v>
      </c>
      <c r="K8588" s="75">
        <v>0</v>
      </c>
      <c r="L8588" s="75">
        <v>0.16533991631673445</v>
      </c>
    </row>
    <row r="8589" spans="2:12" ht="19.5" customHeight="1" x14ac:dyDescent="0.3">
      <c r="B8589" s="39" t="s">
        <v>57</v>
      </c>
      <c r="C8589" s="83" t="s">
        <v>50</v>
      </c>
      <c r="D8589" s="30" t="s">
        <v>60</v>
      </c>
      <c r="E8589" s="84">
        <v>44835</v>
      </c>
      <c r="F8589" s="85" t="s">
        <v>142</v>
      </c>
      <c r="G8589" s="86">
        <v>0</v>
      </c>
      <c r="H8589" s="86">
        <v>0</v>
      </c>
      <c r="I8589" s="86">
        <v>0</v>
      </c>
      <c r="J8589" s="75">
        <v>0.23340475183542492</v>
      </c>
      <c r="K8589" s="75">
        <v>0.21325744983948106</v>
      </c>
      <c r="L8589" s="75">
        <v>0.20270821481283657</v>
      </c>
    </row>
    <row r="8590" spans="2:12" ht="19.5" customHeight="1" x14ac:dyDescent="0.3">
      <c r="B8590" s="39" t="s">
        <v>57</v>
      </c>
      <c r="C8590" s="83" t="s">
        <v>50</v>
      </c>
      <c r="D8590" s="30" t="s">
        <v>60</v>
      </c>
      <c r="E8590" s="84">
        <v>44805</v>
      </c>
      <c r="F8590" s="85" t="s">
        <v>142</v>
      </c>
      <c r="G8590" s="86">
        <v>0</v>
      </c>
      <c r="H8590" s="86">
        <v>0</v>
      </c>
      <c r="I8590" s="86">
        <v>0.31442538187341279</v>
      </c>
      <c r="J8590" s="75">
        <v>0.28929159032306773</v>
      </c>
      <c r="K8590" s="75">
        <v>0</v>
      </c>
      <c r="L8590" s="75">
        <v>0.29848471013679789</v>
      </c>
    </row>
    <row r="8591" spans="2:12" ht="19.5" customHeight="1" x14ac:dyDescent="0.3">
      <c r="B8591" s="39" t="s">
        <v>57</v>
      </c>
      <c r="C8591" s="83" t="s">
        <v>50</v>
      </c>
      <c r="D8591" s="30" t="s">
        <v>60</v>
      </c>
      <c r="E8591" s="84">
        <v>44774</v>
      </c>
      <c r="F8591" s="85" t="s">
        <v>142</v>
      </c>
      <c r="G8591" s="86">
        <v>0</v>
      </c>
      <c r="H8591" s="86">
        <v>0</v>
      </c>
      <c r="I8591" s="86">
        <v>0.36133139054645952</v>
      </c>
      <c r="J8591" s="75">
        <v>0.3602120422522897</v>
      </c>
      <c r="K8591" s="75">
        <v>0</v>
      </c>
      <c r="L8591" s="75">
        <v>0.39809404294748513</v>
      </c>
    </row>
    <row r="8592" spans="2:12" ht="19.5" customHeight="1" x14ac:dyDescent="0.3">
      <c r="B8592" s="39" t="s">
        <v>57</v>
      </c>
      <c r="C8592" s="83" t="s">
        <v>50</v>
      </c>
      <c r="D8592" s="30" t="s">
        <v>60</v>
      </c>
      <c r="E8592" s="84">
        <v>44743</v>
      </c>
      <c r="F8592" s="85" t="s">
        <v>142</v>
      </c>
      <c r="G8592" s="86">
        <v>0.32244202208733452</v>
      </c>
      <c r="H8592" s="86">
        <v>0.31820542564715254</v>
      </c>
      <c r="I8592" s="86">
        <v>0</v>
      </c>
      <c r="J8592" s="75">
        <v>0</v>
      </c>
      <c r="K8592" s="75">
        <v>0</v>
      </c>
      <c r="L8592" s="75">
        <v>0.32825367345218237</v>
      </c>
    </row>
    <row r="8593" spans="2:12" ht="19.5" customHeight="1" x14ac:dyDescent="0.3">
      <c r="B8593" s="39" t="s">
        <v>57</v>
      </c>
      <c r="C8593" s="83" t="s">
        <v>50</v>
      </c>
      <c r="D8593" s="30" t="s">
        <v>60</v>
      </c>
      <c r="E8593" s="84">
        <v>44713</v>
      </c>
      <c r="F8593" s="85" t="s">
        <v>142</v>
      </c>
      <c r="G8593" s="86">
        <v>0</v>
      </c>
      <c r="H8593" s="86">
        <v>0</v>
      </c>
      <c r="I8593" s="86">
        <v>0.27482711256021392</v>
      </c>
      <c r="J8593" s="75">
        <v>0.26992665838016411</v>
      </c>
      <c r="K8593" s="75">
        <v>0</v>
      </c>
      <c r="L8593" s="75">
        <v>0.27059082360669473</v>
      </c>
    </row>
    <row r="8594" spans="2:12" ht="19.5" customHeight="1" x14ac:dyDescent="0.3">
      <c r="B8594" s="39" t="s">
        <v>57</v>
      </c>
      <c r="C8594" s="83" t="s">
        <v>50</v>
      </c>
      <c r="D8594" s="30" t="s">
        <v>60</v>
      </c>
      <c r="E8594" s="84">
        <v>44682</v>
      </c>
      <c r="F8594" s="85" t="s">
        <v>142</v>
      </c>
      <c r="G8594" s="86">
        <v>0</v>
      </c>
      <c r="H8594" s="86">
        <v>0</v>
      </c>
      <c r="I8594" s="86">
        <v>0</v>
      </c>
      <c r="J8594" s="75">
        <v>0.24775150127644952</v>
      </c>
      <c r="K8594" s="75">
        <v>0.24111364887679179</v>
      </c>
      <c r="L8594" s="75">
        <v>0.23223981594301035</v>
      </c>
    </row>
    <row r="8595" spans="2:12" ht="19.5" customHeight="1" x14ac:dyDescent="0.3">
      <c r="B8595" s="39" t="s">
        <v>57</v>
      </c>
      <c r="C8595" s="83" t="s">
        <v>50</v>
      </c>
      <c r="D8595" s="30" t="s">
        <v>60</v>
      </c>
      <c r="E8595" s="84">
        <v>44652</v>
      </c>
      <c r="F8595" s="85" t="s">
        <v>142</v>
      </c>
      <c r="G8595" s="86">
        <v>0</v>
      </c>
      <c r="H8595" s="86">
        <v>0</v>
      </c>
      <c r="I8595" s="86">
        <v>0</v>
      </c>
      <c r="J8595" s="75">
        <v>0.26837401758912061</v>
      </c>
      <c r="K8595" s="75">
        <v>0.24811420504433435</v>
      </c>
      <c r="L8595" s="75">
        <v>0.23858344463936007</v>
      </c>
    </row>
    <row r="8596" spans="2:12" ht="19.5" customHeight="1" x14ac:dyDescent="0.3">
      <c r="B8596" s="39" t="s">
        <v>57</v>
      </c>
      <c r="C8596" s="83" t="s">
        <v>50</v>
      </c>
      <c r="D8596" s="30" t="s">
        <v>60</v>
      </c>
      <c r="E8596" s="84">
        <v>44621</v>
      </c>
      <c r="F8596" s="85" t="s">
        <v>142</v>
      </c>
      <c r="G8596" s="86">
        <v>0</v>
      </c>
      <c r="H8596" s="86">
        <v>0.38934657438107417</v>
      </c>
      <c r="I8596" s="86">
        <v>0.36144517194099818</v>
      </c>
      <c r="J8596" s="75">
        <v>0</v>
      </c>
      <c r="K8596" s="75">
        <v>0</v>
      </c>
      <c r="L8596" s="75">
        <v>0.34921385726195503</v>
      </c>
    </row>
    <row r="8597" spans="2:12" ht="19.5" customHeight="1" x14ac:dyDescent="0.3">
      <c r="B8597" s="39" t="s">
        <v>57</v>
      </c>
      <c r="C8597" s="83" t="s">
        <v>50</v>
      </c>
      <c r="D8597" s="30" t="s">
        <v>60</v>
      </c>
      <c r="E8597" s="84">
        <v>44593</v>
      </c>
      <c r="F8597" s="85" t="s">
        <v>142</v>
      </c>
      <c r="G8597" s="86">
        <v>0.2891005474638435</v>
      </c>
      <c r="H8597" s="86">
        <v>0.2608231827473787</v>
      </c>
      <c r="I8597" s="86">
        <v>0</v>
      </c>
      <c r="J8597" s="75">
        <v>0</v>
      </c>
      <c r="K8597" s="75">
        <v>0</v>
      </c>
      <c r="L8597" s="75">
        <v>0.25342976786386473</v>
      </c>
    </row>
    <row r="8598" spans="2:12" ht="19.5" customHeight="1" x14ac:dyDescent="0.3">
      <c r="B8598" s="39" t="s">
        <v>57</v>
      </c>
      <c r="C8598" s="83" t="s">
        <v>50</v>
      </c>
      <c r="D8598" s="30" t="s">
        <v>60</v>
      </c>
      <c r="E8598" s="84">
        <v>44562</v>
      </c>
      <c r="F8598" s="85" t="s">
        <v>142</v>
      </c>
      <c r="G8598" s="86">
        <v>0.29848074571600625</v>
      </c>
      <c r="H8598" s="86">
        <v>0.27488548252389777</v>
      </c>
      <c r="I8598" s="86">
        <v>0</v>
      </c>
      <c r="J8598" s="75">
        <v>0</v>
      </c>
      <c r="K8598" s="75">
        <v>0</v>
      </c>
      <c r="L8598" s="75">
        <v>0.25172621507906379</v>
      </c>
    </row>
    <row r="8599" spans="2:12" ht="19.5" customHeight="1" x14ac:dyDescent="0.3">
      <c r="B8599" s="39" t="s">
        <v>57</v>
      </c>
      <c r="C8599" s="83" t="s">
        <v>50</v>
      </c>
      <c r="D8599" s="30" t="s">
        <v>60</v>
      </c>
      <c r="E8599" s="84">
        <v>45108</v>
      </c>
      <c r="F8599" s="85" t="s">
        <v>143</v>
      </c>
      <c r="G8599" s="86">
        <v>0.145016186024676</v>
      </c>
      <c r="H8599" s="86">
        <v>0.13775460127825576</v>
      </c>
      <c r="I8599" s="86">
        <v>0</v>
      </c>
      <c r="J8599" s="75">
        <v>0</v>
      </c>
      <c r="K8599" s="75">
        <v>0</v>
      </c>
      <c r="L8599" s="75">
        <v>0.11761232167203263</v>
      </c>
    </row>
    <row r="8600" spans="2:12" ht="19.5" customHeight="1" x14ac:dyDescent="0.3">
      <c r="B8600" s="39" t="s">
        <v>57</v>
      </c>
      <c r="C8600" s="83" t="s">
        <v>50</v>
      </c>
      <c r="D8600" s="30" t="s">
        <v>60</v>
      </c>
      <c r="E8600" s="84">
        <v>45078</v>
      </c>
      <c r="F8600" s="85" t="s">
        <v>143</v>
      </c>
      <c r="G8600" s="86">
        <v>0</v>
      </c>
      <c r="H8600" s="86">
        <v>0</v>
      </c>
      <c r="I8600" s="86">
        <v>0.13617884580775097</v>
      </c>
      <c r="J8600" s="75">
        <v>0.13087662033025468</v>
      </c>
      <c r="K8600" s="75">
        <v>0</v>
      </c>
      <c r="L8600" s="75">
        <v>0.12389488686314934</v>
      </c>
    </row>
    <row r="8601" spans="2:12" ht="19.5" customHeight="1" x14ac:dyDescent="0.3">
      <c r="B8601" s="39" t="s">
        <v>57</v>
      </c>
      <c r="C8601" s="83" t="s">
        <v>50</v>
      </c>
      <c r="D8601" s="30" t="s">
        <v>60</v>
      </c>
      <c r="E8601" s="84">
        <v>45047</v>
      </c>
      <c r="F8601" s="85" t="s">
        <v>143</v>
      </c>
      <c r="G8601" s="86">
        <v>0</v>
      </c>
      <c r="H8601" s="86">
        <v>0</v>
      </c>
      <c r="I8601" s="86">
        <v>0</v>
      </c>
      <c r="J8601" s="75">
        <v>0.11259507762576186</v>
      </c>
      <c r="K8601" s="75">
        <v>0.10556167341038217</v>
      </c>
      <c r="L8601" s="75">
        <v>0.11141260878154988</v>
      </c>
    </row>
    <row r="8602" spans="2:12" ht="19.5" customHeight="1" x14ac:dyDescent="0.3">
      <c r="B8602" s="39" t="s">
        <v>57</v>
      </c>
      <c r="C8602" s="83" t="s">
        <v>50</v>
      </c>
      <c r="D8602" s="30" t="s">
        <v>60</v>
      </c>
      <c r="E8602" s="84">
        <v>45017</v>
      </c>
      <c r="F8602" s="85" t="s">
        <v>143</v>
      </c>
      <c r="G8602" s="86">
        <v>0</v>
      </c>
      <c r="H8602" s="86">
        <v>0</v>
      </c>
      <c r="I8602" s="86">
        <v>0</v>
      </c>
      <c r="J8602" s="75">
        <v>0.12122790891103177</v>
      </c>
      <c r="K8602" s="75">
        <v>0.10797345897978594</v>
      </c>
      <c r="L8602" s="75">
        <v>0.11437158089377564</v>
      </c>
    </row>
    <row r="8603" spans="2:12" ht="19.5" customHeight="1" x14ac:dyDescent="0.3">
      <c r="B8603" s="39" t="s">
        <v>57</v>
      </c>
      <c r="C8603" s="83" t="s">
        <v>50</v>
      </c>
      <c r="D8603" s="30" t="s">
        <v>60</v>
      </c>
      <c r="E8603" s="84">
        <v>44986</v>
      </c>
      <c r="F8603" s="85" t="s">
        <v>143</v>
      </c>
      <c r="G8603" s="86">
        <v>0</v>
      </c>
      <c r="H8603" s="86">
        <v>0.14549970179114088</v>
      </c>
      <c r="I8603" s="86">
        <v>0.12656102271696901</v>
      </c>
      <c r="J8603" s="75">
        <v>0</v>
      </c>
      <c r="K8603" s="75">
        <v>0</v>
      </c>
      <c r="L8603" s="75">
        <v>0.13511466850830953</v>
      </c>
    </row>
    <row r="8604" spans="2:12" ht="19.5" customHeight="1" x14ac:dyDescent="0.3">
      <c r="B8604" s="39" t="s">
        <v>57</v>
      </c>
      <c r="C8604" s="83" t="s">
        <v>50</v>
      </c>
      <c r="D8604" s="30" t="s">
        <v>60</v>
      </c>
      <c r="E8604" s="84">
        <v>44958</v>
      </c>
      <c r="F8604" s="85" t="s">
        <v>143</v>
      </c>
      <c r="G8604" s="86">
        <v>0.20779509858057232</v>
      </c>
      <c r="H8604" s="86">
        <v>0.19290179772754401</v>
      </c>
      <c r="I8604" s="86">
        <v>0</v>
      </c>
      <c r="J8604" s="75">
        <v>0</v>
      </c>
      <c r="K8604" s="75">
        <v>0</v>
      </c>
      <c r="L8604" s="75">
        <v>0.16993447661041564</v>
      </c>
    </row>
    <row r="8605" spans="2:12" ht="19.5" customHeight="1" x14ac:dyDescent="0.3">
      <c r="B8605" s="39" t="s">
        <v>57</v>
      </c>
      <c r="C8605" s="83" t="s">
        <v>50</v>
      </c>
      <c r="D8605" s="30" t="s">
        <v>60</v>
      </c>
      <c r="E8605" s="84">
        <v>44927</v>
      </c>
      <c r="F8605" s="85" t="s">
        <v>143</v>
      </c>
      <c r="G8605" s="86">
        <v>0.16362974876891115</v>
      </c>
      <c r="H8605" s="86">
        <v>0.14006090238652835</v>
      </c>
      <c r="I8605" s="86">
        <v>0</v>
      </c>
      <c r="J8605" s="75">
        <v>0</v>
      </c>
      <c r="K8605" s="75">
        <v>0</v>
      </c>
      <c r="L8605" s="75">
        <v>9.1956473219960769E-2</v>
      </c>
    </row>
    <row r="8606" spans="2:12" ht="19.5" customHeight="1" x14ac:dyDescent="0.3">
      <c r="B8606" s="39" t="s">
        <v>57</v>
      </c>
      <c r="C8606" s="83" t="s">
        <v>50</v>
      </c>
      <c r="D8606" s="30" t="s">
        <v>60</v>
      </c>
      <c r="E8606" s="84">
        <v>44896</v>
      </c>
      <c r="F8606" s="85" t="s">
        <v>143</v>
      </c>
      <c r="G8606" s="86">
        <v>0.20960393681823083</v>
      </c>
      <c r="H8606" s="86">
        <v>0.19778778280925063</v>
      </c>
      <c r="I8606" s="86">
        <v>0</v>
      </c>
      <c r="J8606" s="75">
        <v>0</v>
      </c>
      <c r="K8606" s="75">
        <v>0</v>
      </c>
      <c r="L8606" s="75">
        <v>0.20356826128587227</v>
      </c>
    </row>
    <row r="8607" spans="2:12" ht="19.5" customHeight="1" x14ac:dyDescent="0.3">
      <c r="B8607" s="39" t="s">
        <v>57</v>
      </c>
      <c r="C8607" s="83" t="s">
        <v>50</v>
      </c>
      <c r="D8607" s="30" t="s">
        <v>60</v>
      </c>
      <c r="E8607" s="84">
        <v>44866</v>
      </c>
      <c r="F8607" s="85" t="s">
        <v>143</v>
      </c>
      <c r="G8607" s="86">
        <v>0</v>
      </c>
      <c r="H8607" s="86">
        <v>0.19046214559484118</v>
      </c>
      <c r="I8607" s="86">
        <v>0.17739904746872459</v>
      </c>
      <c r="J8607" s="75">
        <v>0</v>
      </c>
      <c r="K8607" s="75">
        <v>0</v>
      </c>
      <c r="L8607" s="75">
        <v>0.16333991631673445</v>
      </c>
    </row>
    <row r="8608" spans="2:12" ht="19.5" customHeight="1" x14ac:dyDescent="0.3">
      <c r="B8608" s="39" t="s">
        <v>57</v>
      </c>
      <c r="C8608" s="83" t="s">
        <v>50</v>
      </c>
      <c r="D8608" s="30" t="s">
        <v>60</v>
      </c>
      <c r="E8608" s="84">
        <v>44835</v>
      </c>
      <c r="F8608" s="85" t="s">
        <v>143</v>
      </c>
      <c r="G8608" s="86">
        <v>0</v>
      </c>
      <c r="H8608" s="86">
        <v>0</v>
      </c>
      <c r="I8608" s="86">
        <v>0</v>
      </c>
      <c r="J8608" s="75">
        <v>0.23140475183542492</v>
      </c>
      <c r="K8608" s="75">
        <v>0.21125744983948105</v>
      </c>
      <c r="L8608" s="75">
        <v>0.20070821481283657</v>
      </c>
    </row>
    <row r="8609" spans="2:12" ht="19.5" customHeight="1" x14ac:dyDescent="0.3">
      <c r="B8609" s="39" t="s">
        <v>57</v>
      </c>
      <c r="C8609" s="83" t="s">
        <v>50</v>
      </c>
      <c r="D8609" s="30" t="s">
        <v>60</v>
      </c>
      <c r="E8609" s="84">
        <v>44805</v>
      </c>
      <c r="F8609" s="85" t="s">
        <v>143</v>
      </c>
      <c r="G8609" s="86">
        <v>0</v>
      </c>
      <c r="H8609" s="86">
        <v>0</v>
      </c>
      <c r="I8609" s="86">
        <v>0.31242538187341279</v>
      </c>
      <c r="J8609" s="75">
        <v>0.28729159032306772</v>
      </c>
      <c r="K8609" s="75">
        <v>0</v>
      </c>
      <c r="L8609" s="75">
        <v>0.29648471013679789</v>
      </c>
    </row>
    <row r="8610" spans="2:12" ht="19.5" customHeight="1" x14ac:dyDescent="0.3">
      <c r="B8610" s="39" t="s">
        <v>57</v>
      </c>
      <c r="C8610" s="83" t="s">
        <v>50</v>
      </c>
      <c r="D8610" s="30" t="s">
        <v>60</v>
      </c>
      <c r="E8610" s="84">
        <v>44774</v>
      </c>
      <c r="F8610" s="85" t="s">
        <v>143</v>
      </c>
      <c r="G8610" s="86">
        <v>0</v>
      </c>
      <c r="H8610" s="86">
        <v>0</v>
      </c>
      <c r="I8610" s="86">
        <v>0.35933139054645952</v>
      </c>
      <c r="J8610" s="75">
        <v>0.3582120422522897</v>
      </c>
      <c r="K8610" s="75">
        <v>0</v>
      </c>
      <c r="L8610" s="75">
        <v>0.39609404294748513</v>
      </c>
    </row>
    <row r="8611" spans="2:12" ht="19.5" customHeight="1" x14ac:dyDescent="0.3">
      <c r="B8611" s="39" t="s">
        <v>57</v>
      </c>
      <c r="C8611" s="83" t="s">
        <v>50</v>
      </c>
      <c r="D8611" s="30" t="s">
        <v>60</v>
      </c>
      <c r="E8611" s="84">
        <v>44743</v>
      </c>
      <c r="F8611" s="85" t="s">
        <v>143</v>
      </c>
      <c r="G8611" s="86">
        <v>0.32044202208733452</v>
      </c>
      <c r="H8611" s="86">
        <v>0.31620542564715254</v>
      </c>
      <c r="I8611" s="86">
        <v>0</v>
      </c>
      <c r="J8611" s="75">
        <v>0</v>
      </c>
      <c r="K8611" s="75">
        <v>0</v>
      </c>
      <c r="L8611" s="75">
        <v>0.32625367345218237</v>
      </c>
    </row>
    <row r="8612" spans="2:12" ht="19.5" customHeight="1" x14ac:dyDescent="0.3">
      <c r="B8612" s="39" t="s">
        <v>57</v>
      </c>
      <c r="C8612" s="83" t="s">
        <v>50</v>
      </c>
      <c r="D8612" s="30" t="s">
        <v>60</v>
      </c>
      <c r="E8612" s="84">
        <v>44713</v>
      </c>
      <c r="F8612" s="85" t="s">
        <v>143</v>
      </c>
      <c r="G8612" s="86">
        <v>0</v>
      </c>
      <c r="H8612" s="86">
        <v>0</v>
      </c>
      <c r="I8612" s="86">
        <v>0.27282711256021391</v>
      </c>
      <c r="J8612" s="75">
        <v>0.26792665838016411</v>
      </c>
      <c r="K8612" s="75">
        <v>0</v>
      </c>
      <c r="L8612" s="75">
        <v>0.26859082360669473</v>
      </c>
    </row>
    <row r="8613" spans="2:12" ht="19.5" customHeight="1" x14ac:dyDescent="0.3">
      <c r="B8613" s="39" t="s">
        <v>57</v>
      </c>
      <c r="C8613" s="83" t="s">
        <v>50</v>
      </c>
      <c r="D8613" s="30" t="s">
        <v>60</v>
      </c>
      <c r="E8613" s="84">
        <v>44682</v>
      </c>
      <c r="F8613" s="85" t="s">
        <v>143</v>
      </c>
      <c r="G8613" s="86">
        <v>0</v>
      </c>
      <c r="H8613" s="86">
        <v>0</v>
      </c>
      <c r="I8613" s="86">
        <v>0</v>
      </c>
      <c r="J8613" s="75">
        <v>0.24575150127644951</v>
      </c>
      <c r="K8613" s="75">
        <v>0.23911364887679179</v>
      </c>
      <c r="L8613" s="75">
        <v>0.23023981594301035</v>
      </c>
    </row>
    <row r="8614" spans="2:12" ht="19.5" customHeight="1" x14ac:dyDescent="0.3">
      <c r="B8614" s="39" t="s">
        <v>57</v>
      </c>
      <c r="C8614" s="83" t="s">
        <v>50</v>
      </c>
      <c r="D8614" s="30" t="s">
        <v>60</v>
      </c>
      <c r="E8614" s="84">
        <v>44652</v>
      </c>
      <c r="F8614" s="85" t="s">
        <v>143</v>
      </c>
      <c r="G8614" s="86">
        <v>0</v>
      </c>
      <c r="H8614" s="86">
        <v>0</v>
      </c>
      <c r="I8614" s="86">
        <v>0</v>
      </c>
      <c r="J8614" s="75">
        <v>0.2663740175891206</v>
      </c>
      <c r="K8614" s="75">
        <v>0.24611420504433434</v>
      </c>
      <c r="L8614" s="75">
        <v>0.23658344463936007</v>
      </c>
    </row>
    <row r="8615" spans="2:12" ht="19.5" customHeight="1" x14ac:dyDescent="0.3">
      <c r="B8615" s="39" t="s">
        <v>57</v>
      </c>
      <c r="C8615" s="83" t="s">
        <v>50</v>
      </c>
      <c r="D8615" s="30" t="s">
        <v>60</v>
      </c>
      <c r="E8615" s="84">
        <v>44621</v>
      </c>
      <c r="F8615" s="85" t="s">
        <v>143</v>
      </c>
      <c r="G8615" s="86">
        <v>0</v>
      </c>
      <c r="H8615" s="86">
        <v>0.38734657438107417</v>
      </c>
      <c r="I8615" s="86">
        <v>0.35944517194099818</v>
      </c>
      <c r="J8615" s="75">
        <v>0</v>
      </c>
      <c r="K8615" s="75">
        <v>0</v>
      </c>
      <c r="L8615" s="75">
        <v>0.34721385726195503</v>
      </c>
    </row>
    <row r="8616" spans="2:12" ht="19.5" customHeight="1" x14ac:dyDescent="0.3">
      <c r="B8616" s="39" t="s">
        <v>57</v>
      </c>
      <c r="C8616" s="83" t="s">
        <v>50</v>
      </c>
      <c r="D8616" s="30" t="s">
        <v>60</v>
      </c>
      <c r="E8616" s="84">
        <v>44593</v>
      </c>
      <c r="F8616" s="85" t="s">
        <v>143</v>
      </c>
      <c r="G8616" s="86">
        <v>0.2871005474638435</v>
      </c>
      <c r="H8616" s="86">
        <v>0.2588231827473787</v>
      </c>
      <c r="I8616" s="86">
        <v>0</v>
      </c>
      <c r="J8616" s="75">
        <v>0</v>
      </c>
      <c r="K8616" s="75">
        <v>0</v>
      </c>
      <c r="L8616" s="75">
        <v>0.25142976786386473</v>
      </c>
    </row>
    <row r="8617" spans="2:12" ht="19.5" customHeight="1" x14ac:dyDescent="0.3">
      <c r="B8617" s="39" t="s">
        <v>57</v>
      </c>
      <c r="C8617" s="83" t="s">
        <v>50</v>
      </c>
      <c r="D8617" s="30" t="s">
        <v>60</v>
      </c>
      <c r="E8617" s="84">
        <v>44562</v>
      </c>
      <c r="F8617" s="85" t="s">
        <v>143</v>
      </c>
      <c r="G8617" s="86">
        <v>0.29648074571600624</v>
      </c>
      <c r="H8617" s="86">
        <v>0.27288548252389777</v>
      </c>
      <c r="I8617" s="86">
        <v>0</v>
      </c>
      <c r="J8617" s="75">
        <v>0</v>
      </c>
      <c r="K8617" s="75">
        <v>0</v>
      </c>
      <c r="L8617" s="75">
        <v>0.24972621507906378</v>
      </c>
    </row>
    <row r="8618" spans="2:12" ht="19.5" customHeight="1" x14ac:dyDescent="0.3">
      <c r="B8618" s="39" t="s">
        <v>57</v>
      </c>
      <c r="C8618" s="83" t="s">
        <v>50</v>
      </c>
      <c r="D8618" s="30" t="s">
        <v>60</v>
      </c>
      <c r="E8618" s="84">
        <v>45108</v>
      </c>
      <c r="F8618" s="85" t="s">
        <v>144</v>
      </c>
      <c r="G8618" s="86">
        <v>0.142016186024676</v>
      </c>
      <c r="H8618" s="86">
        <v>0.13475460127825575</v>
      </c>
      <c r="I8618" s="86">
        <v>0</v>
      </c>
      <c r="J8618" s="75">
        <v>0</v>
      </c>
      <c r="K8618" s="75">
        <v>0</v>
      </c>
      <c r="L8618" s="75">
        <v>0.11461232167203264</v>
      </c>
    </row>
    <row r="8619" spans="2:12" ht="19.5" customHeight="1" x14ac:dyDescent="0.3">
      <c r="B8619" s="39" t="s">
        <v>57</v>
      </c>
      <c r="C8619" s="83" t="s">
        <v>50</v>
      </c>
      <c r="D8619" s="30" t="s">
        <v>60</v>
      </c>
      <c r="E8619" s="84">
        <v>45078</v>
      </c>
      <c r="F8619" s="85" t="s">
        <v>144</v>
      </c>
      <c r="G8619" s="86">
        <v>0</v>
      </c>
      <c r="H8619" s="86">
        <v>0</v>
      </c>
      <c r="I8619" s="86">
        <v>0.13317884580775097</v>
      </c>
      <c r="J8619" s="75">
        <v>0.12787662033025468</v>
      </c>
      <c r="K8619" s="75">
        <v>0</v>
      </c>
      <c r="L8619" s="75">
        <v>0.12089488686314935</v>
      </c>
    </row>
    <row r="8620" spans="2:12" ht="19.5" customHeight="1" x14ac:dyDescent="0.3">
      <c r="B8620" s="39" t="s">
        <v>57</v>
      </c>
      <c r="C8620" s="83" t="s">
        <v>50</v>
      </c>
      <c r="D8620" s="30" t="s">
        <v>60</v>
      </c>
      <c r="E8620" s="84">
        <v>45047</v>
      </c>
      <c r="F8620" s="85" t="s">
        <v>144</v>
      </c>
      <c r="G8620" s="86">
        <v>0</v>
      </c>
      <c r="H8620" s="86">
        <v>0</v>
      </c>
      <c r="I8620" s="86">
        <v>0</v>
      </c>
      <c r="J8620" s="75">
        <v>0.10959507762576187</v>
      </c>
      <c r="K8620" s="75">
        <v>0.10256167341038218</v>
      </c>
      <c r="L8620" s="75">
        <v>0.10841260878154989</v>
      </c>
    </row>
    <row r="8621" spans="2:12" ht="19.5" customHeight="1" x14ac:dyDescent="0.3">
      <c r="B8621" s="39" t="s">
        <v>57</v>
      </c>
      <c r="C8621" s="83" t="s">
        <v>50</v>
      </c>
      <c r="D8621" s="30" t="s">
        <v>60</v>
      </c>
      <c r="E8621" s="84">
        <v>45017</v>
      </c>
      <c r="F8621" s="85" t="s">
        <v>144</v>
      </c>
      <c r="G8621" s="86">
        <v>0</v>
      </c>
      <c r="H8621" s="86">
        <v>0</v>
      </c>
      <c r="I8621" s="86">
        <v>0</v>
      </c>
      <c r="J8621" s="75">
        <v>0.11822790891103178</v>
      </c>
      <c r="K8621" s="75">
        <v>0.10497345897978595</v>
      </c>
      <c r="L8621" s="75">
        <v>0.11137158089377565</v>
      </c>
    </row>
    <row r="8622" spans="2:12" ht="19.5" customHeight="1" x14ac:dyDescent="0.3">
      <c r="B8622" s="39" t="s">
        <v>57</v>
      </c>
      <c r="C8622" s="83" t="s">
        <v>50</v>
      </c>
      <c r="D8622" s="30" t="s">
        <v>60</v>
      </c>
      <c r="E8622" s="84">
        <v>44986</v>
      </c>
      <c r="F8622" s="85" t="s">
        <v>144</v>
      </c>
      <c r="G8622" s="86">
        <v>0</v>
      </c>
      <c r="H8622" s="86">
        <v>0.14249970179114088</v>
      </c>
      <c r="I8622" s="86">
        <v>0.12356102271696902</v>
      </c>
      <c r="J8622" s="75">
        <v>0</v>
      </c>
      <c r="K8622" s="75">
        <v>0</v>
      </c>
      <c r="L8622" s="75">
        <v>0.13211466850830952</v>
      </c>
    </row>
    <row r="8623" spans="2:12" ht="19.5" customHeight="1" x14ac:dyDescent="0.3">
      <c r="B8623" s="39" t="s">
        <v>57</v>
      </c>
      <c r="C8623" s="83" t="s">
        <v>50</v>
      </c>
      <c r="D8623" s="30" t="s">
        <v>60</v>
      </c>
      <c r="E8623" s="84">
        <v>44958</v>
      </c>
      <c r="F8623" s="85" t="s">
        <v>144</v>
      </c>
      <c r="G8623" s="86">
        <v>0.20479509858057232</v>
      </c>
      <c r="H8623" s="86">
        <v>0.18990179772754401</v>
      </c>
      <c r="I8623" s="86">
        <v>0</v>
      </c>
      <c r="J8623" s="75">
        <v>0</v>
      </c>
      <c r="K8623" s="75">
        <v>0</v>
      </c>
      <c r="L8623" s="75">
        <v>0.16693447661041563</v>
      </c>
    </row>
    <row r="8624" spans="2:12" ht="19.5" customHeight="1" x14ac:dyDescent="0.3">
      <c r="B8624" s="39" t="s">
        <v>57</v>
      </c>
      <c r="C8624" s="83" t="s">
        <v>50</v>
      </c>
      <c r="D8624" s="30" t="s">
        <v>60</v>
      </c>
      <c r="E8624" s="84">
        <v>44927</v>
      </c>
      <c r="F8624" s="85" t="s">
        <v>144</v>
      </c>
      <c r="G8624" s="86">
        <v>0.16062974876891115</v>
      </c>
      <c r="H8624" s="86">
        <v>0.13706090238652835</v>
      </c>
      <c r="I8624" s="86">
        <v>0</v>
      </c>
      <c r="J8624" s="75">
        <v>0</v>
      </c>
      <c r="K8624" s="75">
        <v>0</v>
      </c>
      <c r="L8624" s="75">
        <v>8.895647321996078E-2</v>
      </c>
    </row>
    <row r="8625" spans="2:12" ht="19.5" customHeight="1" x14ac:dyDescent="0.3">
      <c r="B8625" s="39" t="s">
        <v>57</v>
      </c>
      <c r="C8625" s="83" t="s">
        <v>50</v>
      </c>
      <c r="D8625" s="30" t="s">
        <v>60</v>
      </c>
      <c r="E8625" s="84">
        <v>44896</v>
      </c>
      <c r="F8625" s="85" t="s">
        <v>144</v>
      </c>
      <c r="G8625" s="86">
        <v>0.20660393681823083</v>
      </c>
      <c r="H8625" s="86">
        <v>0.19478778280925063</v>
      </c>
      <c r="I8625" s="86">
        <v>0</v>
      </c>
      <c r="J8625" s="75">
        <v>0</v>
      </c>
      <c r="K8625" s="75">
        <v>0</v>
      </c>
      <c r="L8625" s="75">
        <v>0.20056826128587227</v>
      </c>
    </row>
    <row r="8626" spans="2:12" ht="19.5" customHeight="1" x14ac:dyDescent="0.3">
      <c r="B8626" s="39" t="s">
        <v>57</v>
      </c>
      <c r="C8626" s="83" t="s">
        <v>50</v>
      </c>
      <c r="D8626" s="30" t="s">
        <v>60</v>
      </c>
      <c r="E8626" s="84">
        <v>44866</v>
      </c>
      <c r="F8626" s="85" t="s">
        <v>144</v>
      </c>
      <c r="G8626" s="86">
        <v>0</v>
      </c>
      <c r="H8626" s="86">
        <v>0.18746214559484117</v>
      </c>
      <c r="I8626" s="86">
        <v>0.17439904746872459</v>
      </c>
      <c r="J8626" s="75">
        <v>0</v>
      </c>
      <c r="K8626" s="75">
        <v>0</v>
      </c>
      <c r="L8626" s="75">
        <v>0.16033991631673444</v>
      </c>
    </row>
    <row r="8627" spans="2:12" ht="19.5" customHeight="1" x14ac:dyDescent="0.3">
      <c r="B8627" s="39" t="s">
        <v>57</v>
      </c>
      <c r="C8627" s="83" t="s">
        <v>50</v>
      </c>
      <c r="D8627" s="30" t="s">
        <v>60</v>
      </c>
      <c r="E8627" s="84">
        <v>44835</v>
      </c>
      <c r="F8627" s="85" t="s">
        <v>144</v>
      </c>
      <c r="G8627" s="86">
        <v>0</v>
      </c>
      <c r="H8627" s="86">
        <v>0</v>
      </c>
      <c r="I8627" s="86">
        <v>0</v>
      </c>
      <c r="J8627" s="75">
        <v>0.22840475183542491</v>
      </c>
      <c r="K8627" s="75">
        <v>0.20825744983948105</v>
      </c>
      <c r="L8627" s="75">
        <v>0.19770821481283657</v>
      </c>
    </row>
    <row r="8628" spans="2:12" ht="19.5" customHeight="1" x14ac:dyDescent="0.3">
      <c r="B8628" s="39" t="s">
        <v>57</v>
      </c>
      <c r="C8628" s="83" t="s">
        <v>50</v>
      </c>
      <c r="D8628" s="30" t="s">
        <v>60</v>
      </c>
      <c r="E8628" s="84">
        <v>44805</v>
      </c>
      <c r="F8628" s="85" t="s">
        <v>144</v>
      </c>
      <c r="G8628" s="86">
        <v>0</v>
      </c>
      <c r="H8628" s="86">
        <v>0</v>
      </c>
      <c r="I8628" s="86">
        <v>0.30942538187341279</v>
      </c>
      <c r="J8628" s="75">
        <v>0.28429159032306772</v>
      </c>
      <c r="K8628" s="75">
        <v>0</v>
      </c>
      <c r="L8628" s="75">
        <v>0.29348471013679789</v>
      </c>
    </row>
    <row r="8629" spans="2:12" ht="19.5" customHeight="1" x14ac:dyDescent="0.3">
      <c r="B8629" s="39" t="s">
        <v>57</v>
      </c>
      <c r="C8629" s="83" t="s">
        <v>50</v>
      </c>
      <c r="D8629" s="30" t="s">
        <v>60</v>
      </c>
      <c r="E8629" s="84">
        <v>44774</v>
      </c>
      <c r="F8629" s="85" t="s">
        <v>144</v>
      </c>
      <c r="G8629" s="86">
        <v>0</v>
      </c>
      <c r="H8629" s="86">
        <v>0</v>
      </c>
      <c r="I8629" s="86">
        <v>0.35633139054645951</v>
      </c>
      <c r="J8629" s="75">
        <v>0.35521204225228969</v>
      </c>
      <c r="K8629" s="75">
        <v>0</v>
      </c>
      <c r="L8629" s="75">
        <v>0.39309404294748512</v>
      </c>
    </row>
    <row r="8630" spans="2:12" ht="19.5" customHeight="1" x14ac:dyDescent="0.3">
      <c r="B8630" s="39" t="s">
        <v>57</v>
      </c>
      <c r="C8630" s="83" t="s">
        <v>50</v>
      </c>
      <c r="D8630" s="30" t="s">
        <v>60</v>
      </c>
      <c r="E8630" s="84">
        <v>44743</v>
      </c>
      <c r="F8630" s="85" t="s">
        <v>144</v>
      </c>
      <c r="G8630" s="86">
        <v>0.31744202208733452</v>
      </c>
      <c r="H8630" s="86">
        <v>0.31320542564715254</v>
      </c>
      <c r="I8630" s="86">
        <v>0</v>
      </c>
      <c r="J8630" s="75">
        <v>0</v>
      </c>
      <c r="K8630" s="75">
        <v>0</v>
      </c>
      <c r="L8630" s="75">
        <v>0.32325367345218237</v>
      </c>
    </row>
    <row r="8631" spans="2:12" ht="19.5" customHeight="1" x14ac:dyDescent="0.3">
      <c r="B8631" s="39" t="s">
        <v>57</v>
      </c>
      <c r="C8631" s="83" t="s">
        <v>50</v>
      </c>
      <c r="D8631" s="30" t="s">
        <v>60</v>
      </c>
      <c r="E8631" s="84">
        <v>44713</v>
      </c>
      <c r="F8631" s="85" t="s">
        <v>144</v>
      </c>
      <c r="G8631" s="86">
        <v>0</v>
      </c>
      <c r="H8631" s="86">
        <v>0</v>
      </c>
      <c r="I8631" s="86">
        <v>0.26982711256021391</v>
      </c>
      <c r="J8631" s="75">
        <v>0.2649266583801641</v>
      </c>
      <c r="K8631" s="75">
        <v>0</v>
      </c>
      <c r="L8631" s="75">
        <v>0.26559082360669473</v>
      </c>
    </row>
    <row r="8632" spans="2:12" ht="19.5" customHeight="1" x14ac:dyDescent="0.3">
      <c r="B8632" s="39" t="s">
        <v>57</v>
      </c>
      <c r="C8632" s="83" t="s">
        <v>50</v>
      </c>
      <c r="D8632" s="30" t="s">
        <v>60</v>
      </c>
      <c r="E8632" s="84">
        <v>44682</v>
      </c>
      <c r="F8632" s="85" t="s">
        <v>144</v>
      </c>
      <c r="G8632" s="86">
        <v>0</v>
      </c>
      <c r="H8632" s="86">
        <v>0</v>
      </c>
      <c r="I8632" s="86">
        <v>0</v>
      </c>
      <c r="J8632" s="75">
        <v>0.24275150127644951</v>
      </c>
      <c r="K8632" s="75">
        <v>0.23611364887679179</v>
      </c>
      <c r="L8632" s="75">
        <v>0.22723981594301035</v>
      </c>
    </row>
    <row r="8633" spans="2:12" ht="19.5" customHeight="1" x14ac:dyDescent="0.3">
      <c r="B8633" s="39" t="s">
        <v>57</v>
      </c>
      <c r="C8633" s="83" t="s">
        <v>50</v>
      </c>
      <c r="D8633" s="30" t="s">
        <v>60</v>
      </c>
      <c r="E8633" s="84">
        <v>44652</v>
      </c>
      <c r="F8633" s="85" t="s">
        <v>144</v>
      </c>
      <c r="G8633" s="86">
        <v>0</v>
      </c>
      <c r="H8633" s="86">
        <v>0</v>
      </c>
      <c r="I8633" s="86">
        <v>0</v>
      </c>
      <c r="J8633" s="75">
        <v>0.2633740175891206</v>
      </c>
      <c r="K8633" s="75">
        <v>0.24311420504433434</v>
      </c>
      <c r="L8633" s="75">
        <v>0.23358344463936007</v>
      </c>
    </row>
    <row r="8634" spans="2:12" ht="19.5" customHeight="1" x14ac:dyDescent="0.3">
      <c r="B8634" s="39" t="s">
        <v>57</v>
      </c>
      <c r="C8634" s="83" t="s">
        <v>50</v>
      </c>
      <c r="D8634" s="30" t="s">
        <v>60</v>
      </c>
      <c r="E8634" s="84">
        <v>44621</v>
      </c>
      <c r="F8634" s="85" t="s">
        <v>144</v>
      </c>
      <c r="G8634" s="86">
        <v>0</v>
      </c>
      <c r="H8634" s="86">
        <v>0.38434657438107417</v>
      </c>
      <c r="I8634" s="86">
        <v>0.35644517194099817</v>
      </c>
      <c r="J8634" s="75">
        <v>0</v>
      </c>
      <c r="K8634" s="75">
        <v>0</v>
      </c>
      <c r="L8634" s="75">
        <v>0.34421385726195503</v>
      </c>
    </row>
    <row r="8635" spans="2:12" ht="19.5" customHeight="1" x14ac:dyDescent="0.3">
      <c r="B8635" s="39" t="s">
        <v>57</v>
      </c>
      <c r="C8635" s="83" t="s">
        <v>50</v>
      </c>
      <c r="D8635" s="30" t="s">
        <v>60</v>
      </c>
      <c r="E8635" s="84">
        <v>44593</v>
      </c>
      <c r="F8635" s="85" t="s">
        <v>144</v>
      </c>
      <c r="G8635" s="86">
        <v>0.2841005474638435</v>
      </c>
      <c r="H8635" s="86">
        <v>0.2558231827473787</v>
      </c>
      <c r="I8635" s="86">
        <v>0</v>
      </c>
      <c r="J8635" s="75">
        <v>0</v>
      </c>
      <c r="K8635" s="75">
        <v>0</v>
      </c>
      <c r="L8635" s="75">
        <v>0.24842976786386475</v>
      </c>
    </row>
    <row r="8636" spans="2:12" ht="19.5" customHeight="1" x14ac:dyDescent="0.3">
      <c r="B8636" s="39" t="s">
        <v>57</v>
      </c>
      <c r="C8636" s="83" t="s">
        <v>50</v>
      </c>
      <c r="D8636" s="30" t="s">
        <v>60</v>
      </c>
      <c r="E8636" s="84">
        <v>44562</v>
      </c>
      <c r="F8636" s="85" t="s">
        <v>144</v>
      </c>
      <c r="G8636" s="86">
        <v>0.29348074571600624</v>
      </c>
      <c r="H8636" s="86">
        <v>0.26988548252389777</v>
      </c>
      <c r="I8636" s="86">
        <v>0</v>
      </c>
      <c r="J8636" s="75">
        <v>0</v>
      </c>
      <c r="K8636" s="75">
        <v>0</v>
      </c>
      <c r="L8636" s="75">
        <v>0.24672621507906378</v>
      </c>
    </row>
    <row r="8637" spans="2:12" ht="19.5" customHeight="1" x14ac:dyDescent="0.3">
      <c r="B8637" s="39" t="s">
        <v>57</v>
      </c>
      <c r="C8637" s="83" t="s">
        <v>50</v>
      </c>
      <c r="D8637" s="30" t="s">
        <v>82</v>
      </c>
      <c r="E8637" s="29">
        <v>45047</v>
      </c>
      <c r="F8637" s="28" t="s">
        <v>125</v>
      </c>
      <c r="G8637" s="27">
        <v>0</v>
      </c>
      <c r="H8637" s="27">
        <v>0</v>
      </c>
      <c r="I8637" s="27">
        <v>0</v>
      </c>
      <c r="J8637" s="26">
        <v>0.11023891299999999</v>
      </c>
      <c r="K8637" s="26">
        <v>0.10178604300000001</v>
      </c>
      <c r="L8637" s="26">
        <v>0.104948231</v>
      </c>
    </row>
    <row r="8638" spans="2:12" ht="19.5" customHeight="1" x14ac:dyDescent="0.3">
      <c r="B8638" s="88" t="s">
        <v>57</v>
      </c>
      <c r="C8638" s="83" t="s">
        <v>50</v>
      </c>
      <c r="D8638" s="30" t="s">
        <v>82</v>
      </c>
      <c r="E8638" s="29">
        <v>45078</v>
      </c>
      <c r="F8638" s="28" t="s">
        <v>125</v>
      </c>
      <c r="G8638" s="27">
        <v>0</v>
      </c>
      <c r="H8638" s="27">
        <v>0</v>
      </c>
      <c r="I8638" s="27">
        <v>0.12623891336628962</v>
      </c>
      <c r="J8638" s="26">
        <v>0.11878604327971364</v>
      </c>
      <c r="K8638" s="26">
        <v>0</v>
      </c>
      <c r="L8638" s="26">
        <v>0.11994823050659639</v>
      </c>
    </row>
    <row r="8639" spans="2:12" ht="19.5" customHeight="1" x14ac:dyDescent="0.3">
      <c r="B8639" s="39" t="s">
        <v>57</v>
      </c>
      <c r="C8639" s="83" t="s">
        <v>50</v>
      </c>
      <c r="D8639" s="30" t="s">
        <v>82</v>
      </c>
      <c r="E8639" s="29">
        <v>45047</v>
      </c>
      <c r="F8639" s="28" t="s">
        <v>126</v>
      </c>
      <c r="G8639" s="27">
        <v>0</v>
      </c>
      <c r="H8639" s="27">
        <v>0</v>
      </c>
      <c r="I8639" s="27">
        <v>0</v>
      </c>
      <c r="J8639" s="26">
        <v>0.115238913</v>
      </c>
      <c r="K8639" s="26">
        <v>0.106786043</v>
      </c>
      <c r="L8639" s="26">
        <v>0.10994823099999999</v>
      </c>
    </row>
    <row r="8640" spans="2:12" ht="19.5" customHeight="1" x14ac:dyDescent="0.3">
      <c r="B8640" s="89" t="s">
        <v>57</v>
      </c>
      <c r="C8640" s="83" t="s">
        <v>50</v>
      </c>
      <c r="D8640" s="30" t="s">
        <v>82</v>
      </c>
      <c r="E8640" s="29">
        <v>45078</v>
      </c>
      <c r="F8640" s="28" t="s">
        <v>126</v>
      </c>
      <c r="G8640" s="27">
        <v>0</v>
      </c>
      <c r="H8640" s="27">
        <v>0</v>
      </c>
      <c r="I8640" s="27">
        <v>0.13123891336628962</v>
      </c>
      <c r="J8640" s="26">
        <v>0.12078604327971364</v>
      </c>
      <c r="K8640" s="26">
        <v>0</v>
      </c>
      <c r="L8640" s="26">
        <v>0.12494823050659638</v>
      </c>
    </row>
    <row r="8641" spans="2:12" ht="19.5" customHeight="1" x14ac:dyDescent="0.3">
      <c r="B8641" s="88" t="s">
        <v>57</v>
      </c>
      <c r="C8641" s="83" t="s">
        <v>50</v>
      </c>
      <c r="D8641" s="30" t="s">
        <v>82</v>
      </c>
      <c r="E8641" s="29">
        <v>45047</v>
      </c>
      <c r="F8641" s="28" t="s">
        <v>127</v>
      </c>
      <c r="G8641" s="27">
        <v>0</v>
      </c>
      <c r="H8641" s="27">
        <v>0</v>
      </c>
      <c r="I8641" s="27">
        <v>0</v>
      </c>
      <c r="J8641" s="26">
        <v>0.12023891299999999</v>
      </c>
      <c r="K8641" s="26">
        <v>0.11178604300000002</v>
      </c>
      <c r="L8641" s="26">
        <v>0.11494823100000001</v>
      </c>
    </row>
    <row r="8642" spans="2:12" ht="19.5" customHeight="1" x14ac:dyDescent="0.3">
      <c r="B8642" s="89" t="s">
        <v>57</v>
      </c>
      <c r="C8642" s="83" t="s">
        <v>50</v>
      </c>
      <c r="D8642" s="30" t="s">
        <v>82</v>
      </c>
      <c r="E8642" s="29">
        <v>45078</v>
      </c>
      <c r="F8642" s="28" t="s">
        <v>127</v>
      </c>
      <c r="G8642" s="27">
        <v>0</v>
      </c>
      <c r="H8642" s="27">
        <v>0</v>
      </c>
      <c r="I8642" s="27">
        <v>0.13723891336628963</v>
      </c>
      <c r="J8642" s="26">
        <v>0.12578604327971366</v>
      </c>
      <c r="K8642" s="26">
        <v>0</v>
      </c>
      <c r="L8642" s="26">
        <v>0.13194823050659638</v>
      </c>
    </row>
    <row r="8643" spans="2:12" ht="19.5" customHeight="1" x14ac:dyDescent="0.3">
      <c r="B8643" s="88" t="s">
        <v>57</v>
      </c>
      <c r="C8643" s="83" t="s">
        <v>50</v>
      </c>
      <c r="D8643" s="30" t="s">
        <v>82</v>
      </c>
      <c r="E8643" s="29">
        <v>45047</v>
      </c>
      <c r="F8643" s="28" t="s">
        <v>128</v>
      </c>
      <c r="G8643" s="27">
        <v>0</v>
      </c>
      <c r="H8643" s="27">
        <v>0</v>
      </c>
      <c r="I8643" s="27">
        <v>0</v>
      </c>
      <c r="J8643" s="26">
        <v>0.12523891299999998</v>
      </c>
      <c r="K8643" s="26">
        <v>0.11678604300000002</v>
      </c>
      <c r="L8643" s="26">
        <v>0.11994823100000002</v>
      </c>
    </row>
    <row r="8644" spans="2:12" ht="19.5" customHeight="1" x14ac:dyDescent="0.3">
      <c r="B8644" s="89" t="s">
        <v>57</v>
      </c>
      <c r="C8644" s="83" t="s">
        <v>50</v>
      </c>
      <c r="D8644" s="30" t="s">
        <v>82</v>
      </c>
      <c r="E8644" s="29">
        <v>45078</v>
      </c>
      <c r="F8644" s="28" t="s">
        <v>128</v>
      </c>
      <c r="G8644" s="27">
        <v>0</v>
      </c>
      <c r="H8644" s="27">
        <v>0</v>
      </c>
      <c r="I8644" s="27">
        <v>0.13923891336628963</v>
      </c>
      <c r="J8644" s="26">
        <v>0.13078604327971363</v>
      </c>
      <c r="K8644" s="26">
        <v>0</v>
      </c>
      <c r="L8644" s="26">
        <v>0.13794823050659638</v>
      </c>
    </row>
    <row r="8645" spans="2:12" ht="19.5" customHeight="1" x14ac:dyDescent="0.3">
      <c r="B8645" s="89" t="s">
        <v>57</v>
      </c>
      <c r="C8645" s="83" t="s">
        <v>50</v>
      </c>
      <c r="D8645" s="30" t="s">
        <v>82</v>
      </c>
      <c r="E8645" s="29">
        <v>45047</v>
      </c>
      <c r="F8645" s="28" t="s">
        <v>129</v>
      </c>
      <c r="G8645" s="27">
        <v>0</v>
      </c>
      <c r="H8645" s="27">
        <v>0</v>
      </c>
      <c r="I8645" s="27">
        <v>0</v>
      </c>
      <c r="J8645" s="26">
        <v>0.13023891299999998</v>
      </c>
      <c r="K8645" s="26">
        <v>0.12178604300000001</v>
      </c>
      <c r="L8645" s="26">
        <v>0.12494823100000001</v>
      </c>
    </row>
    <row r="8646" spans="2:12" ht="19.5" customHeight="1" x14ac:dyDescent="0.3">
      <c r="B8646" s="89" t="s">
        <v>57</v>
      </c>
      <c r="C8646" s="83" t="s">
        <v>50</v>
      </c>
      <c r="D8646" s="30" t="s">
        <v>82</v>
      </c>
      <c r="E8646" s="29">
        <v>45078</v>
      </c>
      <c r="F8646" s="28" t="s">
        <v>129</v>
      </c>
      <c r="G8646" s="27">
        <v>0</v>
      </c>
      <c r="H8646" s="27">
        <v>0</v>
      </c>
      <c r="I8646" s="27">
        <v>0.14723891336628964</v>
      </c>
      <c r="J8646" s="26">
        <v>0.13578604327971364</v>
      </c>
      <c r="K8646" s="26">
        <v>0</v>
      </c>
      <c r="L8646" s="26">
        <v>0.13994823050659638</v>
      </c>
    </row>
    <row r="8647" spans="2:12" ht="19.5" customHeight="1" x14ac:dyDescent="0.3">
      <c r="B8647" s="39" t="s">
        <v>57</v>
      </c>
      <c r="C8647" s="83" t="s">
        <v>50</v>
      </c>
      <c r="D8647" s="30" t="s">
        <v>82</v>
      </c>
      <c r="E8647" s="29">
        <v>45047</v>
      </c>
      <c r="F8647" s="28" t="s">
        <v>130</v>
      </c>
      <c r="G8647" s="27">
        <v>0</v>
      </c>
      <c r="H8647" s="27">
        <v>0</v>
      </c>
      <c r="I8647" s="27">
        <v>0</v>
      </c>
      <c r="J8647" s="26">
        <v>0.104238913</v>
      </c>
      <c r="K8647" s="26">
        <v>9.5786043000000001E-2</v>
      </c>
      <c r="L8647" s="26">
        <v>9.8948230999999998E-2</v>
      </c>
    </row>
    <row r="8648" spans="2:12" ht="19.5" customHeight="1" x14ac:dyDescent="0.3">
      <c r="B8648" s="88" t="s">
        <v>57</v>
      </c>
      <c r="C8648" s="83" t="s">
        <v>50</v>
      </c>
      <c r="D8648" s="30" t="s">
        <v>82</v>
      </c>
      <c r="E8648" s="29">
        <v>45078</v>
      </c>
      <c r="F8648" s="28" t="s">
        <v>130</v>
      </c>
      <c r="G8648" s="27">
        <v>0</v>
      </c>
      <c r="H8648" s="27">
        <v>0</v>
      </c>
      <c r="I8648" s="27">
        <v>0.12223891336628963</v>
      </c>
      <c r="J8648" s="26">
        <v>0.10978604327971364</v>
      </c>
      <c r="K8648" s="26">
        <v>0</v>
      </c>
      <c r="L8648" s="26">
        <v>0.11494823050659639</v>
      </c>
    </row>
    <row r="8649" spans="2:12" ht="19.5" customHeight="1" x14ac:dyDescent="0.3">
      <c r="B8649" s="39" t="s">
        <v>57</v>
      </c>
      <c r="C8649" s="83" t="s">
        <v>50</v>
      </c>
      <c r="D8649" s="30" t="s">
        <v>82</v>
      </c>
      <c r="E8649" s="29">
        <v>45047</v>
      </c>
      <c r="F8649" s="28" t="s">
        <v>131</v>
      </c>
      <c r="G8649" s="27">
        <v>0</v>
      </c>
      <c r="H8649" s="27">
        <v>0</v>
      </c>
      <c r="I8649" s="27">
        <v>0</v>
      </c>
      <c r="J8649" s="26">
        <v>0.106238913</v>
      </c>
      <c r="K8649" s="26">
        <v>9.7786043000000003E-2</v>
      </c>
      <c r="L8649" s="26">
        <v>0.100948231</v>
      </c>
    </row>
    <row r="8650" spans="2:12" ht="19.5" customHeight="1" x14ac:dyDescent="0.3">
      <c r="B8650" s="88" t="s">
        <v>57</v>
      </c>
      <c r="C8650" s="83" t="s">
        <v>50</v>
      </c>
      <c r="D8650" s="30" t="s">
        <v>82</v>
      </c>
      <c r="E8650" s="29">
        <v>45078</v>
      </c>
      <c r="F8650" s="28" t="s">
        <v>131</v>
      </c>
      <c r="G8650" s="27">
        <v>0</v>
      </c>
      <c r="H8650" s="27">
        <v>0</v>
      </c>
      <c r="I8650" s="27">
        <v>0.12223891336628963</v>
      </c>
      <c r="J8650" s="26">
        <v>0.11178604327971364</v>
      </c>
      <c r="K8650" s="26">
        <v>0</v>
      </c>
      <c r="L8650" s="26">
        <v>0.11494823050659639</v>
      </c>
    </row>
    <row r="8651" spans="2:12" ht="19.5" customHeight="1" x14ac:dyDescent="0.3">
      <c r="B8651" s="39" t="s">
        <v>57</v>
      </c>
      <c r="C8651" s="83" t="s">
        <v>50</v>
      </c>
      <c r="D8651" s="30" t="s">
        <v>82</v>
      </c>
      <c r="E8651" s="29">
        <v>45047</v>
      </c>
      <c r="F8651" s="28" t="s">
        <v>132</v>
      </c>
      <c r="G8651" s="27">
        <v>0</v>
      </c>
      <c r="H8651" s="27">
        <v>0</v>
      </c>
      <c r="I8651" s="27">
        <v>0</v>
      </c>
      <c r="J8651" s="26">
        <v>0.10823891300000001</v>
      </c>
      <c r="K8651" s="26">
        <v>9.9786043000000005E-2</v>
      </c>
      <c r="L8651" s="26">
        <v>0.102948231</v>
      </c>
    </row>
    <row r="8652" spans="2:12" ht="19.5" customHeight="1" x14ac:dyDescent="0.3">
      <c r="B8652" s="88" t="s">
        <v>57</v>
      </c>
      <c r="C8652" s="83" t="s">
        <v>50</v>
      </c>
      <c r="D8652" s="30" t="s">
        <v>82</v>
      </c>
      <c r="E8652" s="29">
        <v>45078</v>
      </c>
      <c r="F8652" s="28" t="s">
        <v>132</v>
      </c>
      <c r="G8652" s="27">
        <v>0</v>
      </c>
      <c r="H8652" s="27">
        <v>0</v>
      </c>
      <c r="I8652" s="27">
        <v>0.12423891336628963</v>
      </c>
      <c r="J8652" s="26">
        <v>0.11378604327971363</v>
      </c>
      <c r="K8652" s="26">
        <v>0</v>
      </c>
      <c r="L8652" s="26">
        <v>0.12094823050659639</v>
      </c>
    </row>
    <row r="8653" spans="2:12" ht="19.5" customHeight="1" x14ac:dyDescent="0.3">
      <c r="B8653" s="39" t="s">
        <v>57</v>
      </c>
      <c r="C8653" s="83" t="s">
        <v>50</v>
      </c>
      <c r="D8653" s="30" t="s">
        <v>82</v>
      </c>
      <c r="E8653" s="29">
        <v>45047</v>
      </c>
      <c r="F8653" s="28" t="s">
        <v>133</v>
      </c>
      <c r="G8653" s="27">
        <v>0</v>
      </c>
      <c r="H8653" s="27">
        <v>0</v>
      </c>
      <c r="I8653" s="27">
        <v>0</v>
      </c>
      <c r="J8653" s="26">
        <v>0.102738913</v>
      </c>
      <c r="K8653" s="26">
        <v>9.4286043E-2</v>
      </c>
      <c r="L8653" s="26">
        <v>9.7448230999999996E-2</v>
      </c>
    </row>
    <row r="8654" spans="2:12" ht="19.5" customHeight="1" x14ac:dyDescent="0.3">
      <c r="B8654" s="89" t="s">
        <v>57</v>
      </c>
      <c r="C8654" s="83" t="s">
        <v>50</v>
      </c>
      <c r="D8654" s="30" t="s">
        <v>82</v>
      </c>
      <c r="E8654" s="29">
        <v>45078</v>
      </c>
      <c r="F8654" s="28" t="s">
        <v>133</v>
      </c>
      <c r="G8654" s="27">
        <v>0</v>
      </c>
      <c r="H8654" s="27">
        <v>0</v>
      </c>
      <c r="I8654" s="27">
        <v>0.11973891336628963</v>
      </c>
      <c r="J8654" s="26">
        <v>0.11128604327971364</v>
      </c>
      <c r="K8654" s="26">
        <v>0</v>
      </c>
      <c r="L8654" s="26">
        <v>0.11444823050659639</v>
      </c>
    </row>
    <row r="8655" spans="2:12" ht="19.5" customHeight="1" x14ac:dyDescent="0.3">
      <c r="B8655" s="39" t="s">
        <v>57</v>
      </c>
      <c r="C8655" s="83" t="s">
        <v>50</v>
      </c>
      <c r="D8655" s="30" t="s">
        <v>75</v>
      </c>
      <c r="E8655" s="84">
        <v>44927</v>
      </c>
      <c r="F8655" s="85">
        <v>10</v>
      </c>
      <c r="G8655" s="86"/>
      <c r="H8655" s="86"/>
      <c r="I8655" s="86"/>
      <c r="J8655" s="75"/>
      <c r="K8655" s="75"/>
      <c r="L8655" s="75"/>
    </row>
    <row r="8656" spans="2:12" ht="19.5" customHeight="1" x14ac:dyDescent="0.3">
      <c r="B8656" s="39" t="s">
        <v>57</v>
      </c>
      <c r="C8656" s="83" t="s">
        <v>50</v>
      </c>
      <c r="D8656" s="30" t="s">
        <v>75</v>
      </c>
      <c r="E8656" s="84">
        <v>44958</v>
      </c>
      <c r="F8656" s="85">
        <v>10</v>
      </c>
      <c r="G8656" s="86"/>
      <c r="H8656" s="86"/>
      <c r="I8656" s="86"/>
      <c r="J8656" s="75"/>
      <c r="K8656" s="75"/>
      <c r="L8656" s="75"/>
    </row>
    <row r="8657" spans="2:12" ht="19.5" customHeight="1" x14ac:dyDescent="0.3">
      <c r="B8657" s="39" t="s">
        <v>57</v>
      </c>
      <c r="C8657" s="83" t="s">
        <v>50</v>
      </c>
      <c r="D8657" s="30" t="s">
        <v>75</v>
      </c>
      <c r="E8657" s="84">
        <v>44986</v>
      </c>
      <c r="F8657" s="85">
        <v>10</v>
      </c>
      <c r="G8657" s="86"/>
      <c r="H8657" s="86"/>
      <c r="I8657" s="86"/>
      <c r="J8657" s="75"/>
      <c r="K8657" s="75"/>
      <c r="L8657" s="75"/>
    </row>
    <row r="8658" spans="2:12" ht="19.5" customHeight="1" x14ac:dyDescent="0.3">
      <c r="B8658" s="39" t="s">
        <v>57</v>
      </c>
      <c r="C8658" s="83" t="s">
        <v>50</v>
      </c>
      <c r="D8658" s="30" t="s">
        <v>75</v>
      </c>
      <c r="E8658" s="84">
        <v>45017</v>
      </c>
      <c r="F8658" s="85">
        <v>10</v>
      </c>
      <c r="G8658" s="86"/>
      <c r="H8658" s="86"/>
      <c r="I8658" s="86"/>
      <c r="J8658" s="75"/>
      <c r="K8658" s="75"/>
      <c r="L8658" s="75"/>
    </row>
    <row r="8659" spans="2:12" ht="19.5" customHeight="1" x14ac:dyDescent="0.3">
      <c r="B8659" s="39" t="s">
        <v>57</v>
      </c>
      <c r="C8659" s="83" t="s">
        <v>50</v>
      </c>
      <c r="D8659" s="30" t="s">
        <v>75</v>
      </c>
      <c r="E8659" s="84">
        <v>45047</v>
      </c>
      <c r="F8659" s="85">
        <v>10</v>
      </c>
      <c r="G8659" s="86"/>
      <c r="H8659" s="86"/>
      <c r="I8659" s="86"/>
      <c r="J8659" s="75"/>
      <c r="K8659" s="75"/>
      <c r="L8659" s="75"/>
    </row>
    <row r="8660" spans="2:12" ht="19.5" customHeight="1" x14ac:dyDescent="0.3">
      <c r="B8660" s="39" t="s">
        <v>57</v>
      </c>
      <c r="C8660" s="83" t="s">
        <v>50</v>
      </c>
      <c r="D8660" s="30" t="s">
        <v>75</v>
      </c>
      <c r="E8660" s="84">
        <v>45078</v>
      </c>
      <c r="F8660" s="85">
        <v>10</v>
      </c>
      <c r="G8660" s="86"/>
      <c r="H8660" s="86"/>
      <c r="I8660" s="86"/>
      <c r="J8660" s="75"/>
      <c r="K8660" s="75"/>
      <c r="L8660" s="75"/>
    </row>
    <row r="8661" spans="2:12" ht="19.5" customHeight="1" x14ac:dyDescent="0.3">
      <c r="B8661" s="39" t="s">
        <v>57</v>
      </c>
      <c r="C8661" s="83" t="s">
        <v>50</v>
      </c>
      <c r="D8661" s="30" t="s">
        <v>75</v>
      </c>
      <c r="E8661" s="84">
        <v>45108</v>
      </c>
      <c r="F8661" s="85">
        <v>10</v>
      </c>
      <c r="G8661" s="86"/>
      <c r="H8661" s="86"/>
      <c r="I8661" s="86"/>
      <c r="J8661" s="75"/>
      <c r="K8661" s="75"/>
      <c r="L8661" s="75"/>
    </row>
    <row r="8662" spans="2:12" ht="19.5" customHeight="1" x14ac:dyDescent="0.3">
      <c r="B8662" s="39" t="s">
        <v>57</v>
      </c>
      <c r="C8662" s="83" t="s">
        <v>50</v>
      </c>
      <c r="D8662" s="30" t="s">
        <v>75</v>
      </c>
      <c r="E8662" s="84">
        <v>44927</v>
      </c>
      <c r="F8662" s="85">
        <v>12</v>
      </c>
      <c r="G8662" s="86"/>
      <c r="H8662" s="86"/>
      <c r="I8662" s="86"/>
      <c r="J8662" s="75"/>
      <c r="K8662" s="75"/>
      <c r="L8662" s="75"/>
    </row>
    <row r="8663" spans="2:12" ht="19.5" customHeight="1" x14ac:dyDescent="0.3">
      <c r="B8663" s="39" t="s">
        <v>57</v>
      </c>
      <c r="C8663" s="83" t="s">
        <v>50</v>
      </c>
      <c r="D8663" s="30" t="s">
        <v>75</v>
      </c>
      <c r="E8663" s="84">
        <v>44958</v>
      </c>
      <c r="F8663" s="85">
        <v>12</v>
      </c>
      <c r="G8663" s="86"/>
      <c r="H8663" s="86"/>
      <c r="I8663" s="86"/>
      <c r="J8663" s="75"/>
      <c r="K8663" s="75"/>
      <c r="L8663" s="75"/>
    </row>
    <row r="8664" spans="2:12" ht="19.5" customHeight="1" x14ac:dyDescent="0.3">
      <c r="B8664" s="39" t="s">
        <v>57</v>
      </c>
      <c r="C8664" s="83" t="s">
        <v>50</v>
      </c>
      <c r="D8664" s="30" t="s">
        <v>75</v>
      </c>
      <c r="E8664" s="84">
        <v>44986</v>
      </c>
      <c r="F8664" s="85">
        <v>12</v>
      </c>
      <c r="G8664" s="86"/>
      <c r="H8664" s="86"/>
      <c r="I8664" s="86"/>
      <c r="J8664" s="75"/>
      <c r="K8664" s="75"/>
      <c r="L8664" s="75"/>
    </row>
    <row r="8665" spans="2:12" ht="19.5" customHeight="1" x14ac:dyDescent="0.3">
      <c r="B8665" s="39" t="s">
        <v>57</v>
      </c>
      <c r="C8665" s="83" t="s">
        <v>50</v>
      </c>
      <c r="D8665" s="30" t="s">
        <v>75</v>
      </c>
      <c r="E8665" s="84">
        <v>45017</v>
      </c>
      <c r="F8665" s="85">
        <v>12</v>
      </c>
      <c r="G8665" s="87"/>
      <c r="H8665" s="87"/>
      <c r="I8665" s="87"/>
      <c r="J8665" s="75"/>
      <c r="K8665" s="75"/>
      <c r="L8665" s="75"/>
    </row>
    <row r="8666" spans="2:12" ht="19.5" customHeight="1" x14ac:dyDescent="0.3">
      <c r="B8666" s="39" t="s">
        <v>57</v>
      </c>
      <c r="C8666" s="83" t="s">
        <v>50</v>
      </c>
      <c r="D8666" s="30" t="s">
        <v>75</v>
      </c>
      <c r="E8666" s="84">
        <v>45047</v>
      </c>
      <c r="F8666" s="85">
        <v>12</v>
      </c>
      <c r="G8666" s="86"/>
      <c r="H8666" s="86"/>
      <c r="I8666" s="86"/>
      <c r="J8666" s="75"/>
      <c r="K8666" s="75"/>
      <c r="L8666" s="75"/>
    </row>
    <row r="8667" spans="2:12" ht="19.5" customHeight="1" x14ac:dyDescent="0.3">
      <c r="B8667" s="39" t="s">
        <v>57</v>
      </c>
      <c r="C8667" s="83" t="s">
        <v>50</v>
      </c>
      <c r="D8667" s="30" t="s">
        <v>75</v>
      </c>
      <c r="E8667" s="84">
        <v>45078</v>
      </c>
      <c r="F8667" s="85">
        <v>12</v>
      </c>
      <c r="G8667" s="86"/>
      <c r="H8667" s="86"/>
      <c r="I8667" s="86"/>
      <c r="J8667" s="75"/>
      <c r="K8667" s="75"/>
      <c r="L8667" s="75"/>
    </row>
    <row r="8668" spans="2:12" ht="19.5" customHeight="1" x14ac:dyDescent="0.3">
      <c r="B8668" s="39" t="s">
        <v>57</v>
      </c>
      <c r="C8668" s="83" t="s">
        <v>50</v>
      </c>
      <c r="D8668" s="30" t="s">
        <v>75</v>
      </c>
      <c r="E8668" s="84">
        <v>45108</v>
      </c>
      <c r="F8668" s="85">
        <v>12</v>
      </c>
      <c r="G8668" s="86"/>
      <c r="H8668" s="86"/>
      <c r="I8668" s="86"/>
      <c r="J8668" s="75"/>
      <c r="K8668" s="75"/>
      <c r="L8668" s="75"/>
    </row>
    <row r="8669" spans="2:12" ht="19.5" customHeight="1" x14ac:dyDescent="0.3">
      <c r="B8669" s="39" t="s">
        <v>57</v>
      </c>
      <c r="C8669" s="83" t="s">
        <v>50</v>
      </c>
      <c r="D8669" s="30" t="s">
        <v>75</v>
      </c>
      <c r="E8669" s="84">
        <v>44927</v>
      </c>
      <c r="F8669" s="85">
        <v>15</v>
      </c>
      <c r="G8669" s="86"/>
      <c r="H8669" s="86"/>
      <c r="I8669" s="86"/>
      <c r="J8669" s="75"/>
      <c r="K8669" s="75"/>
      <c r="L8669" s="75"/>
    </row>
    <row r="8670" spans="2:12" ht="19.5" customHeight="1" x14ac:dyDescent="0.3">
      <c r="B8670" s="39" t="s">
        <v>57</v>
      </c>
      <c r="C8670" s="83" t="s">
        <v>50</v>
      </c>
      <c r="D8670" s="30" t="s">
        <v>75</v>
      </c>
      <c r="E8670" s="84">
        <v>44958</v>
      </c>
      <c r="F8670" s="85">
        <v>15</v>
      </c>
      <c r="G8670" s="86"/>
      <c r="H8670" s="86"/>
      <c r="I8670" s="86"/>
      <c r="J8670" s="75"/>
      <c r="K8670" s="75"/>
      <c r="L8670" s="75"/>
    </row>
    <row r="8671" spans="2:12" ht="19.5" customHeight="1" x14ac:dyDescent="0.3">
      <c r="B8671" s="39" t="s">
        <v>57</v>
      </c>
      <c r="C8671" s="83" t="s">
        <v>50</v>
      </c>
      <c r="D8671" s="30" t="s">
        <v>75</v>
      </c>
      <c r="E8671" s="84">
        <v>44986</v>
      </c>
      <c r="F8671" s="85">
        <v>15</v>
      </c>
      <c r="G8671" s="86"/>
      <c r="H8671" s="86"/>
      <c r="I8671" s="86"/>
      <c r="J8671" s="75"/>
      <c r="K8671" s="75"/>
      <c r="L8671" s="75"/>
    </row>
    <row r="8672" spans="2:12" ht="19.5" customHeight="1" x14ac:dyDescent="0.3">
      <c r="B8672" s="39" t="s">
        <v>57</v>
      </c>
      <c r="C8672" s="83" t="s">
        <v>50</v>
      </c>
      <c r="D8672" s="30" t="s">
        <v>75</v>
      </c>
      <c r="E8672" s="84">
        <v>45017</v>
      </c>
      <c r="F8672" s="85">
        <v>15</v>
      </c>
      <c r="G8672" s="86"/>
      <c r="H8672" s="86"/>
      <c r="I8672" s="86"/>
      <c r="J8672" s="75"/>
      <c r="K8672" s="75"/>
      <c r="L8672" s="75"/>
    </row>
    <row r="8673" spans="2:12" ht="19.5" customHeight="1" x14ac:dyDescent="0.3">
      <c r="B8673" s="39" t="s">
        <v>57</v>
      </c>
      <c r="C8673" s="83" t="s">
        <v>50</v>
      </c>
      <c r="D8673" s="30" t="s">
        <v>75</v>
      </c>
      <c r="E8673" s="84">
        <v>45047</v>
      </c>
      <c r="F8673" s="85">
        <v>15</v>
      </c>
      <c r="G8673" s="86"/>
      <c r="H8673" s="86"/>
      <c r="I8673" s="86"/>
      <c r="J8673" s="75"/>
      <c r="K8673" s="75"/>
      <c r="L8673" s="75"/>
    </row>
    <row r="8674" spans="2:12" ht="19.5" customHeight="1" x14ac:dyDescent="0.3">
      <c r="B8674" s="39" t="s">
        <v>57</v>
      </c>
      <c r="C8674" s="83" t="s">
        <v>50</v>
      </c>
      <c r="D8674" s="30" t="s">
        <v>75</v>
      </c>
      <c r="E8674" s="84">
        <v>45078</v>
      </c>
      <c r="F8674" s="85">
        <v>15</v>
      </c>
      <c r="G8674" s="86"/>
      <c r="H8674" s="86"/>
      <c r="I8674" s="86"/>
      <c r="J8674" s="75"/>
      <c r="K8674" s="75"/>
      <c r="L8674" s="75"/>
    </row>
    <row r="8675" spans="2:12" ht="19.5" customHeight="1" x14ac:dyDescent="0.3">
      <c r="B8675" s="39" t="s">
        <v>57</v>
      </c>
      <c r="C8675" s="83" t="s">
        <v>50</v>
      </c>
      <c r="D8675" s="30" t="s">
        <v>75</v>
      </c>
      <c r="E8675" s="84">
        <v>45108</v>
      </c>
      <c r="F8675" s="85">
        <v>15</v>
      </c>
      <c r="G8675" s="86"/>
      <c r="H8675" s="86"/>
      <c r="I8675" s="86"/>
      <c r="J8675" s="75"/>
      <c r="K8675" s="75"/>
      <c r="L8675" s="75"/>
    </row>
    <row r="8676" spans="2:12" ht="19.5" customHeight="1" x14ac:dyDescent="0.3">
      <c r="B8676" s="39" t="s">
        <v>57</v>
      </c>
      <c r="C8676" s="83" t="s">
        <v>50</v>
      </c>
      <c r="D8676" s="30" t="s">
        <v>75</v>
      </c>
      <c r="E8676" s="84">
        <v>44927</v>
      </c>
      <c r="F8676" s="85">
        <v>18</v>
      </c>
      <c r="G8676" s="86"/>
      <c r="H8676" s="86"/>
      <c r="I8676" s="86"/>
      <c r="J8676" s="75"/>
      <c r="K8676" s="75"/>
      <c r="L8676" s="75"/>
    </row>
    <row r="8677" spans="2:12" ht="19.5" customHeight="1" x14ac:dyDescent="0.3">
      <c r="B8677" s="39" t="s">
        <v>57</v>
      </c>
      <c r="C8677" s="83" t="s">
        <v>50</v>
      </c>
      <c r="D8677" s="30" t="s">
        <v>75</v>
      </c>
      <c r="E8677" s="84">
        <v>44958</v>
      </c>
      <c r="F8677" s="85">
        <v>18</v>
      </c>
      <c r="G8677" s="86"/>
      <c r="H8677" s="86"/>
      <c r="I8677" s="86"/>
      <c r="J8677" s="75"/>
      <c r="K8677" s="75"/>
      <c r="L8677" s="75"/>
    </row>
    <row r="8678" spans="2:12" ht="19.5" customHeight="1" x14ac:dyDescent="0.3">
      <c r="B8678" s="39" t="s">
        <v>57</v>
      </c>
      <c r="C8678" s="83" t="s">
        <v>50</v>
      </c>
      <c r="D8678" s="30" t="s">
        <v>75</v>
      </c>
      <c r="E8678" s="84">
        <v>44986</v>
      </c>
      <c r="F8678" s="85">
        <v>18</v>
      </c>
      <c r="G8678" s="86"/>
      <c r="H8678" s="86"/>
      <c r="I8678" s="86"/>
      <c r="J8678" s="75"/>
      <c r="K8678" s="75"/>
      <c r="L8678" s="75"/>
    </row>
    <row r="8679" spans="2:12" ht="19.5" customHeight="1" x14ac:dyDescent="0.3">
      <c r="B8679" s="39" t="s">
        <v>57</v>
      </c>
      <c r="C8679" s="83" t="s">
        <v>50</v>
      </c>
      <c r="D8679" s="30" t="s">
        <v>75</v>
      </c>
      <c r="E8679" s="84">
        <v>45017</v>
      </c>
      <c r="F8679" s="85">
        <v>18</v>
      </c>
      <c r="G8679" s="86"/>
      <c r="H8679" s="86"/>
      <c r="I8679" s="86"/>
      <c r="J8679" s="75"/>
      <c r="K8679" s="75"/>
      <c r="L8679" s="75"/>
    </row>
    <row r="8680" spans="2:12" ht="19.5" customHeight="1" x14ac:dyDescent="0.3">
      <c r="B8680" s="39" t="s">
        <v>57</v>
      </c>
      <c r="C8680" s="83" t="s">
        <v>50</v>
      </c>
      <c r="D8680" s="30" t="s">
        <v>75</v>
      </c>
      <c r="E8680" s="84">
        <v>45047</v>
      </c>
      <c r="F8680" s="85">
        <v>18</v>
      </c>
      <c r="G8680" s="86"/>
      <c r="H8680" s="86"/>
      <c r="I8680" s="86"/>
      <c r="J8680" s="75"/>
      <c r="K8680" s="75"/>
      <c r="L8680" s="75"/>
    </row>
    <row r="8681" spans="2:12" ht="19.5" customHeight="1" x14ac:dyDescent="0.3">
      <c r="B8681" s="39" t="s">
        <v>57</v>
      </c>
      <c r="C8681" s="83" t="s">
        <v>50</v>
      </c>
      <c r="D8681" s="30" t="s">
        <v>75</v>
      </c>
      <c r="E8681" s="84">
        <v>45078</v>
      </c>
      <c r="F8681" s="85">
        <v>18</v>
      </c>
      <c r="G8681" s="86"/>
      <c r="H8681" s="86"/>
      <c r="I8681" s="86"/>
      <c r="J8681" s="75"/>
      <c r="K8681" s="75"/>
      <c r="L8681" s="75"/>
    </row>
    <row r="8682" spans="2:12" ht="19.5" customHeight="1" x14ac:dyDescent="0.3">
      <c r="B8682" s="39" t="s">
        <v>57</v>
      </c>
      <c r="C8682" s="83" t="s">
        <v>50</v>
      </c>
      <c r="D8682" s="30" t="s">
        <v>75</v>
      </c>
      <c r="E8682" s="84">
        <v>45108</v>
      </c>
      <c r="F8682" s="85">
        <v>18</v>
      </c>
      <c r="G8682" s="86"/>
      <c r="H8682" s="86"/>
      <c r="I8682" s="86"/>
      <c r="J8682" s="75"/>
      <c r="K8682" s="75"/>
      <c r="L8682" s="75"/>
    </row>
    <row r="8683" spans="2:12" ht="19.5" customHeight="1" x14ac:dyDescent="0.3">
      <c r="B8683" s="39" t="s">
        <v>57</v>
      </c>
      <c r="C8683" s="83" t="s">
        <v>50</v>
      </c>
      <c r="D8683" s="30" t="s">
        <v>75</v>
      </c>
      <c r="E8683" s="84">
        <v>44927</v>
      </c>
      <c r="F8683" s="85">
        <v>20</v>
      </c>
      <c r="G8683" s="86"/>
      <c r="H8683" s="86"/>
      <c r="I8683" s="86"/>
      <c r="J8683" s="75"/>
      <c r="K8683" s="75"/>
      <c r="L8683" s="75"/>
    </row>
    <row r="8684" spans="2:12" ht="19.5" customHeight="1" x14ac:dyDescent="0.3">
      <c r="B8684" s="39" t="s">
        <v>57</v>
      </c>
      <c r="C8684" s="83" t="s">
        <v>50</v>
      </c>
      <c r="D8684" s="30" t="s">
        <v>75</v>
      </c>
      <c r="E8684" s="84">
        <v>44958</v>
      </c>
      <c r="F8684" s="85">
        <v>20</v>
      </c>
      <c r="G8684" s="86"/>
      <c r="H8684" s="86"/>
      <c r="I8684" s="86"/>
      <c r="J8684" s="75"/>
      <c r="K8684" s="75"/>
      <c r="L8684" s="75"/>
    </row>
    <row r="8685" spans="2:12" ht="19.5" customHeight="1" x14ac:dyDescent="0.3">
      <c r="B8685" s="39" t="s">
        <v>57</v>
      </c>
      <c r="C8685" s="83" t="s">
        <v>50</v>
      </c>
      <c r="D8685" s="30" t="s">
        <v>75</v>
      </c>
      <c r="E8685" s="84">
        <v>44986</v>
      </c>
      <c r="F8685" s="85">
        <v>20</v>
      </c>
      <c r="G8685" s="86"/>
      <c r="H8685" s="86"/>
      <c r="I8685" s="86"/>
      <c r="J8685" s="75"/>
      <c r="K8685" s="75"/>
      <c r="L8685" s="75"/>
    </row>
    <row r="8686" spans="2:12" ht="19.5" customHeight="1" x14ac:dyDescent="0.3">
      <c r="B8686" s="39" t="s">
        <v>57</v>
      </c>
      <c r="C8686" s="83" t="s">
        <v>50</v>
      </c>
      <c r="D8686" s="30" t="s">
        <v>75</v>
      </c>
      <c r="E8686" s="84">
        <v>45017</v>
      </c>
      <c r="F8686" s="85">
        <v>20</v>
      </c>
      <c r="G8686" s="86"/>
      <c r="H8686" s="86"/>
      <c r="I8686" s="86"/>
      <c r="J8686" s="75"/>
      <c r="K8686" s="75"/>
      <c r="L8686" s="75"/>
    </row>
    <row r="8687" spans="2:12" ht="19.5" customHeight="1" x14ac:dyDescent="0.3">
      <c r="B8687" s="39" t="s">
        <v>57</v>
      </c>
      <c r="C8687" s="83" t="s">
        <v>50</v>
      </c>
      <c r="D8687" s="30" t="s">
        <v>75</v>
      </c>
      <c r="E8687" s="84">
        <v>45047</v>
      </c>
      <c r="F8687" s="85">
        <v>20</v>
      </c>
      <c r="G8687" s="86"/>
      <c r="H8687" s="86"/>
      <c r="I8687" s="86"/>
      <c r="J8687" s="75"/>
      <c r="K8687" s="75"/>
      <c r="L8687" s="75"/>
    </row>
    <row r="8688" spans="2:12" ht="19.5" customHeight="1" x14ac:dyDescent="0.3">
      <c r="B8688" s="39" t="s">
        <v>57</v>
      </c>
      <c r="C8688" s="83" t="s">
        <v>50</v>
      </c>
      <c r="D8688" s="30" t="s">
        <v>75</v>
      </c>
      <c r="E8688" s="84">
        <v>45078</v>
      </c>
      <c r="F8688" s="85">
        <v>20</v>
      </c>
      <c r="G8688" s="86"/>
      <c r="H8688" s="86"/>
      <c r="I8688" s="86"/>
      <c r="J8688" s="75"/>
      <c r="K8688" s="75"/>
      <c r="L8688" s="75"/>
    </row>
    <row r="8689" spans="2:12" ht="19.5" customHeight="1" x14ac:dyDescent="0.3">
      <c r="B8689" s="39" t="s">
        <v>57</v>
      </c>
      <c r="C8689" s="83" t="s">
        <v>50</v>
      </c>
      <c r="D8689" s="30" t="s">
        <v>75</v>
      </c>
      <c r="E8689" s="84">
        <v>45108</v>
      </c>
      <c r="F8689" s="85">
        <v>20</v>
      </c>
      <c r="G8689" s="86"/>
      <c r="H8689" s="86"/>
      <c r="I8689" s="86"/>
      <c r="J8689" s="75"/>
      <c r="K8689" s="75"/>
      <c r="L8689" s="75"/>
    </row>
    <row r="8690" spans="2:12" ht="19.5" customHeight="1" x14ac:dyDescent="0.3">
      <c r="B8690" s="39" t="s">
        <v>57</v>
      </c>
      <c r="C8690" s="83" t="s">
        <v>50</v>
      </c>
      <c r="D8690" s="30" t="s">
        <v>75</v>
      </c>
      <c r="E8690" s="84">
        <v>44927</v>
      </c>
      <c r="F8690" s="85">
        <v>25</v>
      </c>
      <c r="G8690" s="86"/>
      <c r="H8690" s="86"/>
      <c r="I8690" s="86"/>
      <c r="J8690" s="75"/>
      <c r="K8690" s="75"/>
      <c r="L8690" s="75"/>
    </row>
    <row r="8691" spans="2:12" ht="19.5" customHeight="1" x14ac:dyDescent="0.3">
      <c r="B8691" s="39" t="s">
        <v>57</v>
      </c>
      <c r="C8691" s="83" t="s">
        <v>50</v>
      </c>
      <c r="D8691" s="30" t="s">
        <v>75</v>
      </c>
      <c r="E8691" s="84">
        <v>44958</v>
      </c>
      <c r="F8691" s="85">
        <v>25</v>
      </c>
      <c r="G8691" s="86"/>
      <c r="H8691" s="86"/>
      <c r="I8691" s="86"/>
      <c r="J8691" s="75"/>
      <c r="K8691" s="75"/>
      <c r="L8691" s="75"/>
    </row>
    <row r="8692" spans="2:12" ht="19.5" customHeight="1" x14ac:dyDescent="0.3">
      <c r="B8692" s="39" t="s">
        <v>57</v>
      </c>
      <c r="C8692" s="83" t="s">
        <v>50</v>
      </c>
      <c r="D8692" s="30" t="s">
        <v>75</v>
      </c>
      <c r="E8692" s="84">
        <v>44986</v>
      </c>
      <c r="F8692" s="85">
        <v>25</v>
      </c>
      <c r="G8692" s="86"/>
      <c r="H8692" s="86"/>
      <c r="I8692" s="86"/>
      <c r="J8692" s="75"/>
      <c r="K8692" s="75"/>
      <c r="L8692" s="75"/>
    </row>
    <row r="8693" spans="2:12" ht="19.5" customHeight="1" x14ac:dyDescent="0.3">
      <c r="B8693" s="39" t="s">
        <v>57</v>
      </c>
      <c r="C8693" s="83" t="s">
        <v>50</v>
      </c>
      <c r="D8693" s="30" t="s">
        <v>75</v>
      </c>
      <c r="E8693" s="84">
        <v>45017</v>
      </c>
      <c r="F8693" s="85">
        <v>25</v>
      </c>
      <c r="G8693" s="86"/>
      <c r="H8693" s="86"/>
      <c r="I8693" s="86"/>
      <c r="J8693" s="75"/>
      <c r="K8693" s="75"/>
      <c r="L8693" s="75"/>
    </row>
    <row r="8694" spans="2:12" ht="19.5" customHeight="1" x14ac:dyDescent="0.3">
      <c r="B8694" s="39" t="s">
        <v>57</v>
      </c>
      <c r="C8694" s="83" t="s">
        <v>50</v>
      </c>
      <c r="D8694" s="30" t="s">
        <v>75</v>
      </c>
      <c r="E8694" s="84">
        <v>45047</v>
      </c>
      <c r="F8694" s="85">
        <v>25</v>
      </c>
      <c r="G8694" s="86"/>
      <c r="H8694" s="86"/>
      <c r="I8694" s="86"/>
      <c r="J8694" s="75"/>
      <c r="K8694" s="75"/>
      <c r="L8694" s="75"/>
    </row>
    <row r="8695" spans="2:12" ht="19.5" customHeight="1" x14ac:dyDescent="0.3">
      <c r="B8695" s="39" t="s">
        <v>57</v>
      </c>
      <c r="C8695" s="83" t="s">
        <v>50</v>
      </c>
      <c r="D8695" s="30" t="s">
        <v>75</v>
      </c>
      <c r="E8695" s="84">
        <v>45078</v>
      </c>
      <c r="F8695" s="85">
        <v>25</v>
      </c>
      <c r="G8695" s="86"/>
      <c r="H8695" s="86"/>
      <c r="I8695" s="86"/>
      <c r="J8695" s="75"/>
      <c r="K8695" s="75"/>
      <c r="L8695" s="75"/>
    </row>
    <row r="8696" spans="2:12" ht="19.5" customHeight="1" x14ac:dyDescent="0.3">
      <c r="B8696" s="39" t="s">
        <v>57</v>
      </c>
      <c r="C8696" s="83" t="s">
        <v>50</v>
      </c>
      <c r="D8696" s="30" t="s">
        <v>75</v>
      </c>
      <c r="E8696" s="84">
        <v>45108</v>
      </c>
      <c r="F8696" s="85">
        <v>25</v>
      </c>
      <c r="G8696" s="86"/>
      <c r="H8696" s="86"/>
      <c r="I8696" s="86"/>
      <c r="J8696" s="75"/>
      <c r="K8696" s="75"/>
      <c r="L8696" s="75"/>
    </row>
    <row r="8697" spans="2:12" ht="19.5" customHeight="1" x14ac:dyDescent="0.3">
      <c r="B8697" s="39" t="s">
        <v>57</v>
      </c>
      <c r="C8697" s="83" t="s">
        <v>50</v>
      </c>
      <c r="D8697" s="30" t="s">
        <v>75</v>
      </c>
      <c r="E8697" s="84">
        <v>44927</v>
      </c>
      <c r="F8697" s="85">
        <v>3</v>
      </c>
      <c r="G8697" s="86"/>
      <c r="H8697" s="86"/>
      <c r="I8697" s="86"/>
      <c r="J8697" s="75"/>
      <c r="K8697" s="75"/>
      <c r="L8697" s="75"/>
    </row>
    <row r="8698" spans="2:12" ht="19.5" customHeight="1" x14ac:dyDescent="0.3">
      <c r="B8698" s="39" t="s">
        <v>57</v>
      </c>
      <c r="C8698" s="83" t="s">
        <v>50</v>
      </c>
      <c r="D8698" s="30" t="s">
        <v>75</v>
      </c>
      <c r="E8698" s="84">
        <v>44958</v>
      </c>
      <c r="F8698" s="85">
        <v>3</v>
      </c>
      <c r="G8698" s="86"/>
      <c r="H8698" s="86"/>
      <c r="I8698" s="86"/>
      <c r="J8698" s="75"/>
      <c r="K8698" s="75"/>
      <c r="L8698" s="75"/>
    </row>
    <row r="8699" spans="2:12" ht="19.5" customHeight="1" x14ac:dyDescent="0.3">
      <c r="B8699" s="39" t="s">
        <v>57</v>
      </c>
      <c r="C8699" s="83" t="s">
        <v>50</v>
      </c>
      <c r="D8699" s="30" t="s">
        <v>75</v>
      </c>
      <c r="E8699" s="84">
        <v>44986</v>
      </c>
      <c r="F8699" s="85">
        <v>3</v>
      </c>
      <c r="G8699" s="86"/>
      <c r="H8699" s="86"/>
      <c r="I8699" s="86"/>
      <c r="J8699" s="75"/>
      <c r="K8699" s="75"/>
      <c r="L8699" s="75"/>
    </row>
    <row r="8700" spans="2:12" ht="19.5" customHeight="1" x14ac:dyDescent="0.3">
      <c r="B8700" s="39" t="s">
        <v>57</v>
      </c>
      <c r="C8700" s="83" t="s">
        <v>50</v>
      </c>
      <c r="D8700" s="30" t="s">
        <v>75</v>
      </c>
      <c r="E8700" s="84">
        <v>45017</v>
      </c>
      <c r="F8700" s="85">
        <v>3</v>
      </c>
      <c r="G8700" s="86"/>
      <c r="H8700" s="86"/>
      <c r="I8700" s="86"/>
      <c r="J8700" s="75"/>
      <c r="K8700" s="75"/>
      <c r="L8700" s="75"/>
    </row>
    <row r="8701" spans="2:12" ht="19.5" customHeight="1" x14ac:dyDescent="0.3">
      <c r="B8701" s="39" t="s">
        <v>57</v>
      </c>
      <c r="C8701" s="83" t="s">
        <v>50</v>
      </c>
      <c r="D8701" s="30" t="s">
        <v>75</v>
      </c>
      <c r="E8701" s="84">
        <v>45047</v>
      </c>
      <c r="F8701" s="85">
        <v>3</v>
      </c>
      <c r="G8701" s="86"/>
      <c r="H8701" s="86"/>
      <c r="I8701" s="86"/>
      <c r="J8701" s="75"/>
      <c r="K8701" s="75"/>
      <c r="L8701" s="75"/>
    </row>
    <row r="8702" spans="2:12" ht="19.5" customHeight="1" x14ac:dyDescent="0.3">
      <c r="B8702" s="39" t="s">
        <v>57</v>
      </c>
      <c r="C8702" s="83" t="s">
        <v>50</v>
      </c>
      <c r="D8702" s="30" t="s">
        <v>75</v>
      </c>
      <c r="E8702" s="84">
        <v>45078</v>
      </c>
      <c r="F8702" s="85">
        <v>3</v>
      </c>
      <c r="G8702" s="86"/>
      <c r="H8702" s="86"/>
      <c r="I8702" s="86"/>
      <c r="J8702" s="75"/>
      <c r="K8702" s="75"/>
      <c r="L8702" s="75"/>
    </row>
    <row r="8703" spans="2:12" ht="19.5" customHeight="1" x14ac:dyDescent="0.3">
      <c r="B8703" s="39" t="s">
        <v>57</v>
      </c>
      <c r="C8703" s="83" t="s">
        <v>50</v>
      </c>
      <c r="D8703" s="30" t="s">
        <v>75</v>
      </c>
      <c r="E8703" s="84">
        <v>45108</v>
      </c>
      <c r="F8703" s="85">
        <v>3</v>
      </c>
      <c r="G8703" s="86"/>
      <c r="H8703" s="86"/>
      <c r="I8703" s="86"/>
      <c r="J8703" s="75"/>
      <c r="K8703" s="75"/>
      <c r="L8703" s="75"/>
    </row>
    <row r="8704" spans="2:12" ht="19.5" customHeight="1" x14ac:dyDescent="0.3">
      <c r="B8704" s="39" t="s">
        <v>57</v>
      </c>
      <c r="C8704" s="83" t="s">
        <v>50</v>
      </c>
      <c r="D8704" s="30" t="s">
        <v>75</v>
      </c>
      <c r="E8704" s="84">
        <v>44927</v>
      </c>
      <c r="F8704" s="85">
        <v>30</v>
      </c>
      <c r="G8704" s="86"/>
      <c r="H8704" s="86"/>
      <c r="I8704" s="86"/>
      <c r="J8704" s="75"/>
      <c r="K8704" s="75"/>
      <c r="L8704" s="75"/>
    </row>
    <row r="8705" spans="2:12" ht="19.5" customHeight="1" x14ac:dyDescent="0.3">
      <c r="B8705" s="39" t="s">
        <v>57</v>
      </c>
      <c r="C8705" s="83" t="s">
        <v>50</v>
      </c>
      <c r="D8705" s="30" t="s">
        <v>75</v>
      </c>
      <c r="E8705" s="84">
        <v>44958</v>
      </c>
      <c r="F8705" s="85">
        <v>30</v>
      </c>
      <c r="G8705" s="86"/>
      <c r="H8705" s="86"/>
      <c r="I8705" s="86"/>
      <c r="J8705" s="75"/>
      <c r="K8705" s="75"/>
      <c r="L8705" s="75"/>
    </row>
    <row r="8706" spans="2:12" ht="19.5" customHeight="1" x14ac:dyDescent="0.3">
      <c r="B8706" s="39" t="s">
        <v>57</v>
      </c>
      <c r="C8706" s="83" t="s">
        <v>50</v>
      </c>
      <c r="D8706" s="30" t="s">
        <v>75</v>
      </c>
      <c r="E8706" s="84">
        <v>44986</v>
      </c>
      <c r="F8706" s="85">
        <v>30</v>
      </c>
      <c r="G8706" s="86"/>
      <c r="H8706" s="86"/>
      <c r="I8706" s="86"/>
      <c r="J8706" s="75"/>
      <c r="K8706" s="75"/>
      <c r="L8706" s="75"/>
    </row>
    <row r="8707" spans="2:12" ht="19.5" customHeight="1" x14ac:dyDescent="0.3">
      <c r="B8707" s="39" t="s">
        <v>57</v>
      </c>
      <c r="C8707" s="83" t="s">
        <v>50</v>
      </c>
      <c r="D8707" s="30" t="s">
        <v>75</v>
      </c>
      <c r="E8707" s="84">
        <v>45017</v>
      </c>
      <c r="F8707" s="85">
        <v>30</v>
      </c>
      <c r="G8707" s="86"/>
      <c r="H8707" s="86"/>
      <c r="I8707" s="86"/>
      <c r="J8707" s="75"/>
      <c r="K8707" s="75"/>
      <c r="L8707" s="75"/>
    </row>
    <row r="8708" spans="2:12" ht="19.5" customHeight="1" x14ac:dyDescent="0.3">
      <c r="B8708" s="39" t="s">
        <v>57</v>
      </c>
      <c r="C8708" s="83" t="s">
        <v>50</v>
      </c>
      <c r="D8708" s="30" t="s">
        <v>75</v>
      </c>
      <c r="E8708" s="84">
        <v>45047</v>
      </c>
      <c r="F8708" s="85">
        <v>30</v>
      </c>
      <c r="G8708" s="86"/>
      <c r="H8708" s="86"/>
      <c r="I8708" s="86"/>
      <c r="J8708" s="75"/>
      <c r="K8708" s="75"/>
      <c r="L8708" s="75"/>
    </row>
    <row r="8709" spans="2:12" ht="19.5" customHeight="1" x14ac:dyDescent="0.3">
      <c r="B8709" s="39" t="s">
        <v>57</v>
      </c>
      <c r="C8709" s="83" t="s">
        <v>50</v>
      </c>
      <c r="D8709" s="30" t="s">
        <v>75</v>
      </c>
      <c r="E8709" s="84">
        <v>45078</v>
      </c>
      <c r="F8709" s="85">
        <v>30</v>
      </c>
      <c r="G8709" s="86"/>
      <c r="H8709" s="86"/>
      <c r="I8709" s="86"/>
      <c r="J8709" s="75"/>
      <c r="K8709" s="75"/>
      <c r="L8709" s="75"/>
    </row>
    <row r="8710" spans="2:12" ht="19.5" customHeight="1" x14ac:dyDescent="0.3">
      <c r="B8710" s="39" t="s">
        <v>57</v>
      </c>
      <c r="C8710" s="83" t="s">
        <v>50</v>
      </c>
      <c r="D8710" s="30" t="s">
        <v>75</v>
      </c>
      <c r="E8710" s="84">
        <v>45108</v>
      </c>
      <c r="F8710" s="85">
        <v>30</v>
      </c>
      <c r="G8710" s="86"/>
      <c r="H8710" s="86"/>
      <c r="I8710" s="86"/>
      <c r="J8710" s="75"/>
      <c r="K8710" s="75"/>
      <c r="L8710" s="75"/>
    </row>
    <row r="8711" spans="2:12" ht="19.5" customHeight="1" x14ac:dyDescent="0.3">
      <c r="B8711" s="39" t="s">
        <v>57</v>
      </c>
      <c r="C8711" s="83" t="s">
        <v>50</v>
      </c>
      <c r="D8711" s="30" t="s">
        <v>75</v>
      </c>
      <c r="E8711" s="84">
        <v>44927</v>
      </c>
      <c r="F8711" s="85">
        <v>35</v>
      </c>
      <c r="G8711" s="86"/>
      <c r="H8711" s="86"/>
      <c r="I8711" s="86"/>
      <c r="J8711" s="75"/>
      <c r="K8711" s="75"/>
      <c r="L8711" s="75"/>
    </row>
    <row r="8712" spans="2:12" ht="19.5" customHeight="1" x14ac:dyDescent="0.3">
      <c r="B8712" s="39" t="s">
        <v>57</v>
      </c>
      <c r="C8712" s="83" t="s">
        <v>50</v>
      </c>
      <c r="D8712" s="30" t="s">
        <v>75</v>
      </c>
      <c r="E8712" s="84">
        <v>44958</v>
      </c>
      <c r="F8712" s="85">
        <v>35</v>
      </c>
      <c r="G8712" s="86"/>
      <c r="H8712" s="86"/>
      <c r="I8712" s="86"/>
      <c r="J8712" s="75"/>
      <c r="K8712" s="75"/>
      <c r="L8712" s="75"/>
    </row>
    <row r="8713" spans="2:12" ht="19.5" customHeight="1" x14ac:dyDescent="0.3">
      <c r="B8713" s="39" t="s">
        <v>57</v>
      </c>
      <c r="C8713" s="83" t="s">
        <v>50</v>
      </c>
      <c r="D8713" s="30" t="s">
        <v>75</v>
      </c>
      <c r="E8713" s="84">
        <v>44986</v>
      </c>
      <c r="F8713" s="85">
        <v>35</v>
      </c>
      <c r="G8713" s="86"/>
      <c r="H8713" s="86"/>
      <c r="I8713" s="86"/>
      <c r="J8713" s="75"/>
      <c r="K8713" s="75"/>
      <c r="L8713" s="75"/>
    </row>
    <row r="8714" spans="2:12" ht="19.5" customHeight="1" x14ac:dyDescent="0.3">
      <c r="B8714" s="39" t="s">
        <v>57</v>
      </c>
      <c r="C8714" s="83" t="s">
        <v>50</v>
      </c>
      <c r="D8714" s="30" t="s">
        <v>75</v>
      </c>
      <c r="E8714" s="84">
        <v>45017</v>
      </c>
      <c r="F8714" s="85">
        <v>35</v>
      </c>
      <c r="G8714" s="86"/>
      <c r="H8714" s="86"/>
      <c r="I8714" s="86"/>
      <c r="J8714" s="75"/>
      <c r="K8714" s="75"/>
      <c r="L8714" s="75"/>
    </row>
    <row r="8715" spans="2:12" ht="19.5" customHeight="1" x14ac:dyDescent="0.3">
      <c r="B8715" s="39" t="s">
        <v>57</v>
      </c>
      <c r="C8715" s="83" t="s">
        <v>50</v>
      </c>
      <c r="D8715" s="30" t="s">
        <v>75</v>
      </c>
      <c r="E8715" s="84">
        <v>45047</v>
      </c>
      <c r="F8715" s="85">
        <v>35</v>
      </c>
      <c r="G8715" s="86"/>
      <c r="H8715" s="86"/>
      <c r="I8715" s="86"/>
      <c r="J8715" s="75"/>
      <c r="K8715" s="75"/>
      <c r="L8715" s="75"/>
    </row>
    <row r="8716" spans="2:12" ht="19.5" customHeight="1" x14ac:dyDescent="0.3">
      <c r="B8716" s="39" t="s">
        <v>57</v>
      </c>
      <c r="C8716" s="83" t="s">
        <v>50</v>
      </c>
      <c r="D8716" s="30" t="s">
        <v>75</v>
      </c>
      <c r="E8716" s="84">
        <v>45078</v>
      </c>
      <c r="F8716" s="85">
        <v>35</v>
      </c>
      <c r="G8716" s="86"/>
      <c r="H8716" s="86"/>
      <c r="I8716" s="86"/>
      <c r="J8716" s="75"/>
      <c r="K8716" s="75"/>
      <c r="L8716" s="75"/>
    </row>
    <row r="8717" spans="2:12" ht="19.5" customHeight="1" x14ac:dyDescent="0.3">
      <c r="B8717" s="39" t="s">
        <v>57</v>
      </c>
      <c r="C8717" s="83" t="s">
        <v>50</v>
      </c>
      <c r="D8717" s="30" t="s">
        <v>75</v>
      </c>
      <c r="E8717" s="84">
        <v>45108</v>
      </c>
      <c r="F8717" s="85">
        <v>35</v>
      </c>
      <c r="G8717" s="86"/>
      <c r="H8717" s="86"/>
      <c r="I8717" s="86"/>
      <c r="J8717" s="75"/>
      <c r="K8717" s="75"/>
      <c r="L8717" s="75"/>
    </row>
    <row r="8718" spans="2:12" ht="19.5" customHeight="1" x14ac:dyDescent="0.3">
      <c r="B8718" s="39" t="s">
        <v>57</v>
      </c>
      <c r="C8718" s="83" t="s">
        <v>50</v>
      </c>
      <c r="D8718" s="30" t="s">
        <v>75</v>
      </c>
      <c r="E8718" s="84">
        <v>44927</v>
      </c>
      <c r="F8718" s="85">
        <v>40</v>
      </c>
      <c r="G8718" s="86"/>
      <c r="H8718" s="86"/>
      <c r="I8718" s="86"/>
      <c r="J8718" s="75"/>
      <c r="K8718" s="75"/>
      <c r="L8718" s="75"/>
    </row>
    <row r="8719" spans="2:12" ht="19.5" customHeight="1" x14ac:dyDescent="0.3">
      <c r="B8719" s="39" t="s">
        <v>57</v>
      </c>
      <c r="C8719" s="83" t="s">
        <v>50</v>
      </c>
      <c r="D8719" s="30" t="s">
        <v>75</v>
      </c>
      <c r="E8719" s="84">
        <v>44958</v>
      </c>
      <c r="F8719" s="85">
        <v>40</v>
      </c>
      <c r="G8719" s="86"/>
      <c r="H8719" s="86"/>
      <c r="I8719" s="86"/>
      <c r="J8719" s="75"/>
      <c r="K8719" s="75"/>
      <c r="L8719" s="75"/>
    </row>
    <row r="8720" spans="2:12" ht="19.5" customHeight="1" x14ac:dyDescent="0.3">
      <c r="B8720" s="39" t="s">
        <v>57</v>
      </c>
      <c r="C8720" s="83" t="s">
        <v>50</v>
      </c>
      <c r="D8720" s="30" t="s">
        <v>75</v>
      </c>
      <c r="E8720" s="84">
        <v>44986</v>
      </c>
      <c r="F8720" s="85">
        <v>40</v>
      </c>
      <c r="G8720" s="86"/>
      <c r="H8720" s="86"/>
      <c r="I8720" s="86"/>
      <c r="J8720" s="75"/>
      <c r="K8720" s="75"/>
      <c r="L8720" s="75"/>
    </row>
    <row r="8721" spans="2:12" ht="19.5" customHeight="1" x14ac:dyDescent="0.3">
      <c r="B8721" s="39" t="s">
        <v>57</v>
      </c>
      <c r="C8721" s="83" t="s">
        <v>50</v>
      </c>
      <c r="D8721" s="30" t="s">
        <v>75</v>
      </c>
      <c r="E8721" s="84">
        <v>45017</v>
      </c>
      <c r="F8721" s="85">
        <v>40</v>
      </c>
      <c r="G8721" s="86"/>
      <c r="H8721" s="86"/>
      <c r="I8721" s="86"/>
      <c r="J8721" s="75"/>
      <c r="K8721" s="75"/>
      <c r="L8721" s="75"/>
    </row>
    <row r="8722" spans="2:12" ht="19.5" customHeight="1" x14ac:dyDescent="0.3">
      <c r="B8722" s="39" t="s">
        <v>57</v>
      </c>
      <c r="C8722" s="83" t="s">
        <v>50</v>
      </c>
      <c r="D8722" s="30" t="s">
        <v>75</v>
      </c>
      <c r="E8722" s="84">
        <v>45047</v>
      </c>
      <c r="F8722" s="85">
        <v>40</v>
      </c>
      <c r="G8722" s="86"/>
      <c r="H8722" s="86"/>
      <c r="I8722" s="86"/>
      <c r="J8722" s="75"/>
      <c r="K8722" s="75"/>
      <c r="L8722" s="75"/>
    </row>
    <row r="8723" spans="2:12" ht="19.5" customHeight="1" x14ac:dyDescent="0.3">
      <c r="B8723" s="39" t="s">
        <v>57</v>
      </c>
      <c r="C8723" s="83" t="s">
        <v>50</v>
      </c>
      <c r="D8723" s="30" t="s">
        <v>75</v>
      </c>
      <c r="E8723" s="84">
        <v>45078</v>
      </c>
      <c r="F8723" s="85">
        <v>40</v>
      </c>
      <c r="G8723" s="86"/>
      <c r="H8723" s="86"/>
      <c r="I8723" s="86"/>
      <c r="J8723" s="75"/>
      <c r="K8723" s="75"/>
      <c r="L8723" s="75"/>
    </row>
    <row r="8724" spans="2:12" ht="19.5" customHeight="1" x14ac:dyDescent="0.3">
      <c r="B8724" s="39" t="s">
        <v>57</v>
      </c>
      <c r="C8724" s="83" t="s">
        <v>50</v>
      </c>
      <c r="D8724" s="30" t="s">
        <v>75</v>
      </c>
      <c r="E8724" s="84">
        <v>45108</v>
      </c>
      <c r="F8724" s="85">
        <v>40</v>
      </c>
      <c r="G8724" s="86"/>
      <c r="H8724" s="86"/>
      <c r="I8724" s="86"/>
      <c r="J8724" s="75"/>
      <c r="K8724" s="75"/>
      <c r="L8724" s="75"/>
    </row>
    <row r="8725" spans="2:12" ht="19.5" customHeight="1" x14ac:dyDescent="0.3">
      <c r="B8725" s="39" t="s">
        <v>57</v>
      </c>
      <c r="C8725" s="83" t="s">
        <v>50</v>
      </c>
      <c r="D8725" s="30" t="s">
        <v>75</v>
      </c>
      <c r="E8725" s="84">
        <v>44927</v>
      </c>
      <c r="F8725" s="85">
        <v>6</v>
      </c>
      <c r="G8725" s="86"/>
      <c r="H8725" s="86"/>
      <c r="I8725" s="86"/>
      <c r="J8725" s="75"/>
      <c r="K8725" s="75"/>
      <c r="L8725" s="75"/>
    </row>
    <row r="8726" spans="2:12" ht="19.5" customHeight="1" x14ac:dyDescent="0.3">
      <c r="B8726" s="39" t="s">
        <v>57</v>
      </c>
      <c r="C8726" s="83" t="s">
        <v>50</v>
      </c>
      <c r="D8726" s="30" t="s">
        <v>75</v>
      </c>
      <c r="E8726" s="84">
        <v>44958</v>
      </c>
      <c r="F8726" s="85">
        <v>6</v>
      </c>
      <c r="G8726" s="86"/>
      <c r="H8726" s="86"/>
      <c r="I8726" s="86"/>
      <c r="J8726" s="75"/>
      <c r="K8726" s="75"/>
      <c r="L8726" s="75"/>
    </row>
    <row r="8727" spans="2:12" ht="19.5" customHeight="1" x14ac:dyDescent="0.3">
      <c r="B8727" s="39" t="s">
        <v>57</v>
      </c>
      <c r="C8727" s="83" t="s">
        <v>50</v>
      </c>
      <c r="D8727" s="30" t="s">
        <v>75</v>
      </c>
      <c r="E8727" s="84">
        <v>44986</v>
      </c>
      <c r="F8727" s="85">
        <v>6</v>
      </c>
      <c r="G8727" s="86"/>
      <c r="H8727" s="86"/>
      <c r="I8727" s="86"/>
      <c r="J8727" s="75"/>
      <c r="K8727" s="75"/>
      <c r="L8727" s="75"/>
    </row>
    <row r="8728" spans="2:12" ht="19.5" customHeight="1" x14ac:dyDescent="0.3">
      <c r="B8728" s="39" t="s">
        <v>57</v>
      </c>
      <c r="C8728" s="83" t="s">
        <v>50</v>
      </c>
      <c r="D8728" s="30" t="s">
        <v>75</v>
      </c>
      <c r="E8728" s="84">
        <v>45017</v>
      </c>
      <c r="F8728" s="85">
        <v>6</v>
      </c>
      <c r="G8728" s="86"/>
      <c r="H8728" s="86"/>
      <c r="I8728" s="86"/>
      <c r="J8728" s="75"/>
      <c r="K8728" s="75"/>
      <c r="L8728" s="75"/>
    </row>
    <row r="8729" spans="2:12" ht="19.5" customHeight="1" x14ac:dyDescent="0.3">
      <c r="B8729" s="39" t="s">
        <v>57</v>
      </c>
      <c r="C8729" s="83" t="s">
        <v>50</v>
      </c>
      <c r="D8729" s="30" t="s">
        <v>75</v>
      </c>
      <c r="E8729" s="84">
        <v>45047</v>
      </c>
      <c r="F8729" s="85">
        <v>6</v>
      </c>
      <c r="G8729" s="86"/>
      <c r="H8729" s="86"/>
      <c r="I8729" s="86"/>
      <c r="J8729" s="75"/>
      <c r="K8729" s="75"/>
      <c r="L8729" s="75"/>
    </row>
    <row r="8730" spans="2:12" ht="19.5" customHeight="1" x14ac:dyDescent="0.3">
      <c r="B8730" s="39" t="s">
        <v>57</v>
      </c>
      <c r="C8730" s="83" t="s">
        <v>50</v>
      </c>
      <c r="D8730" s="30" t="s">
        <v>75</v>
      </c>
      <c r="E8730" s="84">
        <v>45078</v>
      </c>
      <c r="F8730" s="85">
        <v>6</v>
      </c>
      <c r="G8730" s="86"/>
      <c r="H8730" s="86"/>
      <c r="I8730" s="86"/>
      <c r="J8730" s="75"/>
      <c r="K8730" s="75"/>
      <c r="L8730" s="75"/>
    </row>
    <row r="8731" spans="2:12" ht="19.5" customHeight="1" x14ac:dyDescent="0.3">
      <c r="B8731" s="39" t="s">
        <v>57</v>
      </c>
      <c r="C8731" s="83" t="s">
        <v>50</v>
      </c>
      <c r="D8731" s="30" t="s">
        <v>75</v>
      </c>
      <c r="E8731" s="84">
        <v>45108</v>
      </c>
      <c r="F8731" s="85">
        <v>6</v>
      </c>
      <c r="G8731" s="86"/>
      <c r="H8731" s="86"/>
      <c r="I8731" s="86"/>
      <c r="J8731" s="75"/>
      <c r="K8731" s="75"/>
      <c r="L8731" s="75"/>
    </row>
    <row r="8732" spans="2:12" ht="19.5" customHeight="1" x14ac:dyDescent="0.3">
      <c r="B8732" s="39" t="s">
        <v>57</v>
      </c>
      <c r="C8732" s="83" t="s">
        <v>50</v>
      </c>
      <c r="D8732" s="30" t="s">
        <v>75</v>
      </c>
      <c r="E8732" s="84">
        <v>44927</v>
      </c>
      <c r="F8732" s="85">
        <v>8</v>
      </c>
      <c r="G8732" s="86"/>
      <c r="H8732" s="86"/>
      <c r="I8732" s="86"/>
      <c r="J8732" s="75"/>
      <c r="K8732" s="75"/>
      <c r="L8732" s="75"/>
    </row>
    <row r="8733" spans="2:12" ht="19.5" customHeight="1" x14ac:dyDescent="0.3">
      <c r="B8733" s="39" t="s">
        <v>57</v>
      </c>
      <c r="C8733" s="83" t="s">
        <v>50</v>
      </c>
      <c r="D8733" s="30" t="s">
        <v>75</v>
      </c>
      <c r="E8733" s="84">
        <v>44958</v>
      </c>
      <c r="F8733" s="85">
        <v>8</v>
      </c>
      <c r="G8733" s="86"/>
      <c r="H8733" s="86"/>
      <c r="I8733" s="86"/>
      <c r="J8733" s="75"/>
      <c r="K8733" s="75"/>
      <c r="L8733" s="75"/>
    </row>
    <row r="8734" spans="2:12" ht="19.5" customHeight="1" x14ac:dyDescent="0.3">
      <c r="B8734" s="39" t="s">
        <v>57</v>
      </c>
      <c r="C8734" s="83" t="s">
        <v>50</v>
      </c>
      <c r="D8734" s="30" t="s">
        <v>75</v>
      </c>
      <c r="E8734" s="84">
        <v>44986</v>
      </c>
      <c r="F8734" s="85">
        <v>8</v>
      </c>
      <c r="G8734" s="86"/>
      <c r="H8734" s="86"/>
      <c r="I8734" s="86"/>
      <c r="J8734" s="75"/>
      <c r="K8734" s="75"/>
      <c r="L8734" s="75"/>
    </row>
    <row r="8735" spans="2:12" ht="19.5" customHeight="1" x14ac:dyDescent="0.3">
      <c r="B8735" s="39" t="s">
        <v>57</v>
      </c>
      <c r="C8735" s="83" t="s">
        <v>50</v>
      </c>
      <c r="D8735" s="30" t="s">
        <v>75</v>
      </c>
      <c r="E8735" s="84">
        <v>45017</v>
      </c>
      <c r="F8735" s="85">
        <v>8</v>
      </c>
      <c r="G8735" s="86"/>
      <c r="H8735" s="86"/>
      <c r="I8735" s="86"/>
      <c r="J8735" s="75"/>
      <c r="K8735" s="75"/>
      <c r="L8735" s="75"/>
    </row>
    <row r="8736" spans="2:12" ht="19.5" customHeight="1" x14ac:dyDescent="0.3">
      <c r="B8736" s="39" t="s">
        <v>57</v>
      </c>
      <c r="C8736" s="83" t="s">
        <v>50</v>
      </c>
      <c r="D8736" s="30" t="s">
        <v>75</v>
      </c>
      <c r="E8736" s="84">
        <v>45047</v>
      </c>
      <c r="F8736" s="85">
        <v>8</v>
      </c>
      <c r="G8736" s="86"/>
      <c r="H8736" s="86"/>
      <c r="I8736" s="86"/>
      <c r="J8736" s="75"/>
      <c r="K8736" s="75"/>
      <c r="L8736" s="75"/>
    </row>
    <row r="8737" spans="2:12" ht="19.5" customHeight="1" x14ac:dyDescent="0.3">
      <c r="B8737" s="39" t="s">
        <v>57</v>
      </c>
      <c r="C8737" s="83" t="s">
        <v>50</v>
      </c>
      <c r="D8737" s="30" t="s">
        <v>75</v>
      </c>
      <c r="E8737" s="84">
        <v>45078</v>
      </c>
      <c r="F8737" s="85">
        <v>8</v>
      </c>
      <c r="G8737" s="86"/>
      <c r="H8737" s="86"/>
      <c r="I8737" s="86"/>
      <c r="J8737" s="75"/>
      <c r="K8737" s="75"/>
      <c r="L8737" s="75"/>
    </row>
    <row r="8738" spans="2:12" ht="19.5" customHeight="1" x14ac:dyDescent="0.3">
      <c r="B8738" s="39" t="s">
        <v>57</v>
      </c>
      <c r="C8738" s="83" t="s">
        <v>50</v>
      </c>
      <c r="D8738" s="30" t="s">
        <v>75</v>
      </c>
      <c r="E8738" s="84">
        <v>45108</v>
      </c>
      <c r="F8738" s="85">
        <v>8</v>
      </c>
      <c r="G8738" s="86"/>
      <c r="H8738" s="86"/>
      <c r="I8738" s="86"/>
      <c r="J8738" s="75"/>
      <c r="K8738" s="75"/>
      <c r="L8738" s="75"/>
    </row>
    <row r="8739" spans="2:12" ht="19.5" customHeight="1" x14ac:dyDescent="0.3">
      <c r="B8739" s="39" t="s">
        <v>57</v>
      </c>
      <c r="C8739" s="83" t="s">
        <v>51</v>
      </c>
      <c r="D8739" s="30" t="s">
        <v>60</v>
      </c>
      <c r="E8739" s="84">
        <v>45108</v>
      </c>
      <c r="F8739" s="85" t="s">
        <v>134</v>
      </c>
      <c r="G8739" s="86">
        <v>0.17051118602467599</v>
      </c>
      <c r="H8739" s="86">
        <v>0.16408960127825575</v>
      </c>
      <c r="I8739" s="86">
        <v>0</v>
      </c>
      <c r="J8739" s="75">
        <v>0</v>
      </c>
      <c r="K8739" s="75">
        <v>0</v>
      </c>
      <c r="L8739" s="75">
        <v>0.14631532167203265</v>
      </c>
    </row>
    <row r="8740" spans="2:12" ht="19.5" customHeight="1" x14ac:dyDescent="0.3">
      <c r="B8740" s="39" t="s">
        <v>57</v>
      </c>
      <c r="C8740" s="83" t="s">
        <v>51</v>
      </c>
      <c r="D8740" s="30" t="s">
        <v>60</v>
      </c>
      <c r="E8740" s="84">
        <v>45078</v>
      </c>
      <c r="F8740" s="85" t="s">
        <v>134</v>
      </c>
      <c r="G8740" s="86">
        <v>0</v>
      </c>
      <c r="H8740" s="86">
        <v>0</v>
      </c>
      <c r="I8740" s="86">
        <v>0.16390384580775097</v>
      </c>
      <c r="J8740" s="75">
        <v>0.15913562033025469</v>
      </c>
      <c r="K8740" s="75">
        <v>0</v>
      </c>
      <c r="L8740" s="75">
        <v>0.15259788686314935</v>
      </c>
    </row>
    <row r="8741" spans="2:12" ht="19.5" customHeight="1" x14ac:dyDescent="0.3">
      <c r="B8741" s="39" t="s">
        <v>57</v>
      </c>
      <c r="C8741" s="83" t="s">
        <v>51</v>
      </c>
      <c r="D8741" s="30" t="s">
        <v>60</v>
      </c>
      <c r="E8741" s="84">
        <v>45047</v>
      </c>
      <c r="F8741" s="85" t="s">
        <v>134</v>
      </c>
      <c r="G8741" s="86">
        <v>0</v>
      </c>
      <c r="H8741" s="86">
        <v>0</v>
      </c>
      <c r="I8741" s="86">
        <v>0</v>
      </c>
      <c r="J8741" s="75">
        <v>0.14085407762576188</v>
      </c>
      <c r="K8741" s="75">
        <v>0.13411067341038216</v>
      </c>
      <c r="L8741" s="75">
        <v>0.14011560878154988</v>
      </c>
    </row>
    <row r="8742" spans="2:12" ht="19.5" customHeight="1" x14ac:dyDescent="0.3">
      <c r="B8742" s="39" t="s">
        <v>57</v>
      </c>
      <c r="C8742" s="83" t="s">
        <v>51</v>
      </c>
      <c r="D8742" s="30" t="s">
        <v>60</v>
      </c>
      <c r="E8742" s="84">
        <v>45017</v>
      </c>
      <c r="F8742" s="85" t="s">
        <v>134</v>
      </c>
      <c r="G8742" s="86">
        <v>0</v>
      </c>
      <c r="H8742" s="86">
        <v>0</v>
      </c>
      <c r="I8742" s="86">
        <v>0</v>
      </c>
      <c r="J8742" s="75">
        <v>0.14948690891103178</v>
      </c>
      <c r="K8742" s="75">
        <v>0.13652245897978593</v>
      </c>
      <c r="L8742" s="75">
        <v>0.14307458089377564</v>
      </c>
    </row>
    <row r="8743" spans="2:12" ht="19.5" customHeight="1" x14ac:dyDescent="0.3">
      <c r="B8743" s="39" t="s">
        <v>57</v>
      </c>
      <c r="C8743" s="83" t="s">
        <v>51</v>
      </c>
      <c r="D8743" s="30" t="s">
        <v>60</v>
      </c>
      <c r="E8743" s="84">
        <v>44986</v>
      </c>
      <c r="F8743" s="85" t="s">
        <v>134</v>
      </c>
      <c r="G8743" s="86">
        <v>0</v>
      </c>
      <c r="H8743" s="86">
        <v>0.17183470179114088</v>
      </c>
      <c r="I8743" s="86">
        <v>0.15428602271696901</v>
      </c>
      <c r="J8743" s="75">
        <v>0</v>
      </c>
      <c r="K8743" s="75">
        <v>0</v>
      </c>
      <c r="L8743" s="75">
        <v>0.16381766850830953</v>
      </c>
    </row>
    <row r="8744" spans="2:12" ht="19.5" customHeight="1" x14ac:dyDescent="0.3">
      <c r="B8744" s="39" t="s">
        <v>57</v>
      </c>
      <c r="C8744" s="83" t="s">
        <v>51</v>
      </c>
      <c r="D8744" s="30" t="s">
        <v>60</v>
      </c>
      <c r="E8744" s="84">
        <v>44958</v>
      </c>
      <c r="F8744" s="85" t="s">
        <v>134</v>
      </c>
      <c r="G8744" s="86">
        <v>0.23329009858057231</v>
      </c>
      <c r="H8744" s="86">
        <v>0.21923679772754401</v>
      </c>
      <c r="I8744" s="86">
        <v>0</v>
      </c>
      <c r="J8744" s="75">
        <v>0</v>
      </c>
      <c r="K8744" s="75">
        <v>0</v>
      </c>
      <c r="L8744" s="75">
        <v>0.19863747661041564</v>
      </c>
    </row>
    <row r="8745" spans="2:12" ht="19.5" customHeight="1" x14ac:dyDescent="0.3">
      <c r="B8745" s="39" t="s">
        <v>57</v>
      </c>
      <c r="C8745" s="83" t="s">
        <v>51</v>
      </c>
      <c r="D8745" s="30" t="s">
        <v>60</v>
      </c>
      <c r="E8745" s="84">
        <v>44927</v>
      </c>
      <c r="F8745" s="85" t="s">
        <v>134</v>
      </c>
      <c r="G8745" s="86">
        <v>0.18912474876891114</v>
      </c>
      <c r="H8745" s="86">
        <v>0.16639590238652835</v>
      </c>
      <c r="I8745" s="86">
        <v>0</v>
      </c>
      <c r="J8745" s="75">
        <v>0</v>
      </c>
      <c r="K8745" s="75">
        <v>0</v>
      </c>
      <c r="L8745" s="75">
        <v>0.12065947321996079</v>
      </c>
    </row>
    <row r="8746" spans="2:12" ht="19.5" customHeight="1" x14ac:dyDescent="0.3">
      <c r="B8746" s="39" t="s">
        <v>57</v>
      </c>
      <c r="C8746" s="83" t="s">
        <v>51</v>
      </c>
      <c r="D8746" s="30" t="s">
        <v>60</v>
      </c>
      <c r="E8746" s="84">
        <v>44896</v>
      </c>
      <c r="F8746" s="85" t="s">
        <v>134</v>
      </c>
      <c r="G8746" s="86">
        <v>0.23450593681823084</v>
      </c>
      <c r="H8746" s="86">
        <v>0.22351978280925064</v>
      </c>
      <c r="I8746" s="86">
        <v>0</v>
      </c>
      <c r="J8746" s="75">
        <v>0</v>
      </c>
      <c r="K8746" s="75">
        <v>0</v>
      </c>
      <c r="L8746" s="75">
        <v>0.23221926128587225</v>
      </c>
    </row>
    <row r="8747" spans="2:12" ht="19.5" customHeight="1" x14ac:dyDescent="0.3">
      <c r="B8747" s="39" t="s">
        <v>57</v>
      </c>
      <c r="C8747" s="83" t="s">
        <v>51</v>
      </c>
      <c r="D8747" s="30" t="s">
        <v>60</v>
      </c>
      <c r="E8747" s="84">
        <v>44866</v>
      </c>
      <c r="F8747" s="85" t="s">
        <v>134</v>
      </c>
      <c r="G8747" s="86">
        <v>0</v>
      </c>
      <c r="H8747" s="86">
        <v>0.21619414559484118</v>
      </c>
      <c r="I8747" s="86">
        <v>0.20419704746872458</v>
      </c>
      <c r="J8747" s="75">
        <v>0</v>
      </c>
      <c r="K8747" s="75">
        <v>0</v>
      </c>
      <c r="L8747" s="75">
        <v>0.19199091631673443</v>
      </c>
    </row>
    <row r="8748" spans="2:12" ht="19.5" customHeight="1" x14ac:dyDescent="0.3">
      <c r="B8748" s="39" t="s">
        <v>57</v>
      </c>
      <c r="C8748" s="83" t="s">
        <v>51</v>
      </c>
      <c r="D8748" s="30" t="s">
        <v>60</v>
      </c>
      <c r="E8748" s="84">
        <v>44835</v>
      </c>
      <c r="F8748" s="85" t="s">
        <v>134</v>
      </c>
      <c r="G8748" s="86">
        <v>0</v>
      </c>
      <c r="H8748" s="86">
        <v>0</v>
      </c>
      <c r="I8748" s="86">
        <v>0</v>
      </c>
      <c r="J8748" s="75">
        <v>0.2602837518354249</v>
      </c>
      <c r="K8748" s="75">
        <v>0.23974644983948107</v>
      </c>
      <c r="L8748" s="75">
        <v>0.22935921481283655</v>
      </c>
    </row>
    <row r="8749" spans="2:12" ht="19.5" customHeight="1" x14ac:dyDescent="0.3">
      <c r="B8749" s="39" t="s">
        <v>57</v>
      </c>
      <c r="C8749" s="83" t="s">
        <v>51</v>
      </c>
      <c r="D8749" s="30" t="s">
        <v>60</v>
      </c>
      <c r="E8749" s="84">
        <v>44805</v>
      </c>
      <c r="F8749" s="85" t="s">
        <v>134</v>
      </c>
      <c r="G8749" s="87">
        <v>0</v>
      </c>
      <c r="H8749" s="87">
        <v>0</v>
      </c>
      <c r="I8749" s="87">
        <v>0.33922338187341272</v>
      </c>
      <c r="J8749" s="75">
        <v>0.31617059032306771</v>
      </c>
      <c r="K8749" s="75">
        <v>0</v>
      </c>
      <c r="L8749" s="75">
        <v>0.32513571013679787</v>
      </c>
    </row>
    <row r="8750" spans="2:12" ht="19.5" customHeight="1" x14ac:dyDescent="0.3">
      <c r="B8750" s="39" t="s">
        <v>57</v>
      </c>
      <c r="C8750" s="83" t="s">
        <v>51</v>
      </c>
      <c r="D8750" s="30" t="s">
        <v>60</v>
      </c>
      <c r="E8750" s="84">
        <v>44774</v>
      </c>
      <c r="F8750" s="85" t="s">
        <v>134</v>
      </c>
      <c r="G8750" s="86">
        <v>0</v>
      </c>
      <c r="H8750" s="86">
        <v>0</v>
      </c>
      <c r="I8750" s="86">
        <v>0.38612939054645945</v>
      </c>
      <c r="J8750" s="75">
        <v>0.38709104225228969</v>
      </c>
      <c r="K8750" s="75">
        <v>0</v>
      </c>
      <c r="L8750" s="75">
        <v>0.42474504294748511</v>
      </c>
    </row>
    <row r="8751" spans="2:12" ht="19.5" customHeight="1" x14ac:dyDescent="0.3">
      <c r="B8751" s="39" t="s">
        <v>57</v>
      </c>
      <c r="C8751" s="83" t="s">
        <v>51</v>
      </c>
      <c r="D8751" s="30" t="s">
        <v>60</v>
      </c>
      <c r="E8751" s="84">
        <v>44743</v>
      </c>
      <c r="F8751" s="85" t="s">
        <v>134</v>
      </c>
      <c r="G8751" s="86">
        <v>0.34534402208733445</v>
      </c>
      <c r="H8751" s="86">
        <v>0.34193742564715246</v>
      </c>
      <c r="I8751" s="86">
        <v>0</v>
      </c>
      <c r="J8751" s="75">
        <v>0</v>
      </c>
      <c r="K8751" s="75">
        <v>0</v>
      </c>
      <c r="L8751" s="75">
        <v>0.35490467345218235</v>
      </c>
    </row>
    <row r="8752" spans="2:12" ht="19.5" customHeight="1" x14ac:dyDescent="0.3">
      <c r="B8752" s="39" t="s">
        <v>57</v>
      </c>
      <c r="C8752" s="83" t="s">
        <v>51</v>
      </c>
      <c r="D8752" s="30" t="s">
        <v>60</v>
      </c>
      <c r="E8752" s="84">
        <v>44713</v>
      </c>
      <c r="F8752" s="85" t="s">
        <v>134</v>
      </c>
      <c r="G8752" s="86">
        <v>0</v>
      </c>
      <c r="H8752" s="86">
        <v>0</v>
      </c>
      <c r="I8752" s="86">
        <v>0.29962511256021385</v>
      </c>
      <c r="J8752" s="75">
        <v>0.29680565838016409</v>
      </c>
      <c r="K8752" s="75">
        <v>0</v>
      </c>
      <c r="L8752" s="75">
        <v>0.29724182360669471</v>
      </c>
    </row>
    <row r="8753" spans="2:12" ht="19.5" customHeight="1" x14ac:dyDescent="0.3">
      <c r="B8753" s="39" t="s">
        <v>57</v>
      </c>
      <c r="C8753" s="83" t="s">
        <v>51</v>
      </c>
      <c r="D8753" s="30" t="s">
        <v>60</v>
      </c>
      <c r="E8753" s="84">
        <v>44682</v>
      </c>
      <c r="F8753" s="85" t="s">
        <v>134</v>
      </c>
      <c r="G8753" s="86">
        <v>0</v>
      </c>
      <c r="H8753" s="86">
        <v>0</v>
      </c>
      <c r="I8753" s="86">
        <v>0</v>
      </c>
      <c r="J8753" s="75">
        <v>0.2746305012764495</v>
      </c>
      <c r="K8753" s="75">
        <v>0.2676026488767918</v>
      </c>
      <c r="L8753" s="75">
        <v>0.25889081594301033</v>
      </c>
    </row>
    <row r="8754" spans="2:12" ht="19.5" customHeight="1" x14ac:dyDescent="0.3">
      <c r="B8754" s="39" t="s">
        <v>57</v>
      </c>
      <c r="C8754" s="83" t="s">
        <v>51</v>
      </c>
      <c r="D8754" s="30" t="s">
        <v>60</v>
      </c>
      <c r="E8754" s="84">
        <v>44652</v>
      </c>
      <c r="F8754" s="85" t="s">
        <v>134</v>
      </c>
      <c r="G8754" s="86">
        <v>0</v>
      </c>
      <c r="H8754" s="86">
        <v>0</v>
      </c>
      <c r="I8754" s="86">
        <v>0</v>
      </c>
      <c r="J8754" s="75">
        <v>0.29525301758912059</v>
      </c>
      <c r="K8754" s="75">
        <v>0.27460320504433433</v>
      </c>
      <c r="L8754" s="75">
        <v>0.26523444463936002</v>
      </c>
    </row>
    <row r="8755" spans="2:12" ht="19.5" customHeight="1" x14ac:dyDescent="0.3">
      <c r="B8755" s="39" t="s">
        <v>57</v>
      </c>
      <c r="C8755" s="83" t="s">
        <v>51</v>
      </c>
      <c r="D8755" s="30" t="s">
        <v>60</v>
      </c>
      <c r="E8755" s="84">
        <v>44621</v>
      </c>
      <c r="F8755" s="85" t="s">
        <v>134</v>
      </c>
      <c r="G8755" s="86">
        <v>0</v>
      </c>
      <c r="H8755" s="86">
        <v>0.41166657438107412</v>
      </c>
      <c r="I8755" s="86">
        <v>0.38548117194099818</v>
      </c>
      <c r="J8755" s="75">
        <v>0</v>
      </c>
      <c r="K8755" s="75">
        <v>0</v>
      </c>
      <c r="L8755" s="75">
        <v>0.37571285726195502</v>
      </c>
    </row>
    <row r="8756" spans="2:12" ht="19.5" customHeight="1" x14ac:dyDescent="0.3">
      <c r="B8756" s="39" t="s">
        <v>57</v>
      </c>
      <c r="C8756" s="83" t="s">
        <v>51</v>
      </c>
      <c r="D8756" s="30" t="s">
        <v>60</v>
      </c>
      <c r="E8756" s="84">
        <v>44593</v>
      </c>
      <c r="F8756" s="85" t="s">
        <v>134</v>
      </c>
      <c r="G8756" s="86">
        <v>0.31009754746384349</v>
      </c>
      <c r="H8756" s="86">
        <v>0.28314318274737871</v>
      </c>
      <c r="I8756" s="86">
        <v>0</v>
      </c>
      <c r="J8756" s="75">
        <v>0</v>
      </c>
      <c r="K8756" s="75">
        <v>0</v>
      </c>
      <c r="L8756" s="75">
        <v>0.27992876786386472</v>
      </c>
    </row>
    <row r="8757" spans="2:12" ht="19.5" customHeight="1" x14ac:dyDescent="0.3">
      <c r="B8757" s="39" t="s">
        <v>57</v>
      </c>
      <c r="C8757" s="83" t="s">
        <v>51</v>
      </c>
      <c r="D8757" s="30" t="s">
        <v>60</v>
      </c>
      <c r="E8757" s="84">
        <v>44562</v>
      </c>
      <c r="F8757" s="85" t="s">
        <v>134</v>
      </c>
      <c r="G8757" s="86">
        <v>0.31947774571600623</v>
      </c>
      <c r="H8757" s="86">
        <v>0.29720548252389772</v>
      </c>
      <c r="I8757" s="86">
        <v>0</v>
      </c>
      <c r="J8757" s="75">
        <v>0</v>
      </c>
      <c r="K8757" s="75">
        <v>0</v>
      </c>
      <c r="L8757" s="75">
        <v>0.27822521507906378</v>
      </c>
    </row>
    <row r="8758" spans="2:12" ht="19.5" customHeight="1" x14ac:dyDescent="0.3">
      <c r="B8758" s="39" t="s">
        <v>57</v>
      </c>
      <c r="C8758" s="83" t="s">
        <v>51</v>
      </c>
      <c r="D8758" s="30" t="s">
        <v>60</v>
      </c>
      <c r="E8758" s="84">
        <v>45108</v>
      </c>
      <c r="F8758" s="85" t="s">
        <v>135</v>
      </c>
      <c r="G8758" s="86">
        <v>0.16551118602467599</v>
      </c>
      <c r="H8758" s="86">
        <v>0.15908960127825575</v>
      </c>
      <c r="I8758" s="86">
        <v>0</v>
      </c>
      <c r="J8758" s="75">
        <v>0</v>
      </c>
      <c r="K8758" s="75">
        <v>0</v>
      </c>
      <c r="L8758" s="75">
        <v>0.14131532167203265</v>
      </c>
    </row>
    <row r="8759" spans="2:12" ht="19.5" customHeight="1" x14ac:dyDescent="0.3">
      <c r="B8759" s="39" t="s">
        <v>57</v>
      </c>
      <c r="C8759" s="83" t="s">
        <v>51</v>
      </c>
      <c r="D8759" s="30" t="s">
        <v>60</v>
      </c>
      <c r="E8759" s="84">
        <v>45078</v>
      </c>
      <c r="F8759" s="85" t="s">
        <v>135</v>
      </c>
      <c r="G8759" s="86">
        <v>0</v>
      </c>
      <c r="H8759" s="86">
        <v>0</v>
      </c>
      <c r="I8759" s="86">
        <v>0.15890384580775097</v>
      </c>
      <c r="J8759" s="75">
        <v>0.15413562033025469</v>
      </c>
      <c r="K8759" s="75">
        <v>0</v>
      </c>
      <c r="L8759" s="75">
        <v>0.14759788686314934</v>
      </c>
    </row>
    <row r="8760" spans="2:12" ht="19.5" customHeight="1" x14ac:dyDescent="0.3">
      <c r="B8760" s="39" t="s">
        <v>57</v>
      </c>
      <c r="C8760" s="83" t="s">
        <v>51</v>
      </c>
      <c r="D8760" s="30" t="s">
        <v>60</v>
      </c>
      <c r="E8760" s="84">
        <v>45047</v>
      </c>
      <c r="F8760" s="85" t="s">
        <v>135</v>
      </c>
      <c r="G8760" s="86">
        <v>0</v>
      </c>
      <c r="H8760" s="86">
        <v>0</v>
      </c>
      <c r="I8760" s="86">
        <v>0</v>
      </c>
      <c r="J8760" s="75">
        <v>0.13585407762576188</v>
      </c>
      <c r="K8760" s="75">
        <v>0.12911067341038218</v>
      </c>
      <c r="L8760" s="75">
        <v>0.13511560878154988</v>
      </c>
    </row>
    <row r="8761" spans="2:12" ht="19.5" customHeight="1" x14ac:dyDescent="0.3">
      <c r="B8761" s="39" t="s">
        <v>57</v>
      </c>
      <c r="C8761" s="83" t="s">
        <v>51</v>
      </c>
      <c r="D8761" s="30" t="s">
        <v>60</v>
      </c>
      <c r="E8761" s="84">
        <v>45017</v>
      </c>
      <c r="F8761" s="85" t="s">
        <v>135</v>
      </c>
      <c r="G8761" s="86">
        <v>0</v>
      </c>
      <c r="H8761" s="86">
        <v>0</v>
      </c>
      <c r="I8761" s="86">
        <v>0</v>
      </c>
      <c r="J8761" s="75">
        <v>0.14448690891103178</v>
      </c>
      <c r="K8761" s="75">
        <v>0.13152245897978593</v>
      </c>
      <c r="L8761" s="75">
        <v>0.13807458089377567</v>
      </c>
    </row>
    <row r="8762" spans="2:12" ht="19.5" customHeight="1" x14ac:dyDescent="0.3">
      <c r="B8762" s="39" t="s">
        <v>57</v>
      </c>
      <c r="C8762" s="83" t="s">
        <v>51</v>
      </c>
      <c r="D8762" s="30" t="s">
        <v>60</v>
      </c>
      <c r="E8762" s="84">
        <v>44986</v>
      </c>
      <c r="F8762" s="85" t="s">
        <v>135</v>
      </c>
      <c r="G8762" s="86">
        <v>0</v>
      </c>
      <c r="H8762" s="86">
        <v>0.16683470179114088</v>
      </c>
      <c r="I8762" s="86">
        <v>0.149286022716969</v>
      </c>
      <c r="J8762" s="75">
        <v>0</v>
      </c>
      <c r="K8762" s="75">
        <v>0</v>
      </c>
      <c r="L8762" s="75">
        <v>0.15881766850830953</v>
      </c>
    </row>
    <row r="8763" spans="2:12" ht="19.5" customHeight="1" x14ac:dyDescent="0.3">
      <c r="B8763" s="39" t="s">
        <v>57</v>
      </c>
      <c r="C8763" s="83" t="s">
        <v>51</v>
      </c>
      <c r="D8763" s="30" t="s">
        <v>60</v>
      </c>
      <c r="E8763" s="84">
        <v>44958</v>
      </c>
      <c r="F8763" s="85" t="s">
        <v>135</v>
      </c>
      <c r="G8763" s="86">
        <v>0.22829009858057231</v>
      </c>
      <c r="H8763" s="86">
        <v>0.214236797727544</v>
      </c>
      <c r="I8763" s="86">
        <v>0</v>
      </c>
      <c r="J8763" s="75">
        <v>0</v>
      </c>
      <c r="K8763" s="75">
        <v>0</v>
      </c>
      <c r="L8763" s="75">
        <v>0.19363747661041564</v>
      </c>
    </row>
    <row r="8764" spans="2:12" ht="19.5" customHeight="1" x14ac:dyDescent="0.3">
      <c r="B8764" s="39" t="s">
        <v>57</v>
      </c>
      <c r="C8764" s="83" t="s">
        <v>51</v>
      </c>
      <c r="D8764" s="30" t="s">
        <v>60</v>
      </c>
      <c r="E8764" s="84">
        <v>44927</v>
      </c>
      <c r="F8764" s="85" t="s">
        <v>135</v>
      </c>
      <c r="G8764" s="86">
        <v>0.18412474876891113</v>
      </c>
      <c r="H8764" s="86">
        <v>0.16139590238652834</v>
      </c>
      <c r="I8764" s="86">
        <v>0</v>
      </c>
      <c r="J8764" s="75">
        <v>0</v>
      </c>
      <c r="K8764" s="75">
        <v>0</v>
      </c>
      <c r="L8764" s="75">
        <v>0.11565947321996078</v>
      </c>
    </row>
    <row r="8765" spans="2:12" ht="19.5" customHeight="1" x14ac:dyDescent="0.3">
      <c r="B8765" s="39" t="s">
        <v>57</v>
      </c>
      <c r="C8765" s="83" t="s">
        <v>51</v>
      </c>
      <c r="D8765" s="30" t="s">
        <v>60</v>
      </c>
      <c r="E8765" s="84">
        <v>44896</v>
      </c>
      <c r="F8765" s="85" t="s">
        <v>135</v>
      </c>
      <c r="G8765" s="86">
        <v>0.22950593681823084</v>
      </c>
      <c r="H8765" s="86">
        <v>0.21851978280925063</v>
      </c>
      <c r="I8765" s="86">
        <v>0</v>
      </c>
      <c r="J8765" s="75">
        <v>0</v>
      </c>
      <c r="K8765" s="75">
        <v>0</v>
      </c>
      <c r="L8765" s="75">
        <v>0.22721926128587225</v>
      </c>
    </row>
    <row r="8766" spans="2:12" ht="19.5" customHeight="1" x14ac:dyDescent="0.3">
      <c r="B8766" s="39" t="s">
        <v>57</v>
      </c>
      <c r="C8766" s="83" t="s">
        <v>51</v>
      </c>
      <c r="D8766" s="30" t="s">
        <v>60</v>
      </c>
      <c r="E8766" s="84">
        <v>44866</v>
      </c>
      <c r="F8766" s="85" t="s">
        <v>135</v>
      </c>
      <c r="G8766" s="86">
        <v>0</v>
      </c>
      <c r="H8766" s="86">
        <v>0.21119414559484118</v>
      </c>
      <c r="I8766" s="86">
        <v>0.19919704746872458</v>
      </c>
      <c r="J8766" s="75">
        <v>0</v>
      </c>
      <c r="K8766" s="75">
        <v>0</v>
      </c>
      <c r="L8766" s="75">
        <v>0.18699091631673442</v>
      </c>
    </row>
    <row r="8767" spans="2:12" ht="19.5" customHeight="1" x14ac:dyDescent="0.3">
      <c r="B8767" s="39" t="s">
        <v>57</v>
      </c>
      <c r="C8767" s="83" t="s">
        <v>51</v>
      </c>
      <c r="D8767" s="30" t="s">
        <v>60</v>
      </c>
      <c r="E8767" s="84">
        <v>44835</v>
      </c>
      <c r="F8767" s="85" t="s">
        <v>135</v>
      </c>
      <c r="G8767" s="86">
        <v>0</v>
      </c>
      <c r="H8767" s="86">
        <v>0</v>
      </c>
      <c r="I8767" s="86">
        <v>0</v>
      </c>
      <c r="J8767" s="75">
        <v>0.2552837518354249</v>
      </c>
      <c r="K8767" s="75">
        <v>0.23474644983948106</v>
      </c>
      <c r="L8767" s="75">
        <v>0.22435921481283655</v>
      </c>
    </row>
    <row r="8768" spans="2:12" ht="19.5" customHeight="1" x14ac:dyDescent="0.3">
      <c r="B8768" s="39" t="s">
        <v>57</v>
      </c>
      <c r="C8768" s="83" t="s">
        <v>51</v>
      </c>
      <c r="D8768" s="30" t="s">
        <v>60</v>
      </c>
      <c r="E8768" s="84">
        <v>44805</v>
      </c>
      <c r="F8768" s="85" t="s">
        <v>135</v>
      </c>
      <c r="G8768" s="86">
        <v>0</v>
      </c>
      <c r="H8768" s="86">
        <v>0</v>
      </c>
      <c r="I8768" s="86">
        <v>0.33422338187341272</v>
      </c>
      <c r="J8768" s="75">
        <v>0.31117059032306771</v>
      </c>
      <c r="K8768" s="75">
        <v>0</v>
      </c>
      <c r="L8768" s="75">
        <v>0.32013571013679787</v>
      </c>
    </row>
    <row r="8769" spans="2:12" ht="19.5" customHeight="1" x14ac:dyDescent="0.3">
      <c r="B8769" s="39" t="s">
        <v>57</v>
      </c>
      <c r="C8769" s="83" t="s">
        <v>51</v>
      </c>
      <c r="D8769" s="30" t="s">
        <v>60</v>
      </c>
      <c r="E8769" s="84">
        <v>44774</v>
      </c>
      <c r="F8769" s="85" t="s">
        <v>135</v>
      </c>
      <c r="G8769" s="86">
        <v>0</v>
      </c>
      <c r="H8769" s="86">
        <v>0</v>
      </c>
      <c r="I8769" s="86">
        <v>0.38112939054645945</v>
      </c>
      <c r="J8769" s="75">
        <v>0.38209104225228974</v>
      </c>
      <c r="K8769" s="75">
        <v>0</v>
      </c>
      <c r="L8769" s="75">
        <v>0.41974504294748516</v>
      </c>
    </row>
    <row r="8770" spans="2:12" ht="19.5" customHeight="1" x14ac:dyDescent="0.3">
      <c r="B8770" s="39" t="s">
        <v>57</v>
      </c>
      <c r="C8770" s="83" t="s">
        <v>51</v>
      </c>
      <c r="D8770" s="30" t="s">
        <v>60</v>
      </c>
      <c r="E8770" s="84">
        <v>44743</v>
      </c>
      <c r="F8770" s="85" t="s">
        <v>135</v>
      </c>
      <c r="G8770" s="86">
        <v>0.3403440220873345</v>
      </c>
      <c r="H8770" s="86">
        <v>0.33693742564715246</v>
      </c>
      <c r="I8770" s="86">
        <v>0</v>
      </c>
      <c r="J8770" s="75">
        <v>0</v>
      </c>
      <c r="K8770" s="75">
        <v>0</v>
      </c>
      <c r="L8770" s="75">
        <v>0.34990467345218235</v>
      </c>
    </row>
    <row r="8771" spans="2:12" ht="19.5" customHeight="1" x14ac:dyDescent="0.3">
      <c r="B8771" s="39" t="s">
        <v>57</v>
      </c>
      <c r="C8771" s="83" t="s">
        <v>51</v>
      </c>
      <c r="D8771" s="30" t="s">
        <v>60</v>
      </c>
      <c r="E8771" s="84">
        <v>44713</v>
      </c>
      <c r="F8771" s="85" t="s">
        <v>135</v>
      </c>
      <c r="G8771" s="86">
        <v>0</v>
      </c>
      <c r="H8771" s="86">
        <v>0</v>
      </c>
      <c r="I8771" s="86">
        <v>0.29462511256021384</v>
      </c>
      <c r="J8771" s="75">
        <v>0.29180565838016415</v>
      </c>
      <c r="K8771" s="75">
        <v>0</v>
      </c>
      <c r="L8771" s="75">
        <v>0.29224182360669471</v>
      </c>
    </row>
    <row r="8772" spans="2:12" ht="19.5" customHeight="1" x14ac:dyDescent="0.3">
      <c r="B8772" s="39" t="s">
        <v>57</v>
      </c>
      <c r="C8772" s="83" t="s">
        <v>51</v>
      </c>
      <c r="D8772" s="30" t="s">
        <v>60</v>
      </c>
      <c r="E8772" s="84">
        <v>44682</v>
      </c>
      <c r="F8772" s="85" t="s">
        <v>135</v>
      </c>
      <c r="G8772" s="86">
        <v>0</v>
      </c>
      <c r="H8772" s="86">
        <v>0</v>
      </c>
      <c r="I8772" s="86">
        <v>0</v>
      </c>
      <c r="J8772" s="75">
        <v>0.2696305012764495</v>
      </c>
      <c r="K8772" s="75">
        <v>0.2626026488767918</v>
      </c>
      <c r="L8772" s="75">
        <v>0.25389081594301033</v>
      </c>
    </row>
    <row r="8773" spans="2:12" ht="19.5" customHeight="1" x14ac:dyDescent="0.3">
      <c r="B8773" s="39" t="s">
        <v>57</v>
      </c>
      <c r="C8773" s="83" t="s">
        <v>51</v>
      </c>
      <c r="D8773" s="30" t="s">
        <v>60</v>
      </c>
      <c r="E8773" s="84">
        <v>44652</v>
      </c>
      <c r="F8773" s="85" t="s">
        <v>135</v>
      </c>
      <c r="G8773" s="86">
        <v>0</v>
      </c>
      <c r="H8773" s="86">
        <v>0</v>
      </c>
      <c r="I8773" s="86">
        <v>0</v>
      </c>
      <c r="J8773" s="75">
        <v>0.29025301758912059</v>
      </c>
      <c r="K8773" s="75">
        <v>0.26960320504433433</v>
      </c>
      <c r="L8773" s="75">
        <v>0.26023444463936007</v>
      </c>
    </row>
    <row r="8774" spans="2:12" ht="19.5" customHeight="1" x14ac:dyDescent="0.3">
      <c r="B8774" s="39" t="s">
        <v>57</v>
      </c>
      <c r="C8774" s="83" t="s">
        <v>51</v>
      </c>
      <c r="D8774" s="30" t="s">
        <v>60</v>
      </c>
      <c r="E8774" s="84">
        <v>44621</v>
      </c>
      <c r="F8774" s="85" t="s">
        <v>135</v>
      </c>
      <c r="G8774" s="86">
        <v>0</v>
      </c>
      <c r="H8774" s="86">
        <v>0.40666657438107412</v>
      </c>
      <c r="I8774" s="86">
        <v>0.38048117194099818</v>
      </c>
      <c r="J8774" s="75">
        <v>0</v>
      </c>
      <c r="K8774" s="75">
        <v>0</v>
      </c>
      <c r="L8774" s="75">
        <v>0.37071285726195502</v>
      </c>
    </row>
    <row r="8775" spans="2:12" ht="19.5" customHeight="1" x14ac:dyDescent="0.3">
      <c r="B8775" s="39" t="s">
        <v>57</v>
      </c>
      <c r="C8775" s="83" t="s">
        <v>51</v>
      </c>
      <c r="D8775" s="30" t="s">
        <v>60</v>
      </c>
      <c r="E8775" s="84">
        <v>44593</v>
      </c>
      <c r="F8775" s="85" t="s">
        <v>135</v>
      </c>
      <c r="G8775" s="86">
        <v>0.30509754746384354</v>
      </c>
      <c r="H8775" s="86">
        <v>0.2781431827473787</v>
      </c>
      <c r="I8775" s="86">
        <v>0</v>
      </c>
      <c r="J8775" s="75">
        <v>0</v>
      </c>
      <c r="K8775" s="75">
        <v>0</v>
      </c>
      <c r="L8775" s="75">
        <v>0.27492876786386478</v>
      </c>
    </row>
    <row r="8776" spans="2:12" ht="19.5" customHeight="1" x14ac:dyDescent="0.3">
      <c r="B8776" s="39" t="s">
        <v>57</v>
      </c>
      <c r="C8776" s="83" t="s">
        <v>51</v>
      </c>
      <c r="D8776" s="30" t="s">
        <v>60</v>
      </c>
      <c r="E8776" s="84">
        <v>44562</v>
      </c>
      <c r="F8776" s="85" t="s">
        <v>135</v>
      </c>
      <c r="G8776" s="86">
        <v>0.31447774571600629</v>
      </c>
      <c r="H8776" s="86">
        <v>0.29220548252389777</v>
      </c>
      <c r="I8776" s="86">
        <v>0</v>
      </c>
      <c r="J8776" s="75">
        <v>0</v>
      </c>
      <c r="K8776" s="75">
        <v>0</v>
      </c>
      <c r="L8776" s="75">
        <v>0.27322521507906378</v>
      </c>
    </row>
    <row r="8777" spans="2:12" ht="19.5" customHeight="1" x14ac:dyDescent="0.3">
      <c r="B8777" s="39" t="s">
        <v>57</v>
      </c>
      <c r="C8777" s="83" t="s">
        <v>51</v>
      </c>
      <c r="D8777" s="30" t="s">
        <v>60</v>
      </c>
      <c r="E8777" s="84">
        <v>45108</v>
      </c>
      <c r="F8777" s="85" t="s">
        <v>136</v>
      </c>
      <c r="G8777" s="86">
        <v>0.16051118602467598</v>
      </c>
      <c r="H8777" s="86">
        <v>0.15408960127825574</v>
      </c>
      <c r="I8777" s="86">
        <v>0</v>
      </c>
      <c r="J8777" s="75">
        <v>0</v>
      </c>
      <c r="K8777" s="75">
        <v>0</v>
      </c>
      <c r="L8777" s="75">
        <v>0.13631532167203264</v>
      </c>
    </row>
    <row r="8778" spans="2:12" ht="19.5" customHeight="1" x14ac:dyDescent="0.3">
      <c r="B8778" s="39" t="s">
        <v>57</v>
      </c>
      <c r="C8778" s="83" t="s">
        <v>51</v>
      </c>
      <c r="D8778" s="30" t="s">
        <v>60</v>
      </c>
      <c r="E8778" s="84">
        <v>45078</v>
      </c>
      <c r="F8778" s="85" t="s">
        <v>136</v>
      </c>
      <c r="G8778" s="86">
        <v>0</v>
      </c>
      <c r="H8778" s="86">
        <v>0</v>
      </c>
      <c r="I8778" s="86">
        <v>0.15390384580775096</v>
      </c>
      <c r="J8778" s="75">
        <v>0.14913562033025468</v>
      </c>
      <c r="K8778" s="75">
        <v>0</v>
      </c>
      <c r="L8778" s="75">
        <v>0.14259788686314936</v>
      </c>
    </row>
    <row r="8779" spans="2:12" ht="19.5" customHeight="1" x14ac:dyDescent="0.3">
      <c r="B8779" s="39" t="s">
        <v>57</v>
      </c>
      <c r="C8779" s="83" t="s">
        <v>51</v>
      </c>
      <c r="D8779" s="30" t="s">
        <v>60</v>
      </c>
      <c r="E8779" s="84">
        <v>45047</v>
      </c>
      <c r="F8779" s="85" t="s">
        <v>136</v>
      </c>
      <c r="G8779" s="86">
        <v>0</v>
      </c>
      <c r="H8779" s="86">
        <v>0</v>
      </c>
      <c r="I8779" s="86">
        <v>0</v>
      </c>
      <c r="J8779" s="75">
        <v>0.13085407762576187</v>
      </c>
      <c r="K8779" s="75">
        <v>0.12411067341038216</v>
      </c>
      <c r="L8779" s="75">
        <v>0.1301156087815499</v>
      </c>
    </row>
    <row r="8780" spans="2:12" ht="19.5" customHeight="1" x14ac:dyDescent="0.3">
      <c r="B8780" s="39" t="s">
        <v>57</v>
      </c>
      <c r="C8780" s="83" t="s">
        <v>51</v>
      </c>
      <c r="D8780" s="30" t="s">
        <v>60</v>
      </c>
      <c r="E8780" s="84">
        <v>45017</v>
      </c>
      <c r="F8780" s="85" t="s">
        <v>136</v>
      </c>
      <c r="G8780" s="86">
        <v>0</v>
      </c>
      <c r="H8780" s="86">
        <v>0</v>
      </c>
      <c r="I8780" s="86">
        <v>0</v>
      </c>
      <c r="J8780" s="75">
        <v>0.1394869089110318</v>
      </c>
      <c r="K8780" s="75">
        <v>0.12652245897978595</v>
      </c>
      <c r="L8780" s="75">
        <v>0.13307458089377566</v>
      </c>
    </row>
    <row r="8781" spans="2:12" ht="19.5" customHeight="1" x14ac:dyDescent="0.3">
      <c r="B8781" s="39" t="s">
        <v>57</v>
      </c>
      <c r="C8781" s="83" t="s">
        <v>51</v>
      </c>
      <c r="D8781" s="30" t="s">
        <v>60</v>
      </c>
      <c r="E8781" s="84">
        <v>44986</v>
      </c>
      <c r="F8781" s="85" t="s">
        <v>136</v>
      </c>
      <c r="G8781" s="86">
        <v>0</v>
      </c>
      <c r="H8781" s="86">
        <v>0.16183470179114087</v>
      </c>
      <c r="I8781" s="86">
        <v>0.14428602271696903</v>
      </c>
      <c r="J8781" s="75">
        <v>0</v>
      </c>
      <c r="K8781" s="75">
        <v>0</v>
      </c>
      <c r="L8781" s="75">
        <v>0.15381766850830952</v>
      </c>
    </row>
    <row r="8782" spans="2:12" ht="19.5" customHeight="1" x14ac:dyDescent="0.3">
      <c r="B8782" s="39" t="s">
        <v>57</v>
      </c>
      <c r="C8782" s="83" t="s">
        <v>51</v>
      </c>
      <c r="D8782" s="30" t="s">
        <v>60</v>
      </c>
      <c r="E8782" s="84">
        <v>44958</v>
      </c>
      <c r="F8782" s="85" t="s">
        <v>136</v>
      </c>
      <c r="G8782" s="86">
        <v>0.2232900985805723</v>
      </c>
      <c r="H8782" s="86">
        <v>0.209236797727544</v>
      </c>
      <c r="I8782" s="86">
        <v>0</v>
      </c>
      <c r="J8782" s="75">
        <v>0</v>
      </c>
      <c r="K8782" s="75">
        <v>0</v>
      </c>
      <c r="L8782" s="75">
        <v>0.18863747661041563</v>
      </c>
    </row>
    <row r="8783" spans="2:12" ht="19.5" customHeight="1" x14ac:dyDescent="0.3">
      <c r="B8783" s="39" t="s">
        <v>57</v>
      </c>
      <c r="C8783" s="83" t="s">
        <v>51</v>
      </c>
      <c r="D8783" s="30" t="s">
        <v>60</v>
      </c>
      <c r="E8783" s="84">
        <v>44927</v>
      </c>
      <c r="F8783" s="85" t="s">
        <v>136</v>
      </c>
      <c r="G8783" s="86">
        <v>0.17912474876891113</v>
      </c>
      <c r="H8783" s="86">
        <v>0.15639590238652834</v>
      </c>
      <c r="I8783" s="86">
        <v>0</v>
      </c>
      <c r="J8783" s="75">
        <v>0</v>
      </c>
      <c r="K8783" s="75">
        <v>0</v>
      </c>
      <c r="L8783" s="75">
        <v>0.11065947321996078</v>
      </c>
    </row>
    <row r="8784" spans="2:12" ht="19.5" customHeight="1" x14ac:dyDescent="0.3">
      <c r="B8784" s="39" t="s">
        <v>57</v>
      </c>
      <c r="C8784" s="83" t="s">
        <v>51</v>
      </c>
      <c r="D8784" s="30" t="s">
        <v>60</v>
      </c>
      <c r="E8784" s="84">
        <v>44896</v>
      </c>
      <c r="F8784" s="85" t="s">
        <v>136</v>
      </c>
      <c r="G8784" s="86">
        <v>0.22450593681823083</v>
      </c>
      <c r="H8784" s="86">
        <v>0.21351978280925063</v>
      </c>
      <c r="I8784" s="86">
        <v>0</v>
      </c>
      <c r="J8784" s="75">
        <v>0</v>
      </c>
      <c r="K8784" s="75">
        <v>0</v>
      </c>
      <c r="L8784" s="75">
        <v>0.22221926128587224</v>
      </c>
    </row>
    <row r="8785" spans="2:12" ht="19.5" customHeight="1" x14ac:dyDescent="0.3">
      <c r="B8785" s="39" t="s">
        <v>57</v>
      </c>
      <c r="C8785" s="83" t="s">
        <v>51</v>
      </c>
      <c r="D8785" s="30" t="s">
        <v>60</v>
      </c>
      <c r="E8785" s="84">
        <v>44866</v>
      </c>
      <c r="F8785" s="85" t="s">
        <v>136</v>
      </c>
      <c r="G8785" s="86">
        <v>0</v>
      </c>
      <c r="H8785" s="86">
        <v>0.20619414559484117</v>
      </c>
      <c r="I8785" s="86">
        <v>0.19419704746872457</v>
      </c>
      <c r="J8785" s="75">
        <v>0</v>
      </c>
      <c r="K8785" s="75">
        <v>0</v>
      </c>
      <c r="L8785" s="75">
        <v>0.18199091631673442</v>
      </c>
    </row>
    <row r="8786" spans="2:12" ht="19.5" customHeight="1" x14ac:dyDescent="0.3">
      <c r="B8786" s="39" t="s">
        <v>57</v>
      </c>
      <c r="C8786" s="83" t="s">
        <v>51</v>
      </c>
      <c r="D8786" s="30" t="s">
        <v>60</v>
      </c>
      <c r="E8786" s="84">
        <v>44835</v>
      </c>
      <c r="F8786" s="85" t="s">
        <v>136</v>
      </c>
      <c r="G8786" s="86">
        <v>0</v>
      </c>
      <c r="H8786" s="86">
        <v>0</v>
      </c>
      <c r="I8786" s="86">
        <v>0</v>
      </c>
      <c r="J8786" s="75">
        <v>0.25028375183542489</v>
      </c>
      <c r="K8786" s="75">
        <v>0.22974644983948106</v>
      </c>
      <c r="L8786" s="75">
        <v>0.21935921481283654</v>
      </c>
    </row>
    <row r="8787" spans="2:12" ht="19.5" customHeight="1" x14ac:dyDescent="0.3">
      <c r="B8787" s="39" t="s">
        <v>57</v>
      </c>
      <c r="C8787" s="83" t="s">
        <v>51</v>
      </c>
      <c r="D8787" s="30" t="s">
        <v>60</v>
      </c>
      <c r="E8787" s="84">
        <v>44805</v>
      </c>
      <c r="F8787" s="85" t="s">
        <v>136</v>
      </c>
      <c r="G8787" s="86">
        <v>0</v>
      </c>
      <c r="H8787" s="86">
        <v>0</v>
      </c>
      <c r="I8787" s="86">
        <v>0.32922338187341277</v>
      </c>
      <c r="J8787" s="75">
        <v>0.30617059032306776</v>
      </c>
      <c r="K8787" s="75">
        <v>0</v>
      </c>
      <c r="L8787" s="75">
        <v>0.31513571013679792</v>
      </c>
    </row>
    <row r="8788" spans="2:12" ht="19.5" customHeight="1" x14ac:dyDescent="0.3">
      <c r="B8788" s="39" t="s">
        <v>57</v>
      </c>
      <c r="C8788" s="83" t="s">
        <v>51</v>
      </c>
      <c r="D8788" s="30" t="s">
        <v>60</v>
      </c>
      <c r="E8788" s="84">
        <v>44774</v>
      </c>
      <c r="F8788" s="85" t="s">
        <v>136</v>
      </c>
      <c r="G8788" s="86">
        <v>0</v>
      </c>
      <c r="H8788" s="86">
        <v>0</v>
      </c>
      <c r="I8788" s="86">
        <v>0.3761293905464595</v>
      </c>
      <c r="J8788" s="75">
        <v>0.37709104225228973</v>
      </c>
      <c r="K8788" s="75">
        <v>0</v>
      </c>
      <c r="L8788" s="75">
        <v>0.41474504294748515</v>
      </c>
    </row>
    <row r="8789" spans="2:12" ht="19.5" customHeight="1" x14ac:dyDescent="0.3">
      <c r="B8789" s="39" t="s">
        <v>57</v>
      </c>
      <c r="C8789" s="83" t="s">
        <v>51</v>
      </c>
      <c r="D8789" s="30" t="s">
        <v>60</v>
      </c>
      <c r="E8789" s="84">
        <v>44743</v>
      </c>
      <c r="F8789" s="85" t="s">
        <v>136</v>
      </c>
      <c r="G8789" s="86">
        <v>0.33534402208733449</v>
      </c>
      <c r="H8789" s="86">
        <v>0.33193742564715251</v>
      </c>
      <c r="I8789" s="86">
        <v>0</v>
      </c>
      <c r="J8789" s="75">
        <v>0</v>
      </c>
      <c r="K8789" s="75">
        <v>0</v>
      </c>
      <c r="L8789" s="75">
        <v>0.3449046734521824</v>
      </c>
    </row>
    <row r="8790" spans="2:12" ht="19.5" customHeight="1" x14ac:dyDescent="0.3">
      <c r="B8790" s="39" t="s">
        <v>57</v>
      </c>
      <c r="C8790" s="83" t="s">
        <v>51</v>
      </c>
      <c r="D8790" s="30" t="s">
        <v>60</v>
      </c>
      <c r="E8790" s="84">
        <v>44713</v>
      </c>
      <c r="F8790" s="85" t="s">
        <v>136</v>
      </c>
      <c r="G8790" s="86">
        <v>0</v>
      </c>
      <c r="H8790" s="86">
        <v>0</v>
      </c>
      <c r="I8790" s="86">
        <v>0.28962511256021389</v>
      </c>
      <c r="J8790" s="75">
        <v>0.28680565838016414</v>
      </c>
      <c r="K8790" s="75">
        <v>0</v>
      </c>
      <c r="L8790" s="75">
        <v>0.28724182360669476</v>
      </c>
    </row>
    <row r="8791" spans="2:12" ht="19.5" customHeight="1" x14ac:dyDescent="0.3">
      <c r="B8791" s="39" t="s">
        <v>57</v>
      </c>
      <c r="C8791" s="83" t="s">
        <v>51</v>
      </c>
      <c r="D8791" s="30" t="s">
        <v>60</v>
      </c>
      <c r="E8791" s="84">
        <v>44682</v>
      </c>
      <c r="F8791" s="85" t="s">
        <v>136</v>
      </c>
      <c r="G8791" s="86">
        <v>0</v>
      </c>
      <c r="H8791" s="86">
        <v>0</v>
      </c>
      <c r="I8791" s="86">
        <v>0</v>
      </c>
      <c r="J8791" s="75">
        <v>0.26463050127644949</v>
      </c>
      <c r="K8791" s="75">
        <v>0.2576026488767918</v>
      </c>
      <c r="L8791" s="75">
        <v>0.24889081594301032</v>
      </c>
    </row>
    <row r="8792" spans="2:12" ht="19.5" customHeight="1" x14ac:dyDescent="0.3">
      <c r="B8792" s="39" t="s">
        <v>57</v>
      </c>
      <c r="C8792" s="83" t="s">
        <v>51</v>
      </c>
      <c r="D8792" s="30" t="s">
        <v>60</v>
      </c>
      <c r="E8792" s="84">
        <v>44652</v>
      </c>
      <c r="F8792" s="85" t="s">
        <v>136</v>
      </c>
      <c r="G8792" s="86">
        <v>0</v>
      </c>
      <c r="H8792" s="86">
        <v>0</v>
      </c>
      <c r="I8792" s="86">
        <v>0</v>
      </c>
      <c r="J8792" s="75">
        <v>0.28525301758912064</v>
      </c>
      <c r="K8792" s="75">
        <v>0.26460320504433438</v>
      </c>
      <c r="L8792" s="75">
        <v>0.25523444463936007</v>
      </c>
    </row>
    <row r="8793" spans="2:12" ht="19.5" customHeight="1" x14ac:dyDescent="0.3">
      <c r="B8793" s="39" t="s">
        <v>57</v>
      </c>
      <c r="C8793" s="83" t="s">
        <v>51</v>
      </c>
      <c r="D8793" s="30" t="s">
        <v>60</v>
      </c>
      <c r="E8793" s="84">
        <v>44621</v>
      </c>
      <c r="F8793" s="85" t="s">
        <v>136</v>
      </c>
      <c r="G8793" s="86">
        <v>0</v>
      </c>
      <c r="H8793" s="86">
        <v>0.40166657438107417</v>
      </c>
      <c r="I8793" s="86">
        <v>0.37548117194099823</v>
      </c>
      <c r="J8793" s="75">
        <v>0</v>
      </c>
      <c r="K8793" s="75">
        <v>0</v>
      </c>
      <c r="L8793" s="75">
        <v>0.36571285726195507</v>
      </c>
    </row>
    <row r="8794" spans="2:12" ht="19.5" customHeight="1" x14ac:dyDescent="0.3">
      <c r="B8794" s="39" t="s">
        <v>57</v>
      </c>
      <c r="C8794" s="83" t="s">
        <v>51</v>
      </c>
      <c r="D8794" s="30" t="s">
        <v>60</v>
      </c>
      <c r="E8794" s="84">
        <v>44593</v>
      </c>
      <c r="F8794" s="85" t="s">
        <v>136</v>
      </c>
      <c r="G8794" s="86">
        <v>0.30009754746384354</v>
      </c>
      <c r="H8794" s="86">
        <v>0.2731431827473787</v>
      </c>
      <c r="I8794" s="86">
        <v>0</v>
      </c>
      <c r="J8794" s="75">
        <v>0</v>
      </c>
      <c r="K8794" s="75">
        <v>0</v>
      </c>
      <c r="L8794" s="75">
        <v>0.26992876786386477</v>
      </c>
    </row>
    <row r="8795" spans="2:12" ht="19.5" customHeight="1" x14ac:dyDescent="0.3">
      <c r="B8795" s="39" t="s">
        <v>57</v>
      </c>
      <c r="C8795" s="83" t="s">
        <v>51</v>
      </c>
      <c r="D8795" s="30" t="s">
        <v>60</v>
      </c>
      <c r="E8795" s="84">
        <v>44562</v>
      </c>
      <c r="F8795" s="85" t="s">
        <v>136</v>
      </c>
      <c r="G8795" s="86">
        <v>0.30947774571600628</v>
      </c>
      <c r="H8795" s="86">
        <v>0.28720548252389777</v>
      </c>
      <c r="I8795" s="86">
        <v>0</v>
      </c>
      <c r="J8795" s="75">
        <v>0</v>
      </c>
      <c r="K8795" s="75">
        <v>0</v>
      </c>
      <c r="L8795" s="75">
        <v>0.26822521507906377</v>
      </c>
    </row>
    <row r="8796" spans="2:12" ht="19.5" customHeight="1" x14ac:dyDescent="0.3">
      <c r="B8796" s="39" t="s">
        <v>57</v>
      </c>
      <c r="C8796" s="83" t="s">
        <v>51</v>
      </c>
      <c r="D8796" s="30" t="s">
        <v>60</v>
      </c>
      <c r="E8796" s="84">
        <v>45108</v>
      </c>
      <c r="F8796" s="85" t="s">
        <v>137</v>
      </c>
      <c r="G8796" s="86">
        <v>0.15551118602467598</v>
      </c>
      <c r="H8796" s="86">
        <v>0.14908960127825574</v>
      </c>
      <c r="I8796" s="86">
        <v>0</v>
      </c>
      <c r="J8796" s="75">
        <v>0</v>
      </c>
      <c r="K8796" s="75">
        <v>0</v>
      </c>
      <c r="L8796" s="75">
        <v>0.13131532167203264</v>
      </c>
    </row>
    <row r="8797" spans="2:12" ht="19.5" customHeight="1" x14ac:dyDescent="0.3">
      <c r="B8797" s="39" t="s">
        <v>57</v>
      </c>
      <c r="C8797" s="83" t="s">
        <v>51</v>
      </c>
      <c r="D8797" s="30" t="s">
        <v>60</v>
      </c>
      <c r="E8797" s="84">
        <v>45078</v>
      </c>
      <c r="F8797" s="85" t="s">
        <v>137</v>
      </c>
      <c r="G8797" s="86">
        <v>0</v>
      </c>
      <c r="H8797" s="86">
        <v>0</v>
      </c>
      <c r="I8797" s="86">
        <v>0.14890384580775096</v>
      </c>
      <c r="J8797" s="75">
        <v>0.14413562033025468</v>
      </c>
      <c r="K8797" s="75">
        <v>0</v>
      </c>
      <c r="L8797" s="75">
        <v>0.13759788686314936</v>
      </c>
    </row>
    <row r="8798" spans="2:12" ht="19.5" customHeight="1" x14ac:dyDescent="0.3">
      <c r="B8798" s="39" t="s">
        <v>57</v>
      </c>
      <c r="C8798" s="83" t="s">
        <v>51</v>
      </c>
      <c r="D8798" s="30" t="s">
        <v>60</v>
      </c>
      <c r="E8798" s="84">
        <v>45047</v>
      </c>
      <c r="F8798" s="85" t="s">
        <v>137</v>
      </c>
      <c r="G8798" s="86">
        <v>0</v>
      </c>
      <c r="H8798" s="86">
        <v>0</v>
      </c>
      <c r="I8798" s="86">
        <v>0</v>
      </c>
      <c r="J8798" s="75">
        <v>0.12585407762576187</v>
      </c>
      <c r="K8798" s="75">
        <v>0.11911067341038217</v>
      </c>
      <c r="L8798" s="75">
        <v>0.1251156087815499</v>
      </c>
    </row>
    <row r="8799" spans="2:12" ht="19.5" customHeight="1" x14ac:dyDescent="0.3">
      <c r="B8799" s="39" t="s">
        <v>57</v>
      </c>
      <c r="C8799" s="83" t="s">
        <v>51</v>
      </c>
      <c r="D8799" s="30" t="s">
        <v>60</v>
      </c>
      <c r="E8799" s="84">
        <v>45017</v>
      </c>
      <c r="F8799" s="85" t="s">
        <v>137</v>
      </c>
      <c r="G8799" s="86">
        <v>0</v>
      </c>
      <c r="H8799" s="86">
        <v>0</v>
      </c>
      <c r="I8799" s="86">
        <v>0</v>
      </c>
      <c r="J8799" s="75">
        <v>0.13448690891103179</v>
      </c>
      <c r="K8799" s="75">
        <v>0.12152245897978595</v>
      </c>
      <c r="L8799" s="75">
        <v>0.12807458089377566</v>
      </c>
    </row>
    <row r="8800" spans="2:12" ht="19.5" customHeight="1" x14ac:dyDescent="0.3">
      <c r="B8800" s="39" t="s">
        <v>57</v>
      </c>
      <c r="C8800" s="83" t="s">
        <v>51</v>
      </c>
      <c r="D8800" s="30" t="s">
        <v>60</v>
      </c>
      <c r="E8800" s="84">
        <v>44986</v>
      </c>
      <c r="F8800" s="85" t="s">
        <v>137</v>
      </c>
      <c r="G8800" s="86">
        <v>0</v>
      </c>
      <c r="H8800" s="86">
        <v>0.15683470179114087</v>
      </c>
      <c r="I8800" s="86">
        <v>0.13928602271696902</v>
      </c>
      <c r="J8800" s="75">
        <v>0</v>
      </c>
      <c r="K8800" s="75">
        <v>0</v>
      </c>
      <c r="L8800" s="75">
        <v>0.14881766850830952</v>
      </c>
    </row>
    <row r="8801" spans="2:12" ht="19.5" customHeight="1" x14ac:dyDescent="0.3">
      <c r="B8801" s="39" t="s">
        <v>57</v>
      </c>
      <c r="C8801" s="83" t="s">
        <v>51</v>
      </c>
      <c r="D8801" s="30" t="s">
        <v>60</v>
      </c>
      <c r="E8801" s="84">
        <v>44958</v>
      </c>
      <c r="F8801" s="85" t="s">
        <v>137</v>
      </c>
      <c r="G8801" s="86">
        <v>0.2182900985805723</v>
      </c>
      <c r="H8801" s="86">
        <v>0.20423679772754399</v>
      </c>
      <c r="I8801" s="86">
        <v>0</v>
      </c>
      <c r="J8801" s="75">
        <v>0</v>
      </c>
      <c r="K8801" s="75">
        <v>0</v>
      </c>
      <c r="L8801" s="75">
        <v>0.18363747661041563</v>
      </c>
    </row>
    <row r="8802" spans="2:12" ht="19.5" customHeight="1" x14ac:dyDescent="0.3">
      <c r="B8802" s="39" t="s">
        <v>57</v>
      </c>
      <c r="C8802" s="83" t="s">
        <v>51</v>
      </c>
      <c r="D8802" s="30" t="s">
        <v>60</v>
      </c>
      <c r="E8802" s="84">
        <v>44927</v>
      </c>
      <c r="F8802" s="85" t="s">
        <v>137</v>
      </c>
      <c r="G8802" s="86">
        <v>0.17412474876891113</v>
      </c>
      <c r="H8802" s="86">
        <v>0.15139590238652834</v>
      </c>
      <c r="I8802" s="86">
        <v>0</v>
      </c>
      <c r="J8802" s="75">
        <v>0</v>
      </c>
      <c r="K8802" s="75">
        <v>0</v>
      </c>
      <c r="L8802" s="75">
        <v>0.10565947321996078</v>
      </c>
    </row>
    <row r="8803" spans="2:12" ht="19.5" customHeight="1" x14ac:dyDescent="0.3">
      <c r="B8803" s="39" t="s">
        <v>57</v>
      </c>
      <c r="C8803" s="83" t="s">
        <v>51</v>
      </c>
      <c r="D8803" s="30" t="s">
        <v>60</v>
      </c>
      <c r="E8803" s="84">
        <v>44896</v>
      </c>
      <c r="F8803" s="85" t="s">
        <v>137</v>
      </c>
      <c r="G8803" s="86">
        <v>0.21950593681823083</v>
      </c>
      <c r="H8803" s="86">
        <v>0.20851978280925063</v>
      </c>
      <c r="I8803" s="86">
        <v>0</v>
      </c>
      <c r="J8803" s="75">
        <v>0</v>
      </c>
      <c r="K8803" s="75">
        <v>0</v>
      </c>
      <c r="L8803" s="75">
        <v>0.21721926128587224</v>
      </c>
    </row>
    <row r="8804" spans="2:12" ht="19.5" customHeight="1" x14ac:dyDescent="0.3">
      <c r="B8804" s="39" t="s">
        <v>57</v>
      </c>
      <c r="C8804" s="83" t="s">
        <v>51</v>
      </c>
      <c r="D8804" s="30" t="s">
        <v>60</v>
      </c>
      <c r="E8804" s="84">
        <v>44866</v>
      </c>
      <c r="F8804" s="85" t="s">
        <v>137</v>
      </c>
      <c r="G8804" s="86">
        <v>0</v>
      </c>
      <c r="H8804" s="86">
        <v>0.20119414559484117</v>
      </c>
      <c r="I8804" s="86">
        <v>0.18919704746872457</v>
      </c>
      <c r="J8804" s="75">
        <v>0</v>
      </c>
      <c r="K8804" s="75">
        <v>0</v>
      </c>
      <c r="L8804" s="75">
        <v>0.17699091631673441</v>
      </c>
    </row>
    <row r="8805" spans="2:12" ht="19.5" customHeight="1" x14ac:dyDescent="0.3">
      <c r="B8805" s="39" t="s">
        <v>57</v>
      </c>
      <c r="C8805" s="83" t="s">
        <v>51</v>
      </c>
      <c r="D8805" s="30" t="s">
        <v>60</v>
      </c>
      <c r="E8805" s="84">
        <v>44835</v>
      </c>
      <c r="F8805" s="85" t="s">
        <v>137</v>
      </c>
      <c r="G8805" s="86">
        <v>0</v>
      </c>
      <c r="H8805" s="86">
        <v>0</v>
      </c>
      <c r="I8805" s="86">
        <v>0</v>
      </c>
      <c r="J8805" s="75">
        <v>0.24528375183542489</v>
      </c>
      <c r="K8805" s="75">
        <v>0.22474644983948106</v>
      </c>
      <c r="L8805" s="75">
        <v>0.21435921481283654</v>
      </c>
    </row>
    <row r="8806" spans="2:12" ht="19.5" customHeight="1" x14ac:dyDescent="0.3">
      <c r="B8806" s="39" t="s">
        <v>57</v>
      </c>
      <c r="C8806" s="83" t="s">
        <v>51</v>
      </c>
      <c r="D8806" s="30" t="s">
        <v>60</v>
      </c>
      <c r="E8806" s="84">
        <v>44805</v>
      </c>
      <c r="F8806" s="85" t="s">
        <v>137</v>
      </c>
      <c r="G8806" s="86">
        <v>0</v>
      </c>
      <c r="H8806" s="86">
        <v>0</v>
      </c>
      <c r="I8806" s="86">
        <v>0.32422338187341276</v>
      </c>
      <c r="J8806" s="75">
        <v>0.30117059032306776</v>
      </c>
      <c r="K8806" s="75">
        <v>0</v>
      </c>
      <c r="L8806" s="75">
        <v>0.31013571013679792</v>
      </c>
    </row>
    <row r="8807" spans="2:12" ht="19.5" customHeight="1" x14ac:dyDescent="0.3">
      <c r="B8807" s="39" t="s">
        <v>57</v>
      </c>
      <c r="C8807" s="83" t="s">
        <v>51</v>
      </c>
      <c r="D8807" s="30" t="s">
        <v>60</v>
      </c>
      <c r="E8807" s="84">
        <v>44774</v>
      </c>
      <c r="F8807" s="85" t="s">
        <v>137</v>
      </c>
      <c r="G8807" s="86">
        <v>0</v>
      </c>
      <c r="H8807" s="86">
        <v>0</v>
      </c>
      <c r="I8807" s="86">
        <v>0.37112939054645949</v>
      </c>
      <c r="J8807" s="75">
        <v>0.37209104225228973</v>
      </c>
      <c r="K8807" s="75">
        <v>0</v>
      </c>
      <c r="L8807" s="75">
        <v>0.40974504294748515</v>
      </c>
    </row>
    <row r="8808" spans="2:12" ht="19.5" customHeight="1" x14ac:dyDescent="0.3">
      <c r="B8808" s="39" t="s">
        <v>57</v>
      </c>
      <c r="C8808" s="83" t="s">
        <v>51</v>
      </c>
      <c r="D8808" s="30" t="s">
        <v>60</v>
      </c>
      <c r="E8808" s="84">
        <v>44743</v>
      </c>
      <c r="F8808" s="85" t="s">
        <v>137</v>
      </c>
      <c r="G8808" s="86">
        <v>0.33034402208733449</v>
      </c>
      <c r="H8808" s="86">
        <v>0.3269374256471525</v>
      </c>
      <c r="I8808" s="86">
        <v>0</v>
      </c>
      <c r="J8808" s="75">
        <v>0</v>
      </c>
      <c r="K8808" s="75">
        <v>0</v>
      </c>
      <c r="L8808" s="75">
        <v>0.33990467345218239</v>
      </c>
    </row>
    <row r="8809" spans="2:12" ht="19.5" customHeight="1" x14ac:dyDescent="0.3">
      <c r="B8809" s="39" t="s">
        <v>57</v>
      </c>
      <c r="C8809" s="83" t="s">
        <v>51</v>
      </c>
      <c r="D8809" s="30" t="s">
        <v>60</v>
      </c>
      <c r="E8809" s="84">
        <v>44713</v>
      </c>
      <c r="F8809" s="85" t="s">
        <v>137</v>
      </c>
      <c r="G8809" s="86">
        <v>0</v>
      </c>
      <c r="H8809" s="86">
        <v>0</v>
      </c>
      <c r="I8809" s="86">
        <v>0.28462511256021389</v>
      </c>
      <c r="J8809" s="75">
        <v>0.28180565838016414</v>
      </c>
      <c r="K8809" s="75">
        <v>0</v>
      </c>
      <c r="L8809" s="75">
        <v>0.28224182360669475</v>
      </c>
    </row>
    <row r="8810" spans="2:12" ht="19.5" customHeight="1" x14ac:dyDescent="0.3">
      <c r="B8810" s="39" t="s">
        <v>57</v>
      </c>
      <c r="C8810" s="83" t="s">
        <v>51</v>
      </c>
      <c r="D8810" s="30" t="s">
        <v>60</v>
      </c>
      <c r="E8810" s="84">
        <v>44682</v>
      </c>
      <c r="F8810" s="85" t="s">
        <v>137</v>
      </c>
      <c r="G8810" s="86">
        <v>0</v>
      </c>
      <c r="H8810" s="86">
        <v>0</v>
      </c>
      <c r="I8810" s="86">
        <v>0</v>
      </c>
      <c r="J8810" s="75">
        <v>0.25963050127644949</v>
      </c>
      <c r="K8810" s="75">
        <v>0.25260264887679179</v>
      </c>
      <c r="L8810" s="75">
        <v>0.24389081594301032</v>
      </c>
    </row>
    <row r="8811" spans="2:12" ht="19.5" customHeight="1" x14ac:dyDescent="0.3">
      <c r="B8811" s="39" t="s">
        <v>57</v>
      </c>
      <c r="C8811" s="83" t="s">
        <v>51</v>
      </c>
      <c r="D8811" s="30" t="s">
        <v>60</v>
      </c>
      <c r="E8811" s="84">
        <v>44652</v>
      </c>
      <c r="F8811" s="85" t="s">
        <v>137</v>
      </c>
      <c r="G8811" s="86">
        <v>0</v>
      </c>
      <c r="H8811" s="86">
        <v>0</v>
      </c>
      <c r="I8811" s="86">
        <v>0</v>
      </c>
      <c r="J8811" s="75">
        <v>0.28025301758912063</v>
      </c>
      <c r="K8811" s="75">
        <v>0.25960320504433437</v>
      </c>
      <c r="L8811" s="75">
        <v>0.25023444463936007</v>
      </c>
    </row>
    <row r="8812" spans="2:12" ht="19.5" customHeight="1" x14ac:dyDescent="0.3">
      <c r="B8812" s="39" t="s">
        <v>57</v>
      </c>
      <c r="C8812" s="83" t="s">
        <v>51</v>
      </c>
      <c r="D8812" s="30" t="s">
        <v>60</v>
      </c>
      <c r="E8812" s="84">
        <v>44621</v>
      </c>
      <c r="F8812" s="85" t="s">
        <v>137</v>
      </c>
      <c r="G8812" s="86">
        <v>0</v>
      </c>
      <c r="H8812" s="86">
        <v>0.39666657438107417</v>
      </c>
      <c r="I8812" s="86">
        <v>0.37048117194099822</v>
      </c>
      <c r="J8812" s="75">
        <v>0</v>
      </c>
      <c r="K8812" s="75">
        <v>0</v>
      </c>
      <c r="L8812" s="75">
        <v>0.36071285726195507</v>
      </c>
    </row>
    <row r="8813" spans="2:12" ht="19.5" customHeight="1" x14ac:dyDescent="0.3">
      <c r="B8813" s="39" t="s">
        <v>57</v>
      </c>
      <c r="C8813" s="83" t="s">
        <v>51</v>
      </c>
      <c r="D8813" s="30" t="s">
        <v>60</v>
      </c>
      <c r="E8813" s="84">
        <v>44593</v>
      </c>
      <c r="F8813" s="85" t="s">
        <v>137</v>
      </c>
      <c r="G8813" s="86">
        <v>0.29509754746384353</v>
      </c>
      <c r="H8813" s="86">
        <v>0.26814318274737869</v>
      </c>
      <c r="I8813" s="86">
        <v>0</v>
      </c>
      <c r="J8813" s="75">
        <v>0</v>
      </c>
      <c r="K8813" s="75">
        <v>0</v>
      </c>
      <c r="L8813" s="75">
        <v>0.26492876786386477</v>
      </c>
    </row>
    <row r="8814" spans="2:12" ht="19.5" customHeight="1" x14ac:dyDescent="0.3">
      <c r="B8814" s="39" t="s">
        <v>57</v>
      </c>
      <c r="C8814" s="83" t="s">
        <v>51</v>
      </c>
      <c r="D8814" s="30" t="s">
        <v>60</v>
      </c>
      <c r="E8814" s="84">
        <v>44562</v>
      </c>
      <c r="F8814" s="85" t="s">
        <v>137</v>
      </c>
      <c r="G8814" s="86">
        <v>0.30447774571600628</v>
      </c>
      <c r="H8814" s="86">
        <v>0.28220548252389777</v>
      </c>
      <c r="I8814" s="86">
        <v>0</v>
      </c>
      <c r="J8814" s="75">
        <v>0</v>
      </c>
      <c r="K8814" s="75">
        <v>0</v>
      </c>
      <c r="L8814" s="75">
        <v>0.26322521507906377</v>
      </c>
    </row>
    <row r="8815" spans="2:12" ht="19.5" customHeight="1" x14ac:dyDescent="0.3">
      <c r="B8815" s="39" t="s">
        <v>57</v>
      </c>
      <c r="C8815" s="83" t="s">
        <v>51</v>
      </c>
      <c r="D8815" s="30" t="s">
        <v>60</v>
      </c>
      <c r="E8815" s="84">
        <v>45108</v>
      </c>
      <c r="F8815" s="85" t="s">
        <v>138</v>
      </c>
      <c r="G8815" s="86">
        <v>0.15351118602467598</v>
      </c>
      <c r="H8815" s="86">
        <v>0.14708960127825574</v>
      </c>
      <c r="I8815" s="86">
        <v>0</v>
      </c>
      <c r="J8815" s="75">
        <v>0</v>
      </c>
      <c r="K8815" s="75">
        <v>0</v>
      </c>
      <c r="L8815" s="75">
        <v>0.12931532167203263</v>
      </c>
    </row>
    <row r="8816" spans="2:12" ht="19.5" customHeight="1" x14ac:dyDescent="0.3">
      <c r="B8816" s="39" t="s">
        <v>57</v>
      </c>
      <c r="C8816" s="83" t="s">
        <v>51</v>
      </c>
      <c r="D8816" s="30" t="s">
        <v>60</v>
      </c>
      <c r="E8816" s="84">
        <v>45078</v>
      </c>
      <c r="F8816" s="85" t="s">
        <v>138</v>
      </c>
      <c r="G8816" s="86">
        <v>0</v>
      </c>
      <c r="H8816" s="86">
        <v>0</v>
      </c>
      <c r="I8816" s="86">
        <v>0.14690384580775095</v>
      </c>
      <c r="J8816" s="75">
        <v>0.14213562033025468</v>
      </c>
      <c r="K8816" s="75">
        <v>0</v>
      </c>
      <c r="L8816" s="75">
        <v>0.13559788686314936</v>
      </c>
    </row>
    <row r="8817" spans="2:12" ht="19.5" customHeight="1" x14ac:dyDescent="0.3">
      <c r="B8817" s="39" t="s">
        <v>57</v>
      </c>
      <c r="C8817" s="83" t="s">
        <v>51</v>
      </c>
      <c r="D8817" s="30" t="s">
        <v>60</v>
      </c>
      <c r="E8817" s="84">
        <v>45047</v>
      </c>
      <c r="F8817" s="85" t="s">
        <v>138</v>
      </c>
      <c r="G8817" s="86">
        <v>0</v>
      </c>
      <c r="H8817" s="86">
        <v>0</v>
      </c>
      <c r="I8817" s="86">
        <v>0</v>
      </c>
      <c r="J8817" s="75">
        <v>0.12385407762576188</v>
      </c>
      <c r="K8817" s="75">
        <v>0.11711067341038217</v>
      </c>
      <c r="L8817" s="75">
        <v>0.1231156087815499</v>
      </c>
    </row>
    <row r="8818" spans="2:12" ht="19.5" customHeight="1" x14ac:dyDescent="0.3">
      <c r="B8818" s="39" t="s">
        <v>57</v>
      </c>
      <c r="C8818" s="83" t="s">
        <v>51</v>
      </c>
      <c r="D8818" s="30" t="s">
        <v>60</v>
      </c>
      <c r="E8818" s="84">
        <v>45017</v>
      </c>
      <c r="F8818" s="85" t="s">
        <v>138</v>
      </c>
      <c r="G8818" s="86">
        <v>0</v>
      </c>
      <c r="H8818" s="86">
        <v>0</v>
      </c>
      <c r="I8818" s="86">
        <v>0</v>
      </c>
      <c r="J8818" s="75">
        <v>0.13248690891103179</v>
      </c>
      <c r="K8818" s="75">
        <v>0.11952245897978594</v>
      </c>
      <c r="L8818" s="75">
        <v>0.12607458089377566</v>
      </c>
    </row>
    <row r="8819" spans="2:12" ht="19.5" customHeight="1" x14ac:dyDescent="0.3">
      <c r="B8819" s="39" t="s">
        <v>57</v>
      </c>
      <c r="C8819" s="83" t="s">
        <v>51</v>
      </c>
      <c r="D8819" s="30" t="s">
        <v>60</v>
      </c>
      <c r="E8819" s="84">
        <v>44986</v>
      </c>
      <c r="F8819" s="85" t="s">
        <v>138</v>
      </c>
      <c r="G8819" s="86">
        <v>0</v>
      </c>
      <c r="H8819" s="86">
        <v>0.15483470179114087</v>
      </c>
      <c r="I8819" s="86">
        <v>0.13728602271696902</v>
      </c>
      <c r="J8819" s="75">
        <v>0</v>
      </c>
      <c r="K8819" s="75">
        <v>0</v>
      </c>
      <c r="L8819" s="75">
        <v>0.14681766850830952</v>
      </c>
    </row>
    <row r="8820" spans="2:12" ht="19.5" customHeight="1" x14ac:dyDescent="0.3">
      <c r="B8820" s="39" t="s">
        <v>57</v>
      </c>
      <c r="C8820" s="83" t="s">
        <v>51</v>
      </c>
      <c r="D8820" s="30" t="s">
        <v>60</v>
      </c>
      <c r="E8820" s="84">
        <v>44958</v>
      </c>
      <c r="F8820" s="85" t="s">
        <v>138</v>
      </c>
      <c r="G8820" s="86">
        <v>0.2162900985805723</v>
      </c>
      <c r="H8820" s="86">
        <v>0.20223679772754399</v>
      </c>
      <c r="I8820" s="86">
        <v>0</v>
      </c>
      <c r="J8820" s="75">
        <v>0</v>
      </c>
      <c r="K8820" s="75">
        <v>0</v>
      </c>
      <c r="L8820" s="75">
        <v>0.18163747661041563</v>
      </c>
    </row>
    <row r="8821" spans="2:12" ht="19.5" customHeight="1" x14ac:dyDescent="0.3">
      <c r="B8821" s="39" t="s">
        <v>57</v>
      </c>
      <c r="C8821" s="83" t="s">
        <v>51</v>
      </c>
      <c r="D8821" s="30" t="s">
        <v>60</v>
      </c>
      <c r="E8821" s="84">
        <v>44927</v>
      </c>
      <c r="F8821" s="85" t="s">
        <v>138</v>
      </c>
      <c r="G8821" s="86">
        <v>0.17212474876891112</v>
      </c>
      <c r="H8821" s="86">
        <v>0.14939590238652833</v>
      </c>
      <c r="I8821" s="86">
        <v>0</v>
      </c>
      <c r="J8821" s="75">
        <v>0</v>
      </c>
      <c r="K8821" s="75">
        <v>0</v>
      </c>
      <c r="L8821" s="75">
        <v>0.10365947321996079</v>
      </c>
    </row>
    <row r="8822" spans="2:12" ht="19.5" customHeight="1" x14ac:dyDescent="0.3">
      <c r="B8822" s="39" t="s">
        <v>57</v>
      </c>
      <c r="C8822" s="83" t="s">
        <v>51</v>
      </c>
      <c r="D8822" s="30" t="s">
        <v>60</v>
      </c>
      <c r="E8822" s="84">
        <v>44896</v>
      </c>
      <c r="F8822" s="85" t="s">
        <v>138</v>
      </c>
      <c r="G8822" s="86">
        <v>0.21750593681823083</v>
      </c>
      <c r="H8822" s="86">
        <v>0.20651978280925062</v>
      </c>
      <c r="I8822" s="86">
        <v>0</v>
      </c>
      <c r="J8822" s="75">
        <v>0</v>
      </c>
      <c r="K8822" s="75">
        <v>0</v>
      </c>
      <c r="L8822" s="75">
        <v>0.21521926128587224</v>
      </c>
    </row>
    <row r="8823" spans="2:12" ht="19.5" customHeight="1" x14ac:dyDescent="0.3">
      <c r="B8823" s="39" t="s">
        <v>57</v>
      </c>
      <c r="C8823" s="83" t="s">
        <v>51</v>
      </c>
      <c r="D8823" s="30" t="s">
        <v>60</v>
      </c>
      <c r="E8823" s="84">
        <v>44866</v>
      </c>
      <c r="F8823" s="85" t="s">
        <v>138</v>
      </c>
      <c r="G8823" s="86">
        <v>0</v>
      </c>
      <c r="H8823" s="86">
        <v>0.19919414559484117</v>
      </c>
      <c r="I8823" s="86">
        <v>0.18719704746872456</v>
      </c>
      <c r="J8823" s="75">
        <v>0</v>
      </c>
      <c r="K8823" s="75">
        <v>0</v>
      </c>
      <c r="L8823" s="75">
        <v>0.17499091631673441</v>
      </c>
    </row>
    <row r="8824" spans="2:12" ht="19.5" customHeight="1" x14ac:dyDescent="0.3">
      <c r="B8824" s="39" t="s">
        <v>57</v>
      </c>
      <c r="C8824" s="83" t="s">
        <v>51</v>
      </c>
      <c r="D8824" s="30" t="s">
        <v>60</v>
      </c>
      <c r="E8824" s="84">
        <v>44835</v>
      </c>
      <c r="F8824" s="85" t="s">
        <v>138</v>
      </c>
      <c r="G8824" s="86">
        <v>0</v>
      </c>
      <c r="H8824" s="86">
        <v>0</v>
      </c>
      <c r="I8824" s="86">
        <v>0</v>
      </c>
      <c r="J8824" s="75">
        <v>0.24328375183542489</v>
      </c>
      <c r="K8824" s="75">
        <v>0.22274644983948105</v>
      </c>
      <c r="L8824" s="75">
        <v>0.21235921481283654</v>
      </c>
    </row>
    <row r="8825" spans="2:12" ht="19.5" customHeight="1" x14ac:dyDescent="0.3">
      <c r="B8825" s="39" t="s">
        <v>57</v>
      </c>
      <c r="C8825" s="83" t="s">
        <v>51</v>
      </c>
      <c r="D8825" s="30" t="s">
        <v>60</v>
      </c>
      <c r="E8825" s="84">
        <v>44805</v>
      </c>
      <c r="F8825" s="85" t="s">
        <v>138</v>
      </c>
      <c r="G8825" s="86">
        <v>0</v>
      </c>
      <c r="H8825" s="86">
        <v>0</v>
      </c>
      <c r="I8825" s="86">
        <v>0.32222338187341276</v>
      </c>
      <c r="J8825" s="75">
        <v>0.29917059032306775</v>
      </c>
      <c r="K8825" s="75">
        <v>0</v>
      </c>
      <c r="L8825" s="75">
        <v>0.30813571013679791</v>
      </c>
    </row>
    <row r="8826" spans="2:12" ht="19.5" customHeight="1" x14ac:dyDescent="0.3">
      <c r="B8826" s="39" t="s">
        <v>57</v>
      </c>
      <c r="C8826" s="83" t="s">
        <v>51</v>
      </c>
      <c r="D8826" s="30" t="s">
        <v>60</v>
      </c>
      <c r="E8826" s="84">
        <v>44774</v>
      </c>
      <c r="F8826" s="85" t="s">
        <v>138</v>
      </c>
      <c r="G8826" s="86">
        <v>0</v>
      </c>
      <c r="H8826" s="86">
        <v>0</v>
      </c>
      <c r="I8826" s="86">
        <v>0.36912939054645949</v>
      </c>
      <c r="J8826" s="75">
        <v>0.37009104225228973</v>
      </c>
      <c r="K8826" s="75">
        <v>0</v>
      </c>
      <c r="L8826" s="75">
        <v>0.40774504294748515</v>
      </c>
    </row>
    <row r="8827" spans="2:12" ht="19.5" customHeight="1" x14ac:dyDescent="0.3">
      <c r="B8827" s="39" t="s">
        <v>57</v>
      </c>
      <c r="C8827" s="83" t="s">
        <v>51</v>
      </c>
      <c r="D8827" s="30" t="s">
        <v>60</v>
      </c>
      <c r="E8827" s="84">
        <v>44743</v>
      </c>
      <c r="F8827" s="85" t="s">
        <v>138</v>
      </c>
      <c r="G8827" s="86">
        <v>0.32834402208733449</v>
      </c>
      <c r="H8827" s="86">
        <v>0.3249374256471525</v>
      </c>
      <c r="I8827" s="86">
        <v>0</v>
      </c>
      <c r="J8827" s="75">
        <v>0</v>
      </c>
      <c r="K8827" s="75">
        <v>0</v>
      </c>
      <c r="L8827" s="75">
        <v>0.33790467345218239</v>
      </c>
    </row>
    <row r="8828" spans="2:12" ht="19.5" customHeight="1" x14ac:dyDescent="0.3">
      <c r="B8828" s="39" t="s">
        <v>57</v>
      </c>
      <c r="C8828" s="83" t="s">
        <v>51</v>
      </c>
      <c r="D8828" s="30" t="s">
        <v>60</v>
      </c>
      <c r="E8828" s="84">
        <v>44713</v>
      </c>
      <c r="F8828" s="85" t="s">
        <v>138</v>
      </c>
      <c r="G8828" s="86">
        <v>0</v>
      </c>
      <c r="H8828" s="86">
        <v>0</v>
      </c>
      <c r="I8828" s="86">
        <v>0.28262511256021389</v>
      </c>
      <c r="J8828" s="75">
        <v>0.27980565838016414</v>
      </c>
      <c r="K8828" s="75">
        <v>0</v>
      </c>
      <c r="L8828" s="75">
        <v>0.28024182360669475</v>
      </c>
    </row>
    <row r="8829" spans="2:12" ht="19.5" customHeight="1" x14ac:dyDescent="0.3">
      <c r="B8829" s="39" t="s">
        <v>57</v>
      </c>
      <c r="C8829" s="83" t="s">
        <v>51</v>
      </c>
      <c r="D8829" s="30" t="s">
        <v>60</v>
      </c>
      <c r="E8829" s="84">
        <v>44682</v>
      </c>
      <c r="F8829" s="85" t="s">
        <v>138</v>
      </c>
      <c r="G8829" s="86">
        <v>0</v>
      </c>
      <c r="H8829" s="86">
        <v>0</v>
      </c>
      <c r="I8829" s="86">
        <v>0</v>
      </c>
      <c r="J8829" s="75">
        <v>0.25763050127644949</v>
      </c>
      <c r="K8829" s="75">
        <v>0.25060264887679179</v>
      </c>
      <c r="L8829" s="75">
        <v>0.24189081594301032</v>
      </c>
    </row>
    <row r="8830" spans="2:12" ht="19.5" customHeight="1" x14ac:dyDescent="0.3">
      <c r="B8830" s="39" t="s">
        <v>57</v>
      </c>
      <c r="C8830" s="83" t="s">
        <v>51</v>
      </c>
      <c r="D8830" s="30" t="s">
        <v>60</v>
      </c>
      <c r="E8830" s="84">
        <v>44652</v>
      </c>
      <c r="F8830" s="85" t="s">
        <v>138</v>
      </c>
      <c r="G8830" s="86">
        <v>0</v>
      </c>
      <c r="H8830" s="86">
        <v>0</v>
      </c>
      <c r="I8830" s="86">
        <v>0</v>
      </c>
      <c r="J8830" s="75">
        <v>0.27825301758912063</v>
      </c>
      <c r="K8830" s="75">
        <v>0.25760320504433437</v>
      </c>
      <c r="L8830" s="75">
        <v>0.24823444463936004</v>
      </c>
    </row>
    <row r="8831" spans="2:12" ht="19.5" customHeight="1" x14ac:dyDescent="0.3">
      <c r="B8831" s="39" t="s">
        <v>57</v>
      </c>
      <c r="C8831" s="83" t="s">
        <v>51</v>
      </c>
      <c r="D8831" s="30" t="s">
        <v>60</v>
      </c>
      <c r="E8831" s="84">
        <v>44621</v>
      </c>
      <c r="F8831" s="85" t="s">
        <v>138</v>
      </c>
      <c r="G8831" s="86">
        <v>0</v>
      </c>
      <c r="H8831" s="86">
        <v>0.39466657438107416</v>
      </c>
      <c r="I8831" s="86">
        <v>0.36848117194099822</v>
      </c>
      <c r="J8831" s="75">
        <v>0</v>
      </c>
      <c r="K8831" s="75">
        <v>0</v>
      </c>
      <c r="L8831" s="75">
        <v>0.35871285726195506</v>
      </c>
    </row>
    <row r="8832" spans="2:12" ht="19.5" customHeight="1" x14ac:dyDescent="0.3">
      <c r="B8832" s="39" t="s">
        <v>57</v>
      </c>
      <c r="C8832" s="83" t="s">
        <v>51</v>
      </c>
      <c r="D8832" s="30" t="s">
        <v>60</v>
      </c>
      <c r="E8832" s="84">
        <v>44593</v>
      </c>
      <c r="F8832" s="85" t="s">
        <v>138</v>
      </c>
      <c r="G8832" s="86">
        <v>0.29309754746384353</v>
      </c>
      <c r="H8832" s="86">
        <v>0.26614318274737869</v>
      </c>
      <c r="I8832" s="86">
        <v>0</v>
      </c>
      <c r="J8832" s="75">
        <v>0</v>
      </c>
      <c r="K8832" s="75">
        <v>0</v>
      </c>
      <c r="L8832" s="75">
        <v>0.26292876786386477</v>
      </c>
    </row>
    <row r="8833" spans="2:12" ht="19.5" customHeight="1" x14ac:dyDescent="0.3">
      <c r="B8833" s="39" t="s">
        <v>57</v>
      </c>
      <c r="C8833" s="83" t="s">
        <v>51</v>
      </c>
      <c r="D8833" s="30" t="s">
        <v>60</v>
      </c>
      <c r="E8833" s="84">
        <v>44562</v>
      </c>
      <c r="F8833" s="85" t="s">
        <v>138</v>
      </c>
      <c r="G8833" s="87">
        <v>0.30247774571600627</v>
      </c>
      <c r="H8833" s="87">
        <v>0.28020548252389776</v>
      </c>
      <c r="I8833" s="87">
        <v>0</v>
      </c>
      <c r="J8833" s="75">
        <v>0</v>
      </c>
      <c r="K8833" s="75">
        <v>0</v>
      </c>
      <c r="L8833" s="75">
        <v>0.26122521507906377</v>
      </c>
    </row>
    <row r="8834" spans="2:12" ht="19.5" customHeight="1" x14ac:dyDescent="0.3">
      <c r="B8834" s="39" t="s">
        <v>57</v>
      </c>
      <c r="C8834" s="83" t="s">
        <v>51</v>
      </c>
      <c r="D8834" s="30" t="s">
        <v>60</v>
      </c>
      <c r="E8834" s="84">
        <v>45108</v>
      </c>
      <c r="F8834" s="85" t="s">
        <v>139</v>
      </c>
      <c r="G8834" s="86">
        <v>0.15051118602467597</v>
      </c>
      <c r="H8834" s="86">
        <v>0.14408960127825574</v>
      </c>
      <c r="I8834" s="86">
        <v>0</v>
      </c>
      <c r="J8834" s="75">
        <v>0</v>
      </c>
      <c r="K8834" s="75">
        <v>0</v>
      </c>
      <c r="L8834" s="75">
        <v>0.12631532167203263</v>
      </c>
    </row>
    <row r="8835" spans="2:12" ht="19.5" customHeight="1" x14ac:dyDescent="0.3">
      <c r="B8835" s="39" t="s">
        <v>57</v>
      </c>
      <c r="C8835" s="83" t="s">
        <v>51</v>
      </c>
      <c r="D8835" s="30" t="s">
        <v>60</v>
      </c>
      <c r="E8835" s="84">
        <v>45078</v>
      </c>
      <c r="F8835" s="85" t="s">
        <v>139</v>
      </c>
      <c r="G8835" s="86">
        <v>0</v>
      </c>
      <c r="H8835" s="86">
        <v>0</v>
      </c>
      <c r="I8835" s="86">
        <v>0.14390384580775095</v>
      </c>
      <c r="J8835" s="75">
        <v>0.13913562033025467</v>
      </c>
      <c r="K8835" s="75">
        <v>0</v>
      </c>
      <c r="L8835" s="75">
        <v>0.13259788686314936</v>
      </c>
    </row>
    <row r="8836" spans="2:12" ht="19.5" customHeight="1" x14ac:dyDescent="0.3">
      <c r="B8836" s="39" t="s">
        <v>57</v>
      </c>
      <c r="C8836" s="83" t="s">
        <v>51</v>
      </c>
      <c r="D8836" s="30" t="s">
        <v>60</v>
      </c>
      <c r="E8836" s="84">
        <v>45047</v>
      </c>
      <c r="F8836" s="85" t="s">
        <v>139</v>
      </c>
      <c r="G8836" s="86">
        <v>0</v>
      </c>
      <c r="H8836" s="86">
        <v>0</v>
      </c>
      <c r="I8836" s="86">
        <v>0</v>
      </c>
      <c r="J8836" s="75">
        <v>0.12085407762576188</v>
      </c>
      <c r="K8836" s="75">
        <v>0.11411067341038217</v>
      </c>
      <c r="L8836" s="75">
        <v>0.12011560878154989</v>
      </c>
    </row>
    <row r="8837" spans="2:12" ht="19.5" customHeight="1" x14ac:dyDescent="0.3">
      <c r="B8837" s="39" t="s">
        <v>57</v>
      </c>
      <c r="C8837" s="83" t="s">
        <v>51</v>
      </c>
      <c r="D8837" s="30" t="s">
        <v>60</v>
      </c>
      <c r="E8837" s="84">
        <v>45017</v>
      </c>
      <c r="F8837" s="85" t="s">
        <v>139</v>
      </c>
      <c r="G8837" s="86">
        <v>0</v>
      </c>
      <c r="H8837" s="86">
        <v>0</v>
      </c>
      <c r="I8837" s="86">
        <v>0</v>
      </c>
      <c r="J8837" s="75">
        <v>0.12948690891103179</v>
      </c>
      <c r="K8837" s="75">
        <v>0.11652245897978594</v>
      </c>
      <c r="L8837" s="75">
        <v>0.12307458089377565</v>
      </c>
    </row>
    <row r="8838" spans="2:12" ht="19.5" customHeight="1" x14ac:dyDescent="0.3">
      <c r="B8838" s="39" t="s">
        <v>57</v>
      </c>
      <c r="C8838" s="83" t="s">
        <v>51</v>
      </c>
      <c r="D8838" s="30" t="s">
        <v>60</v>
      </c>
      <c r="E8838" s="84">
        <v>44986</v>
      </c>
      <c r="F8838" s="85" t="s">
        <v>139</v>
      </c>
      <c r="G8838" s="86">
        <v>0</v>
      </c>
      <c r="H8838" s="86">
        <v>0.15183470179114086</v>
      </c>
      <c r="I8838" s="86">
        <v>0.13428602271696902</v>
      </c>
      <c r="J8838" s="75">
        <v>0</v>
      </c>
      <c r="K8838" s="75">
        <v>0</v>
      </c>
      <c r="L8838" s="75">
        <v>0.14381766850830952</v>
      </c>
    </row>
    <row r="8839" spans="2:12" ht="19.5" customHeight="1" x14ac:dyDescent="0.3">
      <c r="B8839" s="39" t="s">
        <v>57</v>
      </c>
      <c r="C8839" s="83" t="s">
        <v>51</v>
      </c>
      <c r="D8839" s="30" t="s">
        <v>60</v>
      </c>
      <c r="E8839" s="84">
        <v>44958</v>
      </c>
      <c r="F8839" s="85" t="s">
        <v>139</v>
      </c>
      <c r="G8839" s="86">
        <v>0.2132900985805723</v>
      </c>
      <c r="H8839" s="86">
        <v>0.19923679772754399</v>
      </c>
      <c r="I8839" s="86">
        <v>0</v>
      </c>
      <c r="J8839" s="75">
        <v>0</v>
      </c>
      <c r="K8839" s="75">
        <v>0</v>
      </c>
      <c r="L8839" s="75">
        <v>0.17863747661041562</v>
      </c>
    </row>
    <row r="8840" spans="2:12" ht="19.5" customHeight="1" x14ac:dyDescent="0.3">
      <c r="B8840" s="39" t="s">
        <v>57</v>
      </c>
      <c r="C8840" s="83" t="s">
        <v>51</v>
      </c>
      <c r="D8840" s="30" t="s">
        <v>60</v>
      </c>
      <c r="E8840" s="84">
        <v>44927</v>
      </c>
      <c r="F8840" s="85" t="s">
        <v>139</v>
      </c>
      <c r="G8840" s="86">
        <v>0.16912474876891112</v>
      </c>
      <c r="H8840" s="86">
        <v>0.14639590238652833</v>
      </c>
      <c r="I8840" s="86">
        <v>0</v>
      </c>
      <c r="J8840" s="75">
        <v>0</v>
      </c>
      <c r="K8840" s="75">
        <v>0</v>
      </c>
      <c r="L8840" s="75">
        <v>0.10065947321996079</v>
      </c>
    </row>
    <row r="8841" spans="2:12" ht="19.5" customHeight="1" x14ac:dyDescent="0.3">
      <c r="B8841" s="39" t="s">
        <v>57</v>
      </c>
      <c r="C8841" s="83" t="s">
        <v>51</v>
      </c>
      <c r="D8841" s="30" t="s">
        <v>60</v>
      </c>
      <c r="E8841" s="84">
        <v>44896</v>
      </c>
      <c r="F8841" s="85" t="s">
        <v>139</v>
      </c>
      <c r="G8841" s="86">
        <v>0.21450593681823082</v>
      </c>
      <c r="H8841" s="86">
        <v>0.20351978280925062</v>
      </c>
      <c r="I8841" s="86">
        <v>0</v>
      </c>
      <c r="J8841" s="75">
        <v>0</v>
      </c>
      <c r="K8841" s="75">
        <v>0</v>
      </c>
      <c r="L8841" s="75">
        <v>0.21221926128587223</v>
      </c>
    </row>
    <row r="8842" spans="2:12" ht="19.5" customHeight="1" x14ac:dyDescent="0.3">
      <c r="B8842" s="39" t="s">
        <v>57</v>
      </c>
      <c r="C8842" s="83" t="s">
        <v>51</v>
      </c>
      <c r="D8842" s="30" t="s">
        <v>60</v>
      </c>
      <c r="E8842" s="84">
        <v>44866</v>
      </c>
      <c r="F8842" s="85" t="s">
        <v>139</v>
      </c>
      <c r="G8842" s="86">
        <v>0</v>
      </c>
      <c r="H8842" s="86">
        <v>0.19619414559484116</v>
      </c>
      <c r="I8842" s="86">
        <v>0.18419704746872456</v>
      </c>
      <c r="J8842" s="75">
        <v>0</v>
      </c>
      <c r="K8842" s="75">
        <v>0</v>
      </c>
      <c r="L8842" s="75">
        <v>0.17199091631673441</v>
      </c>
    </row>
    <row r="8843" spans="2:12" ht="19.5" customHeight="1" x14ac:dyDescent="0.3">
      <c r="B8843" s="39" t="s">
        <v>57</v>
      </c>
      <c r="C8843" s="83" t="s">
        <v>51</v>
      </c>
      <c r="D8843" s="30" t="s">
        <v>60</v>
      </c>
      <c r="E8843" s="84">
        <v>44835</v>
      </c>
      <c r="F8843" s="85" t="s">
        <v>139</v>
      </c>
      <c r="G8843" s="86">
        <v>0</v>
      </c>
      <c r="H8843" s="86">
        <v>0</v>
      </c>
      <c r="I8843" s="86">
        <v>0</v>
      </c>
      <c r="J8843" s="75">
        <v>0.24028375183542489</v>
      </c>
      <c r="K8843" s="75">
        <v>0.21974644983948105</v>
      </c>
      <c r="L8843" s="75">
        <v>0.20935921481283654</v>
      </c>
    </row>
    <row r="8844" spans="2:12" ht="19.5" customHeight="1" x14ac:dyDescent="0.3">
      <c r="B8844" s="39" t="s">
        <v>57</v>
      </c>
      <c r="C8844" s="83" t="s">
        <v>51</v>
      </c>
      <c r="D8844" s="30" t="s">
        <v>60</v>
      </c>
      <c r="E8844" s="84">
        <v>44805</v>
      </c>
      <c r="F8844" s="85" t="s">
        <v>139</v>
      </c>
      <c r="G8844" s="86">
        <v>0</v>
      </c>
      <c r="H8844" s="86">
        <v>0</v>
      </c>
      <c r="I8844" s="86">
        <v>0.31922338187341276</v>
      </c>
      <c r="J8844" s="75">
        <v>0.29617059032306775</v>
      </c>
      <c r="K8844" s="75">
        <v>0</v>
      </c>
      <c r="L8844" s="75">
        <v>0.30513571013679791</v>
      </c>
    </row>
    <row r="8845" spans="2:12" ht="19.5" customHeight="1" x14ac:dyDescent="0.3">
      <c r="B8845" s="39" t="s">
        <v>57</v>
      </c>
      <c r="C8845" s="83" t="s">
        <v>51</v>
      </c>
      <c r="D8845" s="30" t="s">
        <v>60</v>
      </c>
      <c r="E8845" s="84">
        <v>44774</v>
      </c>
      <c r="F8845" s="85" t="s">
        <v>139</v>
      </c>
      <c r="G8845" s="86">
        <v>0</v>
      </c>
      <c r="H8845" s="86">
        <v>0</v>
      </c>
      <c r="I8845" s="86">
        <v>0.36612939054645949</v>
      </c>
      <c r="J8845" s="75">
        <v>0.36709104225228972</v>
      </c>
      <c r="K8845" s="75">
        <v>0</v>
      </c>
      <c r="L8845" s="75">
        <v>0.40474504294748515</v>
      </c>
    </row>
    <row r="8846" spans="2:12" ht="19.5" customHeight="1" x14ac:dyDescent="0.3">
      <c r="B8846" s="39" t="s">
        <v>57</v>
      </c>
      <c r="C8846" s="83" t="s">
        <v>51</v>
      </c>
      <c r="D8846" s="30" t="s">
        <v>60</v>
      </c>
      <c r="E8846" s="84">
        <v>44743</v>
      </c>
      <c r="F8846" s="85" t="s">
        <v>139</v>
      </c>
      <c r="G8846" s="86">
        <v>0.32534402208733448</v>
      </c>
      <c r="H8846" s="86">
        <v>0.3219374256471525</v>
      </c>
      <c r="I8846" s="86">
        <v>0</v>
      </c>
      <c r="J8846" s="75">
        <v>0</v>
      </c>
      <c r="K8846" s="75">
        <v>0</v>
      </c>
      <c r="L8846" s="75">
        <v>0.33490467345218239</v>
      </c>
    </row>
    <row r="8847" spans="2:12" ht="19.5" customHeight="1" x14ac:dyDescent="0.3">
      <c r="B8847" s="39" t="s">
        <v>57</v>
      </c>
      <c r="C8847" s="83" t="s">
        <v>51</v>
      </c>
      <c r="D8847" s="30" t="s">
        <v>60</v>
      </c>
      <c r="E8847" s="84">
        <v>44713</v>
      </c>
      <c r="F8847" s="85" t="s">
        <v>139</v>
      </c>
      <c r="G8847" s="86">
        <v>0</v>
      </c>
      <c r="H8847" s="86">
        <v>0</v>
      </c>
      <c r="I8847" s="86">
        <v>0.27962511256021388</v>
      </c>
      <c r="J8847" s="75">
        <v>0.27680565838016413</v>
      </c>
      <c r="K8847" s="75">
        <v>0</v>
      </c>
      <c r="L8847" s="75">
        <v>0.27724182360669475</v>
      </c>
    </row>
    <row r="8848" spans="2:12" ht="19.5" customHeight="1" x14ac:dyDescent="0.3">
      <c r="B8848" s="39" t="s">
        <v>57</v>
      </c>
      <c r="C8848" s="83" t="s">
        <v>51</v>
      </c>
      <c r="D8848" s="30" t="s">
        <v>60</v>
      </c>
      <c r="E8848" s="84">
        <v>44682</v>
      </c>
      <c r="F8848" s="85" t="s">
        <v>139</v>
      </c>
      <c r="G8848" s="86">
        <v>0</v>
      </c>
      <c r="H8848" s="86">
        <v>0</v>
      </c>
      <c r="I8848" s="86">
        <v>0</v>
      </c>
      <c r="J8848" s="75">
        <v>0.25463050127644948</v>
      </c>
      <c r="K8848" s="75">
        <v>0.24760264887679179</v>
      </c>
      <c r="L8848" s="75">
        <v>0.23889081594301032</v>
      </c>
    </row>
    <row r="8849" spans="2:12" ht="19.5" customHeight="1" x14ac:dyDescent="0.3">
      <c r="B8849" s="39" t="s">
        <v>57</v>
      </c>
      <c r="C8849" s="83" t="s">
        <v>51</v>
      </c>
      <c r="D8849" s="30" t="s">
        <v>60</v>
      </c>
      <c r="E8849" s="84">
        <v>44652</v>
      </c>
      <c r="F8849" s="85" t="s">
        <v>139</v>
      </c>
      <c r="G8849" s="86">
        <v>0</v>
      </c>
      <c r="H8849" s="86">
        <v>0</v>
      </c>
      <c r="I8849" s="86">
        <v>0</v>
      </c>
      <c r="J8849" s="75">
        <v>0.27525301758912063</v>
      </c>
      <c r="K8849" s="75">
        <v>0.25460320504433437</v>
      </c>
      <c r="L8849" s="75">
        <v>0.24523444463936003</v>
      </c>
    </row>
    <row r="8850" spans="2:12" ht="19.5" customHeight="1" x14ac:dyDescent="0.3">
      <c r="B8850" s="39" t="s">
        <v>57</v>
      </c>
      <c r="C8850" s="83" t="s">
        <v>51</v>
      </c>
      <c r="D8850" s="30" t="s">
        <v>60</v>
      </c>
      <c r="E8850" s="84">
        <v>44621</v>
      </c>
      <c r="F8850" s="85" t="s">
        <v>139</v>
      </c>
      <c r="G8850" s="86">
        <v>0</v>
      </c>
      <c r="H8850" s="86">
        <v>0.39166657438107416</v>
      </c>
      <c r="I8850" s="86">
        <v>0.36548117194099822</v>
      </c>
      <c r="J8850" s="75">
        <v>0</v>
      </c>
      <c r="K8850" s="75">
        <v>0</v>
      </c>
      <c r="L8850" s="75">
        <v>0.35571285726195506</v>
      </c>
    </row>
    <row r="8851" spans="2:12" ht="19.5" customHeight="1" x14ac:dyDescent="0.3">
      <c r="B8851" s="39" t="s">
        <v>57</v>
      </c>
      <c r="C8851" s="83" t="s">
        <v>51</v>
      </c>
      <c r="D8851" s="30" t="s">
        <v>60</v>
      </c>
      <c r="E8851" s="84">
        <v>44593</v>
      </c>
      <c r="F8851" s="85" t="s">
        <v>139</v>
      </c>
      <c r="G8851" s="86">
        <v>0.29009754746384353</v>
      </c>
      <c r="H8851" s="86">
        <v>0.26314318274737869</v>
      </c>
      <c r="I8851" s="86">
        <v>0</v>
      </c>
      <c r="J8851" s="75">
        <v>0</v>
      </c>
      <c r="K8851" s="75">
        <v>0</v>
      </c>
      <c r="L8851" s="75">
        <v>0.25992876786386476</v>
      </c>
    </row>
    <row r="8852" spans="2:12" ht="19.5" customHeight="1" x14ac:dyDescent="0.3">
      <c r="B8852" s="39" t="s">
        <v>57</v>
      </c>
      <c r="C8852" s="83" t="s">
        <v>51</v>
      </c>
      <c r="D8852" s="30" t="s">
        <v>60</v>
      </c>
      <c r="E8852" s="84">
        <v>44562</v>
      </c>
      <c r="F8852" s="85" t="s">
        <v>139</v>
      </c>
      <c r="G8852" s="86">
        <v>0.29947774571600627</v>
      </c>
      <c r="H8852" s="86">
        <v>0.27720548252389776</v>
      </c>
      <c r="I8852" s="86">
        <v>0</v>
      </c>
      <c r="J8852" s="75">
        <v>0</v>
      </c>
      <c r="K8852" s="75">
        <v>0</v>
      </c>
      <c r="L8852" s="75">
        <v>0.25822521507906376</v>
      </c>
    </row>
    <row r="8853" spans="2:12" ht="19.5" customHeight="1" x14ac:dyDescent="0.3">
      <c r="B8853" s="39" t="s">
        <v>57</v>
      </c>
      <c r="C8853" s="83" t="s">
        <v>51</v>
      </c>
      <c r="D8853" s="30" t="s">
        <v>60</v>
      </c>
      <c r="E8853" s="84">
        <v>45108</v>
      </c>
      <c r="F8853" s="85" t="s">
        <v>140</v>
      </c>
      <c r="G8853" s="86">
        <v>0.147511186024676</v>
      </c>
      <c r="H8853" s="86">
        <v>0.14108960127825576</v>
      </c>
      <c r="I8853" s="86">
        <v>0</v>
      </c>
      <c r="J8853" s="75">
        <v>0</v>
      </c>
      <c r="K8853" s="75">
        <v>0</v>
      </c>
      <c r="L8853" s="75">
        <v>0.12331532167203264</v>
      </c>
    </row>
    <row r="8854" spans="2:12" ht="19.5" customHeight="1" x14ac:dyDescent="0.3">
      <c r="B8854" s="39" t="s">
        <v>57</v>
      </c>
      <c r="C8854" s="83" t="s">
        <v>51</v>
      </c>
      <c r="D8854" s="30" t="s">
        <v>60</v>
      </c>
      <c r="E8854" s="84">
        <v>45078</v>
      </c>
      <c r="F8854" s="85" t="s">
        <v>140</v>
      </c>
      <c r="G8854" s="86">
        <v>0</v>
      </c>
      <c r="H8854" s="86">
        <v>0</v>
      </c>
      <c r="I8854" s="86">
        <v>0.14090384580775095</v>
      </c>
      <c r="J8854" s="75">
        <v>0.13613562033025467</v>
      </c>
      <c r="K8854" s="75">
        <v>0</v>
      </c>
      <c r="L8854" s="75">
        <v>0.12959788686314935</v>
      </c>
    </row>
    <row r="8855" spans="2:12" ht="19.5" customHeight="1" x14ac:dyDescent="0.3">
      <c r="B8855" s="39" t="s">
        <v>57</v>
      </c>
      <c r="C8855" s="83" t="s">
        <v>51</v>
      </c>
      <c r="D8855" s="30" t="s">
        <v>60</v>
      </c>
      <c r="E8855" s="84">
        <v>45047</v>
      </c>
      <c r="F8855" s="85" t="s">
        <v>140</v>
      </c>
      <c r="G8855" s="86">
        <v>0</v>
      </c>
      <c r="H8855" s="86">
        <v>0</v>
      </c>
      <c r="I8855" s="86">
        <v>0</v>
      </c>
      <c r="J8855" s="75">
        <v>0.11785407762576187</v>
      </c>
      <c r="K8855" s="75">
        <v>0.11111067341038217</v>
      </c>
      <c r="L8855" s="75">
        <v>0.11711560878154989</v>
      </c>
    </row>
    <row r="8856" spans="2:12" ht="19.5" customHeight="1" x14ac:dyDescent="0.3">
      <c r="B8856" s="39" t="s">
        <v>57</v>
      </c>
      <c r="C8856" s="83" t="s">
        <v>51</v>
      </c>
      <c r="D8856" s="30" t="s">
        <v>60</v>
      </c>
      <c r="E8856" s="84">
        <v>45017</v>
      </c>
      <c r="F8856" s="85" t="s">
        <v>140</v>
      </c>
      <c r="G8856" s="86">
        <v>0</v>
      </c>
      <c r="H8856" s="86">
        <v>0</v>
      </c>
      <c r="I8856" s="86">
        <v>0</v>
      </c>
      <c r="J8856" s="75">
        <v>0.12648690891103179</v>
      </c>
      <c r="K8856" s="75">
        <v>0.11352245897978594</v>
      </c>
      <c r="L8856" s="75">
        <v>0.12007458089377565</v>
      </c>
    </row>
    <row r="8857" spans="2:12" ht="19.5" customHeight="1" x14ac:dyDescent="0.3">
      <c r="B8857" s="39" t="s">
        <v>57</v>
      </c>
      <c r="C8857" s="83" t="s">
        <v>51</v>
      </c>
      <c r="D8857" s="30" t="s">
        <v>60</v>
      </c>
      <c r="E8857" s="84">
        <v>44986</v>
      </c>
      <c r="F8857" s="85" t="s">
        <v>140</v>
      </c>
      <c r="G8857" s="86">
        <v>0</v>
      </c>
      <c r="H8857" s="86">
        <v>0.14883470179114089</v>
      </c>
      <c r="I8857" s="86">
        <v>0.13128602271696901</v>
      </c>
      <c r="J8857" s="75">
        <v>0</v>
      </c>
      <c r="K8857" s="75">
        <v>0</v>
      </c>
      <c r="L8857" s="75">
        <v>0.14081766850830951</v>
      </c>
    </row>
    <row r="8858" spans="2:12" ht="19.5" customHeight="1" x14ac:dyDescent="0.3">
      <c r="B8858" s="39" t="s">
        <v>57</v>
      </c>
      <c r="C8858" s="83" t="s">
        <v>51</v>
      </c>
      <c r="D8858" s="30" t="s">
        <v>60</v>
      </c>
      <c r="E8858" s="84">
        <v>44958</v>
      </c>
      <c r="F8858" s="85" t="s">
        <v>140</v>
      </c>
      <c r="G8858" s="86">
        <v>0.21029009858057229</v>
      </c>
      <c r="H8858" s="86">
        <v>0.19623679772754399</v>
      </c>
      <c r="I8858" s="86">
        <v>0</v>
      </c>
      <c r="J8858" s="75">
        <v>0</v>
      </c>
      <c r="K8858" s="75">
        <v>0</v>
      </c>
      <c r="L8858" s="75">
        <v>0.17563747661041562</v>
      </c>
    </row>
    <row r="8859" spans="2:12" ht="19.5" customHeight="1" x14ac:dyDescent="0.3">
      <c r="B8859" s="39" t="s">
        <v>57</v>
      </c>
      <c r="C8859" s="83" t="s">
        <v>51</v>
      </c>
      <c r="D8859" s="30" t="s">
        <v>60</v>
      </c>
      <c r="E8859" s="84">
        <v>44927</v>
      </c>
      <c r="F8859" s="85" t="s">
        <v>140</v>
      </c>
      <c r="G8859" s="86">
        <v>0.16612474876891115</v>
      </c>
      <c r="H8859" s="86">
        <v>0.14339590238652833</v>
      </c>
      <c r="I8859" s="86">
        <v>0</v>
      </c>
      <c r="J8859" s="75">
        <v>0</v>
      </c>
      <c r="K8859" s="75">
        <v>0</v>
      </c>
      <c r="L8859" s="75">
        <v>9.7659473219960782E-2</v>
      </c>
    </row>
    <row r="8860" spans="2:12" ht="19.5" customHeight="1" x14ac:dyDescent="0.3">
      <c r="B8860" s="39" t="s">
        <v>57</v>
      </c>
      <c r="C8860" s="83" t="s">
        <v>51</v>
      </c>
      <c r="D8860" s="30" t="s">
        <v>60</v>
      </c>
      <c r="E8860" s="84">
        <v>44896</v>
      </c>
      <c r="F8860" s="85" t="s">
        <v>140</v>
      </c>
      <c r="G8860" s="86">
        <v>0.21150593681823082</v>
      </c>
      <c r="H8860" s="86">
        <v>0.20051978280925065</v>
      </c>
      <c r="I8860" s="86">
        <v>0</v>
      </c>
      <c r="J8860" s="75">
        <v>0</v>
      </c>
      <c r="K8860" s="75">
        <v>0</v>
      </c>
      <c r="L8860" s="75">
        <v>0.20921926128587226</v>
      </c>
    </row>
    <row r="8861" spans="2:12" ht="19.5" customHeight="1" x14ac:dyDescent="0.3">
      <c r="B8861" s="39" t="s">
        <v>57</v>
      </c>
      <c r="C8861" s="83" t="s">
        <v>51</v>
      </c>
      <c r="D8861" s="30" t="s">
        <v>60</v>
      </c>
      <c r="E8861" s="84">
        <v>44866</v>
      </c>
      <c r="F8861" s="85" t="s">
        <v>140</v>
      </c>
      <c r="G8861" s="86">
        <v>0</v>
      </c>
      <c r="H8861" s="86">
        <v>0.19319414559484116</v>
      </c>
      <c r="I8861" s="86">
        <v>0.18119704746872456</v>
      </c>
      <c r="J8861" s="75">
        <v>0</v>
      </c>
      <c r="K8861" s="75">
        <v>0</v>
      </c>
      <c r="L8861" s="75">
        <v>0.16899091631673441</v>
      </c>
    </row>
    <row r="8862" spans="2:12" ht="19.5" customHeight="1" x14ac:dyDescent="0.3">
      <c r="B8862" s="39" t="s">
        <v>57</v>
      </c>
      <c r="C8862" s="83" t="s">
        <v>51</v>
      </c>
      <c r="D8862" s="30" t="s">
        <v>60</v>
      </c>
      <c r="E8862" s="84">
        <v>44835</v>
      </c>
      <c r="F8862" s="85" t="s">
        <v>140</v>
      </c>
      <c r="G8862" s="86">
        <v>0</v>
      </c>
      <c r="H8862" s="86">
        <v>0</v>
      </c>
      <c r="I8862" s="86">
        <v>0</v>
      </c>
      <c r="J8862" s="75">
        <v>0.23728375183542488</v>
      </c>
      <c r="K8862" s="75">
        <v>0.21674644983948105</v>
      </c>
      <c r="L8862" s="75">
        <v>0.20635921481283653</v>
      </c>
    </row>
    <row r="8863" spans="2:12" ht="19.5" customHeight="1" x14ac:dyDescent="0.3">
      <c r="B8863" s="39" t="s">
        <v>57</v>
      </c>
      <c r="C8863" s="83" t="s">
        <v>51</v>
      </c>
      <c r="D8863" s="30" t="s">
        <v>60</v>
      </c>
      <c r="E8863" s="84">
        <v>44805</v>
      </c>
      <c r="F8863" s="85" t="s">
        <v>140</v>
      </c>
      <c r="G8863" s="86">
        <v>0</v>
      </c>
      <c r="H8863" s="86">
        <v>0</v>
      </c>
      <c r="I8863" s="86">
        <v>0.31622338187341276</v>
      </c>
      <c r="J8863" s="75">
        <v>0.29317059032306775</v>
      </c>
      <c r="K8863" s="75">
        <v>0</v>
      </c>
      <c r="L8863" s="75">
        <v>0.30213571013679791</v>
      </c>
    </row>
    <row r="8864" spans="2:12" ht="19.5" customHeight="1" x14ac:dyDescent="0.3">
      <c r="B8864" s="39" t="s">
        <v>57</v>
      </c>
      <c r="C8864" s="83" t="s">
        <v>51</v>
      </c>
      <c r="D8864" s="30" t="s">
        <v>60</v>
      </c>
      <c r="E8864" s="84">
        <v>44774</v>
      </c>
      <c r="F8864" s="85" t="s">
        <v>140</v>
      </c>
      <c r="G8864" s="86">
        <v>0</v>
      </c>
      <c r="H8864" s="86">
        <v>0</v>
      </c>
      <c r="I8864" s="86">
        <v>0.36312939054645949</v>
      </c>
      <c r="J8864" s="75">
        <v>0.36409104225228972</v>
      </c>
      <c r="K8864" s="75">
        <v>0</v>
      </c>
      <c r="L8864" s="75">
        <v>0.40174504294748514</v>
      </c>
    </row>
    <row r="8865" spans="2:12" ht="19.5" customHeight="1" x14ac:dyDescent="0.3">
      <c r="B8865" s="39" t="s">
        <v>57</v>
      </c>
      <c r="C8865" s="83" t="s">
        <v>51</v>
      </c>
      <c r="D8865" s="30" t="s">
        <v>60</v>
      </c>
      <c r="E8865" s="84">
        <v>44743</v>
      </c>
      <c r="F8865" s="85" t="s">
        <v>140</v>
      </c>
      <c r="G8865" s="86">
        <v>0.32234402208733448</v>
      </c>
      <c r="H8865" s="86">
        <v>0.31893742564715249</v>
      </c>
      <c r="I8865" s="86">
        <v>0</v>
      </c>
      <c r="J8865" s="75">
        <v>0</v>
      </c>
      <c r="K8865" s="75">
        <v>0</v>
      </c>
      <c r="L8865" s="75">
        <v>0.33190467345218239</v>
      </c>
    </row>
    <row r="8866" spans="2:12" ht="19.5" customHeight="1" x14ac:dyDescent="0.3">
      <c r="B8866" s="39" t="s">
        <v>57</v>
      </c>
      <c r="C8866" s="83" t="s">
        <v>51</v>
      </c>
      <c r="D8866" s="30" t="s">
        <v>60</v>
      </c>
      <c r="E8866" s="84">
        <v>44713</v>
      </c>
      <c r="F8866" s="85" t="s">
        <v>140</v>
      </c>
      <c r="G8866" s="86">
        <v>0</v>
      </c>
      <c r="H8866" s="86">
        <v>0</v>
      </c>
      <c r="I8866" s="86">
        <v>0.27662511256021388</v>
      </c>
      <c r="J8866" s="75">
        <v>0.27380565838016413</v>
      </c>
      <c r="K8866" s="75">
        <v>0</v>
      </c>
      <c r="L8866" s="75">
        <v>0.27424182360669475</v>
      </c>
    </row>
    <row r="8867" spans="2:12" ht="19.5" customHeight="1" x14ac:dyDescent="0.3">
      <c r="B8867" s="39" t="s">
        <v>57</v>
      </c>
      <c r="C8867" s="83" t="s">
        <v>51</v>
      </c>
      <c r="D8867" s="30" t="s">
        <v>60</v>
      </c>
      <c r="E8867" s="84">
        <v>44682</v>
      </c>
      <c r="F8867" s="85" t="s">
        <v>140</v>
      </c>
      <c r="G8867" s="86">
        <v>0</v>
      </c>
      <c r="H8867" s="86">
        <v>0</v>
      </c>
      <c r="I8867" s="86">
        <v>0</v>
      </c>
      <c r="J8867" s="75">
        <v>0.25163050127644948</v>
      </c>
      <c r="K8867" s="75">
        <v>0.24460264887679178</v>
      </c>
      <c r="L8867" s="75">
        <v>0.23589081594301031</v>
      </c>
    </row>
    <row r="8868" spans="2:12" ht="19.5" customHeight="1" x14ac:dyDescent="0.3">
      <c r="B8868" s="39" t="s">
        <v>57</v>
      </c>
      <c r="C8868" s="83" t="s">
        <v>51</v>
      </c>
      <c r="D8868" s="30" t="s">
        <v>60</v>
      </c>
      <c r="E8868" s="84">
        <v>44652</v>
      </c>
      <c r="F8868" s="85" t="s">
        <v>140</v>
      </c>
      <c r="G8868" s="86">
        <v>0</v>
      </c>
      <c r="H8868" s="86">
        <v>0</v>
      </c>
      <c r="I8868" s="86">
        <v>0</v>
      </c>
      <c r="J8868" s="75">
        <v>0.27225301758912063</v>
      </c>
      <c r="K8868" s="75">
        <v>0.25160320504433437</v>
      </c>
      <c r="L8868" s="75">
        <v>0.24223444463936006</v>
      </c>
    </row>
    <row r="8869" spans="2:12" ht="19.5" customHeight="1" x14ac:dyDescent="0.3">
      <c r="B8869" s="39" t="s">
        <v>57</v>
      </c>
      <c r="C8869" s="83" t="s">
        <v>51</v>
      </c>
      <c r="D8869" s="30" t="s">
        <v>60</v>
      </c>
      <c r="E8869" s="84">
        <v>44621</v>
      </c>
      <c r="F8869" s="85" t="s">
        <v>140</v>
      </c>
      <c r="G8869" s="86">
        <v>0</v>
      </c>
      <c r="H8869" s="86">
        <v>0.38866657438107416</v>
      </c>
      <c r="I8869" s="86">
        <v>0.36248117194099821</v>
      </c>
      <c r="J8869" s="75">
        <v>0</v>
      </c>
      <c r="K8869" s="75">
        <v>0</v>
      </c>
      <c r="L8869" s="75">
        <v>0.35271285726195506</v>
      </c>
    </row>
    <row r="8870" spans="2:12" ht="19.5" customHeight="1" x14ac:dyDescent="0.3">
      <c r="B8870" s="39" t="s">
        <v>57</v>
      </c>
      <c r="C8870" s="83" t="s">
        <v>51</v>
      </c>
      <c r="D8870" s="30" t="s">
        <v>60</v>
      </c>
      <c r="E8870" s="84">
        <v>44593</v>
      </c>
      <c r="F8870" s="85" t="s">
        <v>140</v>
      </c>
      <c r="G8870" s="86">
        <v>0.28709754746384353</v>
      </c>
      <c r="H8870" s="86">
        <v>0.26014318274737869</v>
      </c>
      <c r="I8870" s="86">
        <v>0</v>
      </c>
      <c r="J8870" s="75">
        <v>0</v>
      </c>
      <c r="K8870" s="75">
        <v>0</v>
      </c>
      <c r="L8870" s="75">
        <v>0.25692876786386476</v>
      </c>
    </row>
    <row r="8871" spans="2:12" ht="19.5" customHeight="1" x14ac:dyDescent="0.3">
      <c r="B8871" s="39" t="s">
        <v>57</v>
      </c>
      <c r="C8871" s="83" t="s">
        <v>51</v>
      </c>
      <c r="D8871" s="30" t="s">
        <v>60</v>
      </c>
      <c r="E8871" s="84">
        <v>44562</v>
      </c>
      <c r="F8871" s="85" t="s">
        <v>140</v>
      </c>
      <c r="G8871" s="86">
        <v>0.29647774571600627</v>
      </c>
      <c r="H8871" s="86">
        <v>0.27420548252389776</v>
      </c>
      <c r="I8871" s="86">
        <v>0</v>
      </c>
      <c r="J8871" s="75">
        <v>0</v>
      </c>
      <c r="K8871" s="75">
        <v>0</v>
      </c>
      <c r="L8871" s="75">
        <v>0.25522521507906376</v>
      </c>
    </row>
    <row r="8872" spans="2:12" ht="19.5" customHeight="1" x14ac:dyDescent="0.3">
      <c r="B8872" s="39" t="s">
        <v>57</v>
      </c>
      <c r="C8872" s="83" t="s">
        <v>51</v>
      </c>
      <c r="D8872" s="30" t="s">
        <v>60</v>
      </c>
      <c r="E8872" s="84">
        <v>45108</v>
      </c>
      <c r="F8872" s="85" t="s">
        <v>141</v>
      </c>
      <c r="G8872" s="86">
        <v>0.145511186024676</v>
      </c>
      <c r="H8872" s="86">
        <v>0.13908960127825576</v>
      </c>
      <c r="I8872" s="86">
        <v>0</v>
      </c>
      <c r="J8872" s="75">
        <v>0</v>
      </c>
      <c r="K8872" s="75">
        <v>0</v>
      </c>
      <c r="L8872" s="75">
        <v>0.12131532167203264</v>
      </c>
    </row>
    <row r="8873" spans="2:12" ht="19.5" customHeight="1" x14ac:dyDescent="0.3">
      <c r="B8873" s="39" t="s">
        <v>57</v>
      </c>
      <c r="C8873" s="83" t="s">
        <v>51</v>
      </c>
      <c r="D8873" s="30" t="s">
        <v>60</v>
      </c>
      <c r="E8873" s="84">
        <v>45078</v>
      </c>
      <c r="F8873" s="85" t="s">
        <v>141</v>
      </c>
      <c r="G8873" s="86">
        <v>0</v>
      </c>
      <c r="H8873" s="86">
        <v>0</v>
      </c>
      <c r="I8873" s="86">
        <v>0.13890384580775098</v>
      </c>
      <c r="J8873" s="75">
        <v>0.1341356203302547</v>
      </c>
      <c r="K8873" s="75">
        <v>0</v>
      </c>
      <c r="L8873" s="75">
        <v>0.12759788686314935</v>
      </c>
    </row>
    <row r="8874" spans="2:12" ht="19.5" customHeight="1" x14ac:dyDescent="0.3">
      <c r="B8874" s="39" t="s">
        <v>57</v>
      </c>
      <c r="C8874" s="83" t="s">
        <v>51</v>
      </c>
      <c r="D8874" s="30" t="s">
        <v>60</v>
      </c>
      <c r="E8874" s="84">
        <v>45047</v>
      </c>
      <c r="F8874" s="85" t="s">
        <v>141</v>
      </c>
      <c r="G8874" s="86">
        <v>0</v>
      </c>
      <c r="H8874" s="86">
        <v>0</v>
      </c>
      <c r="I8874" s="86">
        <v>0</v>
      </c>
      <c r="J8874" s="75">
        <v>0.11585407762576187</v>
      </c>
      <c r="K8874" s="75">
        <v>0.10911067341038216</v>
      </c>
      <c r="L8874" s="75">
        <v>0.11511560878154989</v>
      </c>
    </row>
    <row r="8875" spans="2:12" ht="19.5" customHeight="1" x14ac:dyDescent="0.3">
      <c r="B8875" s="39" t="s">
        <v>57</v>
      </c>
      <c r="C8875" s="83" t="s">
        <v>51</v>
      </c>
      <c r="D8875" s="30" t="s">
        <v>60</v>
      </c>
      <c r="E8875" s="84">
        <v>45017</v>
      </c>
      <c r="F8875" s="85" t="s">
        <v>141</v>
      </c>
      <c r="G8875" s="86">
        <v>0</v>
      </c>
      <c r="H8875" s="86">
        <v>0</v>
      </c>
      <c r="I8875" s="86">
        <v>0</v>
      </c>
      <c r="J8875" s="75">
        <v>0.12448690891103179</v>
      </c>
      <c r="K8875" s="75">
        <v>0.11152245897978594</v>
      </c>
      <c r="L8875" s="75">
        <v>0.11807458089377565</v>
      </c>
    </row>
    <row r="8876" spans="2:12" ht="19.5" customHeight="1" x14ac:dyDescent="0.3">
      <c r="B8876" s="39" t="s">
        <v>57</v>
      </c>
      <c r="C8876" s="83" t="s">
        <v>51</v>
      </c>
      <c r="D8876" s="30" t="s">
        <v>60</v>
      </c>
      <c r="E8876" s="84">
        <v>44986</v>
      </c>
      <c r="F8876" s="85" t="s">
        <v>141</v>
      </c>
      <c r="G8876" s="86">
        <v>0</v>
      </c>
      <c r="H8876" s="86">
        <v>0.14683470179114089</v>
      </c>
      <c r="I8876" s="86">
        <v>0.12928602271696901</v>
      </c>
      <c r="J8876" s="75">
        <v>0</v>
      </c>
      <c r="K8876" s="75">
        <v>0</v>
      </c>
      <c r="L8876" s="75">
        <v>0.13881766850830954</v>
      </c>
    </row>
    <row r="8877" spans="2:12" ht="19.5" customHeight="1" x14ac:dyDescent="0.3">
      <c r="B8877" s="39" t="s">
        <v>57</v>
      </c>
      <c r="C8877" s="83" t="s">
        <v>51</v>
      </c>
      <c r="D8877" s="30" t="s">
        <v>60</v>
      </c>
      <c r="E8877" s="84">
        <v>44958</v>
      </c>
      <c r="F8877" s="85" t="s">
        <v>141</v>
      </c>
      <c r="G8877" s="86">
        <v>0.20829009858057232</v>
      </c>
      <c r="H8877" s="86">
        <v>0.19423679772754401</v>
      </c>
      <c r="I8877" s="86">
        <v>0</v>
      </c>
      <c r="J8877" s="75">
        <v>0</v>
      </c>
      <c r="K8877" s="75">
        <v>0</v>
      </c>
      <c r="L8877" s="75">
        <v>0.17363747661041565</v>
      </c>
    </row>
    <row r="8878" spans="2:12" ht="19.5" customHeight="1" x14ac:dyDescent="0.3">
      <c r="B8878" s="39" t="s">
        <v>57</v>
      </c>
      <c r="C8878" s="83" t="s">
        <v>51</v>
      </c>
      <c r="D8878" s="30" t="s">
        <v>60</v>
      </c>
      <c r="E8878" s="84">
        <v>44927</v>
      </c>
      <c r="F8878" s="85" t="s">
        <v>141</v>
      </c>
      <c r="G8878" s="86">
        <v>0.16412474876891114</v>
      </c>
      <c r="H8878" s="86">
        <v>0.14139590238652835</v>
      </c>
      <c r="I8878" s="86">
        <v>0</v>
      </c>
      <c r="J8878" s="75">
        <v>0</v>
      </c>
      <c r="K8878" s="75">
        <v>0</v>
      </c>
      <c r="L8878" s="75">
        <v>9.5659473219960781E-2</v>
      </c>
    </row>
    <row r="8879" spans="2:12" ht="19.5" customHeight="1" x14ac:dyDescent="0.3">
      <c r="B8879" s="39" t="s">
        <v>57</v>
      </c>
      <c r="C8879" s="83" t="s">
        <v>51</v>
      </c>
      <c r="D8879" s="30" t="s">
        <v>60</v>
      </c>
      <c r="E8879" s="84">
        <v>44896</v>
      </c>
      <c r="F8879" s="85" t="s">
        <v>141</v>
      </c>
      <c r="G8879" s="86">
        <v>0.20950593681823085</v>
      </c>
      <c r="H8879" s="86">
        <v>0.19851978280925064</v>
      </c>
      <c r="I8879" s="86">
        <v>0</v>
      </c>
      <c r="J8879" s="75">
        <v>0</v>
      </c>
      <c r="K8879" s="75">
        <v>0</v>
      </c>
      <c r="L8879" s="75">
        <v>0.20721926128587226</v>
      </c>
    </row>
    <row r="8880" spans="2:12" ht="19.5" customHeight="1" x14ac:dyDescent="0.3">
      <c r="B8880" s="39" t="s">
        <v>57</v>
      </c>
      <c r="C8880" s="83" t="s">
        <v>51</v>
      </c>
      <c r="D8880" s="30" t="s">
        <v>60</v>
      </c>
      <c r="E8880" s="84">
        <v>44866</v>
      </c>
      <c r="F8880" s="85" t="s">
        <v>141</v>
      </c>
      <c r="G8880" s="86">
        <v>0</v>
      </c>
      <c r="H8880" s="86">
        <v>0.19119414559484119</v>
      </c>
      <c r="I8880" s="86">
        <v>0.17919704746872459</v>
      </c>
      <c r="J8880" s="75">
        <v>0</v>
      </c>
      <c r="K8880" s="75">
        <v>0</v>
      </c>
      <c r="L8880" s="75">
        <v>0.16699091631673443</v>
      </c>
    </row>
    <row r="8881" spans="2:12" ht="19.5" customHeight="1" x14ac:dyDescent="0.3">
      <c r="B8881" s="39" t="s">
        <v>57</v>
      </c>
      <c r="C8881" s="83" t="s">
        <v>51</v>
      </c>
      <c r="D8881" s="30" t="s">
        <v>60</v>
      </c>
      <c r="E8881" s="84">
        <v>44835</v>
      </c>
      <c r="F8881" s="85" t="s">
        <v>141</v>
      </c>
      <c r="G8881" s="86">
        <v>0</v>
      </c>
      <c r="H8881" s="86">
        <v>0</v>
      </c>
      <c r="I8881" s="86">
        <v>0</v>
      </c>
      <c r="J8881" s="75">
        <v>0.23528375183542491</v>
      </c>
      <c r="K8881" s="75">
        <v>0.21474644983948107</v>
      </c>
      <c r="L8881" s="75">
        <v>0.20435921481283656</v>
      </c>
    </row>
    <row r="8882" spans="2:12" ht="19.5" customHeight="1" x14ac:dyDescent="0.3">
      <c r="B8882" s="39" t="s">
        <v>57</v>
      </c>
      <c r="C8882" s="83" t="s">
        <v>51</v>
      </c>
      <c r="D8882" s="30" t="s">
        <v>60</v>
      </c>
      <c r="E8882" s="84">
        <v>44805</v>
      </c>
      <c r="F8882" s="85" t="s">
        <v>141</v>
      </c>
      <c r="G8882" s="86">
        <v>0</v>
      </c>
      <c r="H8882" s="86">
        <v>0</v>
      </c>
      <c r="I8882" s="86">
        <v>0.31422338187341275</v>
      </c>
      <c r="J8882" s="75">
        <v>0.29117059032306775</v>
      </c>
      <c r="K8882" s="75">
        <v>0</v>
      </c>
      <c r="L8882" s="75">
        <v>0.30013571013679791</v>
      </c>
    </row>
    <row r="8883" spans="2:12" ht="19.5" customHeight="1" x14ac:dyDescent="0.3">
      <c r="B8883" s="39" t="s">
        <v>57</v>
      </c>
      <c r="C8883" s="83" t="s">
        <v>51</v>
      </c>
      <c r="D8883" s="30" t="s">
        <v>60</v>
      </c>
      <c r="E8883" s="84">
        <v>44774</v>
      </c>
      <c r="F8883" s="85" t="s">
        <v>141</v>
      </c>
      <c r="G8883" s="86">
        <v>0</v>
      </c>
      <c r="H8883" s="86">
        <v>0</v>
      </c>
      <c r="I8883" s="86">
        <v>0.36112939054645948</v>
      </c>
      <c r="J8883" s="75">
        <v>0.36209104225228972</v>
      </c>
      <c r="K8883" s="75">
        <v>0</v>
      </c>
      <c r="L8883" s="75">
        <v>0.39974504294748514</v>
      </c>
    </row>
    <row r="8884" spans="2:12" ht="19.5" customHeight="1" x14ac:dyDescent="0.3">
      <c r="B8884" s="39" t="s">
        <v>57</v>
      </c>
      <c r="C8884" s="83" t="s">
        <v>51</v>
      </c>
      <c r="D8884" s="30" t="s">
        <v>60</v>
      </c>
      <c r="E8884" s="84">
        <v>44743</v>
      </c>
      <c r="F8884" s="85" t="s">
        <v>141</v>
      </c>
      <c r="G8884" s="86">
        <v>0.32034402208733448</v>
      </c>
      <c r="H8884" s="86">
        <v>0.31693742564715249</v>
      </c>
      <c r="I8884" s="86">
        <v>0</v>
      </c>
      <c r="J8884" s="75">
        <v>0</v>
      </c>
      <c r="K8884" s="75">
        <v>0</v>
      </c>
      <c r="L8884" s="75">
        <v>0.32990467345218238</v>
      </c>
    </row>
    <row r="8885" spans="2:12" ht="19.5" customHeight="1" x14ac:dyDescent="0.3">
      <c r="B8885" s="39" t="s">
        <v>57</v>
      </c>
      <c r="C8885" s="83" t="s">
        <v>51</v>
      </c>
      <c r="D8885" s="30" t="s">
        <v>60</v>
      </c>
      <c r="E8885" s="84">
        <v>44713</v>
      </c>
      <c r="F8885" s="85" t="s">
        <v>141</v>
      </c>
      <c r="G8885" s="86">
        <v>0</v>
      </c>
      <c r="H8885" s="86">
        <v>0</v>
      </c>
      <c r="I8885" s="86">
        <v>0.27462511256021388</v>
      </c>
      <c r="J8885" s="75">
        <v>0.27180565838016413</v>
      </c>
      <c r="K8885" s="75">
        <v>0</v>
      </c>
      <c r="L8885" s="75">
        <v>0.27224182360669474</v>
      </c>
    </row>
    <row r="8886" spans="2:12" ht="19.5" customHeight="1" x14ac:dyDescent="0.3">
      <c r="B8886" s="39" t="s">
        <v>57</v>
      </c>
      <c r="C8886" s="83" t="s">
        <v>51</v>
      </c>
      <c r="D8886" s="30" t="s">
        <v>60</v>
      </c>
      <c r="E8886" s="84">
        <v>44682</v>
      </c>
      <c r="F8886" s="85" t="s">
        <v>141</v>
      </c>
      <c r="G8886" s="86">
        <v>0</v>
      </c>
      <c r="H8886" s="86">
        <v>0</v>
      </c>
      <c r="I8886" s="86">
        <v>0</v>
      </c>
      <c r="J8886" s="75">
        <v>0.24963050127644951</v>
      </c>
      <c r="K8886" s="75">
        <v>0.24260264887679181</v>
      </c>
      <c r="L8886" s="75">
        <v>0.23389081594301034</v>
      </c>
    </row>
    <row r="8887" spans="2:12" ht="19.5" customHeight="1" x14ac:dyDescent="0.3">
      <c r="B8887" s="39" t="s">
        <v>57</v>
      </c>
      <c r="C8887" s="83" t="s">
        <v>51</v>
      </c>
      <c r="D8887" s="30" t="s">
        <v>60</v>
      </c>
      <c r="E8887" s="84">
        <v>44652</v>
      </c>
      <c r="F8887" s="85" t="s">
        <v>141</v>
      </c>
      <c r="G8887" s="86">
        <v>0</v>
      </c>
      <c r="H8887" s="86">
        <v>0</v>
      </c>
      <c r="I8887" s="86">
        <v>0</v>
      </c>
      <c r="J8887" s="75">
        <v>0.27025301758912063</v>
      </c>
      <c r="K8887" s="75">
        <v>0.24960320504433436</v>
      </c>
      <c r="L8887" s="75">
        <v>0.24023444463936006</v>
      </c>
    </row>
    <row r="8888" spans="2:12" ht="19.5" customHeight="1" x14ac:dyDescent="0.3">
      <c r="B8888" s="39" t="s">
        <v>57</v>
      </c>
      <c r="C8888" s="83" t="s">
        <v>51</v>
      </c>
      <c r="D8888" s="30" t="s">
        <v>60</v>
      </c>
      <c r="E8888" s="84">
        <v>44621</v>
      </c>
      <c r="F8888" s="85" t="s">
        <v>141</v>
      </c>
      <c r="G8888" s="86">
        <v>0</v>
      </c>
      <c r="H8888" s="86">
        <v>0.38666657438107416</v>
      </c>
      <c r="I8888" s="86">
        <v>0.36048117194099821</v>
      </c>
      <c r="J8888" s="75">
        <v>0</v>
      </c>
      <c r="K8888" s="75">
        <v>0</v>
      </c>
      <c r="L8888" s="75">
        <v>0.35071285726195506</v>
      </c>
    </row>
    <row r="8889" spans="2:12" ht="19.5" customHeight="1" x14ac:dyDescent="0.3">
      <c r="B8889" s="39" t="s">
        <v>57</v>
      </c>
      <c r="C8889" s="83" t="s">
        <v>51</v>
      </c>
      <c r="D8889" s="30" t="s">
        <v>60</v>
      </c>
      <c r="E8889" s="84">
        <v>44593</v>
      </c>
      <c r="F8889" s="85" t="s">
        <v>141</v>
      </c>
      <c r="G8889" s="86">
        <v>0.28509754746384353</v>
      </c>
      <c r="H8889" s="86">
        <v>0.25814318274737869</v>
      </c>
      <c r="I8889" s="86">
        <v>0</v>
      </c>
      <c r="J8889" s="75">
        <v>0</v>
      </c>
      <c r="K8889" s="75">
        <v>0</v>
      </c>
      <c r="L8889" s="75">
        <v>0.25492876786386476</v>
      </c>
    </row>
    <row r="8890" spans="2:12" ht="19.5" customHeight="1" x14ac:dyDescent="0.3">
      <c r="B8890" s="39" t="s">
        <v>57</v>
      </c>
      <c r="C8890" s="83" t="s">
        <v>51</v>
      </c>
      <c r="D8890" s="30" t="s">
        <v>60</v>
      </c>
      <c r="E8890" s="84">
        <v>44562</v>
      </c>
      <c r="F8890" s="85" t="s">
        <v>141</v>
      </c>
      <c r="G8890" s="86">
        <v>0.29447774571600627</v>
      </c>
      <c r="H8890" s="86">
        <v>0.27220548252389776</v>
      </c>
      <c r="I8890" s="86">
        <v>0</v>
      </c>
      <c r="J8890" s="75">
        <v>0</v>
      </c>
      <c r="K8890" s="75">
        <v>0</v>
      </c>
      <c r="L8890" s="75">
        <v>0.25322521507906376</v>
      </c>
    </row>
    <row r="8891" spans="2:12" ht="19.5" customHeight="1" x14ac:dyDescent="0.3">
      <c r="B8891" s="39" t="s">
        <v>57</v>
      </c>
      <c r="C8891" s="83" t="s">
        <v>51</v>
      </c>
      <c r="D8891" s="30" t="s">
        <v>60</v>
      </c>
      <c r="E8891" s="84">
        <v>45108</v>
      </c>
      <c r="F8891" s="85" t="s">
        <v>142</v>
      </c>
      <c r="G8891" s="86">
        <v>0.143511186024676</v>
      </c>
      <c r="H8891" s="86">
        <v>0.13708960127825576</v>
      </c>
      <c r="I8891" s="86">
        <v>0</v>
      </c>
      <c r="J8891" s="75">
        <v>0</v>
      </c>
      <c r="K8891" s="75">
        <v>0</v>
      </c>
      <c r="L8891" s="75">
        <v>0.11931532167203264</v>
      </c>
    </row>
    <row r="8892" spans="2:12" ht="19.5" customHeight="1" x14ac:dyDescent="0.3">
      <c r="B8892" s="39" t="s">
        <v>57</v>
      </c>
      <c r="C8892" s="83" t="s">
        <v>51</v>
      </c>
      <c r="D8892" s="30" t="s">
        <v>60</v>
      </c>
      <c r="E8892" s="84">
        <v>45078</v>
      </c>
      <c r="F8892" s="85" t="s">
        <v>142</v>
      </c>
      <c r="G8892" s="86">
        <v>0</v>
      </c>
      <c r="H8892" s="86">
        <v>0</v>
      </c>
      <c r="I8892" s="86">
        <v>0.13690384580775097</v>
      </c>
      <c r="J8892" s="75">
        <v>0.13213562033025469</v>
      </c>
      <c r="K8892" s="75">
        <v>0</v>
      </c>
      <c r="L8892" s="75">
        <v>0.12559788686314935</v>
      </c>
    </row>
    <row r="8893" spans="2:12" ht="19.5" customHeight="1" x14ac:dyDescent="0.3">
      <c r="B8893" s="39" t="s">
        <v>57</v>
      </c>
      <c r="C8893" s="83" t="s">
        <v>51</v>
      </c>
      <c r="D8893" s="30" t="s">
        <v>60</v>
      </c>
      <c r="E8893" s="84">
        <v>45047</v>
      </c>
      <c r="F8893" s="85" t="s">
        <v>142</v>
      </c>
      <c r="G8893" s="86">
        <v>0</v>
      </c>
      <c r="H8893" s="86">
        <v>0</v>
      </c>
      <c r="I8893" s="86">
        <v>0</v>
      </c>
      <c r="J8893" s="75">
        <v>0.11385407762576187</v>
      </c>
      <c r="K8893" s="75">
        <v>0.10711067341038216</v>
      </c>
      <c r="L8893" s="75">
        <v>0.11311560878154989</v>
      </c>
    </row>
    <row r="8894" spans="2:12" ht="19.5" customHeight="1" x14ac:dyDescent="0.3">
      <c r="B8894" s="39" t="s">
        <v>57</v>
      </c>
      <c r="C8894" s="83" t="s">
        <v>51</v>
      </c>
      <c r="D8894" s="30" t="s">
        <v>60</v>
      </c>
      <c r="E8894" s="84">
        <v>45017</v>
      </c>
      <c r="F8894" s="85" t="s">
        <v>142</v>
      </c>
      <c r="G8894" s="86">
        <v>0</v>
      </c>
      <c r="H8894" s="86">
        <v>0</v>
      </c>
      <c r="I8894" s="86">
        <v>0</v>
      </c>
      <c r="J8894" s="75">
        <v>0.12248690891103178</v>
      </c>
      <c r="K8894" s="75">
        <v>0.10952245897978594</v>
      </c>
      <c r="L8894" s="75">
        <v>0.11607458089377565</v>
      </c>
    </row>
    <row r="8895" spans="2:12" ht="19.5" customHeight="1" x14ac:dyDescent="0.3">
      <c r="B8895" s="39" t="s">
        <v>57</v>
      </c>
      <c r="C8895" s="83" t="s">
        <v>51</v>
      </c>
      <c r="D8895" s="30" t="s">
        <v>60</v>
      </c>
      <c r="E8895" s="84">
        <v>44986</v>
      </c>
      <c r="F8895" s="85" t="s">
        <v>142</v>
      </c>
      <c r="G8895" s="86">
        <v>0</v>
      </c>
      <c r="H8895" s="86">
        <v>0.14483470179114089</v>
      </c>
      <c r="I8895" s="86">
        <v>0.12728602271696901</v>
      </c>
      <c r="J8895" s="75">
        <v>0</v>
      </c>
      <c r="K8895" s="75">
        <v>0</v>
      </c>
      <c r="L8895" s="75">
        <v>0.13681766850830954</v>
      </c>
    </row>
    <row r="8896" spans="2:12" ht="19.5" customHeight="1" x14ac:dyDescent="0.3">
      <c r="B8896" s="39" t="s">
        <v>57</v>
      </c>
      <c r="C8896" s="83" t="s">
        <v>51</v>
      </c>
      <c r="D8896" s="30" t="s">
        <v>60</v>
      </c>
      <c r="E8896" s="84">
        <v>44958</v>
      </c>
      <c r="F8896" s="85" t="s">
        <v>142</v>
      </c>
      <c r="G8896" s="86">
        <v>0.20629009858057232</v>
      </c>
      <c r="H8896" s="86">
        <v>0.19223679772754401</v>
      </c>
      <c r="I8896" s="86">
        <v>0</v>
      </c>
      <c r="J8896" s="75">
        <v>0</v>
      </c>
      <c r="K8896" s="75">
        <v>0</v>
      </c>
      <c r="L8896" s="75">
        <v>0.17163747661041565</v>
      </c>
    </row>
    <row r="8897" spans="2:12" ht="19.5" customHeight="1" x14ac:dyDescent="0.3">
      <c r="B8897" s="39" t="s">
        <v>57</v>
      </c>
      <c r="C8897" s="83" t="s">
        <v>51</v>
      </c>
      <c r="D8897" s="30" t="s">
        <v>60</v>
      </c>
      <c r="E8897" s="84">
        <v>44927</v>
      </c>
      <c r="F8897" s="85" t="s">
        <v>142</v>
      </c>
      <c r="G8897" s="86">
        <v>0.16212474876891114</v>
      </c>
      <c r="H8897" s="86">
        <v>0.13939590238652835</v>
      </c>
      <c r="I8897" s="86">
        <v>0</v>
      </c>
      <c r="J8897" s="75">
        <v>0</v>
      </c>
      <c r="K8897" s="75">
        <v>0</v>
      </c>
      <c r="L8897" s="75">
        <v>9.3659473219960779E-2</v>
      </c>
    </row>
    <row r="8898" spans="2:12" ht="19.5" customHeight="1" x14ac:dyDescent="0.3">
      <c r="B8898" s="39" t="s">
        <v>57</v>
      </c>
      <c r="C8898" s="83" t="s">
        <v>51</v>
      </c>
      <c r="D8898" s="30" t="s">
        <v>60</v>
      </c>
      <c r="E8898" s="84">
        <v>44896</v>
      </c>
      <c r="F8898" s="85" t="s">
        <v>142</v>
      </c>
      <c r="G8898" s="86">
        <v>0.20750593681823085</v>
      </c>
      <c r="H8898" s="86">
        <v>0.19651978280925064</v>
      </c>
      <c r="I8898" s="86">
        <v>0</v>
      </c>
      <c r="J8898" s="75">
        <v>0</v>
      </c>
      <c r="K8898" s="75">
        <v>0</v>
      </c>
      <c r="L8898" s="75">
        <v>0.20521926128587226</v>
      </c>
    </row>
    <row r="8899" spans="2:12" ht="19.5" customHeight="1" x14ac:dyDescent="0.3">
      <c r="B8899" s="39" t="s">
        <v>57</v>
      </c>
      <c r="C8899" s="83" t="s">
        <v>51</v>
      </c>
      <c r="D8899" s="30" t="s">
        <v>60</v>
      </c>
      <c r="E8899" s="84">
        <v>44866</v>
      </c>
      <c r="F8899" s="85" t="s">
        <v>142</v>
      </c>
      <c r="G8899" s="86">
        <v>0</v>
      </c>
      <c r="H8899" s="86">
        <v>0.18919414559484118</v>
      </c>
      <c r="I8899" s="86">
        <v>0.17719704746872458</v>
      </c>
      <c r="J8899" s="75">
        <v>0</v>
      </c>
      <c r="K8899" s="75">
        <v>0</v>
      </c>
      <c r="L8899" s="75">
        <v>0.16499091631673443</v>
      </c>
    </row>
    <row r="8900" spans="2:12" ht="19.5" customHeight="1" x14ac:dyDescent="0.3">
      <c r="B8900" s="39" t="s">
        <v>57</v>
      </c>
      <c r="C8900" s="83" t="s">
        <v>51</v>
      </c>
      <c r="D8900" s="30" t="s">
        <v>60</v>
      </c>
      <c r="E8900" s="84">
        <v>44835</v>
      </c>
      <c r="F8900" s="85" t="s">
        <v>142</v>
      </c>
      <c r="G8900" s="86">
        <v>0</v>
      </c>
      <c r="H8900" s="86">
        <v>0</v>
      </c>
      <c r="I8900" s="86">
        <v>0</v>
      </c>
      <c r="J8900" s="75">
        <v>0.23328375183542491</v>
      </c>
      <c r="K8900" s="75">
        <v>0.21274644983948107</v>
      </c>
      <c r="L8900" s="75">
        <v>0.20235921481283656</v>
      </c>
    </row>
    <row r="8901" spans="2:12" ht="19.5" customHeight="1" x14ac:dyDescent="0.3">
      <c r="B8901" s="39" t="s">
        <v>57</v>
      </c>
      <c r="C8901" s="83" t="s">
        <v>51</v>
      </c>
      <c r="D8901" s="30" t="s">
        <v>60</v>
      </c>
      <c r="E8901" s="84">
        <v>44805</v>
      </c>
      <c r="F8901" s="85" t="s">
        <v>142</v>
      </c>
      <c r="G8901" s="86">
        <v>0</v>
      </c>
      <c r="H8901" s="86">
        <v>0</v>
      </c>
      <c r="I8901" s="86">
        <v>0.31222338187341275</v>
      </c>
      <c r="J8901" s="75">
        <v>0.28917059032306774</v>
      </c>
      <c r="K8901" s="75">
        <v>0</v>
      </c>
      <c r="L8901" s="75">
        <v>0.2981357101367979</v>
      </c>
    </row>
    <row r="8902" spans="2:12" ht="19.5" customHeight="1" x14ac:dyDescent="0.3">
      <c r="B8902" s="39" t="s">
        <v>57</v>
      </c>
      <c r="C8902" s="83" t="s">
        <v>51</v>
      </c>
      <c r="D8902" s="30" t="s">
        <v>60</v>
      </c>
      <c r="E8902" s="84">
        <v>44774</v>
      </c>
      <c r="F8902" s="85" t="s">
        <v>142</v>
      </c>
      <c r="G8902" s="86">
        <v>0</v>
      </c>
      <c r="H8902" s="86">
        <v>0</v>
      </c>
      <c r="I8902" s="86">
        <v>0.35912939054645948</v>
      </c>
      <c r="J8902" s="75">
        <v>0.36009104225228972</v>
      </c>
      <c r="K8902" s="75">
        <v>0</v>
      </c>
      <c r="L8902" s="75">
        <v>0.39774504294748514</v>
      </c>
    </row>
    <row r="8903" spans="2:12" ht="19.5" customHeight="1" x14ac:dyDescent="0.3">
      <c r="B8903" s="39" t="s">
        <v>57</v>
      </c>
      <c r="C8903" s="83" t="s">
        <v>51</v>
      </c>
      <c r="D8903" s="30" t="s">
        <v>60</v>
      </c>
      <c r="E8903" s="84">
        <v>44743</v>
      </c>
      <c r="F8903" s="85" t="s">
        <v>142</v>
      </c>
      <c r="G8903" s="86">
        <v>0.31834402208733448</v>
      </c>
      <c r="H8903" s="86">
        <v>0.31493742564715249</v>
      </c>
      <c r="I8903" s="86">
        <v>0</v>
      </c>
      <c r="J8903" s="75">
        <v>0</v>
      </c>
      <c r="K8903" s="75">
        <v>0</v>
      </c>
      <c r="L8903" s="75">
        <v>0.32790467345218238</v>
      </c>
    </row>
    <row r="8904" spans="2:12" ht="19.5" customHeight="1" x14ac:dyDescent="0.3">
      <c r="B8904" s="39" t="s">
        <v>57</v>
      </c>
      <c r="C8904" s="83" t="s">
        <v>51</v>
      </c>
      <c r="D8904" s="30" t="s">
        <v>60</v>
      </c>
      <c r="E8904" s="84">
        <v>44713</v>
      </c>
      <c r="F8904" s="85" t="s">
        <v>142</v>
      </c>
      <c r="G8904" s="86">
        <v>0</v>
      </c>
      <c r="H8904" s="86">
        <v>0</v>
      </c>
      <c r="I8904" s="86">
        <v>0.27262511256021388</v>
      </c>
      <c r="J8904" s="75">
        <v>0.26980565838016413</v>
      </c>
      <c r="K8904" s="75">
        <v>0</v>
      </c>
      <c r="L8904" s="75">
        <v>0.27024182360669474</v>
      </c>
    </row>
    <row r="8905" spans="2:12" ht="19.5" customHeight="1" x14ac:dyDescent="0.3">
      <c r="B8905" s="39" t="s">
        <v>57</v>
      </c>
      <c r="C8905" s="83" t="s">
        <v>51</v>
      </c>
      <c r="D8905" s="30" t="s">
        <v>60</v>
      </c>
      <c r="E8905" s="84">
        <v>44682</v>
      </c>
      <c r="F8905" s="85" t="s">
        <v>142</v>
      </c>
      <c r="G8905" s="86">
        <v>0</v>
      </c>
      <c r="H8905" s="86">
        <v>0</v>
      </c>
      <c r="I8905" s="86">
        <v>0</v>
      </c>
      <c r="J8905" s="75">
        <v>0.24763050127644951</v>
      </c>
      <c r="K8905" s="75">
        <v>0.24060264887679181</v>
      </c>
      <c r="L8905" s="75">
        <v>0.23189081594301034</v>
      </c>
    </row>
    <row r="8906" spans="2:12" ht="19.5" customHeight="1" x14ac:dyDescent="0.3">
      <c r="B8906" s="39" t="s">
        <v>57</v>
      </c>
      <c r="C8906" s="83" t="s">
        <v>51</v>
      </c>
      <c r="D8906" s="30" t="s">
        <v>60</v>
      </c>
      <c r="E8906" s="84">
        <v>44652</v>
      </c>
      <c r="F8906" s="85" t="s">
        <v>142</v>
      </c>
      <c r="G8906" s="86">
        <v>0</v>
      </c>
      <c r="H8906" s="86">
        <v>0</v>
      </c>
      <c r="I8906" s="86">
        <v>0</v>
      </c>
      <c r="J8906" s="75">
        <v>0.26825301758912062</v>
      </c>
      <c r="K8906" s="75">
        <v>0.24760320504433436</v>
      </c>
      <c r="L8906" s="75">
        <v>0.23823444463936005</v>
      </c>
    </row>
    <row r="8907" spans="2:12" ht="19.5" customHeight="1" x14ac:dyDescent="0.3">
      <c r="B8907" s="39" t="s">
        <v>57</v>
      </c>
      <c r="C8907" s="83" t="s">
        <v>51</v>
      </c>
      <c r="D8907" s="30" t="s">
        <v>60</v>
      </c>
      <c r="E8907" s="84">
        <v>44621</v>
      </c>
      <c r="F8907" s="85" t="s">
        <v>142</v>
      </c>
      <c r="G8907" s="86">
        <v>0</v>
      </c>
      <c r="H8907" s="86">
        <v>0.38466657438107416</v>
      </c>
      <c r="I8907" s="86">
        <v>0.35848117194099821</v>
      </c>
      <c r="J8907" s="75">
        <v>0</v>
      </c>
      <c r="K8907" s="75">
        <v>0</v>
      </c>
      <c r="L8907" s="75">
        <v>0.34871285726195506</v>
      </c>
    </row>
    <row r="8908" spans="2:12" ht="19.5" customHeight="1" x14ac:dyDescent="0.3">
      <c r="B8908" s="39" t="s">
        <v>57</v>
      </c>
      <c r="C8908" s="83" t="s">
        <v>51</v>
      </c>
      <c r="D8908" s="30" t="s">
        <v>60</v>
      </c>
      <c r="E8908" s="84">
        <v>44593</v>
      </c>
      <c r="F8908" s="85" t="s">
        <v>142</v>
      </c>
      <c r="G8908" s="86">
        <v>0.28309754746384352</v>
      </c>
      <c r="H8908" s="86">
        <v>0.25614318274737868</v>
      </c>
      <c r="I8908" s="86">
        <v>0</v>
      </c>
      <c r="J8908" s="75">
        <v>0</v>
      </c>
      <c r="K8908" s="75">
        <v>0</v>
      </c>
      <c r="L8908" s="75">
        <v>0.25292876786386476</v>
      </c>
    </row>
    <row r="8909" spans="2:12" ht="19.5" customHeight="1" x14ac:dyDescent="0.3">
      <c r="B8909" s="39" t="s">
        <v>57</v>
      </c>
      <c r="C8909" s="83" t="s">
        <v>51</v>
      </c>
      <c r="D8909" s="30" t="s">
        <v>60</v>
      </c>
      <c r="E8909" s="84">
        <v>44562</v>
      </c>
      <c r="F8909" s="85" t="s">
        <v>142</v>
      </c>
      <c r="G8909" s="86">
        <v>0.29247774571600627</v>
      </c>
      <c r="H8909" s="86">
        <v>0.27020548252389776</v>
      </c>
      <c r="I8909" s="86">
        <v>0</v>
      </c>
      <c r="J8909" s="75">
        <v>0</v>
      </c>
      <c r="K8909" s="75">
        <v>0</v>
      </c>
      <c r="L8909" s="75">
        <v>0.25122521507906376</v>
      </c>
    </row>
    <row r="8910" spans="2:12" ht="19.5" customHeight="1" x14ac:dyDescent="0.3">
      <c r="B8910" s="39" t="s">
        <v>57</v>
      </c>
      <c r="C8910" s="83" t="s">
        <v>51</v>
      </c>
      <c r="D8910" s="30" t="s">
        <v>60</v>
      </c>
      <c r="E8910" s="84">
        <v>45108</v>
      </c>
      <c r="F8910" s="85" t="s">
        <v>143</v>
      </c>
      <c r="G8910" s="86">
        <v>0.14151118602467599</v>
      </c>
      <c r="H8910" s="86">
        <v>0.13508960127825576</v>
      </c>
      <c r="I8910" s="86">
        <v>0</v>
      </c>
      <c r="J8910" s="75">
        <v>0</v>
      </c>
      <c r="K8910" s="75">
        <v>0</v>
      </c>
      <c r="L8910" s="75">
        <v>0.11731532167203264</v>
      </c>
    </row>
    <row r="8911" spans="2:12" ht="19.5" customHeight="1" x14ac:dyDescent="0.3">
      <c r="B8911" s="39" t="s">
        <v>57</v>
      </c>
      <c r="C8911" s="83" t="s">
        <v>51</v>
      </c>
      <c r="D8911" s="30" t="s">
        <v>60</v>
      </c>
      <c r="E8911" s="84">
        <v>45078</v>
      </c>
      <c r="F8911" s="85" t="s">
        <v>143</v>
      </c>
      <c r="G8911" s="86">
        <v>0</v>
      </c>
      <c r="H8911" s="86">
        <v>0</v>
      </c>
      <c r="I8911" s="86">
        <v>0.13490384580775097</v>
      </c>
      <c r="J8911" s="75">
        <v>0.13013562033025469</v>
      </c>
      <c r="K8911" s="75">
        <v>0</v>
      </c>
      <c r="L8911" s="75">
        <v>0.12359788686314935</v>
      </c>
    </row>
    <row r="8912" spans="2:12" ht="19.5" customHeight="1" x14ac:dyDescent="0.3">
      <c r="B8912" s="39" t="s">
        <v>57</v>
      </c>
      <c r="C8912" s="83" t="s">
        <v>51</v>
      </c>
      <c r="D8912" s="30" t="s">
        <v>60</v>
      </c>
      <c r="E8912" s="84">
        <v>45047</v>
      </c>
      <c r="F8912" s="85" t="s">
        <v>143</v>
      </c>
      <c r="G8912" s="86">
        <v>0</v>
      </c>
      <c r="H8912" s="86">
        <v>0</v>
      </c>
      <c r="I8912" s="86">
        <v>0</v>
      </c>
      <c r="J8912" s="75">
        <v>0.11185407762576187</v>
      </c>
      <c r="K8912" s="75">
        <v>0.10511067341038216</v>
      </c>
      <c r="L8912" s="75">
        <v>0.11111560878154988</v>
      </c>
    </row>
    <row r="8913" spans="2:12" ht="19.5" customHeight="1" x14ac:dyDescent="0.3">
      <c r="B8913" s="39" t="s">
        <v>57</v>
      </c>
      <c r="C8913" s="83" t="s">
        <v>51</v>
      </c>
      <c r="D8913" s="30" t="s">
        <v>60</v>
      </c>
      <c r="E8913" s="84">
        <v>45017</v>
      </c>
      <c r="F8913" s="85" t="s">
        <v>143</v>
      </c>
      <c r="G8913" s="86">
        <v>0</v>
      </c>
      <c r="H8913" s="86">
        <v>0</v>
      </c>
      <c r="I8913" s="86">
        <v>0</v>
      </c>
      <c r="J8913" s="75">
        <v>0.12048690891103178</v>
      </c>
      <c r="K8913" s="75">
        <v>0.10752245897978593</v>
      </c>
      <c r="L8913" s="75">
        <v>0.11407458089377565</v>
      </c>
    </row>
    <row r="8914" spans="2:12" ht="19.5" customHeight="1" x14ac:dyDescent="0.3">
      <c r="B8914" s="39" t="s">
        <v>57</v>
      </c>
      <c r="C8914" s="83" t="s">
        <v>51</v>
      </c>
      <c r="D8914" s="30" t="s">
        <v>60</v>
      </c>
      <c r="E8914" s="84">
        <v>44986</v>
      </c>
      <c r="F8914" s="85" t="s">
        <v>143</v>
      </c>
      <c r="G8914" s="86">
        <v>0</v>
      </c>
      <c r="H8914" s="86">
        <v>0.14283470179114088</v>
      </c>
      <c r="I8914" s="86">
        <v>0.12528602271696901</v>
      </c>
      <c r="J8914" s="75">
        <v>0</v>
      </c>
      <c r="K8914" s="75">
        <v>0</v>
      </c>
      <c r="L8914" s="75">
        <v>0.13481766850830953</v>
      </c>
    </row>
    <row r="8915" spans="2:12" ht="19.5" customHeight="1" x14ac:dyDescent="0.3">
      <c r="B8915" s="39" t="s">
        <v>57</v>
      </c>
      <c r="C8915" s="83" t="s">
        <v>51</v>
      </c>
      <c r="D8915" s="30" t="s">
        <v>60</v>
      </c>
      <c r="E8915" s="84">
        <v>44958</v>
      </c>
      <c r="F8915" s="85" t="s">
        <v>143</v>
      </c>
      <c r="G8915" s="86">
        <v>0.20429009858057232</v>
      </c>
      <c r="H8915" s="86">
        <v>0.19023679772754401</v>
      </c>
      <c r="I8915" s="86">
        <v>0</v>
      </c>
      <c r="J8915" s="75">
        <v>0</v>
      </c>
      <c r="K8915" s="75">
        <v>0</v>
      </c>
      <c r="L8915" s="75">
        <v>0.16963747661041564</v>
      </c>
    </row>
    <row r="8916" spans="2:12" ht="19.5" customHeight="1" x14ac:dyDescent="0.3">
      <c r="B8916" s="39" t="s">
        <v>57</v>
      </c>
      <c r="C8916" s="83" t="s">
        <v>51</v>
      </c>
      <c r="D8916" s="30" t="s">
        <v>60</v>
      </c>
      <c r="E8916" s="84">
        <v>44927</v>
      </c>
      <c r="F8916" s="85" t="s">
        <v>143</v>
      </c>
      <c r="G8916" s="86">
        <v>0.16012474876891114</v>
      </c>
      <c r="H8916" s="86">
        <v>0.13739590238652835</v>
      </c>
      <c r="I8916" s="86">
        <v>0</v>
      </c>
      <c r="J8916" s="75">
        <v>0</v>
      </c>
      <c r="K8916" s="75">
        <v>0</v>
      </c>
      <c r="L8916" s="75">
        <v>9.1659473219960777E-2</v>
      </c>
    </row>
    <row r="8917" spans="2:12" ht="19.5" customHeight="1" x14ac:dyDescent="0.3">
      <c r="B8917" s="39" t="s">
        <v>57</v>
      </c>
      <c r="C8917" s="83" t="s">
        <v>51</v>
      </c>
      <c r="D8917" s="30" t="s">
        <v>60</v>
      </c>
      <c r="E8917" s="84">
        <v>44896</v>
      </c>
      <c r="F8917" s="85" t="s">
        <v>143</v>
      </c>
      <c r="G8917" s="87">
        <v>0.20550593681823084</v>
      </c>
      <c r="H8917" s="87">
        <v>0.19451978280925064</v>
      </c>
      <c r="I8917" s="87">
        <v>0</v>
      </c>
      <c r="J8917" s="75">
        <v>0</v>
      </c>
      <c r="K8917" s="75">
        <v>0</v>
      </c>
      <c r="L8917" s="75">
        <v>0.20321926128587225</v>
      </c>
    </row>
    <row r="8918" spans="2:12" ht="19.5" customHeight="1" x14ac:dyDescent="0.3">
      <c r="B8918" s="39" t="s">
        <v>57</v>
      </c>
      <c r="C8918" s="83" t="s">
        <v>51</v>
      </c>
      <c r="D8918" s="30" t="s">
        <v>60</v>
      </c>
      <c r="E8918" s="84">
        <v>44866</v>
      </c>
      <c r="F8918" s="85" t="s">
        <v>143</v>
      </c>
      <c r="G8918" s="86">
        <v>0</v>
      </c>
      <c r="H8918" s="86">
        <v>0.18719414559484118</v>
      </c>
      <c r="I8918" s="86">
        <v>0.17519704746872458</v>
      </c>
      <c r="J8918" s="75">
        <v>0</v>
      </c>
      <c r="K8918" s="75">
        <v>0</v>
      </c>
      <c r="L8918" s="75">
        <v>0.16299091631673443</v>
      </c>
    </row>
    <row r="8919" spans="2:12" ht="19.5" customHeight="1" x14ac:dyDescent="0.3">
      <c r="B8919" s="39" t="s">
        <v>57</v>
      </c>
      <c r="C8919" s="83" t="s">
        <v>51</v>
      </c>
      <c r="D8919" s="30" t="s">
        <v>60</v>
      </c>
      <c r="E8919" s="84">
        <v>44835</v>
      </c>
      <c r="F8919" s="85" t="s">
        <v>143</v>
      </c>
      <c r="G8919" s="86">
        <v>0</v>
      </c>
      <c r="H8919" s="86">
        <v>0</v>
      </c>
      <c r="I8919" s="86">
        <v>0</v>
      </c>
      <c r="J8919" s="75">
        <v>0.23128375183542491</v>
      </c>
      <c r="K8919" s="75">
        <v>0.21074644983948107</v>
      </c>
      <c r="L8919" s="75">
        <v>0.20035921481283656</v>
      </c>
    </row>
    <row r="8920" spans="2:12" ht="19.5" customHeight="1" x14ac:dyDescent="0.3">
      <c r="B8920" s="39" t="s">
        <v>57</v>
      </c>
      <c r="C8920" s="83" t="s">
        <v>51</v>
      </c>
      <c r="D8920" s="30" t="s">
        <v>60</v>
      </c>
      <c r="E8920" s="84">
        <v>44805</v>
      </c>
      <c r="F8920" s="85" t="s">
        <v>143</v>
      </c>
      <c r="G8920" s="86">
        <v>0</v>
      </c>
      <c r="H8920" s="86">
        <v>0</v>
      </c>
      <c r="I8920" s="86">
        <v>0.31022338187341275</v>
      </c>
      <c r="J8920" s="75">
        <v>0.28717059032306774</v>
      </c>
      <c r="K8920" s="75">
        <v>0</v>
      </c>
      <c r="L8920" s="75">
        <v>0.2961357101367979</v>
      </c>
    </row>
    <row r="8921" spans="2:12" ht="19.5" customHeight="1" x14ac:dyDescent="0.3">
      <c r="B8921" s="39" t="s">
        <v>57</v>
      </c>
      <c r="C8921" s="83" t="s">
        <v>51</v>
      </c>
      <c r="D8921" s="30" t="s">
        <v>60</v>
      </c>
      <c r="E8921" s="84">
        <v>44774</v>
      </c>
      <c r="F8921" s="85" t="s">
        <v>143</v>
      </c>
      <c r="G8921" s="86">
        <v>0</v>
      </c>
      <c r="H8921" s="86">
        <v>0</v>
      </c>
      <c r="I8921" s="86">
        <v>0.35712939054645948</v>
      </c>
      <c r="J8921" s="75">
        <v>0.35809104225228972</v>
      </c>
      <c r="K8921" s="75">
        <v>0</v>
      </c>
      <c r="L8921" s="75">
        <v>0.39574504294748514</v>
      </c>
    </row>
    <row r="8922" spans="2:12" ht="19.5" customHeight="1" x14ac:dyDescent="0.3">
      <c r="B8922" s="39" t="s">
        <v>57</v>
      </c>
      <c r="C8922" s="83" t="s">
        <v>51</v>
      </c>
      <c r="D8922" s="30" t="s">
        <v>60</v>
      </c>
      <c r="E8922" s="84">
        <v>44743</v>
      </c>
      <c r="F8922" s="85" t="s">
        <v>143</v>
      </c>
      <c r="G8922" s="86">
        <v>0.31634402208733448</v>
      </c>
      <c r="H8922" s="86">
        <v>0.31293742564715249</v>
      </c>
      <c r="I8922" s="86">
        <v>0</v>
      </c>
      <c r="J8922" s="75">
        <v>0</v>
      </c>
      <c r="K8922" s="75">
        <v>0</v>
      </c>
      <c r="L8922" s="75">
        <v>0.32590467345218238</v>
      </c>
    </row>
    <row r="8923" spans="2:12" ht="19.5" customHeight="1" x14ac:dyDescent="0.3">
      <c r="B8923" s="39" t="s">
        <v>57</v>
      </c>
      <c r="C8923" s="83" t="s">
        <v>51</v>
      </c>
      <c r="D8923" s="30" t="s">
        <v>60</v>
      </c>
      <c r="E8923" s="84">
        <v>44713</v>
      </c>
      <c r="F8923" s="85" t="s">
        <v>143</v>
      </c>
      <c r="G8923" s="86">
        <v>0</v>
      </c>
      <c r="H8923" s="86">
        <v>0</v>
      </c>
      <c r="I8923" s="86">
        <v>0.27062511256021388</v>
      </c>
      <c r="J8923" s="75">
        <v>0.26780565838016412</v>
      </c>
      <c r="K8923" s="75">
        <v>0</v>
      </c>
      <c r="L8923" s="75">
        <v>0.26824182360669474</v>
      </c>
    </row>
    <row r="8924" spans="2:12" ht="19.5" customHeight="1" x14ac:dyDescent="0.3">
      <c r="B8924" s="39" t="s">
        <v>57</v>
      </c>
      <c r="C8924" s="83" t="s">
        <v>51</v>
      </c>
      <c r="D8924" s="30" t="s">
        <v>60</v>
      </c>
      <c r="E8924" s="84">
        <v>44682</v>
      </c>
      <c r="F8924" s="85" t="s">
        <v>143</v>
      </c>
      <c r="G8924" s="86">
        <v>0</v>
      </c>
      <c r="H8924" s="86">
        <v>0</v>
      </c>
      <c r="I8924" s="86">
        <v>0</v>
      </c>
      <c r="J8924" s="75">
        <v>0.2456305012764495</v>
      </c>
      <c r="K8924" s="75">
        <v>0.23860264887679181</v>
      </c>
      <c r="L8924" s="75">
        <v>0.22989081594301033</v>
      </c>
    </row>
    <row r="8925" spans="2:12" ht="19.5" customHeight="1" x14ac:dyDescent="0.3">
      <c r="B8925" s="39" t="s">
        <v>57</v>
      </c>
      <c r="C8925" s="83" t="s">
        <v>51</v>
      </c>
      <c r="D8925" s="30" t="s">
        <v>60</v>
      </c>
      <c r="E8925" s="84">
        <v>44652</v>
      </c>
      <c r="F8925" s="85" t="s">
        <v>143</v>
      </c>
      <c r="G8925" s="86">
        <v>0</v>
      </c>
      <c r="H8925" s="86">
        <v>0</v>
      </c>
      <c r="I8925" s="86">
        <v>0</v>
      </c>
      <c r="J8925" s="75">
        <v>0.26625301758912062</v>
      </c>
      <c r="K8925" s="75">
        <v>0.24560320504433436</v>
      </c>
      <c r="L8925" s="75">
        <v>0.23623444463936005</v>
      </c>
    </row>
    <row r="8926" spans="2:12" ht="19.5" customHeight="1" x14ac:dyDescent="0.3">
      <c r="B8926" s="39" t="s">
        <v>57</v>
      </c>
      <c r="C8926" s="83" t="s">
        <v>51</v>
      </c>
      <c r="D8926" s="30" t="s">
        <v>60</v>
      </c>
      <c r="E8926" s="84">
        <v>44621</v>
      </c>
      <c r="F8926" s="85" t="s">
        <v>143</v>
      </c>
      <c r="G8926" s="86">
        <v>0</v>
      </c>
      <c r="H8926" s="86">
        <v>0.38266657438107415</v>
      </c>
      <c r="I8926" s="86">
        <v>0.35648117194099821</v>
      </c>
      <c r="J8926" s="75">
        <v>0</v>
      </c>
      <c r="K8926" s="75">
        <v>0</v>
      </c>
      <c r="L8926" s="75">
        <v>0.34671285726195505</v>
      </c>
    </row>
    <row r="8927" spans="2:12" ht="19.5" customHeight="1" x14ac:dyDescent="0.3">
      <c r="B8927" s="39" t="s">
        <v>57</v>
      </c>
      <c r="C8927" s="83" t="s">
        <v>51</v>
      </c>
      <c r="D8927" s="30" t="s">
        <v>60</v>
      </c>
      <c r="E8927" s="84">
        <v>44593</v>
      </c>
      <c r="F8927" s="85" t="s">
        <v>143</v>
      </c>
      <c r="G8927" s="86">
        <v>0.28109754746384352</v>
      </c>
      <c r="H8927" s="86">
        <v>0.25414318274737868</v>
      </c>
      <c r="I8927" s="86">
        <v>0</v>
      </c>
      <c r="J8927" s="75">
        <v>0</v>
      </c>
      <c r="K8927" s="75">
        <v>0</v>
      </c>
      <c r="L8927" s="75">
        <v>0.25092876786386475</v>
      </c>
    </row>
    <row r="8928" spans="2:12" ht="19.5" customHeight="1" x14ac:dyDescent="0.3">
      <c r="B8928" s="39" t="s">
        <v>57</v>
      </c>
      <c r="C8928" s="83" t="s">
        <v>51</v>
      </c>
      <c r="D8928" s="30" t="s">
        <v>60</v>
      </c>
      <c r="E8928" s="84">
        <v>44562</v>
      </c>
      <c r="F8928" s="85" t="s">
        <v>143</v>
      </c>
      <c r="G8928" s="87">
        <v>0.29047774571600626</v>
      </c>
      <c r="H8928" s="87">
        <v>0.26820548252389775</v>
      </c>
      <c r="I8928" s="87">
        <v>0</v>
      </c>
      <c r="J8928" s="75">
        <v>0</v>
      </c>
      <c r="K8928" s="75">
        <v>0</v>
      </c>
      <c r="L8928" s="75">
        <v>0.24922521507906378</v>
      </c>
    </row>
    <row r="8929" spans="2:12" ht="19.5" customHeight="1" x14ac:dyDescent="0.3">
      <c r="B8929" s="39" t="s">
        <v>57</v>
      </c>
      <c r="C8929" s="83" t="s">
        <v>51</v>
      </c>
      <c r="D8929" s="30" t="s">
        <v>60</v>
      </c>
      <c r="E8929" s="84">
        <v>45108</v>
      </c>
      <c r="F8929" s="85" t="s">
        <v>144</v>
      </c>
      <c r="G8929" s="86">
        <v>0.13851118602467599</v>
      </c>
      <c r="H8929" s="86">
        <v>0.13208960127825575</v>
      </c>
      <c r="I8929" s="86">
        <v>0</v>
      </c>
      <c r="J8929" s="75">
        <v>0</v>
      </c>
      <c r="K8929" s="75">
        <v>0</v>
      </c>
      <c r="L8929" s="75">
        <v>0.11431532167203265</v>
      </c>
    </row>
    <row r="8930" spans="2:12" ht="19.5" customHeight="1" x14ac:dyDescent="0.3">
      <c r="B8930" s="39" t="s">
        <v>57</v>
      </c>
      <c r="C8930" s="83" t="s">
        <v>51</v>
      </c>
      <c r="D8930" s="30" t="s">
        <v>60</v>
      </c>
      <c r="E8930" s="84">
        <v>45078</v>
      </c>
      <c r="F8930" s="85" t="s">
        <v>144</v>
      </c>
      <c r="G8930" s="86">
        <v>0</v>
      </c>
      <c r="H8930" s="86">
        <v>0</v>
      </c>
      <c r="I8930" s="86">
        <v>0.13190384580775097</v>
      </c>
      <c r="J8930" s="75">
        <v>0.12713562033025469</v>
      </c>
      <c r="K8930" s="75">
        <v>0</v>
      </c>
      <c r="L8930" s="75">
        <v>0.12059788686314936</v>
      </c>
    </row>
    <row r="8931" spans="2:12" ht="19.5" customHeight="1" x14ac:dyDescent="0.3">
      <c r="B8931" s="39" t="s">
        <v>57</v>
      </c>
      <c r="C8931" s="83" t="s">
        <v>51</v>
      </c>
      <c r="D8931" s="30" t="s">
        <v>60</v>
      </c>
      <c r="E8931" s="84">
        <v>45047</v>
      </c>
      <c r="F8931" s="85" t="s">
        <v>144</v>
      </c>
      <c r="G8931" s="86">
        <v>0</v>
      </c>
      <c r="H8931" s="86">
        <v>0</v>
      </c>
      <c r="I8931" s="86">
        <v>0</v>
      </c>
      <c r="J8931" s="75">
        <v>0.10885407762576188</v>
      </c>
      <c r="K8931" s="75">
        <v>0.10211067341038217</v>
      </c>
      <c r="L8931" s="75">
        <v>0.1081156087815499</v>
      </c>
    </row>
    <row r="8932" spans="2:12" ht="19.5" customHeight="1" x14ac:dyDescent="0.3">
      <c r="B8932" s="39" t="s">
        <v>57</v>
      </c>
      <c r="C8932" s="83" t="s">
        <v>51</v>
      </c>
      <c r="D8932" s="30" t="s">
        <v>60</v>
      </c>
      <c r="E8932" s="84">
        <v>45017</v>
      </c>
      <c r="F8932" s="85" t="s">
        <v>144</v>
      </c>
      <c r="G8932" s="86">
        <v>0</v>
      </c>
      <c r="H8932" s="86">
        <v>0</v>
      </c>
      <c r="I8932" s="86">
        <v>0</v>
      </c>
      <c r="J8932" s="75">
        <v>0.11748690891103179</v>
      </c>
      <c r="K8932" s="75">
        <v>0.10452245897978595</v>
      </c>
      <c r="L8932" s="75">
        <v>0.11107458089377566</v>
      </c>
    </row>
    <row r="8933" spans="2:12" ht="19.5" customHeight="1" x14ac:dyDescent="0.3">
      <c r="B8933" s="39" t="s">
        <v>57</v>
      </c>
      <c r="C8933" s="83" t="s">
        <v>51</v>
      </c>
      <c r="D8933" s="30" t="s">
        <v>60</v>
      </c>
      <c r="E8933" s="84">
        <v>44986</v>
      </c>
      <c r="F8933" s="85" t="s">
        <v>144</v>
      </c>
      <c r="G8933" s="86">
        <v>0</v>
      </c>
      <c r="H8933" s="86">
        <v>0.13983470179114088</v>
      </c>
      <c r="I8933" s="86">
        <v>0.12228602271696902</v>
      </c>
      <c r="J8933" s="75">
        <v>0</v>
      </c>
      <c r="K8933" s="75">
        <v>0</v>
      </c>
      <c r="L8933" s="75">
        <v>0.13181766850830953</v>
      </c>
    </row>
    <row r="8934" spans="2:12" ht="19.5" customHeight="1" x14ac:dyDescent="0.3">
      <c r="B8934" s="39" t="s">
        <v>57</v>
      </c>
      <c r="C8934" s="83" t="s">
        <v>51</v>
      </c>
      <c r="D8934" s="30" t="s">
        <v>60</v>
      </c>
      <c r="E8934" s="84">
        <v>44958</v>
      </c>
      <c r="F8934" s="85" t="s">
        <v>144</v>
      </c>
      <c r="G8934" s="86">
        <v>0.20129009858057231</v>
      </c>
      <c r="H8934" s="86">
        <v>0.18723679772754401</v>
      </c>
      <c r="I8934" s="86">
        <v>0</v>
      </c>
      <c r="J8934" s="75">
        <v>0</v>
      </c>
      <c r="K8934" s="75">
        <v>0</v>
      </c>
      <c r="L8934" s="75">
        <v>0.16663747661041564</v>
      </c>
    </row>
    <row r="8935" spans="2:12" ht="19.5" customHeight="1" x14ac:dyDescent="0.3">
      <c r="B8935" s="39" t="s">
        <v>57</v>
      </c>
      <c r="C8935" s="83" t="s">
        <v>51</v>
      </c>
      <c r="D8935" s="30" t="s">
        <v>60</v>
      </c>
      <c r="E8935" s="84">
        <v>44927</v>
      </c>
      <c r="F8935" s="85" t="s">
        <v>144</v>
      </c>
      <c r="G8935" s="86">
        <v>0.15712474876891114</v>
      </c>
      <c r="H8935" s="86">
        <v>0.13439590238652835</v>
      </c>
      <c r="I8935" s="86">
        <v>0</v>
      </c>
      <c r="J8935" s="75">
        <v>0</v>
      </c>
      <c r="K8935" s="75">
        <v>0</v>
      </c>
      <c r="L8935" s="75">
        <v>8.8659473219960788E-2</v>
      </c>
    </row>
    <row r="8936" spans="2:12" ht="19.5" customHeight="1" x14ac:dyDescent="0.3">
      <c r="B8936" s="39" t="s">
        <v>57</v>
      </c>
      <c r="C8936" s="83" t="s">
        <v>51</v>
      </c>
      <c r="D8936" s="30" t="s">
        <v>60</v>
      </c>
      <c r="E8936" s="84">
        <v>44896</v>
      </c>
      <c r="F8936" s="85" t="s">
        <v>144</v>
      </c>
      <c r="G8936" s="86">
        <v>0.20250593681823084</v>
      </c>
      <c r="H8936" s="86">
        <v>0.19151978280925064</v>
      </c>
      <c r="I8936" s="86">
        <v>0</v>
      </c>
      <c r="J8936" s="75">
        <v>0</v>
      </c>
      <c r="K8936" s="75">
        <v>0</v>
      </c>
      <c r="L8936" s="75">
        <v>0.20021926128587225</v>
      </c>
    </row>
    <row r="8937" spans="2:12" ht="19.5" customHeight="1" x14ac:dyDescent="0.3">
      <c r="B8937" s="39" t="s">
        <v>57</v>
      </c>
      <c r="C8937" s="83" t="s">
        <v>51</v>
      </c>
      <c r="D8937" s="30" t="s">
        <v>60</v>
      </c>
      <c r="E8937" s="84">
        <v>44866</v>
      </c>
      <c r="F8937" s="85" t="s">
        <v>144</v>
      </c>
      <c r="G8937" s="86">
        <v>0</v>
      </c>
      <c r="H8937" s="86">
        <v>0.18419414559484118</v>
      </c>
      <c r="I8937" s="86">
        <v>0.17219704746872458</v>
      </c>
      <c r="J8937" s="75">
        <v>0</v>
      </c>
      <c r="K8937" s="75">
        <v>0</v>
      </c>
      <c r="L8937" s="75">
        <v>0.15999091631673443</v>
      </c>
    </row>
    <row r="8938" spans="2:12" ht="19.5" customHeight="1" x14ac:dyDescent="0.3">
      <c r="B8938" s="39" t="s">
        <v>57</v>
      </c>
      <c r="C8938" s="83" t="s">
        <v>51</v>
      </c>
      <c r="D8938" s="30" t="s">
        <v>60</v>
      </c>
      <c r="E8938" s="84">
        <v>44835</v>
      </c>
      <c r="F8938" s="85" t="s">
        <v>144</v>
      </c>
      <c r="G8938" s="86">
        <v>0</v>
      </c>
      <c r="H8938" s="86">
        <v>0</v>
      </c>
      <c r="I8938" s="86">
        <v>0</v>
      </c>
      <c r="J8938" s="75">
        <v>0.2282837518354249</v>
      </c>
      <c r="K8938" s="75">
        <v>0.20774644983948107</v>
      </c>
      <c r="L8938" s="75">
        <v>0.19735921481283655</v>
      </c>
    </row>
    <row r="8939" spans="2:12" ht="19.5" customHeight="1" x14ac:dyDescent="0.3">
      <c r="B8939" s="39" t="s">
        <v>57</v>
      </c>
      <c r="C8939" s="83" t="s">
        <v>51</v>
      </c>
      <c r="D8939" s="30" t="s">
        <v>60</v>
      </c>
      <c r="E8939" s="84">
        <v>44805</v>
      </c>
      <c r="F8939" s="85" t="s">
        <v>144</v>
      </c>
      <c r="G8939" s="87">
        <v>0</v>
      </c>
      <c r="H8939" s="87">
        <v>0</v>
      </c>
      <c r="I8939" s="87">
        <v>0.30722338187341275</v>
      </c>
      <c r="J8939" s="75">
        <v>0.28417059032306774</v>
      </c>
      <c r="K8939" s="75">
        <v>0</v>
      </c>
      <c r="L8939" s="75">
        <v>0.2931357101367979</v>
      </c>
    </row>
    <row r="8940" spans="2:12" ht="19.5" customHeight="1" x14ac:dyDescent="0.3">
      <c r="B8940" s="39" t="s">
        <v>57</v>
      </c>
      <c r="C8940" s="83" t="s">
        <v>51</v>
      </c>
      <c r="D8940" s="30" t="s">
        <v>60</v>
      </c>
      <c r="E8940" s="84">
        <v>44774</v>
      </c>
      <c r="F8940" s="85" t="s">
        <v>144</v>
      </c>
      <c r="G8940" s="86">
        <v>0</v>
      </c>
      <c r="H8940" s="86">
        <v>0</v>
      </c>
      <c r="I8940" s="86">
        <v>0.35412939054645948</v>
      </c>
      <c r="J8940" s="75">
        <v>0.35509104225228971</v>
      </c>
      <c r="K8940" s="75">
        <v>0</v>
      </c>
      <c r="L8940" s="75">
        <v>0.39274504294748513</v>
      </c>
    </row>
    <row r="8941" spans="2:12" ht="19.5" customHeight="1" x14ac:dyDescent="0.3">
      <c r="B8941" s="39" t="s">
        <v>57</v>
      </c>
      <c r="C8941" s="83" t="s">
        <v>51</v>
      </c>
      <c r="D8941" s="30" t="s">
        <v>60</v>
      </c>
      <c r="E8941" s="84">
        <v>44743</v>
      </c>
      <c r="F8941" s="85" t="s">
        <v>144</v>
      </c>
      <c r="G8941" s="86">
        <v>0.31334402208733447</v>
      </c>
      <c r="H8941" s="86">
        <v>0.30993742564715249</v>
      </c>
      <c r="I8941" s="86">
        <v>0</v>
      </c>
      <c r="J8941" s="75">
        <v>0</v>
      </c>
      <c r="K8941" s="75">
        <v>0</v>
      </c>
      <c r="L8941" s="75">
        <v>0.32290467345218238</v>
      </c>
    </row>
    <row r="8942" spans="2:12" ht="19.5" customHeight="1" x14ac:dyDescent="0.3">
      <c r="B8942" s="39" t="s">
        <v>57</v>
      </c>
      <c r="C8942" s="83" t="s">
        <v>51</v>
      </c>
      <c r="D8942" s="30" t="s">
        <v>60</v>
      </c>
      <c r="E8942" s="84">
        <v>44713</v>
      </c>
      <c r="F8942" s="85" t="s">
        <v>144</v>
      </c>
      <c r="G8942" s="86">
        <v>0</v>
      </c>
      <c r="H8942" s="86">
        <v>0</v>
      </c>
      <c r="I8942" s="86">
        <v>0.26762511256021387</v>
      </c>
      <c r="J8942" s="75">
        <v>0.26480565838016412</v>
      </c>
      <c r="K8942" s="75">
        <v>0</v>
      </c>
      <c r="L8942" s="75">
        <v>0.26524182360669474</v>
      </c>
    </row>
    <row r="8943" spans="2:12" ht="19.5" customHeight="1" x14ac:dyDescent="0.3">
      <c r="B8943" s="39" t="s">
        <v>57</v>
      </c>
      <c r="C8943" s="83" t="s">
        <v>51</v>
      </c>
      <c r="D8943" s="30" t="s">
        <v>60</v>
      </c>
      <c r="E8943" s="84">
        <v>44682</v>
      </c>
      <c r="F8943" s="85" t="s">
        <v>144</v>
      </c>
      <c r="G8943" s="86">
        <v>0</v>
      </c>
      <c r="H8943" s="86">
        <v>0</v>
      </c>
      <c r="I8943" s="86">
        <v>0</v>
      </c>
      <c r="J8943" s="75">
        <v>0.2426305012764495</v>
      </c>
      <c r="K8943" s="75">
        <v>0.2356026488767918</v>
      </c>
      <c r="L8943" s="75">
        <v>0.22689081594301033</v>
      </c>
    </row>
    <row r="8944" spans="2:12" ht="19.5" customHeight="1" x14ac:dyDescent="0.3">
      <c r="B8944" s="39" t="s">
        <v>57</v>
      </c>
      <c r="C8944" s="83" t="s">
        <v>51</v>
      </c>
      <c r="D8944" s="30" t="s">
        <v>60</v>
      </c>
      <c r="E8944" s="84">
        <v>44652</v>
      </c>
      <c r="F8944" s="85" t="s">
        <v>144</v>
      </c>
      <c r="G8944" s="86">
        <v>0</v>
      </c>
      <c r="H8944" s="86">
        <v>0</v>
      </c>
      <c r="I8944" s="86">
        <v>0</v>
      </c>
      <c r="J8944" s="75">
        <v>0.26325301758912062</v>
      </c>
      <c r="K8944" s="75">
        <v>0.24260320504433436</v>
      </c>
      <c r="L8944" s="75">
        <v>0.23323444463936005</v>
      </c>
    </row>
    <row r="8945" spans="2:12" ht="19.5" customHeight="1" x14ac:dyDescent="0.3">
      <c r="B8945" s="39" t="s">
        <v>57</v>
      </c>
      <c r="C8945" s="83" t="s">
        <v>51</v>
      </c>
      <c r="D8945" s="30" t="s">
        <v>60</v>
      </c>
      <c r="E8945" s="84">
        <v>44621</v>
      </c>
      <c r="F8945" s="85" t="s">
        <v>144</v>
      </c>
      <c r="G8945" s="86">
        <v>0</v>
      </c>
      <c r="H8945" s="86">
        <v>0.37966657438107415</v>
      </c>
      <c r="I8945" s="86">
        <v>0.35348117194099821</v>
      </c>
      <c r="J8945" s="75">
        <v>0</v>
      </c>
      <c r="K8945" s="75">
        <v>0</v>
      </c>
      <c r="L8945" s="75">
        <v>0.34371285726195505</v>
      </c>
    </row>
    <row r="8946" spans="2:12" ht="19.5" customHeight="1" x14ac:dyDescent="0.3">
      <c r="B8946" s="39" t="s">
        <v>57</v>
      </c>
      <c r="C8946" s="83" t="s">
        <v>51</v>
      </c>
      <c r="D8946" s="30" t="s">
        <v>60</v>
      </c>
      <c r="E8946" s="84">
        <v>44593</v>
      </c>
      <c r="F8946" s="85" t="s">
        <v>144</v>
      </c>
      <c r="G8946" s="86">
        <v>0.27809754746384352</v>
      </c>
      <c r="H8946" s="86">
        <v>0.25114318274737868</v>
      </c>
      <c r="I8946" s="86">
        <v>0</v>
      </c>
      <c r="J8946" s="75">
        <v>0</v>
      </c>
      <c r="K8946" s="75">
        <v>0</v>
      </c>
      <c r="L8946" s="75">
        <v>0.24792876786386475</v>
      </c>
    </row>
    <row r="8947" spans="2:12" ht="19.5" customHeight="1" x14ac:dyDescent="0.3">
      <c r="B8947" s="39" t="s">
        <v>57</v>
      </c>
      <c r="C8947" s="83" t="s">
        <v>51</v>
      </c>
      <c r="D8947" s="30" t="s">
        <v>60</v>
      </c>
      <c r="E8947" s="84">
        <v>44562</v>
      </c>
      <c r="F8947" s="85" t="s">
        <v>144</v>
      </c>
      <c r="G8947" s="86">
        <v>0.28747774571600626</v>
      </c>
      <c r="H8947" s="86">
        <v>0.26520548252389775</v>
      </c>
      <c r="I8947" s="86">
        <v>0</v>
      </c>
      <c r="J8947" s="75">
        <v>0</v>
      </c>
      <c r="K8947" s="75">
        <v>0</v>
      </c>
      <c r="L8947" s="75">
        <v>0.24622521507906378</v>
      </c>
    </row>
    <row r="8948" spans="2:12" ht="19.5" customHeight="1" x14ac:dyDescent="0.3">
      <c r="B8948" s="89" t="s">
        <v>57</v>
      </c>
      <c r="C8948" s="83" t="s">
        <v>51</v>
      </c>
      <c r="D8948" s="30" t="s">
        <v>82</v>
      </c>
      <c r="E8948" s="29">
        <v>45047</v>
      </c>
      <c r="F8948" s="28" t="s">
        <v>125</v>
      </c>
      <c r="G8948" s="27">
        <v>0</v>
      </c>
      <c r="H8948" s="27">
        <v>0</v>
      </c>
      <c r="I8948" s="27">
        <v>0</v>
      </c>
      <c r="J8948" s="26">
        <v>0.107479688</v>
      </c>
      <c r="K8948" s="26">
        <v>9.9923421999999998E-2</v>
      </c>
      <c r="L8948" s="26">
        <v>0.102325534</v>
      </c>
    </row>
    <row r="8949" spans="2:12" ht="19.5" customHeight="1" x14ac:dyDescent="0.3">
      <c r="B8949" s="89" t="s">
        <v>57</v>
      </c>
      <c r="C8949" s="83" t="s">
        <v>51</v>
      </c>
      <c r="D8949" s="30" t="s">
        <v>82</v>
      </c>
      <c r="E8949" s="29">
        <v>45078</v>
      </c>
      <c r="F8949" s="28" t="s">
        <v>125</v>
      </c>
      <c r="G8949" s="27">
        <v>0</v>
      </c>
      <c r="H8949" s="27">
        <v>0</v>
      </c>
      <c r="I8949" s="27">
        <v>0.1224796877376873</v>
      </c>
      <c r="J8949" s="26">
        <v>0.11492342179890912</v>
      </c>
      <c r="K8949" s="26">
        <v>0</v>
      </c>
      <c r="L8949" s="26">
        <v>0.11632553397626604</v>
      </c>
    </row>
    <row r="8950" spans="2:12" ht="19.5" customHeight="1" x14ac:dyDescent="0.3">
      <c r="B8950" s="89" t="s">
        <v>57</v>
      </c>
      <c r="C8950" s="83" t="s">
        <v>51</v>
      </c>
      <c r="D8950" s="30" t="s">
        <v>82</v>
      </c>
      <c r="E8950" s="29">
        <v>45047</v>
      </c>
      <c r="F8950" s="28" t="s">
        <v>126</v>
      </c>
      <c r="G8950" s="34">
        <v>0</v>
      </c>
      <c r="H8950" s="34">
        <v>0</v>
      </c>
      <c r="I8950" s="34">
        <v>0</v>
      </c>
      <c r="J8950" s="26">
        <v>0.11247968800000001</v>
      </c>
      <c r="K8950" s="26">
        <v>0.104923422</v>
      </c>
      <c r="L8950" s="26">
        <v>0.107325534</v>
      </c>
    </row>
    <row r="8951" spans="2:12" ht="19.5" customHeight="1" x14ac:dyDescent="0.3">
      <c r="B8951" s="89" t="s">
        <v>57</v>
      </c>
      <c r="C8951" s="83" t="s">
        <v>51</v>
      </c>
      <c r="D8951" s="30" t="s">
        <v>82</v>
      </c>
      <c r="E8951" s="29">
        <v>45078</v>
      </c>
      <c r="F8951" s="28" t="s">
        <v>126</v>
      </c>
      <c r="G8951" s="27">
        <v>0</v>
      </c>
      <c r="H8951" s="27">
        <v>0</v>
      </c>
      <c r="I8951" s="27">
        <v>0.12847968773768731</v>
      </c>
      <c r="J8951" s="26">
        <v>0.12192342179890912</v>
      </c>
      <c r="K8951" s="26">
        <v>0</v>
      </c>
      <c r="L8951" s="26">
        <v>0.12232553397626603</v>
      </c>
    </row>
    <row r="8952" spans="2:12" ht="19.5" customHeight="1" x14ac:dyDescent="0.3">
      <c r="B8952" s="89" t="s">
        <v>57</v>
      </c>
      <c r="C8952" s="83" t="s">
        <v>51</v>
      </c>
      <c r="D8952" s="30" t="s">
        <v>82</v>
      </c>
      <c r="E8952" s="29">
        <v>45047</v>
      </c>
      <c r="F8952" s="28" t="s">
        <v>127</v>
      </c>
      <c r="G8952" s="27">
        <v>0</v>
      </c>
      <c r="H8952" s="27">
        <v>0</v>
      </c>
      <c r="I8952" s="27">
        <v>0</v>
      </c>
      <c r="J8952" s="26">
        <v>0.11747968800000001</v>
      </c>
      <c r="K8952" s="26">
        <v>0.10992342200000001</v>
      </c>
      <c r="L8952" s="26">
        <v>0.112325534</v>
      </c>
    </row>
    <row r="8953" spans="2:12" ht="19.5" customHeight="1" x14ac:dyDescent="0.3">
      <c r="B8953" s="89" t="s">
        <v>57</v>
      </c>
      <c r="C8953" s="83" t="s">
        <v>51</v>
      </c>
      <c r="D8953" s="30" t="s">
        <v>82</v>
      </c>
      <c r="E8953" s="29">
        <v>45078</v>
      </c>
      <c r="F8953" s="28" t="s">
        <v>127</v>
      </c>
      <c r="G8953" s="27">
        <v>0</v>
      </c>
      <c r="H8953" s="27">
        <v>0</v>
      </c>
      <c r="I8953" s="27">
        <v>0.13347968773768731</v>
      </c>
      <c r="J8953" s="26">
        <v>0.12392342179890911</v>
      </c>
      <c r="K8953" s="26">
        <v>0</v>
      </c>
      <c r="L8953" s="26">
        <v>0.12832553397626603</v>
      </c>
    </row>
    <row r="8954" spans="2:12" ht="19.5" customHeight="1" x14ac:dyDescent="0.3">
      <c r="B8954" s="89" t="s">
        <v>57</v>
      </c>
      <c r="C8954" s="83" t="s">
        <v>51</v>
      </c>
      <c r="D8954" s="30" t="s">
        <v>82</v>
      </c>
      <c r="E8954" s="29">
        <v>45047</v>
      </c>
      <c r="F8954" s="28" t="s">
        <v>128</v>
      </c>
      <c r="G8954" s="27">
        <v>0</v>
      </c>
      <c r="H8954" s="27">
        <v>0</v>
      </c>
      <c r="I8954" s="27">
        <v>0</v>
      </c>
      <c r="J8954" s="26">
        <v>0.12247968800000002</v>
      </c>
      <c r="K8954" s="26">
        <v>0.11492342200000001</v>
      </c>
      <c r="L8954" s="26">
        <v>0.11732553400000001</v>
      </c>
    </row>
    <row r="8955" spans="2:12" ht="19.5" customHeight="1" x14ac:dyDescent="0.3">
      <c r="B8955" s="88" t="s">
        <v>57</v>
      </c>
      <c r="C8955" s="83" t="s">
        <v>51</v>
      </c>
      <c r="D8955" s="30" t="s">
        <v>82</v>
      </c>
      <c r="E8955" s="29">
        <v>45078</v>
      </c>
      <c r="F8955" s="28" t="s">
        <v>128</v>
      </c>
      <c r="G8955" s="27">
        <v>0</v>
      </c>
      <c r="H8955" s="27">
        <v>0</v>
      </c>
      <c r="I8955" s="27">
        <v>0.13847968773768732</v>
      </c>
      <c r="J8955" s="26">
        <v>0.13292342179890912</v>
      </c>
      <c r="K8955" s="26">
        <v>0</v>
      </c>
      <c r="L8955" s="26">
        <v>0.13132553397626603</v>
      </c>
    </row>
    <row r="8956" spans="2:12" ht="19.5" customHeight="1" x14ac:dyDescent="0.3">
      <c r="B8956" s="88" t="s">
        <v>57</v>
      </c>
      <c r="C8956" s="83" t="s">
        <v>51</v>
      </c>
      <c r="D8956" s="30" t="s">
        <v>82</v>
      </c>
      <c r="E8956" s="29">
        <v>45047</v>
      </c>
      <c r="F8956" s="28" t="s">
        <v>129</v>
      </c>
      <c r="G8956" s="27">
        <v>0</v>
      </c>
      <c r="H8956" s="27">
        <v>0</v>
      </c>
      <c r="I8956" s="27">
        <v>0</v>
      </c>
      <c r="J8956" s="26">
        <v>0.12747968800000001</v>
      </c>
      <c r="K8956" s="26">
        <v>0.11992342200000002</v>
      </c>
      <c r="L8956" s="26">
        <v>0.12232553400000001</v>
      </c>
    </row>
    <row r="8957" spans="2:12" ht="19.5" customHeight="1" x14ac:dyDescent="0.3">
      <c r="B8957" s="89" t="s">
        <v>57</v>
      </c>
      <c r="C8957" s="83" t="s">
        <v>51</v>
      </c>
      <c r="D8957" s="30" t="s">
        <v>82</v>
      </c>
      <c r="E8957" s="29">
        <v>45078</v>
      </c>
      <c r="F8957" s="28" t="s">
        <v>129</v>
      </c>
      <c r="G8957" s="27">
        <v>0</v>
      </c>
      <c r="H8957" s="27">
        <v>0</v>
      </c>
      <c r="I8957" s="27">
        <v>0.14147968773768732</v>
      </c>
      <c r="J8957" s="26">
        <v>0.13692342179890912</v>
      </c>
      <c r="K8957" s="26">
        <v>0</v>
      </c>
      <c r="L8957" s="26">
        <v>0.13932553397626601</v>
      </c>
    </row>
    <row r="8958" spans="2:12" ht="19.5" customHeight="1" x14ac:dyDescent="0.3">
      <c r="B8958" s="88" t="s">
        <v>57</v>
      </c>
      <c r="C8958" s="83" t="s">
        <v>51</v>
      </c>
      <c r="D8958" s="30" t="s">
        <v>82</v>
      </c>
      <c r="E8958" s="29">
        <v>45047</v>
      </c>
      <c r="F8958" s="28" t="s">
        <v>130</v>
      </c>
      <c r="G8958" s="27">
        <v>0</v>
      </c>
      <c r="H8958" s="27">
        <v>0</v>
      </c>
      <c r="I8958" s="27">
        <v>0</v>
      </c>
      <c r="J8958" s="26">
        <v>0.101479688</v>
      </c>
      <c r="K8958" s="26">
        <v>9.3923421999999993E-2</v>
      </c>
      <c r="L8958" s="26">
        <v>9.632553399999999E-2</v>
      </c>
    </row>
    <row r="8959" spans="2:12" ht="19.5" customHeight="1" x14ac:dyDescent="0.3">
      <c r="B8959" s="88" t="s">
        <v>57</v>
      </c>
      <c r="C8959" s="83" t="s">
        <v>51</v>
      </c>
      <c r="D8959" s="30" t="s">
        <v>82</v>
      </c>
      <c r="E8959" s="29">
        <v>45078</v>
      </c>
      <c r="F8959" s="28" t="s">
        <v>130</v>
      </c>
      <c r="G8959" s="27">
        <v>0</v>
      </c>
      <c r="H8959" s="27">
        <v>0</v>
      </c>
      <c r="I8959" s="27">
        <v>0.1194796877376873</v>
      </c>
      <c r="J8959" s="26">
        <v>0.11192342179890911</v>
      </c>
      <c r="K8959" s="26">
        <v>0</v>
      </c>
      <c r="L8959" s="26">
        <v>0.11232553397626603</v>
      </c>
    </row>
    <row r="8960" spans="2:12" ht="19.5" customHeight="1" x14ac:dyDescent="0.3">
      <c r="B8960" s="88" t="s">
        <v>57</v>
      </c>
      <c r="C8960" s="83" t="s">
        <v>51</v>
      </c>
      <c r="D8960" s="30" t="s">
        <v>82</v>
      </c>
      <c r="E8960" s="29">
        <v>45047</v>
      </c>
      <c r="F8960" s="28" t="s">
        <v>131</v>
      </c>
      <c r="G8960" s="27">
        <v>0</v>
      </c>
      <c r="H8960" s="27">
        <v>0</v>
      </c>
      <c r="I8960" s="27">
        <v>0</v>
      </c>
      <c r="J8960" s="26">
        <v>0.103479688</v>
      </c>
      <c r="K8960" s="26">
        <v>9.5923421999999994E-2</v>
      </c>
      <c r="L8960" s="26">
        <v>9.8325533999999992E-2</v>
      </c>
    </row>
    <row r="8961" spans="2:12" ht="19.5" customHeight="1" x14ac:dyDescent="0.3">
      <c r="B8961" s="88" t="s">
        <v>57</v>
      </c>
      <c r="C8961" s="83" t="s">
        <v>51</v>
      </c>
      <c r="D8961" s="30" t="s">
        <v>82</v>
      </c>
      <c r="E8961" s="29">
        <v>45078</v>
      </c>
      <c r="F8961" s="28" t="s">
        <v>131</v>
      </c>
      <c r="G8961" s="34">
        <v>0</v>
      </c>
      <c r="H8961" s="34">
        <v>0</v>
      </c>
      <c r="I8961" s="34">
        <v>0.1204796877376873</v>
      </c>
      <c r="J8961" s="26">
        <v>0.11192342179890911</v>
      </c>
      <c r="K8961" s="26">
        <v>0</v>
      </c>
      <c r="L8961" s="26">
        <v>0.11432553397626603</v>
      </c>
    </row>
    <row r="8962" spans="2:12" ht="19.5" customHeight="1" x14ac:dyDescent="0.3">
      <c r="B8962" s="88" t="s">
        <v>57</v>
      </c>
      <c r="C8962" s="83" t="s">
        <v>51</v>
      </c>
      <c r="D8962" s="30" t="s">
        <v>82</v>
      </c>
      <c r="E8962" s="29">
        <v>45047</v>
      </c>
      <c r="F8962" s="28" t="s">
        <v>132</v>
      </c>
      <c r="G8962" s="27">
        <v>0</v>
      </c>
      <c r="H8962" s="27">
        <v>0</v>
      </c>
      <c r="I8962" s="27">
        <v>0</v>
      </c>
      <c r="J8962" s="26">
        <v>0.105479688</v>
      </c>
      <c r="K8962" s="26">
        <v>9.7923421999999996E-2</v>
      </c>
      <c r="L8962" s="26">
        <v>0.10032553399999999</v>
      </c>
    </row>
    <row r="8963" spans="2:12" ht="19.5" customHeight="1" x14ac:dyDescent="0.3">
      <c r="B8963" s="89" t="s">
        <v>57</v>
      </c>
      <c r="C8963" s="83" t="s">
        <v>51</v>
      </c>
      <c r="D8963" s="30" t="s">
        <v>82</v>
      </c>
      <c r="E8963" s="29">
        <v>45078</v>
      </c>
      <c r="F8963" s="28" t="s">
        <v>132</v>
      </c>
      <c r="G8963" s="27">
        <v>0</v>
      </c>
      <c r="H8963" s="27">
        <v>0</v>
      </c>
      <c r="I8963" s="27">
        <v>0.1234796877376873</v>
      </c>
      <c r="J8963" s="26">
        <v>0.11392342179890912</v>
      </c>
      <c r="K8963" s="26">
        <v>0</v>
      </c>
      <c r="L8963" s="26">
        <v>0.11532553397626603</v>
      </c>
    </row>
    <row r="8964" spans="2:12" ht="19.5" customHeight="1" x14ac:dyDescent="0.3">
      <c r="B8964" s="88" t="s">
        <v>57</v>
      </c>
      <c r="C8964" s="83" t="s">
        <v>51</v>
      </c>
      <c r="D8964" s="30" t="s">
        <v>82</v>
      </c>
      <c r="E8964" s="29">
        <v>45047</v>
      </c>
      <c r="F8964" s="28" t="s">
        <v>133</v>
      </c>
      <c r="G8964" s="27">
        <v>0</v>
      </c>
      <c r="H8964" s="27">
        <v>0</v>
      </c>
      <c r="I8964" s="27">
        <v>0</v>
      </c>
      <c r="J8964" s="26">
        <v>9.9979687999999997E-2</v>
      </c>
      <c r="K8964" s="26">
        <v>9.2423421999999991E-2</v>
      </c>
      <c r="L8964" s="26">
        <v>9.4825533999999989E-2</v>
      </c>
    </row>
    <row r="8965" spans="2:12" ht="19.5" customHeight="1" x14ac:dyDescent="0.3">
      <c r="B8965" s="88" t="s">
        <v>57</v>
      </c>
      <c r="C8965" s="83" t="s">
        <v>51</v>
      </c>
      <c r="D8965" s="30" t="s">
        <v>82</v>
      </c>
      <c r="E8965" s="29">
        <v>45078</v>
      </c>
      <c r="F8965" s="28" t="s">
        <v>133</v>
      </c>
      <c r="G8965" s="27">
        <v>0</v>
      </c>
      <c r="H8965" s="27">
        <v>0</v>
      </c>
      <c r="I8965" s="27">
        <v>0.1159796877376873</v>
      </c>
      <c r="J8965" s="26">
        <v>0.10942342179890911</v>
      </c>
      <c r="K8965" s="26">
        <v>0</v>
      </c>
      <c r="L8965" s="26">
        <v>0.11282553397626603</v>
      </c>
    </row>
    <row r="8966" spans="2:12" ht="19.5" customHeight="1" x14ac:dyDescent="0.3">
      <c r="B8966" s="39" t="s">
        <v>57</v>
      </c>
      <c r="C8966" s="83" t="s">
        <v>51</v>
      </c>
      <c r="D8966" s="30" t="s">
        <v>75</v>
      </c>
      <c r="E8966" s="84">
        <v>44927</v>
      </c>
      <c r="F8966" s="85">
        <v>10</v>
      </c>
      <c r="G8966" s="86"/>
      <c r="H8966" s="86"/>
      <c r="I8966" s="86"/>
      <c r="J8966" s="75"/>
      <c r="K8966" s="75"/>
      <c r="L8966" s="75"/>
    </row>
    <row r="8967" spans="2:12" ht="19.5" customHeight="1" x14ac:dyDescent="0.3">
      <c r="B8967" s="39" t="s">
        <v>57</v>
      </c>
      <c r="C8967" s="83" t="s">
        <v>51</v>
      </c>
      <c r="D8967" s="30" t="s">
        <v>75</v>
      </c>
      <c r="E8967" s="84">
        <v>44958</v>
      </c>
      <c r="F8967" s="85">
        <v>10</v>
      </c>
      <c r="G8967" s="86"/>
      <c r="H8967" s="86"/>
      <c r="I8967" s="86"/>
      <c r="J8967" s="75"/>
      <c r="K8967" s="75"/>
      <c r="L8967" s="75"/>
    </row>
    <row r="8968" spans="2:12" ht="19.5" customHeight="1" x14ac:dyDescent="0.3">
      <c r="B8968" s="39" t="s">
        <v>57</v>
      </c>
      <c r="C8968" s="83" t="s">
        <v>51</v>
      </c>
      <c r="D8968" s="30" t="s">
        <v>75</v>
      </c>
      <c r="E8968" s="84">
        <v>44986</v>
      </c>
      <c r="F8968" s="85">
        <v>10</v>
      </c>
      <c r="G8968" s="86"/>
      <c r="H8968" s="86"/>
      <c r="I8968" s="86"/>
      <c r="J8968" s="75"/>
      <c r="K8968" s="75"/>
      <c r="L8968" s="75"/>
    </row>
    <row r="8969" spans="2:12" ht="19.5" customHeight="1" x14ac:dyDescent="0.3">
      <c r="B8969" s="39" t="s">
        <v>57</v>
      </c>
      <c r="C8969" s="83" t="s">
        <v>51</v>
      </c>
      <c r="D8969" s="30" t="s">
        <v>75</v>
      </c>
      <c r="E8969" s="84">
        <v>45017</v>
      </c>
      <c r="F8969" s="85">
        <v>10</v>
      </c>
      <c r="G8969" s="86"/>
      <c r="H8969" s="86"/>
      <c r="I8969" s="86"/>
      <c r="J8969" s="75"/>
      <c r="K8969" s="75"/>
      <c r="L8969" s="75"/>
    </row>
    <row r="8970" spans="2:12" ht="19.5" customHeight="1" x14ac:dyDescent="0.3">
      <c r="B8970" s="39" t="s">
        <v>57</v>
      </c>
      <c r="C8970" s="83" t="s">
        <v>51</v>
      </c>
      <c r="D8970" s="30" t="s">
        <v>75</v>
      </c>
      <c r="E8970" s="84">
        <v>45047</v>
      </c>
      <c r="F8970" s="85">
        <v>10</v>
      </c>
      <c r="G8970" s="86"/>
      <c r="H8970" s="86"/>
      <c r="I8970" s="86"/>
      <c r="J8970" s="75"/>
      <c r="K8970" s="75"/>
      <c r="L8970" s="75"/>
    </row>
    <row r="8971" spans="2:12" ht="19.5" customHeight="1" x14ac:dyDescent="0.3">
      <c r="B8971" s="39" t="s">
        <v>57</v>
      </c>
      <c r="C8971" s="83" t="s">
        <v>51</v>
      </c>
      <c r="D8971" s="30" t="s">
        <v>75</v>
      </c>
      <c r="E8971" s="84">
        <v>45078</v>
      </c>
      <c r="F8971" s="85">
        <v>10</v>
      </c>
      <c r="G8971" s="86"/>
      <c r="H8971" s="86"/>
      <c r="I8971" s="86"/>
      <c r="J8971" s="75"/>
      <c r="K8971" s="75"/>
      <c r="L8971" s="75"/>
    </row>
    <row r="8972" spans="2:12" ht="19.5" customHeight="1" x14ac:dyDescent="0.3">
      <c r="B8972" s="39" t="s">
        <v>57</v>
      </c>
      <c r="C8972" s="83" t="s">
        <v>51</v>
      </c>
      <c r="D8972" s="30" t="s">
        <v>75</v>
      </c>
      <c r="E8972" s="84">
        <v>45108</v>
      </c>
      <c r="F8972" s="85">
        <v>10</v>
      </c>
      <c r="G8972" s="87"/>
      <c r="H8972" s="87"/>
      <c r="I8972" s="87"/>
      <c r="J8972" s="75"/>
      <c r="K8972" s="75"/>
      <c r="L8972" s="75"/>
    </row>
    <row r="8973" spans="2:12" ht="19.5" customHeight="1" x14ac:dyDescent="0.3">
      <c r="B8973" s="39" t="s">
        <v>57</v>
      </c>
      <c r="C8973" s="83" t="s">
        <v>51</v>
      </c>
      <c r="D8973" s="30" t="s">
        <v>75</v>
      </c>
      <c r="E8973" s="84">
        <v>44927</v>
      </c>
      <c r="F8973" s="85">
        <v>12</v>
      </c>
      <c r="G8973" s="86"/>
      <c r="H8973" s="86"/>
      <c r="I8973" s="86"/>
      <c r="J8973" s="75"/>
      <c r="K8973" s="75"/>
      <c r="L8973" s="75"/>
    </row>
    <row r="8974" spans="2:12" ht="19.5" customHeight="1" x14ac:dyDescent="0.3">
      <c r="B8974" s="39" t="s">
        <v>57</v>
      </c>
      <c r="C8974" s="83" t="s">
        <v>51</v>
      </c>
      <c r="D8974" s="30" t="s">
        <v>75</v>
      </c>
      <c r="E8974" s="84">
        <v>44958</v>
      </c>
      <c r="F8974" s="85">
        <v>12</v>
      </c>
      <c r="G8974" s="86"/>
      <c r="H8974" s="86"/>
      <c r="I8974" s="86"/>
      <c r="J8974" s="75"/>
      <c r="K8974" s="75"/>
      <c r="L8974" s="75"/>
    </row>
    <row r="8975" spans="2:12" ht="19.5" customHeight="1" x14ac:dyDescent="0.3">
      <c r="B8975" s="39" t="s">
        <v>57</v>
      </c>
      <c r="C8975" s="83" t="s">
        <v>51</v>
      </c>
      <c r="D8975" s="30" t="s">
        <v>75</v>
      </c>
      <c r="E8975" s="84">
        <v>44986</v>
      </c>
      <c r="F8975" s="85">
        <v>12</v>
      </c>
      <c r="G8975" s="86"/>
      <c r="H8975" s="86"/>
      <c r="I8975" s="86"/>
      <c r="J8975" s="75"/>
      <c r="K8975" s="75"/>
      <c r="L8975" s="75"/>
    </row>
    <row r="8976" spans="2:12" ht="19.5" customHeight="1" x14ac:dyDescent="0.3">
      <c r="B8976" s="39" t="s">
        <v>57</v>
      </c>
      <c r="C8976" s="83" t="s">
        <v>51</v>
      </c>
      <c r="D8976" s="30" t="s">
        <v>75</v>
      </c>
      <c r="E8976" s="84">
        <v>45017</v>
      </c>
      <c r="F8976" s="85">
        <v>12</v>
      </c>
      <c r="G8976" s="86"/>
      <c r="H8976" s="86"/>
      <c r="I8976" s="86"/>
      <c r="J8976" s="75"/>
      <c r="K8976" s="75"/>
      <c r="L8976" s="75"/>
    </row>
    <row r="8977" spans="2:12" ht="19.5" customHeight="1" x14ac:dyDescent="0.3">
      <c r="B8977" s="39" t="s">
        <v>57</v>
      </c>
      <c r="C8977" s="83" t="s">
        <v>51</v>
      </c>
      <c r="D8977" s="30" t="s">
        <v>75</v>
      </c>
      <c r="E8977" s="84">
        <v>45047</v>
      </c>
      <c r="F8977" s="85">
        <v>12</v>
      </c>
      <c r="G8977" s="86"/>
      <c r="H8977" s="86"/>
      <c r="I8977" s="86"/>
      <c r="J8977" s="75"/>
      <c r="K8977" s="75"/>
      <c r="L8977" s="75"/>
    </row>
    <row r="8978" spans="2:12" ht="19.5" customHeight="1" x14ac:dyDescent="0.3">
      <c r="B8978" s="39" t="s">
        <v>57</v>
      </c>
      <c r="C8978" s="83" t="s">
        <v>51</v>
      </c>
      <c r="D8978" s="30" t="s">
        <v>75</v>
      </c>
      <c r="E8978" s="84">
        <v>45078</v>
      </c>
      <c r="F8978" s="85">
        <v>12</v>
      </c>
      <c r="G8978" s="86"/>
      <c r="H8978" s="86"/>
      <c r="I8978" s="86"/>
      <c r="J8978" s="75"/>
      <c r="K8978" s="75"/>
      <c r="L8978" s="75"/>
    </row>
    <row r="8979" spans="2:12" ht="19.5" customHeight="1" x14ac:dyDescent="0.3">
      <c r="B8979" s="39" t="s">
        <v>57</v>
      </c>
      <c r="C8979" s="83" t="s">
        <v>51</v>
      </c>
      <c r="D8979" s="30" t="s">
        <v>75</v>
      </c>
      <c r="E8979" s="84">
        <v>45108</v>
      </c>
      <c r="F8979" s="85">
        <v>12</v>
      </c>
      <c r="G8979" s="86"/>
      <c r="H8979" s="86"/>
      <c r="I8979" s="86"/>
      <c r="J8979" s="75"/>
      <c r="K8979" s="75"/>
      <c r="L8979" s="75"/>
    </row>
    <row r="8980" spans="2:12" ht="19.5" customHeight="1" x14ac:dyDescent="0.3">
      <c r="B8980" s="39" t="s">
        <v>57</v>
      </c>
      <c r="C8980" s="83" t="s">
        <v>51</v>
      </c>
      <c r="D8980" s="30" t="s">
        <v>75</v>
      </c>
      <c r="E8980" s="84">
        <v>44927</v>
      </c>
      <c r="F8980" s="85">
        <v>15</v>
      </c>
      <c r="G8980" s="86"/>
      <c r="H8980" s="86"/>
      <c r="I8980" s="86"/>
      <c r="J8980" s="75"/>
      <c r="K8980" s="75"/>
      <c r="L8980" s="75"/>
    </row>
    <row r="8981" spans="2:12" ht="19.5" customHeight="1" x14ac:dyDescent="0.3">
      <c r="B8981" s="39" t="s">
        <v>57</v>
      </c>
      <c r="C8981" s="83" t="s">
        <v>51</v>
      </c>
      <c r="D8981" s="30" t="s">
        <v>75</v>
      </c>
      <c r="E8981" s="84">
        <v>44958</v>
      </c>
      <c r="F8981" s="85">
        <v>15</v>
      </c>
      <c r="G8981" s="86"/>
      <c r="H8981" s="86"/>
      <c r="I8981" s="86"/>
      <c r="J8981" s="75"/>
      <c r="K8981" s="75"/>
      <c r="L8981" s="75"/>
    </row>
    <row r="8982" spans="2:12" ht="19.5" customHeight="1" x14ac:dyDescent="0.3">
      <c r="B8982" s="39" t="s">
        <v>57</v>
      </c>
      <c r="C8982" s="83" t="s">
        <v>51</v>
      </c>
      <c r="D8982" s="30" t="s">
        <v>75</v>
      </c>
      <c r="E8982" s="84">
        <v>44986</v>
      </c>
      <c r="F8982" s="85">
        <v>15</v>
      </c>
      <c r="G8982" s="86"/>
      <c r="H8982" s="86"/>
      <c r="I8982" s="86"/>
      <c r="J8982" s="75"/>
      <c r="K8982" s="75"/>
      <c r="L8982" s="75"/>
    </row>
    <row r="8983" spans="2:12" ht="19.5" customHeight="1" x14ac:dyDescent="0.3">
      <c r="B8983" s="39" t="s">
        <v>57</v>
      </c>
      <c r="C8983" s="83" t="s">
        <v>51</v>
      </c>
      <c r="D8983" s="30" t="s">
        <v>75</v>
      </c>
      <c r="E8983" s="84">
        <v>45017</v>
      </c>
      <c r="F8983" s="85">
        <v>15</v>
      </c>
      <c r="G8983" s="87"/>
      <c r="H8983" s="87"/>
      <c r="I8983" s="87"/>
      <c r="J8983" s="75"/>
      <c r="K8983" s="75"/>
      <c r="L8983" s="75"/>
    </row>
    <row r="8984" spans="2:12" ht="19.5" customHeight="1" x14ac:dyDescent="0.3">
      <c r="B8984" s="39" t="s">
        <v>57</v>
      </c>
      <c r="C8984" s="83" t="s">
        <v>51</v>
      </c>
      <c r="D8984" s="30" t="s">
        <v>75</v>
      </c>
      <c r="E8984" s="84">
        <v>45047</v>
      </c>
      <c r="F8984" s="85">
        <v>15</v>
      </c>
      <c r="G8984" s="86"/>
      <c r="H8984" s="86"/>
      <c r="I8984" s="86"/>
      <c r="J8984" s="75"/>
      <c r="K8984" s="75"/>
      <c r="L8984" s="75"/>
    </row>
    <row r="8985" spans="2:12" ht="19.5" customHeight="1" x14ac:dyDescent="0.3">
      <c r="B8985" s="39" t="s">
        <v>57</v>
      </c>
      <c r="C8985" s="83" t="s">
        <v>51</v>
      </c>
      <c r="D8985" s="30" t="s">
        <v>75</v>
      </c>
      <c r="E8985" s="84">
        <v>45078</v>
      </c>
      <c r="F8985" s="85">
        <v>15</v>
      </c>
      <c r="G8985" s="86"/>
      <c r="H8985" s="86"/>
      <c r="I8985" s="86"/>
      <c r="J8985" s="75"/>
      <c r="K8985" s="75"/>
      <c r="L8985" s="75"/>
    </row>
    <row r="8986" spans="2:12" ht="19.5" customHeight="1" x14ac:dyDescent="0.3">
      <c r="B8986" s="39" t="s">
        <v>57</v>
      </c>
      <c r="C8986" s="83" t="s">
        <v>51</v>
      </c>
      <c r="D8986" s="30" t="s">
        <v>75</v>
      </c>
      <c r="E8986" s="84">
        <v>45108</v>
      </c>
      <c r="F8986" s="85">
        <v>15</v>
      </c>
      <c r="G8986" s="86"/>
      <c r="H8986" s="86"/>
      <c r="I8986" s="86"/>
      <c r="J8986" s="75"/>
      <c r="K8986" s="75"/>
      <c r="L8986" s="75"/>
    </row>
    <row r="8987" spans="2:12" ht="19.5" customHeight="1" x14ac:dyDescent="0.3">
      <c r="B8987" s="39" t="s">
        <v>57</v>
      </c>
      <c r="C8987" s="83" t="s">
        <v>51</v>
      </c>
      <c r="D8987" s="30" t="s">
        <v>75</v>
      </c>
      <c r="E8987" s="84">
        <v>44927</v>
      </c>
      <c r="F8987" s="85">
        <v>18</v>
      </c>
      <c r="G8987" s="86"/>
      <c r="H8987" s="86"/>
      <c r="I8987" s="86"/>
      <c r="J8987" s="75"/>
      <c r="K8987" s="75"/>
      <c r="L8987" s="75"/>
    </row>
    <row r="8988" spans="2:12" ht="19.5" customHeight="1" x14ac:dyDescent="0.3">
      <c r="B8988" s="39" t="s">
        <v>57</v>
      </c>
      <c r="C8988" s="83" t="s">
        <v>51</v>
      </c>
      <c r="D8988" s="30" t="s">
        <v>75</v>
      </c>
      <c r="E8988" s="84">
        <v>44958</v>
      </c>
      <c r="F8988" s="85">
        <v>18</v>
      </c>
      <c r="G8988" s="86"/>
      <c r="H8988" s="86"/>
      <c r="I8988" s="86"/>
      <c r="J8988" s="75"/>
      <c r="K8988" s="75"/>
      <c r="L8988" s="75"/>
    </row>
    <row r="8989" spans="2:12" ht="19.5" customHeight="1" x14ac:dyDescent="0.3">
      <c r="B8989" s="39" t="s">
        <v>57</v>
      </c>
      <c r="C8989" s="83" t="s">
        <v>51</v>
      </c>
      <c r="D8989" s="30" t="s">
        <v>75</v>
      </c>
      <c r="E8989" s="84">
        <v>44986</v>
      </c>
      <c r="F8989" s="85">
        <v>18</v>
      </c>
      <c r="G8989" s="86"/>
      <c r="H8989" s="86"/>
      <c r="I8989" s="86"/>
      <c r="J8989" s="75"/>
      <c r="K8989" s="75"/>
      <c r="L8989" s="75"/>
    </row>
    <row r="8990" spans="2:12" ht="19.5" customHeight="1" x14ac:dyDescent="0.3">
      <c r="B8990" s="39" t="s">
        <v>57</v>
      </c>
      <c r="C8990" s="83" t="s">
        <v>51</v>
      </c>
      <c r="D8990" s="30" t="s">
        <v>75</v>
      </c>
      <c r="E8990" s="84">
        <v>45017</v>
      </c>
      <c r="F8990" s="85">
        <v>18</v>
      </c>
      <c r="G8990" s="86"/>
      <c r="H8990" s="86"/>
      <c r="I8990" s="86"/>
      <c r="J8990" s="75"/>
      <c r="K8990" s="75"/>
      <c r="L8990" s="75"/>
    </row>
    <row r="8991" spans="2:12" ht="19.5" customHeight="1" x14ac:dyDescent="0.3">
      <c r="B8991" s="39" t="s">
        <v>57</v>
      </c>
      <c r="C8991" s="83" t="s">
        <v>51</v>
      </c>
      <c r="D8991" s="30" t="s">
        <v>75</v>
      </c>
      <c r="E8991" s="84">
        <v>45047</v>
      </c>
      <c r="F8991" s="85">
        <v>18</v>
      </c>
      <c r="G8991" s="86"/>
      <c r="H8991" s="86"/>
      <c r="I8991" s="86"/>
      <c r="J8991" s="75"/>
      <c r="K8991" s="75"/>
      <c r="L8991" s="75"/>
    </row>
    <row r="8992" spans="2:12" ht="19.5" customHeight="1" x14ac:dyDescent="0.3">
      <c r="B8992" s="39" t="s">
        <v>57</v>
      </c>
      <c r="C8992" s="83" t="s">
        <v>51</v>
      </c>
      <c r="D8992" s="30" t="s">
        <v>75</v>
      </c>
      <c r="E8992" s="84">
        <v>45078</v>
      </c>
      <c r="F8992" s="85">
        <v>18</v>
      </c>
      <c r="G8992" s="86"/>
      <c r="H8992" s="86"/>
      <c r="I8992" s="86"/>
      <c r="J8992" s="75"/>
      <c r="K8992" s="75"/>
      <c r="L8992" s="75"/>
    </row>
    <row r="8993" spans="2:12" ht="19.5" customHeight="1" x14ac:dyDescent="0.3">
      <c r="B8993" s="39" t="s">
        <v>57</v>
      </c>
      <c r="C8993" s="83" t="s">
        <v>51</v>
      </c>
      <c r="D8993" s="30" t="s">
        <v>75</v>
      </c>
      <c r="E8993" s="84">
        <v>45108</v>
      </c>
      <c r="F8993" s="85">
        <v>18</v>
      </c>
      <c r="G8993" s="86"/>
      <c r="H8993" s="86"/>
      <c r="I8993" s="86"/>
      <c r="J8993" s="75"/>
      <c r="K8993" s="75"/>
      <c r="L8993" s="75"/>
    </row>
    <row r="8994" spans="2:12" ht="19.5" customHeight="1" x14ac:dyDescent="0.3">
      <c r="B8994" s="39" t="s">
        <v>57</v>
      </c>
      <c r="C8994" s="83" t="s">
        <v>51</v>
      </c>
      <c r="D8994" s="30" t="s">
        <v>75</v>
      </c>
      <c r="E8994" s="84">
        <v>44927</v>
      </c>
      <c r="F8994" s="85">
        <v>20</v>
      </c>
      <c r="G8994" s="87"/>
      <c r="H8994" s="87"/>
      <c r="I8994" s="87"/>
      <c r="J8994" s="75"/>
      <c r="K8994" s="75"/>
      <c r="L8994" s="75"/>
    </row>
    <row r="8995" spans="2:12" ht="19.5" customHeight="1" x14ac:dyDescent="0.3">
      <c r="B8995" s="39" t="s">
        <v>57</v>
      </c>
      <c r="C8995" s="83" t="s">
        <v>51</v>
      </c>
      <c r="D8995" s="30" t="s">
        <v>75</v>
      </c>
      <c r="E8995" s="84">
        <v>44958</v>
      </c>
      <c r="F8995" s="85">
        <v>20</v>
      </c>
      <c r="G8995" s="86"/>
      <c r="H8995" s="86"/>
      <c r="I8995" s="86"/>
      <c r="J8995" s="75"/>
      <c r="K8995" s="75"/>
      <c r="L8995" s="75"/>
    </row>
    <row r="8996" spans="2:12" ht="19.5" customHeight="1" x14ac:dyDescent="0.3">
      <c r="B8996" s="39" t="s">
        <v>57</v>
      </c>
      <c r="C8996" s="83" t="s">
        <v>51</v>
      </c>
      <c r="D8996" s="30" t="s">
        <v>75</v>
      </c>
      <c r="E8996" s="84">
        <v>44986</v>
      </c>
      <c r="F8996" s="85">
        <v>20</v>
      </c>
      <c r="G8996" s="86"/>
      <c r="H8996" s="86"/>
      <c r="I8996" s="86"/>
      <c r="J8996" s="75"/>
      <c r="K8996" s="75"/>
      <c r="L8996" s="75"/>
    </row>
    <row r="8997" spans="2:12" ht="19.5" customHeight="1" x14ac:dyDescent="0.3">
      <c r="B8997" s="39" t="s">
        <v>57</v>
      </c>
      <c r="C8997" s="83" t="s">
        <v>51</v>
      </c>
      <c r="D8997" s="30" t="s">
        <v>75</v>
      </c>
      <c r="E8997" s="84">
        <v>45017</v>
      </c>
      <c r="F8997" s="85">
        <v>20</v>
      </c>
      <c r="G8997" s="86"/>
      <c r="H8997" s="86"/>
      <c r="I8997" s="86"/>
      <c r="J8997" s="75"/>
      <c r="K8997" s="75"/>
      <c r="L8997" s="75"/>
    </row>
    <row r="8998" spans="2:12" ht="19.5" customHeight="1" x14ac:dyDescent="0.3">
      <c r="B8998" s="39" t="s">
        <v>57</v>
      </c>
      <c r="C8998" s="83" t="s">
        <v>51</v>
      </c>
      <c r="D8998" s="30" t="s">
        <v>75</v>
      </c>
      <c r="E8998" s="84">
        <v>45047</v>
      </c>
      <c r="F8998" s="85">
        <v>20</v>
      </c>
      <c r="G8998" s="86"/>
      <c r="H8998" s="86"/>
      <c r="I8998" s="86"/>
      <c r="J8998" s="75"/>
      <c r="K8998" s="75"/>
      <c r="L8998" s="75"/>
    </row>
    <row r="8999" spans="2:12" ht="19.5" customHeight="1" x14ac:dyDescent="0.3">
      <c r="B8999" s="39" t="s">
        <v>57</v>
      </c>
      <c r="C8999" s="83" t="s">
        <v>51</v>
      </c>
      <c r="D8999" s="30" t="s">
        <v>75</v>
      </c>
      <c r="E8999" s="84">
        <v>45078</v>
      </c>
      <c r="F8999" s="85">
        <v>20</v>
      </c>
      <c r="G8999" s="86"/>
      <c r="H8999" s="86"/>
      <c r="I8999" s="86"/>
      <c r="J8999" s="75"/>
      <c r="K8999" s="75"/>
      <c r="L8999" s="75"/>
    </row>
    <row r="9000" spans="2:12" ht="19.5" customHeight="1" x14ac:dyDescent="0.3">
      <c r="B9000" s="39" t="s">
        <v>57</v>
      </c>
      <c r="C9000" s="83" t="s">
        <v>51</v>
      </c>
      <c r="D9000" s="30" t="s">
        <v>75</v>
      </c>
      <c r="E9000" s="84">
        <v>45108</v>
      </c>
      <c r="F9000" s="85">
        <v>20</v>
      </c>
      <c r="G9000" s="86"/>
      <c r="H9000" s="86"/>
      <c r="I9000" s="86"/>
      <c r="J9000" s="75"/>
      <c r="K9000" s="75"/>
      <c r="L9000" s="75"/>
    </row>
    <row r="9001" spans="2:12" ht="19.5" customHeight="1" x14ac:dyDescent="0.3">
      <c r="B9001" s="39" t="s">
        <v>57</v>
      </c>
      <c r="C9001" s="83" t="s">
        <v>51</v>
      </c>
      <c r="D9001" s="30" t="s">
        <v>75</v>
      </c>
      <c r="E9001" s="84">
        <v>44927</v>
      </c>
      <c r="F9001" s="85">
        <v>25</v>
      </c>
      <c r="G9001" s="86"/>
      <c r="H9001" s="86"/>
      <c r="I9001" s="86"/>
      <c r="J9001" s="75"/>
      <c r="K9001" s="75"/>
      <c r="L9001" s="75"/>
    </row>
    <row r="9002" spans="2:12" ht="19.5" customHeight="1" x14ac:dyDescent="0.3">
      <c r="B9002" s="39" t="s">
        <v>57</v>
      </c>
      <c r="C9002" s="83" t="s">
        <v>51</v>
      </c>
      <c r="D9002" s="30" t="s">
        <v>75</v>
      </c>
      <c r="E9002" s="84">
        <v>44958</v>
      </c>
      <c r="F9002" s="85">
        <v>25</v>
      </c>
      <c r="G9002" s="86"/>
      <c r="H9002" s="86"/>
      <c r="I9002" s="86"/>
      <c r="J9002" s="75"/>
      <c r="K9002" s="75"/>
      <c r="L9002" s="75"/>
    </row>
    <row r="9003" spans="2:12" ht="19.5" customHeight="1" x14ac:dyDescent="0.3">
      <c r="B9003" s="39" t="s">
        <v>57</v>
      </c>
      <c r="C9003" s="83" t="s">
        <v>51</v>
      </c>
      <c r="D9003" s="30" t="s">
        <v>75</v>
      </c>
      <c r="E9003" s="84">
        <v>44986</v>
      </c>
      <c r="F9003" s="85">
        <v>25</v>
      </c>
      <c r="G9003" s="86"/>
      <c r="H9003" s="86"/>
      <c r="I9003" s="86"/>
      <c r="J9003" s="75"/>
      <c r="K9003" s="75"/>
      <c r="L9003" s="75"/>
    </row>
    <row r="9004" spans="2:12" ht="19.5" customHeight="1" x14ac:dyDescent="0.3">
      <c r="B9004" s="39" t="s">
        <v>57</v>
      </c>
      <c r="C9004" s="83" t="s">
        <v>51</v>
      </c>
      <c r="D9004" s="30" t="s">
        <v>75</v>
      </c>
      <c r="E9004" s="84">
        <v>45017</v>
      </c>
      <c r="F9004" s="85">
        <v>25</v>
      </c>
      <c r="G9004" s="86"/>
      <c r="H9004" s="86"/>
      <c r="I9004" s="86"/>
      <c r="J9004" s="75"/>
      <c r="K9004" s="75"/>
      <c r="L9004" s="75"/>
    </row>
    <row r="9005" spans="2:12" ht="19.5" customHeight="1" x14ac:dyDescent="0.3">
      <c r="B9005" s="39" t="s">
        <v>57</v>
      </c>
      <c r="C9005" s="83" t="s">
        <v>51</v>
      </c>
      <c r="D9005" s="30" t="s">
        <v>75</v>
      </c>
      <c r="E9005" s="84">
        <v>45047</v>
      </c>
      <c r="F9005" s="85">
        <v>25</v>
      </c>
      <c r="G9005" s="87"/>
      <c r="H9005" s="87"/>
      <c r="I9005" s="87"/>
      <c r="J9005" s="75"/>
      <c r="K9005" s="75"/>
      <c r="L9005" s="75"/>
    </row>
    <row r="9006" spans="2:12" ht="19.5" customHeight="1" x14ac:dyDescent="0.3">
      <c r="B9006" s="39" t="s">
        <v>57</v>
      </c>
      <c r="C9006" s="83" t="s">
        <v>51</v>
      </c>
      <c r="D9006" s="30" t="s">
        <v>75</v>
      </c>
      <c r="E9006" s="84">
        <v>45078</v>
      </c>
      <c r="F9006" s="85">
        <v>25</v>
      </c>
      <c r="G9006" s="86"/>
      <c r="H9006" s="86"/>
      <c r="I9006" s="86"/>
      <c r="J9006" s="75"/>
      <c r="K9006" s="75"/>
      <c r="L9006" s="75"/>
    </row>
    <row r="9007" spans="2:12" ht="19.5" customHeight="1" x14ac:dyDescent="0.3">
      <c r="B9007" s="39" t="s">
        <v>57</v>
      </c>
      <c r="C9007" s="83" t="s">
        <v>51</v>
      </c>
      <c r="D9007" s="30" t="s">
        <v>75</v>
      </c>
      <c r="E9007" s="84">
        <v>45108</v>
      </c>
      <c r="F9007" s="85">
        <v>25</v>
      </c>
      <c r="G9007" s="86"/>
      <c r="H9007" s="86"/>
      <c r="I9007" s="86"/>
      <c r="J9007" s="75"/>
      <c r="K9007" s="75"/>
      <c r="L9007" s="75"/>
    </row>
    <row r="9008" spans="2:12" ht="19.5" customHeight="1" x14ac:dyDescent="0.3">
      <c r="B9008" s="39" t="s">
        <v>57</v>
      </c>
      <c r="C9008" s="83" t="s">
        <v>51</v>
      </c>
      <c r="D9008" s="30" t="s">
        <v>75</v>
      </c>
      <c r="E9008" s="84">
        <v>44927</v>
      </c>
      <c r="F9008" s="85">
        <v>3</v>
      </c>
      <c r="G9008" s="86"/>
      <c r="H9008" s="86"/>
      <c r="I9008" s="86"/>
      <c r="J9008" s="75"/>
      <c r="K9008" s="75"/>
      <c r="L9008" s="75"/>
    </row>
    <row r="9009" spans="2:12" ht="19.5" customHeight="1" x14ac:dyDescent="0.3">
      <c r="B9009" s="39" t="s">
        <v>57</v>
      </c>
      <c r="C9009" s="83" t="s">
        <v>51</v>
      </c>
      <c r="D9009" s="30" t="s">
        <v>75</v>
      </c>
      <c r="E9009" s="84">
        <v>44958</v>
      </c>
      <c r="F9009" s="85">
        <v>3</v>
      </c>
      <c r="G9009" s="86"/>
      <c r="H9009" s="86"/>
      <c r="I9009" s="86"/>
      <c r="J9009" s="75"/>
      <c r="K9009" s="75"/>
      <c r="L9009" s="75"/>
    </row>
    <row r="9010" spans="2:12" ht="19.5" customHeight="1" x14ac:dyDescent="0.3">
      <c r="B9010" s="39" t="s">
        <v>57</v>
      </c>
      <c r="C9010" s="83" t="s">
        <v>51</v>
      </c>
      <c r="D9010" s="30" t="s">
        <v>75</v>
      </c>
      <c r="E9010" s="84">
        <v>44986</v>
      </c>
      <c r="F9010" s="85">
        <v>3</v>
      </c>
      <c r="G9010" s="86"/>
      <c r="H9010" s="86"/>
      <c r="I9010" s="86"/>
      <c r="J9010" s="75"/>
      <c r="K9010" s="75"/>
      <c r="L9010" s="75"/>
    </row>
    <row r="9011" spans="2:12" ht="19.5" customHeight="1" x14ac:dyDescent="0.3">
      <c r="B9011" s="39" t="s">
        <v>57</v>
      </c>
      <c r="C9011" s="83" t="s">
        <v>51</v>
      </c>
      <c r="D9011" s="30" t="s">
        <v>75</v>
      </c>
      <c r="E9011" s="84">
        <v>45017</v>
      </c>
      <c r="F9011" s="85">
        <v>3</v>
      </c>
      <c r="G9011" s="86"/>
      <c r="H9011" s="86"/>
      <c r="I9011" s="86"/>
      <c r="J9011" s="75"/>
      <c r="K9011" s="75"/>
      <c r="L9011" s="75"/>
    </row>
    <row r="9012" spans="2:12" ht="19.5" customHeight="1" x14ac:dyDescent="0.3">
      <c r="B9012" s="39" t="s">
        <v>57</v>
      </c>
      <c r="C9012" s="83" t="s">
        <v>51</v>
      </c>
      <c r="D9012" s="30" t="s">
        <v>75</v>
      </c>
      <c r="E9012" s="84">
        <v>45047</v>
      </c>
      <c r="F9012" s="85">
        <v>3</v>
      </c>
      <c r="G9012" s="86"/>
      <c r="H9012" s="86"/>
      <c r="I9012" s="86"/>
      <c r="J9012" s="75"/>
      <c r="K9012" s="75"/>
      <c r="L9012" s="75"/>
    </row>
    <row r="9013" spans="2:12" ht="19.5" customHeight="1" x14ac:dyDescent="0.3">
      <c r="B9013" s="39" t="s">
        <v>57</v>
      </c>
      <c r="C9013" s="83" t="s">
        <v>51</v>
      </c>
      <c r="D9013" s="30" t="s">
        <v>75</v>
      </c>
      <c r="E9013" s="84">
        <v>45078</v>
      </c>
      <c r="F9013" s="85">
        <v>3</v>
      </c>
      <c r="G9013" s="86"/>
      <c r="H9013" s="86"/>
      <c r="I9013" s="86"/>
      <c r="J9013" s="75"/>
      <c r="K9013" s="75"/>
      <c r="L9013" s="75"/>
    </row>
    <row r="9014" spans="2:12" ht="19.5" customHeight="1" x14ac:dyDescent="0.3">
      <c r="B9014" s="39" t="s">
        <v>57</v>
      </c>
      <c r="C9014" s="83" t="s">
        <v>51</v>
      </c>
      <c r="D9014" s="30" t="s">
        <v>75</v>
      </c>
      <c r="E9014" s="84">
        <v>45108</v>
      </c>
      <c r="F9014" s="85">
        <v>3</v>
      </c>
      <c r="G9014" s="86"/>
      <c r="H9014" s="86"/>
      <c r="I9014" s="86"/>
      <c r="J9014" s="75"/>
      <c r="K9014" s="75"/>
      <c r="L9014" s="75"/>
    </row>
    <row r="9015" spans="2:12" ht="19.5" customHeight="1" x14ac:dyDescent="0.3">
      <c r="B9015" s="39" t="s">
        <v>57</v>
      </c>
      <c r="C9015" s="83" t="s">
        <v>51</v>
      </c>
      <c r="D9015" s="30" t="s">
        <v>75</v>
      </c>
      <c r="E9015" s="84">
        <v>44927</v>
      </c>
      <c r="F9015" s="85">
        <v>30</v>
      </c>
      <c r="G9015" s="86"/>
      <c r="H9015" s="86"/>
      <c r="I9015" s="86"/>
      <c r="J9015" s="75"/>
      <c r="K9015" s="75"/>
      <c r="L9015" s="75"/>
    </row>
    <row r="9016" spans="2:12" ht="19.5" customHeight="1" x14ac:dyDescent="0.3">
      <c r="B9016" s="39" t="s">
        <v>57</v>
      </c>
      <c r="C9016" s="83" t="s">
        <v>51</v>
      </c>
      <c r="D9016" s="30" t="s">
        <v>75</v>
      </c>
      <c r="E9016" s="84">
        <v>44958</v>
      </c>
      <c r="F9016" s="85">
        <v>30</v>
      </c>
      <c r="G9016" s="87"/>
      <c r="H9016" s="87"/>
      <c r="I9016" s="87"/>
      <c r="J9016" s="75"/>
      <c r="K9016" s="75"/>
      <c r="L9016" s="75"/>
    </row>
    <row r="9017" spans="2:12" ht="19.5" customHeight="1" x14ac:dyDescent="0.3">
      <c r="B9017" s="39" t="s">
        <v>57</v>
      </c>
      <c r="C9017" s="83" t="s">
        <v>51</v>
      </c>
      <c r="D9017" s="30" t="s">
        <v>75</v>
      </c>
      <c r="E9017" s="84">
        <v>44986</v>
      </c>
      <c r="F9017" s="85">
        <v>30</v>
      </c>
      <c r="G9017" s="86"/>
      <c r="H9017" s="86"/>
      <c r="I9017" s="86"/>
      <c r="J9017" s="75"/>
      <c r="K9017" s="75"/>
      <c r="L9017" s="75"/>
    </row>
    <row r="9018" spans="2:12" ht="19.5" customHeight="1" x14ac:dyDescent="0.3">
      <c r="B9018" s="39" t="s">
        <v>57</v>
      </c>
      <c r="C9018" s="83" t="s">
        <v>51</v>
      </c>
      <c r="D9018" s="30" t="s">
        <v>75</v>
      </c>
      <c r="E9018" s="84">
        <v>45017</v>
      </c>
      <c r="F9018" s="85">
        <v>30</v>
      </c>
      <c r="G9018" s="86"/>
      <c r="H9018" s="86"/>
      <c r="I9018" s="86"/>
      <c r="J9018" s="75"/>
      <c r="K9018" s="75"/>
      <c r="L9018" s="75"/>
    </row>
    <row r="9019" spans="2:12" ht="19.5" customHeight="1" x14ac:dyDescent="0.3">
      <c r="B9019" s="39" t="s">
        <v>57</v>
      </c>
      <c r="C9019" s="83" t="s">
        <v>51</v>
      </c>
      <c r="D9019" s="30" t="s">
        <v>75</v>
      </c>
      <c r="E9019" s="84">
        <v>45047</v>
      </c>
      <c r="F9019" s="85">
        <v>30</v>
      </c>
      <c r="G9019" s="86"/>
      <c r="H9019" s="86"/>
      <c r="I9019" s="86"/>
      <c r="J9019" s="75"/>
      <c r="K9019" s="75"/>
      <c r="L9019" s="75"/>
    </row>
    <row r="9020" spans="2:12" ht="19.5" customHeight="1" x14ac:dyDescent="0.3">
      <c r="B9020" s="39" t="s">
        <v>57</v>
      </c>
      <c r="C9020" s="83" t="s">
        <v>51</v>
      </c>
      <c r="D9020" s="30" t="s">
        <v>75</v>
      </c>
      <c r="E9020" s="84">
        <v>45078</v>
      </c>
      <c r="F9020" s="85">
        <v>30</v>
      </c>
      <c r="G9020" s="86"/>
      <c r="H9020" s="86"/>
      <c r="I9020" s="86"/>
      <c r="J9020" s="75"/>
      <c r="K9020" s="75"/>
      <c r="L9020" s="75"/>
    </row>
    <row r="9021" spans="2:12" ht="19.5" customHeight="1" x14ac:dyDescent="0.3">
      <c r="B9021" s="39" t="s">
        <v>57</v>
      </c>
      <c r="C9021" s="83" t="s">
        <v>51</v>
      </c>
      <c r="D9021" s="30" t="s">
        <v>75</v>
      </c>
      <c r="E9021" s="84">
        <v>45108</v>
      </c>
      <c r="F9021" s="85">
        <v>30</v>
      </c>
      <c r="G9021" s="86"/>
      <c r="H9021" s="86"/>
      <c r="I9021" s="86"/>
      <c r="J9021" s="75"/>
      <c r="K9021" s="75"/>
      <c r="L9021" s="75"/>
    </row>
    <row r="9022" spans="2:12" ht="19.5" customHeight="1" x14ac:dyDescent="0.3">
      <c r="B9022" s="39" t="s">
        <v>57</v>
      </c>
      <c r="C9022" s="83" t="s">
        <v>51</v>
      </c>
      <c r="D9022" s="30" t="s">
        <v>75</v>
      </c>
      <c r="E9022" s="84">
        <v>44927</v>
      </c>
      <c r="F9022" s="85">
        <v>35</v>
      </c>
      <c r="G9022" s="86"/>
      <c r="H9022" s="86"/>
      <c r="I9022" s="86"/>
      <c r="J9022" s="75"/>
      <c r="K9022" s="75"/>
      <c r="L9022" s="75"/>
    </row>
    <row r="9023" spans="2:12" ht="19.5" customHeight="1" x14ac:dyDescent="0.3">
      <c r="B9023" s="39" t="s">
        <v>57</v>
      </c>
      <c r="C9023" s="83" t="s">
        <v>51</v>
      </c>
      <c r="D9023" s="30" t="s">
        <v>75</v>
      </c>
      <c r="E9023" s="84">
        <v>44958</v>
      </c>
      <c r="F9023" s="85">
        <v>35</v>
      </c>
      <c r="G9023" s="86"/>
      <c r="H9023" s="86"/>
      <c r="I9023" s="86"/>
      <c r="J9023" s="75"/>
      <c r="K9023" s="75"/>
      <c r="L9023" s="75"/>
    </row>
    <row r="9024" spans="2:12" ht="19.5" customHeight="1" x14ac:dyDescent="0.3">
      <c r="B9024" s="39" t="s">
        <v>57</v>
      </c>
      <c r="C9024" s="83" t="s">
        <v>51</v>
      </c>
      <c r="D9024" s="30" t="s">
        <v>75</v>
      </c>
      <c r="E9024" s="84">
        <v>44986</v>
      </c>
      <c r="F9024" s="85">
        <v>35</v>
      </c>
      <c r="G9024" s="86"/>
      <c r="H9024" s="86"/>
      <c r="I9024" s="86"/>
      <c r="J9024" s="75"/>
      <c r="K9024" s="75"/>
      <c r="L9024" s="75"/>
    </row>
    <row r="9025" spans="2:12" ht="19.5" customHeight="1" x14ac:dyDescent="0.3">
      <c r="B9025" s="39" t="s">
        <v>57</v>
      </c>
      <c r="C9025" s="83" t="s">
        <v>51</v>
      </c>
      <c r="D9025" s="30" t="s">
        <v>75</v>
      </c>
      <c r="E9025" s="84">
        <v>45017</v>
      </c>
      <c r="F9025" s="85">
        <v>35</v>
      </c>
      <c r="G9025" s="86"/>
      <c r="H9025" s="86"/>
      <c r="I9025" s="86"/>
      <c r="J9025" s="75"/>
      <c r="K9025" s="75"/>
      <c r="L9025" s="75"/>
    </row>
    <row r="9026" spans="2:12" ht="19.5" customHeight="1" x14ac:dyDescent="0.3">
      <c r="B9026" s="39" t="s">
        <v>57</v>
      </c>
      <c r="C9026" s="83" t="s">
        <v>51</v>
      </c>
      <c r="D9026" s="30" t="s">
        <v>75</v>
      </c>
      <c r="E9026" s="84">
        <v>45047</v>
      </c>
      <c r="F9026" s="85">
        <v>35</v>
      </c>
      <c r="G9026" s="86"/>
      <c r="H9026" s="86"/>
      <c r="I9026" s="86"/>
      <c r="J9026" s="75"/>
      <c r="K9026" s="75"/>
      <c r="L9026" s="75"/>
    </row>
    <row r="9027" spans="2:12" ht="19.5" customHeight="1" x14ac:dyDescent="0.3">
      <c r="B9027" s="39" t="s">
        <v>57</v>
      </c>
      <c r="C9027" s="83" t="s">
        <v>51</v>
      </c>
      <c r="D9027" s="30" t="s">
        <v>75</v>
      </c>
      <c r="E9027" s="84">
        <v>45078</v>
      </c>
      <c r="F9027" s="85">
        <v>35</v>
      </c>
      <c r="G9027" s="87"/>
      <c r="H9027" s="87"/>
      <c r="I9027" s="87"/>
      <c r="J9027" s="75"/>
      <c r="K9027" s="75"/>
      <c r="L9027" s="75"/>
    </row>
    <row r="9028" spans="2:12" ht="19.5" customHeight="1" x14ac:dyDescent="0.3">
      <c r="B9028" s="39" t="s">
        <v>57</v>
      </c>
      <c r="C9028" s="83" t="s">
        <v>51</v>
      </c>
      <c r="D9028" s="30" t="s">
        <v>75</v>
      </c>
      <c r="E9028" s="84">
        <v>45108</v>
      </c>
      <c r="F9028" s="85">
        <v>35</v>
      </c>
      <c r="G9028" s="86"/>
      <c r="H9028" s="86"/>
      <c r="I9028" s="86"/>
      <c r="J9028" s="75"/>
      <c r="K9028" s="75"/>
      <c r="L9028" s="75"/>
    </row>
    <row r="9029" spans="2:12" ht="19.5" customHeight="1" x14ac:dyDescent="0.3">
      <c r="B9029" s="39" t="s">
        <v>57</v>
      </c>
      <c r="C9029" s="83" t="s">
        <v>51</v>
      </c>
      <c r="D9029" s="30" t="s">
        <v>75</v>
      </c>
      <c r="E9029" s="84">
        <v>44927</v>
      </c>
      <c r="F9029" s="85">
        <v>40</v>
      </c>
      <c r="G9029" s="86"/>
      <c r="H9029" s="86"/>
      <c r="I9029" s="86"/>
      <c r="J9029" s="75"/>
      <c r="K9029" s="75"/>
      <c r="L9029" s="75"/>
    </row>
    <row r="9030" spans="2:12" ht="19.5" customHeight="1" x14ac:dyDescent="0.3">
      <c r="B9030" s="39" t="s">
        <v>57</v>
      </c>
      <c r="C9030" s="83" t="s">
        <v>51</v>
      </c>
      <c r="D9030" s="30" t="s">
        <v>75</v>
      </c>
      <c r="E9030" s="84">
        <v>44958</v>
      </c>
      <c r="F9030" s="85">
        <v>40</v>
      </c>
      <c r="G9030" s="86"/>
      <c r="H9030" s="86"/>
      <c r="I9030" s="86"/>
      <c r="J9030" s="75"/>
      <c r="K9030" s="75"/>
      <c r="L9030" s="75"/>
    </row>
    <row r="9031" spans="2:12" ht="19.5" customHeight="1" x14ac:dyDescent="0.3">
      <c r="B9031" s="39" t="s">
        <v>57</v>
      </c>
      <c r="C9031" s="83" t="s">
        <v>51</v>
      </c>
      <c r="D9031" s="30" t="s">
        <v>75</v>
      </c>
      <c r="E9031" s="84">
        <v>44986</v>
      </c>
      <c r="F9031" s="85">
        <v>40</v>
      </c>
      <c r="G9031" s="86"/>
      <c r="H9031" s="86"/>
      <c r="I9031" s="86"/>
      <c r="J9031" s="75"/>
      <c r="K9031" s="75"/>
      <c r="L9031" s="75"/>
    </row>
    <row r="9032" spans="2:12" ht="19.5" customHeight="1" x14ac:dyDescent="0.3">
      <c r="B9032" s="39" t="s">
        <v>57</v>
      </c>
      <c r="C9032" s="83" t="s">
        <v>51</v>
      </c>
      <c r="D9032" s="30" t="s">
        <v>75</v>
      </c>
      <c r="E9032" s="84">
        <v>45017</v>
      </c>
      <c r="F9032" s="85">
        <v>40</v>
      </c>
      <c r="G9032" s="86"/>
      <c r="H9032" s="86"/>
      <c r="I9032" s="86"/>
      <c r="J9032" s="75"/>
      <c r="K9032" s="75"/>
      <c r="L9032" s="75"/>
    </row>
    <row r="9033" spans="2:12" ht="19.5" customHeight="1" x14ac:dyDescent="0.3">
      <c r="B9033" s="39" t="s">
        <v>57</v>
      </c>
      <c r="C9033" s="83" t="s">
        <v>51</v>
      </c>
      <c r="D9033" s="30" t="s">
        <v>75</v>
      </c>
      <c r="E9033" s="84">
        <v>45047</v>
      </c>
      <c r="F9033" s="85">
        <v>40</v>
      </c>
      <c r="G9033" s="86"/>
      <c r="H9033" s="86"/>
      <c r="I9033" s="86"/>
      <c r="J9033" s="75"/>
      <c r="K9033" s="75"/>
      <c r="L9033" s="75"/>
    </row>
    <row r="9034" spans="2:12" ht="19.5" customHeight="1" x14ac:dyDescent="0.3">
      <c r="B9034" s="39" t="s">
        <v>57</v>
      </c>
      <c r="C9034" s="83" t="s">
        <v>51</v>
      </c>
      <c r="D9034" s="30" t="s">
        <v>75</v>
      </c>
      <c r="E9034" s="84">
        <v>45078</v>
      </c>
      <c r="F9034" s="85">
        <v>40</v>
      </c>
      <c r="G9034" s="86"/>
      <c r="H9034" s="86"/>
      <c r="I9034" s="86"/>
      <c r="J9034" s="75"/>
      <c r="K9034" s="75"/>
      <c r="L9034" s="75"/>
    </row>
    <row r="9035" spans="2:12" ht="19.5" customHeight="1" x14ac:dyDescent="0.3">
      <c r="B9035" s="39" t="s">
        <v>57</v>
      </c>
      <c r="C9035" s="83" t="s">
        <v>51</v>
      </c>
      <c r="D9035" s="30" t="s">
        <v>75</v>
      </c>
      <c r="E9035" s="84">
        <v>45108</v>
      </c>
      <c r="F9035" s="85">
        <v>40</v>
      </c>
      <c r="G9035" s="86"/>
      <c r="H9035" s="86"/>
      <c r="I9035" s="86"/>
      <c r="J9035" s="75"/>
      <c r="K9035" s="75"/>
      <c r="L9035" s="75"/>
    </row>
    <row r="9036" spans="2:12" ht="19.5" customHeight="1" x14ac:dyDescent="0.3">
      <c r="B9036" s="39" t="s">
        <v>57</v>
      </c>
      <c r="C9036" s="83" t="s">
        <v>51</v>
      </c>
      <c r="D9036" s="30" t="s">
        <v>75</v>
      </c>
      <c r="E9036" s="84">
        <v>44927</v>
      </c>
      <c r="F9036" s="85">
        <v>6</v>
      </c>
      <c r="G9036" s="86"/>
      <c r="H9036" s="86"/>
      <c r="I9036" s="86"/>
      <c r="J9036" s="75"/>
      <c r="K9036" s="75"/>
      <c r="L9036" s="75"/>
    </row>
    <row r="9037" spans="2:12" ht="19.5" customHeight="1" x14ac:dyDescent="0.3">
      <c r="B9037" s="39" t="s">
        <v>57</v>
      </c>
      <c r="C9037" s="83" t="s">
        <v>51</v>
      </c>
      <c r="D9037" s="30" t="s">
        <v>75</v>
      </c>
      <c r="E9037" s="84">
        <v>44958</v>
      </c>
      <c r="F9037" s="85">
        <v>6</v>
      </c>
      <c r="G9037" s="86"/>
      <c r="H9037" s="86"/>
      <c r="I9037" s="86"/>
      <c r="J9037" s="75"/>
      <c r="K9037" s="75"/>
      <c r="L9037" s="75"/>
    </row>
    <row r="9038" spans="2:12" ht="19.5" customHeight="1" x14ac:dyDescent="0.3">
      <c r="B9038" s="39" t="s">
        <v>57</v>
      </c>
      <c r="C9038" s="83" t="s">
        <v>51</v>
      </c>
      <c r="D9038" s="30" t="s">
        <v>75</v>
      </c>
      <c r="E9038" s="84">
        <v>44986</v>
      </c>
      <c r="F9038" s="85">
        <v>6</v>
      </c>
      <c r="G9038" s="87"/>
      <c r="H9038" s="87"/>
      <c r="I9038" s="87"/>
      <c r="J9038" s="75"/>
      <c r="K9038" s="75"/>
      <c r="L9038" s="75"/>
    </row>
    <row r="9039" spans="2:12" ht="19.5" customHeight="1" x14ac:dyDescent="0.3">
      <c r="B9039" s="39" t="s">
        <v>57</v>
      </c>
      <c r="C9039" s="83" t="s">
        <v>51</v>
      </c>
      <c r="D9039" s="30" t="s">
        <v>75</v>
      </c>
      <c r="E9039" s="84">
        <v>45017</v>
      </c>
      <c r="F9039" s="85">
        <v>6</v>
      </c>
      <c r="G9039" s="86"/>
      <c r="H9039" s="86"/>
      <c r="I9039" s="86"/>
      <c r="J9039" s="75"/>
      <c r="K9039" s="75"/>
      <c r="L9039" s="75"/>
    </row>
    <row r="9040" spans="2:12" ht="19.5" customHeight="1" x14ac:dyDescent="0.3">
      <c r="B9040" s="39" t="s">
        <v>57</v>
      </c>
      <c r="C9040" s="83" t="s">
        <v>51</v>
      </c>
      <c r="D9040" s="30" t="s">
        <v>75</v>
      </c>
      <c r="E9040" s="84">
        <v>45047</v>
      </c>
      <c r="F9040" s="85">
        <v>6</v>
      </c>
      <c r="G9040" s="86"/>
      <c r="H9040" s="86"/>
      <c r="I9040" s="86"/>
      <c r="J9040" s="75"/>
      <c r="K9040" s="75"/>
      <c r="L9040" s="75"/>
    </row>
    <row r="9041" spans="2:12" ht="19.5" customHeight="1" x14ac:dyDescent="0.3">
      <c r="B9041" s="39" t="s">
        <v>57</v>
      </c>
      <c r="C9041" s="83" t="s">
        <v>51</v>
      </c>
      <c r="D9041" s="30" t="s">
        <v>75</v>
      </c>
      <c r="E9041" s="84">
        <v>45078</v>
      </c>
      <c r="F9041" s="85">
        <v>6</v>
      </c>
      <c r="G9041" s="86"/>
      <c r="H9041" s="86"/>
      <c r="I9041" s="86"/>
      <c r="J9041" s="75"/>
      <c r="K9041" s="75"/>
      <c r="L9041" s="75"/>
    </row>
    <row r="9042" spans="2:12" ht="19.5" customHeight="1" x14ac:dyDescent="0.3">
      <c r="B9042" s="39" t="s">
        <v>57</v>
      </c>
      <c r="C9042" s="83" t="s">
        <v>51</v>
      </c>
      <c r="D9042" s="30" t="s">
        <v>75</v>
      </c>
      <c r="E9042" s="84">
        <v>45108</v>
      </c>
      <c r="F9042" s="85">
        <v>6</v>
      </c>
      <c r="G9042" s="86"/>
      <c r="H9042" s="86"/>
      <c r="I9042" s="86"/>
      <c r="J9042" s="75"/>
      <c r="K9042" s="75"/>
      <c r="L9042" s="75"/>
    </row>
    <row r="9043" spans="2:12" ht="19.5" customHeight="1" x14ac:dyDescent="0.3">
      <c r="B9043" s="39" t="s">
        <v>57</v>
      </c>
      <c r="C9043" s="83" t="s">
        <v>51</v>
      </c>
      <c r="D9043" s="30" t="s">
        <v>75</v>
      </c>
      <c r="E9043" s="84">
        <v>44927</v>
      </c>
      <c r="F9043" s="85">
        <v>8</v>
      </c>
      <c r="G9043" s="86"/>
      <c r="H9043" s="86"/>
      <c r="I9043" s="86"/>
      <c r="J9043" s="75"/>
      <c r="K9043" s="75"/>
      <c r="L9043" s="75"/>
    </row>
    <row r="9044" spans="2:12" ht="19.5" customHeight="1" x14ac:dyDescent="0.3">
      <c r="B9044" s="39" t="s">
        <v>57</v>
      </c>
      <c r="C9044" s="83" t="s">
        <v>51</v>
      </c>
      <c r="D9044" s="30" t="s">
        <v>75</v>
      </c>
      <c r="E9044" s="84">
        <v>44958</v>
      </c>
      <c r="F9044" s="85">
        <v>8</v>
      </c>
      <c r="G9044" s="86"/>
      <c r="H9044" s="86"/>
      <c r="I9044" s="86"/>
      <c r="J9044" s="75"/>
      <c r="K9044" s="75"/>
      <c r="L9044" s="75"/>
    </row>
    <row r="9045" spans="2:12" ht="19.5" customHeight="1" x14ac:dyDescent="0.3">
      <c r="B9045" s="39" t="s">
        <v>57</v>
      </c>
      <c r="C9045" s="83" t="s">
        <v>51</v>
      </c>
      <c r="D9045" s="30" t="s">
        <v>75</v>
      </c>
      <c r="E9045" s="84">
        <v>44986</v>
      </c>
      <c r="F9045" s="85">
        <v>8</v>
      </c>
      <c r="G9045" s="86"/>
      <c r="H9045" s="86"/>
      <c r="I9045" s="86"/>
      <c r="J9045" s="75"/>
      <c r="K9045" s="75"/>
      <c r="L9045" s="75"/>
    </row>
    <row r="9046" spans="2:12" ht="19.5" customHeight="1" x14ac:dyDescent="0.3">
      <c r="B9046" s="39" t="s">
        <v>57</v>
      </c>
      <c r="C9046" s="83" t="s">
        <v>51</v>
      </c>
      <c r="D9046" s="30" t="s">
        <v>75</v>
      </c>
      <c r="E9046" s="84">
        <v>45017</v>
      </c>
      <c r="F9046" s="85">
        <v>8</v>
      </c>
      <c r="G9046" s="86"/>
      <c r="H9046" s="86"/>
      <c r="I9046" s="86"/>
      <c r="J9046" s="75"/>
      <c r="K9046" s="75"/>
      <c r="L9046" s="75"/>
    </row>
    <row r="9047" spans="2:12" ht="19.5" customHeight="1" x14ac:dyDescent="0.3">
      <c r="B9047" s="39" t="s">
        <v>57</v>
      </c>
      <c r="C9047" s="83" t="s">
        <v>51</v>
      </c>
      <c r="D9047" s="30" t="s">
        <v>75</v>
      </c>
      <c r="E9047" s="84">
        <v>45047</v>
      </c>
      <c r="F9047" s="85">
        <v>8</v>
      </c>
      <c r="G9047" s="86"/>
      <c r="H9047" s="86"/>
      <c r="I9047" s="86"/>
      <c r="J9047" s="75"/>
      <c r="K9047" s="75"/>
      <c r="L9047" s="75"/>
    </row>
    <row r="9048" spans="2:12" ht="19.5" customHeight="1" x14ac:dyDescent="0.3">
      <c r="B9048" s="39" t="s">
        <v>57</v>
      </c>
      <c r="C9048" s="83" t="s">
        <v>51</v>
      </c>
      <c r="D9048" s="30" t="s">
        <v>75</v>
      </c>
      <c r="E9048" s="84">
        <v>45078</v>
      </c>
      <c r="F9048" s="85">
        <v>8</v>
      </c>
      <c r="G9048" s="86"/>
      <c r="H9048" s="86"/>
      <c r="I9048" s="86"/>
      <c r="J9048" s="75"/>
      <c r="K9048" s="75"/>
      <c r="L9048" s="75"/>
    </row>
    <row r="9049" spans="2:12" ht="19.5" customHeight="1" x14ac:dyDescent="0.3">
      <c r="B9049" s="39" t="s">
        <v>57</v>
      </c>
      <c r="C9049" s="83" t="s">
        <v>51</v>
      </c>
      <c r="D9049" s="30" t="s">
        <v>75</v>
      </c>
      <c r="E9049" s="84">
        <v>45108</v>
      </c>
      <c r="F9049" s="85">
        <v>8</v>
      </c>
      <c r="G9049" s="87"/>
      <c r="H9049" s="87"/>
      <c r="I9049" s="87"/>
      <c r="J9049" s="75"/>
      <c r="K9049" s="75"/>
      <c r="L9049" s="75"/>
    </row>
    <row r="9050" spans="2:12" ht="19.5" customHeight="1" x14ac:dyDescent="0.3">
      <c r="B9050" s="32" t="s">
        <v>27</v>
      </c>
      <c r="C9050" s="83" t="s">
        <v>28</v>
      </c>
      <c r="D9050" s="30" t="s">
        <v>100</v>
      </c>
      <c r="E9050" s="29">
        <v>45108</v>
      </c>
      <c r="F9050" s="28">
        <v>4</v>
      </c>
      <c r="G9050" s="122">
        <v>0.22093099999999999</v>
      </c>
      <c r="H9050" s="122">
        <v>0.16658100000000001</v>
      </c>
      <c r="I9050" s="122">
        <v>0.10555100000000001</v>
      </c>
      <c r="J9050" s="122">
        <v>0</v>
      </c>
      <c r="K9050" s="122">
        <v>0</v>
      </c>
      <c r="L9050" s="123">
        <v>0</v>
      </c>
    </row>
    <row r="9051" spans="2:12" ht="19.5" customHeight="1" x14ac:dyDescent="0.3">
      <c r="B9051" s="32" t="s">
        <v>27</v>
      </c>
      <c r="C9051" s="83" t="s">
        <v>28</v>
      </c>
      <c r="D9051" s="30" t="s">
        <v>100</v>
      </c>
      <c r="E9051" s="29">
        <v>45108</v>
      </c>
      <c r="F9051" s="28">
        <v>6</v>
      </c>
      <c r="G9051" s="122">
        <v>0.22293099999999999</v>
      </c>
      <c r="H9051" s="122">
        <v>0.16858100000000001</v>
      </c>
      <c r="I9051" s="122">
        <v>0.10755099999999999</v>
      </c>
      <c r="J9051" s="122">
        <v>0</v>
      </c>
      <c r="K9051" s="122">
        <v>0</v>
      </c>
      <c r="L9051" s="123">
        <v>0</v>
      </c>
    </row>
    <row r="9052" spans="2:12" ht="19.5" customHeight="1" x14ac:dyDescent="0.3">
      <c r="B9052" s="32" t="s">
        <v>27</v>
      </c>
      <c r="C9052" s="83" t="s">
        <v>28</v>
      </c>
      <c r="D9052" s="30" t="s">
        <v>100</v>
      </c>
      <c r="E9052" s="29">
        <v>45108</v>
      </c>
      <c r="F9052" s="28">
        <v>7.5</v>
      </c>
      <c r="G9052" s="122">
        <v>0.22443099999999999</v>
      </c>
      <c r="H9052" s="122">
        <v>0.17008100000000001</v>
      </c>
      <c r="I9052" s="122">
        <v>0.109051</v>
      </c>
      <c r="J9052" s="122">
        <v>0</v>
      </c>
      <c r="K9052" s="122">
        <v>0</v>
      </c>
      <c r="L9052" s="123">
        <v>0</v>
      </c>
    </row>
    <row r="9053" spans="2:12" ht="19.5" customHeight="1" x14ac:dyDescent="0.3">
      <c r="B9053" s="32" t="s">
        <v>27</v>
      </c>
      <c r="C9053" s="83" t="s">
        <v>28</v>
      </c>
      <c r="D9053" s="30" t="s">
        <v>100</v>
      </c>
      <c r="E9053" s="29">
        <v>45108</v>
      </c>
      <c r="F9053" s="28">
        <v>8.5</v>
      </c>
      <c r="G9053" s="122">
        <v>0.22543099999999999</v>
      </c>
      <c r="H9053" s="122">
        <v>0.17108100000000001</v>
      </c>
      <c r="I9053" s="122">
        <v>0.110051</v>
      </c>
      <c r="J9053" s="122">
        <v>0</v>
      </c>
      <c r="K9053" s="122">
        <v>0</v>
      </c>
      <c r="L9053" s="123">
        <v>0</v>
      </c>
    </row>
    <row r="9054" spans="2:12" ht="19.5" customHeight="1" x14ac:dyDescent="0.3">
      <c r="B9054" s="32" t="s">
        <v>27</v>
      </c>
      <c r="C9054" s="83" t="s">
        <v>28</v>
      </c>
      <c r="D9054" s="30" t="s">
        <v>100</v>
      </c>
      <c r="E9054" s="29">
        <v>45108</v>
      </c>
      <c r="F9054" s="28">
        <v>9.5</v>
      </c>
      <c r="G9054" s="122">
        <v>0.22643099999999999</v>
      </c>
      <c r="H9054" s="122">
        <v>0.17208100000000001</v>
      </c>
      <c r="I9054" s="122">
        <v>0.111051</v>
      </c>
      <c r="J9054" s="122">
        <v>0</v>
      </c>
      <c r="K9054" s="122">
        <v>0</v>
      </c>
      <c r="L9054" s="123">
        <v>0</v>
      </c>
    </row>
    <row r="9055" spans="2:12" ht="19.5" customHeight="1" x14ac:dyDescent="0.3">
      <c r="B9055" s="32" t="s">
        <v>27</v>
      </c>
      <c r="C9055" s="83" t="s">
        <v>28</v>
      </c>
      <c r="D9055" s="30" t="s">
        <v>100</v>
      </c>
      <c r="E9055" s="29">
        <v>45108</v>
      </c>
      <c r="F9055" s="28">
        <v>11.5</v>
      </c>
      <c r="G9055" s="122">
        <v>0.228431</v>
      </c>
      <c r="H9055" s="122">
        <v>0.17408100000000001</v>
      </c>
      <c r="I9055" s="122">
        <v>0.113051</v>
      </c>
      <c r="J9055" s="122">
        <v>0</v>
      </c>
      <c r="K9055" s="122">
        <v>0</v>
      </c>
      <c r="L9055" s="123">
        <v>0</v>
      </c>
    </row>
    <row r="9056" spans="2:12" ht="19.5" customHeight="1" x14ac:dyDescent="0.3">
      <c r="B9056" s="32" t="s">
        <v>27</v>
      </c>
      <c r="C9056" s="83" t="s">
        <v>28</v>
      </c>
      <c r="D9056" s="30" t="s">
        <v>100</v>
      </c>
      <c r="E9056" s="29">
        <v>45108</v>
      </c>
      <c r="F9056" s="28">
        <v>13.5</v>
      </c>
      <c r="G9056" s="122">
        <v>0.230431</v>
      </c>
      <c r="H9056" s="122">
        <v>0.17608099999999999</v>
      </c>
      <c r="I9056" s="122">
        <v>0.115051</v>
      </c>
      <c r="J9056" s="122">
        <v>0</v>
      </c>
      <c r="K9056" s="122">
        <v>0</v>
      </c>
      <c r="L9056" s="123">
        <v>0</v>
      </c>
    </row>
    <row r="9057" spans="2:12" ht="19.5" customHeight="1" x14ac:dyDescent="0.3">
      <c r="B9057" s="32" t="s">
        <v>27</v>
      </c>
      <c r="C9057" s="83" t="s">
        <v>28</v>
      </c>
      <c r="D9057" s="30" t="s">
        <v>100</v>
      </c>
      <c r="E9057" s="29">
        <v>45108</v>
      </c>
      <c r="F9057" s="28">
        <v>15.5</v>
      </c>
      <c r="G9057" s="122">
        <v>0.232431</v>
      </c>
      <c r="H9057" s="122">
        <v>0.17808099999999999</v>
      </c>
      <c r="I9057" s="122">
        <v>0.117051</v>
      </c>
      <c r="J9057" s="122">
        <v>0</v>
      </c>
      <c r="K9057" s="122">
        <v>0</v>
      </c>
      <c r="L9057" s="123">
        <v>0</v>
      </c>
    </row>
    <row r="9058" spans="2:12" ht="19.5" customHeight="1" x14ac:dyDescent="0.3">
      <c r="B9058" s="32" t="s">
        <v>27</v>
      </c>
      <c r="C9058" s="83" t="s">
        <v>28</v>
      </c>
      <c r="D9058" s="30" t="s">
        <v>100</v>
      </c>
      <c r="E9058" s="29">
        <v>45108</v>
      </c>
      <c r="F9058" s="28">
        <v>17.5</v>
      </c>
      <c r="G9058" s="122">
        <v>0.234431</v>
      </c>
      <c r="H9058" s="122">
        <v>0.18008099999999999</v>
      </c>
      <c r="I9058" s="122">
        <v>0.119051</v>
      </c>
      <c r="J9058" s="122">
        <v>0</v>
      </c>
      <c r="K9058" s="122">
        <v>0</v>
      </c>
      <c r="L9058" s="123">
        <v>0</v>
      </c>
    </row>
    <row r="9059" spans="2:12" ht="19.5" customHeight="1" x14ac:dyDescent="0.3">
      <c r="B9059" s="32" t="s">
        <v>27</v>
      </c>
      <c r="C9059" s="83" t="s">
        <v>28</v>
      </c>
      <c r="D9059" s="30" t="s">
        <v>100</v>
      </c>
      <c r="E9059" s="29">
        <v>45108</v>
      </c>
      <c r="F9059" s="28">
        <v>19.5</v>
      </c>
      <c r="G9059" s="122">
        <v>0.236431</v>
      </c>
      <c r="H9059" s="122">
        <v>0.18208099999999999</v>
      </c>
      <c r="I9059" s="122">
        <v>0.12105100000000001</v>
      </c>
      <c r="J9059" s="122">
        <v>0</v>
      </c>
      <c r="K9059" s="122">
        <v>0</v>
      </c>
      <c r="L9059" s="123">
        <v>0</v>
      </c>
    </row>
    <row r="9060" spans="2:12" ht="19.5" customHeight="1" x14ac:dyDescent="0.3">
      <c r="B9060" s="32" t="s">
        <v>27</v>
      </c>
      <c r="C9060" s="83" t="s">
        <v>28</v>
      </c>
      <c r="D9060" s="30" t="s">
        <v>100</v>
      </c>
      <c r="E9060" s="29">
        <v>45108</v>
      </c>
      <c r="F9060" s="28">
        <v>21.5</v>
      </c>
      <c r="G9060" s="122">
        <v>0.238431</v>
      </c>
      <c r="H9060" s="122">
        <v>0.18408099999999999</v>
      </c>
      <c r="I9060" s="122">
        <v>0.12305099999999999</v>
      </c>
      <c r="J9060" s="122">
        <v>0</v>
      </c>
      <c r="K9060" s="122">
        <v>0</v>
      </c>
      <c r="L9060" s="123">
        <v>0</v>
      </c>
    </row>
    <row r="9061" spans="2:12" ht="19.5" customHeight="1" x14ac:dyDescent="0.3">
      <c r="B9061" s="32" t="s">
        <v>27</v>
      </c>
      <c r="C9061" s="83" t="s">
        <v>28</v>
      </c>
      <c r="D9061" s="30" t="s">
        <v>100</v>
      </c>
      <c r="E9061" s="29">
        <v>45108</v>
      </c>
      <c r="F9061" s="28">
        <v>23.5</v>
      </c>
      <c r="G9061" s="122">
        <v>0.24043100000000001</v>
      </c>
      <c r="H9061" s="122">
        <v>0.186081</v>
      </c>
      <c r="I9061" s="122">
        <v>0.125051</v>
      </c>
      <c r="J9061" s="122">
        <v>0</v>
      </c>
      <c r="K9061" s="122">
        <v>0</v>
      </c>
      <c r="L9061" s="123">
        <v>0</v>
      </c>
    </row>
    <row r="9062" spans="2:12" ht="19.5" customHeight="1" x14ac:dyDescent="0.3">
      <c r="B9062" s="32" t="s">
        <v>27</v>
      </c>
      <c r="C9062" s="83" t="s">
        <v>28</v>
      </c>
      <c r="D9062" s="30" t="s">
        <v>100</v>
      </c>
      <c r="E9062" s="29">
        <v>45108</v>
      </c>
      <c r="F9062" s="28">
        <v>25.5</v>
      </c>
      <c r="G9062" s="122">
        <v>0.24243100000000001</v>
      </c>
      <c r="H9062" s="122">
        <v>0.188081</v>
      </c>
      <c r="I9062" s="122">
        <v>0.127051</v>
      </c>
      <c r="J9062" s="122">
        <v>0</v>
      </c>
      <c r="K9062" s="122">
        <v>0</v>
      </c>
      <c r="L9062" s="123">
        <v>0</v>
      </c>
    </row>
    <row r="9063" spans="2:12" ht="19.5" customHeight="1" x14ac:dyDescent="0.3">
      <c r="B9063" s="32" t="s">
        <v>27</v>
      </c>
      <c r="C9063" s="83" t="s">
        <v>28</v>
      </c>
      <c r="D9063" s="30" t="s">
        <v>100</v>
      </c>
      <c r="E9063" s="29">
        <v>45139</v>
      </c>
      <c r="F9063" s="28">
        <v>4</v>
      </c>
      <c r="G9063" s="122">
        <v>0.223748</v>
      </c>
      <c r="H9063" s="122">
        <v>0.168626</v>
      </c>
      <c r="I9063" s="122">
        <v>0.11315699999999999</v>
      </c>
      <c r="J9063" s="122">
        <v>0</v>
      </c>
      <c r="K9063" s="122">
        <v>0</v>
      </c>
      <c r="L9063" s="123">
        <v>0</v>
      </c>
    </row>
    <row r="9064" spans="2:12" ht="19.5" customHeight="1" x14ac:dyDescent="0.3">
      <c r="B9064" s="32" t="s">
        <v>27</v>
      </c>
      <c r="C9064" s="83" t="s">
        <v>28</v>
      </c>
      <c r="D9064" s="30" t="s">
        <v>100</v>
      </c>
      <c r="E9064" s="29">
        <v>45139</v>
      </c>
      <c r="F9064" s="28">
        <v>6</v>
      </c>
      <c r="G9064" s="122">
        <v>0.225748</v>
      </c>
      <c r="H9064" s="122">
        <v>0.170626</v>
      </c>
      <c r="I9064" s="122">
        <v>0.115157</v>
      </c>
      <c r="J9064" s="122">
        <v>0</v>
      </c>
      <c r="K9064" s="122">
        <v>0</v>
      </c>
      <c r="L9064" s="123">
        <v>0</v>
      </c>
    </row>
    <row r="9065" spans="2:12" ht="19.5" customHeight="1" x14ac:dyDescent="0.3">
      <c r="B9065" s="32" t="s">
        <v>27</v>
      </c>
      <c r="C9065" s="83" t="s">
        <v>28</v>
      </c>
      <c r="D9065" s="30" t="s">
        <v>100</v>
      </c>
      <c r="E9065" s="29">
        <v>45139</v>
      </c>
      <c r="F9065" s="28">
        <v>7.5</v>
      </c>
      <c r="G9065" s="122">
        <v>0.22724800000000001</v>
      </c>
      <c r="H9065" s="122">
        <v>0.172126</v>
      </c>
      <c r="I9065" s="122">
        <v>0.116657</v>
      </c>
      <c r="J9065" s="122">
        <v>0</v>
      </c>
      <c r="K9065" s="122">
        <v>0</v>
      </c>
      <c r="L9065" s="123">
        <v>0</v>
      </c>
    </row>
    <row r="9066" spans="2:12" ht="19.5" customHeight="1" x14ac:dyDescent="0.3">
      <c r="B9066" s="32" t="s">
        <v>27</v>
      </c>
      <c r="C9066" s="83" t="s">
        <v>28</v>
      </c>
      <c r="D9066" s="30" t="s">
        <v>100</v>
      </c>
      <c r="E9066" s="29">
        <v>45139</v>
      </c>
      <c r="F9066" s="28">
        <v>8.5</v>
      </c>
      <c r="G9066" s="122">
        <v>0.22824800000000001</v>
      </c>
      <c r="H9066" s="122">
        <v>0.173126</v>
      </c>
      <c r="I9066" s="122">
        <v>0.117657</v>
      </c>
      <c r="J9066" s="122">
        <v>0</v>
      </c>
      <c r="K9066" s="122">
        <v>0</v>
      </c>
      <c r="L9066" s="123">
        <v>0</v>
      </c>
    </row>
    <row r="9067" spans="2:12" ht="19.5" customHeight="1" x14ac:dyDescent="0.3">
      <c r="B9067" s="32" t="s">
        <v>27</v>
      </c>
      <c r="C9067" s="83" t="s">
        <v>28</v>
      </c>
      <c r="D9067" s="30" t="s">
        <v>100</v>
      </c>
      <c r="E9067" s="29">
        <v>45139</v>
      </c>
      <c r="F9067" s="28">
        <v>9.5</v>
      </c>
      <c r="G9067" s="122">
        <v>0.22924800000000001</v>
      </c>
      <c r="H9067" s="122">
        <v>0.174126</v>
      </c>
      <c r="I9067" s="122">
        <v>0.118657</v>
      </c>
      <c r="J9067" s="122">
        <v>0</v>
      </c>
      <c r="K9067" s="122">
        <v>0</v>
      </c>
      <c r="L9067" s="123">
        <v>0</v>
      </c>
    </row>
    <row r="9068" spans="2:12" ht="19.5" customHeight="1" x14ac:dyDescent="0.3">
      <c r="B9068" s="32" t="s">
        <v>27</v>
      </c>
      <c r="C9068" s="83" t="s">
        <v>28</v>
      </c>
      <c r="D9068" s="30" t="s">
        <v>100</v>
      </c>
      <c r="E9068" s="29">
        <v>45139</v>
      </c>
      <c r="F9068" s="28">
        <v>11.5</v>
      </c>
      <c r="G9068" s="122">
        <v>0.23124800000000001</v>
      </c>
      <c r="H9068" s="122">
        <v>0.176126</v>
      </c>
      <c r="I9068" s="122">
        <v>0.120657</v>
      </c>
      <c r="J9068" s="122">
        <v>0</v>
      </c>
      <c r="K9068" s="122">
        <v>0</v>
      </c>
      <c r="L9068" s="123">
        <v>0</v>
      </c>
    </row>
    <row r="9069" spans="2:12" ht="19.5" customHeight="1" x14ac:dyDescent="0.3">
      <c r="B9069" s="32" t="s">
        <v>27</v>
      </c>
      <c r="C9069" s="83" t="s">
        <v>28</v>
      </c>
      <c r="D9069" s="30" t="s">
        <v>100</v>
      </c>
      <c r="E9069" s="29">
        <v>45139</v>
      </c>
      <c r="F9069" s="28">
        <v>13.5</v>
      </c>
      <c r="G9069" s="122">
        <v>0.23324800000000001</v>
      </c>
      <c r="H9069" s="122">
        <v>0.17812600000000001</v>
      </c>
      <c r="I9069" s="122">
        <v>0.122657</v>
      </c>
      <c r="J9069" s="122">
        <v>0</v>
      </c>
      <c r="K9069" s="122">
        <v>0</v>
      </c>
      <c r="L9069" s="123">
        <v>0</v>
      </c>
    </row>
    <row r="9070" spans="2:12" ht="19.5" customHeight="1" x14ac:dyDescent="0.3">
      <c r="B9070" s="32" t="s">
        <v>27</v>
      </c>
      <c r="C9070" s="83" t="s">
        <v>28</v>
      </c>
      <c r="D9070" s="30" t="s">
        <v>100</v>
      </c>
      <c r="E9070" s="29">
        <v>45139</v>
      </c>
      <c r="F9070" s="28">
        <v>15.5</v>
      </c>
      <c r="G9070" s="122">
        <v>0.23524800000000001</v>
      </c>
      <c r="H9070" s="122">
        <v>0.18012600000000001</v>
      </c>
      <c r="I9070" s="122">
        <v>0.124657</v>
      </c>
      <c r="J9070" s="122">
        <v>0</v>
      </c>
      <c r="K9070" s="122">
        <v>0</v>
      </c>
      <c r="L9070" s="123">
        <v>0</v>
      </c>
    </row>
    <row r="9071" spans="2:12" ht="19.5" customHeight="1" x14ac:dyDescent="0.3">
      <c r="B9071" s="39" t="s">
        <v>27</v>
      </c>
      <c r="C9071" s="83" t="s">
        <v>28</v>
      </c>
      <c r="D9071" s="30" t="s">
        <v>100</v>
      </c>
      <c r="E9071" s="29">
        <v>45139</v>
      </c>
      <c r="F9071" s="28">
        <v>17.5</v>
      </c>
      <c r="G9071" s="122">
        <v>0.23724799999999999</v>
      </c>
      <c r="H9071" s="122">
        <v>0.18212600000000001</v>
      </c>
      <c r="I9071" s="122">
        <v>0.12665699999999999</v>
      </c>
      <c r="J9071" s="122">
        <v>0</v>
      </c>
      <c r="K9071" s="122">
        <v>0</v>
      </c>
      <c r="L9071" s="123">
        <v>0</v>
      </c>
    </row>
    <row r="9072" spans="2:12" ht="19.5" customHeight="1" x14ac:dyDescent="0.3">
      <c r="B9072" s="39" t="s">
        <v>27</v>
      </c>
      <c r="C9072" s="83" t="s">
        <v>28</v>
      </c>
      <c r="D9072" s="30" t="s">
        <v>100</v>
      </c>
      <c r="E9072" s="29">
        <v>45139</v>
      </c>
      <c r="F9072" s="28">
        <v>19.5</v>
      </c>
      <c r="G9072" s="122">
        <v>0.23924799999999999</v>
      </c>
      <c r="H9072" s="122">
        <v>0.18412600000000001</v>
      </c>
      <c r="I9072" s="122">
        <v>0.12865699999999999</v>
      </c>
      <c r="J9072" s="122">
        <v>0</v>
      </c>
      <c r="K9072" s="122">
        <v>0</v>
      </c>
      <c r="L9072" s="123">
        <v>0</v>
      </c>
    </row>
    <row r="9073" spans="2:12" ht="19.5" customHeight="1" x14ac:dyDescent="0.3">
      <c r="B9073" s="39" t="s">
        <v>27</v>
      </c>
      <c r="C9073" s="83" t="s">
        <v>28</v>
      </c>
      <c r="D9073" s="30" t="s">
        <v>100</v>
      </c>
      <c r="E9073" s="29">
        <v>45139</v>
      </c>
      <c r="F9073" s="28">
        <v>21.5</v>
      </c>
      <c r="G9073" s="122">
        <v>0.24124799999999999</v>
      </c>
      <c r="H9073" s="122">
        <v>0.18612600000000001</v>
      </c>
      <c r="I9073" s="122">
        <v>0.130657</v>
      </c>
      <c r="J9073" s="122">
        <v>0</v>
      </c>
      <c r="K9073" s="122">
        <v>0</v>
      </c>
      <c r="L9073" s="123">
        <v>0</v>
      </c>
    </row>
    <row r="9074" spans="2:12" ht="19.5" customHeight="1" x14ac:dyDescent="0.3">
      <c r="B9074" s="39" t="s">
        <v>27</v>
      </c>
      <c r="C9074" s="83" t="s">
        <v>28</v>
      </c>
      <c r="D9074" s="30" t="s">
        <v>100</v>
      </c>
      <c r="E9074" s="29">
        <v>45139</v>
      </c>
      <c r="F9074" s="28">
        <v>23.5</v>
      </c>
      <c r="G9074" s="122">
        <v>0.24324799999999999</v>
      </c>
      <c r="H9074" s="122">
        <v>0.18812599999999999</v>
      </c>
      <c r="I9074" s="122">
        <v>0.132657</v>
      </c>
      <c r="J9074" s="122">
        <v>0</v>
      </c>
      <c r="K9074" s="122">
        <v>0</v>
      </c>
      <c r="L9074" s="123">
        <v>0</v>
      </c>
    </row>
    <row r="9075" spans="2:12" ht="19.5" customHeight="1" x14ac:dyDescent="0.3">
      <c r="B9075" s="39" t="s">
        <v>27</v>
      </c>
      <c r="C9075" s="83" t="s">
        <v>28</v>
      </c>
      <c r="D9075" s="30" t="s">
        <v>100</v>
      </c>
      <c r="E9075" s="29">
        <v>45139</v>
      </c>
      <c r="F9075" s="28">
        <v>25.5</v>
      </c>
      <c r="G9075" s="122">
        <v>0.24524799999999999</v>
      </c>
      <c r="H9075" s="122">
        <v>0.19012599999999999</v>
      </c>
      <c r="I9075" s="122">
        <v>0.134657</v>
      </c>
      <c r="J9075" s="122">
        <v>0</v>
      </c>
      <c r="K9075" s="122">
        <v>0</v>
      </c>
      <c r="L9075" s="123">
        <v>0</v>
      </c>
    </row>
    <row r="9076" spans="2:12" ht="19.5" customHeight="1" x14ac:dyDescent="0.3">
      <c r="B9076" s="39" t="s">
        <v>57</v>
      </c>
      <c r="C9076" s="83" t="s">
        <v>28</v>
      </c>
      <c r="D9076" s="30" t="s">
        <v>100</v>
      </c>
      <c r="E9076" s="29">
        <v>45108</v>
      </c>
      <c r="F9076" s="28">
        <v>4</v>
      </c>
      <c r="G9076" s="122">
        <v>0.202515</v>
      </c>
      <c r="H9076" s="122">
        <v>0.15531300000000001</v>
      </c>
      <c r="I9076" s="122">
        <v>0.11870799999999999</v>
      </c>
      <c r="J9076" s="122">
        <v>0</v>
      </c>
      <c r="K9076" s="122">
        <v>0</v>
      </c>
      <c r="L9076" s="123">
        <v>0</v>
      </c>
    </row>
    <row r="9077" spans="2:12" ht="19.5" customHeight="1" x14ac:dyDescent="0.3">
      <c r="B9077" s="39" t="s">
        <v>57</v>
      </c>
      <c r="C9077" s="83" t="s">
        <v>28</v>
      </c>
      <c r="D9077" s="30" t="s">
        <v>100</v>
      </c>
      <c r="E9077" s="29">
        <v>45108</v>
      </c>
      <c r="F9077" s="28">
        <v>6</v>
      </c>
      <c r="G9077" s="122">
        <v>0.204515</v>
      </c>
      <c r="H9077" s="122">
        <v>0.15731300000000001</v>
      </c>
      <c r="I9077" s="122">
        <v>0.120708</v>
      </c>
      <c r="J9077" s="122">
        <v>0</v>
      </c>
      <c r="K9077" s="122">
        <v>0</v>
      </c>
      <c r="L9077" s="123">
        <v>0</v>
      </c>
    </row>
    <row r="9078" spans="2:12" ht="19.5" customHeight="1" x14ac:dyDescent="0.3">
      <c r="B9078" s="39" t="s">
        <v>57</v>
      </c>
      <c r="C9078" s="83" t="s">
        <v>28</v>
      </c>
      <c r="D9078" s="30" t="s">
        <v>100</v>
      </c>
      <c r="E9078" s="29">
        <v>45108</v>
      </c>
      <c r="F9078" s="28">
        <v>7.5</v>
      </c>
      <c r="G9078" s="122">
        <v>0.206015</v>
      </c>
      <c r="H9078" s="122">
        <v>0.15881300000000001</v>
      </c>
      <c r="I9078" s="122">
        <v>0.122208</v>
      </c>
      <c r="J9078" s="122">
        <v>0</v>
      </c>
      <c r="K9078" s="122">
        <v>0</v>
      </c>
      <c r="L9078" s="123">
        <v>0</v>
      </c>
    </row>
    <row r="9079" spans="2:12" ht="19.5" customHeight="1" x14ac:dyDescent="0.3">
      <c r="B9079" s="39" t="s">
        <v>57</v>
      </c>
      <c r="C9079" s="83" t="s">
        <v>28</v>
      </c>
      <c r="D9079" s="30" t="s">
        <v>100</v>
      </c>
      <c r="E9079" s="29">
        <v>45108</v>
      </c>
      <c r="F9079" s="28">
        <v>8.5</v>
      </c>
      <c r="G9079" s="122">
        <v>0.207015</v>
      </c>
      <c r="H9079" s="122">
        <v>0.15981300000000001</v>
      </c>
      <c r="I9079" s="122">
        <v>0.123208</v>
      </c>
      <c r="J9079" s="122">
        <v>0</v>
      </c>
      <c r="K9079" s="122">
        <v>0</v>
      </c>
      <c r="L9079" s="123">
        <v>0</v>
      </c>
    </row>
    <row r="9080" spans="2:12" ht="19.5" customHeight="1" x14ac:dyDescent="0.3">
      <c r="B9080" s="39" t="s">
        <v>57</v>
      </c>
      <c r="C9080" s="83" t="s">
        <v>28</v>
      </c>
      <c r="D9080" s="30" t="s">
        <v>100</v>
      </c>
      <c r="E9080" s="29">
        <v>45108</v>
      </c>
      <c r="F9080" s="28">
        <v>9.5</v>
      </c>
      <c r="G9080" s="122">
        <v>0.20801500000000001</v>
      </c>
      <c r="H9080" s="122">
        <v>0.16081300000000001</v>
      </c>
      <c r="I9080" s="122">
        <v>0.124208</v>
      </c>
      <c r="J9080" s="122">
        <v>0</v>
      </c>
      <c r="K9080" s="122">
        <v>0</v>
      </c>
      <c r="L9080" s="123">
        <v>0</v>
      </c>
    </row>
    <row r="9081" spans="2:12" ht="19.5" customHeight="1" x14ac:dyDescent="0.3">
      <c r="B9081" s="39" t="s">
        <v>57</v>
      </c>
      <c r="C9081" s="83" t="s">
        <v>28</v>
      </c>
      <c r="D9081" s="30" t="s">
        <v>100</v>
      </c>
      <c r="E9081" s="29">
        <v>45108</v>
      </c>
      <c r="F9081" s="28">
        <v>11.5</v>
      </c>
      <c r="G9081" s="122">
        <v>0.21001500000000001</v>
      </c>
      <c r="H9081" s="122">
        <v>0.16281300000000001</v>
      </c>
      <c r="I9081" s="122">
        <v>0.12620799999999999</v>
      </c>
      <c r="J9081" s="122">
        <v>0</v>
      </c>
      <c r="K9081" s="122">
        <v>0</v>
      </c>
      <c r="L9081" s="123">
        <v>0</v>
      </c>
    </row>
    <row r="9082" spans="2:12" ht="19.5" customHeight="1" x14ac:dyDescent="0.3">
      <c r="B9082" s="39" t="s">
        <v>57</v>
      </c>
      <c r="C9082" s="83" t="s">
        <v>28</v>
      </c>
      <c r="D9082" s="30" t="s">
        <v>100</v>
      </c>
      <c r="E9082" s="29">
        <v>45108</v>
      </c>
      <c r="F9082" s="28">
        <v>13.5</v>
      </c>
      <c r="G9082" s="122">
        <v>0.21201500000000001</v>
      </c>
      <c r="H9082" s="122">
        <v>0.16481299999999999</v>
      </c>
      <c r="I9082" s="122">
        <v>0.12820799999999999</v>
      </c>
      <c r="J9082" s="122">
        <v>0</v>
      </c>
      <c r="K9082" s="122">
        <v>0</v>
      </c>
      <c r="L9082" s="123">
        <v>0</v>
      </c>
    </row>
    <row r="9083" spans="2:12" ht="19.5" customHeight="1" x14ac:dyDescent="0.3">
      <c r="B9083" s="39" t="s">
        <v>57</v>
      </c>
      <c r="C9083" s="83" t="s">
        <v>28</v>
      </c>
      <c r="D9083" s="30" t="s">
        <v>100</v>
      </c>
      <c r="E9083" s="29">
        <v>45108</v>
      </c>
      <c r="F9083" s="28">
        <v>15.5</v>
      </c>
      <c r="G9083" s="122">
        <v>0.21401500000000001</v>
      </c>
      <c r="H9083" s="122">
        <v>0.16681299999999999</v>
      </c>
      <c r="I9083" s="122">
        <v>0.13020799999999999</v>
      </c>
      <c r="J9083" s="122">
        <v>0</v>
      </c>
      <c r="K9083" s="122">
        <v>0</v>
      </c>
      <c r="L9083" s="123">
        <v>0</v>
      </c>
    </row>
    <row r="9084" spans="2:12" ht="19.5" customHeight="1" x14ac:dyDescent="0.3">
      <c r="B9084" s="39" t="s">
        <v>57</v>
      </c>
      <c r="C9084" s="83" t="s">
        <v>28</v>
      </c>
      <c r="D9084" s="30" t="s">
        <v>100</v>
      </c>
      <c r="E9084" s="29">
        <v>45108</v>
      </c>
      <c r="F9084" s="28">
        <v>17.5</v>
      </c>
      <c r="G9084" s="122">
        <v>0.21601500000000001</v>
      </c>
      <c r="H9084" s="122">
        <v>0.16881299999999999</v>
      </c>
      <c r="I9084" s="122">
        <v>0.13220799999999999</v>
      </c>
      <c r="J9084" s="122">
        <v>0</v>
      </c>
      <c r="K9084" s="122">
        <v>0</v>
      </c>
      <c r="L9084" s="123">
        <v>0</v>
      </c>
    </row>
    <row r="9085" spans="2:12" ht="19.5" customHeight="1" x14ac:dyDescent="0.3">
      <c r="B9085" s="39" t="s">
        <v>57</v>
      </c>
      <c r="C9085" s="83" t="s">
        <v>28</v>
      </c>
      <c r="D9085" s="30" t="s">
        <v>100</v>
      </c>
      <c r="E9085" s="29">
        <v>45108</v>
      </c>
      <c r="F9085" s="28">
        <v>19.5</v>
      </c>
      <c r="G9085" s="122">
        <v>0.21801499999999999</v>
      </c>
      <c r="H9085" s="122">
        <v>0.17081299999999999</v>
      </c>
      <c r="I9085" s="122">
        <v>0.13420799999999999</v>
      </c>
      <c r="J9085" s="122">
        <v>0</v>
      </c>
      <c r="K9085" s="122">
        <v>0</v>
      </c>
      <c r="L9085" s="123">
        <v>0</v>
      </c>
    </row>
    <row r="9086" spans="2:12" ht="19.5" customHeight="1" x14ac:dyDescent="0.3">
      <c r="B9086" s="39" t="s">
        <v>57</v>
      </c>
      <c r="C9086" s="83" t="s">
        <v>28</v>
      </c>
      <c r="D9086" s="30" t="s">
        <v>100</v>
      </c>
      <c r="E9086" s="29">
        <v>45108</v>
      </c>
      <c r="F9086" s="28">
        <v>21.5</v>
      </c>
      <c r="G9086" s="122">
        <v>0.22001499999999999</v>
      </c>
      <c r="H9086" s="122">
        <v>0.17281299999999999</v>
      </c>
      <c r="I9086" s="122">
        <v>0.136208</v>
      </c>
      <c r="J9086" s="122">
        <v>0</v>
      </c>
      <c r="K9086" s="122">
        <v>0</v>
      </c>
      <c r="L9086" s="123">
        <v>0</v>
      </c>
    </row>
    <row r="9087" spans="2:12" ht="19.5" customHeight="1" x14ac:dyDescent="0.3">
      <c r="B9087" s="39" t="s">
        <v>57</v>
      </c>
      <c r="C9087" s="83" t="s">
        <v>28</v>
      </c>
      <c r="D9087" s="30" t="s">
        <v>100</v>
      </c>
      <c r="E9087" s="29">
        <v>45108</v>
      </c>
      <c r="F9087" s="28">
        <v>23.5</v>
      </c>
      <c r="G9087" s="122">
        <v>0.22201499999999999</v>
      </c>
      <c r="H9087" s="122">
        <v>0.174813</v>
      </c>
      <c r="I9087" s="122">
        <v>0.138208</v>
      </c>
      <c r="J9087" s="122">
        <v>0</v>
      </c>
      <c r="K9087" s="122">
        <v>0</v>
      </c>
      <c r="L9087" s="123">
        <v>0</v>
      </c>
    </row>
    <row r="9088" spans="2:12" ht="19.5" customHeight="1" x14ac:dyDescent="0.3">
      <c r="B9088" s="39" t="s">
        <v>57</v>
      </c>
      <c r="C9088" s="83" t="s">
        <v>28</v>
      </c>
      <c r="D9088" s="30" t="s">
        <v>100</v>
      </c>
      <c r="E9088" s="29">
        <v>45108</v>
      </c>
      <c r="F9088" s="28">
        <v>25.5</v>
      </c>
      <c r="G9088" s="122">
        <v>0.22401499999999999</v>
      </c>
      <c r="H9088" s="122">
        <v>0.176813</v>
      </c>
      <c r="I9088" s="122">
        <v>0.140208</v>
      </c>
      <c r="J9088" s="122">
        <v>0</v>
      </c>
      <c r="K9088" s="122">
        <v>0</v>
      </c>
      <c r="L9088" s="123">
        <v>0</v>
      </c>
    </row>
    <row r="9089" spans="2:12" ht="19.5" customHeight="1" x14ac:dyDescent="0.3">
      <c r="B9089" s="32" t="s">
        <v>57</v>
      </c>
      <c r="C9089" s="83" t="s">
        <v>28</v>
      </c>
      <c r="D9089" s="30" t="s">
        <v>100</v>
      </c>
      <c r="E9089" s="29">
        <v>45139</v>
      </c>
      <c r="F9089" s="28">
        <v>4</v>
      </c>
      <c r="G9089" s="122">
        <v>0.20788699999999999</v>
      </c>
      <c r="H9089" s="122">
        <v>0.15670999999999999</v>
      </c>
      <c r="I9089" s="122">
        <v>0.126418</v>
      </c>
      <c r="J9089" s="122">
        <v>0</v>
      </c>
      <c r="K9089" s="122">
        <v>0</v>
      </c>
      <c r="L9089" s="123">
        <v>0</v>
      </c>
    </row>
    <row r="9090" spans="2:12" ht="19.5" customHeight="1" x14ac:dyDescent="0.3">
      <c r="B9090" s="32" t="s">
        <v>57</v>
      </c>
      <c r="C9090" s="83" t="s">
        <v>28</v>
      </c>
      <c r="D9090" s="30" t="s">
        <v>100</v>
      </c>
      <c r="E9090" s="29">
        <v>45139</v>
      </c>
      <c r="F9090" s="28">
        <v>6</v>
      </c>
      <c r="G9090" s="122">
        <v>0.20988699999999999</v>
      </c>
      <c r="H9090" s="122">
        <v>0.15870999999999999</v>
      </c>
      <c r="I9090" s="122">
        <v>0.128418</v>
      </c>
      <c r="J9090" s="122">
        <v>0</v>
      </c>
      <c r="K9090" s="122">
        <v>0</v>
      </c>
      <c r="L9090" s="123">
        <v>0</v>
      </c>
    </row>
    <row r="9091" spans="2:12" ht="19.5" customHeight="1" x14ac:dyDescent="0.3">
      <c r="B9091" s="32" t="s">
        <v>57</v>
      </c>
      <c r="C9091" s="83" t="s">
        <v>28</v>
      </c>
      <c r="D9091" s="30" t="s">
        <v>100</v>
      </c>
      <c r="E9091" s="29">
        <v>45139</v>
      </c>
      <c r="F9091" s="28">
        <v>7.5</v>
      </c>
      <c r="G9091" s="122">
        <v>0.21138699999999999</v>
      </c>
      <c r="H9091" s="122">
        <v>0.16020999999999999</v>
      </c>
      <c r="I9091" s="122">
        <v>0.12991800000000001</v>
      </c>
      <c r="J9091" s="122">
        <v>0</v>
      </c>
      <c r="K9091" s="122">
        <v>0</v>
      </c>
      <c r="L9091" s="123">
        <v>0</v>
      </c>
    </row>
    <row r="9092" spans="2:12" ht="19.5" customHeight="1" x14ac:dyDescent="0.3">
      <c r="B9092" s="32" t="s">
        <v>57</v>
      </c>
      <c r="C9092" s="83" t="s">
        <v>28</v>
      </c>
      <c r="D9092" s="30" t="s">
        <v>100</v>
      </c>
      <c r="E9092" s="29">
        <v>45139</v>
      </c>
      <c r="F9092" s="28">
        <v>8.5</v>
      </c>
      <c r="G9092" s="122">
        <v>0.21238699999999999</v>
      </c>
      <c r="H9092" s="122">
        <v>0.16120999999999999</v>
      </c>
      <c r="I9092" s="122">
        <v>0.13091800000000001</v>
      </c>
      <c r="J9092" s="122">
        <v>0</v>
      </c>
      <c r="K9092" s="122">
        <v>0</v>
      </c>
      <c r="L9092" s="123">
        <v>0</v>
      </c>
    </row>
    <row r="9093" spans="2:12" ht="19.5" customHeight="1" x14ac:dyDescent="0.3">
      <c r="B9093" s="32" t="s">
        <v>57</v>
      </c>
      <c r="C9093" s="83" t="s">
        <v>28</v>
      </c>
      <c r="D9093" s="30" t="s">
        <v>100</v>
      </c>
      <c r="E9093" s="29">
        <v>45139</v>
      </c>
      <c r="F9093" s="28">
        <v>9.5</v>
      </c>
      <c r="G9093" s="122">
        <v>0.21338699999999999</v>
      </c>
      <c r="H9093" s="122">
        <v>0.16220999999999999</v>
      </c>
      <c r="I9093" s="122">
        <v>0.13191800000000001</v>
      </c>
      <c r="J9093" s="122">
        <v>0</v>
      </c>
      <c r="K9093" s="122">
        <v>0</v>
      </c>
      <c r="L9093" s="123">
        <v>0</v>
      </c>
    </row>
    <row r="9094" spans="2:12" ht="19.5" customHeight="1" x14ac:dyDescent="0.3">
      <c r="B9094" s="32" t="s">
        <v>57</v>
      </c>
      <c r="C9094" s="83" t="s">
        <v>28</v>
      </c>
      <c r="D9094" s="30" t="s">
        <v>100</v>
      </c>
      <c r="E9094" s="29">
        <v>45139</v>
      </c>
      <c r="F9094" s="28">
        <v>11.5</v>
      </c>
      <c r="G9094" s="122">
        <v>0.215387</v>
      </c>
      <c r="H9094" s="122">
        <v>0.16420999999999999</v>
      </c>
      <c r="I9094" s="122">
        <v>0.13391800000000001</v>
      </c>
      <c r="J9094" s="122">
        <v>0</v>
      </c>
      <c r="K9094" s="122">
        <v>0</v>
      </c>
      <c r="L9094" s="123">
        <v>0</v>
      </c>
    </row>
    <row r="9095" spans="2:12" ht="19.5" customHeight="1" x14ac:dyDescent="0.3">
      <c r="B9095" s="32" t="s">
        <v>57</v>
      </c>
      <c r="C9095" s="83" t="s">
        <v>28</v>
      </c>
      <c r="D9095" s="30" t="s">
        <v>100</v>
      </c>
      <c r="E9095" s="29">
        <v>45139</v>
      </c>
      <c r="F9095" s="28">
        <v>13.5</v>
      </c>
      <c r="G9095" s="122">
        <v>0.217387</v>
      </c>
      <c r="H9095" s="122">
        <v>0.16621</v>
      </c>
      <c r="I9095" s="122">
        <v>0.13591800000000001</v>
      </c>
      <c r="J9095" s="122">
        <v>0</v>
      </c>
      <c r="K9095" s="122">
        <v>0</v>
      </c>
      <c r="L9095" s="123">
        <v>0</v>
      </c>
    </row>
    <row r="9096" spans="2:12" ht="19.5" customHeight="1" x14ac:dyDescent="0.3">
      <c r="B9096" s="32" t="s">
        <v>57</v>
      </c>
      <c r="C9096" s="83" t="s">
        <v>28</v>
      </c>
      <c r="D9096" s="30" t="s">
        <v>100</v>
      </c>
      <c r="E9096" s="29">
        <v>45139</v>
      </c>
      <c r="F9096" s="28">
        <v>15.5</v>
      </c>
      <c r="G9096" s="122">
        <v>0.219387</v>
      </c>
      <c r="H9096" s="122">
        <v>0.16821</v>
      </c>
      <c r="I9096" s="122">
        <v>0.13791800000000001</v>
      </c>
      <c r="J9096" s="122">
        <v>0</v>
      </c>
      <c r="K9096" s="122">
        <v>0</v>
      </c>
      <c r="L9096" s="123">
        <v>0</v>
      </c>
    </row>
    <row r="9097" spans="2:12" ht="19.5" customHeight="1" x14ac:dyDescent="0.3">
      <c r="B9097" s="32" t="s">
        <v>57</v>
      </c>
      <c r="C9097" s="83" t="s">
        <v>28</v>
      </c>
      <c r="D9097" s="30" t="s">
        <v>100</v>
      </c>
      <c r="E9097" s="29">
        <v>45139</v>
      </c>
      <c r="F9097" s="28">
        <v>17.5</v>
      </c>
      <c r="G9097" s="122">
        <v>0.221387</v>
      </c>
      <c r="H9097" s="122">
        <v>0.17021</v>
      </c>
      <c r="I9097" s="122">
        <v>0.13991799999999999</v>
      </c>
      <c r="J9097" s="122">
        <v>0</v>
      </c>
      <c r="K9097" s="122">
        <v>0</v>
      </c>
      <c r="L9097" s="123">
        <v>0</v>
      </c>
    </row>
    <row r="9098" spans="2:12" ht="19.5" customHeight="1" x14ac:dyDescent="0.3">
      <c r="B9098" s="32" t="s">
        <v>57</v>
      </c>
      <c r="C9098" s="83" t="s">
        <v>28</v>
      </c>
      <c r="D9098" s="30" t="s">
        <v>100</v>
      </c>
      <c r="E9098" s="29">
        <v>45139</v>
      </c>
      <c r="F9098" s="28">
        <v>19.5</v>
      </c>
      <c r="G9098" s="122">
        <v>0.223387</v>
      </c>
      <c r="H9098" s="122">
        <v>0.17221</v>
      </c>
      <c r="I9098" s="122">
        <v>0.14191799999999999</v>
      </c>
      <c r="J9098" s="122">
        <v>0</v>
      </c>
      <c r="K9098" s="122">
        <v>0</v>
      </c>
      <c r="L9098" s="123">
        <v>0</v>
      </c>
    </row>
    <row r="9099" spans="2:12" ht="19.5" customHeight="1" x14ac:dyDescent="0.3">
      <c r="B9099" s="32" t="s">
        <v>57</v>
      </c>
      <c r="C9099" s="83" t="s">
        <v>28</v>
      </c>
      <c r="D9099" s="30" t="s">
        <v>100</v>
      </c>
      <c r="E9099" s="29">
        <v>45139</v>
      </c>
      <c r="F9099" s="28">
        <v>21.5</v>
      </c>
      <c r="G9099" s="122">
        <v>0.225387</v>
      </c>
      <c r="H9099" s="122">
        <v>0.17421</v>
      </c>
      <c r="I9099" s="122">
        <v>0.14391799999999999</v>
      </c>
      <c r="J9099" s="122">
        <v>0</v>
      </c>
      <c r="K9099" s="122">
        <v>0</v>
      </c>
      <c r="L9099" s="123">
        <v>0</v>
      </c>
    </row>
    <row r="9100" spans="2:12" ht="19.5" customHeight="1" x14ac:dyDescent="0.3">
      <c r="B9100" s="32" t="s">
        <v>57</v>
      </c>
      <c r="C9100" s="83" t="s">
        <v>28</v>
      </c>
      <c r="D9100" s="30" t="s">
        <v>100</v>
      </c>
      <c r="E9100" s="29">
        <v>45139</v>
      </c>
      <c r="F9100" s="28">
        <v>23.5</v>
      </c>
      <c r="G9100" s="122">
        <v>0.22738700000000001</v>
      </c>
      <c r="H9100" s="122">
        <v>0.17621000000000001</v>
      </c>
      <c r="I9100" s="122">
        <v>0.14591799999999999</v>
      </c>
      <c r="J9100" s="122">
        <v>0</v>
      </c>
      <c r="K9100" s="122">
        <v>0</v>
      </c>
      <c r="L9100" s="123">
        <v>0</v>
      </c>
    </row>
    <row r="9101" spans="2:12" ht="19.5" customHeight="1" x14ac:dyDescent="0.3">
      <c r="B9101" s="32" t="s">
        <v>57</v>
      </c>
      <c r="C9101" s="83" t="s">
        <v>28</v>
      </c>
      <c r="D9101" s="30" t="s">
        <v>100</v>
      </c>
      <c r="E9101" s="29">
        <v>45139</v>
      </c>
      <c r="F9101" s="28">
        <v>25.5</v>
      </c>
      <c r="G9101" s="122">
        <v>0.22938700000000001</v>
      </c>
      <c r="H9101" s="122">
        <v>0.17821000000000001</v>
      </c>
      <c r="I9101" s="122">
        <v>0.14791799999999999</v>
      </c>
      <c r="J9101" s="122">
        <v>0</v>
      </c>
      <c r="K9101" s="122">
        <v>0</v>
      </c>
      <c r="L9101" s="123">
        <v>0</v>
      </c>
    </row>
    <row r="9102" spans="2:12" ht="19.5" customHeight="1" x14ac:dyDescent="0.3">
      <c r="B9102" s="32" t="s">
        <v>27</v>
      </c>
      <c r="C9102" s="83" t="s">
        <v>33</v>
      </c>
      <c r="D9102" s="30" t="s">
        <v>100</v>
      </c>
      <c r="E9102" s="29">
        <v>45108</v>
      </c>
      <c r="F9102" s="28">
        <v>4</v>
      </c>
      <c r="G9102" s="122">
        <v>0.192106</v>
      </c>
      <c r="H9102" s="122">
        <v>0.17255499999999999</v>
      </c>
      <c r="I9102" s="122">
        <v>0</v>
      </c>
      <c r="J9102" s="122">
        <v>0</v>
      </c>
      <c r="K9102" s="122">
        <v>0</v>
      </c>
      <c r="L9102" s="123">
        <v>0.10474600000000001</v>
      </c>
    </row>
    <row r="9103" spans="2:12" ht="19.5" customHeight="1" x14ac:dyDescent="0.3">
      <c r="B9103" s="32" t="s">
        <v>27</v>
      </c>
      <c r="C9103" s="83" t="s">
        <v>33</v>
      </c>
      <c r="D9103" s="30" t="s">
        <v>100</v>
      </c>
      <c r="E9103" s="29">
        <v>45108</v>
      </c>
      <c r="F9103" s="28">
        <v>6</v>
      </c>
      <c r="G9103" s="122">
        <v>0.194106</v>
      </c>
      <c r="H9103" s="122">
        <v>0.17455499999999999</v>
      </c>
      <c r="I9103" s="122">
        <v>0</v>
      </c>
      <c r="J9103" s="122">
        <v>0</v>
      </c>
      <c r="K9103" s="122">
        <v>0</v>
      </c>
      <c r="L9103" s="123">
        <v>0.10674599999999999</v>
      </c>
    </row>
    <row r="9104" spans="2:12" ht="19.5" customHeight="1" x14ac:dyDescent="0.3">
      <c r="B9104" s="32" t="s">
        <v>27</v>
      </c>
      <c r="C9104" s="83" t="s">
        <v>33</v>
      </c>
      <c r="D9104" s="30" t="s">
        <v>100</v>
      </c>
      <c r="E9104" s="29">
        <v>45108</v>
      </c>
      <c r="F9104" s="28">
        <v>7.5</v>
      </c>
      <c r="G9104" s="122">
        <v>0.195606</v>
      </c>
      <c r="H9104" s="122">
        <v>0.17605499999999999</v>
      </c>
      <c r="I9104" s="122">
        <v>0</v>
      </c>
      <c r="J9104" s="122">
        <v>0</v>
      </c>
      <c r="K9104" s="122">
        <v>0</v>
      </c>
      <c r="L9104" s="123">
        <v>0.108246</v>
      </c>
    </row>
    <row r="9105" spans="2:12" ht="19.5" customHeight="1" x14ac:dyDescent="0.3">
      <c r="B9105" s="32" t="s">
        <v>27</v>
      </c>
      <c r="C9105" s="83" t="s">
        <v>33</v>
      </c>
      <c r="D9105" s="30" t="s">
        <v>100</v>
      </c>
      <c r="E9105" s="29">
        <v>45108</v>
      </c>
      <c r="F9105" s="28">
        <v>8.5</v>
      </c>
      <c r="G9105" s="122">
        <v>0.196606</v>
      </c>
      <c r="H9105" s="122">
        <v>0.17705499999999999</v>
      </c>
      <c r="I9105" s="122">
        <v>0</v>
      </c>
      <c r="J9105" s="122">
        <v>0</v>
      </c>
      <c r="K9105" s="122">
        <v>0</v>
      </c>
      <c r="L9105" s="123">
        <v>0.109246</v>
      </c>
    </row>
    <row r="9106" spans="2:12" ht="19.5" customHeight="1" x14ac:dyDescent="0.3">
      <c r="B9106" s="32" t="s">
        <v>27</v>
      </c>
      <c r="C9106" s="83" t="s">
        <v>33</v>
      </c>
      <c r="D9106" s="30" t="s">
        <v>100</v>
      </c>
      <c r="E9106" s="29">
        <v>45108</v>
      </c>
      <c r="F9106" s="28">
        <v>9.5</v>
      </c>
      <c r="G9106" s="122">
        <v>0.197606</v>
      </c>
      <c r="H9106" s="122">
        <v>0.17805499999999999</v>
      </c>
      <c r="I9106" s="122">
        <v>0</v>
      </c>
      <c r="J9106" s="122">
        <v>0</v>
      </c>
      <c r="K9106" s="122">
        <v>0</v>
      </c>
      <c r="L9106" s="123">
        <v>0.110246</v>
      </c>
    </row>
    <row r="9107" spans="2:12" ht="19.5" customHeight="1" x14ac:dyDescent="0.3">
      <c r="B9107" s="32" t="s">
        <v>27</v>
      </c>
      <c r="C9107" s="83" t="s">
        <v>33</v>
      </c>
      <c r="D9107" s="30" t="s">
        <v>100</v>
      </c>
      <c r="E9107" s="29">
        <v>45108</v>
      </c>
      <c r="F9107" s="28">
        <v>11.5</v>
      </c>
      <c r="G9107" s="122">
        <v>0.19960600000000001</v>
      </c>
      <c r="H9107" s="122">
        <v>0.18005499999999999</v>
      </c>
      <c r="I9107" s="122">
        <v>0</v>
      </c>
      <c r="J9107" s="122">
        <v>0</v>
      </c>
      <c r="K9107" s="122">
        <v>0</v>
      </c>
      <c r="L9107" s="123">
        <v>0.112246</v>
      </c>
    </row>
    <row r="9108" spans="2:12" ht="19.5" customHeight="1" x14ac:dyDescent="0.3">
      <c r="B9108" s="32" t="s">
        <v>27</v>
      </c>
      <c r="C9108" s="83" t="s">
        <v>33</v>
      </c>
      <c r="D9108" s="30" t="s">
        <v>100</v>
      </c>
      <c r="E9108" s="29">
        <v>45108</v>
      </c>
      <c r="F9108" s="28">
        <v>13.5</v>
      </c>
      <c r="G9108" s="122">
        <v>0.20160600000000001</v>
      </c>
      <c r="H9108" s="122">
        <v>0.18205499999999999</v>
      </c>
      <c r="I9108" s="122">
        <v>0</v>
      </c>
      <c r="J9108" s="122">
        <v>0</v>
      </c>
      <c r="K9108" s="122">
        <v>0</v>
      </c>
      <c r="L9108" s="123">
        <v>0.114246</v>
      </c>
    </row>
    <row r="9109" spans="2:12" ht="19.5" customHeight="1" x14ac:dyDescent="0.3">
      <c r="B9109" s="32" t="s">
        <v>27</v>
      </c>
      <c r="C9109" s="83" t="s">
        <v>33</v>
      </c>
      <c r="D9109" s="30" t="s">
        <v>100</v>
      </c>
      <c r="E9109" s="29">
        <v>45108</v>
      </c>
      <c r="F9109" s="28">
        <v>15.5</v>
      </c>
      <c r="G9109" s="122">
        <v>0.20360600000000001</v>
      </c>
      <c r="H9109" s="122">
        <v>0.184055</v>
      </c>
      <c r="I9109" s="122">
        <v>0</v>
      </c>
      <c r="J9109" s="122">
        <v>0</v>
      </c>
      <c r="K9109" s="122">
        <v>0</v>
      </c>
      <c r="L9109" s="123">
        <v>0.116246</v>
      </c>
    </row>
    <row r="9110" spans="2:12" ht="19.5" customHeight="1" x14ac:dyDescent="0.3">
      <c r="B9110" s="39" t="s">
        <v>27</v>
      </c>
      <c r="C9110" s="83" t="s">
        <v>33</v>
      </c>
      <c r="D9110" s="30" t="s">
        <v>100</v>
      </c>
      <c r="E9110" s="29">
        <v>45108</v>
      </c>
      <c r="F9110" s="28">
        <v>17.5</v>
      </c>
      <c r="G9110" s="122">
        <v>0.20560600000000001</v>
      </c>
      <c r="H9110" s="122">
        <v>0.186055</v>
      </c>
      <c r="I9110" s="122">
        <v>0</v>
      </c>
      <c r="J9110" s="122">
        <v>0</v>
      </c>
      <c r="K9110" s="122">
        <v>0</v>
      </c>
      <c r="L9110" s="123">
        <v>0.118246</v>
      </c>
    </row>
    <row r="9111" spans="2:12" ht="19.5" customHeight="1" x14ac:dyDescent="0.3">
      <c r="B9111" s="39" t="s">
        <v>27</v>
      </c>
      <c r="C9111" s="83" t="s">
        <v>33</v>
      </c>
      <c r="D9111" s="30" t="s">
        <v>100</v>
      </c>
      <c r="E9111" s="29">
        <v>45108</v>
      </c>
      <c r="F9111" s="28">
        <v>19.5</v>
      </c>
      <c r="G9111" s="122">
        <v>0.20760600000000001</v>
      </c>
      <c r="H9111" s="122">
        <v>0.188055</v>
      </c>
      <c r="I9111" s="122">
        <v>0</v>
      </c>
      <c r="J9111" s="122">
        <v>0</v>
      </c>
      <c r="K9111" s="122">
        <v>0</v>
      </c>
      <c r="L9111" s="123">
        <v>0.12024600000000001</v>
      </c>
    </row>
    <row r="9112" spans="2:12" ht="19.5" customHeight="1" x14ac:dyDescent="0.3">
      <c r="B9112" s="39" t="s">
        <v>27</v>
      </c>
      <c r="C9112" s="83" t="s">
        <v>33</v>
      </c>
      <c r="D9112" s="30" t="s">
        <v>100</v>
      </c>
      <c r="E9112" s="29">
        <v>45108</v>
      </c>
      <c r="F9112" s="28">
        <v>21.5</v>
      </c>
      <c r="G9112" s="122">
        <v>0.20960599999999999</v>
      </c>
      <c r="H9112" s="122">
        <v>0.190055</v>
      </c>
      <c r="I9112" s="122">
        <v>0</v>
      </c>
      <c r="J9112" s="122">
        <v>0</v>
      </c>
      <c r="K9112" s="122">
        <v>0</v>
      </c>
      <c r="L9112" s="123">
        <v>0.12224599999999999</v>
      </c>
    </row>
    <row r="9113" spans="2:12" ht="19.5" customHeight="1" x14ac:dyDescent="0.3">
      <c r="B9113" s="39" t="s">
        <v>27</v>
      </c>
      <c r="C9113" s="83" t="s">
        <v>33</v>
      </c>
      <c r="D9113" s="30" t="s">
        <v>100</v>
      </c>
      <c r="E9113" s="29">
        <v>45108</v>
      </c>
      <c r="F9113" s="28">
        <v>23.5</v>
      </c>
      <c r="G9113" s="122">
        <v>0.21160599999999999</v>
      </c>
      <c r="H9113" s="122">
        <v>0.192055</v>
      </c>
      <c r="I9113" s="122">
        <v>0</v>
      </c>
      <c r="J9113" s="122">
        <v>0</v>
      </c>
      <c r="K9113" s="122">
        <v>0</v>
      </c>
      <c r="L9113" s="123">
        <v>0.124246</v>
      </c>
    </row>
    <row r="9114" spans="2:12" ht="19.5" customHeight="1" x14ac:dyDescent="0.3">
      <c r="B9114" s="39" t="s">
        <v>27</v>
      </c>
      <c r="C9114" s="83" t="s">
        <v>33</v>
      </c>
      <c r="D9114" s="30" t="s">
        <v>100</v>
      </c>
      <c r="E9114" s="29">
        <v>45108</v>
      </c>
      <c r="F9114" s="28">
        <v>25.5</v>
      </c>
      <c r="G9114" s="122">
        <v>0.21360599999999999</v>
      </c>
      <c r="H9114" s="122">
        <v>0.19405500000000001</v>
      </c>
      <c r="I9114" s="122">
        <v>0</v>
      </c>
      <c r="J9114" s="122">
        <v>0</v>
      </c>
      <c r="K9114" s="122">
        <v>0</v>
      </c>
      <c r="L9114" s="123">
        <v>0.126246</v>
      </c>
    </row>
    <row r="9115" spans="2:12" ht="19.5" customHeight="1" x14ac:dyDescent="0.3">
      <c r="B9115" s="39" t="s">
        <v>27</v>
      </c>
      <c r="C9115" s="83" t="s">
        <v>33</v>
      </c>
      <c r="D9115" s="30" t="s">
        <v>100</v>
      </c>
      <c r="E9115" s="29">
        <v>45139</v>
      </c>
      <c r="F9115" s="28">
        <v>4</v>
      </c>
      <c r="G9115" s="122">
        <v>0.194746</v>
      </c>
      <c r="H9115" s="122">
        <v>0.17475299999999999</v>
      </c>
      <c r="I9115" s="122">
        <v>0</v>
      </c>
      <c r="J9115" s="122">
        <v>0</v>
      </c>
      <c r="K9115" s="122">
        <v>0</v>
      </c>
      <c r="L9115" s="123">
        <v>0.11235199999999999</v>
      </c>
    </row>
    <row r="9116" spans="2:12" ht="19.5" customHeight="1" x14ac:dyDescent="0.3">
      <c r="B9116" s="39" t="s">
        <v>27</v>
      </c>
      <c r="C9116" s="83" t="s">
        <v>33</v>
      </c>
      <c r="D9116" s="30" t="s">
        <v>100</v>
      </c>
      <c r="E9116" s="29">
        <v>45139</v>
      </c>
      <c r="F9116" s="28">
        <v>6</v>
      </c>
      <c r="G9116" s="122">
        <v>0.196746</v>
      </c>
      <c r="H9116" s="122">
        <v>0.17675299999999999</v>
      </c>
      <c r="I9116" s="122">
        <v>0</v>
      </c>
      <c r="J9116" s="122">
        <v>0</v>
      </c>
      <c r="K9116" s="122">
        <v>0</v>
      </c>
      <c r="L9116" s="123">
        <v>0.114352</v>
      </c>
    </row>
    <row r="9117" spans="2:12" ht="19.5" customHeight="1" x14ac:dyDescent="0.3">
      <c r="B9117" s="39" t="s">
        <v>27</v>
      </c>
      <c r="C9117" s="83" t="s">
        <v>33</v>
      </c>
      <c r="D9117" s="30" t="s">
        <v>100</v>
      </c>
      <c r="E9117" s="29">
        <v>45139</v>
      </c>
      <c r="F9117" s="28">
        <v>7.5</v>
      </c>
      <c r="G9117" s="122">
        <v>0.19824600000000001</v>
      </c>
      <c r="H9117" s="122">
        <v>0.17825299999999999</v>
      </c>
      <c r="I9117" s="122">
        <v>0</v>
      </c>
      <c r="J9117" s="122">
        <v>0</v>
      </c>
      <c r="K9117" s="122">
        <v>0</v>
      </c>
      <c r="L9117" s="123">
        <v>0.115852</v>
      </c>
    </row>
    <row r="9118" spans="2:12" ht="19.5" customHeight="1" x14ac:dyDescent="0.3">
      <c r="B9118" s="39" t="s">
        <v>27</v>
      </c>
      <c r="C9118" s="83" t="s">
        <v>33</v>
      </c>
      <c r="D9118" s="30" t="s">
        <v>100</v>
      </c>
      <c r="E9118" s="29">
        <v>45139</v>
      </c>
      <c r="F9118" s="28">
        <v>8.5</v>
      </c>
      <c r="G9118" s="122">
        <v>0.19924600000000001</v>
      </c>
      <c r="H9118" s="122">
        <v>0.179253</v>
      </c>
      <c r="I9118" s="122">
        <v>0</v>
      </c>
      <c r="J9118" s="122">
        <v>0</v>
      </c>
      <c r="K9118" s="122">
        <v>0</v>
      </c>
      <c r="L9118" s="123">
        <v>0.116852</v>
      </c>
    </row>
    <row r="9119" spans="2:12" ht="19.5" customHeight="1" x14ac:dyDescent="0.3">
      <c r="B9119" s="39" t="s">
        <v>27</v>
      </c>
      <c r="C9119" s="83" t="s">
        <v>33</v>
      </c>
      <c r="D9119" s="30" t="s">
        <v>100</v>
      </c>
      <c r="E9119" s="29">
        <v>45139</v>
      </c>
      <c r="F9119" s="28">
        <v>9.5</v>
      </c>
      <c r="G9119" s="122">
        <v>0.20024600000000001</v>
      </c>
      <c r="H9119" s="122">
        <v>0.180253</v>
      </c>
      <c r="I9119" s="122">
        <v>0</v>
      </c>
      <c r="J9119" s="122">
        <v>0</v>
      </c>
      <c r="K9119" s="122">
        <v>0</v>
      </c>
      <c r="L9119" s="123">
        <v>0.117852</v>
      </c>
    </row>
    <row r="9120" spans="2:12" ht="19.5" customHeight="1" x14ac:dyDescent="0.3">
      <c r="B9120" s="39" t="s">
        <v>27</v>
      </c>
      <c r="C9120" s="83" t="s">
        <v>33</v>
      </c>
      <c r="D9120" s="30" t="s">
        <v>100</v>
      </c>
      <c r="E9120" s="29">
        <v>45139</v>
      </c>
      <c r="F9120" s="28">
        <v>11.5</v>
      </c>
      <c r="G9120" s="122">
        <v>0.20224600000000001</v>
      </c>
      <c r="H9120" s="122">
        <v>0.182253</v>
      </c>
      <c r="I9120" s="122">
        <v>0</v>
      </c>
      <c r="J9120" s="122">
        <v>0</v>
      </c>
      <c r="K9120" s="122">
        <v>0</v>
      </c>
      <c r="L9120" s="123">
        <v>0.119852</v>
      </c>
    </row>
    <row r="9121" spans="2:12" ht="19.5" customHeight="1" x14ac:dyDescent="0.3">
      <c r="B9121" s="39" t="s">
        <v>27</v>
      </c>
      <c r="C9121" s="83" t="s">
        <v>33</v>
      </c>
      <c r="D9121" s="30" t="s">
        <v>100</v>
      </c>
      <c r="E9121" s="29">
        <v>45139</v>
      </c>
      <c r="F9121" s="28">
        <v>13.5</v>
      </c>
      <c r="G9121" s="122">
        <v>0.20424600000000001</v>
      </c>
      <c r="H9121" s="122">
        <v>0.184253</v>
      </c>
      <c r="I9121" s="122">
        <v>0</v>
      </c>
      <c r="J9121" s="122">
        <v>0</v>
      </c>
      <c r="K9121" s="122">
        <v>0</v>
      </c>
      <c r="L9121" s="123">
        <v>0.121852</v>
      </c>
    </row>
    <row r="9122" spans="2:12" ht="19.5" customHeight="1" x14ac:dyDescent="0.3">
      <c r="B9122" s="39" t="s">
        <v>27</v>
      </c>
      <c r="C9122" s="83" t="s">
        <v>33</v>
      </c>
      <c r="D9122" s="30" t="s">
        <v>100</v>
      </c>
      <c r="E9122" s="29">
        <v>45139</v>
      </c>
      <c r="F9122" s="28">
        <v>15.5</v>
      </c>
      <c r="G9122" s="122">
        <v>0.20624600000000001</v>
      </c>
      <c r="H9122" s="122">
        <v>0.186253</v>
      </c>
      <c r="I9122" s="122">
        <v>0</v>
      </c>
      <c r="J9122" s="122">
        <v>0</v>
      </c>
      <c r="K9122" s="122">
        <v>0</v>
      </c>
      <c r="L9122" s="123">
        <v>0.123852</v>
      </c>
    </row>
    <row r="9123" spans="2:12" ht="19.5" customHeight="1" x14ac:dyDescent="0.3">
      <c r="B9123" s="39" t="s">
        <v>27</v>
      </c>
      <c r="C9123" s="83" t="s">
        <v>33</v>
      </c>
      <c r="D9123" s="30" t="s">
        <v>100</v>
      </c>
      <c r="E9123" s="29">
        <v>45139</v>
      </c>
      <c r="F9123" s="28">
        <v>17.5</v>
      </c>
      <c r="G9123" s="122">
        <v>0.20824599999999999</v>
      </c>
      <c r="H9123" s="122">
        <v>0.188253</v>
      </c>
      <c r="I9123" s="122">
        <v>0</v>
      </c>
      <c r="J9123" s="122">
        <v>0</v>
      </c>
      <c r="K9123" s="122">
        <v>0</v>
      </c>
      <c r="L9123" s="123">
        <v>0.12585199999999999</v>
      </c>
    </row>
    <row r="9124" spans="2:12" ht="19.5" customHeight="1" x14ac:dyDescent="0.3">
      <c r="B9124" s="39" t="s">
        <v>27</v>
      </c>
      <c r="C9124" s="83" t="s">
        <v>33</v>
      </c>
      <c r="D9124" s="30" t="s">
        <v>100</v>
      </c>
      <c r="E9124" s="29">
        <v>45139</v>
      </c>
      <c r="F9124" s="28">
        <v>19.5</v>
      </c>
      <c r="G9124" s="122">
        <v>0.21024599999999999</v>
      </c>
      <c r="H9124" s="122">
        <v>0.19025300000000001</v>
      </c>
      <c r="I9124" s="122">
        <v>0</v>
      </c>
      <c r="J9124" s="122">
        <v>0</v>
      </c>
      <c r="K9124" s="122">
        <v>0</v>
      </c>
      <c r="L9124" s="123">
        <v>0.12785199999999999</v>
      </c>
    </row>
    <row r="9125" spans="2:12" ht="19.5" customHeight="1" x14ac:dyDescent="0.3">
      <c r="B9125" s="39" t="s">
        <v>27</v>
      </c>
      <c r="C9125" s="83" t="s">
        <v>33</v>
      </c>
      <c r="D9125" s="30" t="s">
        <v>100</v>
      </c>
      <c r="E9125" s="29">
        <v>45139</v>
      </c>
      <c r="F9125" s="28">
        <v>21.5</v>
      </c>
      <c r="G9125" s="122">
        <v>0.21224599999999999</v>
      </c>
      <c r="H9125" s="122">
        <v>0.19225300000000001</v>
      </c>
      <c r="I9125" s="122">
        <v>0</v>
      </c>
      <c r="J9125" s="122">
        <v>0</v>
      </c>
      <c r="K9125" s="122">
        <v>0</v>
      </c>
      <c r="L9125" s="123">
        <v>0.129852</v>
      </c>
    </row>
    <row r="9126" spans="2:12" ht="19.5" customHeight="1" x14ac:dyDescent="0.3">
      <c r="B9126" s="39" t="s">
        <v>27</v>
      </c>
      <c r="C9126" s="83" t="s">
        <v>33</v>
      </c>
      <c r="D9126" s="30" t="s">
        <v>100</v>
      </c>
      <c r="E9126" s="29">
        <v>45139</v>
      </c>
      <c r="F9126" s="28">
        <v>23.5</v>
      </c>
      <c r="G9126" s="122">
        <v>0.21424599999999999</v>
      </c>
      <c r="H9126" s="122">
        <v>0.19425300000000001</v>
      </c>
      <c r="I9126" s="122">
        <v>0</v>
      </c>
      <c r="J9126" s="122">
        <v>0</v>
      </c>
      <c r="K9126" s="122">
        <v>0</v>
      </c>
      <c r="L9126" s="123">
        <v>0.131852</v>
      </c>
    </row>
    <row r="9127" spans="2:12" ht="19.5" customHeight="1" x14ac:dyDescent="0.3">
      <c r="B9127" s="39" t="s">
        <v>27</v>
      </c>
      <c r="C9127" s="83" t="s">
        <v>33</v>
      </c>
      <c r="D9127" s="30" t="s">
        <v>100</v>
      </c>
      <c r="E9127" s="29">
        <v>45139</v>
      </c>
      <c r="F9127" s="28">
        <v>25.5</v>
      </c>
      <c r="G9127" s="122">
        <v>0.21624599999999999</v>
      </c>
      <c r="H9127" s="122">
        <v>0.19625300000000001</v>
      </c>
      <c r="I9127" s="122">
        <v>0</v>
      </c>
      <c r="J9127" s="122">
        <v>0</v>
      </c>
      <c r="K9127" s="122">
        <v>0</v>
      </c>
      <c r="L9127" s="123">
        <v>0.133852</v>
      </c>
    </row>
    <row r="9128" spans="2:12" ht="19.5" customHeight="1" x14ac:dyDescent="0.3">
      <c r="B9128" s="32" t="s">
        <v>57</v>
      </c>
      <c r="C9128" s="83" t="s">
        <v>33</v>
      </c>
      <c r="D9128" s="30" t="s">
        <v>100</v>
      </c>
      <c r="E9128" s="29">
        <v>45108</v>
      </c>
      <c r="F9128" s="28">
        <v>4</v>
      </c>
      <c r="G9128" s="122">
        <v>0.17424500000000001</v>
      </c>
      <c r="H9128" s="122">
        <v>0.16151399999999999</v>
      </c>
      <c r="I9128" s="122">
        <v>0</v>
      </c>
      <c r="J9128" s="122">
        <v>0</v>
      </c>
      <c r="K9128" s="122">
        <v>0</v>
      </c>
      <c r="L9128" s="123">
        <v>0.11790299999999999</v>
      </c>
    </row>
    <row r="9129" spans="2:12" ht="19.5" customHeight="1" x14ac:dyDescent="0.3">
      <c r="B9129" s="32" t="s">
        <v>57</v>
      </c>
      <c r="C9129" s="83" t="s">
        <v>33</v>
      </c>
      <c r="D9129" s="30" t="s">
        <v>100</v>
      </c>
      <c r="E9129" s="29">
        <v>45108</v>
      </c>
      <c r="F9129" s="28">
        <v>6</v>
      </c>
      <c r="G9129" s="122">
        <v>0.17624500000000001</v>
      </c>
      <c r="H9129" s="122">
        <v>0.16351399999999999</v>
      </c>
      <c r="I9129" s="122">
        <v>0</v>
      </c>
      <c r="J9129" s="122">
        <v>0</v>
      </c>
      <c r="K9129" s="122">
        <v>0</v>
      </c>
      <c r="L9129" s="123">
        <v>0.119903</v>
      </c>
    </row>
    <row r="9130" spans="2:12" ht="19.5" customHeight="1" x14ac:dyDescent="0.3">
      <c r="B9130" s="32" t="s">
        <v>57</v>
      </c>
      <c r="C9130" s="83" t="s">
        <v>33</v>
      </c>
      <c r="D9130" s="30" t="s">
        <v>100</v>
      </c>
      <c r="E9130" s="29">
        <v>45108</v>
      </c>
      <c r="F9130" s="28">
        <v>7.5</v>
      </c>
      <c r="G9130" s="122">
        <v>0.17774499999999999</v>
      </c>
      <c r="H9130" s="122">
        <v>0.16501399999999999</v>
      </c>
      <c r="I9130" s="122">
        <v>0</v>
      </c>
      <c r="J9130" s="122">
        <v>0</v>
      </c>
      <c r="K9130" s="122">
        <v>0</v>
      </c>
      <c r="L9130" s="123">
        <v>0.121403</v>
      </c>
    </row>
    <row r="9131" spans="2:12" ht="19.5" customHeight="1" x14ac:dyDescent="0.3">
      <c r="B9131" s="32" t="s">
        <v>57</v>
      </c>
      <c r="C9131" s="83" t="s">
        <v>33</v>
      </c>
      <c r="D9131" s="30" t="s">
        <v>100</v>
      </c>
      <c r="E9131" s="29">
        <v>45108</v>
      </c>
      <c r="F9131" s="28">
        <v>8.5</v>
      </c>
      <c r="G9131" s="122">
        <v>0.17874499999999999</v>
      </c>
      <c r="H9131" s="122">
        <v>0.16601399999999999</v>
      </c>
      <c r="I9131" s="122">
        <v>0</v>
      </c>
      <c r="J9131" s="122">
        <v>0</v>
      </c>
      <c r="K9131" s="122">
        <v>0</v>
      </c>
      <c r="L9131" s="123">
        <v>0.122403</v>
      </c>
    </row>
    <row r="9132" spans="2:12" ht="19.5" customHeight="1" x14ac:dyDescent="0.3">
      <c r="B9132" s="32" t="s">
        <v>57</v>
      </c>
      <c r="C9132" s="83" t="s">
        <v>33</v>
      </c>
      <c r="D9132" s="30" t="s">
        <v>100</v>
      </c>
      <c r="E9132" s="29">
        <v>45108</v>
      </c>
      <c r="F9132" s="28">
        <v>9.5</v>
      </c>
      <c r="G9132" s="122">
        <v>0.17974499999999999</v>
      </c>
      <c r="H9132" s="122">
        <v>0.167014</v>
      </c>
      <c r="I9132" s="122">
        <v>0</v>
      </c>
      <c r="J9132" s="122">
        <v>0</v>
      </c>
      <c r="K9132" s="122">
        <v>0</v>
      </c>
      <c r="L9132" s="123">
        <v>0.123403</v>
      </c>
    </row>
    <row r="9133" spans="2:12" ht="19.5" customHeight="1" x14ac:dyDescent="0.3">
      <c r="B9133" s="32" t="s">
        <v>57</v>
      </c>
      <c r="C9133" s="83" t="s">
        <v>33</v>
      </c>
      <c r="D9133" s="30" t="s">
        <v>100</v>
      </c>
      <c r="E9133" s="29">
        <v>45108</v>
      </c>
      <c r="F9133" s="28">
        <v>11.5</v>
      </c>
      <c r="G9133" s="122">
        <v>0.18174499999999999</v>
      </c>
      <c r="H9133" s="122">
        <v>0.169014</v>
      </c>
      <c r="I9133" s="122">
        <v>0</v>
      </c>
      <c r="J9133" s="122">
        <v>0</v>
      </c>
      <c r="K9133" s="122">
        <v>0</v>
      </c>
      <c r="L9133" s="123">
        <v>0.12540299999999999</v>
      </c>
    </row>
    <row r="9134" spans="2:12" ht="19.5" customHeight="1" x14ac:dyDescent="0.3">
      <c r="B9134" s="32" t="s">
        <v>57</v>
      </c>
      <c r="C9134" s="83" t="s">
        <v>33</v>
      </c>
      <c r="D9134" s="30" t="s">
        <v>100</v>
      </c>
      <c r="E9134" s="29">
        <v>45108</v>
      </c>
      <c r="F9134" s="28">
        <v>13.5</v>
      </c>
      <c r="G9134" s="122">
        <v>0.18374499999999999</v>
      </c>
      <c r="H9134" s="122">
        <v>0.171014</v>
      </c>
      <c r="I9134" s="122">
        <v>0</v>
      </c>
      <c r="J9134" s="122">
        <v>0</v>
      </c>
      <c r="K9134" s="122">
        <v>0</v>
      </c>
      <c r="L9134" s="123">
        <v>0.12740299999999999</v>
      </c>
    </row>
    <row r="9135" spans="2:12" ht="19.5" customHeight="1" x14ac:dyDescent="0.3">
      <c r="B9135" s="32" t="s">
        <v>57</v>
      </c>
      <c r="C9135" s="83" t="s">
        <v>33</v>
      </c>
      <c r="D9135" s="30" t="s">
        <v>100</v>
      </c>
      <c r="E9135" s="29">
        <v>45108</v>
      </c>
      <c r="F9135" s="28">
        <v>15.5</v>
      </c>
      <c r="G9135" s="122">
        <v>0.18574499999999999</v>
      </c>
      <c r="H9135" s="122">
        <v>0.173014</v>
      </c>
      <c r="I9135" s="122">
        <v>0</v>
      </c>
      <c r="J9135" s="122">
        <v>0</v>
      </c>
      <c r="K9135" s="122">
        <v>0</v>
      </c>
      <c r="L9135" s="123">
        <v>0.12940299999999999</v>
      </c>
    </row>
    <row r="9136" spans="2:12" ht="19.5" customHeight="1" x14ac:dyDescent="0.3">
      <c r="B9136" s="32" t="s">
        <v>57</v>
      </c>
      <c r="C9136" s="83" t="s">
        <v>33</v>
      </c>
      <c r="D9136" s="30" t="s">
        <v>100</v>
      </c>
      <c r="E9136" s="29">
        <v>45108</v>
      </c>
      <c r="F9136" s="28">
        <v>17.5</v>
      </c>
      <c r="G9136" s="122">
        <v>0.187745</v>
      </c>
      <c r="H9136" s="122">
        <v>0.175014</v>
      </c>
      <c r="I9136" s="122">
        <v>0</v>
      </c>
      <c r="J9136" s="122">
        <v>0</v>
      </c>
      <c r="K9136" s="122">
        <v>0</v>
      </c>
      <c r="L9136" s="123">
        <v>0.13140299999999999</v>
      </c>
    </row>
    <row r="9137" spans="2:12" ht="19.5" customHeight="1" x14ac:dyDescent="0.3">
      <c r="B9137" s="32" t="s">
        <v>57</v>
      </c>
      <c r="C9137" s="83" t="s">
        <v>33</v>
      </c>
      <c r="D9137" s="30" t="s">
        <v>100</v>
      </c>
      <c r="E9137" s="29">
        <v>45108</v>
      </c>
      <c r="F9137" s="28">
        <v>19.5</v>
      </c>
      <c r="G9137" s="122">
        <v>0.189745</v>
      </c>
      <c r="H9137" s="122">
        <v>0.177014</v>
      </c>
      <c r="I9137" s="122">
        <v>0</v>
      </c>
      <c r="J9137" s="122">
        <v>0</v>
      </c>
      <c r="K9137" s="122">
        <v>0</v>
      </c>
      <c r="L9137" s="123">
        <v>0.13340299999999999</v>
      </c>
    </row>
    <row r="9138" spans="2:12" ht="19.5" customHeight="1" x14ac:dyDescent="0.3">
      <c r="B9138" s="32" t="s">
        <v>57</v>
      </c>
      <c r="C9138" s="83" t="s">
        <v>33</v>
      </c>
      <c r="D9138" s="30" t="s">
        <v>100</v>
      </c>
      <c r="E9138" s="29">
        <v>45108</v>
      </c>
      <c r="F9138" s="28">
        <v>21.5</v>
      </c>
      <c r="G9138" s="122">
        <v>0.191745</v>
      </c>
      <c r="H9138" s="122">
        <v>0.17901400000000001</v>
      </c>
      <c r="I9138" s="122">
        <v>0</v>
      </c>
      <c r="J9138" s="122">
        <v>0</v>
      </c>
      <c r="K9138" s="122">
        <v>0</v>
      </c>
      <c r="L9138" s="123">
        <v>0.135403</v>
      </c>
    </row>
    <row r="9139" spans="2:12" ht="19.5" customHeight="1" x14ac:dyDescent="0.3">
      <c r="B9139" s="32" t="s">
        <v>57</v>
      </c>
      <c r="C9139" s="83" t="s">
        <v>33</v>
      </c>
      <c r="D9139" s="30" t="s">
        <v>100</v>
      </c>
      <c r="E9139" s="29">
        <v>45108</v>
      </c>
      <c r="F9139" s="28">
        <v>23.5</v>
      </c>
      <c r="G9139" s="122">
        <v>0.193745</v>
      </c>
      <c r="H9139" s="122">
        <v>0.18101400000000001</v>
      </c>
      <c r="I9139" s="122">
        <v>0</v>
      </c>
      <c r="J9139" s="122">
        <v>0</v>
      </c>
      <c r="K9139" s="122">
        <v>0</v>
      </c>
      <c r="L9139" s="123">
        <v>0.137403</v>
      </c>
    </row>
    <row r="9140" spans="2:12" ht="19.5" customHeight="1" x14ac:dyDescent="0.3">
      <c r="B9140" s="32" t="s">
        <v>57</v>
      </c>
      <c r="C9140" s="83" t="s">
        <v>33</v>
      </c>
      <c r="D9140" s="30" t="s">
        <v>100</v>
      </c>
      <c r="E9140" s="29">
        <v>45108</v>
      </c>
      <c r="F9140" s="28">
        <v>25.5</v>
      </c>
      <c r="G9140" s="122">
        <v>0.195745</v>
      </c>
      <c r="H9140" s="122">
        <v>0.18301400000000001</v>
      </c>
      <c r="I9140" s="122">
        <v>0</v>
      </c>
      <c r="J9140" s="122">
        <v>0</v>
      </c>
      <c r="K9140" s="122">
        <v>0</v>
      </c>
      <c r="L9140" s="123">
        <v>0.139403</v>
      </c>
    </row>
    <row r="9141" spans="2:12" ht="19.5" customHeight="1" x14ac:dyDescent="0.3">
      <c r="B9141" s="32" t="s">
        <v>57</v>
      </c>
      <c r="C9141" s="83" t="s">
        <v>33</v>
      </c>
      <c r="D9141" s="30" t="s">
        <v>100</v>
      </c>
      <c r="E9141" s="29">
        <v>45139</v>
      </c>
      <c r="F9141" s="28">
        <v>4</v>
      </c>
      <c r="G9141" s="122">
        <v>0</v>
      </c>
      <c r="H9141" s="122">
        <v>0</v>
      </c>
      <c r="I9141" s="122">
        <v>0.15001300000000001</v>
      </c>
      <c r="J9141" s="122">
        <v>0.13742799999999999</v>
      </c>
      <c r="K9141" s="122">
        <v>0</v>
      </c>
      <c r="L9141" s="122">
        <v>0.125613</v>
      </c>
    </row>
    <row r="9142" spans="2:12" ht="19.5" customHeight="1" x14ac:dyDescent="0.3">
      <c r="B9142" s="32" t="s">
        <v>57</v>
      </c>
      <c r="C9142" s="83" t="s">
        <v>33</v>
      </c>
      <c r="D9142" s="30" t="s">
        <v>100</v>
      </c>
      <c r="E9142" s="29">
        <v>45139</v>
      </c>
      <c r="F9142" s="28">
        <v>6</v>
      </c>
      <c r="G9142" s="122">
        <v>0</v>
      </c>
      <c r="H9142" s="122">
        <v>0</v>
      </c>
      <c r="I9142" s="122">
        <v>0.15201300000000001</v>
      </c>
      <c r="J9142" s="122">
        <v>0.139428</v>
      </c>
      <c r="K9142" s="122">
        <v>0</v>
      </c>
      <c r="L9142" s="122">
        <v>0.127613</v>
      </c>
    </row>
    <row r="9143" spans="2:12" ht="19.5" customHeight="1" x14ac:dyDescent="0.3">
      <c r="B9143" s="32" t="s">
        <v>57</v>
      </c>
      <c r="C9143" s="83" t="s">
        <v>33</v>
      </c>
      <c r="D9143" s="30" t="s">
        <v>100</v>
      </c>
      <c r="E9143" s="29">
        <v>45139</v>
      </c>
      <c r="F9143" s="28">
        <v>7.5</v>
      </c>
      <c r="G9143" s="122">
        <v>0</v>
      </c>
      <c r="H9143" s="122">
        <v>0</v>
      </c>
      <c r="I9143" s="122">
        <v>0.15351300000000001</v>
      </c>
      <c r="J9143" s="122">
        <v>0.140928</v>
      </c>
      <c r="K9143" s="122">
        <v>0</v>
      </c>
      <c r="L9143" s="122">
        <v>0.12911300000000001</v>
      </c>
    </row>
    <row r="9144" spans="2:12" ht="19.5" customHeight="1" x14ac:dyDescent="0.3">
      <c r="B9144" s="32" t="s">
        <v>57</v>
      </c>
      <c r="C9144" s="83" t="s">
        <v>33</v>
      </c>
      <c r="D9144" s="30" t="s">
        <v>100</v>
      </c>
      <c r="E9144" s="29">
        <v>45139</v>
      </c>
      <c r="F9144" s="28">
        <v>8.5</v>
      </c>
      <c r="G9144" s="122">
        <v>0</v>
      </c>
      <c r="H9144" s="122">
        <v>0</v>
      </c>
      <c r="I9144" s="122">
        <v>0.15451300000000001</v>
      </c>
      <c r="J9144" s="122">
        <v>0.141928</v>
      </c>
      <c r="K9144" s="122">
        <v>0</v>
      </c>
      <c r="L9144" s="122">
        <v>0.13011300000000001</v>
      </c>
    </row>
    <row r="9145" spans="2:12" ht="19.5" customHeight="1" x14ac:dyDescent="0.3">
      <c r="B9145" s="32" t="s">
        <v>57</v>
      </c>
      <c r="C9145" s="83" t="s">
        <v>33</v>
      </c>
      <c r="D9145" s="30" t="s">
        <v>100</v>
      </c>
      <c r="E9145" s="29">
        <v>45139</v>
      </c>
      <c r="F9145" s="28">
        <v>9.5</v>
      </c>
      <c r="G9145" s="122">
        <v>0</v>
      </c>
      <c r="H9145" s="122">
        <v>0</v>
      </c>
      <c r="I9145" s="122">
        <v>0.15551300000000001</v>
      </c>
      <c r="J9145" s="122">
        <v>0.142928</v>
      </c>
      <c r="K9145" s="122">
        <v>0</v>
      </c>
      <c r="L9145" s="122">
        <v>0.13111300000000001</v>
      </c>
    </row>
    <row r="9146" spans="2:12" ht="19.5" customHeight="1" x14ac:dyDescent="0.3">
      <c r="B9146" s="32" t="s">
        <v>57</v>
      </c>
      <c r="C9146" s="83" t="s">
        <v>33</v>
      </c>
      <c r="D9146" s="30" t="s">
        <v>100</v>
      </c>
      <c r="E9146" s="29">
        <v>45139</v>
      </c>
      <c r="F9146" s="28">
        <v>11.5</v>
      </c>
      <c r="G9146" s="122">
        <v>0</v>
      </c>
      <c r="H9146" s="122">
        <v>0</v>
      </c>
      <c r="I9146" s="122">
        <v>0.15751299999999999</v>
      </c>
      <c r="J9146" s="122">
        <v>0.144928</v>
      </c>
      <c r="K9146" s="122">
        <v>0</v>
      </c>
      <c r="L9146" s="122">
        <v>0.13311300000000001</v>
      </c>
    </row>
    <row r="9147" spans="2:12" ht="19.5" customHeight="1" x14ac:dyDescent="0.3">
      <c r="B9147" s="32" t="s">
        <v>57</v>
      </c>
      <c r="C9147" s="83" t="s">
        <v>33</v>
      </c>
      <c r="D9147" s="30" t="s">
        <v>100</v>
      </c>
      <c r="E9147" s="29">
        <v>45139</v>
      </c>
      <c r="F9147" s="28">
        <v>13.5</v>
      </c>
      <c r="G9147" s="122">
        <v>0</v>
      </c>
      <c r="H9147" s="122">
        <v>0</v>
      </c>
      <c r="I9147" s="122">
        <v>0.15951299999999999</v>
      </c>
      <c r="J9147" s="122">
        <v>0.146928</v>
      </c>
      <c r="K9147" s="122">
        <v>0</v>
      </c>
      <c r="L9147" s="122">
        <v>0.13511300000000001</v>
      </c>
    </row>
    <row r="9148" spans="2:12" ht="19.5" customHeight="1" x14ac:dyDescent="0.3">
      <c r="B9148" s="32" t="s">
        <v>57</v>
      </c>
      <c r="C9148" s="83" t="s">
        <v>33</v>
      </c>
      <c r="D9148" s="30" t="s">
        <v>100</v>
      </c>
      <c r="E9148" s="29">
        <v>45139</v>
      </c>
      <c r="F9148" s="28">
        <v>15.5</v>
      </c>
      <c r="G9148" s="122">
        <v>0</v>
      </c>
      <c r="H9148" s="122">
        <v>0</v>
      </c>
      <c r="I9148" s="122">
        <v>0.16151299999999999</v>
      </c>
      <c r="J9148" s="122">
        <v>0.148928</v>
      </c>
      <c r="K9148" s="122">
        <v>0</v>
      </c>
      <c r="L9148" s="122">
        <v>0.13711300000000001</v>
      </c>
    </row>
    <row r="9149" spans="2:12" ht="19.5" customHeight="1" x14ac:dyDescent="0.3">
      <c r="B9149" s="39" t="s">
        <v>57</v>
      </c>
      <c r="C9149" s="83" t="s">
        <v>33</v>
      </c>
      <c r="D9149" s="30" t="s">
        <v>100</v>
      </c>
      <c r="E9149" s="29">
        <v>45139</v>
      </c>
      <c r="F9149" s="28">
        <v>17.5</v>
      </c>
      <c r="G9149" s="122">
        <v>0</v>
      </c>
      <c r="H9149" s="122">
        <v>0</v>
      </c>
      <c r="I9149" s="122">
        <v>0.16351299999999999</v>
      </c>
      <c r="J9149" s="122">
        <v>0.15092800000000001</v>
      </c>
      <c r="K9149" s="122">
        <v>0</v>
      </c>
      <c r="L9149" s="122">
        <v>0.13911299999999999</v>
      </c>
    </row>
    <row r="9150" spans="2:12" ht="19.5" customHeight="1" x14ac:dyDescent="0.3">
      <c r="B9150" s="39" t="s">
        <v>57</v>
      </c>
      <c r="C9150" s="83" t="s">
        <v>33</v>
      </c>
      <c r="D9150" s="30" t="s">
        <v>100</v>
      </c>
      <c r="E9150" s="29">
        <v>45139</v>
      </c>
      <c r="F9150" s="28">
        <v>19.5</v>
      </c>
      <c r="G9150" s="122">
        <v>0</v>
      </c>
      <c r="H9150" s="122">
        <v>0</v>
      </c>
      <c r="I9150" s="122">
        <v>0.16551299999999999</v>
      </c>
      <c r="J9150" s="122">
        <v>0.15292800000000001</v>
      </c>
      <c r="K9150" s="122">
        <v>0</v>
      </c>
      <c r="L9150" s="122">
        <v>0.14111299999999999</v>
      </c>
    </row>
    <row r="9151" spans="2:12" ht="19.5" customHeight="1" x14ac:dyDescent="0.3">
      <c r="B9151" s="39" t="s">
        <v>57</v>
      </c>
      <c r="C9151" s="83" t="s">
        <v>33</v>
      </c>
      <c r="D9151" s="30" t="s">
        <v>100</v>
      </c>
      <c r="E9151" s="29">
        <v>45139</v>
      </c>
      <c r="F9151" s="28">
        <v>21.5</v>
      </c>
      <c r="G9151" s="122">
        <v>0</v>
      </c>
      <c r="H9151" s="122">
        <v>0</v>
      </c>
      <c r="I9151" s="122">
        <v>0.167513</v>
      </c>
      <c r="J9151" s="122">
        <v>0.15492800000000001</v>
      </c>
      <c r="K9151" s="122">
        <v>0</v>
      </c>
      <c r="L9151" s="122">
        <v>0.14311299999999999</v>
      </c>
    </row>
    <row r="9152" spans="2:12" ht="19.5" customHeight="1" x14ac:dyDescent="0.3">
      <c r="B9152" s="39" t="s">
        <v>57</v>
      </c>
      <c r="C9152" s="83" t="s">
        <v>33</v>
      </c>
      <c r="D9152" s="30" t="s">
        <v>100</v>
      </c>
      <c r="E9152" s="29">
        <v>45139</v>
      </c>
      <c r="F9152" s="28">
        <v>23.5</v>
      </c>
      <c r="G9152" s="122">
        <v>0</v>
      </c>
      <c r="H9152" s="122">
        <v>0</v>
      </c>
      <c r="I9152" s="122">
        <v>0.169513</v>
      </c>
      <c r="J9152" s="122">
        <v>0.15692800000000001</v>
      </c>
      <c r="K9152" s="122">
        <v>0</v>
      </c>
      <c r="L9152" s="122">
        <v>0.14511299999999999</v>
      </c>
    </row>
    <row r="9153" spans="2:12" ht="19.5" customHeight="1" x14ac:dyDescent="0.3">
      <c r="B9153" s="39" t="s">
        <v>57</v>
      </c>
      <c r="C9153" s="83" t="s">
        <v>33</v>
      </c>
      <c r="D9153" s="30" t="s">
        <v>100</v>
      </c>
      <c r="E9153" s="29">
        <v>45139</v>
      </c>
      <c r="F9153" s="28">
        <v>25.5</v>
      </c>
      <c r="G9153" s="122">
        <v>0</v>
      </c>
      <c r="H9153" s="122">
        <v>0</v>
      </c>
      <c r="I9153" s="122">
        <v>0.171513</v>
      </c>
      <c r="J9153" s="122">
        <v>0.15892800000000001</v>
      </c>
      <c r="K9153" s="122">
        <v>0</v>
      </c>
      <c r="L9153" s="122">
        <v>0.14711299999999999</v>
      </c>
    </row>
    <row r="9154" spans="2:12" ht="19.5" customHeight="1" x14ac:dyDescent="0.3">
      <c r="B9154" s="39" t="s">
        <v>27</v>
      </c>
      <c r="C9154" s="83" t="s">
        <v>34</v>
      </c>
      <c r="D9154" s="30" t="s">
        <v>100</v>
      </c>
      <c r="E9154" s="29">
        <v>45108</v>
      </c>
      <c r="F9154" s="28">
        <v>4</v>
      </c>
      <c r="G9154" s="122">
        <v>0.167495</v>
      </c>
      <c r="H9154" s="122">
        <v>0.151336</v>
      </c>
      <c r="I9154" s="122">
        <v>0</v>
      </c>
      <c r="J9154" s="122">
        <v>0</v>
      </c>
      <c r="K9154" s="122">
        <v>0</v>
      </c>
      <c r="L9154" s="123">
        <v>9.5682000000000003E-2</v>
      </c>
    </row>
    <row r="9155" spans="2:12" ht="19.5" customHeight="1" x14ac:dyDescent="0.3">
      <c r="B9155" s="39" t="s">
        <v>27</v>
      </c>
      <c r="C9155" s="83" t="s">
        <v>34</v>
      </c>
      <c r="D9155" s="30" t="s">
        <v>100</v>
      </c>
      <c r="E9155" s="29">
        <v>45108</v>
      </c>
      <c r="F9155" s="28">
        <v>6</v>
      </c>
      <c r="G9155" s="122">
        <v>0.16949500000000001</v>
      </c>
      <c r="H9155" s="122">
        <v>0.153336</v>
      </c>
      <c r="I9155" s="122">
        <v>0</v>
      </c>
      <c r="J9155" s="122">
        <v>0</v>
      </c>
      <c r="K9155" s="122">
        <v>0</v>
      </c>
      <c r="L9155" s="123">
        <v>9.7682000000000005E-2</v>
      </c>
    </row>
    <row r="9156" spans="2:12" ht="19.5" customHeight="1" x14ac:dyDescent="0.3">
      <c r="B9156" s="39" t="s">
        <v>27</v>
      </c>
      <c r="C9156" s="83" t="s">
        <v>34</v>
      </c>
      <c r="D9156" s="30" t="s">
        <v>100</v>
      </c>
      <c r="E9156" s="29">
        <v>45108</v>
      </c>
      <c r="F9156" s="28">
        <v>7.5</v>
      </c>
      <c r="G9156" s="122">
        <v>0.17099500000000001</v>
      </c>
      <c r="H9156" s="122">
        <v>0.154836</v>
      </c>
      <c r="I9156" s="122">
        <v>0</v>
      </c>
      <c r="J9156" s="122">
        <v>0</v>
      </c>
      <c r="K9156" s="122">
        <v>0</v>
      </c>
      <c r="L9156" s="123">
        <v>9.9182000000000006E-2</v>
      </c>
    </row>
    <row r="9157" spans="2:12" ht="19.5" customHeight="1" x14ac:dyDescent="0.3">
      <c r="B9157" s="39" t="s">
        <v>27</v>
      </c>
      <c r="C9157" s="83" t="s">
        <v>34</v>
      </c>
      <c r="D9157" s="30" t="s">
        <v>100</v>
      </c>
      <c r="E9157" s="29">
        <v>45108</v>
      </c>
      <c r="F9157" s="28">
        <v>8.5</v>
      </c>
      <c r="G9157" s="122">
        <v>0.17199500000000001</v>
      </c>
      <c r="H9157" s="122">
        <v>0.155836</v>
      </c>
      <c r="I9157" s="122">
        <v>0</v>
      </c>
      <c r="J9157" s="122">
        <v>0</v>
      </c>
      <c r="K9157" s="122">
        <v>0</v>
      </c>
      <c r="L9157" s="123">
        <v>0.10018199999999999</v>
      </c>
    </row>
    <row r="9158" spans="2:12" ht="19.5" customHeight="1" x14ac:dyDescent="0.3">
      <c r="B9158" s="39" t="s">
        <v>27</v>
      </c>
      <c r="C9158" s="83" t="s">
        <v>34</v>
      </c>
      <c r="D9158" s="30" t="s">
        <v>100</v>
      </c>
      <c r="E9158" s="29">
        <v>45108</v>
      </c>
      <c r="F9158" s="28">
        <v>9.5</v>
      </c>
      <c r="G9158" s="122">
        <v>0.17299500000000001</v>
      </c>
      <c r="H9158" s="122">
        <v>0.156836</v>
      </c>
      <c r="I9158" s="122">
        <v>0</v>
      </c>
      <c r="J9158" s="122">
        <v>0</v>
      </c>
      <c r="K9158" s="122">
        <v>0</v>
      </c>
      <c r="L9158" s="123">
        <v>0.10118199999999999</v>
      </c>
    </row>
    <row r="9159" spans="2:12" ht="19.5" customHeight="1" x14ac:dyDescent="0.3">
      <c r="B9159" s="39" t="s">
        <v>27</v>
      </c>
      <c r="C9159" s="83" t="s">
        <v>34</v>
      </c>
      <c r="D9159" s="30" t="s">
        <v>100</v>
      </c>
      <c r="E9159" s="29">
        <v>45108</v>
      </c>
      <c r="F9159" s="28">
        <v>11.5</v>
      </c>
      <c r="G9159" s="122">
        <v>0.17499500000000001</v>
      </c>
      <c r="H9159" s="122">
        <v>0.158836</v>
      </c>
      <c r="I9159" s="122">
        <v>0</v>
      </c>
      <c r="J9159" s="122">
        <v>0</v>
      </c>
      <c r="K9159" s="122">
        <v>0</v>
      </c>
      <c r="L9159" s="123">
        <v>0.103182</v>
      </c>
    </row>
    <row r="9160" spans="2:12" ht="19.5" customHeight="1" x14ac:dyDescent="0.3">
      <c r="B9160" s="39" t="s">
        <v>27</v>
      </c>
      <c r="C9160" s="83" t="s">
        <v>34</v>
      </c>
      <c r="D9160" s="30" t="s">
        <v>100</v>
      </c>
      <c r="E9160" s="29">
        <v>45108</v>
      </c>
      <c r="F9160" s="28">
        <v>13.5</v>
      </c>
      <c r="G9160" s="122">
        <v>0.17699500000000001</v>
      </c>
      <c r="H9160" s="122">
        <v>0.16083600000000001</v>
      </c>
      <c r="I9160" s="122">
        <v>0</v>
      </c>
      <c r="J9160" s="122">
        <v>0</v>
      </c>
      <c r="K9160" s="122">
        <v>0</v>
      </c>
      <c r="L9160" s="123">
        <v>0.105182</v>
      </c>
    </row>
    <row r="9161" spans="2:12" ht="19.5" customHeight="1" x14ac:dyDescent="0.3">
      <c r="B9161" s="39" t="s">
        <v>27</v>
      </c>
      <c r="C9161" s="83" t="s">
        <v>34</v>
      </c>
      <c r="D9161" s="30" t="s">
        <v>100</v>
      </c>
      <c r="E9161" s="29">
        <v>45108</v>
      </c>
      <c r="F9161" s="28">
        <v>15.5</v>
      </c>
      <c r="G9161" s="122">
        <v>0.17899499999999999</v>
      </c>
      <c r="H9161" s="122">
        <v>0.16283600000000001</v>
      </c>
      <c r="I9161" s="122">
        <v>0</v>
      </c>
      <c r="J9161" s="122">
        <v>0</v>
      </c>
      <c r="K9161" s="122">
        <v>0</v>
      </c>
      <c r="L9161" s="123">
        <v>0.107182</v>
      </c>
    </row>
    <row r="9162" spans="2:12" ht="19.5" customHeight="1" x14ac:dyDescent="0.3">
      <c r="B9162" s="39" t="s">
        <v>27</v>
      </c>
      <c r="C9162" s="83" t="s">
        <v>34</v>
      </c>
      <c r="D9162" s="30" t="s">
        <v>100</v>
      </c>
      <c r="E9162" s="29">
        <v>45108</v>
      </c>
      <c r="F9162" s="28">
        <v>17.5</v>
      </c>
      <c r="G9162" s="122">
        <v>0.18099499999999999</v>
      </c>
      <c r="H9162" s="122">
        <v>0.16483600000000001</v>
      </c>
      <c r="I9162" s="122">
        <v>0</v>
      </c>
      <c r="J9162" s="122">
        <v>0</v>
      </c>
      <c r="K9162" s="122">
        <v>0</v>
      </c>
      <c r="L9162" s="123">
        <v>0.109182</v>
      </c>
    </row>
    <row r="9163" spans="2:12" ht="19.5" customHeight="1" x14ac:dyDescent="0.3">
      <c r="B9163" s="39" t="s">
        <v>27</v>
      </c>
      <c r="C9163" s="83" t="s">
        <v>34</v>
      </c>
      <c r="D9163" s="30" t="s">
        <v>100</v>
      </c>
      <c r="E9163" s="29">
        <v>45108</v>
      </c>
      <c r="F9163" s="28">
        <v>19.5</v>
      </c>
      <c r="G9163" s="122">
        <v>0.18299499999999999</v>
      </c>
      <c r="H9163" s="122">
        <v>0.16683600000000001</v>
      </c>
      <c r="I9163" s="122">
        <v>0</v>
      </c>
      <c r="J9163" s="122">
        <v>0</v>
      </c>
      <c r="K9163" s="122">
        <v>0</v>
      </c>
      <c r="L9163" s="123">
        <v>0.111182</v>
      </c>
    </row>
    <row r="9164" spans="2:12" ht="19.5" customHeight="1" x14ac:dyDescent="0.3">
      <c r="B9164" s="39" t="s">
        <v>27</v>
      </c>
      <c r="C9164" s="83" t="s">
        <v>34</v>
      </c>
      <c r="D9164" s="30" t="s">
        <v>100</v>
      </c>
      <c r="E9164" s="29">
        <v>45108</v>
      </c>
      <c r="F9164" s="28">
        <v>21.5</v>
      </c>
      <c r="G9164" s="122">
        <v>0.18499499999999999</v>
      </c>
      <c r="H9164" s="122">
        <v>0.16883600000000001</v>
      </c>
      <c r="I9164" s="122">
        <v>0</v>
      </c>
      <c r="J9164" s="122">
        <v>0</v>
      </c>
      <c r="K9164" s="122">
        <v>0</v>
      </c>
      <c r="L9164" s="123">
        <v>0.113182</v>
      </c>
    </row>
    <row r="9165" spans="2:12" ht="19.5" customHeight="1" x14ac:dyDescent="0.3">
      <c r="B9165" s="39" t="s">
        <v>27</v>
      </c>
      <c r="C9165" s="83" t="s">
        <v>34</v>
      </c>
      <c r="D9165" s="30" t="s">
        <v>100</v>
      </c>
      <c r="E9165" s="29">
        <v>45108</v>
      </c>
      <c r="F9165" s="28">
        <v>23.5</v>
      </c>
      <c r="G9165" s="122">
        <v>0.18699499999999999</v>
      </c>
      <c r="H9165" s="122">
        <v>0.17083599999999999</v>
      </c>
      <c r="I9165" s="122">
        <v>0</v>
      </c>
      <c r="J9165" s="122">
        <v>0</v>
      </c>
      <c r="K9165" s="122">
        <v>0</v>
      </c>
      <c r="L9165" s="123">
        <v>0.11518200000000001</v>
      </c>
    </row>
    <row r="9166" spans="2:12" ht="19.5" customHeight="1" x14ac:dyDescent="0.3">
      <c r="B9166" s="39" t="s">
        <v>27</v>
      </c>
      <c r="C9166" s="83" t="s">
        <v>34</v>
      </c>
      <c r="D9166" s="30" t="s">
        <v>100</v>
      </c>
      <c r="E9166" s="29">
        <v>45108</v>
      </c>
      <c r="F9166" s="28">
        <v>25.5</v>
      </c>
      <c r="G9166" s="122">
        <v>0.188995</v>
      </c>
      <c r="H9166" s="122">
        <v>0.17283599999999999</v>
      </c>
      <c r="I9166" s="122">
        <v>0</v>
      </c>
      <c r="J9166" s="122">
        <v>0</v>
      </c>
      <c r="K9166" s="122">
        <v>0</v>
      </c>
      <c r="L9166" s="123">
        <v>0.11718199999999999</v>
      </c>
    </row>
    <row r="9167" spans="2:12" ht="19.5" customHeight="1" x14ac:dyDescent="0.3">
      <c r="B9167" s="32" t="s">
        <v>27</v>
      </c>
      <c r="C9167" s="83" t="s">
        <v>34</v>
      </c>
      <c r="D9167" s="30" t="s">
        <v>100</v>
      </c>
      <c r="E9167" s="29">
        <v>45139</v>
      </c>
      <c r="F9167" s="28">
        <v>4</v>
      </c>
      <c r="G9167" s="122">
        <v>0.16981399999999999</v>
      </c>
      <c r="H9167" s="122">
        <v>0.15303900000000001</v>
      </c>
      <c r="I9167" s="122">
        <v>0</v>
      </c>
      <c r="J9167" s="122">
        <v>0</v>
      </c>
      <c r="K9167" s="122">
        <v>0</v>
      </c>
      <c r="L9167" s="123">
        <v>0.10272100000000001</v>
      </c>
    </row>
    <row r="9168" spans="2:12" ht="19.5" customHeight="1" x14ac:dyDescent="0.3">
      <c r="B9168" s="32" t="s">
        <v>27</v>
      </c>
      <c r="C9168" s="83" t="s">
        <v>34</v>
      </c>
      <c r="D9168" s="30" t="s">
        <v>100</v>
      </c>
      <c r="E9168" s="29">
        <v>45139</v>
      </c>
      <c r="F9168" s="28">
        <v>6</v>
      </c>
      <c r="G9168" s="122">
        <v>0.17181399999999999</v>
      </c>
      <c r="H9168" s="122">
        <v>0.15503900000000001</v>
      </c>
      <c r="I9168" s="122">
        <v>0</v>
      </c>
      <c r="J9168" s="122">
        <v>0</v>
      </c>
      <c r="K9168" s="122">
        <v>0</v>
      </c>
      <c r="L9168" s="123">
        <v>0.10472099999999999</v>
      </c>
    </row>
    <row r="9169" spans="2:12" ht="19.5" customHeight="1" x14ac:dyDescent="0.3">
      <c r="B9169" s="32" t="s">
        <v>27</v>
      </c>
      <c r="C9169" s="83" t="s">
        <v>34</v>
      </c>
      <c r="D9169" s="30" t="s">
        <v>100</v>
      </c>
      <c r="E9169" s="29">
        <v>45139</v>
      </c>
      <c r="F9169" s="28">
        <v>7.5</v>
      </c>
      <c r="G9169" s="122">
        <v>0.173314</v>
      </c>
      <c r="H9169" s="122">
        <v>0.15653900000000001</v>
      </c>
      <c r="I9169" s="122">
        <v>0</v>
      </c>
      <c r="J9169" s="122">
        <v>0</v>
      </c>
      <c r="K9169" s="122">
        <v>0</v>
      </c>
      <c r="L9169" s="123">
        <v>0.106221</v>
      </c>
    </row>
    <row r="9170" spans="2:12" ht="19.5" customHeight="1" x14ac:dyDescent="0.3">
      <c r="B9170" s="32" t="s">
        <v>27</v>
      </c>
      <c r="C9170" s="83" t="s">
        <v>34</v>
      </c>
      <c r="D9170" s="30" t="s">
        <v>100</v>
      </c>
      <c r="E9170" s="29">
        <v>45139</v>
      </c>
      <c r="F9170" s="28">
        <v>8.5</v>
      </c>
      <c r="G9170" s="122">
        <v>0.174314</v>
      </c>
      <c r="H9170" s="122">
        <v>0.15753900000000001</v>
      </c>
      <c r="I9170" s="122">
        <v>0</v>
      </c>
      <c r="J9170" s="122">
        <v>0</v>
      </c>
      <c r="K9170" s="122">
        <v>0</v>
      </c>
      <c r="L9170" s="123">
        <v>0.107221</v>
      </c>
    </row>
    <row r="9171" spans="2:12" ht="19.5" customHeight="1" x14ac:dyDescent="0.3">
      <c r="B9171" s="32" t="s">
        <v>27</v>
      </c>
      <c r="C9171" s="83" t="s">
        <v>34</v>
      </c>
      <c r="D9171" s="30" t="s">
        <v>100</v>
      </c>
      <c r="E9171" s="29">
        <v>45139</v>
      </c>
      <c r="F9171" s="28">
        <v>9.5</v>
      </c>
      <c r="G9171" s="122">
        <v>0.175314</v>
      </c>
      <c r="H9171" s="122">
        <v>0.15853900000000001</v>
      </c>
      <c r="I9171" s="122">
        <v>0</v>
      </c>
      <c r="J9171" s="122">
        <v>0</v>
      </c>
      <c r="K9171" s="122">
        <v>0</v>
      </c>
      <c r="L9171" s="123">
        <v>0.108221</v>
      </c>
    </row>
    <row r="9172" spans="2:12" ht="19.5" customHeight="1" x14ac:dyDescent="0.3">
      <c r="B9172" s="32" t="s">
        <v>27</v>
      </c>
      <c r="C9172" s="83" t="s">
        <v>34</v>
      </c>
      <c r="D9172" s="30" t="s">
        <v>100</v>
      </c>
      <c r="E9172" s="29">
        <v>45139</v>
      </c>
      <c r="F9172" s="28">
        <v>11.5</v>
      </c>
      <c r="G9172" s="122">
        <v>0.177314</v>
      </c>
      <c r="H9172" s="122">
        <v>0.16053899999999999</v>
      </c>
      <c r="I9172" s="122">
        <v>0</v>
      </c>
      <c r="J9172" s="122">
        <v>0</v>
      </c>
      <c r="K9172" s="122">
        <v>0</v>
      </c>
      <c r="L9172" s="123">
        <v>0.110221</v>
      </c>
    </row>
    <row r="9173" spans="2:12" ht="19.5" customHeight="1" x14ac:dyDescent="0.3">
      <c r="B9173" s="32" t="s">
        <v>27</v>
      </c>
      <c r="C9173" s="83" t="s">
        <v>34</v>
      </c>
      <c r="D9173" s="30" t="s">
        <v>100</v>
      </c>
      <c r="E9173" s="29">
        <v>45139</v>
      </c>
      <c r="F9173" s="28">
        <v>13.5</v>
      </c>
      <c r="G9173" s="122">
        <v>0.179314</v>
      </c>
      <c r="H9173" s="122">
        <v>0.16253899999999999</v>
      </c>
      <c r="I9173" s="122">
        <v>0</v>
      </c>
      <c r="J9173" s="122">
        <v>0</v>
      </c>
      <c r="K9173" s="122">
        <v>0</v>
      </c>
      <c r="L9173" s="123">
        <v>0.112221</v>
      </c>
    </row>
    <row r="9174" spans="2:12" ht="19.5" customHeight="1" x14ac:dyDescent="0.3">
      <c r="B9174" s="32" t="s">
        <v>27</v>
      </c>
      <c r="C9174" s="83" t="s">
        <v>34</v>
      </c>
      <c r="D9174" s="30" t="s">
        <v>100</v>
      </c>
      <c r="E9174" s="29">
        <v>45139</v>
      </c>
      <c r="F9174" s="28">
        <v>15.5</v>
      </c>
      <c r="G9174" s="122">
        <v>0.181314</v>
      </c>
      <c r="H9174" s="122">
        <v>0.16453899999999999</v>
      </c>
      <c r="I9174" s="122">
        <v>0</v>
      </c>
      <c r="J9174" s="122">
        <v>0</v>
      </c>
      <c r="K9174" s="122">
        <v>0</v>
      </c>
      <c r="L9174" s="123">
        <v>0.114221</v>
      </c>
    </row>
    <row r="9175" spans="2:12" ht="19.5" customHeight="1" x14ac:dyDescent="0.3">
      <c r="B9175" s="32" t="s">
        <v>27</v>
      </c>
      <c r="C9175" s="83" t="s">
        <v>34</v>
      </c>
      <c r="D9175" s="30" t="s">
        <v>100</v>
      </c>
      <c r="E9175" s="29">
        <v>45139</v>
      </c>
      <c r="F9175" s="28">
        <v>17.5</v>
      </c>
      <c r="G9175" s="122">
        <v>0.183314</v>
      </c>
      <c r="H9175" s="122">
        <v>0.16653899999999999</v>
      </c>
      <c r="I9175" s="122">
        <v>0</v>
      </c>
      <c r="J9175" s="122">
        <v>0</v>
      </c>
      <c r="K9175" s="122">
        <v>0</v>
      </c>
      <c r="L9175" s="123">
        <v>0.116221</v>
      </c>
    </row>
    <row r="9176" spans="2:12" ht="19.5" customHeight="1" x14ac:dyDescent="0.3">
      <c r="B9176" s="32" t="s">
        <v>27</v>
      </c>
      <c r="C9176" s="83" t="s">
        <v>34</v>
      </c>
      <c r="D9176" s="30" t="s">
        <v>100</v>
      </c>
      <c r="E9176" s="29">
        <v>45139</v>
      </c>
      <c r="F9176" s="28">
        <v>19.5</v>
      </c>
      <c r="G9176" s="122">
        <v>0.18531400000000001</v>
      </c>
      <c r="H9176" s="122">
        <v>0.16853899999999999</v>
      </c>
      <c r="I9176" s="122">
        <v>0</v>
      </c>
      <c r="J9176" s="122">
        <v>0</v>
      </c>
      <c r="K9176" s="122">
        <v>0</v>
      </c>
      <c r="L9176" s="123">
        <v>0.11822100000000001</v>
      </c>
    </row>
    <row r="9177" spans="2:12" ht="19.5" customHeight="1" x14ac:dyDescent="0.3">
      <c r="B9177" s="32" t="s">
        <v>27</v>
      </c>
      <c r="C9177" s="83" t="s">
        <v>34</v>
      </c>
      <c r="D9177" s="30" t="s">
        <v>100</v>
      </c>
      <c r="E9177" s="29">
        <v>45139</v>
      </c>
      <c r="F9177" s="28">
        <v>21.5</v>
      </c>
      <c r="G9177" s="122">
        <v>0.18731400000000001</v>
      </c>
      <c r="H9177" s="122">
        <v>0.170539</v>
      </c>
      <c r="I9177" s="122">
        <v>0</v>
      </c>
      <c r="J9177" s="122">
        <v>0</v>
      </c>
      <c r="K9177" s="122">
        <v>0</v>
      </c>
      <c r="L9177" s="123">
        <v>0.12022099999999999</v>
      </c>
    </row>
    <row r="9178" spans="2:12" ht="19.5" customHeight="1" x14ac:dyDescent="0.3">
      <c r="B9178" s="32" t="s">
        <v>27</v>
      </c>
      <c r="C9178" s="83" t="s">
        <v>34</v>
      </c>
      <c r="D9178" s="30" t="s">
        <v>100</v>
      </c>
      <c r="E9178" s="29">
        <v>45139</v>
      </c>
      <c r="F9178" s="28">
        <v>23.5</v>
      </c>
      <c r="G9178" s="122">
        <v>0.18931400000000001</v>
      </c>
      <c r="H9178" s="122">
        <v>0.172539</v>
      </c>
      <c r="I9178" s="122">
        <v>0</v>
      </c>
      <c r="J9178" s="122">
        <v>0</v>
      </c>
      <c r="K9178" s="122">
        <v>0</v>
      </c>
      <c r="L9178" s="123">
        <v>0.122221</v>
      </c>
    </row>
    <row r="9179" spans="2:12" ht="19.5" customHeight="1" x14ac:dyDescent="0.3">
      <c r="B9179" s="32" t="s">
        <v>27</v>
      </c>
      <c r="C9179" s="83" t="s">
        <v>34</v>
      </c>
      <c r="D9179" s="30" t="s">
        <v>100</v>
      </c>
      <c r="E9179" s="29">
        <v>45139</v>
      </c>
      <c r="F9179" s="28">
        <v>25.5</v>
      </c>
      <c r="G9179" s="122">
        <v>0.19131400000000001</v>
      </c>
      <c r="H9179" s="122">
        <v>0.174539</v>
      </c>
      <c r="I9179" s="122">
        <v>0</v>
      </c>
      <c r="J9179" s="122">
        <v>0</v>
      </c>
      <c r="K9179" s="122">
        <v>0</v>
      </c>
      <c r="L9179" s="123">
        <v>0.124221</v>
      </c>
    </row>
    <row r="9180" spans="2:12" ht="19.5" customHeight="1" x14ac:dyDescent="0.3">
      <c r="B9180" s="32" t="s">
        <v>57</v>
      </c>
      <c r="C9180" s="83" t="s">
        <v>34</v>
      </c>
      <c r="D9180" s="30" t="s">
        <v>100</v>
      </c>
      <c r="E9180" s="29">
        <v>45108</v>
      </c>
      <c r="F9180" s="28">
        <v>4</v>
      </c>
      <c r="G9180" s="122">
        <v>0.15099099999999999</v>
      </c>
      <c r="H9180" s="122">
        <v>0.14114299999999999</v>
      </c>
      <c r="I9180" s="122">
        <v>0</v>
      </c>
      <c r="J9180" s="122">
        <v>0</v>
      </c>
      <c r="K9180" s="122">
        <v>0</v>
      </c>
      <c r="L9180" s="122">
        <v>0.107639</v>
      </c>
    </row>
    <row r="9181" spans="2:12" ht="19.5" customHeight="1" x14ac:dyDescent="0.3">
      <c r="B9181" s="32" t="s">
        <v>57</v>
      </c>
      <c r="C9181" s="83" t="s">
        <v>34</v>
      </c>
      <c r="D9181" s="30" t="s">
        <v>100</v>
      </c>
      <c r="E9181" s="29">
        <v>45108</v>
      </c>
      <c r="F9181" s="28">
        <v>6</v>
      </c>
      <c r="G9181" s="122">
        <v>0.15299099999999999</v>
      </c>
      <c r="H9181" s="122">
        <v>0.14314299999999999</v>
      </c>
      <c r="I9181" s="122">
        <v>0</v>
      </c>
      <c r="J9181" s="122">
        <v>0</v>
      </c>
      <c r="K9181" s="122">
        <v>0</v>
      </c>
      <c r="L9181" s="122">
        <v>0.109639</v>
      </c>
    </row>
    <row r="9182" spans="2:12" ht="19.5" customHeight="1" x14ac:dyDescent="0.3">
      <c r="B9182" s="32" t="s">
        <v>57</v>
      </c>
      <c r="C9182" s="83" t="s">
        <v>34</v>
      </c>
      <c r="D9182" s="30" t="s">
        <v>100</v>
      </c>
      <c r="E9182" s="29">
        <v>45108</v>
      </c>
      <c r="F9182" s="28">
        <v>7.5</v>
      </c>
      <c r="G9182" s="122">
        <v>0.15449099999999999</v>
      </c>
      <c r="H9182" s="122">
        <v>0.14464299999999999</v>
      </c>
      <c r="I9182" s="122">
        <v>0</v>
      </c>
      <c r="J9182" s="122">
        <v>0</v>
      </c>
      <c r="K9182" s="122">
        <v>0</v>
      </c>
      <c r="L9182" s="122">
        <v>0.111139</v>
      </c>
    </row>
    <row r="9183" spans="2:12" ht="19.5" customHeight="1" x14ac:dyDescent="0.3">
      <c r="B9183" s="32" t="s">
        <v>57</v>
      </c>
      <c r="C9183" s="83" t="s">
        <v>34</v>
      </c>
      <c r="D9183" s="30" t="s">
        <v>100</v>
      </c>
      <c r="E9183" s="29">
        <v>45108</v>
      </c>
      <c r="F9183" s="28">
        <v>8.5</v>
      </c>
      <c r="G9183" s="122">
        <v>0.15549099999999999</v>
      </c>
      <c r="H9183" s="122">
        <v>0.14564299999999999</v>
      </c>
      <c r="I9183" s="122">
        <v>0</v>
      </c>
      <c r="J9183" s="122">
        <v>0</v>
      </c>
      <c r="K9183" s="122">
        <v>0</v>
      </c>
      <c r="L9183" s="122">
        <v>0.112139</v>
      </c>
    </row>
    <row r="9184" spans="2:12" ht="19.5" customHeight="1" x14ac:dyDescent="0.3">
      <c r="B9184" s="32" t="s">
        <v>57</v>
      </c>
      <c r="C9184" s="83" t="s">
        <v>34</v>
      </c>
      <c r="D9184" s="30" t="s">
        <v>100</v>
      </c>
      <c r="E9184" s="29">
        <v>45108</v>
      </c>
      <c r="F9184" s="28">
        <v>9.5</v>
      </c>
      <c r="G9184" s="122">
        <v>0.15649099999999999</v>
      </c>
      <c r="H9184" s="122">
        <v>0.146643</v>
      </c>
      <c r="I9184" s="122">
        <v>0</v>
      </c>
      <c r="J9184" s="122">
        <v>0</v>
      </c>
      <c r="K9184" s="122">
        <v>0</v>
      </c>
      <c r="L9184" s="122">
        <v>0.113139</v>
      </c>
    </row>
    <row r="9185" spans="2:12" ht="19.5" customHeight="1" x14ac:dyDescent="0.3">
      <c r="B9185" s="32" t="s">
        <v>57</v>
      </c>
      <c r="C9185" s="83" t="s">
        <v>34</v>
      </c>
      <c r="D9185" s="30" t="s">
        <v>100</v>
      </c>
      <c r="E9185" s="29">
        <v>45108</v>
      </c>
      <c r="F9185" s="28">
        <v>11.5</v>
      </c>
      <c r="G9185" s="122">
        <v>0.15849099999999999</v>
      </c>
      <c r="H9185" s="122">
        <v>0.148643</v>
      </c>
      <c r="I9185" s="122">
        <v>0</v>
      </c>
      <c r="J9185" s="122">
        <v>0</v>
      </c>
      <c r="K9185" s="122">
        <v>0</v>
      </c>
      <c r="L9185" s="122">
        <v>0.11513900000000001</v>
      </c>
    </row>
    <row r="9186" spans="2:12" ht="19.5" customHeight="1" x14ac:dyDescent="0.3">
      <c r="B9186" s="32" t="s">
        <v>57</v>
      </c>
      <c r="C9186" s="83" t="s">
        <v>34</v>
      </c>
      <c r="D9186" s="30" t="s">
        <v>100</v>
      </c>
      <c r="E9186" s="29">
        <v>45108</v>
      </c>
      <c r="F9186" s="28">
        <v>13.5</v>
      </c>
      <c r="G9186" s="122">
        <v>0.16049099999999999</v>
      </c>
      <c r="H9186" s="122">
        <v>0.150643</v>
      </c>
      <c r="I9186" s="122">
        <v>0</v>
      </c>
      <c r="J9186" s="122">
        <v>0</v>
      </c>
      <c r="K9186" s="122">
        <v>0</v>
      </c>
      <c r="L9186" s="122">
        <v>0.11713899999999999</v>
      </c>
    </row>
    <row r="9187" spans="2:12" ht="19.5" customHeight="1" x14ac:dyDescent="0.3">
      <c r="B9187" s="32" t="s">
        <v>57</v>
      </c>
      <c r="C9187" s="83" t="s">
        <v>34</v>
      </c>
      <c r="D9187" s="30" t="s">
        <v>100</v>
      </c>
      <c r="E9187" s="29">
        <v>45108</v>
      </c>
      <c r="F9187" s="28">
        <v>15.5</v>
      </c>
      <c r="G9187" s="122">
        <v>0.162491</v>
      </c>
      <c r="H9187" s="122">
        <v>0.152643</v>
      </c>
      <c r="I9187" s="122">
        <v>0</v>
      </c>
      <c r="J9187" s="122">
        <v>0</v>
      </c>
      <c r="K9187" s="122">
        <v>0</v>
      </c>
      <c r="L9187" s="122">
        <v>0.11913899999999999</v>
      </c>
    </row>
    <row r="9188" spans="2:12" ht="19.5" customHeight="1" x14ac:dyDescent="0.3">
      <c r="B9188" s="39" t="s">
        <v>57</v>
      </c>
      <c r="C9188" s="83" t="s">
        <v>34</v>
      </c>
      <c r="D9188" s="30" t="s">
        <v>100</v>
      </c>
      <c r="E9188" s="29">
        <v>45108</v>
      </c>
      <c r="F9188" s="28">
        <v>17.5</v>
      </c>
      <c r="G9188" s="122">
        <v>0.164491</v>
      </c>
      <c r="H9188" s="122">
        <v>0.154643</v>
      </c>
      <c r="I9188" s="122">
        <v>0</v>
      </c>
      <c r="J9188" s="122">
        <v>0</v>
      </c>
      <c r="K9188" s="122">
        <v>0</v>
      </c>
      <c r="L9188" s="122">
        <v>0.121139</v>
      </c>
    </row>
    <row r="9189" spans="2:12" ht="19.5" customHeight="1" x14ac:dyDescent="0.3">
      <c r="B9189" s="39" t="s">
        <v>57</v>
      </c>
      <c r="C9189" s="83" t="s">
        <v>34</v>
      </c>
      <c r="D9189" s="30" t="s">
        <v>100</v>
      </c>
      <c r="E9189" s="29">
        <v>45108</v>
      </c>
      <c r="F9189" s="28">
        <v>19.5</v>
      </c>
      <c r="G9189" s="122">
        <v>0.166491</v>
      </c>
      <c r="H9189" s="122">
        <v>0.156643</v>
      </c>
      <c r="I9189" s="122">
        <v>0</v>
      </c>
      <c r="J9189" s="122">
        <v>0</v>
      </c>
      <c r="K9189" s="122">
        <v>0</v>
      </c>
      <c r="L9189" s="122">
        <v>0.123139</v>
      </c>
    </row>
    <row r="9190" spans="2:12" ht="19.5" customHeight="1" x14ac:dyDescent="0.3">
      <c r="B9190" s="39" t="s">
        <v>57</v>
      </c>
      <c r="C9190" s="83" t="s">
        <v>34</v>
      </c>
      <c r="D9190" s="30" t="s">
        <v>100</v>
      </c>
      <c r="E9190" s="29">
        <v>45108</v>
      </c>
      <c r="F9190" s="28">
        <v>21.5</v>
      </c>
      <c r="G9190" s="122">
        <v>0.168491</v>
      </c>
      <c r="H9190" s="122">
        <v>0.15864300000000001</v>
      </c>
      <c r="I9190" s="122">
        <v>0</v>
      </c>
      <c r="J9190" s="122">
        <v>0</v>
      </c>
      <c r="K9190" s="122">
        <v>0</v>
      </c>
      <c r="L9190" s="122">
        <v>0.125139</v>
      </c>
    </row>
    <row r="9191" spans="2:12" ht="19.5" customHeight="1" x14ac:dyDescent="0.3">
      <c r="B9191" s="39" t="s">
        <v>57</v>
      </c>
      <c r="C9191" s="83" t="s">
        <v>34</v>
      </c>
      <c r="D9191" s="30" t="s">
        <v>100</v>
      </c>
      <c r="E9191" s="29">
        <v>45108</v>
      </c>
      <c r="F9191" s="28">
        <v>23.5</v>
      </c>
      <c r="G9191" s="122">
        <v>0.170491</v>
      </c>
      <c r="H9191" s="122">
        <v>0.16064300000000001</v>
      </c>
      <c r="I9191" s="122">
        <v>0</v>
      </c>
      <c r="J9191" s="122">
        <v>0</v>
      </c>
      <c r="K9191" s="122">
        <v>0</v>
      </c>
      <c r="L9191" s="122">
        <v>0.127139</v>
      </c>
    </row>
    <row r="9192" spans="2:12" ht="19.5" customHeight="1" x14ac:dyDescent="0.3">
      <c r="B9192" s="39" t="s">
        <v>57</v>
      </c>
      <c r="C9192" s="83" t="s">
        <v>34</v>
      </c>
      <c r="D9192" s="30" t="s">
        <v>100</v>
      </c>
      <c r="E9192" s="29">
        <v>45108</v>
      </c>
      <c r="F9192" s="28">
        <v>25.5</v>
      </c>
      <c r="G9192" s="122">
        <v>0.17249100000000001</v>
      </c>
      <c r="H9192" s="122">
        <v>0.16264300000000001</v>
      </c>
      <c r="I9192" s="122">
        <v>0</v>
      </c>
      <c r="J9192" s="122">
        <v>0</v>
      </c>
      <c r="K9192" s="122">
        <v>0</v>
      </c>
      <c r="L9192" s="122">
        <v>0.129139</v>
      </c>
    </row>
    <row r="9193" spans="2:12" ht="19.5" customHeight="1" x14ac:dyDescent="0.3">
      <c r="B9193" s="39" t="s">
        <v>57</v>
      </c>
      <c r="C9193" s="83" t="s">
        <v>34</v>
      </c>
      <c r="D9193" s="30" t="s">
        <v>100</v>
      </c>
      <c r="E9193" s="29">
        <v>45139</v>
      </c>
      <c r="F9193" s="28">
        <v>4</v>
      </c>
      <c r="G9193" s="122">
        <v>0</v>
      </c>
      <c r="H9193" s="122">
        <v>0</v>
      </c>
      <c r="I9193" s="122">
        <v>0.134603</v>
      </c>
      <c r="J9193" s="122">
        <v>0.12464600000000001</v>
      </c>
      <c r="K9193" s="122">
        <v>0</v>
      </c>
      <c r="L9193" s="123">
        <v>0.114813</v>
      </c>
    </row>
    <row r="9194" spans="2:12" ht="19.5" customHeight="1" x14ac:dyDescent="0.3">
      <c r="B9194" s="39" t="s">
        <v>57</v>
      </c>
      <c r="C9194" s="83" t="s">
        <v>34</v>
      </c>
      <c r="D9194" s="30" t="s">
        <v>100</v>
      </c>
      <c r="E9194" s="29">
        <v>45139</v>
      </c>
      <c r="F9194" s="28">
        <v>6</v>
      </c>
      <c r="G9194" s="122">
        <v>0</v>
      </c>
      <c r="H9194" s="122">
        <v>0</v>
      </c>
      <c r="I9194" s="122">
        <v>0.136603</v>
      </c>
      <c r="J9194" s="122">
        <v>0.12664600000000001</v>
      </c>
      <c r="K9194" s="122">
        <v>0</v>
      </c>
      <c r="L9194" s="123">
        <v>0.116813</v>
      </c>
    </row>
    <row r="9195" spans="2:12" ht="19.5" customHeight="1" x14ac:dyDescent="0.3">
      <c r="B9195" s="39" t="s">
        <v>57</v>
      </c>
      <c r="C9195" s="83" t="s">
        <v>34</v>
      </c>
      <c r="D9195" s="30" t="s">
        <v>100</v>
      </c>
      <c r="E9195" s="29">
        <v>45139</v>
      </c>
      <c r="F9195" s="28">
        <v>7.5</v>
      </c>
      <c r="G9195" s="122">
        <v>0</v>
      </c>
      <c r="H9195" s="122">
        <v>0</v>
      </c>
      <c r="I9195" s="122">
        <v>0.138103</v>
      </c>
      <c r="J9195" s="122">
        <v>0.12814600000000001</v>
      </c>
      <c r="K9195" s="122">
        <v>0</v>
      </c>
      <c r="L9195" s="123">
        <v>0.118313</v>
      </c>
    </row>
    <row r="9196" spans="2:12" ht="19.5" customHeight="1" x14ac:dyDescent="0.3">
      <c r="B9196" s="39" t="s">
        <v>57</v>
      </c>
      <c r="C9196" s="83" t="s">
        <v>34</v>
      </c>
      <c r="D9196" s="30" t="s">
        <v>100</v>
      </c>
      <c r="E9196" s="29">
        <v>45139</v>
      </c>
      <c r="F9196" s="28">
        <v>8.5</v>
      </c>
      <c r="G9196" s="122">
        <v>0</v>
      </c>
      <c r="H9196" s="122">
        <v>0</v>
      </c>
      <c r="I9196" s="122">
        <v>0.139103</v>
      </c>
      <c r="J9196" s="122">
        <v>0.12914600000000001</v>
      </c>
      <c r="K9196" s="122">
        <v>0</v>
      </c>
      <c r="L9196" s="123">
        <v>0.119313</v>
      </c>
    </row>
    <row r="9197" spans="2:12" ht="19.5" customHeight="1" x14ac:dyDescent="0.3">
      <c r="B9197" s="39" t="s">
        <v>57</v>
      </c>
      <c r="C9197" s="83" t="s">
        <v>34</v>
      </c>
      <c r="D9197" s="30" t="s">
        <v>100</v>
      </c>
      <c r="E9197" s="29">
        <v>45139</v>
      </c>
      <c r="F9197" s="28">
        <v>9.5</v>
      </c>
      <c r="G9197" s="122">
        <v>0</v>
      </c>
      <c r="H9197" s="122">
        <v>0</v>
      </c>
      <c r="I9197" s="122">
        <v>0.14010300000000001</v>
      </c>
      <c r="J9197" s="122">
        <v>0.13014600000000001</v>
      </c>
      <c r="K9197" s="122">
        <v>0</v>
      </c>
      <c r="L9197" s="123">
        <v>0.120313</v>
      </c>
    </row>
    <row r="9198" spans="2:12" ht="19.5" customHeight="1" x14ac:dyDescent="0.3">
      <c r="B9198" s="39" t="s">
        <v>57</v>
      </c>
      <c r="C9198" s="83" t="s">
        <v>34</v>
      </c>
      <c r="D9198" s="30" t="s">
        <v>100</v>
      </c>
      <c r="E9198" s="29">
        <v>45139</v>
      </c>
      <c r="F9198" s="28">
        <v>11.5</v>
      </c>
      <c r="G9198" s="122">
        <v>0</v>
      </c>
      <c r="H9198" s="122">
        <v>0</v>
      </c>
      <c r="I9198" s="122">
        <v>0.14210300000000001</v>
      </c>
      <c r="J9198" s="122">
        <v>0.13214600000000001</v>
      </c>
      <c r="K9198" s="122">
        <v>0</v>
      </c>
      <c r="L9198" s="123">
        <v>0.12231300000000001</v>
      </c>
    </row>
    <row r="9199" spans="2:12" ht="19.5" customHeight="1" x14ac:dyDescent="0.3">
      <c r="B9199" s="39" t="s">
        <v>57</v>
      </c>
      <c r="C9199" s="83" t="s">
        <v>34</v>
      </c>
      <c r="D9199" s="30" t="s">
        <v>100</v>
      </c>
      <c r="E9199" s="29">
        <v>45139</v>
      </c>
      <c r="F9199" s="28">
        <v>13.5</v>
      </c>
      <c r="G9199" s="122">
        <v>0</v>
      </c>
      <c r="H9199" s="122">
        <v>0</v>
      </c>
      <c r="I9199" s="122">
        <v>0.14410300000000001</v>
      </c>
      <c r="J9199" s="122">
        <v>0.13414599999999999</v>
      </c>
      <c r="K9199" s="122">
        <v>0</v>
      </c>
      <c r="L9199" s="123">
        <v>0.12431300000000001</v>
      </c>
    </row>
    <row r="9200" spans="2:12" ht="19.5" customHeight="1" x14ac:dyDescent="0.3">
      <c r="B9200" s="39" t="s">
        <v>57</v>
      </c>
      <c r="C9200" s="83" t="s">
        <v>34</v>
      </c>
      <c r="D9200" s="30" t="s">
        <v>100</v>
      </c>
      <c r="E9200" s="29">
        <v>45139</v>
      </c>
      <c r="F9200" s="28">
        <v>15.5</v>
      </c>
      <c r="G9200" s="122">
        <v>0</v>
      </c>
      <c r="H9200" s="122">
        <v>0</v>
      </c>
      <c r="I9200" s="122">
        <v>0.14610300000000001</v>
      </c>
      <c r="J9200" s="122">
        <v>0.13614599999999999</v>
      </c>
      <c r="K9200" s="122">
        <v>0</v>
      </c>
      <c r="L9200" s="123">
        <v>0.12631300000000001</v>
      </c>
    </row>
    <row r="9201" spans="2:12" ht="19.5" customHeight="1" x14ac:dyDescent="0.3">
      <c r="B9201" s="39" t="s">
        <v>57</v>
      </c>
      <c r="C9201" s="83" t="s">
        <v>34</v>
      </c>
      <c r="D9201" s="30" t="s">
        <v>100</v>
      </c>
      <c r="E9201" s="29">
        <v>45139</v>
      </c>
      <c r="F9201" s="28">
        <v>17.5</v>
      </c>
      <c r="G9201" s="122">
        <v>0</v>
      </c>
      <c r="H9201" s="122">
        <v>0</v>
      </c>
      <c r="I9201" s="122">
        <v>0.14810300000000001</v>
      </c>
      <c r="J9201" s="122">
        <v>0.13814599999999999</v>
      </c>
      <c r="K9201" s="122">
        <v>0</v>
      </c>
      <c r="L9201" s="123">
        <v>0.12831300000000001</v>
      </c>
    </row>
    <row r="9202" spans="2:12" ht="19.5" customHeight="1" x14ac:dyDescent="0.3">
      <c r="B9202" s="39" t="s">
        <v>57</v>
      </c>
      <c r="C9202" s="83" t="s">
        <v>34</v>
      </c>
      <c r="D9202" s="30" t="s">
        <v>100</v>
      </c>
      <c r="E9202" s="29">
        <v>45139</v>
      </c>
      <c r="F9202" s="28">
        <v>19.5</v>
      </c>
      <c r="G9202" s="122">
        <v>0</v>
      </c>
      <c r="H9202" s="122">
        <v>0</v>
      </c>
      <c r="I9202" s="122">
        <v>0.15010299999999999</v>
      </c>
      <c r="J9202" s="122">
        <v>0.14014599999999999</v>
      </c>
      <c r="K9202" s="122">
        <v>0</v>
      </c>
      <c r="L9202" s="123">
        <v>0.13031300000000001</v>
      </c>
    </row>
    <row r="9203" spans="2:12" ht="19.5" customHeight="1" x14ac:dyDescent="0.3">
      <c r="B9203" s="39" t="s">
        <v>57</v>
      </c>
      <c r="C9203" s="83" t="s">
        <v>34</v>
      </c>
      <c r="D9203" s="30" t="s">
        <v>100</v>
      </c>
      <c r="E9203" s="29">
        <v>45139</v>
      </c>
      <c r="F9203" s="28">
        <v>21.5</v>
      </c>
      <c r="G9203" s="122">
        <v>0</v>
      </c>
      <c r="H9203" s="122">
        <v>0</v>
      </c>
      <c r="I9203" s="122">
        <v>0.15210299999999999</v>
      </c>
      <c r="J9203" s="122">
        <v>0.14214599999999999</v>
      </c>
      <c r="K9203" s="122">
        <v>0</v>
      </c>
      <c r="L9203" s="123">
        <v>0.13231299999999999</v>
      </c>
    </row>
    <row r="9204" spans="2:12" ht="19.5" customHeight="1" x14ac:dyDescent="0.3">
      <c r="B9204" s="39" t="s">
        <v>57</v>
      </c>
      <c r="C9204" s="83" t="s">
        <v>34</v>
      </c>
      <c r="D9204" s="30" t="s">
        <v>100</v>
      </c>
      <c r="E9204" s="29">
        <v>45139</v>
      </c>
      <c r="F9204" s="28">
        <v>23.5</v>
      </c>
      <c r="G9204" s="122">
        <v>0</v>
      </c>
      <c r="H9204" s="122">
        <v>0</v>
      </c>
      <c r="I9204" s="122">
        <v>0.15410299999999999</v>
      </c>
      <c r="J9204" s="122">
        <v>0.144146</v>
      </c>
      <c r="K9204" s="122">
        <v>0</v>
      </c>
      <c r="L9204" s="123">
        <v>0.13431299999999999</v>
      </c>
    </row>
    <row r="9205" spans="2:12" ht="19.5" customHeight="1" x14ac:dyDescent="0.3">
      <c r="B9205" s="39" t="s">
        <v>57</v>
      </c>
      <c r="C9205" s="83" t="s">
        <v>34</v>
      </c>
      <c r="D9205" s="30" t="s">
        <v>100</v>
      </c>
      <c r="E9205" s="29">
        <v>45139</v>
      </c>
      <c r="F9205" s="28">
        <v>25.5</v>
      </c>
      <c r="G9205" s="122">
        <v>0</v>
      </c>
      <c r="H9205" s="122">
        <v>0</v>
      </c>
      <c r="I9205" s="122">
        <v>0.15610299999999999</v>
      </c>
      <c r="J9205" s="122">
        <v>0.146146</v>
      </c>
      <c r="K9205" s="122">
        <v>0</v>
      </c>
      <c r="L9205" s="123">
        <v>0.13631299999999999</v>
      </c>
    </row>
    <row r="9206" spans="2:12" ht="19.5" customHeight="1" x14ac:dyDescent="0.3">
      <c r="B9206" s="39" t="s">
        <v>57</v>
      </c>
      <c r="C9206" s="83" t="s">
        <v>28</v>
      </c>
      <c r="D9206" s="30" t="s">
        <v>43</v>
      </c>
      <c r="E9206" s="29">
        <v>45139</v>
      </c>
      <c r="F9206" s="28">
        <v>3</v>
      </c>
      <c r="G9206" s="124">
        <v>0.22043299999999999</v>
      </c>
      <c r="H9206" s="124">
        <v>0.167602</v>
      </c>
      <c r="I9206" s="124">
        <v>0.135716</v>
      </c>
      <c r="J9206" s="125">
        <v>0</v>
      </c>
      <c r="K9206" s="125">
        <v>0</v>
      </c>
      <c r="L9206" s="125">
        <v>0</v>
      </c>
    </row>
    <row r="9207" spans="2:12" ht="19.5" customHeight="1" x14ac:dyDescent="0.3">
      <c r="B9207" s="39" t="s">
        <v>57</v>
      </c>
      <c r="C9207" s="83" t="s">
        <v>28</v>
      </c>
      <c r="D9207" s="30" t="s">
        <v>43</v>
      </c>
      <c r="E9207" s="29">
        <v>45139</v>
      </c>
      <c r="F9207" s="28">
        <v>6</v>
      </c>
      <c r="G9207" s="126">
        <v>0.22343299999999999</v>
      </c>
      <c r="H9207" s="126">
        <v>0.170602</v>
      </c>
      <c r="I9207" s="126">
        <v>0.13871600000000001</v>
      </c>
      <c r="J9207" s="125">
        <v>0</v>
      </c>
      <c r="K9207" s="125">
        <v>0</v>
      </c>
      <c r="L9207" s="125">
        <v>0</v>
      </c>
    </row>
    <row r="9208" spans="2:12" ht="19.5" customHeight="1" x14ac:dyDescent="0.3">
      <c r="B9208" s="39" t="s">
        <v>57</v>
      </c>
      <c r="C9208" s="83" t="s">
        <v>28</v>
      </c>
      <c r="D9208" s="30" t="s">
        <v>43</v>
      </c>
      <c r="E9208" s="29">
        <v>45139</v>
      </c>
      <c r="F9208" s="28">
        <v>8</v>
      </c>
      <c r="G9208" s="126">
        <v>0.22543299999999999</v>
      </c>
      <c r="H9208" s="126">
        <v>0.17260200000000001</v>
      </c>
      <c r="I9208" s="126">
        <v>0.14071600000000001</v>
      </c>
      <c r="J9208" s="125">
        <v>0</v>
      </c>
      <c r="K9208" s="125">
        <v>0</v>
      </c>
      <c r="L9208" s="125">
        <v>0</v>
      </c>
    </row>
    <row r="9209" spans="2:12" ht="19.5" customHeight="1" x14ac:dyDescent="0.3">
      <c r="B9209" s="39" t="s">
        <v>57</v>
      </c>
      <c r="C9209" s="83" t="s">
        <v>28</v>
      </c>
      <c r="D9209" s="30" t="s">
        <v>43</v>
      </c>
      <c r="E9209" s="29">
        <v>45139</v>
      </c>
      <c r="F9209" s="28">
        <v>10</v>
      </c>
      <c r="G9209" s="126">
        <v>0.227433</v>
      </c>
      <c r="H9209" s="126">
        <v>0.17460200000000001</v>
      </c>
      <c r="I9209" s="126">
        <v>0.14271600000000001</v>
      </c>
      <c r="J9209" s="125">
        <v>0</v>
      </c>
      <c r="K9209" s="125">
        <v>0</v>
      </c>
      <c r="L9209" s="125">
        <v>0</v>
      </c>
    </row>
    <row r="9210" spans="2:12" ht="19.5" customHeight="1" x14ac:dyDescent="0.3">
      <c r="B9210" s="39" t="s">
        <v>57</v>
      </c>
      <c r="C9210" s="83" t="s">
        <v>28</v>
      </c>
      <c r="D9210" s="30" t="s">
        <v>43</v>
      </c>
      <c r="E9210" s="29">
        <v>45139</v>
      </c>
      <c r="F9210" s="28">
        <v>15</v>
      </c>
      <c r="G9210" s="126">
        <v>0.232433</v>
      </c>
      <c r="H9210" s="126">
        <v>0.17960200000000001</v>
      </c>
      <c r="I9210" s="126">
        <v>0.14771599999999999</v>
      </c>
      <c r="J9210" s="125">
        <v>0</v>
      </c>
      <c r="K9210" s="125">
        <v>0</v>
      </c>
      <c r="L9210" s="125">
        <v>0</v>
      </c>
    </row>
    <row r="9211" spans="2:12" ht="19.5" customHeight="1" x14ac:dyDescent="0.3">
      <c r="B9211" s="39" t="s">
        <v>57</v>
      </c>
      <c r="C9211" s="83" t="s">
        <v>28</v>
      </c>
      <c r="D9211" s="30" t="s">
        <v>43</v>
      </c>
      <c r="E9211" s="29">
        <v>45139</v>
      </c>
      <c r="F9211" s="28">
        <v>20</v>
      </c>
      <c r="G9211" s="126">
        <v>0.23743300000000001</v>
      </c>
      <c r="H9211" s="126">
        <v>0.18460199999999999</v>
      </c>
      <c r="I9211" s="126">
        <v>0.15271599999999999</v>
      </c>
      <c r="J9211" s="125">
        <v>0</v>
      </c>
      <c r="K9211" s="125">
        <v>0</v>
      </c>
      <c r="L9211" s="125">
        <v>0</v>
      </c>
    </row>
    <row r="9212" spans="2:12" ht="19.5" customHeight="1" x14ac:dyDescent="0.3">
      <c r="B9212" s="39" t="s">
        <v>57</v>
      </c>
      <c r="C9212" s="83" t="s">
        <v>28</v>
      </c>
      <c r="D9212" s="30" t="s">
        <v>43</v>
      </c>
      <c r="E9212" s="29">
        <v>45139</v>
      </c>
      <c r="F9212" s="28">
        <v>25</v>
      </c>
      <c r="G9212" s="126">
        <v>0.24243300000000001</v>
      </c>
      <c r="H9212" s="126">
        <v>0.18960199999999999</v>
      </c>
      <c r="I9212" s="126">
        <v>0.157716</v>
      </c>
      <c r="J9212" s="125">
        <v>0</v>
      </c>
      <c r="K9212" s="125">
        <v>0</v>
      </c>
      <c r="L9212" s="125">
        <v>0</v>
      </c>
    </row>
    <row r="9213" spans="2:12" ht="19.5" customHeight="1" x14ac:dyDescent="0.3">
      <c r="B9213" s="39" t="s">
        <v>57</v>
      </c>
      <c r="C9213" s="83" t="s">
        <v>28</v>
      </c>
      <c r="D9213" s="30" t="s">
        <v>43</v>
      </c>
      <c r="E9213" s="29">
        <v>45139</v>
      </c>
      <c r="F9213" s="28">
        <v>30</v>
      </c>
      <c r="G9213" s="126">
        <v>0.24743299999999999</v>
      </c>
      <c r="H9213" s="126">
        <v>0.194602</v>
      </c>
      <c r="I9213" s="126">
        <v>0.162716</v>
      </c>
      <c r="J9213" s="125">
        <v>0</v>
      </c>
      <c r="K9213" s="125">
        <v>0</v>
      </c>
      <c r="L9213" s="125">
        <v>0</v>
      </c>
    </row>
    <row r="9214" spans="2:12" ht="19.5" customHeight="1" x14ac:dyDescent="0.3">
      <c r="B9214" s="39" t="s">
        <v>57</v>
      </c>
      <c r="C9214" s="83" t="s">
        <v>33</v>
      </c>
      <c r="D9214" s="30" t="s">
        <v>43</v>
      </c>
      <c r="E9214" s="29">
        <v>45139</v>
      </c>
      <c r="F9214" s="28">
        <v>3</v>
      </c>
      <c r="G9214" s="126">
        <v>0</v>
      </c>
      <c r="H9214" s="126">
        <v>0</v>
      </c>
      <c r="I9214" s="126">
        <v>0.15312100000000001</v>
      </c>
      <c r="J9214" s="125">
        <v>0.14126</v>
      </c>
      <c r="K9214" s="125">
        <v>0</v>
      </c>
      <c r="L9214" s="125">
        <v>0.13045200000000001</v>
      </c>
    </row>
    <row r="9215" spans="2:12" ht="19.5" customHeight="1" x14ac:dyDescent="0.3">
      <c r="B9215" s="39" t="s">
        <v>57</v>
      </c>
      <c r="C9215" s="83" t="s">
        <v>33</v>
      </c>
      <c r="D9215" s="30" t="s">
        <v>43</v>
      </c>
      <c r="E9215" s="29">
        <v>45139</v>
      </c>
      <c r="F9215" s="28">
        <v>6</v>
      </c>
      <c r="G9215" s="126">
        <v>0</v>
      </c>
      <c r="H9215" s="126">
        <v>0</v>
      </c>
      <c r="I9215" s="126">
        <v>0.15612100000000001</v>
      </c>
      <c r="J9215" s="124">
        <v>0.14426</v>
      </c>
      <c r="K9215" s="124">
        <v>0</v>
      </c>
      <c r="L9215" s="124">
        <v>0.13345199999999999</v>
      </c>
    </row>
    <row r="9216" spans="2:12" ht="19.5" customHeight="1" x14ac:dyDescent="0.3">
      <c r="B9216" s="39" t="s">
        <v>57</v>
      </c>
      <c r="C9216" s="83" t="s">
        <v>33</v>
      </c>
      <c r="D9216" s="30" t="s">
        <v>43</v>
      </c>
      <c r="E9216" s="29">
        <v>45139</v>
      </c>
      <c r="F9216" s="28">
        <v>8</v>
      </c>
      <c r="G9216" s="126">
        <v>0</v>
      </c>
      <c r="H9216" s="126">
        <v>0</v>
      </c>
      <c r="I9216" s="126">
        <v>0.15812100000000001</v>
      </c>
      <c r="J9216" s="126">
        <v>0.14626</v>
      </c>
      <c r="K9216" s="126">
        <v>0</v>
      </c>
      <c r="L9216" s="126">
        <v>0.13545199999999999</v>
      </c>
    </row>
    <row r="9217" spans="2:12" ht="19.5" customHeight="1" x14ac:dyDescent="0.3">
      <c r="B9217" s="39" t="s">
        <v>57</v>
      </c>
      <c r="C9217" s="83" t="s">
        <v>33</v>
      </c>
      <c r="D9217" s="30" t="s">
        <v>43</v>
      </c>
      <c r="E9217" s="29">
        <v>45139</v>
      </c>
      <c r="F9217" s="28">
        <v>10</v>
      </c>
      <c r="G9217" s="126">
        <v>0</v>
      </c>
      <c r="H9217" s="126">
        <v>0</v>
      </c>
      <c r="I9217" s="126">
        <v>0.16012100000000001</v>
      </c>
      <c r="J9217" s="126">
        <v>0.14826</v>
      </c>
      <c r="K9217" s="126">
        <v>0</v>
      </c>
      <c r="L9217" s="126">
        <v>0.13745199999999999</v>
      </c>
    </row>
    <row r="9218" spans="2:12" ht="19.5" customHeight="1" x14ac:dyDescent="0.3">
      <c r="B9218" s="39" t="s">
        <v>57</v>
      </c>
      <c r="C9218" s="83" t="s">
        <v>33</v>
      </c>
      <c r="D9218" s="30" t="s">
        <v>43</v>
      </c>
      <c r="E9218" s="29">
        <v>45139</v>
      </c>
      <c r="F9218" s="28">
        <v>15</v>
      </c>
      <c r="G9218" s="126">
        <v>0</v>
      </c>
      <c r="H9218" s="126">
        <v>0</v>
      </c>
      <c r="I9218" s="126">
        <v>0.16512099999999999</v>
      </c>
      <c r="J9218" s="126">
        <v>0.15326000000000001</v>
      </c>
      <c r="K9218" s="126">
        <v>0</v>
      </c>
      <c r="L9218" s="126">
        <v>0.142452</v>
      </c>
    </row>
    <row r="9219" spans="2:12" ht="19.5" customHeight="1" x14ac:dyDescent="0.3">
      <c r="B9219" s="39" t="s">
        <v>57</v>
      </c>
      <c r="C9219" s="83" t="s">
        <v>33</v>
      </c>
      <c r="D9219" s="30" t="s">
        <v>43</v>
      </c>
      <c r="E9219" s="29">
        <v>45139</v>
      </c>
      <c r="F9219" s="28">
        <v>20</v>
      </c>
      <c r="G9219" s="126">
        <v>0</v>
      </c>
      <c r="H9219" s="126">
        <v>0</v>
      </c>
      <c r="I9219" s="126">
        <v>0.17012099999999999</v>
      </c>
      <c r="J9219" s="126">
        <v>0.15826000000000001</v>
      </c>
      <c r="K9219" s="126">
        <v>0</v>
      </c>
      <c r="L9219" s="126">
        <v>0.147452</v>
      </c>
    </row>
    <row r="9220" spans="2:12" ht="19.5" customHeight="1" x14ac:dyDescent="0.3">
      <c r="B9220" s="39" t="s">
        <v>57</v>
      </c>
      <c r="C9220" s="83" t="s">
        <v>33</v>
      </c>
      <c r="D9220" s="30" t="s">
        <v>43</v>
      </c>
      <c r="E9220" s="29">
        <v>45139</v>
      </c>
      <c r="F9220" s="28">
        <v>25</v>
      </c>
      <c r="G9220" s="126">
        <v>0</v>
      </c>
      <c r="H9220" s="126">
        <v>0</v>
      </c>
      <c r="I9220" s="126">
        <v>0.175121</v>
      </c>
      <c r="J9220" s="126">
        <v>0.16325999999999999</v>
      </c>
      <c r="K9220" s="126">
        <v>0</v>
      </c>
      <c r="L9220" s="126">
        <v>0.152452</v>
      </c>
    </row>
    <row r="9221" spans="2:12" ht="19.5" customHeight="1" x14ac:dyDescent="0.3">
      <c r="B9221" s="39" t="s">
        <v>57</v>
      </c>
      <c r="C9221" s="83" t="s">
        <v>33</v>
      </c>
      <c r="D9221" s="30" t="s">
        <v>43</v>
      </c>
      <c r="E9221" s="29">
        <v>45139</v>
      </c>
      <c r="F9221" s="28">
        <v>30</v>
      </c>
      <c r="G9221" s="126">
        <v>0</v>
      </c>
      <c r="H9221" s="126">
        <v>0</v>
      </c>
      <c r="I9221" s="126">
        <v>0.180121</v>
      </c>
      <c r="J9221" s="126">
        <v>0.16825999999999999</v>
      </c>
      <c r="K9221" s="126">
        <v>0</v>
      </c>
      <c r="L9221" s="126">
        <v>0.15745200000000001</v>
      </c>
    </row>
    <row r="9222" spans="2:12" ht="19.5" customHeight="1" x14ac:dyDescent="0.3">
      <c r="B9222" s="39" t="s">
        <v>57</v>
      </c>
      <c r="C9222" s="83" t="s">
        <v>34</v>
      </c>
      <c r="D9222" s="30" t="s">
        <v>43</v>
      </c>
      <c r="E9222" s="29">
        <v>45139</v>
      </c>
      <c r="F9222" s="28">
        <v>1.5</v>
      </c>
      <c r="G9222" s="126">
        <v>0</v>
      </c>
      <c r="H9222" s="126">
        <v>0</v>
      </c>
      <c r="I9222" s="126">
        <v>0.13453799999999999</v>
      </c>
      <c r="J9222" s="125">
        <v>0.124127</v>
      </c>
      <c r="K9222" s="125">
        <v>0</v>
      </c>
      <c r="L9222" s="125">
        <v>0.11611299999999999</v>
      </c>
    </row>
    <row r="9223" spans="2:12" ht="19.5" customHeight="1" x14ac:dyDescent="0.3">
      <c r="B9223" s="39" t="s">
        <v>57</v>
      </c>
      <c r="C9223" s="83" t="s">
        <v>34</v>
      </c>
      <c r="D9223" s="30" t="s">
        <v>43</v>
      </c>
      <c r="E9223" s="29">
        <v>45139</v>
      </c>
      <c r="F9223" s="28">
        <v>3</v>
      </c>
      <c r="G9223" s="126">
        <v>0</v>
      </c>
      <c r="H9223" s="126">
        <v>0</v>
      </c>
      <c r="I9223" s="126">
        <v>0.13603799999999999</v>
      </c>
      <c r="J9223" s="125">
        <v>0.12562699999999999</v>
      </c>
      <c r="K9223" s="125">
        <v>0</v>
      </c>
      <c r="L9223" s="125">
        <v>0.117613</v>
      </c>
    </row>
    <row r="9224" spans="2:12" ht="19.5" customHeight="1" x14ac:dyDescent="0.3">
      <c r="B9224" s="39" t="s">
        <v>57</v>
      </c>
      <c r="C9224" s="83" t="s">
        <v>34</v>
      </c>
      <c r="D9224" s="30" t="s">
        <v>43</v>
      </c>
      <c r="E9224" s="29">
        <v>45139</v>
      </c>
      <c r="F9224" s="28">
        <v>4</v>
      </c>
      <c r="G9224" s="126">
        <v>0</v>
      </c>
      <c r="H9224" s="126">
        <v>0</v>
      </c>
      <c r="I9224" s="126">
        <v>0.13703799999999999</v>
      </c>
      <c r="J9224" s="125">
        <v>0.12662699999999999</v>
      </c>
      <c r="K9224" s="125">
        <v>0</v>
      </c>
      <c r="L9224" s="125">
        <v>0.118613</v>
      </c>
    </row>
    <row r="9225" spans="2:12" ht="19.5" customHeight="1" x14ac:dyDescent="0.3">
      <c r="B9225" s="39" t="s">
        <v>57</v>
      </c>
      <c r="C9225" s="83" t="s">
        <v>34</v>
      </c>
      <c r="D9225" s="30" t="s">
        <v>43</v>
      </c>
      <c r="E9225" s="29">
        <v>45139</v>
      </c>
      <c r="F9225" s="28">
        <v>5</v>
      </c>
      <c r="G9225" s="126">
        <v>0</v>
      </c>
      <c r="H9225" s="126">
        <v>0</v>
      </c>
      <c r="I9225" s="126">
        <v>0.13803799999999999</v>
      </c>
      <c r="J9225" s="125">
        <v>0.12762699999999999</v>
      </c>
      <c r="K9225" s="125">
        <v>0</v>
      </c>
      <c r="L9225" s="125">
        <v>0.119613</v>
      </c>
    </row>
    <row r="9226" spans="2:12" ht="19.5" customHeight="1" x14ac:dyDescent="0.3">
      <c r="B9226" s="39" t="s">
        <v>57</v>
      </c>
      <c r="C9226" s="83" t="s">
        <v>34</v>
      </c>
      <c r="D9226" s="30" t="s">
        <v>43</v>
      </c>
      <c r="E9226" s="29">
        <v>45139</v>
      </c>
      <c r="F9226" s="28">
        <v>6</v>
      </c>
      <c r="G9226" s="126">
        <v>0</v>
      </c>
      <c r="H9226" s="126">
        <v>0</v>
      </c>
      <c r="I9226" s="126">
        <v>0.13903799999999999</v>
      </c>
      <c r="J9226" s="125">
        <v>0.12862699999999999</v>
      </c>
      <c r="K9226" s="125">
        <v>0</v>
      </c>
      <c r="L9226" s="125">
        <v>0.120613</v>
      </c>
    </row>
    <row r="9227" spans="2:12" ht="19.5" customHeight="1" x14ac:dyDescent="0.3">
      <c r="B9227" s="39" t="s">
        <v>57</v>
      </c>
      <c r="C9227" s="83" t="s">
        <v>34</v>
      </c>
      <c r="D9227" s="30" t="s">
        <v>43</v>
      </c>
      <c r="E9227" s="29">
        <v>45139</v>
      </c>
      <c r="F9227" s="28">
        <v>8</v>
      </c>
      <c r="G9227" s="126">
        <v>0</v>
      </c>
      <c r="H9227" s="126">
        <v>0</v>
      </c>
      <c r="I9227" s="126">
        <v>0.141038</v>
      </c>
      <c r="J9227" s="125">
        <v>0.13062699999999999</v>
      </c>
      <c r="K9227" s="125">
        <v>0</v>
      </c>
      <c r="L9227" s="125">
        <v>0.122613</v>
      </c>
    </row>
    <row r="9228" spans="2:12" ht="19.5" customHeight="1" x14ac:dyDescent="0.3">
      <c r="B9228" s="39" t="s">
        <v>57</v>
      </c>
      <c r="C9228" s="83" t="s">
        <v>34</v>
      </c>
      <c r="D9228" s="30" t="s">
        <v>43</v>
      </c>
      <c r="E9228" s="29">
        <v>45139</v>
      </c>
      <c r="F9228" s="28">
        <v>10</v>
      </c>
      <c r="G9228" s="126">
        <v>0</v>
      </c>
      <c r="H9228" s="126">
        <v>0</v>
      </c>
      <c r="I9228" s="126">
        <v>0.143038</v>
      </c>
      <c r="J9228" s="125">
        <v>0.13262699999999999</v>
      </c>
      <c r="K9228" s="125">
        <v>0</v>
      </c>
      <c r="L9228" s="125">
        <v>0.124613</v>
      </c>
    </row>
    <row r="9229" spans="2:12" ht="19.5" customHeight="1" x14ac:dyDescent="0.3">
      <c r="B9229" s="39" t="s">
        <v>57</v>
      </c>
      <c r="C9229" s="83" t="s">
        <v>34</v>
      </c>
      <c r="D9229" s="30" t="s">
        <v>43</v>
      </c>
      <c r="E9229" s="29">
        <v>45139</v>
      </c>
      <c r="F9229" s="28">
        <v>15</v>
      </c>
      <c r="G9229" s="126">
        <v>0</v>
      </c>
      <c r="H9229" s="126">
        <v>0</v>
      </c>
      <c r="I9229" s="126">
        <v>0.148038</v>
      </c>
      <c r="J9229" s="125">
        <v>0.137627</v>
      </c>
      <c r="K9229" s="125">
        <v>0</v>
      </c>
      <c r="L9229" s="125">
        <v>0.12961300000000001</v>
      </c>
    </row>
    <row r="9230" spans="2:12" ht="19.5" customHeight="1" x14ac:dyDescent="0.3">
      <c r="B9230" s="39" t="s">
        <v>57</v>
      </c>
      <c r="C9230" s="83" t="s">
        <v>34</v>
      </c>
      <c r="D9230" s="30" t="s">
        <v>43</v>
      </c>
      <c r="E9230" s="29">
        <v>45139</v>
      </c>
      <c r="F9230" s="28">
        <v>20</v>
      </c>
      <c r="G9230" s="126">
        <v>0</v>
      </c>
      <c r="H9230" s="126">
        <v>0</v>
      </c>
      <c r="I9230" s="126">
        <v>0.15303800000000001</v>
      </c>
      <c r="J9230" s="125">
        <v>0.142627</v>
      </c>
      <c r="K9230" s="125">
        <v>0</v>
      </c>
      <c r="L9230" s="125">
        <v>0.13461300000000001</v>
      </c>
    </row>
    <row r="9231" spans="2:12" ht="19.5" customHeight="1" x14ac:dyDescent="0.3">
      <c r="B9231" s="39" t="s">
        <v>57</v>
      </c>
      <c r="C9231" s="83" t="s">
        <v>34</v>
      </c>
      <c r="D9231" s="30" t="s">
        <v>43</v>
      </c>
      <c r="E9231" s="29">
        <v>45139</v>
      </c>
      <c r="F9231" s="28">
        <v>25</v>
      </c>
      <c r="G9231" s="126">
        <v>0</v>
      </c>
      <c r="H9231" s="126">
        <v>0</v>
      </c>
      <c r="I9231" s="126">
        <v>0.15803800000000001</v>
      </c>
      <c r="J9231" s="125">
        <v>0.14762700000000001</v>
      </c>
      <c r="K9231" s="125">
        <v>0</v>
      </c>
      <c r="L9231" s="125">
        <v>0.13961299999999999</v>
      </c>
    </row>
    <row r="9232" spans="2:12" ht="19.5" customHeight="1" x14ac:dyDescent="0.3">
      <c r="B9232" s="39" t="s">
        <v>57</v>
      </c>
      <c r="C9232" s="83" t="s">
        <v>34</v>
      </c>
      <c r="D9232" s="30" t="s">
        <v>43</v>
      </c>
      <c r="E9232" s="29">
        <v>45139</v>
      </c>
      <c r="F9232" s="28">
        <v>30</v>
      </c>
      <c r="G9232" s="126">
        <v>0</v>
      </c>
      <c r="H9232" s="126">
        <v>0</v>
      </c>
      <c r="I9232" s="126">
        <v>0.16303799999999999</v>
      </c>
      <c r="J9232" s="125">
        <v>0.15262700000000001</v>
      </c>
      <c r="K9232" s="125">
        <v>0</v>
      </c>
      <c r="L9232" s="125">
        <v>0.14461299999999999</v>
      </c>
    </row>
    <row r="9233" spans="2:12" ht="19.5" customHeight="1" x14ac:dyDescent="0.3">
      <c r="B9233" s="32" t="s">
        <v>57</v>
      </c>
      <c r="C9233" s="83" t="s">
        <v>35</v>
      </c>
      <c r="D9233" s="30" t="s">
        <v>43</v>
      </c>
      <c r="E9233" s="29">
        <v>45139</v>
      </c>
      <c r="F9233" s="28">
        <v>1.5</v>
      </c>
      <c r="G9233" s="126">
        <v>0</v>
      </c>
      <c r="H9233" s="126">
        <v>0</v>
      </c>
      <c r="I9233" s="126">
        <v>0.128721</v>
      </c>
      <c r="J9233" s="125">
        <v>0.12151000000000001</v>
      </c>
      <c r="K9233" s="125">
        <v>0</v>
      </c>
      <c r="L9233" s="125">
        <v>0.113806</v>
      </c>
    </row>
    <row r="9234" spans="2:12" ht="19.5" customHeight="1" x14ac:dyDescent="0.3">
      <c r="B9234" s="32" t="s">
        <v>57</v>
      </c>
      <c r="C9234" s="83" t="s">
        <v>35</v>
      </c>
      <c r="D9234" s="30" t="s">
        <v>43</v>
      </c>
      <c r="E9234" s="29">
        <v>45139</v>
      </c>
      <c r="F9234" s="28">
        <v>3</v>
      </c>
      <c r="G9234" s="126">
        <v>0</v>
      </c>
      <c r="H9234" s="126">
        <v>0</v>
      </c>
      <c r="I9234" s="126">
        <v>0.130221</v>
      </c>
      <c r="J9234" s="125">
        <v>0.12300999999999999</v>
      </c>
      <c r="K9234" s="125">
        <v>0</v>
      </c>
      <c r="L9234" s="125">
        <v>0.11530600000000001</v>
      </c>
    </row>
    <row r="9235" spans="2:12" ht="19.5" customHeight="1" x14ac:dyDescent="0.3">
      <c r="B9235" s="32" t="s">
        <v>57</v>
      </c>
      <c r="C9235" s="83" t="s">
        <v>35</v>
      </c>
      <c r="D9235" s="30" t="s">
        <v>43</v>
      </c>
      <c r="E9235" s="29">
        <v>45139</v>
      </c>
      <c r="F9235" s="28">
        <v>4</v>
      </c>
      <c r="G9235" s="126">
        <v>0</v>
      </c>
      <c r="H9235" s="126">
        <v>0</v>
      </c>
      <c r="I9235" s="126">
        <v>0.131221</v>
      </c>
      <c r="J9235" s="125">
        <v>0.12401</v>
      </c>
      <c r="K9235" s="125">
        <v>0</v>
      </c>
      <c r="L9235" s="125">
        <v>0.11630600000000001</v>
      </c>
    </row>
    <row r="9236" spans="2:12" ht="19.5" customHeight="1" x14ac:dyDescent="0.3">
      <c r="B9236" s="32" t="s">
        <v>57</v>
      </c>
      <c r="C9236" s="83" t="s">
        <v>35</v>
      </c>
      <c r="D9236" s="30" t="s">
        <v>43</v>
      </c>
      <c r="E9236" s="29">
        <v>45139</v>
      </c>
      <c r="F9236" s="28">
        <v>5</v>
      </c>
      <c r="G9236" s="126">
        <v>0</v>
      </c>
      <c r="H9236" s="126">
        <v>0</v>
      </c>
      <c r="I9236" s="126">
        <v>0.13222100000000001</v>
      </c>
      <c r="J9236" s="125">
        <v>0.12501000000000001</v>
      </c>
      <c r="K9236" s="125">
        <v>0</v>
      </c>
      <c r="L9236" s="125">
        <v>0.11730599999999999</v>
      </c>
    </row>
    <row r="9237" spans="2:12" ht="19.5" customHeight="1" x14ac:dyDescent="0.3">
      <c r="B9237" s="32" t="s">
        <v>57</v>
      </c>
      <c r="C9237" s="83" t="s">
        <v>35</v>
      </c>
      <c r="D9237" s="30" t="s">
        <v>43</v>
      </c>
      <c r="E9237" s="29">
        <v>45139</v>
      </c>
      <c r="F9237" s="28">
        <v>6</v>
      </c>
      <c r="G9237" s="126">
        <v>0</v>
      </c>
      <c r="H9237" s="126">
        <v>0</v>
      </c>
      <c r="I9237" s="126">
        <v>0.13322100000000001</v>
      </c>
      <c r="J9237" s="125">
        <v>0.12601000000000001</v>
      </c>
      <c r="K9237" s="125">
        <v>0</v>
      </c>
      <c r="L9237" s="125">
        <v>0.11830599999999999</v>
      </c>
    </row>
    <row r="9238" spans="2:12" ht="19.5" customHeight="1" x14ac:dyDescent="0.3">
      <c r="B9238" s="32" t="s">
        <v>57</v>
      </c>
      <c r="C9238" s="83" t="s">
        <v>35</v>
      </c>
      <c r="D9238" s="30" t="s">
        <v>43</v>
      </c>
      <c r="E9238" s="29">
        <v>45139</v>
      </c>
      <c r="F9238" s="28">
        <v>8</v>
      </c>
      <c r="G9238" s="126">
        <v>0</v>
      </c>
      <c r="H9238" s="126">
        <v>0</v>
      </c>
      <c r="I9238" s="126">
        <v>0.13522100000000001</v>
      </c>
      <c r="J9238" s="125">
        <v>0.12801000000000001</v>
      </c>
      <c r="K9238" s="125">
        <v>0</v>
      </c>
      <c r="L9238" s="125">
        <v>0.120306</v>
      </c>
    </row>
    <row r="9239" spans="2:12" ht="19.5" customHeight="1" x14ac:dyDescent="0.3">
      <c r="B9239" s="32" t="s">
        <v>57</v>
      </c>
      <c r="C9239" s="83" t="s">
        <v>35</v>
      </c>
      <c r="D9239" s="30" t="s">
        <v>43</v>
      </c>
      <c r="E9239" s="29">
        <v>45139</v>
      </c>
      <c r="F9239" s="28">
        <v>10</v>
      </c>
      <c r="G9239" s="126">
        <v>0</v>
      </c>
      <c r="H9239" s="126">
        <v>0</v>
      </c>
      <c r="I9239" s="126">
        <v>0.13722100000000001</v>
      </c>
      <c r="J9239" s="125">
        <v>0.13000999999999999</v>
      </c>
      <c r="K9239" s="125">
        <v>0</v>
      </c>
      <c r="L9239" s="125">
        <v>0.122306</v>
      </c>
    </row>
    <row r="9240" spans="2:12" ht="19.5" customHeight="1" x14ac:dyDescent="0.3">
      <c r="B9240" s="32" t="s">
        <v>57</v>
      </c>
      <c r="C9240" s="83" t="s">
        <v>35</v>
      </c>
      <c r="D9240" s="30" t="s">
        <v>43</v>
      </c>
      <c r="E9240" s="29">
        <v>45139</v>
      </c>
      <c r="F9240" s="28">
        <v>15</v>
      </c>
      <c r="G9240" s="126">
        <v>0</v>
      </c>
      <c r="H9240" s="126">
        <v>0</v>
      </c>
      <c r="I9240" s="126">
        <v>0.14222099999999999</v>
      </c>
      <c r="J9240" s="125">
        <v>0.13500999999999999</v>
      </c>
      <c r="K9240" s="125">
        <v>0</v>
      </c>
      <c r="L9240" s="125">
        <v>0.127306</v>
      </c>
    </row>
    <row r="9241" spans="2:12" ht="19.5" customHeight="1" x14ac:dyDescent="0.3">
      <c r="B9241" s="32" t="s">
        <v>57</v>
      </c>
      <c r="C9241" s="83" t="s">
        <v>35</v>
      </c>
      <c r="D9241" s="30" t="s">
        <v>43</v>
      </c>
      <c r="E9241" s="29">
        <v>45139</v>
      </c>
      <c r="F9241" s="28">
        <v>20</v>
      </c>
      <c r="G9241" s="126">
        <v>0</v>
      </c>
      <c r="H9241" s="126">
        <v>0</v>
      </c>
      <c r="I9241" s="126">
        <v>0.14722099999999999</v>
      </c>
      <c r="J9241" s="125">
        <v>0.14001</v>
      </c>
      <c r="K9241" s="125">
        <v>0</v>
      </c>
      <c r="L9241" s="125">
        <v>0.13230600000000001</v>
      </c>
    </row>
    <row r="9242" spans="2:12" ht="19.5" customHeight="1" x14ac:dyDescent="0.3">
      <c r="B9242" s="32" t="s">
        <v>57</v>
      </c>
      <c r="C9242" s="83" t="s">
        <v>35</v>
      </c>
      <c r="D9242" s="30" t="s">
        <v>43</v>
      </c>
      <c r="E9242" s="29">
        <v>45139</v>
      </c>
      <c r="F9242" s="28">
        <v>25</v>
      </c>
      <c r="G9242" s="126">
        <v>0</v>
      </c>
      <c r="H9242" s="126">
        <v>0</v>
      </c>
      <c r="I9242" s="126">
        <v>0.152221</v>
      </c>
      <c r="J9242" s="125">
        <v>0.14501</v>
      </c>
      <c r="K9242" s="125">
        <v>0</v>
      </c>
      <c r="L9242" s="125">
        <v>0.13730600000000001</v>
      </c>
    </row>
    <row r="9243" spans="2:12" ht="19.5" customHeight="1" x14ac:dyDescent="0.3">
      <c r="B9243" s="32" t="s">
        <v>57</v>
      </c>
      <c r="C9243" s="83" t="s">
        <v>35</v>
      </c>
      <c r="D9243" s="30" t="s">
        <v>43</v>
      </c>
      <c r="E9243" s="29">
        <v>45139</v>
      </c>
      <c r="F9243" s="28">
        <v>30</v>
      </c>
      <c r="G9243" s="126">
        <v>0</v>
      </c>
      <c r="H9243" s="126">
        <v>0</v>
      </c>
      <c r="I9243" s="126">
        <v>0.157221</v>
      </c>
      <c r="J9243" s="125">
        <v>0.15001</v>
      </c>
      <c r="K9243" s="125">
        <v>0</v>
      </c>
      <c r="L9243" s="125">
        <v>0.14230599999999999</v>
      </c>
    </row>
    <row r="9244" spans="2:12" ht="19.5" customHeight="1" x14ac:dyDescent="0.3">
      <c r="B9244" s="39" t="s">
        <v>27</v>
      </c>
      <c r="C9244" s="83" t="s">
        <v>28</v>
      </c>
      <c r="D9244" s="30" t="s">
        <v>43</v>
      </c>
      <c r="E9244" s="29">
        <v>45139</v>
      </c>
      <c r="F9244" s="28">
        <v>3</v>
      </c>
      <c r="G9244" s="124">
        <v>0.255805</v>
      </c>
      <c r="H9244" s="124">
        <v>0.204122</v>
      </c>
      <c r="I9244" s="124">
        <v>0.148119</v>
      </c>
      <c r="J9244" s="125">
        <v>0</v>
      </c>
      <c r="K9244" s="125">
        <v>0</v>
      </c>
      <c r="L9244" s="125">
        <v>0</v>
      </c>
    </row>
    <row r="9245" spans="2:12" ht="19.5" customHeight="1" x14ac:dyDescent="0.3">
      <c r="B9245" s="39" t="s">
        <v>27</v>
      </c>
      <c r="C9245" s="83" t="s">
        <v>28</v>
      </c>
      <c r="D9245" s="30" t="s">
        <v>43</v>
      </c>
      <c r="E9245" s="29">
        <v>45139</v>
      </c>
      <c r="F9245" s="28">
        <v>6</v>
      </c>
      <c r="G9245" s="126">
        <v>0.25880500000000001</v>
      </c>
      <c r="H9245" s="126">
        <v>0.207122</v>
      </c>
      <c r="I9245" s="126">
        <v>0.151119</v>
      </c>
      <c r="J9245" s="125">
        <v>0</v>
      </c>
      <c r="K9245" s="125">
        <v>0</v>
      </c>
      <c r="L9245" s="125">
        <v>0</v>
      </c>
    </row>
    <row r="9246" spans="2:12" ht="19.5" customHeight="1" x14ac:dyDescent="0.3">
      <c r="B9246" s="39" t="s">
        <v>27</v>
      </c>
      <c r="C9246" s="83" t="s">
        <v>28</v>
      </c>
      <c r="D9246" s="30" t="s">
        <v>43</v>
      </c>
      <c r="E9246" s="29">
        <v>45139</v>
      </c>
      <c r="F9246" s="28">
        <v>8</v>
      </c>
      <c r="G9246" s="126">
        <v>0.26080500000000001</v>
      </c>
      <c r="H9246" s="126">
        <v>0.209122</v>
      </c>
      <c r="I9246" s="126">
        <v>0.15311900000000001</v>
      </c>
      <c r="J9246" s="125">
        <v>0</v>
      </c>
      <c r="K9246" s="125">
        <v>0</v>
      </c>
      <c r="L9246" s="125">
        <v>0</v>
      </c>
    </row>
    <row r="9247" spans="2:12" ht="19.5" customHeight="1" x14ac:dyDescent="0.3">
      <c r="B9247" s="39" t="s">
        <v>27</v>
      </c>
      <c r="C9247" s="83" t="s">
        <v>28</v>
      </c>
      <c r="D9247" s="30" t="s">
        <v>43</v>
      </c>
      <c r="E9247" s="29">
        <v>45139</v>
      </c>
      <c r="F9247" s="28">
        <v>10</v>
      </c>
      <c r="G9247" s="126">
        <v>0.26280500000000001</v>
      </c>
      <c r="H9247" s="126">
        <v>0.211122</v>
      </c>
      <c r="I9247" s="126">
        <v>0.15511900000000001</v>
      </c>
      <c r="J9247" s="125">
        <v>0</v>
      </c>
      <c r="K9247" s="125">
        <v>0</v>
      </c>
      <c r="L9247" s="125">
        <v>0</v>
      </c>
    </row>
    <row r="9248" spans="2:12" ht="19.5" customHeight="1" x14ac:dyDescent="0.3">
      <c r="B9248" s="39" t="s">
        <v>27</v>
      </c>
      <c r="C9248" s="83" t="s">
        <v>28</v>
      </c>
      <c r="D9248" s="30" t="s">
        <v>43</v>
      </c>
      <c r="E9248" s="29">
        <v>45139</v>
      </c>
      <c r="F9248" s="28">
        <v>15</v>
      </c>
      <c r="G9248" s="126">
        <v>0.26780500000000002</v>
      </c>
      <c r="H9248" s="126">
        <v>0.21612200000000001</v>
      </c>
      <c r="I9248" s="126">
        <v>0.16011900000000001</v>
      </c>
      <c r="J9248" s="125">
        <v>0</v>
      </c>
      <c r="K9248" s="125">
        <v>0</v>
      </c>
      <c r="L9248" s="125">
        <v>0</v>
      </c>
    </row>
    <row r="9249" spans="2:12" ht="19.5" customHeight="1" x14ac:dyDescent="0.3">
      <c r="B9249" s="39" t="s">
        <v>27</v>
      </c>
      <c r="C9249" s="83" t="s">
        <v>28</v>
      </c>
      <c r="D9249" s="30" t="s">
        <v>43</v>
      </c>
      <c r="E9249" s="29">
        <v>45139</v>
      </c>
      <c r="F9249" s="28">
        <v>20</v>
      </c>
      <c r="G9249" s="126">
        <v>0.27280500000000002</v>
      </c>
      <c r="H9249" s="126">
        <v>0.22112200000000001</v>
      </c>
      <c r="I9249" s="126">
        <v>0.16511899999999999</v>
      </c>
      <c r="J9249" s="125">
        <v>0</v>
      </c>
      <c r="K9249" s="125">
        <v>0</v>
      </c>
      <c r="L9249" s="125">
        <v>0</v>
      </c>
    </row>
    <row r="9250" spans="2:12" ht="19.5" customHeight="1" x14ac:dyDescent="0.3">
      <c r="B9250" s="39" t="s">
        <v>27</v>
      </c>
      <c r="C9250" s="83" t="s">
        <v>28</v>
      </c>
      <c r="D9250" s="30" t="s">
        <v>43</v>
      </c>
      <c r="E9250" s="29">
        <v>45139</v>
      </c>
      <c r="F9250" s="28">
        <v>25</v>
      </c>
      <c r="G9250" s="126">
        <v>0.27780500000000002</v>
      </c>
      <c r="H9250" s="126">
        <v>0.22612199999999999</v>
      </c>
      <c r="I9250" s="126">
        <v>0.17011899999999999</v>
      </c>
      <c r="J9250" s="125">
        <v>0</v>
      </c>
      <c r="K9250" s="125">
        <v>0</v>
      </c>
      <c r="L9250" s="125">
        <v>0</v>
      </c>
    </row>
    <row r="9251" spans="2:12" ht="19.5" customHeight="1" x14ac:dyDescent="0.3">
      <c r="B9251" s="39" t="s">
        <v>27</v>
      </c>
      <c r="C9251" s="83" t="s">
        <v>28</v>
      </c>
      <c r="D9251" s="30" t="s">
        <v>43</v>
      </c>
      <c r="E9251" s="29">
        <v>45139</v>
      </c>
      <c r="F9251" s="28">
        <v>30</v>
      </c>
      <c r="G9251" s="126">
        <v>0.28280499999999997</v>
      </c>
      <c r="H9251" s="126">
        <v>0.23112199999999999</v>
      </c>
      <c r="I9251" s="126">
        <v>0.175119</v>
      </c>
      <c r="J9251" s="125">
        <v>0</v>
      </c>
      <c r="K9251" s="125">
        <v>0</v>
      </c>
      <c r="L9251" s="125">
        <v>0</v>
      </c>
    </row>
    <row r="9252" spans="2:12" ht="19.5" customHeight="1" x14ac:dyDescent="0.3">
      <c r="B9252" s="39" t="s">
        <v>27</v>
      </c>
      <c r="C9252" s="83" t="s">
        <v>33</v>
      </c>
      <c r="D9252" s="30" t="s">
        <v>43</v>
      </c>
      <c r="E9252" s="29">
        <v>45139</v>
      </c>
      <c r="F9252" s="28">
        <v>3</v>
      </c>
      <c r="G9252" s="126">
        <v>0.22178800000000001</v>
      </c>
      <c r="H9252" s="126">
        <v>0.20385400000000001</v>
      </c>
      <c r="I9252" s="126">
        <v>0</v>
      </c>
      <c r="J9252" s="125">
        <v>0</v>
      </c>
      <c r="K9252" s="125">
        <v>0</v>
      </c>
      <c r="L9252" s="125">
        <v>0.13967299999999999</v>
      </c>
    </row>
    <row r="9253" spans="2:12" ht="19.5" customHeight="1" x14ac:dyDescent="0.3">
      <c r="B9253" s="39" t="s">
        <v>27</v>
      </c>
      <c r="C9253" s="83" t="s">
        <v>33</v>
      </c>
      <c r="D9253" s="30" t="s">
        <v>43</v>
      </c>
      <c r="E9253" s="29">
        <v>45139</v>
      </c>
      <c r="F9253" s="28">
        <v>6</v>
      </c>
      <c r="G9253" s="126">
        <v>0.22478799999999999</v>
      </c>
      <c r="H9253" s="126">
        <v>0.20685400000000001</v>
      </c>
      <c r="I9253" s="126">
        <v>0</v>
      </c>
      <c r="J9253" s="125">
        <v>0</v>
      </c>
      <c r="K9253" s="125">
        <v>0</v>
      </c>
      <c r="L9253" s="125">
        <v>0.14267299999999999</v>
      </c>
    </row>
    <row r="9254" spans="2:12" ht="19.5" customHeight="1" x14ac:dyDescent="0.3">
      <c r="B9254" s="39" t="s">
        <v>27</v>
      </c>
      <c r="C9254" s="83" t="s">
        <v>33</v>
      </c>
      <c r="D9254" s="30" t="s">
        <v>43</v>
      </c>
      <c r="E9254" s="29">
        <v>45139</v>
      </c>
      <c r="F9254" s="28">
        <v>8</v>
      </c>
      <c r="G9254" s="126">
        <v>0.22678799999999999</v>
      </c>
      <c r="H9254" s="126">
        <v>0.20885400000000001</v>
      </c>
      <c r="I9254" s="126">
        <v>0</v>
      </c>
      <c r="J9254" s="125">
        <v>0</v>
      </c>
      <c r="K9254" s="125">
        <v>0</v>
      </c>
      <c r="L9254" s="125">
        <v>0.144673</v>
      </c>
    </row>
    <row r="9255" spans="2:12" ht="19.5" customHeight="1" x14ac:dyDescent="0.3">
      <c r="B9255" s="39" t="s">
        <v>27</v>
      </c>
      <c r="C9255" s="83" t="s">
        <v>33</v>
      </c>
      <c r="D9255" s="30" t="s">
        <v>43</v>
      </c>
      <c r="E9255" s="29">
        <v>45139</v>
      </c>
      <c r="F9255" s="28">
        <v>10</v>
      </c>
      <c r="G9255" s="126">
        <v>0.22878799999999999</v>
      </c>
      <c r="H9255" s="126">
        <v>0.21085400000000001</v>
      </c>
      <c r="I9255" s="126">
        <v>0</v>
      </c>
      <c r="J9255" s="125">
        <v>0</v>
      </c>
      <c r="K9255" s="125">
        <v>0</v>
      </c>
      <c r="L9255" s="125">
        <v>0.146673</v>
      </c>
    </row>
    <row r="9256" spans="2:12" ht="19.5" customHeight="1" x14ac:dyDescent="0.3">
      <c r="B9256" s="39" t="s">
        <v>27</v>
      </c>
      <c r="C9256" s="83" t="s">
        <v>33</v>
      </c>
      <c r="D9256" s="30" t="s">
        <v>43</v>
      </c>
      <c r="E9256" s="29">
        <v>45139</v>
      </c>
      <c r="F9256" s="28">
        <v>15</v>
      </c>
      <c r="G9256" s="126">
        <v>0.233788</v>
      </c>
      <c r="H9256" s="126">
        <v>0.21585399999999999</v>
      </c>
      <c r="I9256" s="126">
        <v>0</v>
      </c>
      <c r="J9256" s="125">
        <v>0</v>
      </c>
      <c r="K9256" s="125">
        <v>0</v>
      </c>
      <c r="L9256" s="125">
        <v>0.151673</v>
      </c>
    </row>
    <row r="9257" spans="2:12" ht="19.5" customHeight="1" x14ac:dyDescent="0.3">
      <c r="B9257" s="39" t="s">
        <v>27</v>
      </c>
      <c r="C9257" s="83" t="s">
        <v>33</v>
      </c>
      <c r="D9257" s="30" t="s">
        <v>43</v>
      </c>
      <c r="E9257" s="29">
        <v>45139</v>
      </c>
      <c r="F9257" s="28">
        <v>20</v>
      </c>
      <c r="G9257" s="126">
        <v>0.238788</v>
      </c>
      <c r="H9257" s="126">
        <v>0.22085399999999999</v>
      </c>
      <c r="I9257" s="126">
        <v>0</v>
      </c>
      <c r="J9257" s="125">
        <v>0</v>
      </c>
      <c r="K9257" s="125">
        <v>0</v>
      </c>
      <c r="L9257" s="125">
        <v>0.15667300000000001</v>
      </c>
    </row>
    <row r="9258" spans="2:12" ht="19.5" customHeight="1" x14ac:dyDescent="0.3">
      <c r="B9258" s="39" t="s">
        <v>27</v>
      </c>
      <c r="C9258" s="83" t="s">
        <v>33</v>
      </c>
      <c r="D9258" s="30" t="s">
        <v>43</v>
      </c>
      <c r="E9258" s="29">
        <v>45139</v>
      </c>
      <c r="F9258" s="28">
        <v>25</v>
      </c>
      <c r="G9258" s="126">
        <v>0.243788</v>
      </c>
      <c r="H9258" s="126">
        <v>0.225854</v>
      </c>
      <c r="I9258" s="126">
        <v>0</v>
      </c>
      <c r="J9258" s="125">
        <v>0</v>
      </c>
      <c r="K9258" s="125">
        <v>0</v>
      </c>
      <c r="L9258" s="125">
        <v>0.16167300000000001</v>
      </c>
    </row>
    <row r="9259" spans="2:12" ht="19.5" customHeight="1" x14ac:dyDescent="0.3">
      <c r="B9259" s="39" t="s">
        <v>27</v>
      </c>
      <c r="C9259" s="83" t="s">
        <v>33</v>
      </c>
      <c r="D9259" s="30" t="s">
        <v>43</v>
      </c>
      <c r="E9259" s="29">
        <v>45139</v>
      </c>
      <c r="F9259" s="28">
        <v>30</v>
      </c>
      <c r="G9259" s="126">
        <v>0.24878800000000001</v>
      </c>
      <c r="H9259" s="126">
        <v>0.230854</v>
      </c>
      <c r="I9259" s="126">
        <v>0</v>
      </c>
      <c r="J9259" s="125">
        <v>0</v>
      </c>
      <c r="K9259" s="125">
        <v>0</v>
      </c>
      <c r="L9259" s="125">
        <v>0.16667299999999999</v>
      </c>
    </row>
    <row r="9260" spans="2:12" ht="19.5" customHeight="1" x14ac:dyDescent="0.3">
      <c r="B9260" s="39" t="s">
        <v>27</v>
      </c>
      <c r="C9260" s="83" t="s">
        <v>34</v>
      </c>
      <c r="D9260" s="30" t="s">
        <v>43</v>
      </c>
      <c r="E9260" s="29">
        <v>45139</v>
      </c>
      <c r="F9260" s="28">
        <v>1.5</v>
      </c>
      <c r="G9260" s="126">
        <v>0.19065699999999999</v>
      </c>
      <c r="H9260" s="126">
        <v>0.17528199999999999</v>
      </c>
      <c r="I9260" s="126">
        <v>0</v>
      </c>
      <c r="J9260" s="125">
        <v>0</v>
      </c>
      <c r="K9260" s="125">
        <v>0</v>
      </c>
      <c r="L9260" s="125">
        <v>0.122673</v>
      </c>
    </row>
    <row r="9261" spans="2:12" ht="19.5" customHeight="1" x14ac:dyDescent="0.3">
      <c r="B9261" s="39" t="s">
        <v>27</v>
      </c>
      <c r="C9261" s="83" t="s">
        <v>34</v>
      </c>
      <c r="D9261" s="30" t="s">
        <v>43</v>
      </c>
      <c r="E9261" s="29">
        <v>45139</v>
      </c>
      <c r="F9261" s="28">
        <v>3</v>
      </c>
      <c r="G9261" s="126">
        <v>0.19215699999999999</v>
      </c>
      <c r="H9261" s="126">
        <v>0.17678199999999999</v>
      </c>
      <c r="I9261" s="126">
        <v>0</v>
      </c>
      <c r="J9261" s="125">
        <v>0</v>
      </c>
      <c r="K9261" s="125">
        <v>0</v>
      </c>
      <c r="L9261" s="125">
        <v>0.12417300000000001</v>
      </c>
    </row>
    <row r="9262" spans="2:12" ht="19.5" customHeight="1" x14ac:dyDescent="0.3">
      <c r="B9262" s="39" t="s">
        <v>27</v>
      </c>
      <c r="C9262" s="83" t="s">
        <v>34</v>
      </c>
      <c r="D9262" s="30" t="s">
        <v>43</v>
      </c>
      <c r="E9262" s="29">
        <v>45139</v>
      </c>
      <c r="F9262" s="28">
        <v>4</v>
      </c>
      <c r="G9262" s="126">
        <v>0.193157</v>
      </c>
      <c r="H9262" s="126">
        <v>0.177782</v>
      </c>
      <c r="I9262" s="126">
        <v>0</v>
      </c>
      <c r="J9262" s="125">
        <v>0</v>
      </c>
      <c r="K9262" s="125">
        <v>0</v>
      </c>
      <c r="L9262" s="125">
        <v>0.12517300000000001</v>
      </c>
    </row>
    <row r="9263" spans="2:12" ht="19.5" customHeight="1" x14ac:dyDescent="0.3">
      <c r="B9263" s="39" t="s">
        <v>27</v>
      </c>
      <c r="C9263" s="83" t="s">
        <v>34</v>
      </c>
      <c r="D9263" s="30" t="s">
        <v>43</v>
      </c>
      <c r="E9263" s="29">
        <v>45139</v>
      </c>
      <c r="F9263" s="28">
        <v>5</v>
      </c>
      <c r="G9263" s="126">
        <v>0.194157</v>
      </c>
      <c r="H9263" s="126">
        <v>0.178782</v>
      </c>
      <c r="I9263" s="126">
        <v>0</v>
      </c>
      <c r="J9263" s="125">
        <v>0</v>
      </c>
      <c r="K9263" s="125">
        <v>0</v>
      </c>
      <c r="L9263" s="125">
        <v>0.12617300000000001</v>
      </c>
    </row>
    <row r="9264" spans="2:12" ht="19.5" customHeight="1" x14ac:dyDescent="0.3">
      <c r="B9264" s="39" t="s">
        <v>27</v>
      </c>
      <c r="C9264" s="83" t="s">
        <v>34</v>
      </c>
      <c r="D9264" s="30" t="s">
        <v>43</v>
      </c>
      <c r="E9264" s="29">
        <v>45139</v>
      </c>
      <c r="F9264" s="28">
        <v>6</v>
      </c>
      <c r="G9264" s="126">
        <v>0.195157</v>
      </c>
      <c r="H9264" s="126">
        <v>0.179782</v>
      </c>
      <c r="I9264" s="126">
        <v>0</v>
      </c>
      <c r="J9264" s="125">
        <v>0</v>
      </c>
      <c r="K9264" s="125">
        <v>0</v>
      </c>
      <c r="L9264" s="125">
        <v>0.12717300000000001</v>
      </c>
    </row>
    <row r="9265" spans="2:12" ht="19.5" customHeight="1" x14ac:dyDescent="0.3">
      <c r="B9265" s="39" t="s">
        <v>27</v>
      </c>
      <c r="C9265" s="83" t="s">
        <v>34</v>
      </c>
      <c r="D9265" s="30" t="s">
        <v>43</v>
      </c>
      <c r="E9265" s="29">
        <v>45139</v>
      </c>
      <c r="F9265" s="28">
        <v>8</v>
      </c>
      <c r="G9265" s="126">
        <v>0.197157</v>
      </c>
      <c r="H9265" s="126">
        <v>0.181782</v>
      </c>
      <c r="I9265" s="126">
        <v>0</v>
      </c>
      <c r="J9265" s="125">
        <v>0</v>
      </c>
      <c r="K9265" s="125">
        <v>0</v>
      </c>
      <c r="L9265" s="125">
        <v>0.12917300000000001</v>
      </c>
    </row>
    <row r="9266" spans="2:12" ht="19.5" customHeight="1" x14ac:dyDescent="0.3">
      <c r="B9266" s="39" t="s">
        <v>27</v>
      </c>
      <c r="C9266" s="83" t="s">
        <v>34</v>
      </c>
      <c r="D9266" s="30" t="s">
        <v>43</v>
      </c>
      <c r="E9266" s="29">
        <v>45139</v>
      </c>
      <c r="F9266" s="28">
        <v>10</v>
      </c>
      <c r="G9266" s="126">
        <v>0.199157</v>
      </c>
      <c r="H9266" s="126">
        <v>0.183782</v>
      </c>
      <c r="I9266" s="126">
        <v>0</v>
      </c>
      <c r="J9266" s="125">
        <v>0</v>
      </c>
      <c r="K9266" s="125">
        <v>0</v>
      </c>
      <c r="L9266" s="125">
        <v>0.13117300000000001</v>
      </c>
    </row>
    <row r="9267" spans="2:12" ht="19.5" customHeight="1" x14ac:dyDescent="0.3">
      <c r="B9267" s="39" t="s">
        <v>27</v>
      </c>
      <c r="C9267" s="83" t="s">
        <v>34</v>
      </c>
      <c r="D9267" s="30" t="s">
        <v>43</v>
      </c>
      <c r="E9267" s="29">
        <v>45139</v>
      </c>
      <c r="F9267" s="28">
        <v>15</v>
      </c>
      <c r="G9267" s="126">
        <v>0.20415700000000001</v>
      </c>
      <c r="H9267" s="126">
        <v>0.18878200000000001</v>
      </c>
      <c r="I9267" s="126">
        <v>0</v>
      </c>
      <c r="J9267" s="125">
        <v>0</v>
      </c>
      <c r="K9267" s="125">
        <v>0</v>
      </c>
      <c r="L9267" s="125">
        <v>0.13617299999999999</v>
      </c>
    </row>
    <row r="9268" spans="2:12" ht="19.5" customHeight="1" x14ac:dyDescent="0.3">
      <c r="B9268" s="39" t="s">
        <v>27</v>
      </c>
      <c r="C9268" s="83" t="s">
        <v>34</v>
      </c>
      <c r="D9268" s="30" t="s">
        <v>43</v>
      </c>
      <c r="E9268" s="29">
        <v>45139</v>
      </c>
      <c r="F9268" s="28">
        <v>20</v>
      </c>
      <c r="G9268" s="126">
        <v>0.20915700000000001</v>
      </c>
      <c r="H9268" s="126">
        <v>0.19378200000000001</v>
      </c>
      <c r="I9268" s="126">
        <v>0</v>
      </c>
      <c r="J9268" s="125">
        <v>0</v>
      </c>
      <c r="K9268" s="125">
        <v>0</v>
      </c>
      <c r="L9268" s="125">
        <v>0.14117299999999999</v>
      </c>
    </row>
    <row r="9269" spans="2:12" ht="19.5" customHeight="1" x14ac:dyDescent="0.3">
      <c r="B9269" s="39" t="s">
        <v>27</v>
      </c>
      <c r="C9269" s="83" t="s">
        <v>34</v>
      </c>
      <c r="D9269" s="30" t="s">
        <v>43</v>
      </c>
      <c r="E9269" s="29">
        <v>45139</v>
      </c>
      <c r="F9269" s="28">
        <v>25</v>
      </c>
      <c r="G9269" s="126">
        <v>0.21415699999999999</v>
      </c>
      <c r="H9269" s="126">
        <v>0.19878199999999999</v>
      </c>
      <c r="I9269" s="126">
        <v>0</v>
      </c>
      <c r="J9269" s="125">
        <v>0</v>
      </c>
      <c r="K9269" s="125">
        <v>0</v>
      </c>
      <c r="L9269" s="125">
        <v>0.146173</v>
      </c>
    </row>
    <row r="9270" spans="2:12" ht="19.5" customHeight="1" x14ac:dyDescent="0.3">
      <c r="B9270" s="39" t="s">
        <v>27</v>
      </c>
      <c r="C9270" s="83" t="s">
        <v>34</v>
      </c>
      <c r="D9270" s="30" t="s">
        <v>43</v>
      </c>
      <c r="E9270" s="29">
        <v>45139</v>
      </c>
      <c r="F9270" s="28">
        <v>30</v>
      </c>
      <c r="G9270" s="126">
        <v>0.21915699999999999</v>
      </c>
      <c r="H9270" s="126">
        <v>0.20378199999999999</v>
      </c>
      <c r="I9270" s="126">
        <v>0</v>
      </c>
      <c r="J9270" s="125">
        <v>0</v>
      </c>
      <c r="K9270" s="125">
        <v>0</v>
      </c>
      <c r="L9270" s="125">
        <v>0.151173</v>
      </c>
    </row>
    <row r="9271" spans="2:12" ht="19.5" customHeight="1" x14ac:dyDescent="0.3">
      <c r="B9271" s="32" t="s">
        <v>27</v>
      </c>
      <c r="C9271" s="83" t="s">
        <v>35</v>
      </c>
      <c r="D9271" s="30" t="s">
        <v>43</v>
      </c>
      <c r="E9271" s="29">
        <v>45139</v>
      </c>
      <c r="F9271" s="28">
        <v>1.5</v>
      </c>
      <c r="G9271" s="126">
        <v>0.17477200000000001</v>
      </c>
      <c r="H9271" s="126">
        <v>0.16242799999999999</v>
      </c>
      <c r="I9271" s="126">
        <v>0</v>
      </c>
      <c r="J9271" s="125">
        <v>0</v>
      </c>
      <c r="K9271" s="125">
        <v>0</v>
      </c>
      <c r="L9271" s="125">
        <v>0.118448</v>
      </c>
    </row>
    <row r="9272" spans="2:12" ht="19.5" customHeight="1" x14ac:dyDescent="0.3">
      <c r="B9272" s="32" t="s">
        <v>27</v>
      </c>
      <c r="C9272" s="83" t="s">
        <v>35</v>
      </c>
      <c r="D9272" s="30" t="s">
        <v>43</v>
      </c>
      <c r="E9272" s="29">
        <v>45139</v>
      </c>
      <c r="F9272" s="28">
        <v>3</v>
      </c>
      <c r="G9272" s="126">
        <v>0.17627200000000001</v>
      </c>
      <c r="H9272" s="126">
        <v>0.16392799999999999</v>
      </c>
      <c r="I9272" s="126">
        <v>0</v>
      </c>
      <c r="J9272" s="125">
        <v>0</v>
      </c>
      <c r="K9272" s="125">
        <v>0</v>
      </c>
      <c r="L9272" s="125">
        <v>0.119948</v>
      </c>
    </row>
    <row r="9273" spans="2:12" ht="19.5" customHeight="1" x14ac:dyDescent="0.3">
      <c r="B9273" s="32" t="s">
        <v>27</v>
      </c>
      <c r="C9273" s="83" t="s">
        <v>35</v>
      </c>
      <c r="D9273" s="30" t="s">
        <v>43</v>
      </c>
      <c r="E9273" s="29">
        <v>45139</v>
      </c>
      <c r="F9273" s="28">
        <v>4</v>
      </c>
      <c r="G9273" s="126">
        <v>0.17727200000000001</v>
      </c>
      <c r="H9273" s="126">
        <v>0.16492799999999999</v>
      </c>
      <c r="I9273" s="126">
        <v>0</v>
      </c>
      <c r="J9273" s="125">
        <v>0</v>
      </c>
      <c r="K9273" s="125">
        <v>0</v>
      </c>
      <c r="L9273" s="125">
        <v>0.120948</v>
      </c>
    </row>
    <row r="9274" spans="2:12" ht="19.5" customHeight="1" x14ac:dyDescent="0.3">
      <c r="B9274" s="32" t="s">
        <v>27</v>
      </c>
      <c r="C9274" s="83" t="s">
        <v>35</v>
      </c>
      <c r="D9274" s="30" t="s">
        <v>43</v>
      </c>
      <c r="E9274" s="29">
        <v>45139</v>
      </c>
      <c r="F9274" s="28">
        <v>5</v>
      </c>
      <c r="G9274" s="126">
        <v>0.17827200000000001</v>
      </c>
      <c r="H9274" s="126">
        <v>0.16592799999999999</v>
      </c>
      <c r="I9274" s="126">
        <v>0</v>
      </c>
      <c r="J9274" s="125">
        <v>0</v>
      </c>
      <c r="K9274" s="125">
        <v>0</v>
      </c>
      <c r="L9274" s="125">
        <v>0.121948</v>
      </c>
    </row>
    <row r="9275" spans="2:12" ht="19.5" customHeight="1" x14ac:dyDescent="0.3">
      <c r="B9275" s="32" t="s">
        <v>27</v>
      </c>
      <c r="C9275" s="83" t="s">
        <v>35</v>
      </c>
      <c r="D9275" s="30" t="s">
        <v>43</v>
      </c>
      <c r="E9275" s="29">
        <v>45139</v>
      </c>
      <c r="F9275" s="28">
        <v>6</v>
      </c>
      <c r="G9275" s="126">
        <v>0.17927199999999999</v>
      </c>
      <c r="H9275" s="126">
        <v>0.16692799999999999</v>
      </c>
      <c r="I9275" s="126">
        <v>0</v>
      </c>
      <c r="J9275" s="125">
        <v>0</v>
      </c>
      <c r="K9275" s="125">
        <v>0</v>
      </c>
      <c r="L9275" s="125">
        <v>0.122948</v>
      </c>
    </row>
    <row r="9276" spans="2:12" ht="19.5" customHeight="1" x14ac:dyDescent="0.3">
      <c r="B9276" s="32" t="s">
        <v>27</v>
      </c>
      <c r="C9276" s="83" t="s">
        <v>35</v>
      </c>
      <c r="D9276" s="30" t="s">
        <v>43</v>
      </c>
      <c r="E9276" s="29">
        <v>45139</v>
      </c>
      <c r="F9276" s="28">
        <v>8</v>
      </c>
      <c r="G9276" s="126">
        <v>0.18127199999999999</v>
      </c>
      <c r="H9276" s="126">
        <v>0.16892799999999999</v>
      </c>
      <c r="I9276" s="126">
        <v>0</v>
      </c>
      <c r="J9276" s="125">
        <v>0</v>
      </c>
      <c r="K9276" s="125">
        <v>0</v>
      </c>
      <c r="L9276" s="125">
        <v>0.124948</v>
      </c>
    </row>
    <row r="9277" spans="2:12" ht="19.5" customHeight="1" x14ac:dyDescent="0.3">
      <c r="B9277" s="32" t="s">
        <v>27</v>
      </c>
      <c r="C9277" s="83" t="s">
        <v>35</v>
      </c>
      <c r="D9277" s="30" t="s">
        <v>43</v>
      </c>
      <c r="E9277" s="29">
        <v>45139</v>
      </c>
      <c r="F9277" s="28">
        <v>10</v>
      </c>
      <c r="G9277" s="126">
        <v>0.18327199999999999</v>
      </c>
      <c r="H9277" s="126">
        <v>0.170928</v>
      </c>
      <c r="I9277" s="126">
        <v>0</v>
      </c>
      <c r="J9277" s="125">
        <v>0</v>
      </c>
      <c r="K9277" s="125">
        <v>0</v>
      </c>
      <c r="L9277" s="125">
        <v>0.12694800000000001</v>
      </c>
    </row>
    <row r="9278" spans="2:12" ht="19.5" customHeight="1" x14ac:dyDescent="0.3">
      <c r="B9278" s="32" t="s">
        <v>27</v>
      </c>
      <c r="C9278" s="83" t="s">
        <v>35</v>
      </c>
      <c r="D9278" s="30" t="s">
        <v>43</v>
      </c>
      <c r="E9278" s="29">
        <v>45139</v>
      </c>
      <c r="F9278" s="28">
        <v>15</v>
      </c>
      <c r="G9278" s="126">
        <v>0.18827199999999999</v>
      </c>
      <c r="H9278" s="126">
        <v>0.175928</v>
      </c>
      <c r="I9278" s="126">
        <v>0</v>
      </c>
      <c r="J9278" s="125">
        <v>0</v>
      </c>
      <c r="K9278" s="125">
        <v>0</v>
      </c>
      <c r="L9278" s="125">
        <v>0.13194800000000001</v>
      </c>
    </row>
    <row r="9279" spans="2:12" ht="19.5" customHeight="1" x14ac:dyDescent="0.3">
      <c r="B9279" s="32" t="s">
        <v>27</v>
      </c>
      <c r="C9279" s="83" t="s">
        <v>35</v>
      </c>
      <c r="D9279" s="30" t="s">
        <v>43</v>
      </c>
      <c r="E9279" s="29">
        <v>45139</v>
      </c>
      <c r="F9279" s="28">
        <v>20</v>
      </c>
      <c r="G9279" s="126">
        <v>0.193272</v>
      </c>
      <c r="H9279" s="126">
        <v>0.18092800000000001</v>
      </c>
      <c r="I9279" s="126">
        <v>0</v>
      </c>
      <c r="J9279" s="125">
        <v>0</v>
      </c>
      <c r="K9279" s="125">
        <v>0</v>
      </c>
      <c r="L9279" s="125">
        <v>0.13694799999999999</v>
      </c>
    </row>
    <row r="9280" spans="2:12" ht="19.5" customHeight="1" x14ac:dyDescent="0.3">
      <c r="B9280" s="32" t="s">
        <v>27</v>
      </c>
      <c r="C9280" s="83" t="s">
        <v>35</v>
      </c>
      <c r="D9280" s="30" t="s">
        <v>43</v>
      </c>
      <c r="E9280" s="29">
        <v>45139</v>
      </c>
      <c r="F9280" s="28">
        <v>25</v>
      </c>
      <c r="G9280" s="126">
        <v>0.198272</v>
      </c>
      <c r="H9280" s="126">
        <v>0.18592800000000001</v>
      </c>
      <c r="I9280" s="126">
        <v>0</v>
      </c>
      <c r="J9280" s="125">
        <v>0</v>
      </c>
      <c r="K9280" s="125">
        <v>0</v>
      </c>
      <c r="L9280" s="125">
        <v>0.14194799999999999</v>
      </c>
    </row>
    <row r="9281" spans="2:12" ht="19.5" customHeight="1" x14ac:dyDescent="0.3">
      <c r="B9281" s="32" t="s">
        <v>27</v>
      </c>
      <c r="C9281" s="83" t="s">
        <v>35</v>
      </c>
      <c r="D9281" s="30" t="s">
        <v>43</v>
      </c>
      <c r="E9281" s="29">
        <v>45139</v>
      </c>
      <c r="F9281" s="28">
        <v>30</v>
      </c>
      <c r="G9281" s="126">
        <v>0.20327200000000001</v>
      </c>
      <c r="H9281" s="126">
        <v>0.19092799999999999</v>
      </c>
      <c r="I9281" s="126">
        <v>0</v>
      </c>
      <c r="J9281" s="125">
        <v>0</v>
      </c>
      <c r="K9281" s="125">
        <v>0</v>
      </c>
      <c r="L9281" s="125">
        <v>0.146948</v>
      </c>
    </row>
    <row r="9282" spans="2:12" ht="19.5" customHeight="1" x14ac:dyDescent="0.3">
      <c r="B9282" s="39" t="s">
        <v>54</v>
      </c>
      <c r="C9282" s="83" t="s">
        <v>28</v>
      </c>
      <c r="D9282" s="30" t="s">
        <v>43</v>
      </c>
      <c r="E9282" s="29">
        <v>45139</v>
      </c>
      <c r="F9282" s="28">
        <v>3</v>
      </c>
      <c r="G9282" s="124">
        <v>0.25384099999999998</v>
      </c>
      <c r="H9282" s="124">
        <v>0.202436</v>
      </c>
      <c r="I9282" s="124">
        <v>0.14877599999999999</v>
      </c>
      <c r="J9282" s="125">
        <v>0</v>
      </c>
      <c r="K9282" s="125">
        <v>0</v>
      </c>
      <c r="L9282" s="125">
        <v>0</v>
      </c>
    </row>
    <row r="9283" spans="2:12" ht="19.5" customHeight="1" x14ac:dyDescent="0.3">
      <c r="B9283" s="39" t="s">
        <v>54</v>
      </c>
      <c r="C9283" s="83" t="s">
        <v>28</v>
      </c>
      <c r="D9283" s="30" t="s">
        <v>43</v>
      </c>
      <c r="E9283" s="29">
        <v>45139</v>
      </c>
      <c r="F9283" s="28">
        <v>6</v>
      </c>
      <c r="G9283" s="126">
        <v>0.25684099999999999</v>
      </c>
      <c r="H9283" s="126">
        <v>0.20543600000000001</v>
      </c>
      <c r="I9283" s="126">
        <v>0.15177599999999999</v>
      </c>
      <c r="J9283" s="125">
        <v>0</v>
      </c>
      <c r="K9283" s="125">
        <v>0</v>
      </c>
      <c r="L9283" s="125">
        <v>0</v>
      </c>
    </row>
    <row r="9284" spans="2:12" ht="19.5" customHeight="1" x14ac:dyDescent="0.3">
      <c r="B9284" s="39" t="s">
        <v>54</v>
      </c>
      <c r="C9284" s="83" t="s">
        <v>28</v>
      </c>
      <c r="D9284" s="30" t="s">
        <v>43</v>
      </c>
      <c r="E9284" s="29">
        <v>45139</v>
      </c>
      <c r="F9284" s="28">
        <v>8</v>
      </c>
      <c r="G9284" s="126">
        <v>0.25884099999999999</v>
      </c>
      <c r="H9284" s="126">
        <v>0.20743600000000001</v>
      </c>
      <c r="I9284" s="126">
        <v>0.153776</v>
      </c>
      <c r="J9284" s="125">
        <v>0</v>
      </c>
      <c r="K9284" s="125">
        <v>0</v>
      </c>
      <c r="L9284" s="125">
        <v>0</v>
      </c>
    </row>
    <row r="9285" spans="2:12" ht="19.5" customHeight="1" x14ac:dyDescent="0.3">
      <c r="B9285" s="39" t="s">
        <v>54</v>
      </c>
      <c r="C9285" s="83" t="s">
        <v>28</v>
      </c>
      <c r="D9285" s="30" t="s">
        <v>43</v>
      </c>
      <c r="E9285" s="29">
        <v>45139</v>
      </c>
      <c r="F9285" s="28">
        <v>10</v>
      </c>
      <c r="G9285" s="126">
        <v>0.26084099999999999</v>
      </c>
      <c r="H9285" s="126">
        <v>0.20943600000000001</v>
      </c>
      <c r="I9285" s="126">
        <v>0.155776</v>
      </c>
      <c r="J9285" s="125">
        <v>0</v>
      </c>
      <c r="K9285" s="125">
        <v>0</v>
      </c>
      <c r="L9285" s="125">
        <v>0</v>
      </c>
    </row>
    <row r="9286" spans="2:12" ht="19.5" customHeight="1" x14ac:dyDescent="0.3">
      <c r="B9286" s="39" t="s">
        <v>54</v>
      </c>
      <c r="C9286" s="83" t="s">
        <v>28</v>
      </c>
      <c r="D9286" s="30" t="s">
        <v>43</v>
      </c>
      <c r="E9286" s="29">
        <v>45139</v>
      </c>
      <c r="F9286" s="28">
        <v>15</v>
      </c>
      <c r="G9286" s="126">
        <v>0.26584099999999999</v>
      </c>
      <c r="H9286" s="126">
        <v>0.21443599999999999</v>
      </c>
      <c r="I9286" s="126">
        <v>0.160776</v>
      </c>
      <c r="J9286" s="125">
        <v>0</v>
      </c>
      <c r="K9286" s="125">
        <v>0</v>
      </c>
      <c r="L9286" s="125">
        <v>0</v>
      </c>
    </row>
    <row r="9287" spans="2:12" ht="19.5" customHeight="1" x14ac:dyDescent="0.3">
      <c r="B9287" s="39" t="s">
        <v>54</v>
      </c>
      <c r="C9287" s="83" t="s">
        <v>28</v>
      </c>
      <c r="D9287" s="30" t="s">
        <v>43</v>
      </c>
      <c r="E9287" s="29">
        <v>45139</v>
      </c>
      <c r="F9287" s="28">
        <v>20</v>
      </c>
      <c r="G9287" s="126">
        <v>0.270841</v>
      </c>
      <c r="H9287" s="126">
        <v>0.21943599999999999</v>
      </c>
      <c r="I9287" s="126">
        <v>0.16577600000000001</v>
      </c>
      <c r="J9287" s="125">
        <v>0</v>
      </c>
      <c r="K9287" s="125">
        <v>0</v>
      </c>
      <c r="L9287" s="125">
        <v>0</v>
      </c>
    </row>
    <row r="9288" spans="2:12" ht="19.5" customHeight="1" x14ac:dyDescent="0.3">
      <c r="B9288" s="39" t="s">
        <v>54</v>
      </c>
      <c r="C9288" s="83" t="s">
        <v>28</v>
      </c>
      <c r="D9288" s="30" t="s">
        <v>43</v>
      </c>
      <c r="E9288" s="29">
        <v>45139</v>
      </c>
      <c r="F9288" s="28">
        <v>25</v>
      </c>
      <c r="G9288" s="126">
        <v>0.275841</v>
      </c>
      <c r="H9288" s="126">
        <v>0.224436</v>
      </c>
      <c r="I9288" s="126">
        <v>0.17077600000000001</v>
      </c>
      <c r="J9288" s="125">
        <v>0</v>
      </c>
      <c r="K9288" s="125">
        <v>0</v>
      </c>
      <c r="L9288" s="125">
        <v>0</v>
      </c>
    </row>
    <row r="9289" spans="2:12" ht="19.5" customHeight="1" x14ac:dyDescent="0.3">
      <c r="B9289" s="39" t="s">
        <v>54</v>
      </c>
      <c r="C9289" s="83" t="s">
        <v>28</v>
      </c>
      <c r="D9289" s="30" t="s">
        <v>43</v>
      </c>
      <c r="E9289" s="29">
        <v>45139</v>
      </c>
      <c r="F9289" s="28">
        <v>30</v>
      </c>
      <c r="G9289" s="126">
        <v>0.28084100000000001</v>
      </c>
      <c r="H9289" s="126">
        <v>0.229436</v>
      </c>
      <c r="I9289" s="126">
        <v>0.17577599999999999</v>
      </c>
      <c r="J9289" s="125">
        <v>0</v>
      </c>
      <c r="K9289" s="125">
        <v>0</v>
      </c>
      <c r="L9289" s="125">
        <v>0</v>
      </c>
    </row>
    <row r="9290" spans="2:12" ht="19.5" customHeight="1" x14ac:dyDescent="0.3">
      <c r="B9290" s="39" t="s">
        <v>54</v>
      </c>
      <c r="C9290" s="83" t="s">
        <v>33</v>
      </c>
      <c r="D9290" s="30" t="s">
        <v>43</v>
      </c>
      <c r="E9290" s="29">
        <v>45139</v>
      </c>
      <c r="F9290" s="28">
        <v>3</v>
      </c>
      <c r="G9290" s="126">
        <v>0.220748</v>
      </c>
      <c r="H9290" s="126">
        <v>0</v>
      </c>
      <c r="I9290" s="126">
        <v>0.18291099999999999</v>
      </c>
      <c r="J9290" s="125">
        <v>0</v>
      </c>
      <c r="K9290" s="125">
        <v>0</v>
      </c>
      <c r="L9290" s="125">
        <v>0.14083200000000001</v>
      </c>
    </row>
    <row r="9291" spans="2:12" ht="19.5" customHeight="1" x14ac:dyDescent="0.3">
      <c r="B9291" s="39" t="s">
        <v>54</v>
      </c>
      <c r="C9291" s="83" t="s">
        <v>33</v>
      </c>
      <c r="D9291" s="30" t="s">
        <v>43</v>
      </c>
      <c r="E9291" s="29">
        <v>45139</v>
      </c>
      <c r="F9291" s="28">
        <v>6</v>
      </c>
      <c r="G9291" s="126">
        <v>0.223748</v>
      </c>
      <c r="H9291" s="126">
        <v>0</v>
      </c>
      <c r="I9291" s="126">
        <v>0.18591099999999999</v>
      </c>
      <c r="J9291" s="125">
        <v>0</v>
      </c>
      <c r="K9291" s="125">
        <v>0</v>
      </c>
      <c r="L9291" s="125">
        <v>0.14383199999999999</v>
      </c>
    </row>
    <row r="9292" spans="2:12" ht="19.5" customHeight="1" x14ac:dyDescent="0.3">
      <c r="B9292" s="39" t="s">
        <v>54</v>
      </c>
      <c r="C9292" s="83" t="s">
        <v>33</v>
      </c>
      <c r="D9292" s="30" t="s">
        <v>43</v>
      </c>
      <c r="E9292" s="29">
        <v>45139</v>
      </c>
      <c r="F9292" s="28">
        <v>8</v>
      </c>
      <c r="G9292" s="126">
        <v>0.225748</v>
      </c>
      <c r="H9292" s="126">
        <v>0</v>
      </c>
      <c r="I9292" s="126">
        <v>0.18791099999999999</v>
      </c>
      <c r="J9292" s="125">
        <v>0</v>
      </c>
      <c r="K9292" s="125">
        <v>0</v>
      </c>
      <c r="L9292" s="125">
        <v>0.14583199999999999</v>
      </c>
    </row>
    <row r="9293" spans="2:12" ht="19.5" customHeight="1" x14ac:dyDescent="0.3">
      <c r="B9293" s="39" t="s">
        <v>54</v>
      </c>
      <c r="C9293" s="83" t="s">
        <v>33</v>
      </c>
      <c r="D9293" s="30" t="s">
        <v>43</v>
      </c>
      <c r="E9293" s="29">
        <v>45139</v>
      </c>
      <c r="F9293" s="28">
        <v>10</v>
      </c>
      <c r="G9293" s="126">
        <v>0.22774800000000001</v>
      </c>
      <c r="H9293" s="126">
        <v>0</v>
      </c>
      <c r="I9293" s="126">
        <v>0.189911</v>
      </c>
      <c r="J9293" s="125">
        <v>0</v>
      </c>
      <c r="K9293" s="125">
        <v>0</v>
      </c>
      <c r="L9293" s="125">
        <v>0.14783199999999999</v>
      </c>
    </row>
    <row r="9294" spans="2:12" ht="19.5" customHeight="1" x14ac:dyDescent="0.3">
      <c r="B9294" s="39" t="s">
        <v>54</v>
      </c>
      <c r="C9294" s="83" t="s">
        <v>33</v>
      </c>
      <c r="D9294" s="30" t="s">
        <v>43</v>
      </c>
      <c r="E9294" s="29">
        <v>45139</v>
      </c>
      <c r="F9294" s="28">
        <v>15</v>
      </c>
      <c r="G9294" s="126">
        <v>0.23274800000000001</v>
      </c>
      <c r="H9294" s="126">
        <v>0</v>
      </c>
      <c r="I9294" s="126">
        <v>0.194911</v>
      </c>
      <c r="J9294" s="125">
        <v>0</v>
      </c>
      <c r="K9294" s="125">
        <v>0</v>
      </c>
      <c r="L9294" s="125">
        <v>0.152832</v>
      </c>
    </row>
    <row r="9295" spans="2:12" ht="19.5" customHeight="1" x14ac:dyDescent="0.3">
      <c r="B9295" s="39" t="s">
        <v>54</v>
      </c>
      <c r="C9295" s="83" t="s">
        <v>33</v>
      </c>
      <c r="D9295" s="30" t="s">
        <v>43</v>
      </c>
      <c r="E9295" s="29">
        <v>45139</v>
      </c>
      <c r="F9295" s="28">
        <v>20</v>
      </c>
      <c r="G9295" s="126">
        <v>0.23774799999999999</v>
      </c>
      <c r="H9295" s="126">
        <v>0</v>
      </c>
      <c r="I9295" s="126">
        <v>0.19991100000000001</v>
      </c>
      <c r="J9295" s="125">
        <v>0</v>
      </c>
      <c r="K9295" s="125">
        <v>0</v>
      </c>
      <c r="L9295" s="125">
        <v>0.157832</v>
      </c>
    </row>
    <row r="9296" spans="2:12" ht="19.5" customHeight="1" x14ac:dyDescent="0.3">
      <c r="B9296" s="39" t="s">
        <v>54</v>
      </c>
      <c r="C9296" s="83" t="s">
        <v>33</v>
      </c>
      <c r="D9296" s="30" t="s">
        <v>43</v>
      </c>
      <c r="E9296" s="29">
        <v>45139</v>
      </c>
      <c r="F9296" s="28">
        <v>25</v>
      </c>
      <c r="G9296" s="126">
        <v>0.24274799999999999</v>
      </c>
      <c r="H9296" s="126">
        <v>0</v>
      </c>
      <c r="I9296" s="126">
        <v>0.20491100000000001</v>
      </c>
      <c r="J9296" s="125">
        <v>0</v>
      </c>
      <c r="K9296" s="125">
        <v>0</v>
      </c>
      <c r="L9296" s="125">
        <v>0.162832</v>
      </c>
    </row>
    <row r="9297" spans="2:12" ht="19.5" customHeight="1" x14ac:dyDescent="0.3">
      <c r="B9297" s="39" t="s">
        <v>54</v>
      </c>
      <c r="C9297" s="83" t="s">
        <v>33</v>
      </c>
      <c r="D9297" s="30" t="s">
        <v>43</v>
      </c>
      <c r="E9297" s="29">
        <v>45139</v>
      </c>
      <c r="F9297" s="28">
        <v>30</v>
      </c>
      <c r="G9297" s="126">
        <v>0.247748</v>
      </c>
      <c r="H9297" s="126">
        <v>0</v>
      </c>
      <c r="I9297" s="126">
        <v>0.20991099999999999</v>
      </c>
      <c r="J9297" s="125">
        <v>0</v>
      </c>
      <c r="K9297" s="125">
        <v>0</v>
      </c>
      <c r="L9297" s="125">
        <v>0.16783200000000001</v>
      </c>
    </row>
    <row r="9298" spans="2:12" ht="19.5" customHeight="1" x14ac:dyDescent="0.3">
      <c r="B9298" s="39" t="s">
        <v>54</v>
      </c>
      <c r="C9298" s="83" t="s">
        <v>34</v>
      </c>
      <c r="D9298" s="30" t="s">
        <v>43</v>
      </c>
      <c r="E9298" s="29">
        <v>45139</v>
      </c>
      <c r="F9298" s="28">
        <v>1.5</v>
      </c>
      <c r="G9298" s="126">
        <v>0.18946399999999999</v>
      </c>
      <c r="H9298" s="126">
        <v>0</v>
      </c>
      <c r="I9298" s="126">
        <v>0.160299</v>
      </c>
      <c r="J9298" s="125">
        <v>0</v>
      </c>
      <c r="K9298" s="125">
        <v>0</v>
      </c>
      <c r="L9298" s="125">
        <v>0.123902</v>
      </c>
    </row>
    <row r="9299" spans="2:12" ht="19.5" customHeight="1" x14ac:dyDescent="0.3">
      <c r="B9299" s="39" t="s">
        <v>54</v>
      </c>
      <c r="C9299" s="83" t="s">
        <v>34</v>
      </c>
      <c r="D9299" s="30" t="s">
        <v>43</v>
      </c>
      <c r="E9299" s="29">
        <v>45139</v>
      </c>
      <c r="F9299" s="28">
        <v>3</v>
      </c>
      <c r="G9299" s="126">
        <v>0.19096399999999999</v>
      </c>
      <c r="H9299" s="126">
        <v>0</v>
      </c>
      <c r="I9299" s="126">
        <v>0.161799</v>
      </c>
      <c r="J9299" s="125">
        <v>0</v>
      </c>
      <c r="K9299" s="125">
        <v>0</v>
      </c>
      <c r="L9299" s="125">
        <v>0.12540200000000001</v>
      </c>
    </row>
    <row r="9300" spans="2:12" ht="19.5" customHeight="1" x14ac:dyDescent="0.3">
      <c r="B9300" s="39" t="s">
        <v>54</v>
      </c>
      <c r="C9300" s="83" t="s">
        <v>34</v>
      </c>
      <c r="D9300" s="30" t="s">
        <v>43</v>
      </c>
      <c r="E9300" s="29">
        <v>45139</v>
      </c>
      <c r="F9300" s="28">
        <v>4</v>
      </c>
      <c r="G9300" s="126">
        <v>0.191964</v>
      </c>
      <c r="H9300" s="126">
        <v>0</v>
      </c>
      <c r="I9300" s="126">
        <v>0.162799</v>
      </c>
      <c r="J9300" s="125">
        <v>0</v>
      </c>
      <c r="K9300" s="125">
        <v>0</v>
      </c>
      <c r="L9300" s="125">
        <v>0.12640199999999999</v>
      </c>
    </row>
    <row r="9301" spans="2:12" ht="19.5" customHeight="1" x14ac:dyDescent="0.3">
      <c r="B9301" s="39" t="s">
        <v>54</v>
      </c>
      <c r="C9301" s="83" t="s">
        <v>34</v>
      </c>
      <c r="D9301" s="30" t="s">
        <v>43</v>
      </c>
      <c r="E9301" s="29">
        <v>45139</v>
      </c>
      <c r="F9301" s="28">
        <v>5</v>
      </c>
      <c r="G9301" s="126">
        <v>0.192964</v>
      </c>
      <c r="H9301" s="126">
        <v>0</v>
      </c>
      <c r="I9301" s="126">
        <v>0.163799</v>
      </c>
      <c r="J9301" s="125">
        <v>0</v>
      </c>
      <c r="K9301" s="125">
        <v>0</v>
      </c>
      <c r="L9301" s="125">
        <v>0.12740199999999999</v>
      </c>
    </row>
    <row r="9302" spans="2:12" ht="19.5" customHeight="1" x14ac:dyDescent="0.3">
      <c r="B9302" s="39" t="s">
        <v>54</v>
      </c>
      <c r="C9302" s="83" t="s">
        <v>34</v>
      </c>
      <c r="D9302" s="30" t="s">
        <v>43</v>
      </c>
      <c r="E9302" s="29">
        <v>45139</v>
      </c>
      <c r="F9302" s="28">
        <v>6</v>
      </c>
      <c r="G9302" s="126">
        <v>0.193964</v>
      </c>
      <c r="H9302" s="126">
        <v>0</v>
      </c>
      <c r="I9302" s="126">
        <v>0.164799</v>
      </c>
      <c r="J9302" s="125">
        <v>0</v>
      </c>
      <c r="K9302" s="125">
        <v>0</v>
      </c>
      <c r="L9302" s="125">
        <v>0.12840199999999999</v>
      </c>
    </row>
    <row r="9303" spans="2:12" ht="19.5" customHeight="1" x14ac:dyDescent="0.3">
      <c r="B9303" s="39" t="s">
        <v>54</v>
      </c>
      <c r="C9303" s="83" t="s">
        <v>34</v>
      </c>
      <c r="D9303" s="30" t="s">
        <v>43</v>
      </c>
      <c r="E9303" s="29">
        <v>45139</v>
      </c>
      <c r="F9303" s="28">
        <v>8</v>
      </c>
      <c r="G9303" s="126">
        <v>0.195964</v>
      </c>
      <c r="H9303" s="126">
        <v>0</v>
      </c>
      <c r="I9303" s="126">
        <v>0.166799</v>
      </c>
      <c r="J9303" s="125">
        <v>0</v>
      </c>
      <c r="K9303" s="125">
        <v>0</v>
      </c>
      <c r="L9303" s="125">
        <v>0.13040199999999999</v>
      </c>
    </row>
    <row r="9304" spans="2:12" ht="19.5" customHeight="1" x14ac:dyDescent="0.3">
      <c r="B9304" s="39" t="s">
        <v>54</v>
      </c>
      <c r="C9304" s="83" t="s">
        <v>34</v>
      </c>
      <c r="D9304" s="30" t="s">
        <v>43</v>
      </c>
      <c r="E9304" s="29">
        <v>45139</v>
      </c>
      <c r="F9304" s="28">
        <v>10</v>
      </c>
      <c r="G9304" s="126">
        <v>0.197964</v>
      </c>
      <c r="H9304" s="126">
        <v>0</v>
      </c>
      <c r="I9304" s="126">
        <v>0.168799</v>
      </c>
      <c r="J9304" s="125">
        <v>0</v>
      </c>
      <c r="K9304" s="125">
        <v>0</v>
      </c>
      <c r="L9304" s="125">
        <v>0.13240199999999999</v>
      </c>
    </row>
    <row r="9305" spans="2:12" ht="19.5" customHeight="1" x14ac:dyDescent="0.3">
      <c r="B9305" s="39" t="s">
        <v>54</v>
      </c>
      <c r="C9305" s="83" t="s">
        <v>34</v>
      </c>
      <c r="D9305" s="30" t="s">
        <v>43</v>
      </c>
      <c r="E9305" s="29">
        <v>45139</v>
      </c>
      <c r="F9305" s="28">
        <v>15</v>
      </c>
      <c r="G9305" s="126">
        <v>0.20296400000000001</v>
      </c>
      <c r="H9305" s="126">
        <v>0</v>
      </c>
      <c r="I9305" s="126">
        <v>0.17379900000000001</v>
      </c>
      <c r="J9305" s="125">
        <v>0</v>
      </c>
      <c r="K9305" s="125">
        <v>0</v>
      </c>
      <c r="L9305" s="125">
        <v>0.137402</v>
      </c>
    </row>
    <row r="9306" spans="2:12" ht="19.5" customHeight="1" x14ac:dyDescent="0.3">
      <c r="B9306" s="39" t="s">
        <v>54</v>
      </c>
      <c r="C9306" s="83" t="s">
        <v>34</v>
      </c>
      <c r="D9306" s="30" t="s">
        <v>43</v>
      </c>
      <c r="E9306" s="29">
        <v>45139</v>
      </c>
      <c r="F9306" s="28">
        <v>20</v>
      </c>
      <c r="G9306" s="126">
        <v>0.20796400000000001</v>
      </c>
      <c r="H9306" s="126">
        <v>0</v>
      </c>
      <c r="I9306" s="126">
        <v>0.17879900000000001</v>
      </c>
      <c r="J9306" s="125">
        <v>0</v>
      </c>
      <c r="K9306" s="125">
        <v>0</v>
      </c>
      <c r="L9306" s="125">
        <v>0.142402</v>
      </c>
    </row>
    <row r="9307" spans="2:12" ht="19.5" customHeight="1" x14ac:dyDescent="0.3">
      <c r="B9307" s="39" t="s">
        <v>54</v>
      </c>
      <c r="C9307" s="83" t="s">
        <v>34</v>
      </c>
      <c r="D9307" s="30" t="s">
        <v>43</v>
      </c>
      <c r="E9307" s="29">
        <v>45139</v>
      </c>
      <c r="F9307" s="28">
        <v>25</v>
      </c>
      <c r="G9307" s="126">
        <v>0.21296399999999999</v>
      </c>
      <c r="H9307" s="126">
        <v>0</v>
      </c>
      <c r="I9307" s="126">
        <v>0.18379899999999999</v>
      </c>
      <c r="J9307" s="125">
        <v>0</v>
      </c>
      <c r="K9307" s="125">
        <v>0</v>
      </c>
      <c r="L9307" s="125">
        <v>0.14740200000000001</v>
      </c>
    </row>
    <row r="9308" spans="2:12" ht="19.5" customHeight="1" x14ac:dyDescent="0.3">
      <c r="B9308" s="39" t="s">
        <v>54</v>
      </c>
      <c r="C9308" s="83" t="s">
        <v>34</v>
      </c>
      <c r="D9308" s="30" t="s">
        <v>43</v>
      </c>
      <c r="E9308" s="29">
        <v>45139</v>
      </c>
      <c r="F9308" s="28">
        <v>30</v>
      </c>
      <c r="G9308" s="126">
        <v>0.21796399999999999</v>
      </c>
      <c r="H9308" s="126">
        <v>0</v>
      </c>
      <c r="I9308" s="126">
        <v>0.18879899999999999</v>
      </c>
      <c r="J9308" s="125">
        <v>0</v>
      </c>
      <c r="K9308" s="125">
        <v>0</v>
      </c>
      <c r="L9308" s="125">
        <v>0.15240200000000001</v>
      </c>
    </row>
    <row r="9309" spans="2:12" ht="19.5" customHeight="1" x14ac:dyDescent="0.3">
      <c r="B9309" s="32" t="s">
        <v>54</v>
      </c>
      <c r="C9309" s="83" t="s">
        <v>35</v>
      </c>
      <c r="D9309" s="30" t="s">
        <v>43</v>
      </c>
      <c r="E9309" s="29">
        <v>45139</v>
      </c>
      <c r="F9309" s="28">
        <v>1.5</v>
      </c>
      <c r="G9309" s="126">
        <v>0.17357400000000001</v>
      </c>
      <c r="H9309" s="126">
        <v>0</v>
      </c>
      <c r="I9309" s="126">
        <v>0.152808</v>
      </c>
      <c r="J9309" s="125">
        <v>0</v>
      </c>
      <c r="K9309" s="125">
        <v>0</v>
      </c>
      <c r="L9309" s="125">
        <v>0.11978900000000001</v>
      </c>
    </row>
    <row r="9310" spans="2:12" ht="19.5" customHeight="1" x14ac:dyDescent="0.3">
      <c r="B9310" s="32" t="s">
        <v>54</v>
      </c>
      <c r="C9310" s="83" t="s">
        <v>35</v>
      </c>
      <c r="D9310" s="30" t="s">
        <v>43</v>
      </c>
      <c r="E9310" s="29">
        <v>45139</v>
      </c>
      <c r="F9310" s="28">
        <v>3</v>
      </c>
      <c r="G9310" s="126">
        <v>0.17507400000000001</v>
      </c>
      <c r="H9310" s="126">
        <v>0</v>
      </c>
      <c r="I9310" s="126">
        <v>0.154308</v>
      </c>
      <c r="J9310" s="125">
        <v>0</v>
      </c>
      <c r="K9310" s="125">
        <v>0</v>
      </c>
      <c r="L9310" s="125">
        <v>0.12128899999999999</v>
      </c>
    </row>
    <row r="9311" spans="2:12" ht="19.5" customHeight="1" x14ac:dyDescent="0.3">
      <c r="B9311" s="32" t="s">
        <v>54</v>
      </c>
      <c r="C9311" s="83" t="s">
        <v>35</v>
      </c>
      <c r="D9311" s="30" t="s">
        <v>43</v>
      </c>
      <c r="E9311" s="29">
        <v>45139</v>
      </c>
      <c r="F9311" s="28">
        <v>4</v>
      </c>
      <c r="G9311" s="126">
        <v>0.17607400000000001</v>
      </c>
      <c r="H9311" s="126">
        <v>0</v>
      </c>
      <c r="I9311" s="126">
        <v>0.155308</v>
      </c>
      <c r="J9311" s="125">
        <v>0</v>
      </c>
      <c r="K9311" s="125">
        <v>0</v>
      </c>
      <c r="L9311" s="125">
        <v>0.12228899999999999</v>
      </c>
    </row>
    <row r="9312" spans="2:12" ht="19.5" customHeight="1" x14ac:dyDescent="0.3">
      <c r="B9312" s="32" t="s">
        <v>54</v>
      </c>
      <c r="C9312" s="83" t="s">
        <v>35</v>
      </c>
      <c r="D9312" s="30" t="s">
        <v>43</v>
      </c>
      <c r="E9312" s="29">
        <v>45139</v>
      </c>
      <c r="F9312" s="28">
        <v>5</v>
      </c>
      <c r="G9312" s="126">
        <v>0.17707400000000001</v>
      </c>
      <c r="H9312" s="126">
        <v>0</v>
      </c>
      <c r="I9312" s="126">
        <v>0.156308</v>
      </c>
      <c r="J9312" s="125">
        <v>0</v>
      </c>
      <c r="K9312" s="125">
        <v>0</v>
      </c>
      <c r="L9312" s="125">
        <v>0.123289</v>
      </c>
    </row>
    <row r="9313" spans="2:12" ht="19.5" customHeight="1" x14ac:dyDescent="0.3">
      <c r="B9313" s="32" t="s">
        <v>54</v>
      </c>
      <c r="C9313" s="83" t="s">
        <v>35</v>
      </c>
      <c r="D9313" s="30" t="s">
        <v>43</v>
      </c>
      <c r="E9313" s="29">
        <v>45139</v>
      </c>
      <c r="F9313" s="28">
        <v>6</v>
      </c>
      <c r="G9313" s="126">
        <v>0.17807400000000001</v>
      </c>
      <c r="H9313" s="126">
        <v>0</v>
      </c>
      <c r="I9313" s="126">
        <v>0.157308</v>
      </c>
      <c r="J9313" s="125">
        <v>0</v>
      </c>
      <c r="K9313" s="125">
        <v>0</v>
      </c>
      <c r="L9313" s="125">
        <v>0.124289</v>
      </c>
    </row>
    <row r="9314" spans="2:12" ht="19.5" customHeight="1" x14ac:dyDescent="0.3">
      <c r="B9314" s="32" t="s">
        <v>54</v>
      </c>
      <c r="C9314" s="83" t="s">
        <v>35</v>
      </c>
      <c r="D9314" s="30" t="s">
        <v>43</v>
      </c>
      <c r="E9314" s="29">
        <v>45139</v>
      </c>
      <c r="F9314" s="28">
        <v>8</v>
      </c>
      <c r="G9314" s="126">
        <v>0.18007400000000001</v>
      </c>
      <c r="H9314" s="126">
        <v>0</v>
      </c>
      <c r="I9314" s="126">
        <v>0.15930800000000001</v>
      </c>
      <c r="J9314" s="125">
        <v>0</v>
      </c>
      <c r="K9314" s="125">
        <v>0</v>
      </c>
      <c r="L9314" s="125">
        <v>0.12628900000000001</v>
      </c>
    </row>
    <row r="9315" spans="2:12" ht="19.5" customHeight="1" x14ac:dyDescent="0.3">
      <c r="B9315" s="32" t="s">
        <v>54</v>
      </c>
      <c r="C9315" s="83" t="s">
        <v>35</v>
      </c>
      <c r="D9315" s="30" t="s">
        <v>43</v>
      </c>
      <c r="E9315" s="29">
        <v>45139</v>
      </c>
      <c r="F9315" s="28">
        <v>10</v>
      </c>
      <c r="G9315" s="126">
        <v>0.18207400000000001</v>
      </c>
      <c r="H9315" s="126">
        <v>0</v>
      </c>
      <c r="I9315" s="126">
        <v>0.16130800000000001</v>
      </c>
      <c r="J9315" s="125">
        <v>0</v>
      </c>
      <c r="K9315" s="125">
        <v>0</v>
      </c>
      <c r="L9315" s="125">
        <v>0.12828899999999999</v>
      </c>
    </row>
    <row r="9316" spans="2:12" ht="19.5" customHeight="1" x14ac:dyDescent="0.3">
      <c r="B9316" s="32" t="s">
        <v>54</v>
      </c>
      <c r="C9316" s="83" t="s">
        <v>35</v>
      </c>
      <c r="D9316" s="30" t="s">
        <v>43</v>
      </c>
      <c r="E9316" s="29">
        <v>45139</v>
      </c>
      <c r="F9316" s="28">
        <v>15</v>
      </c>
      <c r="G9316" s="126">
        <v>0.18707399999999999</v>
      </c>
      <c r="H9316" s="126">
        <v>0</v>
      </c>
      <c r="I9316" s="126">
        <v>0.16630800000000001</v>
      </c>
      <c r="J9316" s="125">
        <v>0</v>
      </c>
      <c r="K9316" s="125">
        <v>0</v>
      </c>
      <c r="L9316" s="125">
        <v>0.13328899999999999</v>
      </c>
    </row>
    <row r="9317" spans="2:12" ht="19.5" customHeight="1" x14ac:dyDescent="0.3">
      <c r="B9317" s="32" t="s">
        <v>54</v>
      </c>
      <c r="C9317" s="83" t="s">
        <v>35</v>
      </c>
      <c r="D9317" s="30" t="s">
        <v>43</v>
      </c>
      <c r="E9317" s="29">
        <v>45139</v>
      </c>
      <c r="F9317" s="28">
        <v>20</v>
      </c>
      <c r="G9317" s="126">
        <v>0.19207399999999999</v>
      </c>
      <c r="H9317" s="126">
        <v>0</v>
      </c>
      <c r="I9317" s="126">
        <v>0.17130799999999999</v>
      </c>
      <c r="J9317" s="125">
        <v>0</v>
      </c>
      <c r="K9317" s="125">
        <v>0</v>
      </c>
      <c r="L9317" s="125">
        <v>0.138289</v>
      </c>
    </row>
    <row r="9318" spans="2:12" ht="19.5" customHeight="1" x14ac:dyDescent="0.3">
      <c r="B9318" s="32" t="s">
        <v>54</v>
      </c>
      <c r="C9318" s="83" t="s">
        <v>35</v>
      </c>
      <c r="D9318" s="30" t="s">
        <v>43</v>
      </c>
      <c r="E9318" s="29">
        <v>45139</v>
      </c>
      <c r="F9318" s="28">
        <v>25</v>
      </c>
      <c r="G9318" s="126">
        <v>0.197074</v>
      </c>
      <c r="H9318" s="126">
        <v>0</v>
      </c>
      <c r="I9318" s="126">
        <v>0.17630799999999999</v>
      </c>
      <c r="J9318" s="125">
        <v>0</v>
      </c>
      <c r="K9318" s="125">
        <v>0</v>
      </c>
      <c r="L9318" s="125">
        <v>0.143289</v>
      </c>
    </row>
    <row r="9319" spans="2:12" ht="19.5" customHeight="1" x14ac:dyDescent="0.3">
      <c r="B9319" s="32" t="s">
        <v>54</v>
      </c>
      <c r="C9319" s="83" t="s">
        <v>35</v>
      </c>
      <c r="D9319" s="30" t="s">
        <v>43</v>
      </c>
      <c r="E9319" s="29">
        <v>45139</v>
      </c>
      <c r="F9319" s="28">
        <v>30</v>
      </c>
      <c r="G9319" s="126">
        <v>0.202074</v>
      </c>
      <c r="H9319" s="126">
        <v>0</v>
      </c>
      <c r="I9319" s="126">
        <v>0.181308</v>
      </c>
      <c r="J9319" s="125">
        <v>0</v>
      </c>
      <c r="K9319" s="125">
        <v>0</v>
      </c>
      <c r="L9319" s="125">
        <v>0.148289</v>
      </c>
    </row>
    <row r="9320" spans="2:12" ht="19.5" customHeight="1" x14ac:dyDescent="0.3">
      <c r="B9320" s="90" t="s">
        <v>57</v>
      </c>
      <c r="C9320" s="127" t="s">
        <v>28</v>
      </c>
      <c r="D9320" s="128" t="s">
        <v>60</v>
      </c>
      <c r="E9320" s="70">
        <v>45139</v>
      </c>
      <c r="F9320" s="71" t="s">
        <v>134</v>
      </c>
      <c r="G9320" s="142">
        <v>0.25201519999999999</v>
      </c>
      <c r="H9320" s="142">
        <v>0.20006360000000001</v>
      </c>
      <c r="I9320" s="142">
        <v>0.1684959</v>
      </c>
      <c r="J9320" s="143">
        <v>0</v>
      </c>
      <c r="K9320" s="143">
        <v>0</v>
      </c>
      <c r="L9320" s="144">
        <v>0</v>
      </c>
    </row>
    <row r="9321" spans="2:12" ht="19.5" customHeight="1" x14ac:dyDescent="0.3">
      <c r="B9321" s="90" t="s">
        <v>57</v>
      </c>
      <c r="C9321" s="127" t="s">
        <v>28</v>
      </c>
      <c r="D9321" s="128" t="s">
        <v>60</v>
      </c>
      <c r="E9321" s="70">
        <v>45139</v>
      </c>
      <c r="F9321" s="71" t="s">
        <v>135</v>
      </c>
      <c r="G9321" s="145">
        <v>0.24701519999999999</v>
      </c>
      <c r="H9321" s="145">
        <v>0.1950636</v>
      </c>
      <c r="I9321" s="145">
        <v>0.1634959</v>
      </c>
      <c r="J9321" s="146">
        <v>0</v>
      </c>
      <c r="K9321" s="146">
        <v>0</v>
      </c>
      <c r="L9321" s="147">
        <v>0</v>
      </c>
    </row>
    <row r="9322" spans="2:12" ht="19.5" customHeight="1" x14ac:dyDescent="0.3">
      <c r="B9322" s="90" t="s">
        <v>57</v>
      </c>
      <c r="C9322" s="127" t="s">
        <v>28</v>
      </c>
      <c r="D9322" s="128" t="s">
        <v>60</v>
      </c>
      <c r="E9322" s="70">
        <v>45139</v>
      </c>
      <c r="F9322" s="71" t="s">
        <v>136</v>
      </c>
      <c r="G9322" s="145">
        <v>0.24201520000000001</v>
      </c>
      <c r="H9322" s="145">
        <v>0.1900636</v>
      </c>
      <c r="I9322" s="145">
        <v>0.1584959</v>
      </c>
      <c r="J9322" s="146">
        <v>0</v>
      </c>
      <c r="K9322" s="146">
        <v>0</v>
      </c>
      <c r="L9322" s="147">
        <v>0</v>
      </c>
    </row>
    <row r="9323" spans="2:12" ht="19.5" customHeight="1" x14ac:dyDescent="0.3">
      <c r="B9323" s="90" t="s">
        <v>57</v>
      </c>
      <c r="C9323" s="127" t="s">
        <v>28</v>
      </c>
      <c r="D9323" s="128" t="s">
        <v>60</v>
      </c>
      <c r="E9323" s="70">
        <v>45139</v>
      </c>
      <c r="F9323" s="71" t="s">
        <v>137</v>
      </c>
      <c r="G9323" s="145">
        <v>0.23701520000000001</v>
      </c>
      <c r="H9323" s="145">
        <v>0.18506359999999999</v>
      </c>
      <c r="I9323" s="145">
        <v>0.15349589999999999</v>
      </c>
      <c r="J9323" s="146">
        <v>0</v>
      </c>
      <c r="K9323" s="146">
        <v>0</v>
      </c>
      <c r="L9323" s="147">
        <v>0</v>
      </c>
    </row>
    <row r="9324" spans="2:12" ht="19.5" customHeight="1" x14ac:dyDescent="0.3">
      <c r="B9324" s="90" t="s">
        <v>57</v>
      </c>
      <c r="C9324" s="127" t="s">
        <v>28</v>
      </c>
      <c r="D9324" s="128" t="s">
        <v>60</v>
      </c>
      <c r="E9324" s="70">
        <v>45139</v>
      </c>
      <c r="F9324" s="71" t="s">
        <v>138</v>
      </c>
      <c r="G9324" s="145">
        <v>0.23501520000000001</v>
      </c>
      <c r="H9324" s="145">
        <v>0.18306359999999999</v>
      </c>
      <c r="I9324" s="145">
        <v>0.15149589999999999</v>
      </c>
      <c r="J9324" s="146">
        <v>0</v>
      </c>
      <c r="K9324" s="146">
        <v>0</v>
      </c>
      <c r="L9324" s="147">
        <v>0</v>
      </c>
    </row>
    <row r="9325" spans="2:12" ht="19.5" customHeight="1" x14ac:dyDescent="0.3">
      <c r="B9325" s="90" t="s">
        <v>57</v>
      </c>
      <c r="C9325" s="127" t="s">
        <v>28</v>
      </c>
      <c r="D9325" s="128" t="s">
        <v>60</v>
      </c>
      <c r="E9325" s="70">
        <v>45139</v>
      </c>
      <c r="F9325" s="71" t="s">
        <v>139</v>
      </c>
      <c r="G9325" s="145">
        <v>0.2320152</v>
      </c>
      <c r="H9325" s="145">
        <v>0.18006359999999999</v>
      </c>
      <c r="I9325" s="145">
        <v>0.14849589999999999</v>
      </c>
      <c r="J9325" s="146">
        <v>0</v>
      </c>
      <c r="K9325" s="146">
        <v>0</v>
      </c>
      <c r="L9325" s="147">
        <v>0</v>
      </c>
    </row>
    <row r="9326" spans="2:12" ht="19.5" customHeight="1" x14ac:dyDescent="0.3">
      <c r="B9326" s="90" t="s">
        <v>57</v>
      </c>
      <c r="C9326" s="127" t="s">
        <v>28</v>
      </c>
      <c r="D9326" s="128" t="s">
        <v>60</v>
      </c>
      <c r="E9326" s="70">
        <v>45139</v>
      </c>
      <c r="F9326" s="71" t="s">
        <v>140</v>
      </c>
      <c r="G9326" s="145">
        <v>0.2290152</v>
      </c>
      <c r="H9326" s="145">
        <v>0.17706359999999999</v>
      </c>
      <c r="I9326" s="145">
        <v>0.14549590000000001</v>
      </c>
      <c r="J9326" s="146">
        <v>0</v>
      </c>
      <c r="K9326" s="146">
        <v>0</v>
      </c>
      <c r="L9326" s="147">
        <v>0</v>
      </c>
    </row>
    <row r="9327" spans="2:12" ht="19.5" customHeight="1" x14ac:dyDescent="0.3">
      <c r="B9327" s="90" t="s">
        <v>57</v>
      </c>
      <c r="C9327" s="127" t="s">
        <v>28</v>
      </c>
      <c r="D9327" s="128" t="s">
        <v>60</v>
      </c>
      <c r="E9327" s="70">
        <v>45139</v>
      </c>
      <c r="F9327" s="71" t="s">
        <v>141</v>
      </c>
      <c r="G9327" s="145">
        <v>0.2270152</v>
      </c>
      <c r="H9327" s="145">
        <v>0.17506360000000001</v>
      </c>
      <c r="I9327" s="145">
        <v>0.14349590000000001</v>
      </c>
      <c r="J9327" s="146">
        <v>0</v>
      </c>
      <c r="K9327" s="146">
        <v>0</v>
      </c>
      <c r="L9327" s="147">
        <v>0</v>
      </c>
    </row>
    <row r="9328" spans="2:12" ht="19.5" customHeight="1" x14ac:dyDescent="0.3">
      <c r="B9328" s="90" t="s">
        <v>57</v>
      </c>
      <c r="C9328" s="127" t="s">
        <v>28</v>
      </c>
      <c r="D9328" s="128" t="s">
        <v>60</v>
      </c>
      <c r="E9328" s="70">
        <v>45139</v>
      </c>
      <c r="F9328" s="71" t="s">
        <v>142</v>
      </c>
      <c r="G9328" s="145">
        <v>0.2250152</v>
      </c>
      <c r="H9328" s="145">
        <v>0.17306360000000001</v>
      </c>
      <c r="I9328" s="145">
        <v>0.14149590000000001</v>
      </c>
      <c r="J9328" s="146">
        <v>0</v>
      </c>
      <c r="K9328" s="146">
        <v>0</v>
      </c>
      <c r="L9328" s="147">
        <v>0</v>
      </c>
    </row>
    <row r="9329" spans="2:12" ht="19.5" customHeight="1" x14ac:dyDescent="0.3">
      <c r="B9329" s="90" t="s">
        <v>57</v>
      </c>
      <c r="C9329" s="127" t="s">
        <v>28</v>
      </c>
      <c r="D9329" s="128" t="s">
        <v>60</v>
      </c>
      <c r="E9329" s="70">
        <v>45139</v>
      </c>
      <c r="F9329" s="71" t="s">
        <v>143</v>
      </c>
      <c r="G9329" s="145">
        <v>0.2230152</v>
      </c>
      <c r="H9329" s="145">
        <v>0.17106360000000001</v>
      </c>
      <c r="I9329" s="145">
        <v>0.13949590000000001</v>
      </c>
      <c r="J9329" s="146">
        <v>0</v>
      </c>
      <c r="K9329" s="146">
        <v>0</v>
      </c>
      <c r="L9329" s="147">
        <v>0</v>
      </c>
    </row>
    <row r="9330" spans="2:12" ht="19.5" customHeight="1" x14ac:dyDescent="0.3">
      <c r="B9330" s="90" t="s">
        <v>57</v>
      </c>
      <c r="C9330" s="127" t="s">
        <v>28</v>
      </c>
      <c r="D9330" s="128" t="s">
        <v>60</v>
      </c>
      <c r="E9330" s="70">
        <v>45139</v>
      </c>
      <c r="F9330" s="71" t="s">
        <v>144</v>
      </c>
      <c r="G9330" s="145">
        <v>0.22001519999999999</v>
      </c>
      <c r="H9330" s="145">
        <v>0.16806360000000001</v>
      </c>
      <c r="I9330" s="145">
        <v>0.1364959</v>
      </c>
      <c r="J9330" s="146">
        <v>0</v>
      </c>
      <c r="K9330" s="146">
        <v>0</v>
      </c>
      <c r="L9330" s="147">
        <v>0</v>
      </c>
    </row>
    <row r="9331" spans="2:12" ht="19.5" customHeight="1" x14ac:dyDescent="0.3">
      <c r="B9331" s="39" t="s">
        <v>57</v>
      </c>
      <c r="C9331" s="83" t="s">
        <v>33</v>
      </c>
      <c r="D9331" s="30" t="s">
        <v>60</v>
      </c>
      <c r="E9331" s="84">
        <v>45139</v>
      </c>
      <c r="F9331" s="85" t="s">
        <v>134</v>
      </c>
      <c r="G9331" s="145">
        <v>0</v>
      </c>
      <c r="H9331" s="145">
        <v>0</v>
      </c>
      <c r="I9331" s="145">
        <v>0.18800159999999999</v>
      </c>
      <c r="J9331" s="146">
        <v>0.1754715</v>
      </c>
      <c r="K9331" s="146">
        <v>0</v>
      </c>
      <c r="L9331" s="147">
        <v>0.165129</v>
      </c>
    </row>
    <row r="9332" spans="2:12" ht="19.5" customHeight="1" x14ac:dyDescent="0.3">
      <c r="B9332" s="39" t="s">
        <v>57</v>
      </c>
      <c r="C9332" s="83" t="s">
        <v>33</v>
      </c>
      <c r="D9332" s="30" t="s">
        <v>60</v>
      </c>
      <c r="E9332" s="84">
        <v>45139</v>
      </c>
      <c r="F9332" s="85" t="s">
        <v>135</v>
      </c>
      <c r="G9332" s="145">
        <v>0</v>
      </c>
      <c r="H9332" s="145">
        <v>0</v>
      </c>
      <c r="I9332" s="145">
        <v>0.18300159999999999</v>
      </c>
      <c r="J9332" s="146">
        <v>0.1704715</v>
      </c>
      <c r="K9332" s="146">
        <v>0</v>
      </c>
      <c r="L9332" s="147">
        <v>0.16012899999999999</v>
      </c>
    </row>
    <row r="9333" spans="2:12" ht="19.5" customHeight="1" x14ac:dyDescent="0.3">
      <c r="B9333" s="39" t="s">
        <v>57</v>
      </c>
      <c r="C9333" s="83" t="s">
        <v>33</v>
      </c>
      <c r="D9333" s="30" t="s">
        <v>60</v>
      </c>
      <c r="E9333" s="84">
        <v>45139</v>
      </c>
      <c r="F9333" s="85" t="s">
        <v>136</v>
      </c>
      <c r="G9333" s="145">
        <v>0</v>
      </c>
      <c r="H9333" s="145">
        <v>0</v>
      </c>
      <c r="I9333" s="145">
        <v>0.17800160000000001</v>
      </c>
      <c r="J9333" s="146">
        <v>0.16547149999999999</v>
      </c>
      <c r="K9333" s="146">
        <v>0</v>
      </c>
      <c r="L9333" s="147">
        <v>0.15512899999999999</v>
      </c>
    </row>
    <row r="9334" spans="2:12" ht="19.5" customHeight="1" x14ac:dyDescent="0.3">
      <c r="B9334" s="39" t="s">
        <v>57</v>
      </c>
      <c r="C9334" s="83" t="s">
        <v>33</v>
      </c>
      <c r="D9334" s="30" t="s">
        <v>60</v>
      </c>
      <c r="E9334" s="84">
        <v>45139</v>
      </c>
      <c r="F9334" s="85" t="s">
        <v>137</v>
      </c>
      <c r="G9334" s="145">
        <v>0</v>
      </c>
      <c r="H9334" s="145">
        <v>0</v>
      </c>
      <c r="I9334" s="145">
        <v>0.17300160000000001</v>
      </c>
      <c r="J9334" s="146">
        <v>0.16047149999999999</v>
      </c>
      <c r="K9334" s="146">
        <v>0</v>
      </c>
      <c r="L9334" s="147">
        <v>0.15012900000000001</v>
      </c>
    </row>
    <row r="9335" spans="2:12" ht="19.5" customHeight="1" x14ac:dyDescent="0.3">
      <c r="B9335" s="39" t="s">
        <v>57</v>
      </c>
      <c r="C9335" s="83" t="s">
        <v>33</v>
      </c>
      <c r="D9335" s="30" t="s">
        <v>60</v>
      </c>
      <c r="E9335" s="84">
        <v>45139</v>
      </c>
      <c r="F9335" s="85" t="s">
        <v>138</v>
      </c>
      <c r="G9335" s="145">
        <v>0</v>
      </c>
      <c r="H9335" s="145">
        <v>0</v>
      </c>
      <c r="I9335" s="145">
        <v>0.1710016</v>
      </c>
      <c r="J9335" s="146">
        <v>0.15847149999999999</v>
      </c>
      <c r="K9335" s="146">
        <v>0</v>
      </c>
      <c r="L9335" s="147">
        <v>0.14812900000000001</v>
      </c>
    </row>
    <row r="9336" spans="2:12" ht="19.5" customHeight="1" x14ac:dyDescent="0.3">
      <c r="B9336" s="39" t="s">
        <v>57</v>
      </c>
      <c r="C9336" s="83" t="s">
        <v>33</v>
      </c>
      <c r="D9336" s="30" t="s">
        <v>60</v>
      </c>
      <c r="E9336" s="84">
        <v>45139</v>
      </c>
      <c r="F9336" s="85" t="s">
        <v>139</v>
      </c>
      <c r="G9336" s="145">
        <v>0</v>
      </c>
      <c r="H9336" s="145">
        <v>0</v>
      </c>
      <c r="I9336" s="145">
        <v>0.1680016</v>
      </c>
      <c r="J9336" s="146">
        <v>0.15547150000000001</v>
      </c>
      <c r="K9336" s="146">
        <v>0</v>
      </c>
      <c r="L9336" s="147">
        <v>0.14512900000000001</v>
      </c>
    </row>
    <row r="9337" spans="2:12" ht="19.5" customHeight="1" x14ac:dyDescent="0.3">
      <c r="B9337" s="39" t="s">
        <v>57</v>
      </c>
      <c r="C9337" s="83" t="s">
        <v>33</v>
      </c>
      <c r="D9337" s="30" t="s">
        <v>60</v>
      </c>
      <c r="E9337" s="84">
        <v>45139</v>
      </c>
      <c r="F9337" s="85" t="s">
        <v>140</v>
      </c>
      <c r="G9337" s="145">
        <v>0</v>
      </c>
      <c r="H9337" s="145">
        <v>0</v>
      </c>
      <c r="I9337" s="145">
        <v>0.1650016</v>
      </c>
      <c r="J9337" s="146">
        <v>0.15247150000000001</v>
      </c>
      <c r="K9337" s="146">
        <v>0</v>
      </c>
      <c r="L9337" s="147">
        <v>0.14212900000000001</v>
      </c>
    </row>
    <row r="9338" spans="2:12" ht="19.5" customHeight="1" x14ac:dyDescent="0.3">
      <c r="B9338" s="39" t="s">
        <v>57</v>
      </c>
      <c r="C9338" s="83" t="s">
        <v>33</v>
      </c>
      <c r="D9338" s="30" t="s">
        <v>60</v>
      </c>
      <c r="E9338" s="84">
        <v>45139</v>
      </c>
      <c r="F9338" s="85" t="s">
        <v>141</v>
      </c>
      <c r="G9338" s="145">
        <v>0</v>
      </c>
      <c r="H9338" s="145">
        <v>0</v>
      </c>
      <c r="I9338" s="145">
        <v>0.1630016</v>
      </c>
      <c r="J9338" s="146">
        <v>0.15047150000000001</v>
      </c>
      <c r="K9338" s="146">
        <v>0</v>
      </c>
      <c r="L9338" s="147">
        <v>0.140129</v>
      </c>
    </row>
    <row r="9339" spans="2:12" ht="19.5" customHeight="1" x14ac:dyDescent="0.3">
      <c r="B9339" s="39" t="s">
        <v>57</v>
      </c>
      <c r="C9339" s="83" t="s">
        <v>33</v>
      </c>
      <c r="D9339" s="30" t="s">
        <v>60</v>
      </c>
      <c r="E9339" s="84">
        <v>45139</v>
      </c>
      <c r="F9339" s="85" t="s">
        <v>142</v>
      </c>
      <c r="G9339" s="145">
        <v>0</v>
      </c>
      <c r="H9339" s="145">
        <v>0</v>
      </c>
      <c r="I9339" s="145">
        <v>0.16100159999999999</v>
      </c>
      <c r="J9339" s="146">
        <v>0.14847150000000001</v>
      </c>
      <c r="K9339" s="146">
        <v>0</v>
      </c>
      <c r="L9339" s="147">
        <v>0.138129</v>
      </c>
    </row>
    <row r="9340" spans="2:12" ht="19.5" customHeight="1" x14ac:dyDescent="0.3">
      <c r="B9340" s="39" t="s">
        <v>57</v>
      </c>
      <c r="C9340" s="83" t="s">
        <v>33</v>
      </c>
      <c r="D9340" s="30" t="s">
        <v>60</v>
      </c>
      <c r="E9340" s="84">
        <v>45139</v>
      </c>
      <c r="F9340" s="85" t="s">
        <v>143</v>
      </c>
      <c r="G9340" s="145">
        <v>0</v>
      </c>
      <c r="H9340" s="145">
        <v>0</v>
      </c>
      <c r="I9340" s="145">
        <v>0.15900159999999999</v>
      </c>
      <c r="J9340" s="146">
        <v>0.1464715</v>
      </c>
      <c r="K9340" s="146">
        <v>0</v>
      </c>
      <c r="L9340" s="147">
        <v>0.136129</v>
      </c>
    </row>
    <row r="9341" spans="2:12" ht="19.5" customHeight="1" x14ac:dyDescent="0.3">
      <c r="B9341" s="39" t="s">
        <v>57</v>
      </c>
      <c r="C9341" s="83" t="s">
        <v>33</v>
      </c>
      <c r="D9341" s="30" t="s">
        <v>60</v>
      </c>
      <c r="E9341" s="84">
        <v>45139</v>
      </c>
      <c r="F9341" s="85" t="s">
        <v>144</v>
      </c>
      <c r="G9341" s="145">
        <v>0</v>
      </c>
      <c r="H9341" s="145">
        <v>0</v>
      </c>
      <c r="I9341" s="145">
        <v>0.15600159999999999</v>
      </c>
      <c r="J9341" s="146">
        <v>0.1434715</v>
      </c>
      <c r="K9341" s="146">
        <v>0</v>
      </c>
      <c r="L9341" s="147">
        <v>0.133129</v>
      </c>
    </row>
    <row r="9342" spans="2:12" ht="19.5" customHeight="1" x14ac:dyDescent="0.3">
      <c r="B9342" s="39" t="s">
        <v>57</v>
      </c>
      <c r="C9342" s="83" t="s">
        <v>34</v>
      </c>
      <c r="D9342" s="30" t="s">
        <v>60</v>
      </c>
      <c r="E9342" s="84">
        <v>45139</v>
      </c>
      <c r="F9342" s="85" t="s">
        <v>134</v>
      </c>
      <c r="G9342" s="145">
        <v>0</v>
      </c>
      <c r="H9342" s="145">
        <v>0</v>
      </c>
      <c r="I9342" s="145">
        <v>0.17511860000000001</v>
      </c>
      <c r="J9342" s="146">
        <v>0.16498650000000001</v>
      </c>
      <c r="K9342" s="146">
        <v>0</v>
      </c>
      <c r="L9342" s="147">
        <v>0.15618499999999999</v>
      </c>
    </row>
    <row r="9343" spans="2:12" ht="19.5" customHeight="1" x14ac:dyDescent="0.3">
      <c r="B9343" s="39" t="s">
        <v>57</v>
      </c>
      <c r="C9343" s="83" t="s">
        <v>34</v>
      </c>
      <c r="D9343" s="30" t="s">
        <v>60</v>
      </c>
      <c r="E9343" s="84">
        <v>45139</v>
      </c>
      <c r="F9343" s="85" t="s">
        <v>135</v>
      </c>
      <c r="G9343" s="145">
        <v>0</v>
      </c>
      <c r="H9343" s="145">
        <v>0</v>
      </c>
      <c r="I9343" s="145">
        <v>0.17011860000000001</v>
      </c>
      <c r="J9343" s="146">
        <v>0.1599865</v>
      </c>
      <c r="K9343" s="146">
        <v>0</v>
      </c>
      <c r="L9343" s="147">
        <v>0.15118500000000001</v>
      </c>
    </row>
    <row r="9344" spans="2:12" ht="19.5" customHeight="1" x14ac:dyDescent="0.3">
      <c r="B9344" s="39" t="s">
        <v>57</v>
      </c>
      <c r="C9344" s="83" t="s">
        <v>34</v>
      </c>
      <c r="D9344" s="30" t="s">
        <v>60</v>
      </c>
      <c r="E9344" s="84">
        <v>45139</v>
      </c>
      <c r="F9344" s="85" t="s">
        <v>136</v>
      </c>
      <c r="G9344" s="145">
        <v>0</v>
      </c>
      <c r="H9344" s="145">
        <v>0</v>
      </c>
      <c r="I9344" s="145">
        <v>0.1651186</v>
      </c>
      <c r="J9344" s="146">
        <v>0.1549865</v>
      </c>
      <c r="K9344" s="146">
        <v>0</v>
      </c>
      <c r="L9344" s="147">
        <v>0.14618500000000001</v>
      </c>
    </row>
    <row r="9345" spans="2:12" ht="19.5" customHeight="1" x14ac:dyDescent="0.3">
      <c r="B9345" s="39" t="s">
        <v>57</v>
      </c>
      <c r="C9345" s="83" t="s">
        <v>34</v>
      </c>
      <c r="D9345" s="30" t="s">
        <v>60</v>
      </c>
      <c r="E9345" s="84">
        <v>45139</v>
      </c>
      <c r="F9345" s="85" t="s">
        <v>137</v>
      </c>
      <c r="G9345" s="145">
        <v>0</v>
      </c>
      <c r="H9345" s="145">
        <v>0</v>
      </c>
      <c r="I9345" s="145">
        <v>0.1601186</v>
      </c>
      <c r="J9345" s="146">
        <v>0.14998649999999999</v>
      </c>
      <c r="K9345" s="146">
        <v>0</v>
      </c>
      <c r="L9345" s="147">
        <v>0.141185</v>
      </c>
    </row>
    <row r="9346" spans="2:12" ht="19.5" customHeight="1" x14ac:dyDescent="0.3">
      <c r="B9346" s="39" t="s">
        <v>57</v>
      </c>
      <c r="C9346" s="83" t="s">
        <v>34</v>
      </c>
      <c r="D9346" s="30" t="s">
        <v>60</v>
      </c>
      <c r="E9346" s="84">
        <v>45139</v>
      </c>
      <c r="F9346" s="85" t="s">
        <v>138</v>
      </c>
      <c r="G9346" s="145">
        <v>0</v>
      </c>
      <c r="H9346" s="145">
        <v>0</v>
      </c>
      <c r="I9346" s="145">
        <v>0.1581186</v>
      </c>
      <c r="J9346" s="146">
        <v>0.14798649999999999</v>
      </c>
      <c r="K9346" s="146">
        <v>0</v>
      </c>
      <c r="L9346" s="147">
        <v>0.139185</v>
      </c>
    </row>
    <row r="9347" spans="2:12" ht="19.5" customHeight="1" x14ac:dyDescent="0.3">
      <c r="B9347" s="39" t="s">
        <v>57</v>
      </c>
      <c r="C9347" s="83" t="s">
        <v>34</v>
      </c>
      <c r="D9347" s="30" t="s">
        <v>60</v>
      </c>
      <c r="E9347" s="84">
        <v>45139</v>
      </c>
      <c r="F9347" s="85" t="s">
        <v>139</v>
      </c>
      <c r="G9347" s="145">
        <v>0</v>
      </c>
      <c r="H9347" s="145">
        <v>0</v>
      </c>
      <c r="I9347" s="145">
        <v>0.1551186</v>
      </c>
      <c r="J9347" s="146">
        <v>0.14498649999999999</v>
      </c>
      <c r="K9347" s="146">
        <v>0</v>
      </c>
      <c r="L9347" s="147">
        <v>0.136185</v>
      </c>
    </row>
    <row r="9348" spans="2:12" ht="19.5" customHeight="1" x14ac:dyDescent="0.3">
      <c r="B9348" s="39" t="s">
        <v>57</v>
      </c>
      <c r="C9348" s="83" t="s">
        <v>34</v>
      </c>
      <c r="D9348" s="30" t="s">
        <v>60</v>
      </c>
      <c r="E9348" s="84">
        <v>45139</v>
      </c>
      <c r="F9348" s="85" t="s">
        <v>140</v>
      </c>
      <c r="G9348" s="145">
        <v>0</v>
      </c>
      <c r="H9348" s="145">
        <v>0</v>
      </c>
      <c r="I9348" s="145">
        <v>0.15211859999999999</v>
      </c>
      <c r="J9348" s="146">
        <v>0.14198649999999999</v>
      </c>
      <c r="K9348" s="146">
        <v>0</v>
      </c>
      <c r="L9348" s="147">
        <v>0.133185</v>
      </c>
    </row>
    <row r="9349" spans="2:12" ht="19.5" customHeight="1" x14ac:dyDescent="0.3">
      <c r="B9349" s="41" t="s">
        <v>57</v>
      </c>
      <c r="C9349" s="83" t="s">
        <v>34</v>
      </c>
      <c r="D9349" s="30" t="s">
        <v>60</v>
      </c>
      <c r="E9349" s="84">
        <v>45139</v>
      </c>
      <c r="F9349" s="85" t="s">
        <v>141</v>
      </c>
      <c r="G9349" s="145">
        <v>0</v>
      </c>
      <c r="H9349" s="145">
        <v>0</v>
      </c>
      <c r="I9349" s="145">
        <v>0.15011859999999999</v>
      </c>
      <c r="J9349" s="146">
        <v>0.13998650000000001</v>
      </c>
      <c r="K9349" s="146">
        <v>0</v>
      </c>
      <c r="L9349" s="147">
        <v>0.131185</v>
      </c>
    </row>
    <row r="9350" spans="2:12" ht="19.5" customHeight="1" x14ac:dyDescent="0.3">
      <c r="B9350" s="41" t="s">
        <v>57</v>
      </c>
      <c r="C9350" s="83" t="s">
        <v>34</v>
      </c>
      <c r="D9350" s="30" t="s">
        <v>60</v>
      </c>
      <c r="E9350" s="84">
        <v>45139</v>
      </c>
      <c r="F9350" s="85" t="s">
        <v>142</v>
      </c>
      <c r="G9350" s="145">
        <v>0</v>
      </c>
      <c r="H9350" s="145">
        <v>0</v>
      </c>
      <c r="I9350" s="145">
        <v>0.14811859999999999</v>
      </c>
      <c r="J9350" s="146">
        <v>0.13798650000000001</v>
      </c>
      <c r="K9350" s="146">
        <v>0</v>
      </c>
      <c r="L9350" s="147">
        <v>0.12918499999999999</v>
      </c>
    </row>
    <row r="9351" spans="2:12" ht="19.5" customHeight="1" x14ac:dyDescent="0.3">
      <c r="B9351" s="39" t="s">
        <v>57</v>
      </c>
      <c r="C9351" s="83" t="s">
        <v>34</v>
      </c>
      <c r="D9351" s="30" t="s">
        <v>60</v>
      </c>
      <c r="E9351" s="84">
        <v>45139</v>
      </c>
      <c r="F9351" s="85" t="s">
        <v>143</v>
      </c>
      <c r="G9351" s="145">
        <v>0</v>
      </c>
      <c r="H9351" s="145">
        <v>0</v>
      </c>
      <c r="I9351" s="145">
        <v>0.14611859999999999</v>
      </c>
      <c r="J9351" s="146">
        <v>0.13598650000000001</v>
      </c>
      <c r="K9351" s="146">
        <v>0</v>
      </c>
      <c r="L9351" s="147">
        <v>0.12718499999999999</v>
      </c>
    </row>
    <row r="9352" spans="2:12" ht="19.5" customHeight="1" x14ac:dyDescent="0.3">
      <c r="B9352" s="39" t="s">
        <v>57</v>
      </c>
      <c r="C9352" s="83" t="s">
        <v>34</v>
      </c>
      <c r="D9352" s="30" t="s">
        <v>60</v>
      </c>
      <c r="E9352" s="84">
        <v>45139</v>
      </c>
      <c r="F9352" s="85" t="s">
        <v>144</v>
      </c>
      <c r="G9352" s="145">
        <v>0</v>
      </c>
      <c r="H9352" s="145">
        <v>0</v>
      </c>
      <c r="I9352" s="145">
        <v>0.14311860000000001</v>
      </c>
      <c r="J9352" s="146">
        <v>0.13298650000000001</v>
      </c>
      <c r="K9352" s="146">
        <v>0</v>
      </c>
      <c r="L9352" s="147">
        <v>0.124185</v>
      </c>
    </row>
    <row r="9353" spans="2:12" ht="19.5" customHeight="1" x14ac:dyDescent="0.3">
      <c r="B9353" s="32" t="s">
        <v>57</v>
      </c>
      <c r="C9353" s="83" t="s">
        <v>35</v>
      </c>
      <c r="D9353" s="30" t="s">
        <v>60</v>
      </c>
      <c r="E9353" s="84">
        <v>45139</v>
      </c>
      <c r="F9353" s="85" t="s">
        <v>134</v>
      </c>
      <c r="G9353" s="145">
        <v>0</v>
      </c>
      <c r="H9353" s="145">
        <v>0</v>
      </c>
      <c r="I9353" s="145">
        <v>0.16975560000000001</v>
      </c>
      <c r="J9353" s="146">
        <v>0.16153049999999999</v>
      </c>
      <c r="K9353" s="146">
        <v>0</v>
      </c>
      <c r="L9353" s="147">
        <v>0.15543000000000001</v>
      </c>
    </row>
    <row r="9354" spans="2:12" ht="19.5" customHeight="1" x14ac:dyDescent="0.3">
      <c r="B9354" s="32" t="s">
        <v>57</v>
      </c>
      <c r="C9354" s="83" t="s">
        <v>35</v>
      </c>
      <c r="D9354" s="30" t="s">
        <v>60</v>
      </c>
      <c r="E9354" s="84">
        <v>45139</v>
      </c>
      <c r="F9354" s="85" t="s">
        <v>135</v>
      </c>
      <c r="G9354" s="145">
        <v>0</v>
      </c>
      <c r="H9354" s="145">
        <v>0</v>
      </c>
      <c r="I9354" s="145">
        <v>0.1647556</v>
      </c>
      <c r="J9354" s="146">
        <v>0.15653049999999999</v>
      </c>
      <c r="K9354" s="146">
        <v>0</v>
      </c>
      <c r="L9354" s="147">
        <v>0.15043000000000001</v>
      </c>
    </row>
    <row r="9355" spans="2:12" ht="19.5" customHeight="1" x14ac:dyDescent="0.3">
      <c r="B9355" s="32" t="s">
        <v>57</v>
      </c>
      <c r="C9355" s="83" t="s">
        <v>35</v>
      </c>
      <c r="D9355" s="30" t="s">
        <v>60</v>
      </c>
      <c r="E9355" s="84">
        <v>45139</v>
      </c>
      <c r="F9355" s="85" t="s">
        <v>136</v>
      </c>
      <c r="G9355" s="145">
        <v>0</v>
      </c>
      <c r="H9355" s="145">
        <v>0</v>
      </c>
      <c r="I9355" s="145">
        <v>0.1597556</v>
      </c>
      <c r="J9355" s="146">
        <v>0.15153050000000001</v>
      </c>
      <c r="K9355" s="146">
        <v>0</v>
      </c>
      <c r="L9355" s="147">
        <v>0.14543</v>
      </c>
    </row>
    <row r="9356" spans="2:12" ht="19.5" customHeight="1" x14ac:dyDescent="0.3">
      <c r="B9356" s="32" t="s">
        <v>57</v>
      </c>
      <c r="C9356" s="83" t="s">
        <v>35</v>
      </c>
      <c r="D9356" s="30" t="s">
        <v>60</v>
      </c>
      <c r="E9356" s="84">
        <v>45139</v>
      </c>
      <c r="F9356" s="85" t="s">
        <v>137</v>
      </c>
      <c r="G9356" s="145">
        <v>0</v>
      </c>
      <c r="H9356" s="145">
        <v>0</v>
      </c>
      <c r="I9356" s="145">
        <v>0.15475559999999999</v>
      </c>
      <c r="J9356" s="146">
        <v>0.14653050000000001</v>
      </c>
      <c r="K9356" s="146">
        <v>0</v>
      </c>
      <c r="L9356" s="147">
        <v>0.14043</v>
      </c>
    </row>
    <row r="9357" spans="2:12" ht="19.5" customHeight="1" x14ac:dyDescent="0.3">
      <c r="B9357" s="32" t="s">
        <v>57</v>
      </c>
      <c r="C9357" s="83" t="s">
        <v>35</v>
      </c>
      <c r="D9357" s="30" t="s">
        <v>60</v>
      </c>
      <c r="E9357" s="84">
        <v>45139</v>
      </c>
      <c r="F9357" s="85" t="s">
        <v>138</v>
      </c>
      <c r="G9357" s="145">
        <v>0</v>
      </c>
      <c r="H9357" s="145">
        <v>0</v>
      </c>
      <c r="I9357" s="145">
        <v>0.15275559999999999</v>
      </c>
      <c r="J9357" s="146">
        <v>0.14453050000000001</v>
      </c>
      <c r="K9357" s="146">
        <v>0</v>
      </c>
      <c r="L9357" s="147">
        <v>0.13843</v>
      </c>
    </row>
    <row r="9358" spans="2:12" ht="19.5" customHeight="1" x14ac:dyDescent="0.3">
      <c r="B9358" s="32" t="s">
        <v>57</v>
      </c>
      <c r="C9358" s="83" t="s">
        <v>35</v>
      </c>
      <c r="D9358" s="30" t="s">
        <v>60</v>
      </c>
      <c r="E9358" s="84">
        <v>45139</v>
      </c>
      <c r="F9358" s="85" t="s">
        <v>139</v>
      </c>
      <c r="G9358" s="145">
        <v>0</v>
      </c>
      <c r="H9358" s="145">
        <v>0</v>
      </c>
      <c r="I9358" s="145">
        <v>0.14975559999999999</v>
      </c>
      <c r="J9358" s="146">
        <v>0.1415305</v>
      </c>
      <c r="K9358" s="146">
        <v>0</v>
      </c>
      <c r="L9358" s="147">
        <v>0.13542999999999999</v>
      </c>
    </row>
    <row r="9359" spans="2:12" ht="19.5" customHeight="1" x14ac:dyDescent="0.3">
      <c r="B9359" s="32" t="s">
        <v>57</v>
      </c>
      <c r="C9359" s="83" t="s">
        <v>35</v>
      </c>
      <c r="D9359" s="30" t="s">
        <v>60</v>
      </c>
      <c r="E9359" s="84">
        <v>45139</v>
      </c>
      <c r="F9359" s="85" t="s">
        <v>140</v>
      </c>
      <c r="G9359" s="145">
        <v>0</v>
      </c>
      <c r="H9359" s="145">
        <v>0</v>
      </c>
      <c r="I9359" s="145">
        <v>0.14675560000000001</v>
      </c>
      <c r="J9359" s="146">
        <v>0.1385305</v>
      </c>
      <c r="K9359" s="146">
        <v>0</v>
      </c>
      <c r="L9359" s="147">
        <v>0.13242999999999999</v>
      </c>
    </row>
    <row r="9360" spans="2:12" ht="19.5" customHeight="1" x14ac:dyDescent="0.3">
      <c r="B9360" s="32" t="s">
        <v>57</v>
      </c>
      <c r="C9360" s="83" t="s">
        <v>35</v>
      </c>
      <c r="D9360" s="30" t="s">
        <v>60</v>
      </c>
      <c r="E9360" s="84">
        <v>45139</v>
      </c>
      <c r="F9360" s="85" t="s">
        <v>141</v>
      </c>
      <c r="G9360" s="145">
        <v>0</v>
      </c>
      <c r="H9360" s="145">
        <v>0</v>
      </c>
      <c r="I9360" s="145">
        <v>0.14475560000000001</v>
      </c>
      <c r="J9360" s="146">
        <v>0.1365305</v>
      </c>
      <c r="K9360" s="146">
        <v>0</v>
      </c>
      <c r="L9360" s="147">
        <v>0.13042999999999999</v>
      </c>
    </row>
    <row r="9361" spans="2:12" ht="19.5" customHeight="1" x14ac:dyDescent="0.3">
      <c r="B9361" s="32" t="s">
        <v>57</v>
      </c>
      <c r="C9361" s="83" t="s">
        <v>35</v>
      </c>
      <c r="D9361" s="30" t="s">
        <v>60</v>
      </c>
      <c r="E9361" s="84">
        <v>45139</v>
      </c>
      <c r="F9361" s="85" t="s">
        <v>142</v>
      </c>
      <c r="G9361" s="145">
        <v>0</v>
      </c>
      <c r="H9361" s="145">
        <v>0</v>
      </c>
      <c r="I9361" s="145">
        <v>0.14275560000000001</v>
      </c>
      <c r="J9361" s="146">
        <v>0.1345305</v>
      </c>
      <c r="K9361" s="146">
        <v>0</v>
      </c>
      <c r="L9361" s="147">
        <v>0.12842999999999999</v>
      </c>
    </row>
    <row r="9362" spans="2:12" ht="19.5" customHeight="1" x14ac:dyDescent="0.3">
      <c r="B9362" s="32" t="s">
        <v>57</v>
      </c>
      <c r="C9362" s="83" t="s">
        <v>35</v>
      </c>
      <c r="D9362" s="30" t="s">
        <v>60</v>
      </c>
      <c r="E9362" s="84">
        <v>45139</v>
      </c>
      <c r="F9362" s="85" t="s">
        <v>143</v>
      </c>
      <c r="G9362" s="145">
        <v>0</v>
      </c>
      <c r="H9362" s="145">
        <v>0</v>
      </c>
      <c r="I9362" s="145">
        <v>0.14075560000000001</v>
      </c>
      <c r="J9362" s="146">
        <v>0.1325305</v>
      </c>
      <c r="K9362" s="146">
        <v>0</v>
      </c>
      <c r="L9362" s="147">
        <v>0.12642999999999999</v>
      </c>
    </row>
    <row r="9363" spans="2:12" ht="19.5" customHeight="1" x14ac:dyDescent="0.3">
      <c r="B9363" s="32" t="s">
        <v>57</v>
      </c>
      <c r="C9363" s="83" t="s">
        <v>35</v>
      </c>
      <c r="D9363" s="30" t="s">
        <v>60</v>
      </c>
      <c r="E9363" s="84">
        <v>45139</v>
      </c>
      <c r="F9363" s="85" t="s">
        <v>144</v>
      </c>
      <c r="G9363" s="145">
        <v>0</v>
      </c>
      <c r="H9363" s="145">
        <v>0</v>
      </c>
      <c r="I9363" s="145">
        <v>0.13775560000000001</v>
      </c>
      <c r="J9363" s="146">
        <v>0.12953049999999999</v>
      </c>
      <c r="K9363" s="146">
        <v>0</v>
      </c>
      <c r="L9363" s="147">
        <v>0.12343</v>
      </c>
    </row>
    <row r="9364" spans="2:12" ht="19.5" customHeight="1" x14ac:dyDescent="0.3">
      <c r="B9364" s="39" t="s">
        <v>57</v>
      </c>
      <c r="C9364" s="83" t="s">
        <v>50</v>
      </c>
      <c r="D9364" s="30" t="s">
        <v>60</v>
      </c>
      <c r="E9364" s="84">
        <v>45139</v>
      </c>
      <c r="F9364" s="85" t="s">
        <v>134</v>
      </c>
      <c r="G9364" s="146">
        <v>0</v>
      </c>
      <c r="H9364" s="146">
        <v>0</v>
      </c>
      <c r="I9364" s="146">
        <v>0.16887260000000001</v>
      </c>
      <c r="J9364" s="148">
        <v>0.1610105</v>
      </c>
      <c r="K9364" s="148">
        <v>0</v>
      </c>
      <c r="L9364" s="149">
        <v>0.155365</v>
      </c>
    </row>
    <row r="9365" spans="2:12" ht="19.5" customHeight="1" x14ac:dyDescent="0.3">
      <c r="B9365" s="39" t="s">
        <v>57</v>
      </c>
      <c r="C9365" s="83" t="s">
        <v>50</v>
      </c>
      <c r="D9365" s="30" t="s">
        <v>60</v>
      </c>
      <c r="E9365" s="84">
        <v>45139</v>
      </c>
      <c r="F9365" s="85" t="s">
        <v>135</v>
      </c>
      <c r="G9365" s="148">
        <v>0</v>
      </c>
      <c r="H9365" s="148">
        <v>0</v>
      </c>
      <c r="I9365" s="148">
        <v>0.16387260000000001</v>
      </c>
      <c r="J9365" s="148">
        <v>0.1560105</v>
      </c>
      <c r="K9365" s="148">
        <v>0</v>
      </c>
      <c r="L9365" s="149">
        <v>0.150365</v>
      </c>
    </row>
    <row r="9366" spans="2:12" ht="19.5" customHeight="1" x14ac:dyDescent="0.3">
      <c r="B9366" s="39" t="s">
        <v>57</v>
      </c>
      <c r="C9366" s="83" t="s">
        <v>50</v>
      </c>
      <c r="D9366" s="30" t="s">
        <v>60</v>
      </c>
      <c r="E9366" s="84">
        <v>45139</v>
      </c>
      <c r="F9366" s="85" t="s">
        <v>136</v>
      </c>
      <c r="G9366" s="148">
        <v>0</v>
      </c>
      <c r="H9366" s="148">
        <v>0</v>
      </c>
      <c r="I9366" s="148">
        <v>0.1588726</v>
      </c>
      <c r="J9366" s="148">
        <v>0.15101049999999999</v>
      </c>
      <c r="K9366" s="148">
        <v>0</v>
      </c>
      <c r="L9366" s="149">
        <v>0.14536499999999999</v>
      </c>
    </row>
    <row r="9367" spans="2:12" ht="19.5" customHeight="1" x14ac:dyDescent="0.3">
      <c r="B9367" s="39" t="s">
        <v>57</v>
      </c>
      <c r="C9367" s="83" t="s">
        <v>50</v>
      </c>
      <c r="D9367" s="30" t="s">
        <v>60</v>
      </c>
      <c r="E9367" s="84">
        <v>45139</v>
      </c>
      <c r="F9367" s="85" t="s">
        <v>137</v>
      </c>
      <c r="G9367" s="148">
        <v>0</v>
      </c>
      <c r="H9367" s="148">
        <v>0</v>
      </c>
      <c r="I9367" s="148">
        <v>0.1538726</v>
      </c>
      <c r="J9367" s="148">
        <v>0.14601049999999999</v>
      </c>
      <c r="K9367" s="148">
        <v>0</v>
      </c>
      <c r="L9367" s="149">
        <v>0.14036499999999999</v>
      </c>
    </row>
    <row r="9368" spans="2:12" ht="19.5" customHeight="1" x14ac:dyDescent="0.3">
      <c r="B9368" s="39" t="s">
        <v>57</v>
      </c>
      <c r="C9368" s="83" t="s">
        <v>50</v>
      </c>
      <c r="D9368" s="30" t="s">
        <v>60</v>
      </c>
      <c r="E9368" s="84">
        <v>45139</v>
      </c>
      <c r="F9368" s="85" t="s">
        <v>138</v>
      </c>
      <c r="G9368" s="148">
        <v>0</v>
      </c>
      <c r="H9368" s="148">
        <v>0</v>
      </c>
      <c r="I9368" s="148">
        <v>0.1518726</v>
      </c>
      <c r="J9368" s="148">
        <v>0.14401050000000001</v>
      </c>
      <c r="K9368" s="148">
        <v>0</v>
      </c>
      <c r="L9368" s="149">
        <v>0.13836499999999999</v>
      </c>
    </row>
    <row r="9369" spans="2:12" ht="19.5" customHeight="1" x14ac:dyDescent="0.3">
      <c r="B9369" s="39" t="s">
        <v>57</v>
      </c>
      <c r="C9369" s="83" t="s">
        <v>50</v>
      </c>
      <c r="D9369" s="30" t="s">
        <v>60</v>
      </c>
      <c r="E9369" s="84">
        <v>45139</v>
      </c>
      <c r="F9369" s="85" t="s">
        <v>139</v>
      </c>
      <c r="G9369" s="148">
        <v>0</v>
      </c>
      <c r="H9369" s="148">
        <v>0</v>
      </c>
      <c r="I9369" s="148">
        <v>0.14887259999999999</v>
      </c>
      <c r="J9369" s="148">
        <v>0.14101050000000001</v>
      </c>
      <c r="K9369" s="148">
        <v>0</v>
      </c>
      <c r="L9369" s="149">
        <v>0.13536500000000001</v>
      </c>
    </row>
    <row r="9370" spans="2:12" ht="19.5" customHeight="1" x14ac:dyDescent="0.3">
      <c r="B9370" s="39" t="s">
        <v>57</v>
      </c>
      <c r="C9370" s="83" t="s">
        <v>50</v>
      </c>
      <c r="D9370" s="30" t="s">
        <v>60</v>
      </c>
      <c r="E9370" s="84">
        <v>45139</v>
      </c>
      <c r="F9370" s="85" t="s">
        <v>140</v>
      </c>
      <c r="G9370" s="148">
        <v>0</v>
      </c>
      <c r="H9370" s="148">
        <v>0</v>
      </c>
      <c r="I9370" s="148">
        <v>0.14587259999999999</v>
      </c>
      <c r="J9370" s="148">
        <v>0.13801050000000001</v>
      </c>
      <c r="K9370" s="148">
        <v>0</v>
      </c>
      <c r="L9370" s="149">
        <v>0.13236500000000001</v>
      </c>
    </row>
    <row r="9371" spans="2:12" ht="19.5" customHeight="1" x14ac:dyDescent="0.3">
      <c r="B9371" s="39" t="s">
        <v>57</v>
      </c>
      <c r="C9371" s="83" t="s">
        <v>50</v>
      </c>
      <c r="D9371" s="30" t="s">
        <v>60</v>
      </c>
      <c r="E9371" s="84">
        <v>45139</v>
      </c>
      <c r="F9371" s="85" t="s">
        <v>141</v>
      </c>
      <c r="G9371" s="148">
        <v>0</v>
      </c>
      <c r="H9371" s="148">
        <v>0</v>
      </c>
      <c r="I9371" s="148">
        <v>0.14387259999999999</v>
      </c>
      <c r="J9371" s="148">
        <v>0.13601050000000001</v>
      </c>
      <c r="K9371" s="148">
        <v>0</v>
      </c>
      <c r="L9371" s="149">
        <v>0.13036500000000001</v>
      </c>
    </row>
    <row r="9372" spans="2:12" ht="19.5" customHeight="1" x14ac:dyDescent="0.3">
      <c r="B9372" s="39" t="s">
        <v>57</v>
      </c>
      <c r="C9372" s="83" t="s">
        <v>50</v>
      </c>
      <c r="D9372" s="30" t="s">
        <v>60</v>
      </c>
      <c r="E9372" s="84">
        <v>45139</v>
      </c>
      <c r="F9372" s="85" t="s">
        <v>142</v>
      </c>
      <c r="G9372" s="148">
        <v>0</v>
      </c>
      <c r="H9372" s="148">
        <v>0</v>
      </c>
      <c r="I9372" s="148">
        <v>0.14187259999999999</v>
      </c>
      <c r="J9372" s="148">
        <v>0.1340105</v>
      </c>
      <c r="K9372" s="148">
        <v>0</v>
      </c>
      <c r="L9372" s="149">
        <v>0.12836500000000001</v>
      </c>
    </row>
    <row r="9373" spans="2:12" ht="19.5" customHeight="1" x14ac:dyDescent="0.3">
      <c r="B9373" s="39" t="s">
        <v>57</v>
      </c>
      <c r="C9373" s="83" t="s">
        <v>50</v>
      </c>
      <c r="D9373" s="30" t="s">
        <v>60</v>
      </c>
      <c r="E9373" s="84">
        <v>45139</v>
      </c>
      <c r="F9373" s="85" t="s">
        <v>143</v>
      </c>
      <c r="G9373" s="148">
        <v>0</v>
      </c>
      <c r="H9373" s="148">
        <v>0</v>
      </c>
      <c r="I9373" s="148">
        <v>0.13987260000000001</v>
      </c>
      <c r="J9373" s="148">
        <v>0.1320105</v>
      </c>
      <c r="K9373" s="148">
        <v>0</v>
      </c>
      <c r="L9373" s="149">
        <v>0.12636500000000001</v>
      </c>
    </row>
    <row r="9374" spans="2:12" ht="19.5" customHeight="1" x14ac:dyDescent="0.3">
      <c r="B9374" s="39" t="s">
        <v>57</v>
      </c>
      <c r="C9374" s="83" t="s">
        <v>50</v>
      </c>
      <c r="D9374" s="30" t="s">
        <v>60</v>
      </c>
      <c r="E9374" s="84">
        <v>45139</v>
      </c>
      <c r="F9374" s="85" t="s">
        <v>144</v>
      </c>
      <c r="G9374" s="148">
        <v>0</v>
      </c>
      <c r="H9374" s="148">
        <v>0</v>
      </c>
      <c r="I9374" s="148">
        <v>0.13687260000000001</v>
      </c>
      <c r="J9374" s="148">
        <v>0.1290105</v>
      </c>
      <c r="K9374" s="148">
        <v>0</v>
      </c>
      <c r="L9374" s="149">
        <v>0.123365</v>
      </c>
    </row>
    <row r="9375" spans="2:12" ht="19.5" customHeight="1" x14ac:dyDescent="0.3">
      <c r="B9375" s="39" t="s">
        <v>57</v>
      </c>
      <c r="C9375" s="83" t="s">
        <v>51</v>
      </c>
      <c r="D9375" s="30" t="s">
        <v>60</v>
      </c>
      <c r="E9375" s="84">
        <v>45139</v>
      </c>
      <c r="F9375" s="85" t="s">
        <v>134</v>
      </c>
      <c r="G9375" s="148">
        <v>0</v>
      </c>
      <c r="H9375" s="148">
        <v>0</v>
      </c>
      <c r="I9375" s="148">
        <v>0.16759760000000001</v>
      </c>
      <c r="J9375" s="148">
        <v>0.16026950000000001</v>
      </c>
      <c r="K9375" s="148">
        <v>0</v>
      </c>
      <c r="L9375" s="149">
        <v>0.15506800000000001</v>
      </c>
    </row>
    <row r="9376" spans="2:12" ht="19.5" customHeight="1" x14ac:dyDescent="0.3">
      <c r="B9376" s="39" t="s">
        <v>57</v>
      </c>
      <c r="C9376" s="83" t="s">
        <v>51</v>
      </c>
      <c r="D9376" s="30" t="s">
        <v>60</v>
      </c>
      <c r="E9376" s="84">
        <v>45139</v>
      </c>
      <c r="F9376" s="85" t="s">
        <v>135</v>
      </c>
      <c r="G9376" s="148">
        <v>0</v>
      </c>
      <c r="H9376" s="148">
        <v>0</v>
      </c>
      <c r="I9376" s="148">
        <v>0.16259760000000001</v>
      </c>
      <c r="J9376" s="148">
        <v>0.1552695</v>
      </c>
      <c r="K9376" s="148">
        <v>0</v>
      </c>
      <c r="L9376" s="149">
        <v>0.15006800000000001</v>
      </c>
    </row>
    <row r="9377" spans="2:12" ht="19.5" customHeight="1" x14ac:dyDescent="0.3">
      <c r="B9377" s="39" t="s">
        <v>57</v>
      </c>
      <c r="C9377" s="83" t="s">
        <v>51</v>
      </c>
      <c r="D9377" s="30" t="s">
        <v>60</v>
      </c>
      <c r="E9377" s="84">
        <v>45139</v>
      </c>
      <c r="F9377" s="85" t="s">
        <v>136</v>
      </c>
      <c r="G9377" s="148">
        <v>0</v>
      </c>
      <c r="H9377" s="148">
        <v>0</v>
      </c>
      <c r="I9377" s="148">
        <v>0.1575976</v>
      </c>
      <c r="J9377" s="148">
        <v>0.1502695</v>
      </c>
      <c r="K9377" s="148">
        <v>0</v>
      </c>
      <c r="L9377" s="149">
        <v>0.145068</v>
      </c>
    </row>
    <row r="9378" spans="2:12" ht="19.5" customHeight="1" x14ac:dyDescent="0.3">
      <c r="B9378" s="39" t="s">
        <v>57</v>
      </c>
      <c r="C9378" s="83" t="s">
        <v>51</v>
      </c>
      <c r="D9378" s="30" t="s">
        <v>60</v>
      </c>
      <c r="E9378" s="84">
        <v>45139</v>
      </c>
      <c r="F9378" s="85" t="s">
        <v>137</v>
      </c>
      <c r="G9378" s="148">
        <v>0</v>
      </c>
      <c r="H9378" s="148">
        <v>0</v>
      </c>
      <c r="I9378" s="148">
        <v>0.1525976</v>
      </c>
      <c r="J9378" s="148">
        <v>0.1452695</v>
      </c>
      <c r="K9378" s="148">
        <v>0</v>
      </c>
      <c r="L9378" s="149">
        <v>0.140068</v>
      </c>
    </row>
    <row r="9379" spans="2:12" ht="19.5" customHeight="1" x14ac:dyDescent="0.3">
      <c r="B9379" s="39" t="s">
        <v>57</v>
      </c>
      <c r="C9379" s="83" t="s">
        <v>51</v>
      </c>
      <c r="D9379" s="30" t="s">
        <v>60</v>
      </c>
      <c r="E9379" s="84">
        <v>45139</v>
      </c>
      <c r="F9379" s="85" t="s">
        <v>138</v>
      </c>
      <c r="G9379" s="148">
        <v>0</v>
      </c>
      <c r="H9379" s="148">
        <v>0</v>
      </c>
      <c r="I9379" s="148">
        <v>0.1505976</v>
      </c>
      <c r="J9379" s="148">
        <v>0.14326949999999999</v>
      </c>
      <c r="K9379" s="148">
        <v>0</v>
      </c>
      <c r="L9379" s="149">
        <v>0.138068</v>
      </c>
    </row>
    <row r="9380" spans="2:12" ht="19.5" customHeight="1" x14ac:dyDescent="0.3">
      <c r="B9380" s="39" t="s">
        <v>57</v>
      </c>
      <c r="C9380" s="83" t="s">
        <v>51</v>
      </c>
      <c r="D9380" s="30" t="s">
        <v>60</v>
      </c>
      <c r="E9380" s="84">
        <v>45139</v>
      </c>
      <c r="F9380" s="85" t="s">
        <v>139</v>
      </c>
      <c r="G9380" s="148">
        <v>0</v>
      </c>
      <c r="H9380" s="148">
        <v>0</v>
      </c>
      <c r="I9380" s="148">
        <v>0.1475976</v>
      </c>
      <c r="J9380" s="148">
        <v>0.14026949999999999</v>
      </c>
      <c r="K9380" s="148">
        <v>0</v>
      </c>
      <c r="L9380" s="149">
        <v>0.13506799999999999</v>
      </c>
    </row>
    <row r="9381" spans="2:12" ht="19.5" customHeight="1" x14ac:dyDescent="0.3">
      <c r="B9381" s="39" t="s">
        <v>57</v>
      </c>
      <c r="C9381" s="83" t="s">
        <v>51</v>
      </c>
      <c r="D9381" s="30" t="s">
        <v>60</v>
      </c>
      <c r="E9381" s="84">
        <v>45139</v>
      </c>
      <c r="F9381" s="85" t="s">
        <v>140</v>
      </c>
      <c r="G9381" s="148">
        <v>0</v>
      </c>
      <c r="H9381" s="148">
        <v>0</v>
      </c>
      <c r="I9381" s="148">
        <v>0.14459759999999999</v>
      </c>
      <c r="J9381" s="148">
        <v>0.13726949999999999</v>
      </c>
      <c r="K9381" s="148">
        <v>0</v>
      </c>
      <c r="L9381" s="149">
        <v>0.13206799999999999</v>
      </c>
    </row>
    <row r="9382" spans="2:12" ht="19.5" customHeight="1" x14ac:dyDescent="0.3">
      <c r="B9382" s="39" t="s">
        <v>57</v>
      </c>
      <c r="C9382" s="83" t="s">
        <v>51</v>
      </c>
      <c r="D9382" s="30" t="s">
        <v>60</v>
      </c>
      <c r="E9382" s="84">
        <v>45139</v>
      </c>
      <c r="F9382" s="85" t="s">
        <v>141</v>
      </c>
      <c r="G9382" s="148">
        <v>0</v>
      </c>
      <c r="H9382" s="148">
        <v>0</v>
      </c>
      <c r="I9382" s="148">
        <v>0.14259759999999999</v>
      </c>
      <c r="J9382" s="148">
        <v>0.13526949999999999</v>
      </c>
      <c r="K9382" s="148">
        <v>0</v>
      </c>
      <c r="L9382" s="149">
        <v>0.13006799999999999</v>
      </c>
    </row>
    <row r="9383" spans="2:12" ht="19.5" customHeight="1" x14ac:dyDescent="0.3">
      <c r="B9383" s="39" t="s">
        <v>57</v>
      </c>
      <c r="C9383" s="83" t="s">
        <v>51</v>
      </c>
      <c r="D9383" s="30" t="s">
        <v>60</v>
      </c>
      <c r="E9383" s="84">
        <v>45139</v>
      </c>
      <c r="F9383" s="85" t="s">
        <v>142</v>
      </c>
      <c r="G9383" s="148">
        <v>0</v>
      </c>
      <c r="H9383" s="148">
        <v>0</v>
      </c>
      <c r="I9383" s="148">
        <v>0.14059759999999999</v>
      </c>
      <c r="J9383" s="148">
        <v>0.13326950000000001</v>
      </c>
      <c r="K9383" s="148">
        <v>0</v>
      </c>
      <c r="L9383" s="149">
        <v>0.12806799999999999</v>
      </c>
    </row>
    <row r="9384" spans="2:12" ht="19.5" customHeight="1" x14ac:dyDescent="0.3">
      <c r="B9384" s="39" t="s">
        <v>57</v>
      </c>
      <c r="C9384" s="83" t="s">
        <v>51</v>
      </c>
      <c r="D9384" s="30" t="s">
        <v>60</v>
      </c>
      <c r="E9384" s="84">
        <v>45139</v>
      </c>
      <c r="F9384" s="85" t="s">
        <v>143</v>
      </c>
      <c r="G9384" s="148">
        <v>0</v>
      </c>
      <c r="H9384" s="148">
        <v>0</v>
      </c>
      <c r="I9384" s="148">
        <v>0.13859759999999999</v>
      </c>
      <c r="J9384" s="148">
        <v>0.13126950000000001</v>
      </c>
      <c r="K9384" s="148">
        <v>0</v>
      </c>
      <c r="L9384" s="149">
        <v>0.12606800000000001</v>
      </c>
    </row>
    <row r="9385" spans="2:12" ht="19.5" customHeight="1" x14ac:dyDescent="0.3">
      <c r="B9385" s="39" t="s">
        <v>57</v>
      </c>
      <c r="C9385" s="83" t="s">
        <v>51</v>
      </c>
      <c r="D9385" s="30" t="s">
        <v>60</v>
      </c>
      <c r="E9385" s="84">
        <v>45139</v>
      </c>
      <c r="F9385" s="85" t="s">
        <v>144</v>
      </c>
      <c r="G9385" s="142">
        <v>0</v>
      </c>
      <c r="H9385" s="142">
        <v>0</v>
      </c>
      <c r="I9385" s="142">
        <v>0.13559760000000001</v>
      </c>
      <c r="J9385" s="142">
        <v>0.12826950000000001</v>
      </c>
      <c r="K9385" s="142">
        <v>0</v>
      </c>
      <c r="L9385" s="150">
        <v>0.123068</v>
      </c>
    </row>
    <row r="9386" spans="2:12" ht="19.5" customHeight="1" x14ac:dyDescent="0.3">
      <c r="B9386" s="89" t="s">
        <v>57</v>
      </c>
      <c r="C9386" s="38" t="s">
        <v>28</v>
      </c>
      <c r="D9386" s="38" t="s">
        <v>82</v>
      </c>
      <c r="E9386" s="43">
        <v>45139</v>
      </c>
      <c r="F9386" s="130" t="s">
        <v>129</v>
      </c>
      <c r="G9386" s="131">
        <v>0.2423652</v>
      </c>
      <c r="H9386" s="131">
        <v>0.19041359999999999</v>
      </c>
      <c r="I9386" s="131">
        <v>0.15884590000000001</v>
      </c>
      <c r="J9386" s="132">
        <v>0</v>
      </c>
      <c r="K9386" s="132">
        <v>0</v>
      </c>
      <c r="L9386" s="133">
        <v>0</v>
      </c>
    </row>
    <row r="9387" spans="2:12" ht="19.5" customHeight="1" x14ac:dyDescent="0.3">
      <c r="B9387" s="88" t="s">
        <v>57</v>
      </c>
      <c r="C9387" s="38" t="s">
        <v>28</v>
      </c>
      <c r="D9387" s="38" t="s">
        <v>82</v>
      </c>
      <c r="E9387" s="43">
        <v>45139</v>
      </c>
      <c r="F9387" s="130" t="s">
        <v>128</v>
      </c>
      <c r="G9387" s="134">
        <v>0.2373652</v>
      </c>
      <c r="H9387" s="134">
        <v>0.18541360000000001</v>
      </c>
      <c r="I9387" s="134">
        <v>0.15384590000000001</v>
      </c>
      <c r="J9387" s="132">
        <v>0</v>
      </c>
      <c r="K9387" s="132">
        <v>0</v>
      </c>
      <c r="L9387" s="133">
        <v>0</v>
      </c>
    </row>
    <row r="9388" spans="2:12" ht="19.5" customHeight="1" x14ac:dyDescent="0.3">
      <c r="B9388" s="88" t="s">
        <v>57</v>
      </c>
      <c r="C9388" s="38" t="s">
        <v>28</v>
      </c>
      <c r="D9388" s="38" t="s">
        <v>82</v>
      </c>
      <c r="E9388" s="43">
        <v>45139</v>
      </c>
      <c r="F9388" s="130" t="s">
        <v>127</v>
      </c>
      <c r="G9388" s="134">
        <v>0.23236519999999999</v>
      </c>
      <c r="H9388" s="134">
        <v>0.18041360000000001</v>
      </c>
      <c r="I9388" s="134">
        <v>0.1488459</v>
      </c>
      <c r="J9388" s="132">
        <v>0</v>
      </c>
      <c r="K9388" s="132">
        <v>0</v>
      </c>
      <c r="L9388" s="133">
        <v>0</v>
      </c>
    </row>
    <row r="9389" spans="2:12" ht="19.5" customHeight="1" x14ac:dyDescent="0.3">
      <c r="B9389" s="88" t="s">
        <v>57</v>
      </c>
      <c r="C9389" s="38" t="s">
        <v>28</v>
      </c>
      <c r="D9389" s="38" t="s">
        <v>82</v>
      </c>
      <c r="E9389" s="43">
        <v>45139</v>
      </c>
      <c r="F9389" s="130" t="s">
        <v>126</v>
      </c>
      <c r="G9389" s="134">
        <v>0.22736519999999999</v>
      </c>
      <c r="H9389" s="134">
        <v>0.1754136</v>
      </c>
      <c r="I9389" s="134">
        <v>0.1438459</v>
      </c>
      <c r="J9389" s="132">
        <v>0</v>
      </c>
      <c r="K9389" s="132">
        <v>0</v>
      </c>
      <c r="L9389" s="133">
        <v>0</v>
      </c>
    </row>
    <row r="9390" spans="2:12" ht="19.5" customHeight="1" x14ac:dyDescent="0.3">
      <c r="B9390" s="89" t="s">
        <v>57</v>
      </c>
      <c r="C9390" s="38" t="s">
        <v>28</v>
      </c>
      <c r="D9390" s="38" t="s">
        <v>82</v>
      </c>
      <c r="E9390" s="43">
        <v>45139</v>
      </c>
      <c r="F9390" s="130" t="s">
        <v>125</v>
      </c>
      <c r="G9390" s="134">
        <v>0.22236520000000001</v>
      </c>
      <c r="H9390" s="134">
        <v>0.1704136</v>
      </c>
      <c r="I9390" s="134">
        <v>0.13884589999999999</v>
      </c>
      <c r="J9390" s="132">
        <v>0</v>
      </c>
      <c r="K9390" s="132">
        <v>0</v>
      </c>
      <c r="L9390" s="133">
        <v>0</v>
      </c>
    </row>
    <row r="9391" spans="2:12" ht="19.5" customHeight="1" x14ac:dyDescent="0.3">
      <c r="B9391" s="89" t="s">
        <v>57</v>
      </c>
      <c r="C9391" s="38" t="s">
        <v>28</v>
      </c>
      <c r="D9391" s="38" t="s">
        <v>82</v>
      </c>
      <c r="E9391" s="43">
        <v>45139</v>
      </c>
      <c r="F9391" s="130" t="s">
        <v>132</v>
      </c>
      <c r="G9391" s="134">
        <v>0.22036520000000001</v>
      </c>
      <c r="H9391" s="134">
        <v>0.1684136</v>
      </c>
      <c r="I9391" s="134">
        <v>0.13684589999999999</v>
      </c>
      <c r="J9391" s="132">
        <v>0</v>
      </c>
      <c r="K9391" s="132">
        <v>0</v>
      </c>
      <c r="L9391" s="133">
        <v>0</v>
      </c>
    </row>
    <row r="9392" spans="2:12" ht="19.5" customHeight="1" x14ac:dyDescent="0.3">
      <c r="B9392" s="89" t="s">
        <v>57</v>
      </c>
      <c r="C9392" s="38" t="s">
        <v>28</v>
      </c>
      <c r="D9392" s="38" t="s">
        <v>82</v>
      </c>
      <c r="E9392" s="43">
        <v>45139</v>
      </c>
      <c r="F9392" s="130" t="s">
        <v>131</v>
      </c>
      <c r="G9392" s="134">
        <v>0.21836520000000001</v>
      </c>
      <c r="H9392" s="134">
        <v>0.16641359999999999</v>
      </c>
      <c r="I9392" s="134">
        <v>0.13484589999999999</v>
      </c>
      <c r="J9392" s="132">
        <v>0</v>
      </c>
      <c r="K9392" s="132">
        <v>0</v>
      </c>
      <c r="L9392" s="133">
        <v>0</v>
      </c>
    </row>
    <row r="9393" spans="2:12" ht="19.5" customHeight="1" x14ac:dyDescent="0.3">
      <c r="B9393" s="89" t="s">
        <v>57</v>
      </c>
      <c r="C9393" s="38" t="s">
        <v>28</v>
      </c>
      <c r="D9393" s="38" t="s">
        <v>82</v>
      </c>
      <c r="E9393" s="43">
        <v>45139</v>
      </c>
      <c r="F9393" s="130" t="s">
        <v>130</v>
      </c>
      <c r="G9393" s="134">
        <v>0.21636520000000001</v>
      </c>
      <c r="H9393" s="134">
        <v>0.16441359999999999</v>
      </c>
      <c r="I9393" s="134">
        <v>0.13284589999999999</v>
      </c>
      <c r="J9393" s="132">
        <v>0</v>
      </c>
      <c r="K9393" s="132">
        <v>0</v>
      </c>
      <c r="L9393" s="133">
        <v>0</v>
      </c>
    </row>
    <row r="9394" spans="2:12" ht="19.5" customHeight="1" x14ac:dyDescent="0.3">
      <c r="B9394" s="88" t="s">
        <v>57</v>
      </c>
      <c r="C9394" s="38" t="s">
        <v>28</v>
      </c>
      <c r="D9394" s="38" t="s">
        <v>82</v>
      </c>
      <c r="E9394" s="43">
        <v>45139</v>
      </c>
      <c r="F9394" s="130" t="s">
        <v>133</v>
      </c>
      <c r="G9394" s="134">
        <v>0.21486520000000001</v>
      </c>
      <c r="H9394" s="134">
        <v>0.16291359999999999</v>
      </c>
      <c r="I9394" s="134">
        <v>0.13134589999999999</v>
      </c>
      <c r="J9394" s="132">
        <v>0</v>
      </c>
      <c r="K9394" s="132">
        <v>0</v>
      </c>
      <c r="L9394" s="133">
        <v>0</v>
      </c>
    </row>
    <row r="9395" spans="2:12" ht="19.5" customHeight="1" x14ac:dyDescent="0.3">
      <c r="B9395" s="88" t="s">
        <v>57</v>
      </c>
      <c r="C9395" s="38" t="s">
        <v>33</v>
      </c>
      <c r="D9395" s="38" t="s">
        <v>82</v>
      </c>
      <c r="E9395" s="43">
        <v>45139</v>
      </c>
      <c r="F9395" s="130" t="s">
        <v>129</v>
      </c>
      <c r="G9395" s="134">
        <v>0</v>
      </c>
      <c r="H9395" s="134">
        <v>0</v>
      </c>
      <c r="I9395" s="134">
        <v>0.1803516</v>
      </c>
      <c r="J9395" s="132">
        <v>0.16782150000000001</v>
      </c>
      <c r="K9395" s="132">
        <v>0</v>
      </c>
      <c r="L9395" s="133">
        <v>0.15747900000000001</v>
      </c>
    </row>
    <row r="9396" spans="2:12" ht="19.5" customHeight="1" x14ac:dyDescent="0.3">
      <c r="B9396" s="89" t="s">
        <v>57</v>
      </c>
      <c r="C9396" s="38" t="s">
        <v>33</v>
      </c>
      <c r="D9396" s="38" t="s">
        <v>82</v>
      </c>
      <c r="E9396" s="43">
        <v>45139</v>
      </c>
      <c r="F9396" s="130" t="s">
        <v>128</v>
      </c>
      <c r="G9396" s="134">
        <v>0</v>
      </c>
      <c r="H9396" s="134">
        <v>0</v>
      </c>
      <c r="I9396" s="134">
        <v>0.1753516</v>
      </c>
      <c r="J9396" s="132">
        <v>0.16282150000000001</v>
      </c>
      <c r="K9396" s="132">
        <v>0</v>
      </c>
      <c r="L9396" s="133">
        <v>0.152479</v>
      </c>
    </row>
    <row r="9397" spans="2:12" ht="19.5" customHeight="1" x14ac:dyDescent="0.3">
      <c r="B9397" s="88" t="s">
        <v>57</v>
      </c>
      <c r="C9397" s="38" t="s">
        <v>33</v>
      </c>
      <c r="D9397" s="38" t="s">
        <v>82</v>
      </c>
      <c r="E9397" s="43">
        <v>45139</v>
      </c>
      <c r="F9397" s="130" t="s">
        <v>127</v>
      </c>
      <c r="G9397" s="134">
        <v>0</v>
      </c>
      <c r="H9397" s="134">
        <v>0</v>
      </c>
      <c r="I9397" s="134">
        <v>0.17035159999999999</v>
      </c>
      <c r="J9397" s="132">
        <v>0.1578215</v>
      </c>
      <c r="K9397" s="132">
        <v>0</v>
      </c>
      <c r="L9397" s="133">
        <v>0.147479</v>
      </c>
    </row>
    <row r="9398" spans="2:12" ht="19.5" customHeight="1" x14ac:dyDescent="0.3">
      <c r="B9398" s="89" t="s">
        <v>57</v>
      </c>
      <c r="C9398" s="38" t="s">
        <v>33</v>
      </c>
      <c r="D9398" s="38" t="s">
        <v>82</v>
      </c>
      <c r="E9398" s="43">
        <v>45139</v>
      </c>
      <c r="F9398" s="130" t="s">
        <v>126</v>
      </c>
      <c r="G9398" s="134">
        <v>0</v>
      </c>
      <c r="H9398" s="134">
        <v>0</v>
      </c>
      <c r="I9398" s="134">
        <v>0.16535159999999999</v>
      </c>
      <c r="J9398" s="132">
        <v>0.1528215</v>
      </c>
      <c r="K9398" s="132">
        <v>0</v>
      </c>
      <c r="L9398" s="133">
        <v>0.14247899999999999</v>
      </c>
    </row>
    <row r="9399" spans="2:12" ht="19.5" customHeight="1" x14ac:dyDescent="0.3">
      <c r="B9399" s="88" t="s">
        <v>57</v>
      </c>
      <c r="C9399" s="38" t="s">
        <v>33</v>
      </c>
      <c r="D9399" s="38" t="s">
        <v>82</v>
      </c>
      <c r="E9399" s="43">
        <v>45139</v>
      </c>
      <c r="F9399" s="130" t="s">
        <v>125</v>
      </c>
      <c r="G9399" s="134">
        <v>0</v>
      </c>
      <c r="H9399" s="134">
        <v>0</v>
      </c>
      <c r="I9399" s="134">
        <v>0.16035160000000001</v>
      </c>
      <c r="J9399" s="132">
        <v>0.14782149999999999</v>
      </c>
      <c r="K9399" s="132">
        <v>0</v>
      </c>
      <c r="L9399" s="133">
        <v>0.13747899999999999</v>
      </c>
    </row>
    <row r="9400" spans="2:12" ht="19.5" customHeight="1" x14ac:dyDescent="0.3">
      <c r="B9400" s="88" t="s">
        <v>57</v>
      </c>
      <c r="C9400" s="38" t="s">
        <v>33</v>
      </c>
      <c r="D9400" s="38" t="s">
        <v>82</v>
      </c>
      <c r="E9400" s="43">
        <v>45139</v>
      </c>
      <c r="F9400" s="130" t="s">
        <v>132</v>
      </c>
      <c r="G9400" s="134">
        <v>0</v>
      </c>
      <c r="H9400" s="134">
        <v>0</v>
      </c>
      <c r="I9400" s="134">
        <v>0.15835160000000001</v>
      </c>
      <c r="J9400" s="132">
        <v>0.14582149999999999</v>
      </c>
      <c r="K9400" s="132">
        <v>0</v>
      </c>
      <c r="L9400" s="133">
        <v>0.13547899999999999</v>
      </c>
    </row>
    <row r="9401" spans="2:12" ht="19.5" customHeight="1" x14ac:dyDescent="0.3">
      <c r="B9401" s="89" t="s">
        <v>57</v>
      </c>
      <c r="C9401" s="38" t="s">
        <v>33</v>
      </c>
      <c r="D9401" s="38" t="s">
        <v>82</v>
      </c>
      <c r="E9401" s="43">
        <v>45139</v>
      </c>
      <c r="F9401" s="130" t="s">
        <v>131</v>
      </c>
      <c r="G9401" s="134">
        <v>0</v>
      </c>
      <c r="H9401" s="134">
        <v>0</v>
      </c>
      <c r="I9401" s="134">
        <v>0.15635160000000001</v>
      </c>
      <c r="J9401" s="132">
        <v>0.14382149999999999</v>
      </c>
      <c r="K9401" s="132">
        <v>0</v>
      </c>
      <c r="L9401" s="133">
        <v>0.13347899999999999</v>
      </c>
    </row>
    <row r="9402" spans="2:12" ht="19.5" customHeight="1" x14ac:dyDescent="0.3">
      <c r="B9402" s="89" t="s">
        <v>57</v>
      </c>
      <c r="C9402" s="38" t="s">
        <v>33</v>
      </c>
      <c r="D9402" s="38" t="s">
        <v>82</v>
      </c>
      <c r="E9402" s="43">
        <v>45139</v>
      </c>
      <c r="F9402" s="130" t="s">
        <v>130</v>
      </c>
      <c r="G9402" s="134">
        <v>0</v>
      </c>
      <c r="H9402" s="134">
        <v>0</v>
      </c>
      <c r="I9402" s="134">
        <v>0.15435160000000001</v>
      </c>
      <c r="J9402" s="132">
        <v>0.14182149999999999</v>
      </c>
      <c r="K9402" s="132">
        <v>0</v>
      </c>
      <c r="L9402" s="133">
        <v>0.13147900000000001</v>
      </c>
    </row>
    <row r="9403" spans="2:12" ht="19.5" customHeight="1" x14ac:dyDescent="0.3">
      <c r="B9403" s="89" t="s">
        <v>57</v>
      </c>
      <c r="C9403" s="38" t="s">
        <v>33</v>
      </c>
      <c r="D9403" s="38" t="s">
        <v>82</v>
      </c>
      <c r="E9403" s="43">
        <v>45139</v>
      </c>
      <c r="F9403" s="130" t="s">
        <v>133</v>
      </c>
      <c r="G9403" s="134">
        <v>0</v>
      </c>
      <c r="H9403" s="134">
        <v>0</v>
      </c>
      <c r="I9403" s="134">
        <v>0.1528516</v>
      </c>
      <c r="J9403" s="132">
        <v>0.14032149999999999</v>
      </c>
      <c r="K9403" s="132">
        <v>0</v>
      </c>
      <c r="L9403" s="133">
        <v>0.12997900000000001</v>
      </c>
    </row>
    <row r="9404" spans="2:12" ht="19.5" customHeight="1" x14ac:dyDescent="0.3">
      <c r="B9404" s="31" t="s">
        <v>57</v>
      </c>
      <c r="C9404" s="30" t="s">
        <v>34</v>
      </c>
      <c r="D9404" s="30" t="s">
        <v>82</v>
      </c>
      <c r="E9404" s="29">
        <v>45139</v>
      </c>
      <c r="F9404" s="130" t="s">
        <v>129</v>
      </c>
      <c r="G9404" s="134">
        <v>0</v>
      </c>
      <c r="H9404" s="134">
        <v>0</v>
      </c>
      <c r="I9404" s="134">
        <v>0.1729686</v>
      </c>
      <c r="J9404" s="132">
        <v>0.1628365</v>
      </c>
      <c r="K9404" s="132">
        <v>0</v>
      </c>
      <c r="L9404" s="133">
        <v>0.15403500000000001</v>
      </c>
    </row>
    <row r="9405" spans="2:12" ht="19.5" customHeight="1" x14ac:dyDescent="0.3">
      <c r="B9405" s="33" t="s">
        <v>57</v>
      </c>
      <c r="C9405" s="30" t="s">
        <v>34</v>
      </c>
      <c r="D9405" s="30" t="s">
        <v>82</v>
      </c>
      <c r="E9405" s="29">
        <v>45139</v>
      </c>
      <c r="F9405" s="130" t="s">
        <v>128</v>
      </c>
      <c r="G9405" s="134">
        <v>0</v>
      </c>
      <c r="H9405" s="134">
        <v>0</v>
      </c>
      <c r="I9405" s="134">
        <v>0.1679686</v>
      </c>
      <c r="J9405" s="132">
        <v>0.15783649999999999</v>
      </c>
      <c r="K9405" s="132">
        <v>0</v>
      </c>
      <c r="L9405" s="133">
        <v>0.149035</v>
      </c>
    </row>
    <row r="9406" spans="2:12" ht="19.5" customHeight="1" x14ac:dyDescent="0.3">
      <c r="B9406" s="33" t="s">
        <v>57</v>
      </c>
      <c r="C9406" s="30" t="s">
        <v>34</v>
      </c>
      <c r="D9406" s="30" t="s">
        <v>82</v>
      </c>
      <c r="E9406" s="29">
        <v>45139</v>
      </c>
      <c r="F9406" s="130" t="s">
        <v>127</v>
      </c>
      <c r="G9406" s="134">
        <v>0</v>
      </c>
      <c r="H9406" s="134">
        <v>0</v>
      </c>
      <c r="I9406" s="134">
        <v>0.16296859999999999</v>
      </c>
      <c r="J9406" s="132">
        <v>0.15283649999999999</v>
      </c>
      <c r="K9406" s="132">
        <v>0</v>
      </c>
      <c r="L9406" s="133">
        <v>0.144035</v>
      </c>
    </row>
    <row r="9407" spans="2:12" ht="19.5" customHeight="1" x14ac:dyDescent="0.3">
      <c r="B9407" s="8" t="s">
        <v>57</v>
      </c>
      <c r="C9407" s="35" t="s">
        <v>34</v>
      </c>
      <c r="D9407" s="35" t="s">
        <v>82</v>
      </c>
      <c r="E9407" s="29">
        <v>45139</v>
      </c>
      <c r="F9407" s="130" t="s">
        <v>126</v>
      </c>
      <c r="G9407" s="134">
        <v>0</v>
      </c>
      <c r="H9407" s="134">
        <v>0</v>
      </c>
      <c r="I9407" s="134">
        <v>0.15796859999999999</v>
      </c>
      <c r="J9407" s="132">
        <v>0.14783650000000001</v>
      </c>
      <c r="K9407" s="132">
        <v>0</v>
      </c>
      <c r="L9407" s="133">
        <v>0.13903499999999999</v>
      </c>
    </row>
    <row r="9408" spans="2:12" ht="19.5" customHeight="1" x14ac:dyDescent="0.3">
      <c r="B9408" s="8" t="s">
        <v>57</v>
      </c>
      <c r="C9408" s="35" t="s">
        <v>34</v>
      </c>
      <c r="D9408" s="35" t="s">
        <v>82</v>
      </c>
      <c r="E9408" s="29">
        <v>45139</v>
      </c>
      <c r="F9408" s="130" t="s">
        <v>125</v>
      </c>
      <c r="G9408" s="134">
        <v>0</v>
      </c>
      <c r="H9408" s="134">
        <v>0</v>
      </c>
      <c r="I9408" s="134">
        <v>0.15296860000000001</v>
      </c>
      <c r="J9408" s="132">
        <v>0.14283650000000001</v>
      </c>
      <c r="K9408" s="132">
        <v>0</v>
      </c>
      <c r="L9408" s="133">
        <v>0.13403499999999999</v>
      </c>
    </row>
    <row r="9409" spans="2:12" ht="19.5" customHeight="1" x14ac:dyDescent="0.3">
      <c r="B9409" s="33" t="s">
        <v>57</v>
      </c>
      <c r="C9409" s="30" t="s">
        <v>34</v>
      </c>
      <c r="D9409" s="30" t="s">
        <v>82</v>
      </c>
      <c r="E9409" s="29">
        <v>45139</v>
      </c>
      <c r="F9409" s="130" t="s">
        <v>132</v>
      </c>
      <c r="G9409" s="134">
        <v>0</v>
      </c>
      <c r="H9409" s="134">
        <v>0</v>
      </c>
      <c r="I9409" s="134">
        <v>0.15096860000000001</v>
      </c>
      <c r="J9409" s="132">
        <v>0.1408365</v>
      </c>
      <c r="K9409" s="132">
        <v>0</v>
      </c>
      <c r="L9409" s="133">
        <v>0.13203500000000001</v>
      </c>
    </row>
    <row r="9410" spans="2:12" ht="19.5" customHeight="1" x14ac:dyDescent="0.3">
      <c r="B9410" s="31" t="s">
        <v>57</v>
      </c>
      <c r="C9410" s="30" t="s">
        <v>34</v>
      </c>
      <c r="D9410" s="30" t="s">
        <v>82</v>
      </c>
      <c r="E9410" s="29">
        <v>45139</v>
      </c>
      <c r="F9410" s="130" t="s">
        <v>131</v>
      </c>
      <c r="G9410" s="134">
        <v>0</v>
      </c>
      <c r="H9410" s="134">
        <v>0</v>
      </c>
      <c r="I9410" s="134">
        <v>0.14896860000000001</v>
      </c>
      <c r="J9410" s="132">
        <v>0.1388365</v>
      </c>
      <c r="K9410" s="132">
        <v>0</v>
      </c>
      <c r="L9410" s="133">
        <v>0.13003500000000001</v>
      </c>
    </row>
    <row r="9411" spans="2:12" ht="19.5" customHeight="1" x14ac:dyDescent="0.3">
      <c r="B9411" s="33" t="s">
        <v>57</v>
      </c>
      <c r="C9411" s="30" t="s">
        <v>34</v>
      </c>
      <c r="D9411" s="30" t="s">
        <v>82</v>
      </c>
      <c r="E9411" s="29">
        <v>45139</v>
      </c>
      <c r="F9411" s="130" t="s">
        <v>130</v>
      </c>
      <c r="G9411" s="134">
        <v>0</v>
      </c>
      <c r="H9411" s="134">
        <v>0</v>
      </c>
      <c r="I9411" s="134">
        <v>0.1469686</v>
      </c>
      <c r="J9411" s="132">
        <v>0.1368365</v>
      </c>
      <c r="K9411" s="132">
        <v>0</v>
      </c>
      <c r="L9411" s="133">
        <v>0.12803500000000001</v>
      </c>
    </row>
    <row r="9412" spans="2:12" ht="19.5" customHeight="1" x14ac:dyDescent="0.3">
      <c r="B9412" s="31" t="s">
        <v>57</v>
      </c>
      <c r="C9412" s="30" t="s">
        <v>34</v>
      </c>
      <c r="D9412" s="30" t="s">
        <v>82</v>
      </c>
      <c r="E9412" s="29">
        <v>45139</v>
      </c>
      <c r="F9412" s="130" t="s">
        <v>133</v>
      </c>
      <c r="G9412" s="134">
        <v>0</v>
      </c>
      <c r="H9412" s="134">
        <v>0</v>
      </c>
      <c r="I9412" s="134">
        <v>0.1454686</v>
      </c>
      <c r="J9412" s="132">
        <v>0.1353365</v>
      </c>
      <c r="K9412" s="132">
        <v>0</v>
      </c>
      <c r="L9412" s="133">
        <v>0.12653500000000001</v>
      </c>
    </row>
    <row r="9413" spans="2:12" ht="19.5" customHeight="1" x14ac:dyDescent="0.3">
      <c r="B9413" s="31" t="s">
        <v>57</v>
      </c>
      <c r="C9413" s="30" t="s">
        <v>35</v>
      </c>
      <c r="D9413" s="30" t="s">
        <v>82</v>
      </c>
      <c r="E9413" s="29">
        <v>45139</v>
      </c>
      <c r="F9413" s="130" t="s">
        <v>129</v>
      </c>
      <c r="G9413" s="134">
        <v>0</v>
      </c>
      <c r="H9413" s="134">
        <v>0</v>
      </c>
      <c r="I9413" s="134">
        <v>0.16760559999999999</v>
      </c>
      <c r="J9413" s="135">
        <v>0.15938050000000001</v>
      </c>
      <c r="K9413" s="135">
        <v>0</v>
      </c>
      <c r="L9413" s="136">
        <v>0.15328</v>
      </c>
    </row>
    <row r="9414" spans="2:12" ht="19.5" customHeight="1" x14ac:dyDescent="0.3">
      <c r="B9414" s="31" t="s">
        <v>57</v>
      </c>
      <c r="C9414" s="30" t="s">
        <v>35</v>
      </c>
      <c r="D9414" s="30" t="s">
        <v>82</v>
      </c>
      <c r="E9414" s="29">
        <v>45139</v>
      </c>
      <c r="F9414" s="130" t="s">
        <v>128</v>
      </c>
      <c r="G9414" s="134">
        <v>0</v>
      </c>
      <c r="H9414" s="134">
        <v>0</v>
      </c>
      <c r="I9414" s="134">
        <v>0.16260559999999999</v>
      </c>
      <c r="J9414" s="137">
        <v>0.1543805</v>
      </c>
      <c r="K9414" s="137">
        <v>0</v>
      </c>
      <c r="L9414" s="138">
        <v>0.14828</v>
      </c>
    </row>
    <row r="9415" spans="2:12" ht="19.5" customHeight="1" x14ac:dyDescent="0.3">
      <c r="B9415" s="31" t="s">
        <v>57</v>
      </c>
      <c r="C9415" s="30" t="s">
        <v>35</v>
      </c>
      <c r="D9415" s="30" t="s">
        <v>82</v>
      </c>
      <c r="E9415" s="29">
        <v>45139</v>
      </c>
      <c r="F9415" s="130" t="s">
        <v>127</v>
      </c>
      <c r="G9415" s="134">
        <v>0</v>
      </c>
      <c r="H9415" s="134">
        <v>0</v>
      </c>
      <c r="I9415" s="134">
        <v>0.15760560000000001</v>
      </c>
      <c r="J9415" s="137">
        <v>0.1493805</v>
      </c>
      <c r="K9415" s="137">
        <v>0</v>
      </c>
      <c r="L9415" s="138">
        <v>0.14327999999999999</v>
      </c>
    </row>
    <row r="9416" spans="2:12" ht="19.5" customHeight="1" x14ac:dyDescent="0.3">
      <c r="B9416" s="31" t="s">
        <v>57</v>
      </c>
      <c r="C9416" s="30" t="s">
        <v>35</v>
      </c>
      <c r="D9416" s="30" t="s">
        <v>82</v>
      </c>
      <c r="E9416" s="29">
        <v>45139</v>
      </c>
      <c r="F9416" s="130" t="s">
        <v>126</v>
      </c>
      <c r="G9416" s="134">
        <v>0</v>
      </c>
      <c r="H9416" s="134">
        <v>0</v>
      </c>
      <c r="I9416" s="134">
        <v>0.15260560000000001</v>
      </c>
      <c r="J9416" s="137">
        <v>0.14438049999999999</v>
      </c>
      <c r="K9416" s="137">
        <v>0</v>
      </c>
      <c r="L9416" s="138">
        <v>0.13827999999999999</v>
      </c>
    </row>
    <row r="9417" spans="2:12" ht="19.5" customHeight="1" x14ac:dyDescent="0.3">
      <c r="B9417" s="33" t="s">
        <v>57</v>
      </c>
      <c r="C9417" s="30" t="s">
        <v>35</v>
      </c>
      <c r="D9417" s="30" t="s">
        <v>82</v>
      </c>
      <c r="E9417" s="29">
        <v>45139</v>
      </c>
      <c r="F9417" s="130" t="s">
        <v>125</v>
      </c>
      <c r="G9417" s="134">
        <v>0</v>
      </c>
      <c r="H9417" s="134">
        <v>0</v>
      </c>
      <c r="I9417" s="134">
        <v>0.1476056</v>
      </c>
      <c r="J9417" s="137">
        <v>0.13938049999999999</v>
      </c>
      <c r="K9417" s="137">
        <v>0</v>
      </c>
      <c r="L9417" s="138">
        <v>0.13328000000000001</v>
      </c>
    </row>
    <row r="9418" spans="2:12" ht="19.5" customHeight="1" x14ac:dyDescent="0.3">
      <c r="B9418" s="31" t="s">
        <v>57</v>
      </c>
      <c r="C9418" s="30" t="s">
        <v>35</v>
      </c>
      <c r="D9418" s="30" t="s">
        <v>82</v>
      </c>
      <c r="E9418" s="29">
        <v>45139</v>
      </c>
      <c r="F9418" s="130" t="s">
        <v>132</v>
      </c>
      <c r="G9418" s="134">
        <v>0</v>
      </c>
      <c r="H9418" s="134">
        <v>0</v>
      </c>
      <c r="I9418" s="134">
        <v>0.1456056</v>
      </c>
      <c r="J9418" s="137">
        <v>0.13738049999999999</v>
      </c>
      <c r="K9418" s="137">
        <v>0</v>
      </c>
      <c r="L9418" s="138">
        <v>0.13128000000000001</v>
      </c>
    </row>
    <row r="9419" spans="2:12" ht="19.5" customHeight="1" x14ac:dyDescent="0.3">
      <c r="B9419" s="31" t="s">
        <v>57</v>
      </c>
      <c r="C9419" s="30" t="s">
        <v>35</v>
      </c>
      <c r="D9419" s="30" t="s">
        <v>82</v>
      </c>
      <c r="E9419" s="29">
        <v>45139</v>
      </c>
      <c r="F9419" s="130" t="s">
        <v>131</v>
      </c>
      <c r="G9419" s="134">
        <v>0</v>
      </c>
      <c r="H9419" s="134">
        <v>0</v>
      </c>
      <c r="I9419" s="134">
        <v>0.1436056</v>
      </c>
      <c r="J9419" s="137">
        <v>0.13538049999999999</v>
      </c>
      <c r="K9419" s="137">
        <v>0</v>
      </c>
      <c r="L9419" s="138">
        <v>0.12928000000000001</v>
      </c>
    </row>
    <row r="9420" spans="2:12" ht="19.5" customHeight="1" x14ac:dyDescent="0.3">
      <c r="B9420" s="33" t="s">
        <v>57</v>
      </c>
      <c r="C9420" s="83" t="s">
        <v>35</v>
      </c>
      <c r="D9420" s="30" t="s">
        <v>82</v>
      </c>
      <c r="E9420" s="29">
        <v>45139</v>
      </c>
      <c r="F9420" s="130" t="s">
        <v>130</v>
      </c>
      <c r="G9420" s="134">
        <v>0</v>
      </c>
      <c r="H9420" s="134">
        <v>0</v>
      </c>
      <c r="I9420" s="134">
        <v>0.1416056</v>
      </c>
      <c r="J9420" s="137">
        <v>0.13338050000000001</v>
      </c>
      <c r="K9420" s="137">
        <v>0</v>
      </c>
      <c r="L9420" s="138">
        <v>0.12728</v>
      </c>
    </row>
    <row r="9421" spans="2:12" ht="19.5" customHeight="1" x14ac:dyDescent="0.3">
      <c r="B9421" s="33" t="s">
        <v>57</v>
      </c>
      <c r="C9421" s="83" t="s">
        <v>35</v>
      </c>
      <c r="D9421" s="30" t="s">
        <v>82</v>
      </c>
      <c r="E9421" s="29">
        <v>45139</v>
      </c>
      <c r="F9421" s="130" t="s">
        <v>133</v>
      </c>
      <c r="G9421" s="134">
        <v>0</v>
      </c>
      <c r="H9421" s="134">
        <v>0</v>
      </c>
      <c r="I9421" s="134">
        <v>0.1401056</v>
      </c>
      <c r="J9421" s="137">
        <v>0.13188050000000001</v>
      </c>
      <c r="K9421" s="137">
        <v>0</v>
      </c>
      <c r="L9421" s="138">
        <v>0.12578</v>
      </c>
    </row>
    <row r="9422" spans="2:12" ht="19.5" customHeight="1" x14ac:dyDescent="0.3">
      <c r="B9422" s="88" t="s">
        <v>57</v>
      </c>
      <c r="C9422" s="83" t="s">
        <v>50</v>
      </c>
      <c r="D9422" s="30" t="s">
        <v>82</v>
      </c>
      <c r="E9422" s="29">
        <v>45139</v>
      </c>
      <c r="F9422" s="130" t="s">
        <v>129</v>
      </c>
      <c r="G9422" s="134">
        <v>0</v>
      </c>
      <c r="H9422" s="134">
        <v>0</v>
      </c>
      <c r="I9422" s="134">
        <v>0.1667226</v>
      </c>
      <c r="J9422" s="137">
        <v>0.15886049999999999</v>
      </c>
      <c r="K9422" s="137">
        <v>0</v>
      </c>
      <c r="L9422" s="138">
        <v>0.15321499999999999</v>
      </c>
    </row>
    <row r="9423" spans="2:12" ht="19.5" customHeight="1" x14ac:dyDescent="0.3">
      <c r="B9423" s="89" t="s">
        <v>57</v>
      </c>
      <c r="C9423" s="83" t="s">
        <v>50</v>
      </c>
      <c r="D9423" s="30" t="s">
        <v>82</v>
      </c>
      <c r="E9423" s="29">
        <v>45139</v>
      </c>
      <c r="F9423" s="130" t="s">
        <v>128</v>
      </c>
      <c r="G9423" s="134">
        <v>0</v>
      </c>
      <c r="H9423" s="134">
        <v>0</v>
      </c>
      <c r="I9423" s="134">
        <v>0.16172259999999999</v>
      </c>
      <c r="J9423" s="137">
        <v>0.15386050000000001</v>
      </c>
      <c r="K9423" s="137">
        <v>0</v>
      </c>
      <c r="L9423" s="138">
        <v>0.14821500000000001</v>
      </c>
    </row>
    <row r="9424" spans="2:12" ht="19.5" customHeight="1" x14ac:dyDescent="0.3">
      <c r="B9424" s="89" t="s">
        <v>57</v>
      </c>
      <c r="C9424" s="83" t="s">
        <v>50</v>
      </c>
      <c r="D9424" s="30" t="s">
        <v>82</v>
      </c>
      <c r="E9424" s="29">
        <v>45139</v>
      </c>
      <c r="F9424" s="130" t="s">
        <v>127</v>
      </c>
      <c r="G9424" s="134">
        <v>0</v>
      </c>
      <c r="H9424" s="134">
        <v>0</v>
      </c>
      <c r="I9424" s="134">
        <v>0.15672259999999999</v>
      </c>
      <c r="J9424" s="137">
        <v>0.14886050000000001</v>
      </c>
      <c r="K9424" s="137">
        <v>0</v>
      </c>
      <c r="L9424" s="138">
        <v>0.14321500000000001</v>
      </c>
    </row>
    <row r="9425" spans="2:12" ht="19.5" customHeight="1" x14ac:dyDescent="0.3">
      <c r="B9425" s="89" t="s">
        <v>57</v>
      </c>
      <c r="C9425" s="83" t="s">
        <v>50</v>
      </c>
      <c r="D9425" s="30" t="s">
        <v>82</v>
      </c>
      <c r="E9425" s="29">
        <v>45139</v>
      </c>
      <c r="F9425" s="130" t="s">
        <v>126</v>
      </c>
      <c r="G9425" s="134">
        <v>0</v>
      </c>
      <c r="H9425" s="134">
        <v>0</v>
      </c>
      <c r="I9425" s="134">
        <v>0.15172260000000001</v>
      </c>
      <c r="J9425" s="137">
        <v>0.1438605</v>
      </c>
      <c r="K9425" s="137">
        <v>0</v>
      </c>
      <c r="L9425" s="138">
        <v>0.138215</v>
      </c>
    </row>
    <row r="9426" spans="2:12" ht="19.5" customHeight="1" x14ac:dyDescent="0.3">
      <c r="B9426" s="89" t="s">
        <v>57</v>
      </c>
      <c r="C9426" s="83" t="s">
        <v>50</v>
      </c>
      <c r="D9426" s="30" t="s">
        <v>82</v>
      </c>
      <c r="E9426" s="29">
        <v>45139</v>
      </c>
      <c r="F9426" s="130" t="s">
        <v>125</v>
      </c>
      <c r="G9426" s="134">
        <v>0</v>
      </c>
      <c r="H9426" s="134">
        <v>0</v>
      </c>
      <c r="I9426" s="134">
        <v>0.14672260000000001</v>
      </c>
      <c r="J9426" s="137">
        <v>0.1388605</v>
      </c>
      <c r="K9426" s="137">
        <v>0</v>
      </c>
      <c r="L9426" s="138">
        <v>0.133215</v>
      </c>
    </row>
    <row r="9427" spans="2:12" ht="19.5" customHeight="1" x14ac:dyDescent="0.3">
      <c r="B9427" s="88" t="s">
        <v>57</v>
      </c>
      <c r="C9427" s="83" t="s">
        <v>50</v>
      </c>
      <c r="D9427" s="30" t="s">
        <v>82</v>
      </c>
      <c r="E9427" s="29">
        <v>45139</v>
      </c>
      <c r="F9427" s="130" t="s">
        <v>132</v>
      </c>
      <c r="G9427" s="134">
        <v>0</v>
      </c>
      <c r="H9427" s="134">
        <v>0</v>
      </c>
      <c r="I9427" s="134">
        <v>0.14472260000000001</v>
      </c>
      <c r="J9427" s="137">
        <v>0.1368605</v>
      </c>
      <c r="K9427" s="137">
        <v>0</v>
      </c>
      <c r="L9427" s="138">
        <v>0.131215</v>
      </c>
    </row>
    <row r="9428" spans="2:12" ht="19.5" customHeight="1" x14ac:dyDescent="0.3">
      <c r="B9428" s="88" t="s">
        <v>57</v>
      </c>
      <c r="C9428" s="83" t="s">
        <v>50</v>
      </c>
      <c r="D9428" s="30" t="s">
        <v>82</v>
      </c>
      <c r="E9428" s="29">
        <v>45139</v>
      </c>
      <c r="F9428" s="130" t="s">
        <v>131</v>
      </c>
      <c r="G9428" s="134">
        <v>0</v>
      </c>
      <c r="H9428" s="134">
        <v>0</v>
      </c>
      <c r="I9428" s="134">
        <v>0.14272260000000001</v>
      </c>
      <c r="J9428" s="137">
        <v>0.13486049999999999</v>
      </c>
      <c r="K9428" s="137">
        <v>0</v>
      </c>
      <c r="L9428" s="138">
        <v>0.129215</v>
      </c>
    </row>
    <row r="9429" spans="2:12" ht="19.5" customHeight="1" x14ac:dyDescent="0.3">
      <c r="B9429" s="88" t="s">
        <v>57</v>
      </c>
      <c r="C9429" s="83" t="s">
        <v>50</v>
      </c>
      <c r="D9429" s="30" t="s">
        <v>82</v>
      </c>
      <c r="E9429" s="29">
        <v>45139</v>
      </c>
      <c r="F9429" s="130" t="s">
        <v>130</v>
      </c>
      <c r="G9429" s="134">
        <v>0</v>
      </c>
      <c r="H9429" s="134">
        <v>0</v>
      </c>
      <c r="I9429" s="134">
        <v>0.1407226</v>
      </c>
      <c r="J9429" s="137">
        <v>0.13286049999999999</v>
      </c>
      <c r="K9429" s="137">
        <v>0</v>
      </c>
      <c r="L9429" s="138">
        <v>0.12721499999999999</v>
      </c>
    </row>
    <row r="9430" spans="2:12" ht="19.5" customHeight="1" x14ac:dyDescent="0.3">
      <c r="B9430" s="89" t="s">
        <v>57</v>
      </c>
      <c r="C9430" s="83" t="s">
        <v>50</v>
      </c>
      <c r="D9430" s="30" t="s">
        <v>82</v>
      </c>
      <c r="E9430" s="29">
        <v>45139</v>
      </c>
      <c r="F9430" s="130" t="s">
        <v>133</v>
      </c>
      <c r="G9430" s="134">
        <v>0</v>
      </c>
      <c r="H9430" s="134">
        <v>0</v>
      </c>
      <c r="I9430" s="134">
        <v>0.1392226</v>
      </c>
      <c r="J9430" s="134">
        <v>0.13136049999999999</v>
      </c>
      <c r="K9430" s="134">
        <v>0</v>
      </c>
      <c r="L9430" s="139">
        <v>0.12571499999999999</v>
      </c>
    </row>
    <row r="9431" spans="2:12" ht="19.5" customHeight="1" x14ac:dyDescent="0.3">
      <c r="B9431" s="89" t="s">
        <v>57</v>
      </c>
      <c r="C9431" s="83" t="s">
        <v>51</v>
      </c>
      <c r="D9431" s="30" t="s">
        <v>82</v>
      </c>
      <c r="E9431" s="29">
        <v>45139</v>
      </c>
      <c r="F9431" s="130" t="s">
        <v>129</v>
      </c>
      <c r="G9431" s="134">
        <v>0</v>
      </c>
      <c r="H9431" s="134">
        <v>0</v>
      </c>
      <c r="I9431" s="134">
        <v>0.1654476</v>
      </c>
      <c r="J9431" s="140">
        <v>0.1581195</v>
      </c>
      <c r="K9431" s="140">
        <v>0</v>
      </c>
      <c r="L9431" s="141">
        <v>0.152918</v>
      </c>
    </row>
    <row r="9432" spans="2:12" ht="19.5" customHeight="1" x14ac:dyDescent="0.3">
      <c r="B9432" s="89" t="s">
        <v>57</v>
      </c>
      <c r="C9432" s="83" t="s">
        <v>51</v>
      </c>
      <c r="D9432" s="30" t="s">
        <v>82</v>
      </c>
      <c r="E9432" s="29">
        <v>45139</v>
      </c>
      <c r="F9432" s="130" t="s">
        <v>128</v>
      </c>
      <c r="G9432" s="134">
        <v>0</v>
      </c>
      <c r="H9432" s="134">
        <v>0</v>
      </c>
      <c r="I9432" s="134">
        <v>0.1604476</v>
      </c>
      <c r="J9432" s="137">
        <v>0.15311949999999999</v>
      </c>
      <c r="K9432" s="137">
        <v>0</v>
      </c>
      <c r="L9432" s="138">
        <v>0.14791799999999999</v>
      </c>
    </row>
    <row r="9433" spans="2:12" ht="19.5" customHeight="1" x14ac:dyDescent="0.3">
      <c r="B9433" s="89" t="s">
        <v>57</v>
      </c>
      <c r="C9433" s="83" t="s">
        <v>51</v>
      </c>
      <c r="D9433" s="30" t="s">
        <v>82</v>
      </c>
      <c r="E9433" s="29">
        <v>45139</v>
      </c>
      <c r="F9433" s="130" t="s">
        <v>127</v>
      </c>
      <c r="G9433" s="134">
        <v>0</v>
      </c>
      <c r="H9433" s="134">
        <v>0</v>
      </c>
      <c r="I9433" s="134">
        <v>0.15544759999999999</v>
      </c>
      <c r="J9433" s="137">
        <v>0.14811949999999999</v>
      </c>
      <c r="K9433" s="137">
        <v>0</v>
      </c>
      <c r="L9433" s="138">
        <v>0.14291799999999999</v>
      </c>
    </row>
    <row r="9434" spans="2:12" ht="19.5" customHeight="1" x14ac:dyDescent="0.3">
      <c r="B9434" s="88" t="s">
        <v>57</v>
      </c>
      <c r="C9434" s="83" t="s">
        <v>51</v>
      </c>
      <c r="D9434" s="30" t="s">
        <v>82</v>
      </c>
      <c r="E9434" s="29">
        <v>45139</v>
      </c>
      <c r="F9434" s="130" t="s">
        <v>126</v>
      </c>
      <c r="G9434" s="134">
        <v>0</v>
      </c>
      <c r="H9434" s="134">
        <v>0</v>
      </c>
      <c r="I9434" s="134">
        <v>0.15044759999999999</v>
      </c>
      <c r="J9434" s="137">
        <v>0.14311950000000001</v>
      </c>
      <c r="K9434" s="137">
        <v>0</v>
      </c>
      <c r="L9434" s="138">
        <v>0.13791800000000001</v>
      </c>
    </row>
    <row r="9435" spans="2:12" ht="19.5" customHeight="1" x14ac:dyDescent="0.3">
      <c r="B9435" s="89" t="s">
        <v>57</v>
      </c>
      <c r="C9435" s="83" t="s">
        <v>51</v>
      </c>
      <c r="D9435" s="30" t="s">
        <v>82</v>
      </c>
      <c r="E9435" s="29">
        <v>45139</v>
      </c>
      <c r="F9435" s="130" t="s">
        <v>125</v>
      </c>
      <c r="G9435" s="134">
        <v>0</v>
      </c>
      <c r="H9435" s="134">
        <v>0</v>
      </c>
      <c r="I9435" s="134">
        <v>0.14544760000000001</v>
      </c>
      <c r="J9435" s="137">
        <v>0.13811950000000001</v>
      </c>
      <c r="K9435" s="137">
        <v>0</v>
      </c>
      <c r="L9435" s="138">
        <v>0.13291800000000001</v>
      </c>
    </row>
    <row r="9436" spans="2:12" ht="19.5" customHeight="1" x14ac:dyDescent="0.3">
      <c r="B9436" s="88" t="s">
        <v>57</v>
      </c>
      <c r="C9436" s="83" t="s">
        <v>51</v>
      </c>
      <c r="D9436" s="30" t="s">
        <v>82</v>
      </c>
      <c r="E9436" s="29">
        <v>45139</v>
      </c>
      <c r="F9436" s="130" t="s">
        <v>132</v>
      </c>
      <c r="G9436" s="134">
        <v>0</v>
      </c>
      <c r="H9436" s="134">
        <v>0</v>
      </c>
      <c r="I9436" s="134">
        <v>0.14344760000000001</v>
      </c>
      <c r="J9436" s="137">
        <v>0.1361195</v>
      </c>
      <c r="K9436" s="137">
        <v>0</v>
      </c>
      <c r="L9436" s="138">
        <v>0.13091800000000001</v>
      </c>
    </row>
    <row r="9437" spans="2:12" ht="19.5" customHeight="1" x14ac:dyDescent="0.3">
      <c r="B9437" s="88" t="s">
        <v>57</v>
      </c>
      <c r="C9437" s="83" t="s">
        <v>51</v>
      </c>
      <c r="D9437" s="30" t="s">
        <v>82</v>
      </c>
      <c r="E9437" s="29">
        <v>45139</v>
      </c>
      <c r="F9437" s="130" t="s">
        <v>131</v>
      </c>
      <c r="G9437" s="134">
        <v>0</v>
      </c>
      <c r="H9437" s="134">
        <v>0</v>
      </c>
      <c r="I9437" s="134">
        <v>0.14144760000000001</v>
      </c>
      <c r="J9437" s="137">
        <v>0.1341195</v>
      </c>
      <c r="K9437" s="137">
        <v>0</v>
      </c>
      <c r="L9437" s="138">
        <v>0.128918</v>
      </c>
    </row>
    <row r="9438" spans="2:12" ht="19.5" customHeight="1" x14ac:dyDescent="0.3">
      <c r="B9438" s="89" t="s">
        <v>57</v>
      </c>
      <c r="C9438" s="83" t="s">
        <v>51</v>
      </c>
      <c r="D9438" s="30" t="s">
        <v>82</v>
      </c>
      <c r="E9438" s="29">
        <v>45139</v>
      </c>
      <c r="F9438" s="130" t="s">
        <v>130</v>
      </c>
      <c r="G9438" s="134">
        <v>0</v>
      </c>
      <c r="H9438" s="134">
        <v>0</v>
      </c>
      <c r="I9438" s="134">
        <v>0.1394476</v>
      </c>
      <c r="J9438" s="137">
        <v>0.1321195</v>
      </c>
      <c r="K9438" s="137">
        <v>0</v>
      </c>
      <c r="L9438" s="138">
        <v>0.126918</v>
      </c>
    </row>
    <row r="9439" spans="2:12" ht="19.5" customHeight="1" x14ac:dyDescent="0.3">
      <c r="B9439" s="88" t="s">
        <v>57</v>
      </c>
      <c r="C9439" s="83" t="s">
        <v>51</v>
      </c>
      <c r="D9439" s="30" t="s">
        <v>82</v>
      </c>
      <c r="E9439" s="29">
        <v>45139</v>
      </c>
      <c r="F9439" s="130" t="s">
        <v>133</v>
      </c>
      <c r="G9439" s="134">
        <v>0</v>
      </c>
      <c r="H9439" s="134">
        <v>0</v>
      </c>
      <c r="I9439" s="134">
        <v>0.1379476</v>
      </c>
      <c r="J9439" s="134">
        <v>0.1306195</v>
      </c>
      <c r="K9439" s="134">
        <v>0</v>
      </c>
      <c r="L9439" s="139">
        <v>0.125418</v>
      </c>
    </row>
    <row r="9440" spans="2:12" ht="19.5" customHeight="1" x14ac:dyDescent="0.3">
      <c r="B9440" s="39" t="s">
        <v>57</v>
      </c>
      <c r="C9440" s="83" t="s">
        <v>28</v>
      </c>
      <c r="D9440" s="30" t="s">
        <v>82</v>
      </c>
      <c r="E9440" s="29">
        <v>45108</v>
      </c>
      <c r="F9440" s="71" t="s">
        <v>129</v>
      </c>
      <c r="G9440" s="131">
        <v>0.2372543</v>
      </c>
      <c r="H9440" s="131">
        <v>0.1893727</v>
      </c>
      <c r="I9440" s="131">
        <v>0.14983009999999999</v>
      </c>
      <c r="J9440" s="132">
        <v>0</v>
      </c>
      <c r="K9440" s="132">
        <v>0</v>
      </c>
      <c r="L9440" s="133">
        <v>0</v>
      </c>
    </row>
    <row r="9441" spans="2:12" ht="19.5" customHeight="1" x14ac:dyDescent="0.3">
      <c r="B9441" s="39" t="s">
        <v>57</v>
      </c>
      <c r="C9441" s="83" t="s">
        <v>28</v>
      </c>
      <c r="D9441" s="30" t="s">
        <v>82</v>
      </c>
      <c r="E9441" s="29">
        <v>45108</v>
      </c>
      <c r="F9441" s="71" t="s">
        <v>128</v>
      </c>
      <c r="G9441" s="134">
        <v>0.2322543</v>
      </c>
      <c r="H9441" s="134">
        <v>0.1843727</v>
      </c>
      <c r="I9441" s="134">
        <v>0.14483009999999999</v>
      </c>
      <c r="J9441" s="132">
        <v>0</v>
      </c>
      <c r="K9441" s="132">
        <v>0</v>
      </c>
      <c r="L9441" s="133">
        <v>0</v>
      </c>
    </row>
    <row r="9442" spans="2:12" ht="19.5" customHeight="1" x14ac:dyDescent="0.3">
      <c r="B9442" s="39" t="s">
        <v>57</v>
      </c>
      <c r="C9442" s="83" t="s">
        <v>28</v>
      </c>
      <c r="D9442" s="30" t="s">
        <v>82</v>
      </c>
      <c r="E9442" s="29">
        <v>45108</v>
      </c>
      <c r="F9442" s="71" t="s">
        <v>127</v>
      </c>
      <c r="G9442" s="134">
        <v>0.22725429999999999</v>
      </c>
      <c r="H9442" s="134">
        <v>0.1793727</v>
      </c>
      <c r="I9442" s="134">
        <v>0.13983010000000001</v>
      </c>
      <c r="J9442" s="132">
        <v>0</v>
      </c>
      <c r="K9442" s="132">
        <v>0</v>
      </c>
      <c r="L9442" s="133">
        <v>0</v>
      </c>
    </row>
    <row r="9443" spans="2:12" ht="19.5" customHeight="1" x14ac:dyDescent="0.3">
      <c r="B9443" s="39" t="s">
        <v>57</v>
      </c>
      <c r="C9443" s="83" t="s">
        <v>28</v>
      </c>
      <c r="D9443" s="30" t="s">
        <v>82</v>
      </c>
      <c r="E9443" s="29">
        <v>45108</v>
      </c>
      <c r="F9443" s="71" t="s">
        <v>126</v>
      </c>
      <c r="G9443" s="134">
        <v>0.22225429999999999</v>
      </c>
      <c r="H9443" s="134">
        <v>0.17437269999999999</v>
      </c>
      <c r="I9443" s="134">
        <v>0.13483010000000001</v>
      </c>
      <c r="J9443" s="132">
        <v>0</v>
      </c>
      <c r="K9443" s="132">
        <v>0</v>
      </c>
      <c r="L9443" s="133">
        <v>0</v>
      </c>
    </row>
    <row r="9444" spans="2:12" ht="19.5" customHeight="1" x14ac:dyDescent="0.3">
      <c r="B9444" s="39" t="s">
        <v>57</v>
      </c>
      <c r="C9444" s="83" t="s">
        <v>28</v>
      </c>
      <c r="D9444" s="30" t="s">
        <v>82</v>
      </c>
      <c r="E9444" s="29">
        <v>45108</v>
      </c>
      <c r="F9444" s="71" t="s">
        <v>125</v>
      </c>
      <c r="G9444" s="134">
        <v>0.21725430000000001</v>
      </c>
      <c r="H9444" s="134">
        <v>0.16937269999999999</v>
      </c>
      <c r="I9444" s="134">
        <v>0.1298301</v>
      </c>
      <c r="J9444" s="132">
        <v>0</v>
      </c>
      <c r="K9444" s="132">
        <v>0</v>
      </c>
      <c r="L9444" s="133">
        <v>0</v>
      </c>
    </row>
    <row r="9445" spans="2:12" ht="19.5" customHeight="1" x14ac:dyDescent="0.3">
      <c r="B9445" s="39" t="s">
        <v>57</v>
      </c>
      <c r="C9445" s="83" t="s">
        <v>28</v>
      </c>
      <c r="D9445" s="30" t="s">
        <v>82</v>
      </c>
      <c r="E9445" s="29">
        <v>45108</v>
      </c>
      <c r="F9445" s="71" t="s">
        <v>132</v>
      </c>
      <c r="G9445" s="134">
        <v>0.21525430000000001</v>
      </c>
      <c r="H9445" s="134">
        <v>0.16737270000000001</v>
      </c>
      <c r="I9445" s="134">
        <v>0.1278301</v>
      </c>
      <c r="J9445" s="132">
        <v>0</v>
      </c>
      <c r="K9445" s="132">
        <v>0</v>
      </c>
      <c r="L9445" s="133">
        <v>0</v>
      </c>
    </row>
    <row r="9446" spans="2:12" ht="19.5" customHeight="1" x14ac:dyDescent="0.3">
      <c r="B9446" s="39" t="s">
        <v>57</v>
      </c>
      <c r="C9446" s="83" t="s">
        <v>28</v>
      </c>
      <c r="D9446" s="30" t="s">
        <v>82</v>
      </c>
      <c r="E9446" s="29">
        <v>45108</v>
      </c>
      <c r="F9446" s="71" t="s">
        <v>131</v>
      </c>
      <c r="G9446" s="134">
        <v>0.21325430000000001</v>
      </c>
      <c r="H9446" s="134">
        <v>0.16537270000000001</v>
      </c>
      <c r="I9446" s="134">
        <v>0.1258301</v>
      </c>
      <c r="J9446" s="132">
        <v>0</v>
      </c>
      <c r="K9446" s="132">
        <v>0</v>
      </c>
      <c r="L9446" s="133">
        <v>0</v>
      </c>
    </row>
    <row r="9447" spans="2:12" ht="19.5" customHeight="1" x14ac:dyDescent="0.3">
      <c r="B9447" s="39" t="s">
        <v>57</v>
      </c>
      <c r="C9447" s="83" t="s">
        <v>28</v>
      </c>
      <c r="D9447" s="30" t="s">
        <v>82</v>
      </c>
      <c r="E9447" s="29">
        <v>45108</v>
      </c>
      <c r="F9447" s="71" t="s">
        <v>130</v>
      </c>
      <c r="G9447" s="134">
        <v>0.21125430000000001</v>
      </c>
      <c r="H9447" s="134">
        <v>0.16337270000000001</v>
      </c>
      <c r="I9447" s="134">
        <v>0.1238301</v>
      </c>
      <c r="J9447" s="132">
        <v>0</v>
      </c>
      <c r="K9447" s="132">
        <v>0</v>
      </c>
      <c r="L9447" s="133">
        <v>0</v>
      </c>
    </row>
    <row r="9448" spans="2:12" ht="19.5" customHeight="1" x14ac:dyDescent="0.3">
      <c r="B9448" s="39" t="s">
        <v>57</v>
      </c>
      <c r="C9448" s="83" t="s">
        <v>28</v>
      </c>
      <c r="D9448" s="30" t="s">
        <v>82</v>
      </c>
      <c r="E9448" s="29">
        <v>45108</v>
      </c>
      <c r="F9448" s="71" t="s">
        <v>133</v>
      </c>
      <c r="G9448" s="134">
        <v>0.2097543</v>
      </c>
      <c r="H9448" s="134">
        <v>0.16187270000000001</v>
      </c>
      <c r="I9448" s="134">
        <v>0.1223301</v>
      </c>
      <c r="J9448" s="132">
        <v>0</v>
      </c>
      <c r="K9448" s="132">
        <v>0</v>
      </c>
      <c r="L9448" s="133">
        <v>0</v>
      </c>
    </row>
    <row r="9449" spans="2:12" ht="19.5" customHeight="1" x14ac:dyDescent="0.3">
      <c r="B9449" s="39" t="s">
        <v>57</v>
      </c>
      <c r="C9449" s="83" t="s">
        <v>33</v>
      </c>
      <c r="D9449" s="30" t="s">
        <v>82</v>
      </c>
      <c r="E9449" s="29">
        <v>45108</v>
      </c>
      <c r="F9449" s="71" t="s">
        <v>129</v>
      </c>
      <c r="G9449" s="134">
        <v>0.2042272</v>
      </c>
      <c r="H9449" s="134">
        <v>0.1900646</v>
      </c>
      <c r="I9449" s="134">
        <v>0</v>
      </c>
      <c r="J9449" s="132">
        <v>0</v>
      </c>
      <c r="K9449" s="132">
        <v>0</v>
      </c>
      <c r="L9449" s="133">
        <v>0.14872630000000001</v>
      </c>
    </row>
    <row r="9450" spans="2:12" ht="19.5" customHeight="1" x14ac:dyDescent="0.3">
      <c r="B9450" s="39" t="s">
        <v>57</v>
      </c>
      <c r="C9450" s="83" t="s">
        <v>33</v>
      </c>
      <c r="D9450" s="30" t="s">
        <v>82</v>
      </c>
      <c r="E9450" s="29">
        <v>45108</v>
      </c>
      <c r="F9450" s="71" t="s">
        <v>128</v>
      </c>
      <c r="G9450" s="134">
        <v>0.19922719999999999</v>
      </c>
      <c r="H9450" s="134">
        <v>0.1850646</v>
      </c>
      <c r="I9450" s="134">
        <v>0</v>
      </c>
      <c r="J9450" s="132">
        <v>0</v>
      </c>
      <c r="K9450" s="132">
        <v>0</v>
      </c>
      <c r="L9450" s="133">
        <v>0.1437263</v>
      </c>
    </row>
    <row r="9451" spans="2:12" ht="19.5" customHeight="1" x14ac:dyDescent="0.3">
      <c r="B9451" s="39" t="s">
        <v>57</v>
      </c>
      <c r="C9451" s="83" t="s">
        <v>33</v>
      </c>
      <c r="D9451" s="30" t="s">
        <v>82</v>
      </c>
      <c r="E9451" s="29">
        <v>45108</v>
      </c>
      <c r="F9451" s="71" t="s">
        <v>127</v>
      </c>
      <c r="G9451" s="134">
        <v>0.19422719999999999</v>
      </c>
      <c r="H9451" s="134">
        <v>0.18006459999999999</v>
      </c>
      <c r="I9451" s="134">
        <v>0</v>
      </c>
      <c r="J9451" s="132">
        <v>0</v>
      </c>
      <c r="K9451" s="132">
        <v>0</v>
      </c>
      <c r="L9451" s="133">
        <v>0.1387263</v>
      </c>
    </row>
    <row r="9452" spans="2:12" ht="19.5" customHeight="1" x14ac:dyDescent="0.3">
      <c r="B9452" s="39" t="s">
        <v>57</v>
      </c>
      <c r="C9452" s="83" t="s">
        <v>33</v>
      </c>
      <c r="D9452" s="30" t="s">
        <v>82</v>
      </c>
      <c r="E9452" s="29">
        <v>45108</v>
      </c>
      <c r="F9452" s="71" t="s">
        <v>126</v>
      </c>
      <c r="G9452" s="134">
        <v>0.18922720000000001</v>
      </c>
      <c r="H9452" s="134">
        <v>0.17506459999999999</v>
      </c>
      <c r="I9452" s="134">
        <v>0</v>
      </c>
      <c r="J9452" s="132">
        <v>0</v>
      </c>
      <c r="K9452" s="132">
        <v>0</v>
      </c>
      <c r="L9452" s="133">
        <v>0.13372629999999999</v>
      </c>
    </row>
    <row r="9453" spans="2:12" ht="19.5" customHeight="1" x14ac:dyDescent="0.3">
      <c r="B9453" s="39" t="s">
        <v>57</v>
      </c>
      <c r="C9453" s="83" t="s">
        <v>33</v>
      </c>
      <c r="D9453" s="30" t="s">
        <v>82</v>
      </c>
      <c r="E9453" s="29">
        <v>45108</v>
      </c>
      <c r="F9453" s="71" t="s">
        <v>125</v>
      </c>
      <c r="G9453" s="134">
        <v>0.18422720000000001</v>
      </c>
      <c r="H9453" s="134">
        <v>0.17006460000000001</v>
      </c>
      <c r="I9453" s="134">
        <v>0</v>
      </c>
      <c r="J9453" s="132">
        <v>0</v>
      </c>
      <c r="K9453" s="132">
        <v>0</v>
      </c>
      <c r="L9453" s="133">
        <v>0.12872629999999999</v>
      </c>
    </row>
    <row r="9454" spans="2:12" ht="19.5" customHeight="1" x14ac:dyDescent="0.3">
      <c r="B9454" s="39" t="s">
        <v>57</v>
      </c>
      <c r="C9454" s="83" t="s">
        <v>33</v>
      </c>
      <c r="D9454" s="30" t="s">
        <v>82</v>
      </c>
      <c r="E9454" s="29">
        <v>45108</v>
      </c>
      <c r="F9454" s="71" t="s">
        <v>132</v>
      </c>
      <c r="G9454" s="134">
        <v>0.18222720000000001</v>
      </c>
      <c r="H9454" s="134">
        <v>0.16806460000000001</v>
      </c>
      <c r="I9454" s="134">
        <v>0</v>
      </c>
      <c r="J9454" s="132">
        <v>0</v>
      </c>
      <c r="K9454" s="132">
        <v>0</v>
      </c>
      <c r="L9454" s="133">
        <v>0.12672629999999999</v>
      </c>
    </row>
    <row r="9455" spans="2:12" ht="19.5" customHeight="1" x14ac:dyDescent="0.3">
      <c r="B9455" s="39" t="s">
        <v>57</v>
      </c>
      <c r="C9455" s="83" t="s">
        <v>33</v>
      </c>
      <c r="D9455" s="30" t="s">
        <v>82</v>
      </c>
      <c r="E9455" s="29">
        <v>45108</v>
      </c>
      <c r="F9455" s="71" t="s">
        <v>131</v>
      </c>
      <c r="G9455" s="134">
        <v>0.1802272</v>
      </c>
      <c r="H9455" s="134">
        <v>0.16606460000000001</v>
      </c>
      <c r="I9455" s="134">
        <v>0</v>
      </c>
      <c r="J9455" s="132">
        <v>0</v>
      </c>
      <c r="K9455" s="132">
        <v>0</v>
      </c>
      <c r="L9455" s="133">
        <v>0.1247263</v>
      </c>
    </row>
    <row r="9456" spans="2:12" ht="19.5" customHeight="1" x14ac:dyDescent="0.3">
      <c r="B9456" s="39" t="s">
        <v>57</v>
      </c>
      <c r="C9456" s="83" t="s">
        <v>33</v>
      </c>
      <c r="D9456" s="30" t="s">
        <v>82</v>
      </c>
      <c r="E9456" s="29">
        <v>45108</v>
      </c>
      <c r="F9456" s="71" t="s">
        <v>130</v>
      </c>
      <c r="G9456" s="134">
        <v>0.1782272</v>
      </c>
      <c r="H9456" s="134">
        <v>0.1640646</v>
      </c>
      <c r="I9456" s="134">
        <v>0</v>
      </c>
      <c r="J9456" s="132">
        <v>0</v>
      </c>
      <c r="K9456" s="132">
        <v>0</v>
      </c>
      <c r="L9456" s="133">
        <v>0.1227263</v>
      </c>
    </row>
    <row r="9457" spans="2:12" ht="19.5" customHeight="1" x14ac:dyDescent="0.3">
      <c r="B9457" s="39" t="s">
        <v>57</v>
      </c>
      <c r="C9457" s="83" t="s">
        <v>33</v>
      </c>
      <c r="D9457" s="30" t="s">
        <v>82</v>
      </c>
      <c r="E9457" s="29">
        <v>45108</v>
      </c>
      <c r="F9457" s="71" t="s">
        <v>133</v>
      </c>
      <c r="G9457" s="134">
        <v>0.1767272</v>
      </c>
      <c r="H9457" s="134">
        <v>0.1625646</v>
      </c>
      <c r="I9457" s="134">
        <v>0</v>
      </c>
      <c r="J9457" s="132">
        <v>0</v>
      </c>
      <c r="K9457" s="132">
        <v>0</v>
      </c>
      <c r="L9457" s="133">
        <v>0.1212263</v>
      </c>
    </row>
    <row r="9458" spans="2:12" ht="19.5" customHeight="1" x14ac:dyDescent="0.3">
      <c r="B9458" s="32" t="s">
        <v>57</v>
      </c>
      <c r="C9458" s="83" t="s">
        <v>34</v>
      </c>
      <c r="D9458" s="30" t="s">
        <v>82</v>
      </c>
      <c r="E9458" s="29">
        <v>45108</v>
      </c>
      <c r="F9458" s="71" t="s">
        <v>129</v>
      </c>
      <c r="G9458" s="134">
        <v>0.1891332</v>
      </c>
      <c r="H9458" s="134">
        <v>0.17797160000000001</v>
      </c>
      <c r="I9458" s="134">
        <v>0</v>
      </c>
      <c r="J9458" s="132">
        <v>0</v>
      </c>
      <c r="K9458" s="132">
        <v>0</v>
      </c>
      <c r="L9458" s="133">
        <v>0.1452823</v>
      </c>
    </row>
    <row r="9459" spans="2:12" ht="19.5" customHeight="1" x14ac:dyDescent="0.3">
      <c r="B9459" s="32" t="s">
        <v>57</v>
      </c>
      <c r="C9459" s="83" t="s">
        <v>34</v>
      </c>
      <c r="D9459" s="30" t="s">
        <v>82</v>
      </c>
      <c r="E9459" s="29">
        <v>45108</v>
      </c>
      <c r="F9459" s="71" t="s">
        <v>128</v>
      </c>
      <c r="G9459" s="134">
        <v>0.1841332</v>
      </c>
      <c r="H9459" s="134">
        <v>0.1729716</v>
      </c>
      <c r="I9459" s="134">
        <v>0</v>
      </c>
      <c r="J9459" s="132">
        <v>0</v>
      </c>
      <c r="K9459" s="132">
        <v>0</v>
      </c>
      <c r="L9459" s="133">
        <v>0.1402823</v>
      </c>
    </row>
    <row r="9460" spans="2:12" ht="19.5" customHeight="1" x14ac:dyDescent="0.3">
      <c r="B9460" s="32" t="s">
        <v>57</v>
      </c>
      <c r="C9460" s="83" t="s">
        <v>34</v>
      </c>
      <c r="D9460" s="30" t="s">
        <v>82</v>
      </c>
      <c r="E9460" s="29">
        <v>45108</v>
      </c>
      <c r="F9460" s="71" t="s">
        <v>127</v>
      </c>
      <c r="G9460" s="134">
        <v>0.17913319999999999</v>
      </c>
      <c r="H9460" s="134">
        <v>0.1679716</v>
      </c>
      <c r="I9460" s="134">
        <v>0</v>
      </c>
      <c r="J9460" s="132">
        <v>0</v>
      </c>
      <c r="K9460" s="132">
        <v>0</v>
      </c>
      <c r="L9460" s="133">
        <v>0.13528229999999999</v>
      </c>
    </row>
    <row r="9461" spans="2:12" ht="19.5" customHeight="1" x14ac:dyDescent="0.3">
      <c r="B9461" s="101" t="s">
        <v>57</v>
      </c>
      <c r="C9461" s="129" t="s">
        <v>34</v>
      </c>
      <c r="D9461" s="35" t="s">
        <v>82</v>
      </c>
      <c r="E9461" s="29">
        <v>45108</v>
      </c>
      <c r="F9461" s="71" t="s">
        <v>126</v>
      </c>
      <c r="G9461" s="134">
        <v>0.17413319999999999</v>
      </c>
      <c r="H9461" s="134">
        <v>0.16297159999999999</v>
      </c>
      <c r="I9461" s="134">
        <v>0</v>
      </c>
      <c r="J9461" s="132">
        <v>0</v>
      </c>
      <c r="K9461" s="132">
        <v>0</v>
      </c>
      <c r="L9461" s="133">
        <v>0.13028229999999999</v>
      </c>
    </row>
    <row r="9462" spans="2:12" ht="19.5" customHeight="1" x14ac:dyDescent="0.3">
      <c r="B9462" s="101" t="s">
        <v>57</v>
      </c>
      <c r="C9462" s="129" t="s">
        <v>34</v>
      </c>
      <c r="D9462" s="35" t="s">
        <v>82</v>
      </c>
      <c r="E9462" s="29">
        <v>45108</v>
      </c>
      <c r="F9462" s="71" t="s">
        <v>125</v>
      </c>
      <c r="G9462" s="134">
        <v>0.16913320000000001</v>
      </c>
      <c r="H9462" s="134">
        <v>0.15797159999999999</v>
      </c>
      <c r="I9462" s="134">
        <v>0</v>
      </c>
      <c r="J9462" s="132">
        <v>0</v>
      </c>
      <c r="K9462" s="132">
        <v>0</v>
      </c>
      <c r="L9462" s="133">
        <v>0.12528230000000001</v>
      </c>
    </row>
    <row r="9463" spans="2:12" ht="19.5" customHeight="1" x14ac:dyDescent="0.3">
      <c r="B9463" s="32" t="s">
        <v>57</v>
      </c>
      <c r="C9463" s="83" t="s">
        <v>34</v>
      </c>
      <c r="D9463" s="30" t="s">
        <v>82</v>
      </c>
      <c r="E9463" s="29">
        <v>45108</v>
      </c>
      <c r="F9463" s="71" t="s">
        <v>132</v>
      </c>
      <c r="G9463" s="134">
        <v>0.16713320000000001</v>
      </c>
      <c r="H9463" s="134">
        <v>0.15597159999999999</v>
      </c>
      <c r="I9463" s="134">
        <v>0</v>
      </c>
      <c r="J9463" s="132">
        <v>0</v>
      </c>
      <c r="K9463" s="132">
        <v>0</v>
      </c>
      <c r="L9463" s="133">
        <v>0.1232823</v>
      </c>
    </row>
    <row r="9464" spans="2:12" ht="19.5" customHeight="1" x14ac:dyDescent="0.3">
      <c r="B9464" s="32" t="s">
        <v>57</v>
      </c>
      <c r="C9464" s="83" t="s">
        <v>34</v>
      </c>
      <c r="D9464" s="30" t="s">
        <v>82</v>
      </c>
      <c r="E9464" s="29">
        <v>45108</v>
      </c>
      <c r="F9464" s="71" t="s">
        <v>131</v>
      </c>
      <c r="G9464" s="134">
        <v>0.16513320000000001</v>
      </c>
      <c r="H9464" s="134">
        <v>0.15397159999999999</v>
      </c>
      <c r="I9464" s="134">
        <v>0</v>
      </c>
      <c r="J9464" s="132">
        <v>0</v>
      </c>
      <c r="K9464" s="132">
        <v>0</v>
      </c>
      <c r="L9464" s="133">
        <v>0.1212823</v>
      </c>
    </row>
    <row r="9465" spans="2:12" ht="19.5" customHeight="1" x14ac:dyDescent="0.3">
      <c r="B9465" s="32" t="s">
        <v>57</v>
      </c>
      <c r="C9465" s="83" t="s">
        <v>34</v>
      </c>
      <c r="D9465" s="30" t="s">
        <v>82</v>
      </c>
      <c r="E9465" s="29">
        <v>45108</v>
      </c>
      <c r="F9465" s="71" t="s">
        <v>130</v>
      </c>
      <c r="G9465" s="134">
        <v>0.16313320000000001</v>
      </c>
      <c r="H9465" s="134">
        <v>0.15197160000000001</v>
      </c>
      <c r="I9465" s="134">
        <v>0</v>
      </c>
      <c r="J9465" s="132">
        <v>0</v>
      </c>
      <c r="K9465" s="132">
        <v>0</v>
      </c>
      <c r="L9465" s="133">
        <v>0.11928229999999999</v>
      </c>
    </row>
    <row r="9466" spans="2:12" ht="19.5" customHeight="1" x14ac:dyDescent="0.3">
      <c r="B9466" s="32" t="s">
        <v>57</v>
      </c>
      <c r="C9466" s="83" t="s">
        <v>34</v>
      </c>
      <c r="D9466" s="30" t="s">
        <v>82</v>
      </c>
      <c r="E9466" s="29">
        <v>45108</v>
      </c>
      <c r="F9466" s="71" t="s">
        <v>133</v>
      </c>
      <c r="G9466" s="134">
        <v>0.1616332</v>
      </c>
      <c r="H9466" s="134">
        <v>0.15047160000000001</v>
      </c>
      <c r="I9466" s="134">
        <v>0</v>
      </c>
      <c r="J9466" s="132">
        <v>0</v>
      </c>
      <c r="K9466" s="132">
        <v>0</v>
      </c>
      <c r="L9466" s="133">
        <v>0.11778230000000001</v>
      </c>
    </row>
    <row r="9467" spans="2:12" ht="19.5" customHeight="1" x14ac:dyDescent="0.3">
      <c r="B9467" s="32" t="s">
        <v>57</v>
      </c>
      <c r="C9467" s="83" t="s">
        <v>35</v>
      </c>
      <c r="D9467" s="30" t="s">
        <v>82</v>
      </c>
      <c r="E9467" s="29">
        <v>45108</v>
      </c>
      <c r="F9467" s="71" t="s">
        <v>129</v>
      </c>
      <c r="G9467" s="134">
        <v>0.1747542</v>
      </c>
      <c r="H9467" s="134">
        <v>0.16709260000000001</v>
      </c>
      <c r="I9467" s="134">
        <v>0</v>
      </c>
      <c r="J9467" s="135">
        <v>0</v>
      </c>
      <c r="K9467" s="135">
        <v>0</v>
      </c>
      <c r="L9467" s="136">
        <v>0.1445273</v>
      </c>
    </row>
    <row r="9468" spans="2:12" ht="19.5" customHeight="1" x14ac:dyDescent="0.3">
      <c r="B9468" s="32" t="s">
        <v>57</v>
      </c>
      <c r="C9468" s="83" t="s">
        <v>35</v>
      </c>
      <c r="D9468" s="30" t="s">
        <v>82</v>
      </c>
      <c r="E9468" s="29">
        <v>45108</v>
      </c>
      <c r="F9468" s="71" t="s">
        <v>128</v>
      </c>
      <c r="G9468" s="134">
        <v>0.16975419999999999</v>
      </c>
      <c r="H9468" s="134">
        <v>0.1620926</v>
      </c>
      <c r="I9468" s="134">
        <v>0</v>
      </c>
      <c r="J9468" s="137">
        <v>0</v>
      </c>
      <c r="K9468" s="137">
        <v>0</v>
      </c>
      <c r="L9468" s="138">
        <v>0.13952729999999999</v>
      </c>
    </row>
    <row r="9469" spans="2:12" ht="19.5" customHeight="1" x14ac:dyDescent="0.3">
      <c r="B9469" s="32" t="s">
        <v>57</v>
      </c>
      <c r="C9469" s="83" t="s">
        <v>35</v>
      </c>
      <c r="D9469" s="30" t="s">
        <v>82</v>
      </c>
      <c r="E9469" s="29">
        <v>45108</v>
      </c>
      <c r="F9469" s="71" t="s">
        <v>127</v>
      </c>
      <c r="G9469" s="134">
        <v>0.16475419999999999</v>
      </c>
      <c r="H9469" s="134">
        <v>0.1570926</v>
      </c>
      <c r="I9469" s="134">
        <v>0</v>
      </c>
      <c r="J9469" s="137">
        <v>0</v>
      </c>
      <c r="K9469" s="137">
        <v>0</v>
      </c>
      <c r="L9469" s="138">
        <v>0.13452729999999999</v>
      </c>
    </row>
    <row r="9470" spans="2:12" ht="19.5" customHeight="1" x14ac:dyDescent="0.3">
      <c r="B9470" s="32" t="s">
        <v>57</v>
      </c>
      <c r="C9470" s="83" t="s">
        <v>35</v>
      </c>
      <c r="D9470" s="30" t="s">
        <v>82</v>
      </c>
      <c r="E9470" s="29">
        <v>45108</v>
      </c>
      <c r="F9470" s="71" t="s">
        <v>126</v>
      </c>
      <c r="G9470" s="134">
        <v>0.15975420000000001</v>
      </c>
      <c r="H9470" s="134">
        <v>0.15209259999999999</v>
      </c>
      <c r="I9470" s="134">
        <v>0</v>
      </c>
      <c r="J9470" s="137">
        <v>0</v>
      </c>
      <c r="K9470" s="137">
        <v>0</v>
      </c>
      <c r="L9470" s="138">
        <v>0.12952730000000001</v>
      </c>
    </row>
    <row r="9471" spans="2:12" ht="19.5" customHeight="1" x14ac:dyDescent="0.3">
      <c r="B9471" s="32" t="s">
        <v>57</v>
      </c>
      <c r="C9471" s="83" t="s">
        <v>35</v>
      </c>
      <c r="D9471" s="30" t="s">
        <v>82</v>
      </c>
      <c r="E9471" s="29">
        <v>45108</v>
      </c>
      <c r="F9471" s="71" t="s">
        <v>125</v>
      </c>
      <c r="G9471" s="134">
        <v>0.15475420000000001</v>
      </c>
      <c r="H9471" s="134">
        <v>0.14709259999999999</v>
      </c>
      <c r="I9471" s="134">
        <v>0</v>
      </c>
      <c r="J9471" s="137">
        <v>0</v>
      </c>
      <c r="K9471" s="137">
        <v>0</v>
      </c>
      <c r="L9471" s="138">
        <v>0.12452729999999999</v>
      </c>
    </row>
    <row r="9472" spans="2:12" ht="19.5" customHeight="1" x14ac:dyDescent="0.3">
      <c r="B9472" s="32" t="s">
        <v>57</v>
      </c>
      <c r="C9472" s="83" t="s">
        <v>35</v>
      </c>
      <c r="D9472" s="30" t="s">
        <v>82</v>
      </c>
      <c r="E9472" s="29">
        <v>45108</v>
      </c>
      <c r="F9472" s="71" t="s">
        <v>132</v>
      </c>
      <c r="G9472" s="134">
        <v>0.15275420000000001</v>
      </c>
      <c r="H9472" s="134">
        <v>0.14509259999999999</v>
      </c>
      <c r="I9472" s="134">
        <v>0</v>
      </c>
      <c r="J9472" s="137">
        <v>0</v>
      </c>
      <c r="K9472" s="137">
        <v>0</v>
      </c>
      <c r="L9472" s="138">
        <v>0.12252730000000001</v>
      </c>
    </row>
    <row r="9473" spans="2:12" ht="19.5" customHeight="1" x14ac:dyDescent="0.3">
      <c r="B9473" s="32" t="s">
        <v>57</v>
      </c>
      <c r="C9473" s="83" t="s">
        <v>35</v>
      </c>
      <c r="D9473" s="30" t="s">
        <v>82</v>
      </c>
      <c r="E9473" s="29">
        <v>45108</v>
      </c>
      <c r="F9473" s="71" t="s">
        <v>131</v>
      </c>
      <c r="G9473" s="134">
        <v>0.1507542</v>
      </c>
      <c r="H9473" s="134">
        <v>0.14309259999999999</v>
      </c>
      <c r="I9473" s="134">
        <v>0</v>
      </c>
      <c r="J9473" s="137">
        <v>0</v>
      </c>
      <c r="K9473" s="137">
        <v>0</v>
      </c>
      <c r="L9473" s="138">
        <v>0.1205273</v>
      </c>
    </row>
    <row r="9474" spans="2:12" ht="19.5" customHeight="1" x14ac:dyDescent="0.3">
      <c r="B9474" s="32" t="s">
        <v>57</v>
      </c>
      <c r="C9474" s="83" t="s">
        <v>35</v>
      </c>
      <c r="D9474" s="30" t="s">
        <v>82</v>
      </c>
      <c r="E9474" s="29">
        <v>45108</v>
      </c>
      <c r="F9474" s="71" t="s">
        <v>130</v>
      </c>
      <c r="G9474" s="134">
        <v>0.1487542</v>
      </c>
      <c r="H9474" s="134">
        <v>0.14109260000000001</v>
      </c>
      <c r="I9474" s="134">
        <v>0</v>
      </c>
      <c r="J9474" s="137">
        <v>0</v>
      </c>
      <c r="K9474" s="137">
        <v>0</v>
      </c>
      <c r="L9474" s="138">
        <v>0.1185273</v>
      </c>
    </row>
    <row r="9475" spans="2:12" ht="19.5" customHeight="1" x14ac:dyDescent="0.3">
      <c r="B9475" s="32" t="s">
        <v>57</v>
      </c>
      <c r="C9475" s="83" t="s">
        <v>35</v>
      </c>
      <c r="D9475" s="30" t="s">
        <v>82</v>
      </c>
      <c r="E9475" s="29">
        <v>45108</v>
      </c>
      <c r="F9475" s="71" t="s">
        <v>133</v>
      </c>
      <c r="G9475" s="134">
        <v>0.1472542</v>
      </c>
      <c r="H9475" s="134">
        <v>0.13959260000000001</v>
      </c>
      <c r="I9475" s="134">
        <v>0</v>
      </c>
      <c r="J9475" s="137">
        <v>0</v>
      </c>
      <c r="K9475" s="137">
        <v>0</v>
      </c>
      <c r="L9475" s="138">
        <v>0.1170273</v>
      </c>
    </row>
    <row r="9476" spans="2:12" ht="19.5" customHeight="1" x14ac:dyDescent="0.3">
      <c r="B9476" s="39" t="s">
        <v>57</v>
      </c>
      <c r="C9476" s="83" t="s">
        <v>50</v>
      </c>
      <c r="D9476" s="30" t="s">
        <v>82</v>
      </c>
      <c r="E9476" s="29">
        <v>45108</v>
      </c>
      <c r="F9476" s="71" t="s">
        <v>129</v>
      </c>
      <c r="G9476" s="134">
        <v>0.1718662</v>
      </c>
      <c r="H9476" s="134">
        <v>0.16460459999999999</v>
      </c>
      <c r="I9476" s="134">
        <v>0</v>
      </c>
      <c r="J9476" s="137">
        <v>0</v>
      </c>
      <c r="K9476" s="137">
        <v>0</v>
      </c>
      <c r="L9476" s="138">
        <v>0.14446229999999999</v>
      </c>
    </row>
    <row r="9477" spans="2:12" ht="19.5" customHeight="1" x14ac:dyDescent="0.3">
      <c r="B9477" s="39" t="s">
        <v>57</v>
      </c>
      <c r="C9477" s="83" t="s">
        <v>50</v>
      </c>
      <c r="D9477" s="30" t="s">
        <v>82</v>
      </c>
      <c r="E9477" s="29">
        <v>45108</v>
      </c>
      <c r="F9477" s="71" t="s">
        <v>128</v>
      </c>
      <c r="G9477" s="134">
        <v>0.16686619999999999</v>
      </c>
      <c r="H9477" s="134">
        <v>0.15960460000000001</v>
      </c>
      <c r="I9477" s="134">
        <v>0</v>
      </c>
      <c r="J9477" s="137">
        <v>0</v>
      </c>
      <c r="K9477" s="137">
        <v>0</v>
      </c>
      <c r="L9477" s="138">
        <v>0.13946230000000001</v>
      </c>
    </row>
    <row r="9478" spans="2:12" ht="19.5" customHeight="1" x14ac:dyDescent="0.3">
      <c r="B9478" s="39" t="s">
        <v>57</v>
      </c>
      <c r="C9478" s="83" t="s">
        <v>50</v>
      </c>
      <c r="D9478" s="30" t="s">
        <v>82</v>
      </c>
      <c r="E9478" s="29">
        <v>45108</v>
      </c>
      <c r="F9478" s="71" t="s">
        <v>127</v>
      </c>
      <c r="G9478" s="134">
        <v>0.16186619999999999</v>
      </c>
      <c r="H9478" s="134">
        <v>0.15460460000000001</v>
      </c>
      <c r="I9478" s="134">
        <v>0</v>
      </c>
      <c r="J9478" s="137">
        <v>0</v>
      </c>
      <c r="K9478" s="137">
        <v>0</v>
      </c>
      <c r="L9478" s="138">
        <v>0.13446230000000001</v>
      </c>
    </row>
    <row r="9479" spans="2:12" ht="19.5" customHeight="1" x14ac:dyDescent="0.3">
      <c r="B9479" s="39" t="s">
        <v>57</v>
      </c>
      <c r="C9479" s="83" t="s">
        <v>50</v>
      </c>
      <c r="D9479" s="30" t="s">
        <v>82</v>
      </c>
      <c r="E9479" s="29">
        <v>45108</v>
      </c>
      <c r="F9479" s="71" t="s">
        <v>126</v>
      </c>
      <c r="G9479" s="134">
        <v>0.15686620000000001</v>
      </c>
      <c r="H9479" s="134">
        <v>0.1496046</v>
      </c>
      <c r="I9479" s="134">
        <v>0</v>
      </c>
      <c r="J9479" s="137">
        <v>0</v>
      </c>
      <c r="K9479" s="137">
        <v>0</v>
      </c>
      <c r="L9479" s="138">
        <v>0.1294623</v>
      </c>
    </row>
    <row r="9480" spans="2:12" ht="19.5" customHeight="1" x14ac:dyDescent="0.3">
      <c r="B9480" s="39" t="s">
        <v>57</v>
      </c>
      <c r="C9480" s="83" t="s">
        <v>50</v>
      </c>
      <c r="D9480" s="30" t="s">
        <v>82</v>
      </c>
      <c r="E9480" s="29">
        <v>45108</v>
      </c>
      <c r="F9480" s="71" t="s">
        <v>125</v>
      </c>
      <c r="G9480" s="134">
        <v>0.15186620000000001</v>
      </c>
      <c r="H9480" s="134">
        <v>0.1446046</v>
      </c>
      <c r="I9480" s="134">
        <v>0</v>
      </c>
      <c r="J9480" s="137">
        <v>0</v>
      </c>
      <c r="K9480" s="137">
        <v>0</v>
      </c>
      <c r="L9480" s="138">
        <v>0.1244623</v>
      </c>
    </row>
    <row r="9481" spans="2:12" ht="19.5" customHeight="1" x14ac:dyDescent="0.3">
      <c r="B9481" s="39" t="s">
        <v>57</v>
      </c>
      <c r="C9481" s="83" t="s">
        <v>50</v>
      </c>
      <c r="D9481" s="30" t="s">
        <v>82</v>
      </c>
      <c r="E9481" s="29">
        <v>45108</v>
      </c>
      <c r="F9481" s="71" t="s">
        <v>132</v>
      </c>
      <c r="G9481" s="134">
        <v>0.1498662</v>
      </c>
      <c r="H9481" s="134">
        <v>0.1426046</v>
      </c>
      <c r="I9481" s="134">
        <v>0</v>
      </c>
      <c r="J9481" s="137">
        <v>0</v>
      </c>
      <c r="K9481" s="137">
        <v>0</v>
      </c>
      <c r="L9481" s="138">
        <v>0.1224623</v>
      </c>
    </row>
    <row r="9482" spans="2:12" ht="19.5" customHeight="1" x14ac:dyDescent="0.3">
      <c r="B9482" s="39" t="s">
        <v>57</v>
      </c>
      <c r="C9482" s="83" t="s">
        <v>50</v>
      </c>
      <c r="D9482" s="30" t="s">
        <v>82</v>
      </c>
      <c r="E9482" s="29">
        <v>45108</v>
      </c>
      <c r="F9482" s="71" t="s">
        <v>131</v>
      </c>
      <c r="G9482" s="134">
        <v>0.1478662</v>
      </c>
      <c r="H9482" s="134">
        <v>0.1406046</v>
      </c>
      <c r="I9482" s="134">
        <v>0</v>
      </c>
      <c r="J9482" s="137">
        <v>0</v>
      </c>
      <c r="K9482" s="137">
        <v>0</v>
      </c>
      <c r="L9482" s="138">
        <v>0.12046229999999999</v>
      </c>
    </row>
    <row r="9483" spans="2:12" ht="19.5" customHeight="1" x14ac:dyDescent="0.3">
      <c r="B9483" s="39" t="s">
        <v>57</v>
      </c>
      <c r="C9483" s="83" t="s">
        <v>50</v>
      </c>
      <c r="D9483" s="30" t="s">
        <v>82</v>
      </c>
      <c r="E9483" s="29">
        <v>45108</v>
      </c>
      <c r="F9483" s="71" t="s">
        <v>130</v>
      </c>
      <c r="G9483" s="134">
        <v>0.1458662</v>
      </c>
      <c r="H9483" s="134">
        <v>0.13860459999999999</v>
      </c>
      <c r="I9483" s="134">
        <v>0</v>
      </c>
      <c r="J9483" s="137">
        <v>0</v>
      </c>
      <c r="K9483" s="137">
        <v>0</v>
      </c>
      <c r="L9483" s="138">
        <v>0.11846230000000001</v>
      </c>
    </row>
    <row r="9484" spans="2:12" ht="19.5" customHeight="1" x14ac:dyDescent="0.3">
      <c r="B9484" s="39" t="s">
        <v>57</v>
      </c>
      <c r="C9484" s="83" t="s">
        <v>50</v>
      </c>
      <c r="D9484" s="30" t="s">
        <v>82</v>
      </c>
      <c r="E9484" s="29">
        <v>45108</v>
      </c>
      <c r="F9484" s="71" t="s">
        <v>133</v>
      </c>
      <c r="G9484" s="134">
        <v>0.1443662</v>
      </c>
      <c r="H9484" s="134">
        <v>0.13710459999999999</v>
      </c>
      <c r="I9484" s="134">
        <v>0</v>
      </c>
      <c r="J9484" s="134">
        <v>0</v>
      </c>
      <c r="K9484" s="134">
        <v>0</v>
      </c>
      <c r="L9484" s="139">
        <v>0.11696230000000001</v>
      </c>
    </row>
    <row r="9485" spans="2:12" ht="19.5" customHeight="1" x14ac:dyDescent="0.3">
      <c r="B9485" s="39" t="s">
        <v>57</v>
      </c>
      <c r="C9485" s="83" t="s">
        <v>51</v>
      </c>
      <c r="D9485" s="30" t="s">
        <v>82</v>
      </c>
      <c r="E9485" s="29">
        <v>45108</v>
      </c>
      <c r="F9485" s="71" t="s">
        <v>129</v>
      </c>
      <c r="G9485" s="134">
        <v>0.16836119999999999</v>
      </c>
      <c r="H9485" s="134">
        <v>0.16193959999999999</v>
      </c>
      <c r="I9485" s="134">
        <v>0</v>
      </c>
      <c r="J9485" s="140">
        <v>0</v>
      </c>
      <c r="K9485" s="140">
        <v>0</v>
      </c>
      <c r="L9485" s="141">
        <v>0.1441653</v>
      </c>
    </row>
    <row r="9486" spans="2:12" ht="19.5" customHeight="1" x14ac:dyDescent="0.3">
      <c r="B9486" s="39" t="s">
        <v>57</v>
      </c>
      <c r="C9486" s="83" t="s">
        <v>51</v>
      </c>
      <c r="D9486" s="30" t="s">
        <v>82</v>
      </c>
      <c r="E9486" s="29">
        <v>45108</v>
      </c>
      <c r="F9486" s="71" t="s">
        <v>128</v>
      </c>
      <c r="G9486" s="134">
        <v>0.16336120000000001</v>
      </c>
      <c r="H9486" s="134">
        <v>0.15693960000000001</v>
      </c>
      <c r="I9486" s="134">
        <v>0</v>
      </c>
      <c r="J9486" s="137">
        <v>0</v>
      </c>
      <c r="K9486" s="137">
        <v>0</v>
      </c>
      <c r="L9486" s="138">
        <v>0.13916529999999999</v>
      </c>
    </row>
    <row r="9487" spans="2:12" ht="19.5" customHeight="1" x14ac:dyDescent="0.3">
      <c r="B9487" s="39" t="s">
        <v>57</v>
      </c>
      <c r="C9487" s="83" t="s">
        <v>51</v>
      </c>
      <c r="D9487" s="30" t="s">
        <v>82</v>
      </c>
      <c r="E9487" s="29">
        <v>45108</v>
      </c>
      <c r="F9487" s="71" t="s">
        <v>127</v>
      </c>
      <c r="G9487" s="134">
        <v>0.15836120000000001</v>
      </c>
      <c r="H9487" s="134">
        <v>0.15193960000000001</v>
      </c>
      <c r="I9487" s="134">
        <v>0</v>
      </c>
      <c r="J9487" s="137">
        <v>0</v>
      </c>
      <c r="K9487" s="137">
        <v>0</v>
      </c>
      <c r="L9487" s="138">
        <v>0.13416529999999999</v>
      </c>
    </row>
    <row r="9488" spans="2:12" ht="19.5" customHeight="1" x14ac:dyDescent="0.3">
      <c r="B9488" s="39" t="s">
        <v>57</v>
      </c>
      <c r="C9488" s="83" t="s">
        <v>51</v>
      </c>
      <c r="D9488" s="30" t="s">
        <v>82</v>
      </c>
      <c r="E9488" s="29">
        <v>45108</v>
      </c>
      <c r="F9488" s="71" t="s">
        <v>126</v>
      </c>
      <c r="G9488" s="134">
        <v>0.1533612</v>
      </c>
      <c r="H9488" s="134">
        <v>0.1469396</v>
      </c>
      <c r="I9488" s="134">
        <v>0</v>
      </c>
      <c r="J9488" s="137">
        <v>0</v>
      </c>
      <c r="K9488" s="137">
        <v>0</v>
      </c>
      <c r="L9488" s="138">
        <v>0.12916530000000001</v>
      </c>
    </row>
    <row r="9489" spans="2:12" ht="19.5" customHeight="1" x14ac:dyDescent="0.3">
      <c r="B9489" s="39" t="s">
        <v>57</v>
      </c>
      <c r="C9489" s="83" t="s">
        <v>51</v>
      </c>
      <c r="D9489" s="30" t="s">
        <v>82</v>
      </c>
      <c r="E9489" s="29">
        <v>45108</v>
      </c>
      <c r="F9489" s="71" t="s">
        <v>125</v>
      </c>
      <c r="G9489" s="134">
        <v>0.1483612</v>
      </c>
      <c r="H9489" s="134">
        <v>0.1419396</v>
      </c>
      <c r="I9489" s="134">
        <v>0</v>
      </c>
      <c r="J9489" s="137">
        <v>0</v>
      </c>
      <c r="K9489" s="137">
        <v>0</v>
      </c>
      <c r="L9489" s="138">
        <v>0.12416530000000001</v>
      </c>
    </row>
    <row r="9490" spans="2:12" ht="19.5" customHeight="1" x14ac:dyDescent="0.3">
      <c r="B9490" s="39" t="s">
        <v>57</v>
      </c>
      <c r="C9490" s="83" t="s">
        <v>51</v>
      </c>
      <c r="D9490" s="30" t="s">
        <v>82</v>
      </c>
      <c r="E9490" s="29">
        <v>45108</v>
      </c>
      <c r="F9490" s="71" t="s">
        <v>132</v>
      </c>
      <c r="G9490" s="134">
        <v>0.1463612</v>
      </c>
      <c r="H9490" s="134">
        <v>0.1399396</v>
      </c>
      <c r="I9490" s="134">
        <v>0</v>
      </c>
      <c r="J9490" s="137">
        <v>0</v>
      </c>
      <c r="K9490" s="137">
        <v>0</v>
      </c>
      <c r="L9490" s="138">
        <v>0.1221653</v>
      </c>
    </row>
    <row r="9491" spans="2:12" ht="19.5" customHeight="1" x14ac:dyDescent="0.3">
      <c r="B9491" s="39" t="s">
        <v>57</v>
      </c>
      <c r="C9491" s="83" t="s">
        <v>51</v>
      </c>
      <c r="D9491" s="30" t="s">
        <v>82</v>
      </c>
      <c r="E9491" s="29">
        <v>45108</v>
      </c>
      <c r="F9491" s="71" t="s">
        <v>131</v>
      </c>
      <c r="G9491" s="134">
        <v>0.1443612</v>
      </c>
      <c r="H9491" s="134">
        <v>0.1379396</v>
      </c>
      <c r="I9491" s="134">
        <v>0</v>
      </c>
      <c r="J9491" s="137">
        <v>0</v>
      </c>
      <c r="K9491" s="137">
        <v>0</v>
      </c>
      <c r="L9491" s="138">
        <v>0.1201653</v>
      </c>
    </row>
    <row r="9492" spans="2:12" ht="19.5" customHeight="1" x14ac:dyDescent="0.3">
      <c r="B9492" s="39" t="s">
        <v>57</v>
      </c>
      <c r="C9492" s="83" t="s">
        <v>51</v>
      </c>
      <c r="D9492" s="30" t="s">
        <v>82</v>
      </c>
      <c r="E9492" s="29">
        <v>45108</v>
      </c>
      <c r="F9492" s="71" t="s">
        <v>130</v>
      </c>
      <c r="G9492" s="134">
        <v>0.14236119999999999</v>
      </c>
      <c r="H9492" s="134">
        <v>0.13593959999999999</v>
      </c>
      <c r="I9492" s="134">
        <v>0</v>
      </c>
      <c r="J9492" s="137">
        <v>0</v>
      </c>
      <c r="K9492" s="137">
        <v>0</v>
      </c>
      <c r="L9492" s="138">
        <v>0.1181653</v>
      </c>
    </row>
    <row r="9493" spans="2:12" ht="19.5" customHeight="1" x14ac:dyDescent="0.3">
      <c r="B9493" s="39" t="s">
        <v>57</v>
      </c>
      <c r="C9493" s="83" t="s">
        <v>51</v>
      </c>
      <c r="D9493" s="30" t="s">
        <v>82</v>
      </c>
      <c r="E9493" s="29">
        <v>45108</v>
      </c>
      <c r="F9493" s="71" t="s">
        <v>133</v>
      </c>
      <c r="G9493" s="134">
        <v>0.14086119999999999</v>
      </c>
      <c r="H9493" s="134">
        <v>0.13443959999999999</v>
      </c>
      <c r="I9493" s="134">
        <v>0</v>
      </c>
      <c r="J9493" s="134">
        <v>0</v>
      </c>
      <c r="K9493" s="134">
        <v>0</v>
      </c>
      <c r="L9493" s="139">
        <v>0.1166653</v>
      </c>
    </row>
    <row r="9494" spans="2:12" ht="19.5" customHeight="1" x14ac:dyDescent="0.3">
      <c r="B9494" s="39" t="s">
        <v>57</v>
      </c>
      <c r="C9494" s="83" t="s">
        <v>28</v>
      </c>
      <c r="D9494" s="30" t="s">
        <v>43</v>
      </c>
      <c r="E9494" s="29">
        <v>45170</v>
      </c>
      <c r="F9494" s="28">
        <v>3</v>
      </c>
      <c r="G9494" s="74">
        <v>0.233793</v>
      </c>
      <c r="H9494" s="74">
        <v>0.17613400000000001</v>
      </c>
      <c r="I9494" s="74">
        <v>0.14455799999999999</v>
      </c>
      <c r="J9494" s="72">
        <v>0</v>
      </c>
      <c r="K9494" s="72">
        <v>0</v>
      </c>
      <c r="L9494" s="72">
        <v>0</v>
      </c>
    </row>
    <row r="9495" spans="2:12" ht="19.5" customHeight="1" x14ac:dyDescent="0.3">
      <c r="B9495" s="39" t="s">
        <v>57</v>
      </c>
      <c r="C9495" s="83" t="s">
        <v>28</v>
      </c>
      <c r="D9495" s="30" t="s">
        <v>43</v>
      </c>
      <c r="E9495" s="29">
        <v>45170</v>
      </c>
      <c r="F9495" s="28">
        <v>6</v>
      </c>
      <c r="G9495" s="74">
        <v>0.236793</v>
      </c>
      <c r="H9495" s="74">
        <v>0.17913399999999999</v>
      </c>
      <c r="I9495" s="74">
        <v>0.14755799999999999</v>
      </c>
      <c r="J9495" s="72">
        <v>0</v>
      </c>
      <c r="K9495" s="72">
        <v>0</v>
      </c>
      <c r="L9495" s="72">
        <v>0</v>
      </c>
    </row>
    <row r="9496" spans="2:12" ht="19.5" customHeight="1" x14ac:dyDescent="0.3">
      <c r="B9496" s="39" t="s">
        <v>57</v>
      </c>
      <c r="C9496" s="83" t="s">
        <v>28</v>
      </c>
      <c r="D9496" s="30" t="s">
        <v>43</v>
      </c>
      <c r="E9496" s="29">
        <v>45170</v>
      </c>
      <c r="F9496" s="28">
        <v>8</v>
      </c>
      <c r="G9496" s="74">
        <v>0.23879300000000001</v>
      </c>
      <c r="H9496" s="74">
        <v>0.18113399999999999</v>
      </c>
      <c r="I9496" s="74">
        <v>0.149558</v>
      </c>
      <c r="J9496" s="72">
        <v>0</v>
      </c>
      <c r="K9496" s="72">
        <v>0</v>
      </c>
      <c r="L9496" s="72">
        <v>0</v>
      </c>
    </row>
    <row r="9497" spans="2:12" ht="19.5" customHeight="1" x14ac:dyDescent="0.3">
      <c r="B9497" s="39" t="s">
        <v>57</v>
      </c>
      <c r="C9497" s="83" t="s">
        <v>28</v>
      </c>
      <c r="D9497" s="30" t="s">
        <v>43</v>
      </c>
      <c r="E9497" s="29">
        <v>45170</v>
      </c>
      <c r="F9497" s="28">
        <v>10</v>
      </c>
      <c r="G9497" s="74">
        <v>0.24079300000000001</v>
      </c>
      <c r="H9497" s="74">
        <v>0.18313399999999999</v>
      </c>
      <c r="I9497" s="74">
        <v>0.151558</v>
      </c>
      <c r="J9497" s="72">
        <v>0</v>
      </c>
      <c r="K9497" s="72">
        <v>0</v>
      </c>
      <c r="L9497" s="72">
        <v>0</v>
      </c>
    </row>
    <row r="9498" spans="2:12" ht="19.5" customHeight="1" x14ac:dyDescent="0.3">
      <c r="B9498" s="39" t="s">
        <v>57</v>
      </c>
      <c r="C9498" s="83" t="s">
        <v>28</v>
      </c>
      <c r="D9498" s="30" t="s">
        <v>43</v>
      </c>
      <c r="E9498" s="29">
        <v>45170</v>
      </c>
      <c r="F9498" s="28">
        <v>15</v>
      </c>
      <c r="G9498" s="74">
        <v>0.24579300000000001</v>
      </c>
      <c r="H9498" s="74">
        <v>0.188134</v>
      </c>
      <c r="I9498" s="74">
        <v>0.156558</v>
      </c>
      <c r="J9498" s="72">
        <v>0</v>
      </c>
      <c r="K9498" s="72">
        <v>0</v>
      </c>
      <c r="L9498" s="72">
        <v>0</v>
      </c>
    </row>
    <row r="9499" spans="2:12" ht="19.5" customHeight="1" x14ac:dyDescent="0.3">
      <c r="B9499" s="39" t="s">
        <v>57</v>
      </c>
      <c r="C9499" s="83" t="s">
        <v>28</v>
      </c>
      <c r="D9499" s="30" t="s">
        <v>43</v>
      </c>
      <c r="E9499" s="29">
        <v>45170</v>
      </c>
      <c r="F9499" s="28">
        <v>20</v>
      </c>
      <c r="G9499" s="74">
        <v>0.25079299999999999</v>
      </c>
      <c r="H9499" s="74">
        <v>0.193134</v>
      </c>
      <c r="I9499" s="74">
        <v>0.16155800000000001</v>
      </c>
      <c r="J9499" s="72">
        <v>0</v>
      </c>
      <c r="K9499" s="72">
        <v>0</v>
      </c>
      <c r="L9499" s="72">
        <v>0</v>
      </c>
    </row>
    <row r="9500" spans="2:12" ht="19.5" customHeight="1" x14ac:dyDescent="0.3">
      <c r="B9500" s="39" t="s">
        <v>57</v>
      </c>
      <c r="C9500" s="83" t="s">
        <v>28</v>
      </c>
      <c r="D9500" s="30" t="s">
        <v>43</v>
      </c>
      <c r="E9500" s="29">
        <v>45170</v>
      </c>
      <c r="F9500" s="28">
        <v>25</v>
      </c>
      <c r="G9500" s="74">
        <v>0.25579299999999999</v>
      </c>
      <c r="H9500" s="74">
        <v>0.198134</v>
      </c>
      <c r="I9500" s="74">
        <v>0.16655800000000001</v>
      </c>
      <c r="J9500" s="72">
        <v>0</v>
      </c>
      <c r="K9500" s="72">
        <v>0</v>
      </c>
      <c r="L9500" s="72">
        <v>0</v>
      </c>
    </row>
    <row r="9501" spans="2:12" ht="19.5" customHeight="1" x14ac:dyDescent="0.3">
      <c r="B9501" s="39" t="s">
        <v>57</v>
      </c>
      <c r="C9501" s="83" t="s">
        <v>28</v>
      </c>
      <c r="D9501" s="30" t="s">
        <v>43</v>
      </c>
      <c r="E9501" s="29">
        <v>45170</v>
      </c>
      <c r="F9501" s="28">
        <v>30</v>
      </c>
      <c r="G9501" s="74">
        <v>0.260793</v>
      </c>
      <c r="H9501" s="74">
        <v>0.20313400000000001</v>
      </c>
      <c r="I9501" s="74">
        <v>0.17155799999999999</v>
      </c>
      <c r="J9501" s="72">
        <v>0</v>
      </c>
      <c r="K9501" s="72">
        <v>0</v>
      </c>
      <c r="L9501" s="72">
        <v>0</v>
      </c>
    </row>
    <row r="9502" spans="2:12" ht="19.5" customHeight="1" x14ac:dyDescent="0.3">
      <c r="B9502" s="39" t="s">
        <v>57</v>
      </c>
      <c r="C9502" s="83" t="s">
        <v>33</v>
      </c>
      <c r="D9502" s="30" t="s">
        <v>43</v>
      </c>
      <c r="E9502" s="29">
        <v>45170</v>
      </c>
      <c r="F9502" s="28">
        <v>3</v>
      </c>
      <c r="G9502" s="74">
        <v>0</v>
      </c>
      <c r="H9502" s="74">
        <v>0</v>
      </c>
      <c r="I9502" s="74">
        <v>0.165657</v>
      </c>
      <c r="J9502" s="72">
        <v>0.14729</v>
      </c>
      <c r="K9502" s="72">
        <v>0</v>
      </c>
      <c r="L9502" s="72">
        <v>0.13947100000000001</v>
      </c>
    </row>
    <row r="9503" spans="2:12" ht="19.5" customHeight="1" x14ac:dyDescent="0.3">
      <c r="B9503" s="39" t="s">
        <v>57</v>
      </c>
      <c r="C9503" s="83" t="s">
        <v>33</v>
      </c>
      <c r="D9503" s="30" t="s">
        <v>43</v>
      </c>
      <c r="E9503" s="29">
        <v>45170</v>
      </c>
      <c r="F9503" s="28">
        <v>6</v>
      </c>
      <c r="G9503" s="74">
        <v>0</v>
      </c>
      <c r="H9503" s="74">
        <v>0</v>
      </c>
      <c r="I9503" s="74">
        <v>0.168657</v>
      </c>
      <c r="J9503" s="72">
        <v>0.15029000000000001</v>
      </c>
      <c r="K9503" s="72">
        <v>0</v>
      </c>
      <c r="L9503" s="72">
        <v>0.14247099999999999</v>
      </c>
    </row>
    <row r="9504" spans="2:12" ht="19.5" customHeight="1" x14ac:dyDescent="0.3">
      <c r="B9504" s="39" t="s">
        <v>57</v>
      </c>
      <c r="C9504" s="83" t="s">
        <v>33</v>
      </c>
      <c r="D9504" s="30" t="s">
        <v>43</v>
      </c>
      <c r="E9504" s="29">
        <v>45170</v>
      </c>
      <c r="F9504" s="28">
        <v>8</v>
      </c>
      <c r="G9504" s="74">
        <v>0</v>
      </c>
      <c r="H9504" s="74">
        <v>0</v>
      </c>
      <c r="I9504" s="74">
        <v>0.170657</v>
      </c>
      <c r="J9504" s="72">
        <v>0.15229000000000001</v>
      </c>
      <c r="K9504" s="72">
        <v>0</v>
      </c>
      <c r="L9504" s="72">
        <v>0.14447099999999999</v>
      </c>
    </row>
    <row r="9505" spans="2:12" ht="19.5" customHeight="1" x14ac:dyDescent="0.3">
      <c r="B9505" s="39" t="s">
        <v>57</v>
      </c>
      <c r="C9505" s="83" t="s">
        <v>33</v>
      </c>
      <c r="D9505" s="30" t="s">
        <v>43</v>
      </c>
      <c r="E9505" s="29">
        <v>45170</v>
      </c>
      <c r="F9505" s="28">
        <v>10</v>
      </c>
      <c r="G9505" s="74">
        <v>0</v>
      </c>
      <c r="H9505" s="74">
        <v>0</v>
      </c>
      <c r="I9505" s="74">
        <v>0.172657</v>
      </c>
      <c r="J9505" s="72">
        <v>0.15429000000000001</v>
      </c>
      <c r="K9505" s="72">
        <v>0</v>
      </c>
      <c r="L9505" s="72">
        <v>0.14647099999999999</v>
      </c>
    </row>
    <row r="9506" spans="2:12" ht="19.5" customHeight="1" x14ac:dyDescent="0.3">
      <c r="B9506" s="39" t="s">
        <v>57</v>
      </c>
      <c r="C9506" s="83" t="s">
        <v>33</v>
      </c>
      <c r="D9506" s="30" t="s">
        <v>43</v>
      </c>
      <c r="E9506" s="29">
        <v>45170</v>
      </c>
      <c r="F9506" s="28">
        <v>15</v>
      </c>
      <c r="G9506" s="74">
        <v>0</v>
      </c>
      <c r="H9506" s="74">
        <v>0</v>
      </c>
      <c r="I9506" s="74">
        <v>0.17765700000000001</v>
      </c>
      <c r="J9506" s="72">
        <v>0.15928999999999999</v>
      </c>
      <c r="K9506" s="72">
        <v>0</v>
      </c>
      <c r="L9506" s="72">
        <v>0.15147099999999999</v>
      </c>
    </row>
    <row r="9507" spans="2:12" ht="19.5" customHeight="1" x14ac:dyDescent="0.3">
      <c r="B9507" s="39" t="s">
        <v>57</v>
      </c>
      <c r="C9507" s="83" t="s">
        <v>33</v>
      </c>
      <c r="D9507" s="30" t="s">
        <v>43</v>
      </c>
      <c r="E9507" s="29">
        <v>45170</v>
      </c>
      <c r="F9507" s="28">
        <v>20</v>
      </c>
      <c r="G9507" s="74">
        <v>0</v>
      </c>
      <c r="H9507" s="74">
        <v>0</v>
      </c>
      <c r="I9507" s="74">
        <v>0.18265700000000001</v>
      </c>
      <c r="J9507" s="72">
        <v>0.16428999999999999</v>
      </c>
      <c r="K9507" s="72">
        <v>0</v>
      </c>
      <c r="L9507" s="72">
        <v>0.156471</v>
      </c>
    </row>
    <row r="9508" spans="2:12" ht="19.5" customHeight="1" x14ac:dyDescent="0.3">
      <c r="B9508" s="39" t="s">
        <v>57</v>
      </c>
      <c r="C9508" s="83" t="s">
        <v>33</v>
      </c>
      <c r="D9508" s="30" t="s">
        <v>43</v>
      </c>
      <c r="E9508" s="29">
        <v>45170</v>
      </c>
      <c r="F9508" s="28">
        <v>25</v>
      </c>
      <c r="G9508" s="74">
        <v>0</v>
      </c>
      <c r="H9508" s="74">
        <v>0</v>
      </c>
      <c r="I9508" s="74">
        <v>0.18765699999999999</v>
      </c>
      <c r="J9508" s="72">
        <v>0.16929</v>
      </c>
      <c r="K9508" s="72">
        <v>0</v>
      </c>
      <c r="L9508" s="72">
        <v>0.161471</v>
      </c>
    </row>
    <row r="9509" spans="2:12" ht="19.5" customHeight="1" x14ac:dyDescent="0.3">
      <c r="B9509" s="39" t="s">
        <v>57</v>
      </c>
      <c r="C9509" s="83" t="s">
        <v>33</v>
      </c>
      <c r="D9509" s="30" t="s">
        <v>43</v>
      </c>
      <c r="E9509" s="29">
        <v>45170</v>
      </c>
      <c r="F9509" s="28">
        <v>30</v>
      </c>
      <c r="G9509" s="74">
        <v>0</v>
      </c>
      <c r="H9509" s="74">
        <v>0</v>
      </c>
      <c r="I9509" s="74">
        <v>0.19265699999999999</v>
      </c>
      <c r="J9509" s="72">
        <v>0.17429</v>
      </c>
      <c r="K9509" s="72">
        <v>0</v>
      </c>
      <c r="L9509" s="72">
        <v>0.16647100000000001</v>
      </c>
    </row>
    <row r="9510" spans="2:12" ht="19.5" customHeight="1" x14ac:dyDescent="0.3">
      <c r="B9510" s="39" t="s">
        <v>57</v>
      </c>
      <c r="C9510" s="83" t="s">
        <v>34</v>
      </c>
      <c r="D9510" s="30" t="s">
        <v>43</v>
      </c>
      <c r="E9510" s="29">
        <v>45170</v>
      </c>
      <c r="F9510" s="28">
        <v>1.5</v>
      </c>
      <c r="G9510" s="74">
        <v>0</v>
      </c>
      <c r="H9510" s="74">
        <v>0</v>
      </c>
      <c r="I9510" s="74">
        <v>0.14726900000000001</v>
      </c>
      <c r="J9510" s="72">
        <v>0.13087299999999999</v>
      </c>
      <c r="K9510" s="72">
        <v>0</v>
      </c>
      <c r="L9510" s="72">
        <v>0.12446500000000001</v>
      </c>
    </row>
    <row r="9511" spans="2:12" ht="19.5" customHeight="1" x14ac:dyDescent="0.3">
      <c r="B9511" s="39" t="s">
        <v>57</v>
      </c>
      <c r="C9511" s="83" t="s">
        <v>34</v>
      </c>
      <c r="D9511" s="30" t="s">
        <v>43</v>
      </c>
      <c r="E9511" s="29">
        <v>45170</v>
      </c>
      <c r="F9511" s="28">
        <v>3</v>
      </c>
      <c r="G9511" s="74">
        <v>0</v>
      </c>
      <c r="H9511" s="74">
        <v>0</v>
      </c>
      <c r="I9511" s="74">
        <v>0.14876900000000001</v>
      </c>
      <c r="J9511" s="72">
        <v>0.13237299999999999</v>
      </c>
      <c r="K9511" s="72">
        <v>0</v>
      </c>
      <c r="L9511" s="72">
        <v>0.12596499999999999</v>
      </c>
    </row>
    <row r="9512" spans="2:12" ht="19.5" customHeight="1" x14ac:dyDescent="0.3">
      <c r="B9512" s="39" t="s">
        <v>57</v>
      </c>
      <c r="C9512" s="83" t="s">
        <v>34</v>
      </c>
      <c r="D9512" s="30" t="s">
        <v>43</v>
      </c>
      <c r="E9512" s="29">
        <v>45170</v>
      </c>
      <c r="F9512" s="28">
        <v>4</v>
      </c>
      <c r="G9512" s="74">
        <v>0</v>
      </c>
      <c r="H9512" s="74">
        <v>0</v>
      </c>
      <c r="I9512" s="74">
        <v>0.14976900000000001</v>
      </c>
      <c r="J9512" s="72">
        <v>0.13337299999999999</v>
      </c>
      <c r="K9512" s="72">
        <v>0</v>
      </c>
      <c r="L9512" s="72">
        <v>0.12696499999999999</v>
      </c>
    </row>
    <row r="9513" spans="2:12" ht="19.5" customHeight="1" x14ac:dyDescent="0.3">
      <c r="B9513" s="39" t="s">
        <v>57</v>
      </c>
      <c r="C9513" s="83" t="s">
        <v>34</v>
      </c>
      <c r="D9513" s="30" t="s">
        <v>43</v>
      </c>
      <c r="E9513" s="29">
        <v>45170</v>
      </c>
      <c r="F9513" s="28">
        <v>5</v>
      </c>
      <c r="G9513" s="74">
        <v>0</v>
      </c>
      <c r="H9513" s="74">
        <v>0</v>
      </c>
      <c r="I9513" s="74">
        <v>0.15076899999999999</v>
      </c>
      <c r="J9513" s="72">
        <v>0.13437299999999999</v>
      </c>
      <c r="K9513" s="72">
        <v>0</v>
      </c>
      <c r="L9513" s="72">
        <v>0.127965</v>
      </c>
    </row>
    <row r="9514" spans="2:12" ht="19.5" customHeight="1" x14ac:dyDescent="0.3">
      <c r="B9514" s="39" t="s">
        <v>57</v>
      </c>
      <c r="C9514" s="83" t="s">
        <v>34</v>
      </c>
      <c r="D9514" s="30" t="s">
        <v>43</v>
      </c>
      <c r="E9514" s="29">
        <v>45170</v>
      </c>
      <c r="F9514" s="28">
        <v>6</v>
      </c>
      <c r="G9514" s="74">
        <v>0</v>
      </c>
      <c r="H9514" s="74">
        <v>0</v>
      </c>
      <c r="I9514" s="74">
        <v>0.15176899999999999</v>
      </c>
      <c r="J9514" s="72">
        <v>0.13537299999999999</v>
      </c>
      <c r="K9514" s="72">
        <v>0</v>
      </c>
      <c r="L9514" s="72">
        <v>0.128965</v>
      </c>
    </row>
    <row r="9515" spans="2:12" ht="19.5" customHeight="1" x14ac:dyDescent="0.3">
      <c r="B9515" s="39" t="s">
        <v>57</v>
      </c>
      <c r="C9515" s="83" t="s">
        <v>34</v>
      </c>
      <c r="D9515" s="30" t="s">
        <v>43</v>
      </c>
      <c r="E9515" s="29">
        <v>45170</v>
      </c>
      <c r="F9515" s="28">
        <v>8</v>
      </c>
      <c r="G9515" s="74">
        <v>0</v>
      </c>
      <c r="H9515" s="74">
        <v>0</v>
      </c>
      <c r="I9515" s="74">
        <v>0.15376899999999999</v>
      </c>
      <c r="J9515" s="72">
        <v>0.137373</v>
      </c>
      <c r="K9515" s="72">
        <v>0</v>
      </c>
      <c r="L9515" s="72">
        <v>0.130965</v>
      </c>
    </row>
    <row r="9516" spans="2:12" ht="19.5" customHeight="1" x14ac:dyDescent="0.3">
      <c r="B9516" s="39" t="s">
        <v>57</v>
      </c>
      <c r="C9516" s="83" t="s">
        <v>34</v>
      </c>
      <c r="D9516" s="30" t="s">
        <v>43</v>
      </c>
      <c r="E9516" s="29">
        <v>45170</v>
      </c>
      <c r="F9516" s="28">
        <v>10</v>
      </c>
      <c r="G9516" s="74">
        <v>0</v>
      </c>
      <c r="H9516" s="74">
        <v>0</v>
      </c>
      <c r="I9516" s="74">
        <v>0.15576899999999999</v>
      </c>
      <c r="J9516" s="72">
        <v>0.139373</v>
      </c>
      <c r="K9516" s="72">
        <v>0</v>
      </c>
      <c r="L9516" s="72">
        <v>0.132965</v>
      </c>
    </row>
    <row r="9517" spans="2:12" ht="19.5" customHeight="1" x14ac:dyDescent="0.3">
      <c r="B9517" s="39" t="s">
        <v>57</v>
      </c>
      <c r="C9517" s="83" t="s">
        <v>34</v>
      </c>
      <c r="D9517" s="30" t="s">
        <v>43</v>
      </c>
      <c r="E9517" s="29">
        <v>45170</v>
      </c>
      <c r="F9517" s="28">
        <v>15</v>
      </c>
      <c r="G9517" s="74">
        <v>0</v>
      </c>
      <c r="H9517" s="74">
        <v>0</v>
      </c>
      <c r="I9517" s="74">
        <v>0.160769</v>
      </c>
      <c r="J9517" s="72">
        <v>0.144373</v>
      </c>
      <c r="K9517" s="72">
        <v>0</v>
      </c>
      <c r="L9517" s="72">
        <v>0.137965</v>
      </c>
    </row>
    <row r="9518" spans="2:12" ht="19.5" customHeight="1" x14ac:dyDescent="0.3">
      <c r="B9518" s="39" t="s">
        <v>57</v>
      </c>
      <c r="C9518" s="83" t="s">
        <v>34</v>
      </c>
      <c r="D9518" s="30" t="s">
        <v>43</v>
      </c>
      <c r="E9518" s="29">
        <v>45170</v>
      </c>
      <c r="F9518" s="28">
        <v>20</v>
      </c>
      <c r="G9518" s="74">
        <v>0</v>
      </c>
      <c r="H9518" s="74">
        <v>0</v>
      </c>
      <c r="I9518" s="74">
        <v>0.165769</v>
      </c>
      <c r="J9518" s="72">
        <v>0.14937300000000001</v>
      </c>
      <c r="K9518" s="72">
        <v>0</v>
      </c>
      <c r="L9518" s="72">
        <v>0.14296500000000001</v>
      </c>
    </row>
    <row r="9519" spans="2:12" ht="19.5" customHeight="1" x14ac:dyDescent="0.3">
      <c r="B9519" s="39" t="s">
        <v>57</v>
      </c>
      <c r="C9519" s="83" t="s">
        <v>34</v>
      </c>
      <c r="D9519" s="30" t="s">
        <v>43</v>
      </c>
      <c r="E9519" s="29">
        <v>45170</v>
      </c>
      <c r="F9519" s="28">
        <v>25</v>
      </c>
      <c r="G9519" s="74">
        <v>0</v>
      </c>
      <c r="H9519" s="74">
        <v>0</v>
      </c>
      <c r="I9519" s="74">
        <v>0.170769</v>
      </c>
      <c r="J9519" s="72">
        <v>0.15437300000000001</v>
      </c>
      <c r="K9519" s="72">
        <v>0</v>
      </c>
      <c r="L9519" s="72">
        <v>0.14796500000000001</v>
      </c>
    </row>
    <row r="9520" spans="2:12" ht="19.5" customHeight="1" x14ac:dyDescent="0.3">
      <c r="B9520" s="39" t="s">
        <v>57</v>
      </c>
      <c r="C9520" s="83" t="s">
        <v>34</v>
      </c>
      <c r="D9520" s="30" t="s">
        <v>43</v>
      </c>
      <c r="E9520" s="29">
        <v>45170</v>
      </c>
      <c r="F9520" s="28">
        <v>30</v>
      </c>
      <c r="G9520" s="74">
        <v>0</v>
      </c>
      <c r="H9520" s="74">
        <v>0</v>
      </c>
      <c r="I9520" s="74">
        <v>0.17576900000000001</v>
      </c>
      <c r="J9520" s="72">
        <v>0.15937299999999999</v>
      </c>
      <c r="K9520" s="72">
        <v>0</v>
      </c>
      <c r="L9520" s="72">
        <v>0.15296499999999999</v>
      </c>
    </row>
    <row r="9521" spans="2:12" ht="19.5" customHeight="1" x14ac:dyDescent="0.3">
      <c r="B9521" s="32" t="s">
        <v>57</v>
      </c>
      <c r="C9521" s="83" t="s">
        <v>35</v>
      </c>
      <c r="D9521" s="30" t="s">
        <v>43</v>
      </c>
      <c r="E9521" s="29">
        <v>45170</v>
      </c>
      <c r="F9521" s="28">
        <v>1.5</v>
      </c>
      <c r="G9521" s="74">
        <v>0</v>
      </c>
      <c r="H9521" s="74">
        <v>0</v>
      </c>
      <c r="I9521" s="74">
        <v>0.14105699999999999</v>
      </c>
      <c r="J9521" s="72">
        <v>0.127613</v>
      </c>
      <c r="K9521" s="72">
        <v>0</v>
      </c>
      <c r="L9521" s="72">
        <v>0.12164899999999999</v>
      </c>
    </row>
    <row r="9522" spans="2:12" ht="19.5" customHeight="1" x14ac:dyDescent="0.3">
      <c r="B9522" s="32" t="s">
        <v>57</v>
      </c>
      <c r="C9522" s="83" t="s">
        <v>35</v>
      </c>
      <c r="D9522" s="30" t="s">
        <v>43</v>
      </c>
      <c r="E9522" s="29">
        <v>45170</v>
      </c>
      <c r="F9522" s="28">
        <v>3</v>
      </c>
      <c r="G9522" s="74">
        <v>0</v>
      </c>
      <c r="H9522" s="74">
        <v>0</v>
      </c>
      <c r="I9522" s="74">
        <v>0.14255699999999999</v>
      </c>
      <c r="J9522" s="72">
        <v>0.12911300000000001</v>
      </c>
      <c r="K9522" s="72">
        <v>0</v>
      </c>
      <c r="L9522" s="72">
        <v>0.12314899999999999</v>
      </c>
    </row>
    <row r="9523" spans="2:12" ht="19.5" customHeight="1" x14ac:dyDescent="0.3">
      <c r="B9523" s="32" t="s">
        <v>57</v>
      </c>
      <c r="C9523" s="83" t="s">
        <v>35</v>
      </c>
      <c r="D9523" s="30" t="s">
        <v>43</v>
      </c>
      <c r="E9523" s="29">
        <v>45170</v>
      </c>
      <c r="F9523" s="28">
        <v>4</v>
      </c>
      <c r="G9523" s="74">
        <v>0</v>
      </c>
      <c r="H9523" s="74">
        <v>0</v>
      </c>
      <c r="I9523" s="74">
        <v>0.14355699999999999</v>
      </c>
      <c r="J9523" s="72">
        <v>0.13011300000000001</v>
      </c>
      <c r="K9523" s="72">
        <v>0</v>
      </c>
      <c r="L9523" s="72">
        <v>0.124149</v>
      </c>
    </row>
    <row r="9524" spans="2:12" ht="19.5" customHeight="1" x14ac:dyDescent="0.3">
      <c r="B9524" s="32" t="s">
        <v>57</v>
      </c>
      <c r="C9524" s="83" t="s">
        <v>35</v>
      </c>
      <c r="D9524" s="30" t="s">
        <v>43</v>
      </c>
      <c r="E9524" s="29">
        <v>45170</v>
      </c>
      <c r="F9524" s="28">
        <v>5</v>
      </c>
      <c r="G9524" s="74">
        <v>0</v>
      </c>
      <c r="H9524" s="74">
        <v>0</v>
      </c>
      <c r="I9524" s="74">
        <v>0.14455699999999999</v>
      </c>
      <c r="J9524" s="72">
        <v>0.13111300000000001</v>
      </c>
      <c r="K9524" s="72">
        <v>0</v>
      </c>
      <c r="L9524" s="72">
        <v>0.12514900000000001</v>
      </c>
    </row>
    <row r="9525" spans="2:12" ht="19.5" customHeight="1" x14ac:dyDescent="0.3">
      <c r="B9525" s="32" t="s">
        <v>57</v>
      </c>
      <c r="C9525" s="83" t="s">
        <v>35</v>
      </c>
      <c r="D9525" s="30" t="s">
        <v>43</v>
      </c>
      <c r="E9525" s="29">
        <v>45170</v>
      </c>
      <c r="F9525" s="28">
        <v>6</v>
      </c>
      <c r="G9525" s="74">
        <v>0</v>
      </c>
      <c r="H9525" s="74">
        <v>0</v>
      </c>
      <c r="I9525" s="74">
        <v>0.14555699999999999</v>
      </c>
      <c r="J9525" s="72">
        <v>0.13211300000000001</v>
      </c>
      <c r="K9525" s="72">
        <v>0</v>
      </c>
      <c r="L9525" s="72">
        <v>0.12614900000000001</v>
      </c>
    </row>
    <row r="9526" spans="2:12" ht="19.5" customHeight="1" x14ac:dyDescent="0.3">
      <c r="B9526" s="32" t="s">
        <v>57</v>
      </c>
      <c r="C9526" s="83" t="s">
        <v>35</v>
      </c>
      <c r="D9526" s="30" t="s">
        <v>43</v>
      </c>
      <c r="E9526" s="29">
        <v>45170</v>
      </c>
      <c r="F9526" s="28">
        <v>8</v>
      </c>
      <c r="G9526" s="74">
        <v>0</v>
      </c>
      <c r="H9526" s="74">
        <v>0</v>
      </c>
      <c r="I9526" s="74">
        <v>0.14755699999999999</v>
      </c>
      <c r="J9526" s="72">
        <v>0.13411300000000001</v>
      </c>
      <c r="K9526" s="72">
        <v>0</v>
      </c>
      <c r="L9526" s="72">
        <v>0.12814900000000001</v>
      </c>
    </row>
    <row r="9527" spans="2:12" ht="19.5" customHeight="1" x14ac:dyDescent="0.3">
      <c r="B9527" s="32" t="s">
        <v>57</v>
      </c>
      <c r="C9527" s="83" t="s">
        <v>35</v>
      </c>
      <c r="D9527" s="30" t="s">
        <v>43</v>
      </c>
      <c r="E9527" s="29">
        <v>45170</v>
      </c>
      <c r="F9527" s="28">
        <v>10</v>
      </c>
      <c r="G9527" s="74">
        <v>0</v>
      </c>
      <c r="H9527" s="74">
        <v>0</v>
      </c>
      <c r="I9527" s="74">
        <v>0.149557</v>
      </c>
      <c r="J9527" s="72">
        <v>0.13611300000000001</v>
      </c>
      <c r="K9527" s="72">
        <v>0</v>
      </c>
      <c r="L9527" s="72">
        <v>0.13014899999999999</v>
      </c>
    </row>
    <row r="9528" spans="2:12" ht="19.5" customHeight="1" x14ac:dyDescent="0.3">
      <c r="B9528" s="32" t="s">
        <v>57</v>
      </c>
      <c r="C9528" s="83" t="s">
        <v>35</v>
      </c>
      <c r="D9528" s="30" t="s">
        <v>43</v>
      </c>
      <c r="E9528" s="29">
        <v>45170</v>
      </c>
      <c r="F9528" s="28">
        <v>15</v>
      </c>
      <c r="G9528" s="74">
        <v>0</v>
      </c>
      <c r="H9528" s="74">
        <v>0</v>
      </c>
      <c r="I9528" s="74">
        <v>0.154557</v>
      </c>
      <c r="J9528" s="72">
        <v>0.14111299999999999</v>
      </c>
      <c r="K9528" s="72">
        <v>0</v>
      </c>
      <c r="L9528" s="72">
        <v>0.13514899999999999</v>
      </c>
    </row>
    <row r="9529" spans="2:12" ht="19.5" customHeight="1" x14ac:dyDescent="0.3">
      <c r="B9529" s="32" t="s">
        <v>57</v>
      </c>
      <c r="C9529" s="83" t="s">
        <v>35</v>
      </c>
      <c r="D9529" s="30" t="s">
        <v>43</v>
      </c>
      <c r="E9529" s="29">
        <v>45170</v>
      </c>
      <c r="F9529" s="28">
        <v>20</v>
      </c>
      <c r="G9529" s="74">
        <v>0</v>
      </c>
      <c r="H9529" s="74">
        <v>0</v>
      </c>
      <c r="I9529" s="74">
        <v>0.159557</v>
      </c>
      <c r="J9529" s="72">
        <v>0.14611299999999999</v>
      </c>
      <c r="K9529" s="72">
        <v>0</v>
      </c>
      <c r="L9529" s="72">
        <v>0.140149</v>
      </c>
    </row>
    <row r="9530" spans="2:12" ht="19.5" customHeight="1" x14ac:dyDescent="0.3">
      <c r="B9530" s="32" t="s">
        <v>57</v>
      </c>
      <c r="C9530" s="83" t="s">
        <v>35</v>
      </c>
      <c r="D9530" s="30" t="s">
        <v>43</v>
      </c>
      <c r="E9530" s="29">
        <v>45170</v>
      </c>
      <c r="F9530" s="28">
        <v>25</v>
      </c>
      <c r="G9530" s="74">
        <v>0</v>
      </c>
      <c r="H9530" s="74">
        <v>0</v>
      </c>
      <c r="I9530" s="74">
        <v>0.16455700000000001</v>
      </c>
      <c r="J9530" s="72">
        <v>0.151113</v>
      </c>
      <c r="K9530" s="72">
        <v>0</v>
      </c>
      <c r="L9530" s="72">
        <v>0.145149</v>
      </c>
    </row>
    <row r="9531" spans="2:12" ht="19.5" customHeight="1" x14ac:dyDescent="0.3">
      <c r="B9531" s="32" t="s">
        <v>57</v>
      </c>
      <c r="C9531" s="83" t="s">
        <v>35</v>
      </c>
      <c r="D9531" s="30" t="s">
        <v>43</v>
      </c>
      <c r="E9531" s="29">
        <v>45170</v>
      </c>
      <c r="F9531" s="28">
        <v>30</v>
      </c>
      <c r="G9531" s="74">
        <v>0</v>
      </c>
      <c r="H9531" s="74">
        <v>0</v>
      </c>
      <c r="I9531" s="74">
        <v>0.16955700000000001</v>
      </c>
      <c r="J9531" s="72">
        <v>0.156113</v>
      </c>
      <c r="K9531" s="72">
        <v>0</v>
      </c>
      <c r="L9531" s="72">
        <v>0.150149</v>
      </c>
    </row>
    <row r="9532" spans="2:12" ht="19.5" customHeight="1" x14ac:dyDescent="0.3">
      <c r="B9532" s="39" t="s">
        <v>27</v>
      </c>
      <c r="C9532" s="83" t="s">
        <v>28</v>
      </c>
      <c r="D9532" s="30" t="s">
        <v>43</v>
      </c>
      <c r="E9532" s="29">
        <v>45170</v>
      </c>
      <c r="F9532" s="28">
        <v>3</v>
      </c>
      <c r="G9532" s="74">
        <v>0.26538299999999998</v>
      </c>
      <c r="H9532" s="74">
        <v>0.20782600000000001</v>
      </c>
      <c r="I9532" s="74">
        <v>0.16102</v>
      </c>
      <c r="J9532" s="72">
        <v>0</v>
      </c>
      <c r="K9532" s="72">
        <v>0</v>
      </c>
      <c r="L9532" s="72">
        <v>0</v>
      </c>
    </row>
    <row r="9533" spans="2:12" ht="19.5" customHeight="1" x14ac:dyDescent="0.3">
      <c r="B9533" s="39" t="s">
        <v>27</v>
      </c>
      <c r="C9533" s="83" t="s">
        <v>28</v>
      </c>
      <c r="D9533" s="30" t="s">
        <v>43</v>
      </c>
      <c r="E9533" s="29">
        <v>45170</v>
      </c>
      <c r="F9533" s="28">
        <v>6</v>
      </c>
      <c r="G9533" s="74">
        <v>0.26838299999999998</v>
      </c>
      <c r="H9533" s="74">
        <v>0.21082600000000001</v>
      </c>
      <c r="I9533" s="74">
        <v>0.16402</v>
      </c>
      <c r="J9533" s="72">
        <v>0</v>
      </c>
      <c r="K9533" s="72">
        <v>0</v>
      </c>
      <c r="L9533" s="72">
        <v>0</v>
      </c>
    </row>
    <row r="9534" spans="2:12" ht="19.5" customHeight="1" x14ac:dyDescent="0.3">
      <c r="B9534" s="39" t="s">
        <v>27</v>
      </c>
      <c r="C9534" s="83" t="s">
        <v>28</v>
      </c>
      <c r="D9534" s="30" t="s">
        <v>43</v>
      </c>
      <c r="E9534" s="29">
        <v>45170</v>
      </c>
      <c r="F9534" s="28">
        <v>8</v>
      </c>
      <c r="G9534" s="74">
        <v>0.27038299999999998</v>
      </c>
      <c r="H9534" s="74">
        <v>0.21282599999999999</v>
      </c>
      <c r="I9534" s="74">
        <v>0.16602</v>
      </c>
      <c r="J9534" s="72">
        <v>0</v>
      </c>
      <c r="K9534" s="72">
        <v>0</v>
      </c>
      <c r="L9534" s="72">
        <v>0</v>
      </c>
    </row>
    <row r="9535" spans="2:12" ht="19.5" customHeight="1" x14ac:dyDescent="0.3">
      <c r="B9535" s="39" t="s">
        <v>27</v>
      </c>
      <c r="C9535" s="83" t="s">
        <v>28</v>
      </c>
      <c r="D9535" s="30" t="s">
        <v>43</v>
      </c>
      <c r="E9535" s="29">
        <v>45170</v>
      </c>
      <c r="F9535" s="28">
        <v>10</v>
      </c>
      <c r="G9535" s="74">
        <v>0.27238299999999999</v>
      </c>
      <c r="H9535" s="74">
        <v>0.21482599999999999</v>
      </c>
      <c r="I9535" s="74">
        <v>0.16802</v>
      </c>
      <c r="J9535" s="72">
        <v>0</v>
      </c>
      <c r="K9535" s="72">
        <v>0</v>
      </c>
      <c r="L9535" s="72">
        <v>0</v>
      </c>
    </row>
    <row r="9536" spans="2:12" ht="19.5" customHeight="1" x14ac:dyDescent="0.3">
      <c r="B9536" s="39" t="s">
        <v>27</v>
      </c>
      <c r="C9536" s="83" t="s">
        <v>28</v>
      </c>
      <c r="D9536" s="30" t="s">
        <v>43</v>
      </c>
      <c r="E9536" s="29">
        <v>45170</v>
      </c>
      <c r="F9536" s="28">
        <v>15</v>
      </c>
      <c r="G9536" s="74">
        <v>0.27738299999999999</v>
      </c>
      <c r="H9536" s="74">
        <v>0.21982599999999999</v>
      </c>
      <c r="I9536" s="74">
        <v>0.17302000000000001</v>
      </c>
      <c r="J9536" s="72">
        <v>0</v>
      </c>
      <c r="K9536" s="72">
        <v>0</v>
      </c>
      <c r="L9536" s="72">
        <v>0</v>
      </c>
    </row>
    <row r="9537" spans="2:12" ht="19.5" customHeight="1" x14ac:dyDescent="0.3">
      <c r="B9537" s="39" t="s">
        <v>27</v>
      </c>
      <c r="C9537" s="83" t="s">
        <v>28</v>
      </c>
      <c r="D9537" s="30" t="s">
        <v>43</v>
      </c>
      <c r="E9537" s="29">
        <v>45170</v>
      </c>
      <c r="F9537" s="28">
        <v>20</v>
      </c>
      <c r="G9537" s="74">
        <v>0.282383</v>
      </c>
      <c r="H9537" s="74">
        <v>0.224826</v>
      </c>
      <c r="I9537" s="74">
        <v>0.17802000000000001</v>
      </c>
      <c r="J9537" s="72">
        <v>0</v>
      </c>
      <c r="K9537" s="72">
        <v>0</v>
      </c>
      <c r="L9537" s="72">
        <v>0</v>
      </c>
    </row>
    <row r="9538" spans="2:12" ht="19.5" customHeight="1" x14ac:dyDescent="0.3">
      <c r="B9538" s="39" t="s">
        <v>27</v>
      </c>
      <c r="C9538" s="83" t="s">
        <v>28</v>
      </c>
      <c r="D9538" s="30" t="s">
        <v>43</v>
      </c>
      <c r="E9538" s="29">
        <v>45170</v>
      </c>
      <c r="F9538" s="28">
        <v>25</v>
      </c>
      <c r="G9538" s="74">
        <v>0.287383</v>
      </c>
      <c r="H9538" s="74">
        <v>0.229826</v>
      </c>
      <c r="I9538" s="74">
        <v>0.18301999999999999</v>
      </c>
      <c r="J9538" s="72">
        <v>0</v>
      </c>
      <c r="K9538" s="72">
        <v>0</v>
      </c>
      <c r="L9538" s="72">
        <v>0</v>
      </c>
    </row>
    <row r="9539" spans="2:12" ht="19.5" customHeight="1" x14ac:dyDescent="0.3">
      <c r="B9539" s="39" t="s">
        <v>27</v>
      </c>
      <c r="C9539" s="83" t="s">
        <v>28</v>
      </c>
      <c r="D9539" s="30" t="s">
        <v>43</v>
      </c>
      <c r="E9539" s="29">
        <v>45170</v>
      </c>
      <c r="F9539" s="28">
        <v>30</v>
      </c>
      <c r="G9539" s="74">
        <v>0.292383</v>
      </c>
      <c r="H9539" s="74">
        <v>0.23482600000000001</v>
      </c>
      <c r="I9539" s="74">
        <v>0.18801999999999999</v>
      </c>
      <c r="J9539" s="72">
        <v>0</v>
      </c>
      <c r="K9539" s="72">
        <v>0</v>
      </c>
      <c r="L9539" s="72">
        <v>0</v>
      </c>
    </row>
    <row r="9540" spans="2:12" ht="19.5" customHeight="1" x14ac:dyDescent="0.3">
      <c r="B9540" s="39" t="s">
        <v>27</v>
      </c>
      <c r="C9540" s="83" t="s">
        <v>33</v>
      </c>
      <c r="D9540" s="30" t="s">
        <v>43</v>
      </c>
      <c r="E9540" s="29">
        <v>45170</v>
      </c>
      <c r="F9540" s="28">
        <v>3</v>
      </c>
      <c r="G9540" s="74">
        <v>0.23092299999999999</v>
      </c>
      <c r="H9540" s="74">
        <v>0.20976400000000001</v>
      </c>
      <c r="I9540" s="74">
        <v>0</v>
      </c>
      <c r="J9540" s="72">
        <v>0</v>
      </c>
      <c r="K9540" s="72">
        <v>0</v>
      </c>
      <c r="L9540" s="72">
        <v>0.15254699999999999</v>
      </c>
    </row>
    <row r="9541" spans="2:12" ht="19.5" customHeight="1" x14ac:dyDescent="0.3">
      <c r="B9541" s="39" t="s">
        <v>27</v>
      </c>
      <c r="C9541" s="83" t="s">
        <v>33</v>
      </c>
      <c r="D9541" s="30" t="s">
        <v>43</v>
      </c>
      <c r="E9541" s="29">
        <v>45170</v>
      </c>
      <c r="F9541" s="28">
        <v>6</v>
      </c>
      <c r="G9541" s="74">
        <v>0.23392299999999999</v>
      </c>
      <c r="H9541" s="74">
        <v>0.21276400000000001</v>
      </c>
      <c r="I9541" s="74">
        <v>0</v>
      </c>
      <c r="J9541" s="72">
        <v>0</v>
      </c>
      <c r="K9541" s="72">
        <v>0</v>
      </c>
      <c r="L9541" s="72">
        <v>0.15554699999999999</v>
      </c>
    </row>
    <row r="9542" spans="2:12" ht="19.5" customHeight="1" x14ac:dyDescent="0.3">
      <c r="B9542" s="39" t="s">
        <v>27</v>
      </c>
      <c r="C9542" s="83" t="s">
        <v>33</v>
      </c>
      <c r="D9542" s="30" t="s">
        <v>43</v>
      </c>
      <c r="E9542" s="29">
        <v>45170</v>
      </c>
      <c r="F9542" s="28">
        <v>8</v>
      </c>
      <c r="G9542" s="74">
        <v>0.23592299999999999</v>
      </c>
      <c r="H9542" s="74">
        <v>0.21476400000000001</v>
      </c>
      <c r="I9542" s="74">
        <v>0</v>
      </c>
      <c r="J9542" s="72">
        <v>0</v>
      </c>
      <c r="K9542" s="72">
        <v>0</v>
      </c>
      <c r="L9542" s="72">
        <v>0.15754699999999999</v>
      </c>
    </row>
    <row r="9543" spans="2:12" ht="19.5" customHeight="1" x14ac:dyDescent="0.3">
      <c r="B9543" s="39" t="s">
        <v>27</v>
      </c>
      <c r="C9543" s="83" t="s">
        <v>33</v>
      </c>
      <c r="D9543" s="30" t="s">
        <v>43</v>
      </c>
      <c r="E9543" s="29">
        <v>45170</v>
      </c>
      <c r="F9543" s="28">
        <v>10</v>
      </c>
      <c r="G9543" s="74">
        <v>0.237923</v>
      </c>
      <c r="H9543" s="74">
        <v>0.21676400000000001</v>
      </c>
      <c r="I9543" s="74">
        <v>0</v>
      </c>
      <c r="J9543" s="72">
        <v>0</v>
      </c>
      <c r="K9543" s="72">
        <v>0</v>
      </c>
      <c r="L9543" s="72">
        <v>0.15954699999999999</v>
      </c>
    </row>
    <row r="9544" spans="2:12" ht="19.5" customHeight="1" x14ac:dyDescent="0.3">
      <c r="B9544" s="39" t="s">
        <v>27</v>
      </c>
      <c r="C9544" s="83" t="s">
        <v>33</v>
      </c>
      <c r="D9544" s="30" t="s">
        <v>43</v>
      </c>
      <c r="E9544" s="29">
        <v>45170</v>
      </c>
      <c r="F9544" s="28">
        <v>15</v>
      </c>
      <c r="G9544" s="74">
        <v>0.242923</v>
      </c>
      <c r="H9544" s="74">
        <v>0.22176399999999999</v>
      </c>
      <c r="I9544" s="74">
        <v>0</v>
      </c>
      <c r="J9544" s="72">
        <v>0</v>
      </c>
      <c r="K9544" s="72">
        <v>0</v>
      </c>
      <c r="L9544" s="72">
        <v>0.164547</v>
      </c>
    </row>
    <row r="9545" spans="2:12" ht="19.5" customHeight="1" x14ac:dyDescent="0.3">
      <c r="B9545" s="39" t="s">
        <v>27</v>
      </c>
      <c r="C9545" s="83" t="s">
        <v>33</v>
      </c>
      <c r="D9545" s="30" t="s">
        <v>43</v>
      </c>
      <c r="E9545" s="29">
        <v>45170</v>
      </c>
      <c r="F9545" s="28">
        <v>20</v>
      </c>
      <c r="G9545" s="74">
        <v>0.247923</v>
      </c>
      <c r="H9545" s="74">
        <v>0.22676399999999999</v>
      </c>
      <c r="I9545" s="74">
        <v>0</v>
      </c>
      <c r="J9545" s="72">
        <v>0</v>
      </c>
      <c r="K9545" s="72">
        <v>0</v>
      </c>
      <c r="L9545" s="72">
        <v>0.169547</v>
      </c>
    </row>
    <row r="9546" spans="2:12" ht="19.5" customHeight="1" x14ac:dyDescent="0.3">
      <c r="B9546" s="39" t="s">
        <v>27</v>
      </c>
      <c r="C9546" s="83" t="s">
        <v>33</v>
      </c>
      <c r="D9546" s="30" t="s">
        <v>43</v>
      </c>
      <c r="E9546" s="29">
        <v>45170</v>
      </c>
      <c r="F9546" s="28">
        <v>25</v>
      </c>
      <c r="G9546" s="74">
        <v>0.25292300000000001</v>
      </c>
      <c r="H9546" s="74">
        <v>0.231764</v>
      </c>
      <c r="I9546" s="74">
        <v>0</v>
      </c>
      <c r="J9546" s="72">
        <v>0</v>
      </c>
      <c r="K9546" s="72">
        <v>0</v>
      </c>
      <c r="L9546" s="72">
        <v>0.17454700000000001</v>
      </c>
    </row>
    <row r="9547" spans="2:12" ht="19.5" customHeight="1" x14ac:dyDescent="0.3">
      <c r="B9547" s="39" t="s">
        <v>27</v>
      </c>
      <c r="C9547" s="83" t="s">
        <v>33</v>
      </c>
      <c r="D9547" s="30" t="s">
        <v>43</v>
      </c>
      <c r="E9547" s="29">
        <v>45170</v>
      </c>
      <c r="F9547" s="28">
        <v>30</v>
      </c>
      <c r="G9547" s="74">
        <v>0.25792300000000001</v>
      </c>
      <c r="H9547" s="74">
        <v>0.236764</v>
      </c>
      <c r="I9547" s="74">
        <v>0</v>
      </c>
      <c r="J9547" s="72">
        <v>0</v>
      </c>
      <c r="K9547" s="72">
        <v>0</v>
      </c>
      <c r="L9547" s="72">
        <v>0.17954700000000001</v>
      </c>
    </row>
    <row r="9548" spans="2:12" ht="19.5" customHeight="1" x14ac:dyDescent="0.3">
      <c r="B9548" s="39" t="s">
        <v>27</v>
      </c>
      <c r="C9548" s="83" t="s">
        <v>34</v>
      </c>
      <c r="D9548" s="30" t="s">
        <v>43</v>
      </c>
      <c r="E9548" s="29">
        <v>45170</v>
      </c>
      <c r="F9548" s="28">
        <v>1.5</v>
      </c>
      <c r="G9548" s="74">
        <v>0.19950499999999999</v>
      </c>
      <c r="H9548" s="74">
        <v>0.18112500000000001</v>
      </c>
      <c r="I9548" s="74">
        <v>0</v>
      </c>
      <c r="J9548" s="72">
        <v>0</v>
      </c>
      <c r="K9548" s="72">
        <v>0</v>
      </c>
      <c r="L9548" s="72">
        <v>0.133911</v>
      </c>
    </row>
    <row r="9549" spans="2:12" ht="19.5" customHeight="1" x14ac:dyDescent="0.3">
      <c r="B9549" s="39" t="s">
        <v>27</v>
      </c>
      <c r="C9549" s="83" t="s">
        <v>34</v>
      </c>
      <c r="D9549" s="30" t="s">
        <v>43</v>
      </c>
      <c r="E9549" s="29">
        <v>45170</v>
      </c>
      <c r="F9549" s="28">
        <v>3</v>
      </c>
      <c r="G9549" s="74">
        <v>0.20100499999999999</v>
      </c>
      <c r="H9549" s="74">
        <v>0.18262500000000001</v>
      </c>
      <c r="I9549" s="74">
        <v>0</v>
      </c>
      <c r="J9549" s="72">
        <v>0</v>
      </c>
      <c r="K9549" s="72">
        <v>0</v>
      </c>
      <c r="L9549" s="72">
        <v>0.135411</v>
      </c>
    </row>
    <row r="9550" spans="2:12" ht="19.5" customHeight="1" x14ac:dyDescent="0.3">
      <c r="B9550" s="39" t="s">
        <v>27</v>
      </c>
      <c r="C9550" s="83" t="s">
        <v>34</v>
      </c>
      <c r="D9550" s="30" t="s">
        <v>43</v>
      </c>
      <c r="E9550" s="29">
        <v>45170</v>
      </c>
      <c r="F9550" s="28">
        <v>4</v>
      </c>
      <c r="G9550" s="74">
        <v>0.20200499999999999</v>
      </c>
      <c r="H9550" s="74">
        <v>0.18362500000000001</v>
      </c>
      <c r="I9550" s="74">
        <v>0</v>
      </c>
      <c r="J9550" s="72">
        <v>0</v>
      </c>
      <c r="K9550" s="72">
        <v>0</v>
      </c>
      <c r="L9550" s="72">
        <v>0.136411</v>
      </c>
    </row>
    <row r="9551" spans="2:12" ht="19.5" customHeight="1" x14ac:dyDescent="0.3">
      <c r="B9551" s="39" t="s">
        <v>27</v>
      </c>
      <c r="C9551" s="83" t="s">
        <v>34</v>
      </c>
      <c r="D9551" s="30" t="s">
        <v>43</v>
      </c>
      <c r="E9551" s="29">
        <v>45170</v>
      </c>
      <c r="F9551" s="28">
        <v>5</v>
      </c>
      <c r="G9551" s="74">
        <v>0.20300499999999999</v>
      </c>
      <c r="H9551" s="74">
        <v>0.18462500000000001</v>
      </c>
      <c r="I9551" s="74">
        <v>0</v>
      </c>
      <c r="J9551" s="72">
        <v>0</v>
      </c>
      <c r="K9551" s="72">
        <v>0</v>
      </c>
      <c r="L9551" s="72">
        <v>0.13741100000000001</v>
      </c>
    </row>
    <row r="9552" spans="2:12" ht="19.5" customHeight="1" x14ac:dyDescent="0.3">
      <c r="B9552" s="39" t="s">
        <v>27</v>
      </c>
      <c r="C9552" s="83" t="s">
        <v>34</v>
      </c>
      <c r="D9552" s="30" t="s">
        <v>43</v>
      </c>
      <c r="E9552" s="29">
        <v>45170</v>
      </c>
      <c r="F9552" s="28">
        <v>6</v>
      </c>
      <c r="G9552" s="74">
        <v>0.20400499999999999</v>
      </c>
      <c r="H9552" s="74">
        <v>0.18562500000000001</v>
      </c>
      <c r="I9552" s="74">
        <v>0</v>
      </c>
      <c r="J9552" s="72">
        <v>0</v>
      </c>
      <c r="K9552" s="72">
        <v>0</v>
      </c>
      <c r="L9552" s="72">
        <v>0.13841100000000001</v>
      </c>
    </row>
    <row r="9553" spans="2:12" ht="19.5" customHeight="1" x14ac:dyDescent="0.3">
      <c r="B9553" s="39" t="s">
        <v>27</v>
      </c>
      <c r="C9553" s="83" t="s">
        <v>34</v>
      </c>
      <c r="D9553" s="30" t="s">
        <v>43</v>
      </c>
      <c r="E9553" s="29">
        <v>45170</v>
      </c>
      <c r="F9553" s="28">
        <v>8</v>
      </c>
      <c r="G9553" s="74">
        <v>0.20600499999999999</v>
      </c>
      <c r="H9553" s="74">
        <v>0.18762499999999999</v>
      </c>
      <c r="I9553" s="74">
        <v>0</v>
      </c>
      <c r="J9553" s="72">
        <v>0</v>
      </c>
      <c r="K9553" s="72">
        <v>0</v>
      </c>
      <c r="L9553" s="72">
        <v>0.14041100000000001</v>
      </c>
    </row>
    <row r="9554" spans="2:12" ht="19.5" customHeight="1" x14ac:dyDescent="0.3">
      <c r="B9554" s="39" t="s">
        <v>27</v>
      </c>
      <c r="C9554" s="83" t="s">
        <v>34</v>
      </c>
      <c r="D9554" s="30" t="s">
        <v>43</v>
      </c>
      <c r="E9554" s="29">
        <v>45170</v>
      </c>
      <c r="F9554" s="28">
        <v>10</v>
      </c>
      <c r="G9554" s="74">
        <v>0.208005</v>
      </c>
      <c r="H9554" s="74">
        <v>0.18962499999999999</v>
      </c>
      <c r="I9554" s="74">
        <v>0</v>
      </c>
      <c r="J9554" s="72">
        <v>0</v>
      </c>
      <c r="K9554" s="72">
        <v>0</v>
      </c>
      <c r="L9554" s="72">
        <v>0.14241100000000001</v>
      </c>
    </row>
    <row r="9555" spans="2:12" ht="19.5" customHeight="1" x14ac:dyDescent="0.3">
      <c r="B9555" s="39" t="s">
        <v>27</v>
      </c>
      <c r="C9555" s="83" t="s">
        <v>34</v>
      </c>
      <c r="D9555" s="30" t="s">
        <v>43</v>
      </c>
      <c r="E9555" s="29">
        <v>45170</v>
      </c>
      <c r="F9555" s="28">
        <v>15</v>
      </c>
      <c r="G9555" s="74">
        <v>0.213005</v>
      </c>
      <c r="H9555" s="74">
        <v>0.19462499999999999</v>
      </c>
      <c r="I9555" s="74">
        <v>0</v>
      </c>
      <c r="J9555" s="72">
        <v>0</v>
      </c>
      <c r="K9555" s="72">
        <v>0</v>
      </c>
      <c r="L9555" s="72">
        <v>0.14741099999999999</v>
      </c>
    </row>
    <row r="9556" spans="2:12" ht="19.5" customHeight="1" x14ac:dyDescent="0.3">
      <c r="B9556" s="39" t="s">
        <v>27</v>
      </c>
      <c r="C9556" s="83" t="s">
        <v>34</v>
      </c>
      <c r="D9556" s="30" t="s">
        <v>43</v>
      </c>
      <c r="E9556" s="29">
        <v>45170</v>
      </c>
      <c r="F9556" s="28">
        <v>20</v>
      </c>
      <c r="G9556" s="74">
        <v>0.218005</v>
      </c>
      <c r="H9556" s="74">
        <v>0.199625</v>
      </c>
      <c r="I9556" s="74">
        <v>0</v>
      </c>
      <c r="J9556" s="72">
        <v>0</v>
      </c>
      <c r="K9556" s="72">
        <v>0</v>
      </c>
      <c r="L9556" s="72">
        <v>0.15241099999999999</v>
      </c>
    </row>
    <row r="9557" spans="2:12" ht="19.5" customHeight="1" x14ac:dyDescent="0.3">
      <c r="B9557" s="39" t="s">
        <v>27</v>
      </c>
      <c r="C9557" s="83" t="s">
        <v>34</v>
      </c>
      <c r="D9557" s="30" t="s">
        <v>43</v>
      </c>
      <c r="E9557" s="29">
        <v>45170</v>
      </c>
      <c r="F9557" s="28">
        <v>25</v>
      </c>
      <c r="G9557" s="74">
        <v>0.22300500000000001</v>
      </c>
      <c r="H9557" s="74">
        <v>0.204625</v>
      </c>
      <c r="I9557" s="74">
        <v>0</v>
      </c>
      <c r="J9557" s="72">
        <v>0</v>
      </c>
      <c r="K9557" s="72">
        <v>0</v>
      </c>
      <c r="L9557" s="72">
        <v>0.157411</v>
      </c>
    </row>
    <row r="9558" spans="2:12" ht="19.5" customHeight="1" x14ac:dyDescent="0.3">
      <c r="B9558" s="39" t="s">
        <v>27</v>
      </c>
      <c r="C9558" s="83" t="s">
        <v>34</v>
      </c>
      <c r="D9558" s="30" t="s">
        <v>43</v>
      </c>
      <c r="E9558" s="29">
        <v>45170</v>
      </c>
      <c r="F9558" s="28">
        <v>30</v>
      </c>
      <c r="G9558" s="74">
        <v>0.22800500000000001</v>
      </c>
      <c r="H9558" s="74">
        <v>0.20962500000000001</v>
      </c>
      <c r="I9558" s="74">
        <v>0</v>
      </c>
      <c r="J9558" s="72">
        <v>0</v>
      </c>
      <c r="K9558" s="72">
        <v>0</v>
      </c>
      <c r="L9558" s="72">
        <v>0.162411</v>
      </c>
    </row>
    <row r="9559" spans="2:12" ht="19.5" customHeight="1" x14ac:dyDescent="0.3">
      <c r="B9559" s="32" t="s">
        <v>27</v>
      </c>
      <c r="C9559" s="83" t="s">
        <v>35</v>
      </c>
      <c r="D9559" s="30" t="s">
        <v>43</v>
      </c>
      <c r="E9559" s="29">
        <v>45170</v>
      </c>
      <c r="F9559" s="28">
        <v>1.5</v>
      </c>
      <c r="G9559" s="74">
        <v>0.18296100000000001</v>
      </c>
      <c r="H9559" s="74">
        <v>0.16744899999999999</v>
      </c>
      <c r="I9559" s="74">
        <v>0</v>
      </c>
      <c r="J9559" s="72">
        <v>0</v>
      </c>
      <c r="K9559" s="72">
        <v>0</v>
      </c>
      <c r="L9559" s="72">
        <v>0.129326</v>
      </c>
    </row>
    <row r="9560" spans="2:12" ht="19.5" customHeight="1" x14ac:dyDescent="0.3">
      <c r="B9560" s="32" t="s">
        <v>27</v>
      </c>
      <c r="C9560" s="83" t="s">
        <v>35</v>
      </c>
      <c r="D9560" s="30" t="s">
        <v>43</v>
      </c>
      <c r="E9560" s="29">
        <v>45170</v>
      </c>
      <c r="F9560" s="28">
        <v>3</v>
      </c>
      <c r="G9560" s="74">
        <v>0.18446100000000001</v>
      </c>
      <c r="H9560" s="74">
        <v>0.16894899999999999</v>
      </c>
      <c r="I9560" s="74">
        <v>0</v>
      </c>
      <c r="J9560" s="72">
        <v>0</v>
      </c>
      <c r="K9560" s="72">
        <v>0</v>
      </c>
      <c r="L9560" s="72">
        <v>0.130826</v>
      </c>
    </row>
    <row r="9561" spans="2:12" ht="19.5" customHeight="1" x14ac:dyDescent="0.3">
      <c r="B9561" s="32" t="s">
        <v>27</v>
      </c>
      <c r="C9561" s="83" t="s">
        <v>35</v>
      </c>
      <c r="D9561" s="30" t="s">
        <v>43</v>
      </c>
      <c r="E9561" s="29">
        <v>45170</v>
      </c>
      <c r="F9561" s="28">
        <v>4</v>
      </c>
      <c r="G9561" s="74">
        <v>0.18546099999999999</v>
      </c>
      <c r="H9561" s="74">
        <v>0.16994899999999999</v>
      </c>
      <c r="I9561" s="74">
        <v>0</v>
      </c>
      <c r="J9561" s="72">
        <v>0</v>
      </c>
      <c r="K9561" s="72">
        <v>0</v>
      </c>
      <c r="L9561" s="72">
        <v>0.131826</v>
      </c>
    </row>
    <row r="9562" spans="2:12" ht="19.5" customHeight="1" x14ac:dyDescent="0.3">
      <c r="B9562" s="32" t="s">
        <v>27</v>
      </c>
      <c r="C9562" s="83" t="s">
        <v>35</v>
      </c>
      <c r="D9562" s="30" t="s">
        <v>43</v>
      </c>
      <c r="E9562" s="29">
        <v>45170</v>
      </c>
      <c r="F9562" s="28">
        <v>5</v>
      </c>
      <c r="G9562" s="74">
        <v>0.18646099999999999</v>
      </c>
      <c r="H9562" s="74">
        <v>0.17094899999999999</v>
      </c>
      <c r="I9562" s="74">
        <v>0</v>
      </c>
      <c r="J9562" s="72">
        <v>0</v>
      </c>
      <c r="K9562" s="72">
        <v>0</v>
      </c>
      <c r="L9562" s="72">
        <v>0.132826</v>
      </c>
    </row>
    <row r="9563" spans="2:12" ht="19.5" customHeight="1" x14ac:dyDescent="0.3">
      <c r="B9563" s="32" t="s">
        <v>27</v>
      </c>
      <c r="C9563" s="83" t="s">
        <v>35</v>
      </c>
      <c r="D9563" s="30" t="s">
        <v>43</v>
      </c>
      <c r="E9563" s="29">
        <v>45170</v>
      </c>
      <c r="F9563" s="28">
        <v>6</v>
      </c>
      <c r="G9563" s="74">
        <v>0.18746099999999999</v>
      </c>
      <c r="H9563" s="74">
        <v>0.17194899999999999</v>
      </c>
      <c r="I9563" s="74">
        <v>0</v>
      </c>
      <c r="J9563" s="72">
        <v>0</v>
      </c>
      <c r="K9563" s="72">
        <v>0</v>
      </c>
      <c r="L9563" s="72">
        <v>0.133826</v>
      </c>
    </row>
    <row r="9564" spans="2:12" ht="19.5" customHeight="1" x14ac:dyDescent="0.3">
      <c r="B9564" s="32" t="s">
        <v>27</v>
      </c>
      <c r="C9564" s="83" t="s">
        <v>35</v>
      </c>
      <c r="D9564" s="30" t="s">
        <v>43</v>
      </c>
      <c r="E9564" s="29">
        <v>45170</v>
      </c>
      <c r="F9564" s="28">
        <v>8</v>
      </c>
      <c r="G9564" s="74">
        <v>0.18946099999999999</v>
      </c>
      <c r="H9564" s="74">
        <v>0.17394899999999999</v>
      </c>
      <c r="I9564" s="74">
        <v>0</v>
      </c>
      <c r="J9564" s="72">
        <v>0</v>
      </c>
      <c r="K9564" s="72">
        <v>0</v>
      </c>
      <c r="L9564" s="72">
        <v>0.135826</v>
      </c>
    </row>
    <row r="9565" spans="2:12" ht="19.5" customHeight="1" x14ac:dyDescent="0.3">
      <c r="B9565" s="32" t="s">
        <v>27</v>
      </c>
      <c r="C9565" s="83" t="s">
        <v>35</v>
      </c>
      <c r="D9565" s="30" t="s">
        <v>43</v>
      </c>
      <c r="E9565" s="29">
        <v>45170</v>
      </c>
      <c r="F9565" s="28">
        <v>10</v>
      </c>
      <c r="G9565" s="74">
        <v>0.19146099999999999</v>
      </c>
      <c r="H9565" s="74">
        <v>0.17594899999999999</v>
      </c>
      <c r="I9565" s="74">
        <v>0</v>
      </c>
      <c r="J9565" s="72">
        <v>0</v>
      </c>
      <c r="K9565" s="72">
        <v>0</v>
      </c>
      <c r="L9565" s="72">
        <v>0.137826</v>
      </c>
    </row>
    <row r="9566" spans="2:12" ht="19.5" customHeight="1" x14ac:dyDescent="0.3">
      <c r="B9566" s="32" t="s">
        <v>27</v>
      </c>
      <c r="C9566" s="83" t="s">
        <v>35</v>
      </c>
      <c r="D9566" s="30" t="s">
        <v>43</v>
      </c>
      <c r="E9566" s="29">
        <v>45170</v>
      </c>
      <c r="F9566" s="28">
        <v>15</v>
      </c>
      <c r="G9566" s="74">
        <v>0.196461</v>
      </c>
      <c r="H9566" s="74">
        <v>0.180949</v>
      </c>
      <c r="I9566" s="74">
        <v>0</v>
      </c>
      <c r="J9566" s="72">
        <v>0</v>
      </c>
      <c r="K9566" s="72">
        <v>0</v>
      </c>
      <c r="L9566" s="72">
        <v>0.14282600000000001</v>
      </c>
    </row>
    <row r="9567" spans="2:12" ht="19.5" customHeight="1" x14ac:dyDescent="0.3">
      <c r="B9567" s="32" t="s">
        <v>27</v>
      </c>
      <c r="C9567" s="83" t="s">
        <v>35</v>
      </c>
      <c r="D9567" s="30" t="s">
        <v>43</v>
      </c>
      <c r="E9567" s="29">
        <v>45170</v>
      </c>
      <c r="F9567" s="28">
        <v>20</v>
      </c>
      <c r="G9567" s="74">
        <v>0.201461</v>
      </c>
      <c r="H9567" s="74">
        <v>0.185949</v>
      </c>
      <c r="I9567" s="74">
        <v>0</v>
      </c>
      <c r="J9567" s="72">
        <v>0</v>
      </c>
      <c r="K9567" s="72">
        <v>0</v>
      </c>
      <c r="L9567" s="72">
        <v>0.14782600000000001</v>
      </c>
    </row>
    <row r="9568" spans="2:12" ht="19.5" customHeight="1" x14ac:dyDescent="0.3">
      <c r="B9568" s="32" t="s">
        <v>27</v>
      </c>
      <c r="C9568" s="83" t="s">
        <v>35</v>
      </c>
      <c r="D9568" s="30" t="s">
        <v>43</v>
      </c>
      <c r="E9568" s="29">
        <v>45170</v>
      </c>
      <c r="F9568" s="28">
        <v>25</v>
      </c>
      <c r="G9568" s="74">
        <v>0.20646100000000001</v>
      </c>
      <c r="H9568" s="74">
        <v>0.19094900000000001</v>
      </c>
      <c r="I9568" s="74">
        <v>0</v>
      </c>
      <c r="J9568" s="72">
        <v>0</v>
      </c>
      <c r="K9568" s="72">
        <v>0</v>
      </c>
      <c r="L9568" s="72">
        <v>0.15282599999999999</v>
      </c>
    </row>
    <row r="9569" spans="2:12" ht="19.5" customHeight="1" x14ac:dyDescent="0.3">
      <c r="B9569" s="32" t="s">
        <v>27</v>
      </c>
      <c r="C9569" s="83" t="s">
        <v>35</v>
      </c>
      <c r="D9569" s="30" t="s">
        <v>43</v>
      </c>
      <c r="E9569" s="29">
        <v>45170</v>
      </c>
      <c r="F9569" s="28">
        <v>30</v>
      </c>
      <c r="G9569" s="74">
        <v>0.21146100000000001</v>
      </c>
      <c r="H9569" s="74">
        <v>0.19594900000000001</v>
      </c>
      <c r="I9569" s="74">
        <v>0</v>
      </c>
      <c r="J9569" s="72">
        <v>0</v>
      </c>
      <c r="K9569" s="72">
        <v>0</v>
      </c>
      <c r="L9569" s="72">
        <v>0.15782599999999999</v>
      </c>
    </row>
    <row r="9570" spans="2:12" ht="19.5" customHeight="1" x14ac:dyDescent="0.3">
      <c r="B9570" s="39" t="s">
        <v>54</v>
      </c>
      <c r="C9570" s="83" t="s">
        <v>28</v>
      </c>
      <c r="D9570" s="30" t="s">
        <v>43</v>
      </c>
      <c r="E9570" s="29">
        <v>45170</v>
      </c>
      <c r="F9570" s="28">
        <v>3</v>
      </c>
      <c r="G9570" s="74">
        <v>0.26190200000000002</v>
      </c>
      <c r="H9570" s="74">
        <v>0.20688799999999999</v>
      </c>
      <c r="I9570" s="74">
        <v>0.16234000000000001</v>
      </c>
      <c r="J9570" s="72">
        <v>0</v>
      </c>
      <c r="K9570" s="72">
        <v>0</v>
      </c>
      <c r="L9570" s="72">
        <v>0</v>
      </c>
    </row>
    <row r="9571" spans="2:12" ht="19.5" customHeight="1" x14ac:dyDescent="0.3">
      <c r="B9571" s="39" t="s">
        <v>54</v>
      </c>
      <c r="C9571" s="83" t="s">
        <v>28</v>
      </c>
      <c r="D9571" s="30" t="s">
        <v>43</v>
      </c>
      <c r="E9571" s="29">
        <v>45170</v>
      </c>
      <c r="F9571" s="28">
        <v>6</v>
      </c>
      <c r="G9571" s="74">
        <v>0.26490200000000003</v>
      </c>
      <c r="H9571" s="74">
        <v>0.20988799999999999</v>
      </c>
      <c r="I9571" s="74">
        <v>0.16533999999999999</v>
      </c>
      <c r="J9571" s="72">
        <v>0</v>
      </c>
      <c r="K9571" s="72">
        <v>0</v>
      </c>
      <c r="L9571" s="72">
        <v>0</v>
      </c>
    </row>
    <row r="9572" spans="2:12" ht="19.5" customHeight="1" x14ac:dyDescent="0.3">
      <c r="B9572" s="39" t="s">
        <v>54</v>
      </c>
      <c r="C9572" s="83" t="s">
        <v>28</v>
      </c>
      <c r="D9572" s="30" t="s">
        <v>43</v>
      </c>
      <c r="E9572" s="29">
        <v>45170</v>
      </c>
      <c r="F9572" s="28">
        <v>8</v>
      </c>
      <c r="G9572" s="74">
        <v>0.26690199999999997</v>
      </c>
      <c r="H9572" s="74">
        <v>0.21188799999999999</v>
      </c>
      <c r="I9572" s="74">
        <v>0.16733999999999999</v>
      </c>
      <c r="J9572" s="72">
        <v>0</v>
      </c>
      <c r="K9572" s="72">
        <v>0</v>
      </c>
      <c r="L9572" s="72">
        <v>0</v>
      </c>
    </row>
    <row r="9573" spans="2:12" ht="19.5" customHeight="1" x14ac:dyDescent="0.3">
      <c r="B9573" s="39" t="s">
        <v>54</v>
      </c>
      <c r="C9573" s="83" t="s">
        <v>28</v>
      </c>
      <c r="D9573" s="30" t="s">
        <v>43</v>
      </c>
      <c r="E9573" s="29">
        <v>45170</v>
      </c>
      <c r="F9573" s="28">
        <v>10</v>
      </c>
      <c r="G9573" s="74">
        <v>0.26890199999999997</v>
      </c>
      <c r="H9573" s="74">
        <v>0.21388799999999999</v>
      </c>
      <c r="I9573" s="74">
        <v>0.16933999999999999</v>
      </c>
      <c r="J9573" s="72">
        <v>0</v>
      </c>
      <c r="K9573" s="72">
        <v>0</v>
      </c>
      <c r="L9573" s="72">
        <v>0</v>
      </c>
    </row>
    <row r="9574" spans="2:12" ht="19.5" customHeight="1" x14ac:dyDescent="0.3">
      <c r="B9574" s="39" t="s">
        <v>54</v>
      </c>
      <c r="C9574" s="83" t="s">
        <v>28</v>
      </c>
      <c r="D9574" s="30" t="s">
        <v>43</v>
      </c>
      <c r="E9574" s="29">
        <v>45170</v>
      </c>
      <c r="F9574" s="28">
        <v>15</v>
      </c>
      <c r="G9574" s="74">
        <v>0.27390199999999998</v>
      </c>
      <c r="H9574" s="74">
        <v>0.218888</v>
      </c>
      <c r="I9574" s="74">
        <v>0.17433999999999999</v>
      </c>
      <c r="J9574" s="72">
        <v>0</v>
      </c>
      <c r="K9574" s="72">
        <v>0</v>
      </c>
      <c r="L9574" s="72">
        <v>0</v>
      </c>
    </row>
    <row r="9575" spans="2:12" ht="19.5" customHeight="1" x14ac:dyDescent="0.3">
      <c r="B9575" s="39" t="s">
        <v>54</v>
      </c>
      <c r="C9575" s="83" t="s">
        <v>28</v>
      </c>
      <c r="D9575" s="30" t="s">
        <v>43</v>
      </c>
      <c r="E9575" s="29">
        <v>45170</v>
      </c>
      <c r="F9575" s="28">
        <v>20</v>
      </c>
      <c r="G9575" s="74">
        <v>0.27890199999999998</v>
      </c>
      <c r="H9575" s="74">
        <v>0.223888</v>
      </c>
      <c r="I9575" s="74">
        <v>0.17934</v>
      </c>
      <c r="J9575" s="72">
        <v>0</v>
      </c>
      <c r="K9575" s="72">
        <v>0</v>
      </c>
      <c r="L9575" s="72">
        <v>0</v>
      </c>
    </row>
    <row r="9576" spans="2:12" ht="19.5" customHeight="1" x14ac:dyDescent="0.3">
      <c r="B9576" s="39" t="s">
        <v>54</v>
      </c>
      <c r="C9576" s="83" t="s">
        <v>28</v>
      </c>
      <c r="D9576" s="30" t="s">
        <v>43</v>
      </c>
      <c r="E9576" s="29">
        <v>45170</v>
      </c>
      <c r="F9576" s="28">
        <v>25</v>
      </c>
      <c r="G9576" s="74">
        <v>0.28390199999999999</v>
      </c>
      <c r="H9576" s="74">
        <v>0.22888800000000001</v>
      </c>
      <c r="I9576" s="74">
        <v>0.18434</v>
      </c>
      <c r="J9576" s="72">
        <v>0</v>
      </c>
      <c r="K9576" s="72">
        <v>0</v>
      </c>
      <c r="L9576" s="72">
        <v>0</v>
      </c>
    </row>
    <row r="9577" spans="2:12" ht="19.5" customHeight="1" x14ac:dyDescent="0.3">
      <c r="B9577" s="39" t="s">
        <v>54</v>
      </c>
      <c r="C9577" s="83" t="s">
        <v>28</v>
      </c>
      <c r="D9577" s="30" t="s">
        <v>43</v>
      </c>
      <c r="E9577" s="29">
        <v>45170</v>
      </c>
      <c r="F9577" s="28">
        <v>30</v>
      </c>
      <c r="G9577" s="74">
        <v>0.28890199999999999</v>
      </c>
      <c r="H9577" s="74">
        <v>0.23388800000000001</v>
      </c>
      <c r="I9577" s="74">
        <v>0.18934000000000001</v>
      </c>
      <c r="J9577" s="72">
        <v>0</v>
      </c>
      <c r="K9577" s="72">
        <v>0</v>
      </c>
      <c r="L9577" s="72">
        <v>0</v>
      </c>
    </row>
    <row r="9578" spans="2:12" ht="19.5" customHeight="1" x14ac:dyDescent="0.3">
      <c r="B9578" s="39" t="s">
        <v>54</v>
      </c>
      <c r="C9578" s="83" t="s">
        <v>33</v>
      </c>
      <c r="D9578" s="30" t="s">
        <v>43</v>
      </c>
      <c r="E9578" s="29">
        <v>45170</v>
      </c>
      <c r="F9578" s="28">
        <v>3</v>
      </c>
      <c r="G9578" s="74">
        <v>0.22834599999999999</v>
      </c>
      <c r="H9578" s="74">
        <v>0</v>
      </c>
      <c r="I9578" s="74">
        <v>0.18898300000000001</v>
      </c>
      <c r="J9578" s="72">
        <v>0</v>
      </c>
      <c r="K9578" s="72">
        <v>0</v>
      </c>
      <c r="L9578" s="72">
        <v>0.15423000000000001</v>
      </c>
    </row>
    <row r="9579" spans="2:12" ht="19.5" customHeight="1" x14ac:dyDescent="0.3">
      <c r="B9579" s="39" t="s">
        <v>54</v>
      </c>
      <c r="C9579" s="83" t="s">
        <v>33</v>
      </c>
      <c r="D9579" s="30" t="s">
        <v>43</v>
      </c>
      <c r="E9579" s="29">
        <v>45170</v>
      </c>
      <c r="F9579" s="28">
        <v>6</v>
      </c>
      <c r="G9579" s="74">
        <v>0.231346</v>
      </c>
      <c r="H9579" s="74">
        <v>0</v>
      </c>
      <c r="I9579" s="74">
        <v>0.19198299999999999</v>
      </c>
      <c r="J9579" s="72">
        <v>0</v>
      </c>
      <c r="K9579" s="72">
        <v>0</v>
      </c>
      <c r="L9579" s="72">
        <v>0.15723000000000001</v>
      </c>
    </row>
    <row r="9580" spans="2:12" ht="19.5" customHeight="1" x14ac:dyDescent="0.3">
      <c r="B9580" s="39" t="s">
        <v>54</v>
      </c>
      <c r="C9580" s="83" t="s">
        <v>33</v>
      </c>
      <c r="D9580" s="30" t="s">
        <v>43</v>
      </c>
      <c r="E9580" s="29">
        <v>45170</v>
      </c>
      <c r="F9580" s="28">
        <v>8</v>
      </c>
      <c r="G9580" s="74">
        <v>0.233346</v>
      </c>
      <c r="H9580" s="74">
        <v>0</v>
      </c>
      <c r="I9580" s="74">
        <v>0.19398299999999999</v>
      </c>
      <c r="J9580" s="72">
        <v>0</v>
      </c>
      <c r="K9580" s="72">
        <v>0</v>
      </c>
      <c r="L9580" s="72">
        <v>0.15923000000000001</v>
      </c>
    </row>
    <row r="9581" spans="2:12" ht="19.5" customHeight="1" x14ac:dyDescent="0.3">
      <c r="B9581" s="39" t="s">
        <v>54</v>
      </c>
      <c r="C9581" s="83" t="s">
        <v>33</v>
      </c>
      <c r="D9581" s="30" t="s">
        <v>43</v>
      </c>
      <c r="E9581" s="29">
        <v>45170</v>
      </c>
      <c r="F9581" s="28">
        <v>10</v>
      </c>
      <c r="G9581" s="74">
        <v>0.235346</v>
      </c>
      <c r="H9581" s="74">
        <v>0</v>
      </c>
      <c r="I9581" s="74">
        <v>0.19598299999999999</v>
      </c>
      <c r="J9581" s="72">
        <v>0</v>
      </c>
      <c r="K9581" s="72">
        <v>0</v>
      </c>
      <c r="L9581" s="72">
        <v>0.16123000000000001</v>
      </c>
    </row>
    <row r="9582" spans="2:12" ht="19.5" customHeight="1" x14ac:dyDescent="0.3">
      <c r="B9582" s="39" t="s">
        <v>54</v>
      </c>
      <c r="C9582" s="83" t="s">
        <v>33</v>
      </c>
      <c r="D9582" s="30" t="s">
        <v>43</v>
      </c>
      <c r="E9582" s="29">
        <v>45170</v>
      </c>
      <c r="F9582" s="28">
        <v>15</v>
      </c>
      <c r="G9582" s="74">
        <v>0.240346</v>
      </c>
      <c r="H9582" s="74">
        <v>0</v>
      </c>
      <c r="I9582" s="74">
        <v>0.20098299999999999</v>
      </c>
      <c r="J9582" s="72">
        <v>0</v>
      </c>
      <c r="K9582" s="72">
        <v>0</v>
      </c>
      <c r="L9582" s="72">
        <v>0.16622999999999999</v>
      </c>
    </row>
    <row r="9583" spans="2:12" ht="19.5" customHeight="1" x14ac:dyDescent="0.3">
      <c r="B9583" s="39" t="s">
        <v>54</v>
      </c>
      <c r="C9583" s="83" t="s">
        <v>33</v>
      </c>
      <c r="D9583" s="30" t="s">
        <v>43</v>
      </c>
      <c r="E9583" s="29">
        <v>45170</v>
      </c>
      <c r="F9583" s="28">
        <v>20</v>
      </c>
      <c r="G9583" s="74">
        <v>0.24534600000000001</v>
      </c>
      <c r="H9583" s="74">
        <v>0</v>
      </c>
      <c r="I9583" s="74">
        <v>0.205983</v>
      </c>
      <c r="J9583" s="72">
        <v>0</v>
      </c>
      <c r="K9583" s="72">
        <v>0</v>
      </c>
      <c r="L9583" s="72">
        <v>0.17122999999999999</v>
      </c>
    </row>
    <row r="9584" spans="2:12" ht="19.5" customHeight="1" x14ac:dyDescent="0.3">
      <c r="B9584" s="39" t="s">
        <v>54</v>
      </c>
      <c r="C9584" s="83" t="s">
        <v>33</v>
      </c>
      <c r="D9584" s="30" t="s">
        <v>43</v>
      </c>
      <c r="E9584" s="29">
        <v>45170</v>
      </c>
      <c r="F9584" s="28">
        <v>25</v>
      </c>
      <c r="G9584" s="74">
        <v>0.25034600000000001</v>
      </c>
      <c r="H9584" s="74">
        <v>0</v>
      </c>
      <c r="I9584" s="74">
        <v>0.210983</v>
      </c>
      <c r="J9584" s="72">
        <v>0</v>
      </c>
      <c r="K9584" s="72">
        <v>0</v>
      </c>
      <c r="L9584" s="72">
        <v>0.17623</v>
      </c>
    </row>
    <row r="9585" spans="2:12" ht="19.5" customHeight="1" x14ac:dyDescent="0.3">
      <c r="B9585" s="39" t="s">
        <v>54</v>
      </c>
      <c r="C9585" s="83" t="s">
        <v>33</v>
      </c>
      <c r="D9585" s="30" t="s">
        <v>43</v>
      </c>
      <c r="E9585" s="29">
        <v>45170</v>
      </c>
      <c r="F9585" s="28">
        <v>30</v>
      </c>
      <c r="G9585" s="74">
        <v>0.25534600000000002</v>
      </c>
      <c r="H9585" s="74">
        <v>0</v>
      </c>
      <c r="I9585" s="74">
        <v>0.21598300000000001</v>
      </c>
      <c r="J9585" s="72">
        <v>0</v>
      </c>
      <c r="K9585" s="72">
        <v>0</v>
      </c>
      <c r="L9585" s="72">
        <v>0.18123</v>
      </c>
    </row>
    <row r="9586" spans="2:12" ht="19.5" customHeight="1" x14ac:dyDescent="0.3">
      <c r="B9586" s="39" t="s">
        <v>54</v>
      </c>
      <c r="C9586" s="83" t="s">
        <v>34</v>
      </c>
      <c r="D9586" s="30" t="s">
        <v>43</v>
      </c>
      <c r="E9586" s="29">
        <v>45170</v>
      </c>
      <c r="F9586" s="28">
        <v>1.5</v>
      </c>
      <c r="G9586" s="74">
        <v>0.196933</v>
      </c>
      <c r="H9586" s="74">
        <v>0</v>
      </c>
      <c r="I9586" s="74">
        <v>0.166298</v>
      </c>
      <c r="J9586" s="72">
        <v>0</v>
      </c>
      <c r="K9586" s="72">
        <v>0</v>
      </c>
      <c r="L9586" s="72">
        <v>0.13577700000000001</v>
      </c>
    </row>
    <row r="9587" spans="2:12" ht="19.5" customHeight="1" x14ac:dyDescent="0.3">
      <c r="B9587" s="39" t="s">
        <v>54</v>
      </c>
      <c r="C9587" s="83" t="s">
        <v>34</v>
      </c>
      <c r="D9587" s="30" t="s">
        <v>43</v>
      </c>
      <c r="E9587" s="29">
        <v>45170</v>
      </c>
      <c r="F9587" s="28">
        <v>3</v>
      </c>
      <c r="G9587" s="74">
        <v>0.198433</v>
      </c>
      <c r="H9587" s="74">
        <v>0</v>
      </c>
      <c r="I9587" s="74">
        <v>0.167798</v>
      </c>
      <c r="J9587" s="72">
        <v>0</v>
      </c>
      <c r="K9587" s="72">
        <v>0</v>
      </c>
      <c r="L9587" s="72">
        <v>0.13727700000000001</v>
      </c>
    </row>
    <row r="9588" spans="2:12" ht="19.5" customHeight="1" x14ac:dyDescent="0.3">
      <c r="B9588" s="39" t="s">
        <v>54</v>
      </c>
      <c r="C9588" s="83" t="s">
        <v>34</v>
      </c>
      <c r="D9588" s="30" t="s">
        <v>43</v>
      </c>
      <c r="E9588" s="29">
        <v>45170</v>
      </c>
      <c r="F9588" s="28">
        <v>4</v>
      </c>
      <c r="G9588" s="74">
        <v>0.199433</v>
      </c>
      <c r="H9588" s="74">
        <v>0</v>
      </c>
      <c r="I9588" s="74">
        <v>0.168798</v>
      </c>
      <c r="J9588" s="72">
        <v>0</v>
      </c>
      <c r="K9588" s="72">
        <v>0</v>
      </c>
      <c r="L9588" s="72">
        <v>0.13827700000000001</v>
      </c>
    </row>
    <row r="9589" spans="2:12" ht="19.5" customHeight="1" x14ac:dyDescent="0.3">
      <c r="B9589" s="39" t="s">
        <v>54</v>
      </c>
      <c r="C9589" s="83" t="s">
        <v>34</v>
      </c>
      <c r="D9589" s="30" t="s">
        <v>43</v>
      </c>
      <c r="E9589" s="29">
        <v>45170</v>
      </c>
      <c r="F9589" s="28">
        <v>5</v>
      </c>
      <c r="G9589" s="74">
        <v>0.200433</v>
      </c>
      <c r="H9589" s="74">
        <v>0</v>
      </c>
      <c r="I9589" s="74">
        <v>0.169798</v>
      </c>
      <c r="J9589" s="72">
        <v>0</v>
      </c>
      <c r="K9589" s="72">
        <v>0</v>
      </c>
      <c r="L9589" s="72">
        <v>0.13927700000000001</v>
      </c>
    </row>
    <row r="9590" spans="2:12" ht="19.5" customHeight="1" x14ac:dyDescent="0.3">
      <c r="B9590" s="39" t="s">
        <v>54</v>
      </c>
      <c r="C9590" s="83" t="s">
        <v>34</v>
      </c>
      <c r="D9590" s="30" t="s">
        <v>43</v>
      </c>
      <c r="E9590" s="29">
        <v>45170</v>
      </c>
      <c r="F9590" s="28">
        <v>6</v>
      </c>
      <c r="G9590" s="74">
        <v>0.201433</v>
      </c>
      <c r="H9590" s="74">
        <v>0</v>
      </c>
      <c r="I9590" s="74">
        <v>0.17079800000000001</v>
      </c>
      <c r="J9590" s="72">
        <v>0</v>
      </c>
      <c r="K9590" s="72">
        <v>0</v>
      </c>
      <c r="L9590" s="72">
        <v>0.14027700000000001</v>
      </c>
    </row>
    <row r="9591" spans="2:12" ht="19.5" customHeight="1" x14ac:dyDescent="0.3">
      <c r="B9591" s="39" t="s">
        <v>54</v>
      </c>
      <c r="C9591" s="83" t="s">
        <v>34</v>
      </c>
      <c r="D9591" s="30" t="s">
        <v>43</v>
      </c>
      <c r="E9591" s="29">
        <v>45170</v>
      </c>
      <c r="F9591" s="28">
        <v>8</v>
      </c>
      <c r="G9591" s="74">
        <v>0.203433</v>
      </c>
      <c r="H9591" s="74">
        <v>0</v>
      </c>
      <c r="I9591" s="74">
        <v>0.17279800000000001</v>
      </c>
      <c r="J9591" s="72">
        <v>0</v>
      </c>
      <c r="K9591" s="72">
        <v>0</v>
      </c>
      <c r="L9591" s="72">
        <v>0.14227699999999999</v>
      </c>
    </row>
    <row r="9592" spans="2:12" ht="19.5" customHeight="1" x14ac:dyDescent="0.3">
      <c r="B9592" s="39" t="s">
        <v>54</v>
      </c>
      <c r="C9592" s="83" t="s">
        <v>34</v>
      </c>
      <c r="D9592" s="30" t="s">
        <v>43</v>
      </c>
      <c r="E9592" s="29">
        <v>45170</v>
      </c>
      <c r="F9592" s="28">
        <v>10</v>
      </c>
      <c r="G9592" s="74">
        <v>0.205433</v>
      </c>
      <c r="H9592" s="74">
        <v>0</v>
      </c>
      <c r="I9592" s="74">
        <v>0.17479800000000001</v>
      </c>
      <c r="J9592" s="72">
        <v>0</v>
      </c>
      <c r="K9592" s="72">
        <v>0</v>
      </c>
      <c r="L9592" s="72">
        <v>0.14427699999999999</v>
      </c>
    </row>
    <row r="9593" spans="2:12" ht="19.5" customHeight="1" x14ac:dyDescent="0.3">
      <c r="B9593" s="39" t="s">
        <v>54</v>
      </c>
      <c r="C9593" s="83" t="s">
        <v>34</v>
      </c>
      <c r="D9593" s="30" t="s">
        <v>43</v>
      </c>
      <c r="E9593" s="29">
        <v>45170</v>
      </c>
      <c r="F9593" s="28">
        <v>15</v>
      </c>
      <c r="G9593" s="74">
        <v>0.21043300000000001</v>
      </c>
      <c r="H9593" s="74">
        <v>0</v>
      </c>
      <c r="I9593" s="74">
        <v>0.17979800000000001</v>
      </c>
      <c r="J9593" s="72">
        <v>0</v>
      </c>
      <c r="K9593" s="72">
        <v>0</v>
      </c>
      <c r="L9593" s="72">
        <v>0.14927699999999999</v>
      </c>
    </row>
    <row r="9594" spans="2:12" ht="19.5" customHeight="1" x14ac:dyDescent="0.3">
      <c r="B9594" s="39" t="s">
        <v>54</v>
      </c>
      <c r="C9594" s="83" t="s">
        <v>34</v>
      </c>
      <c r="D9594" s="30" t="s">
        <v>43</v>
      </c>
      <c r="E9594" s="29">
        <v>45170</v>
      </c>
      <c r="F9594" s="28">
        <v>20</v>
      </c>
      <c r="G9594" s="74">
        <v>0.21543300000000001</v>
      </c>
      <c r="H9594" s="74">
        <v>0</v>
      </c>
      <c r="I9594" s="74">
        <v>0.18479799999999999</v>
      </c>
      <c r="J9594" s="72">
        <v>0</v>
      </c>
      <c r="K9594" s="72">
        <v>0</v>
      </c>
      <c r="L9594" s="72">
        <v>0.154277</v>
      </c>
    </row>
    <row r="9595" spans="2:12" ht="19.5" customHeight="1" x14ac:dyDescent="0.3">
      <c r="B9595" s="39" t="s">
        <v>54</v>
      </c>
      <c r="C9595" s="83" t="s">
        <v>34</v>
      </c>
      <c r="D9595" s="30" t="s">
        <v>43</v>
      </c>
      <c r="E9595" s="29">
        <v>45170</v>
      </c>
      <c r="F9595" s="28">
        <v>25</v>
      </c>
      <c r="G9595" s="74">
        <v>0.22043299999999999</v>
      </c>
      <c r="H9595" s="74">
        <v>0</v>
      </c>
      <c r="I9595" s="74">
        <v>0.18979799999999999</v>
      </c>
      <c r="J9595" s="72">
        <v>0</v>
      </c>
      <c r="K9595" s="72">
        <v>0</v>
      </c>
      <c r="L9595" s="72">
        <v>0.159277</v>
      </c>
    </row>
    <row r="9596" spans="2:12" ht="19.5" customHeight="1" x14ac:dyDescent="0.3">
      <c r="B9596" s="39" t="s">
        <v>54</v>
      </c>
      <c r="C9596" s="83" t="s">
        <v>34</v>
      </c>
      <c r="D9596" s="30" t="s">
        <v>43</v>
      </c>
      <c r="E9596" s="29">
        <v>45170</v>
      </c>
      <c r="F9596" s="28">
        <v>30</v>
      </c>
      <c r="G9596" s="74">
        <v>0.22543299999999999</v>
      </c>
      <c r="H9596" s="74">
        <v>0</v>
      </c>
      <c r="I9596" s="74">
        <v>0.194798</v>
      </c>
      <c r="J9596" s="72">
        <v>0</v>
      </c>
      <c r="K9596" s="72">
        <v>0</v>
      </c>
      <c r="L9596" s="72">
        <v>0.16427700000000001</v>
      </c>
    </row>
    <row r="9597" spans="2:12" ht="19.5" customHeight="1" x14ac:dyDescent="0.3">
      <c r="B9597" s="32" t="s">
        <v>54</v>
      </c>
      <c r="C9597" s="83" t="s">
        <v>35</v>
      </c>
      <c r="D9597" s="30" t="s">
        <v>43</v>
      </c>
      <c r="E9597" s="29">
        <v>45170</v>
      </c>
      <c r="F9597" s="28">
        <v>1.5</v>
      </c>
      <c r="G9597" s="74">
        <v>0.18034500000000001</v>
      </c>
      <c r="H9597" s="74">
        <v>0</v>
      </c>
      <c r="I9597" s="74">
        <v>0.158027</v>
      </c>
      <c r="J9597" s="72">
        <v>0</v>
      </c>
      <c r="K9597" s="72">
        <v>0</v>
      </c>
      <c r="L9597" s="72">
        <v>0.131301</v>
      </c>
    </row>
    <row r="9598" spans="2:12" ht="19.5" customHeight="1" x14ac:dyDescent="0.3">
      <c r="B9598" s="32" t="s">
        <v>54</v>
      </c>
      <c r="C9598" s="83" t="s">
        <v>35</v>
      </c>
      <c r="D9598" s="30" t="s">
        <v>43</v>
      </c>
      <c r="E9598" s="29">
        <v>45170</v>
      </c>
      <c r="F9598" s="28">
        <v>3</v>
      </c>
      <c r="G9598" s="74">
        <v>0.18184500000000001</v>
      </c>
      <c r="H9598" s="74">
        <v>0</v>
      </c>
      <c r="I9598" s="74">
        <v>0.159527</v>
      </c>
      <c r="J9598" s="72">
        <v>0</v>
      </c>
      <c r="K9598" s="72">
        <v>0</v>
      </c>
      <c r="L9598" s="72">
        <v>0.132801</v>
      </c>
    </row>
    <row r="9599" spans="2:12" ht="19.5" customHeight="1" x14ac:dyDescent="0.3">
      <c r="B9599" s="32" t="s">
        <v>54</v>
      </c>
      <c r="C9599" s="83" t="s">
        <v>35</v>
      </c>
      <c r="D9599" s="30" t="s">
        <v>43</v>
      </c>
      <c r="E9599" s="29">
        <v>45170</v>
      </c>
      <c r="F9599" s="28">
        <v>4</v>
      </c>
      <c r="G9599" s="74">
        <v>0.18284500000000001</v>
      </c>
      <c r="H9599" s="74">
        <v>0</v>
      </c>
      <c r="I9599" s="74">
        <v>0.160527</v>
      </c>
      <c r="J9599" s="72">
        <v>0</v>
      </c>
      <c r="K9599" s="72">
        <v>0</v>
      </c>
      <c r="L9599" s="72">
        <v>0.133801</v>
      </c>
    </row>
    <row r="9600" spans="2:12" ht="19.5" customHeight="1" x14ac:dyDescent="0.3">
      <c r="B9600" s="32" t="s">
        <v>54</v>
      </c>
      <c r="C9600" s="83" t="s">
        <v>35</v>
      </c>
      <c r="D9600" s="30" t="s">
        <v>43</v>
      </c>
      <c r="E9600" s="29">
        <v>45170</v>
      </c>
      <c r="F9600" s="28">
        <v>5</v>
      </c>
      <c r="G9600" s="74">
        <v>0.18384500000000001</v>
      </c>
      <c r="H9600" s="74">
        <v>0</v>
      </c>
      <c r="I9600" s="74">
        <v>0.161527</v>
      </c>
      <c r="J9600" s="72">
        <v>0</v>
      </c>
      <c r="K9600" s="72">
        <v>0</v>
      </c>
      <c r="L9600" s="72">
        <v>0.134801</v>
      </c>
    </row>
    <row r="9601" spans="2:12" ht="19.5" customHeight="1" x14ac:dyDescent="0.3">
      <c r="B9601" s="32" t="s">
        <v>54</v>
      </c>
      <c r="C9601" s="83" t="s">
        <v>35</v>
      </c>
      <c r="D9601" s="30" t="s">
        <v>43</v>
      </c>
      <c r="E9601" s="29">
        <v>45170</v>
      </c>
      <c r="F9601" s="28">
        <v>6</v>
      </c>
      <c r="G9601" s="74">
        <v>0.18484500000000001</v>
      </c>
      <c r="H9601" s="74">
        <v>0</v>
      </c>
      <c r="I9601" s="74">
        <v>0.162527</v>
      </c>
      <c r="J9601" s="72">
        <v>0</v>
      </c>
      <c r="K9601" s="72">
        <v>0</v>
      </c>
      <c r="L9601" s="72">
        <v>0.13580100000000001</v>
      </c>
    </row>
    <row r="9602" spans="2:12" ht="19.5" customHeight="1" x14ac:dyDescent="0.3">
      <c r="B9602" s="32" t="s">
        <v>54</v>
      </c>
      <c r="C9602" s="83" t="s">
        <v>35</v>
      </c>
      <c r="D9602" s="30" t="s">
        <v>43</v>
      </c>
      <c r="E9602" s="29">
        <v>45170</v>
      </c>
      <c r="F9602" s="28">
        <v>8</v>
      </c>
      <c r="G9602" s="74">
        <v>0.18684500000000001</v>
      </c>
      <c r="H9602" s="74">
        <v>0</v>
      </c>
      <c r="I9602" s="74">
        <v>0.16452700000000001</v>
      </c>
      <c r="J9602" s="72">
        <v>0</v>
      </c>
      <c r="K9602" s="72">
        <v>0</v>
      </c>
      <c r="L9602" s="72">
        <v>0.13780100000000001</v>
      </c>
    </row>
    <row r="9603" spans="2:12" ht="19.5" customHeight="1" x14ac:dyDescent="0.3">
      <c r="B9603" s="32" t="s">
        <v>54</v>
      </c>
      <c r="C9603" s="83" t="s">
        <v>35</v>
      </c>
      <c r="D9603" s="30" t="s">
        <v>43</v>
      </c>
      <c r="E9603" s="29">
        <v>45170</v>
      </c>
      <c r="F9603" s="28">
        <v>10</v>
      </c>
      <c r="G9603" s="74">
        <v>0.18884500000000001</v>
      </c>
      <c r="H9603" s="74">
        <v>0</v>
      </c>
      <c r="I9603" s="74">
        <v>0.16652700000000001</v>
      </c>
      <c r="J9603" s="72">
        <v>0</v>
      </c>
      <c r="K9603" s="72">
        <v>0</v>
      </c>
      <c r="L9603" s="72">
        <v>0.13980100000000001</v>
      </c>
    </row>
    <row r="9604" spans="2:12" ht="19.5" customHeight="1" x14ac:dyDescent="0.3">
      <c r="B9604" s="32" t="s">
        <v>54</v>
      </c>
      <c r="C9604" s="83" t="s">
        <v>35</v>
      </c>
      <c r="D9604" s="30" t="s">
        <v>43</v>
      </c>
      <c r="E9604" s="29">
        <v>45170</v>
      </c>
      <c r="F9604" s="28">
        <v>15</v>
      </c>
      <c r="G9604" s="74">
        <v>0.19384499999999999</v>
      </c>
      <c r="H9604" s="74">
        <v>0</v>
      </c>
      <c r="I9604" s="74">
        <v>0.17152700000000001</v>
      </c>
      <c r="J9604" s="72">
        <v>0</v>
      </c>
      <c r="K9604" s="72">
        <v>0</v>
      </c>
      <c r="L9604" s="72">
        <v>0.14480100000000001</v>
      </c>
    </row>
    <row r="9605" spans="2:12" ht="19.5" customHeight="1" x14ac:dyDescent="0.3">
      <c r="B9605" s="32" t="s">
        <v>54</v>
      </c>
      <c r="C9605" s="83" t="s">
        <v>35</v>
      </c>
      <c r="D9605" s="30" t="s">
        <v>43</v>
      </c>
      <c r="E9605" s="29">
        <v>45170</v>
      </c>
      <c r="F9605" s="28">
        <v>20</v>
      </c>
      <c r="G9605" s="74">
        <v>0.19884499999999999</v>
      </c>
      <c r="H9605" s="74">
        <v>0</v>
      </c>
      <c r="I9605" s="74">
        <v>0.17652699999999999</v>
      </c>
      <c r="J9605" s="72">
        <v>0</v>
      </c>
      <c r="K9605" s="72">
        <v>0</v>
      </c>
      <c r="L9605" s="72">
        <v>0.14980099999999999</v>
      </c>
    </row>
    <row r="9606" spans="2:12" ht="19.5" customHeight="1" x14ac:dyDescent="0.3">
      <c r="B9606" s="32" t="s">
        <v>54</v>
      </c>
      <c r="C9606" s="83" t="s">
        <v>35</v>
      </c>
      <c r="D9606" s="30" t="s">
        <v>43</v>
      </c>
      <c r="E9606" s="29">
        <v>45170</v>
      </c>
      <c r="F9606" s="28">
        <v>25</v>
      </c>
      <c r="G9606" s="74">
        <v>0.203845</v>
      </c>
      <c r="H9606" s="74">
        <v>0</v>
      </c>
      <c r="I9606" s="74">
        <v>0.18152699999999999</v>
      </c>
      <c r="J9606" s="72">
        <v>0</v>
      </c>
      <c r="K9606" s="72">
        <v>0</v>
      </c>
      <c r="L9606" s="72">
        <v>0.15480099999999999</v>
      </c>
    </row>
    <row r="9607" spans="2:12" ht="19.5" customHeight="1" x14ac:dyDescent="0.3">
      <c r="B9607" s="32" t="s">
        <v>54</v>
      </c>
      <c r="C9607" s="83" t="s">
        <v>35</v>
      </c>
      <c r="D9607" s="30" t="s">
        <v>43</v>
      </c>
      <c r="E9607" s="29">
        <v>45170</v>
      </c>
      <c r="F9607" s="28">
        <v>30</v>
      </c>
      <c r="G9607" s="151">
        <v>0.208845</v>
      </c>
      <c r="H9607" s="151">
        <v>0</v>
      </c>
      <c r="I9607" s="151">
        <v>0.186527</v>
      </c>
      <c r="J9607" s="72">
        <v>0</v>
      </c>
      <c r="K9607" s="72">
        <v>0</v>
      </c>
      <c r="L9607" s="72">
        <v>0.159801</v>
      </c>
    </row>
    <row r="9608" spans="2:12" ht="19.5" customHeight="1" x14ac:dyDescent="0.3">
      <c r="B9608" s="90" t="s">
        <v>57</v>
      </c>
      <c r="C9608" s="127" t="s">
        <v>28</v>
      </c>
      <c r="D9608" s="128" t="s">
        <v>60</v>
      </c>
      <c r="E9608" s="70">
        <v>45170</v>
      </c>
      <c r="F9608" s="71" t="s">
        <v>134</v>
      </c>
      <c r="G9608" s="74">
        <v>0.26644400000000001</v>
      </c>
      <c r="H9608" s="74">
        <v>0.209453</v>
      </c>
      <c r="I9608" s="74">
        <v>0.17586199999999999</v>
      </c>
      <c r="J9608" s="72">
        <v>0</v>
      </c>
      <c r="K9608" s="72">
        <v>0</v>
      </c>
      <c r="L9608" s="72">
        <v>0</v>
      </c>
    </row>
    <row r="9609" spans="2:12" ht="19.5" customHeight="1" x14ac:dyDescent="0.3">
      <c r="B9609" s="90" t="s">
        <v>57</v>
      </c>
      <c r="C9609" s="127" t="s">
        <v>28</v>
      </c>
      <c r="D9609" s="128" t="s">
        <v>60</v>
      </c>
      <c r="E9609" s="70">
        <v>45170</v>
      </c>
      <c r="F9609" s="71" t="s">
        <v>135</v>
      </c>
      <c r="G9609" s="74">
        <v>0.26144400000000001</v>
      </c>
      <c r="H9609" s="74">
        <v>0.204453</v>
      </c>
      <c r="I9609" s="74">
        <v>0.17086200000000001</v>
      </c>
      <c r="J9609" s="72">
        <v>0</v>
      </c>
      <c r="K9609" s="72">
        <v>0</v>
      </c>
      <c r="L9609" s="72">
        <v>0</v>
      </c>
    </row>
    <row r="9610" spans="2:12" ht="19.5" customHeight="1" x14ac:dyDescent="0.3">
      <c r="B9610" s="90" t="s">
        <v>57</v>
      </c>
      <c r="C9610" s="127" t="s">
        <v>28</v>
      </c>
      <c r="D9610" s="128" t="s">
        <v>60</v>
      </c>
      <c r="E9610" s="70">
        <v>45170</v>
      </c>
      <c r="F9610" s="71" t="s">
        <v>136</v>
      </c>
      <c r="G9610" s="74">
        <v>0.25644400000000001</v>
      </c>
      <c r="H9610" s="74">
        <v>0.19945299999999999</v>
      </c>
      <c r="I9610" s="74">
        <v>0.16586200000000001</v>
      </c>
      <c r="J9610" s="72">
        <v>0</v>
      </c>
      <c r="K9610" s="72">
        <v>0</v>
      </c>
      <c r="L9610" s="72">
        <v>0</v>
      </c>
    </row>
    <row r="9611" spans="2:12" ht="19.5" customHeight="1" x14ac:dyDescent="0.3">
      <c r="B9611" s="90" t="s">
        <v>57</v>
      </c>
      <c r="C9611" s="127" t="s">
        <v>28</v>
      </c>
      <c r="D9611" s="128" t="s">
        <v>60</v>
      </c>
      <c r="E9611" s="70">
        <v>45170</v>
      </c>
      <c r="F9611" s="71" t="s">
        <v>137</v>
      </c>
      <c r="G9611" s="74">
        <v>0.251444</v>
      </c>
      <c r="H9611" s="74">
        <v>0.19445299999999999</v>
      </c>
      <c r="I9611" s="74">
        <v>0.160862</v>
      </c>
      <c r="J9611" s="72">
        <v>0</v>
      </c>
      <c r="K9611" s="72">
        <v>0</v>
      </c>
      <c r="L9611" s="72">
        <v>0</v>
      </c>
    </row>
    <row r="9612" spans="2:12" ht="19.5" customHeight="1" x14ac:dyDescent="0.3">
      <c r="B9612" s="90" t="s">
        <v>57</v>
      </c>
      <c r="C9612" s="127" t="s">
        <v>28</v>
      </c>
      <c r="D9612" s="128" t="s">
        <v>60</v>
      </c>
      <c r="E9612" s="70">
        <v>45170</v>
      </c>
      <c r="F9612" s="71" t="s">
        <v>138</v>
      </c>
      <c r="G9612" s="74">
        <v>0.249444</v>
      </c>
      <c r="H9612" s="74">
        <v>0.19245300000000001</v>
      </c>
      <c r="I9612" s="74">
        <v>0.158862</v>
      </c>
      <c r="J9612" s="72">
        <v>0</v>
      </c>
      <c r="K9612" s="72">
        <v>0</v>
      </c>
      <c r="L9612" s="72">
        <v>0</v>
      </c>
    </row>
    <row r="9613" spans="2:12" ht="19.5" customHeight="1" x14ac:dyDescent="0.3">
      <c r="B9613" s="90" t="s">
        <v>57</v>
      </c>
      <c r="C9613" s="127" t="s">
        <v>28</v>
      </c>
      <c r="D9613" s="128" t="s">
        <v>60</v>
      </c>
      <c r="E9613" s="70">
        <v>45170</v>
      </c>
      <c r="F9613" s="71" t="s">
        <v>139</v>
      </c>
      <c r="G9613" s="74">
        <v>0.246444</v>
      </c>
      <c r="H9613" s="74">
        <v>0.18945300000000001</v>
      </c>
      <c r="I9613" s="74">
        <v>0.155862</v>
      </c>
      <c r="J9613" s="72">
        <v>0</v>
      </c>
      <c r="K9613" s="72">
        <v>0</v>
      </c>
      <c r="L9613" s="72">
        <v>0</v>
      </c>
    </row>
    <row r="9614" spans="2:12" ht="19.5" customHeight="1" x14ac:dyDescent="0.3">
      <c r="B9614" s="90" t="s">
        <v>57</v>
      </c>
      <c r="C9614" s="127" t="s">
        <v>28</v>
      </c>
      <c r="D9614" s="128" t="s">
        <v>60</v>
      </c>
      <c r="E9614" s="70">
        <v>45170</v>
      </c>
      <c r="F9614" s="71" t="s">
        <v>140</v>
      </c>
      <c r="G9614" s="74">
        <v>0.24344399999999999</v>
      </c>
      <c r="H9614" s="74">
        <v>0.18645300000000001</v>
      </c>
      <c r="I9614" s="74">
        <v>0.152862</v>
      </c>
      <c r="J9614" s="72">
        <v>0</v>
      </c>
      <c r="K9614" s="72">
        <v>0</v>
      </c>
      <c r="L9614" s="72">
        <v>0</v>
      </c>
    </row>
    <row r="9615" spans="2:12" ht="19.5" customHeight="1" x14ac:dyDescent="0.3">
      <c r="B9615" s="90" t="s">
        <v>57</v>
      </c>
      <c r="C9615" s="127" t="s">
        <v>28</v>
      </c>
      <c r="D9615" s="128" t="s">
        <v>60</v>
      </c>
      <c r="E9615" s="70">
        <v>45170</v>
      </c>
      <c r="F9615" s="71" t="s">
        <v>141</v>
      </c>
      <c r="G9615" s="74">
        <v>0.24144399999999999</v>
      </c>
      <c r="H9615" s="74">
        <v>0.18445300000000001</v>
      </c>
      <c r="I9615" s="74">
        <v>0.150862</v>
      </c>
      <c r="J9615" s="72">
        <v>0</v>
      </c>
      <c r="K9615" s="72">
        <v>0</v>
      </c>
      <c r="L9615" s="72">
        <v>0</v>
      </c>
    </row>
    <row r="9616" spans="2:12" ht="19.5" customHeight="1" x14ac:dyDescent="0.3">
      <c r="B9616" s="90" t="s">
        <v>57</v>
      </c>
      <c r="C9616" s="127" t="s">
        <v>28</v>
      </c>
      <c r="D9616" s="128" t="s">
        <v>60</v>
      </c>
      <c r="E9616" s="70">
        <v>45170</v>
      </c>
      <c r="F9616" s="71" t="s">
        <v>142</v>
      </c>
      <c r="G9616" s="74">
        <v>0.23944399999999999</v>
      </c>
      <c r="H9616" s="74">
        <v>0.182453</v>
      </c>
      <c r="I9616" s="74">
        <v>0.14886199999999999</v>
      </c>
      <c r="J9616" s="72">
        <v>0</v>
      </c>
      <c r="K9616" s="72">
        <v>0</v>
      </c>
      <c r="L9616" s="72">
        <v>0</v>
      </c>
    </row>
    <row r="9617" spans="2:12" ht="19.5" customHeight="1" x14ac:dyDescent="0.3">
      <c r="B9617" s="90" t="s">
        <v>57</v>
      </c>
      <c r="C9617" s="127" t="s">
        <v>28</v>
      </c>
      <c r="D9617" s="128" t="s">
        <v>60</v>
      </c>
      <c r="E9617" s="70">
        <v>45170</v>
      </c>
      <c r="F9617" s="71" t="s">
        <v>143</v>
      </c>
      <c r="G9617" s="74">
        <v>0.23744399999999999</v>
      </c>
      <c r="H9617" s="74">
        <v>0.180453</v>
      </c>
      <c r="I9617" s="74">
        <v>0.14686199999999999</v>
      </c>
      <c r="J9617" s="72">
        <v>0</v>
      </c>
      <c r="K9617" s="72">
        <v>0</v>
      </c>
      <c r="L9617" s="72">
        <v>0</v>
      </c>
    </row>
    <row r="9618" spans="2:12" ht="19.5" customHeight="1" x14ac:dyDescent="0.3">
      <c r="B9618" s="90" t="s">
        <v>57</v>
      </c>
      <c r="C9618" s="127" t="s">
        <v>28</v>
      </c>
      <c r="D9618" s="128" t="s">
        <v>60</v>
      </c>
      <c r="E9618" s="70">
        <v>45170</v>
      </c>
      <c r="F9618" s="71" t="s">
        <v>144</v>
      </c>
      <c r="G9618" s="74">
        <v>0.23444400000000001</v>
      </c>
      <c r="H9618" s="74">
        <v>0.177453</v>
      </c>
      <c r="I9618" s="74">
        <v>0.14386199999999999</v>
      </c>
      <c r="J9618" s="72">
        <v>0</v>
      </c>
      <c r="K9618" s="72">
        <v>0</v>
      </c>
      <c r="L9618" s="72">
        <v>0</v>
      </c>
    </row>
    <row r="9619" spans="2:12" ht="19.5" customHeight="1" x14ac:dyDescent="0.3">
      <c r="B9619" s="39" t="s">
        <v>57</v>
      </c>
      <c r="C9619" s="83" t="s">
        <v>33</v>
      </c>
      <c r="D9619" s="30" t="s">
        <v>60</v>
      </c>
      <c r="E9619" s="84">
        <v>45170</v>
      </c>
      <c r="F9619" s="85" t="s">
        <v>134</v>
      </c>
      <c r="G9619" s="74">
        <v>0</v>
      </c>
      <c r="H9619" s="74">
        <v>0</v>
      </c>
      <c r="I9619" s="74">
        <v>0.20164399999999999</v>
      </c>
      <c r="J9619" s="74">
        <v>0.182314</v>
      </c>
      <c r="K9619" s="72">
        <v>0</v>
      </c>
      <c r="L9619" s="72">
        <v>0.17288400000000001</v>
      </c>
    </row>
    <row r="9620" spans="2:12" ht="19.5" customHeight="1" x14ac:dyDescent="0.3">
      <c r="B9620" s="39" t="s">
        <v>57</v>
      </c>
      <c r="C9620" s="83" t="s">
        <v>33</v>
      </c>
      <c r="D9620" s="30" t="s">
        <v>60</v>
      </c>
      <c r="E9620" s="84">
        <v>45170</v>
      </c>
      <c r="F9620" s="85" t="s">
        <v>135</v>
      </c>
      <c r="G9620" s="74">
        <v>0</v>
      </c>
      <c r="H9620" s="74">
        <v>0</v>
      </c>
      <c r="I9620" s="74">
        <v>0.19664400000000001</v>
      </c>
      <c r="J9620" s="74">
        <v>0.177314</v>
      </c>
      <c r="K9620" s="72">
        <v>0</v>
      </c>
      <c r="L9620" s="72">
        <v>0.16788400000000001</v>
      </c>
    </row>
    <row r="9621" spans="2:12" ht="19.5" customHeight="1" x14ac:dyDescent="0.3">
      <c r="B9621" s="39" t="s">
        <v>57</v>
      </c>
      <c r="C9621" s="83" t="s">
        <v>33</v>
      </c>
      <c r="D9621" s="30" t="s">
        <v>60</v>
      </c>
      <c r="E9621" s="84">
        <v>45170</v>
      </c>
      <c r="F9621" s="85" t="s">
        <v>136</v>
      </c>
      <c r="G9621" s="74">
        <v>0</v>
      </c>
      <c r="H9621" s="74">
        <v>0</v>
      </c>
      <c r="I9621" s="74">
        <v>0.19164400000000001</v>
      </c>
      <c r="J9621" s="74">
        <v>0.17231399999999999</v>
      </c>
      <c r="K9621" s="72">
        <v>0</v>
      </c>
      <c r="L9621" s="72">
        <v>0.162884</v>
      </c>
    </row>
    <row r="9622" spans="2:12" ht="19.5" customHeight="1" x14ac:dyDescent="0.3">
      <c r="B9622" s="39" t="s">
        <v>57</v>
      </c>
      <c r="C9622" s="83" t="s">
        <v>33</v>
      </c>
      <c r="D9622" s="30" t="s">
        <v>60</v>
      </c>
      <c r="E9622" s="84">
        <v>45170</v>
      </c>
      <c r="F9622" s="85" t="s">
        <v>137</v>
      </c>
      <c r="G9622" s="74">
        <v>0</v>
      </c>
      <c r="H9622" s="74">
        <v>0</v>
      </c>
      <c r="I9622" s="74">
        <v>0.186644</v>
      </c>
      <c r="J9622" s="74">
        <v>0.16731399999999999</v>
      </c>
      <c r="K9622" s="72">
        <v>0</v>
      </c>
      <c r="L9622" s="72">
        <v>0.157884</v>
      </c>
    </row>
    <row r="9623" spans="2:12" ht="19.5" customHeight="1" x14ac:dyDescent="0.3">
      <c r="B9623" s="39" t="s">
        <v>57</v>
      </c>
      <c r="C9623" s="83" t="s">
        <v>33</v>
      </c>
      <c r="D9623" s="30" t="s">
        <v>60</v>
      </c>
      <c r="E9623" s="84">
        <v>45170</v>
      </c>
      <c r="F9623" s="85" t="s">
        <v>138</v>
      </c>
      <c r="G9623" s="74">
        <v>0</v>
      </c>
      <c r="H9623" s="74">
        <v>0</v>
      </c>
      <c r="I9623" s="74">
        <v>0.184644</v>
      </c>
      <c r="J9623" s="74">
        <v>0.16531399999999999</v>
      </c>
      <c r="K9623" s="72">
        <v>0</v>
      </c>
      <c r="L9623" s="72">
        <v>0.15588399999999999</v>
      </c>
    </row>
    <row r="9624" spans="2:12" ht="19.5" customHeight="1" x14ac:dyDescent="0.3">
      <c r="B9624" s="39" t="s">
        <v>57</v>
      </c>
      <c r="C9624" s="83" t="s">
        <v>33</v>
      </c>
      <c r="D9624" s="30" t="s">
        <v>60</v>
      </c>
      <c r="E9624" s="84">
        <v>45170</v>
      </c>
      <c r="F9624" s="85" t="s">
        <v>139</v>
      </c>
      <c r="G9624" s="74">
        <v>0</v>
      </c>
      <c r="H9624" s="74">
        <v>0</v>
      </c>
      <c r="I9624" s="74">
        <v>0.181644</v>
      </c>
      <c r="J9624" s="74">
        <v>0.16231400000000001</v>
      </c>
      <c r="K9624" s="72">
        <v>0</v>
      </c>
      <c r="L9624" s="72">
        <v>0.15288399999999999</v>
      </c>
    </row>
    <row r="9625" spans="2:12" ht="19.5" customHeight="1" x14ac:dyDescent="0.3">
      <c r="B9625" s="39" t="s">
        <v>57</v>
      </c>
      <c r="C9625" s="83" t="s">
        <v>33</v>
      </c>
      <c r="D9625" s="30" t="s">
        <v>60</v>
      </c>
      <c r="E9625" s="84">
        <v>45170</v>
      </c>
      <c r="F9625" s="85" t="s">
        <v>140</v>
      </c>
      <c r="G9625" s="74">
        <v>0</v>
      </c>
      <c r="H9625" s="74">
        <v>0</v>
      </c>
      <c r="I9625" s="74">
        <v>0.178644</v>
      </c>
      <c r="J9625" s="74">
        <v>0.15931400000000001</v>
      </c>
      <c r="K9625" s="72">
        <v>0</v>
      </c>
      <c r="L9625" s="72">
        <v>0.14988399999999999</v>
      </c>
    </row>
    <row r="9626" spans="2:12" ht="19.5" customHeight="1" x14ac:dyDescent="0.3">
      <c r="B9626" s="39" t="s">
        <v>57</v>
      </c>
      <c r="C9626" s="83" t="s">
        <v>33</v>
      </c>
      <c r="D9626" s="30" t="s">
        <v>60</v>
      </c>
      <c r="E9626" s="84">
        <v>45170</v>
      </c>
      <c r="F9626" s="85" t="s">
        <v>141</v>
      </c>
      <c r="G9626" s="74">
        <v>0</v>
      </c>
      <c r="H9626" s="74">
        <v>0</v>
      </c>
      <c r="I9626" s="74">
        <v>0.176644</v>
      </c>
      <c r="J9626" s="74">
        <v>0.15731400000000001</v>
      </c>
      <c r="K9626" s="72">
        <v>0</v>
      </c>
      <c r="L9626" s="72">
        <v>0.14788399999999999</v>
      </c>
    </row>
    <row r="9627" spans="2:12" ht="19.5" customHeight="1" x14ac:dyDescent="0.3">
      <c r="B9627" s="39" t="s">
        <v>57</v>
      </c>
      <c r="C9627" s="83" t="s">
        <v>33</v>
      </c>
      <c r="D9627" s="30" t="s">
        <v>60</v>
      </c>
      <c r="E9627" s="84">
        <v>45170</v>
      </c>
      <c r="F9627" s="85" t="s">
        <v>142</v>
      </c>
      <c r="G9627" s="74">
        <v>0</v>
      </c>
      <c r="H9627" s="74">
        <v>0</v>
      </c>
      <c r="I9627" s="74">
        <v>0.17464399999999999</v>
      </c>
      <c r="J9627" s="74">
        <v>0.15531400000000001</v>
      </c>
      <c r="K9627" s="72">
        <v>0</v>
      </c>
      <c r="L9627" s="72">
        <v>0.14588400000000001</v>
      </c>
    </row>
    <row r="9628" spans="2:12" ht="19.5" customHeight="1" x14ac:dyDescent="0.3">
      <c r="B9628" s="39" t="s">
        <v>57</v>
      </c>
      <c r="C9628" s="83" t="s">
        <v>33</v>
      </c>
      <c r="D9628" s="30" t="s">
        <v>60</v>
      </c>
      <c r="E9628" s="84">
        <v>45170</v>
      </c>
      <c r="F9628" s="85" t="s">
        <v>143</v>
      </c>
      <c r="G9628" s="74">
        <v>0</v>
      </c>
      <c r="H9628" s="74">
        <v>0</v>
      </c>
      <c r="I9628" s="74">
        <v>0.17264399999999999</v>
      </c>
      <c r="J9628" s="74">
        <v>0.15331400000000001</v>
      </c>
      <c r="K9628" s="72">
        <v>0</v>
      </c>
      <c r="L9628" s="72">
        <v>0.14388400000000001</v>
      </c>
    </row>
    <row r="9629" spans="2:12" ht="19.5" customHeight="1" x14ac:dyDescent="0.3">
      <c r="B9629" s="39" t="s">
        <v>57</v>
      </c>
      <c r="C9629" s="83" t="s">
        <v>33</v>
      </c>
      <c r="D9629" s="30" t="s">
        <v>60</v>
      </c>
      <c r="E9629" s="84">
        <v>45170</v>
      </c>
      <c r="F9629" s="85" t="s">
        <v>144</v>
      </c>
      <c r="G9629" s="74">
        <v>0</v>
      </c>
      <c r="H9629" s="74">
        <v>0</v>
      </c>
      <c r="I9629" s="74">
        <v>0.16964399999999999</v>
      </c>
      <c r="J9629" s="74">
        <v>0.150314</v>
      </c>
      <c r="K9629" s="72">
        <v>0</v>
      </c>
      <c r="L9629" s="72">
        <v>0.14088400000000001</v>
      </c>
    </row>
    <row r="9630" spans="2:12" ht="19.5" customHeight="1" x14ac:dyDescent="0.3">
      <c r="B9630" s="39" t="s">
        <v>57</v>
      </c>
      <c r="C9630" s="83" t="s">
        <v>34</v>
      </c>
      <c r="D9630" s="30" t="s">
        <v>60</v>
      </c>
      <c r="E9630" s="84">
        <v>45170</v>
      </c>
      <c r="F9630" s="85" t="s">
        <v>134</v>
      </c>
      <c r="G9630" s="74">
        <v>0</v>
      </c>
      <c r="H9630" s="74">
        <v>0</v>
      </c>
      <c r="I9630" s="74">
        <v>0.18876100000000001</v>
      </c>
      <c r="J9630" s="72">
        <v>0.17182900000000001</v>
      </c>
      <c r="K9630" s="72">
        <v>0</v>
      </c>
      <c r="L9630" s="72">
        <v>0.16394</v>
      </c>
    </row>
    <row r="9631" spans="2:12" ht="19.5" customHeight="1" x14ac:dyDescent="0.3">
      <c r="B9631" s="39" t="s">
        <v>57</v>
      </c>
      <c r="C9631" s="83" t="s">
        <v>34</v>
      </c>
      <c r="D9631" s="30" t="s">
        <v>60</v>
      </c>
      <c r="E9631" s="84">
        <v>45170</v>
      </c>
      <c r="F9631" s="85" t="s">
        <v>135</v>
      </c>
      <c r="G9631" s="74">
        <v>0</v>
      </c>
      <c r="H9631" s="74">
        <v>0</v>
      </c>
      <c r="I9631" s="74">
        <v>0.18376100000000001</v>
      </c>
      <c r="J9631" s="72">
        <v>0.16682900000000001</v>
      </c>
      <c r="K9631" s="72">
        <v>0</v>
      </c>
      <c r="L9631" s="72">
        <v>0.15894</v>
      </c>
    </row>
    <row r="9632" spans="2:12" ht="19.5" customHeight="1" x14ac:dyDescent="0.3">
      <c r="B9632" s="39" t="s">
        <v>57</v>
      </c>
      <c r="C9632" s="83" t="s">
        <v>34</v>
      </c>
      <c r="D9632" s="30" t="s">
        <v>60</v>
      </c>
      <c r="E9632" s="84">
        <v>45170</v>
      </c>
      <c r="F9632" s="85" t="s">
        <v>136</v>
      </c>
      <c r="G9632" s="74">
        <v>0</v>
      </c>
      <c r="H9632" s="74">
        <v>0</v>
      </c>
      <c r="I9632" s="74">
        <v>0.178761</v>
      </c>
      <c r="J9632" s="72">
        <v>0.161829</v>
      </c>
      <c r="K9632" s="72">
        <v>0</v>
      </c>
      <c r="L9632" s="72">
        <v>0.15393999999999999</v>
      </c>
    </row>
    <row r="9633" spans="2:12" ht="19.5" customHeight="1" x14ac:dyDescent="0.3">
      <c r="B9633" s="39" t="s">
        <v>57</v>
      </c>
      <c r="C9633" s="83" t="s">
        <v>34</v>
      </c>
      <c r="D9633" s="30" t="s">
        <v>60</v>
      </c>
      <c r="E9633" s="84">
        <v>45170</v>
      </c>
      <c r="F9633" s="85" t="s">
        <v>137</v>
      </c>
      <c r="G9633" s="74">
        <v>0</v>
      </c>
      <c r="H9633" s="74">
        <v>0</v>
      </c>
      <c r="I9633" s="74">
        <v>0.173761</v>
      </c>
      <c r="J9633" s="72">
        <v>0.156829</v>
      </c>
      <c r="K9633" s="72">
        <v>0</v>
      </c>
      <c r="L9633" s="72">
        <v>0.14893999999999999</v>
      </c>
    </row>
    <row r="9634" spans="2:12" ht="19.5" customHeight="1" x14ac:dyDescent="0.3">
      <c r="B9634" s="39" t="s">
        <v>57</v>
      </c>
      <c r="C9634" s="83" t="s">
        <v>34</v>
      </c>
      <c r="D9634" s="30" t="s">
        <v>60</v>
      </c>
      <c r="E9634" s="84">
        <v>45170</v>
      </c>
      <c r="F9634" s="85" t="s">
        <v>138</v>
      </c>
      <c r="G9634" s="74">
        <v>0</v>
      </c>
      <c r="H9634" s="74">
        <v>0</v>
      </c>
      <c r="I9634" s="74">
        <v>0.171761</v>
      </c>
      <c r="J9634" s="72">
        <v>0.15482899999999999</v>
      </c>
      <c r="K9634" s="72">
        <v>0</v>
      </c>
      <c r="L9634" s="72">
        <v>0.14693999999999999</v>
      </c>
    </row>
    <row r="9635" spans="2:12" ht="19.5" customHeight="1" x14ac:dyDescent="0.3">
      <c r="B9635" s="39" t="s">
        <v>57</v>
      </c>
      <c r="C9635" s="83" t="s">
        <v>34</v>
      </c>
      <c r="D9635" s="30" t="s">
        <v>60</v>
      </c>
      <c r="E9635" s="84">
        <v>45170</v>
      </c>
      <c r="F9635" s="85" t="s">
        <v>139</v>
      </c>
      <c r="G9635" s="74">
        <v>0</v>
      </c>
      <c r="H9635" s="74">
        <v>0</v>
      </c>
      <c r="I9635" s="74">
        <v>0.16876099999999999</v>
      </c>
      <c r="J9635" s="72">
        <v>0.15182899999999999</v>
      </c>
      <c r="K9635" s="72">
        <v>0</v>
      </c>
      <c r="L9635" s="72">
        <v>0.14394000000000001</v>
      </c>
    </row>
    <row r="9636" spans="2:12" ht="19.5" customHeight="1" x14ac:dyDescent="0.3">
      <c r="B9636" s="39" t="s">
        <v>57</v>
      </c>
      <c r="C9636" s="83" t="s">
        <v>34</v>
      </c>
      <c r="D9636" s="30" t="s">
        <v>60</v>
      </c>
      <c r="E9636" s="84">
        <v>45170</v>
      </c>
      <c r="F9636" s="85" t="s">
        <v>140</v>
      </c>
      <c r="G9636" s="74">
        <v>0</v>
      </c>
      <c r="H9636" s="74">
        <v>0</v>
      </c>
      <c r="I9636" s="74">
        <v>0.16576099999999999</v>
      </c>
      <c r="J9636" s="72">
        <v>0.14882899999999999</v>
      </c>
      <c r="K9636" s="72">
        <v>0</v>
      </c>
      <c r="L9636" s="72">
        <v>0.14094000000000001</v>
      </c>
    </row>
    <row r="9637" spans="2:12" ht="19.5" customHeight="1" x14ac:dyDescent="0.3">
      <c r="B9637" s="41" t="s">
        <v>57</v>
      </c>
      <c r="C9637" s="83" t="s">
        <v>34</v>
      </c>
      <c r="D9637" s="30" t="s">
        <v>60</v>
      </c>
      <c r="E9637" s="84">
        <v>45170</v>
      </c>
      <c r="F9637" s="85" t="s">
        <v>141</v>
      </c>
      <c r="G9637" s="74">
        <v>0</v>
      </c>
      <c r="H9637" s="74">
        <v>0</v>
      </c>
      <c r="I9637" s="74">
        <v>0.16376099999999999</v>
      </c>
      <c r="J9637" s="72">
        <v>0.14682899999999999</v>
      </c>
      <c r="K9637" s="72">
        <v>0</v>
      </c>
      <c r="L9637" s="72">
        <v>0.13894000000000001</v>
      </c>
    </row>
    <row r="9638" spans="2:12" ht="19.5" customHeight="1" x14ac:dyDescent="0.3">
      <c r="B9638" s="41" t="s">
        <v>57</v>
      </c>
      <c r="C9638" s="83" t="s">
        <v>34</v>
      </c>
      <c r="D9638" s="30" t="s">
        <v>60</v>
      </c>
      <c r="E9638" s="84">
        <v>45170</v>
      </c>
      <c r="F9638" s="85" t="s">
        <v>142</v>
      </c>
      <c r="G9638" s="74">
        <v>0</v>
      </c>
      <c r="H9638" s="74">
        <v>0</v>
      </c>
      <c r="I9638" s="74">
        <v>0.16176099999999999</v>
      </c>
      <c r="J9638" s="72">
        <v>0.14482900000000001</v>
      </c>
      <c r="K9638" s="72">
        <v>0</v>
      </c>
      <c r="L9638" s="72">
        <v>0.13694000000000001</v>
      </c>
    </row>
    <row r="9639" spans="2:12" ht="19.5" customHeight="1" x14ac:dyDescent="0.3">
      <c r="B9639" s="39" t="s">
        <v>57</v>
      </c>
      <c r="C9639" s="83" t="s">
        <v>34</v>
      </c>
      <c r="D9639" s="30" t="s">
        <v>60</v>
      </c>
      <c r="E9639" s="84">
        <v>45170</v>
      </c>
      <c r="F9639" s="85" t="s">
        <v>143</v>
      </c>
      <c r="G9639" s="74">
        <v>0</v>
      </c>
      <c r="H9639" s="74">
        <v>0</v>
      </c>
      <c r="I9639" s="74">
        <v>0.15976099999999999</v>
      </c>
      <c r="J9639" s="72">
        <v>0.14282900000000001</v>
      </c>
      <c r="K9639" s="72">
        <v>0</v>
      </c>
      <c r="L9639" s="72">
        <v>0.13494</v>
      </c>
    </row>
    <row r="9640" spans="2:12" ht="19.5" customHeight="1" x14ac:dyDescent="0.3">
      <c r="B9640" s="39" t="s">
        <v>57</v>
      </c>
      <c r="C9640" s="83" t="s">
        <v>34</v>
      </c>
      <c r="D9640" s="30" t="s">
        <v>60</v>
      </c>
      <c r="E9640" s="84">
        <v>45170</v>
      </c>
      <c r="F9640" s="85" t="s">
        <v>144</v>
      </c>
      <c r="G9640" s="74">
        <v>0</v>
      </c>
      <c r="H9640" s="74">
        <v>0</v>
      </c>
      <c r="I9640" s="74">
        <v>0.15676100000000001</v>
      </c>
      <c r="J9640" s="72">
        <v>0.13982900000000001</v>
      </c>
      <c r="K9640" s="72">
        <v>0</v>
      </c>
      <c r="L9640" s="72">
        <v>0.13194</v>
      </c>
    </row>
    <row r="9641" spans="2:12" ht="19.5" customHeight="1" x14ac:dyDescent="0.3">
      <c r="B9641" s="32" t="s">
        <v>57</v>
      </c>
      <c r="C9641" s="83" t="s">
        <v>35</v>
      </c>
      <c r="D9641" s="30" t="s">
        <v>60</v>
      </c>
      <c r="E9641" s="84">
        <v>45170</v>
      </c>
      <c r="F9641" s="85" t="s">
        <v>134</v>
      </c>
      <c r="G9641" s="74">
        <v>0</v>
      </c>
      <c r="H9641" s="74">
        <v>0</v>
      </c>
      <c r="I9641" s="74">
        <v>0.18339800000000001</v>
      </c>
      <c r="J9641" s="72">
        <v>0.16837299999999999</v>
      </c>
      <c r="K9641" s="72">
        <v>0</v>
      </c>
      <c r="L9641" s="72">
        <v>0.163185</v>
      </c>
    </row>
    <row r="9642" spans="2:12" ht="19.5" customHeight="1" x14ac:dyDescent="0.3">
      <c r="B9642" s="32" t="s">
        <v>57</v>
      </c>
      <c r="C9642" s="83" t="s">
        <v>35</v>
      </c>
      <c r="D9642" s="30" t="s">
        <v>60</v>
      </c>
      <c r="E9642" s="84">
        <v>45170</v>
      </c>
      <c r="F9642" s="85" t="s">
        <v>135</v>
      </c>
      <c r="G9642" s="74">
        <v>0</v>
      </c>
      <c r="H9642" s="74">
        <v>0</v>
      </c>
      <c r="I9642" s="74">
        <v>0.178398</v>
      </c>
      <c r="J9642" s="72">
        <v>0.16337299999999999</v>
      </c>
      <c r="K9642" s="72">
        <v>0</v>
      </c>
      <c r="L9642" s="72">
        <v>0.15818499999999999</v>
      </c>
    </row>
    <row r="9643" spans="2:12" ht="19.5" customHeight="1" x14ac:dyDescent="0.3">
      <c r="B9643" s="32" t="s">
        <v>57</v>
      </c>
      <c r="C9643" s="83" t="s">
        <v>35</v>
      </c>
      <c r="D9643" s="30" t="s">
        <v>60</v>
      </c>
      <c r="E9643" s="84">
        <v>45170</v>
      </c>
      <c r="F9643" s="85" t="s">
        <v>136</v>
      </c>
      <c r="G9643" s="74">
        <v>0</v>
      </c>
      <c r="H9643" s="74">
        <v>0</v>
      </c>
      <c r="I9643" s="74">
        <v>0.173398</v>
      </c>
      <c r="J9643" s="72">
        <v>0.15837300000000001</v>
      </c>
      <c r="K9643" s="72">
        <v>0</v>
      </c>
      <c r="L9643" s="72">
        <v>0.15318499999999999</v>
      </c>
    </row>
    <row r="9644" spans="2:12" ht="19.5" customHeight="1" x14ac:dyDescent="0.3">
      <c r="B9644" s="32" t="s">
        <v>57</v>
      </c>
      <c r="C9644" s="83" t="s">
        <v>35</v>
      </c>
      <c r="D9644" s="30" t="s">
        <v>60</v>
      </c>
      <c r="E9644" s="84">
        <v>45170</v>
      </c>
      <c r="F9644" s="85" t="s">
        <v>137</v>
      </c>
      <c r="G9644" s="74">
        <v>0</v>
      </c>
      <c r="H9644" s="74">
        <v>0</v>
      </c>
      <c r="I9644" s="74">
        <v>0.16839799999999999</v>
      </c>
      <c r="J9644" s="72">
        <v>0.15337300000000001</v>
      </c>
      <c r="K9644" s="72">
        <v>0</v>
      </c>
      <c r="L9644" s="72">
        <v>0.14818500000000001</v>
      </c>
    </row>
    <row r="9645" spans="2:12" ht="19.5" customHeight="1" x14ac:dyDescent="0.3">
      <c r="B9645" s="32" t="s">
        <v>57</v>
      </c>
      <c r="C9645" s="83" t="s">
        <v>35</v>
      </c>
      <c r="D9645" s="30" t="s">
        <v>60</v>
      </c>
      <c r="E9645" s="84">
        <v>45170</v>
      </c>
      <c r="F9645" s="85" t="s">
        <v>138</v>
      </c>
      <c r="G9645" s="74">
        <v>0</v>
      </c>
      <c r="H9645" s="74">
        <v>0</v>
      </c>
      <c r="I9645" s="74">
        <v>0.16639799999999999</v>
      </c>
      <c r="J9645" s="72">
        <v>0.15137300000000001</v>
      </c>
      <c r="K9645" s="72">
        <v>0</v>
      </c>
      <c r="L9645" s="72">
        <v>0.14618500000000001</v>
      </c>
    </row>
    <row r="9646" spans="2:12" ht="19.5" customHeight="1" x14ac:dyDescent="0.3">
      <c r="B9646" s="32" t="s">
        <v>57</v>
      </c>
      <c r="C9646" s="83" t="s">
        <v>35</v>
      </c>
      <c r="D9646" s="30" t="s">
        <v>60</v>
      </c>
      <c r="E9646" s="84">
        <v>45170</v>
      </c>
      <c r="F9646" s="85" t="s">
        <v>139</v>
      </c>
      <c r="G9646" s="74">
        <v>0</v>
      </c>
      <c r="H9646" s="74">
        <v>0</v>
      </c>
      <c r="I9646" s="74">
        <v>0.16339799999999999</v>
      </c>
      <c r="J9646" s="72">
        <v>0.148373</v>
      </c>
      <c r="K9646" s="72">
        <v>0</v>
      </c>
      <c r="L9646" s="72">
        <v>0.14318500000000001</v>
      </c>
    </row>
    <row r="9647" spans="2:12" ht="19.5" customHeight="1" x14ac:dyDescent="0.3">
      <c r="B9647" s="32" t="s">
        <v>57</v>
      </c>
      <c r="C9647" s="83" t="s">
        <v>35</v>
      </c>
      <c r="D9647" s="30" t="s">
        <v>60</v>
      </c>
      <c r="E9647" s="84">
        <v>45170</v>
      </c>
      <c r="F9647" s="85" t="s">
        <v>140</v>
      </c>
      <c r="G9647" s="74">
        <v>0</v>
      </c>
      <c r="H9647" s="74">
        <v>0</v>
      </c>
      <c r="I9647" s="74">
        <v>0.16039800000000001</v>
      </c>
      <c r="J9647" s="72">
        <v>0.145373</v>
      </c>
      <c r="K9647" s="72">
        <v>0</v>
      </c>
      <c r="L9647" s="72">
        <v>0.140185</v>
      </c>
    </row>
    <row r="9648" spans="2:12" ht="19.5" customHeight="1" x14ac:dyDescent="0.3">
      <c r="B9648" s="32" t="s">
        <v>57</v>
      </c>
      <c r="C9648" s="83" t="s">
        <v>35</v>
      </c>
      <c r="D9648" s="30" t="s">
        <v>60</v>
      </c>
      <c r="E9648" s="84">
        <v>45170</v>
      </c>
      <c r="F9648" s="85" t="s">
        <v>141</v>
      </c>
      <c r="G9648" s="74">
        <v>0</v>
      </c>
      <c r="H9648" s="74">
        <v>0</v>
      </c>
      <c r="I9648" s="74">
        <v>0.15839800000000001</v>
      </c>
      <c r="J9648" s="72">
        <v>0.143373</v>
      </c>
      <c r="K9648" s="72">
        <v>0</v>
      </c>
      <c r="L9648" s="72">
        <v>0.138185</v>
      </c>
    </row>
    <row r="9649" spans="2:12" ht="19.5" customHeight="1" x14ac:dyDescent="0.3">
      <c r="B9649" s="32" t="s">
        <v>57</v>
      </c>
      <c r="C9649" s="83" t="s">
        <v>35</v>
      </c>
      <c r="D9649" s="30" t="s">
        <v>60</v>
      </c>
      <c r="E9649" s="84">
        <v>45170</v>
      </c>
      <c r="F9649" s="85" t="s">
        <v>142</v>
      </c>
      <c r="G9649" s="74">
        <v>0</v>
      </c>
      <c r="H9649" s="74">
        <v>0</v>
      </c>
      <c r="I9649" s="74">
        <v>0.15639800000000001</v>
      </c>
      <c r="J9649" s="72">
        <v>0.141373</v>
      </c>
      <c r="K9649" s="72">
        <v>0</v>
      </c>
      <c r="L9649" s="72">
        <v>0.136185</v>
      </c>
    </row>
    <row r="9650" spans="2:12" ht="19.5" customHeight="1" x14ac:dyDescent="0.3">
      <c r="B9650" s="32" t="s">
        <v>57</v>
      </c>
      <c r="C9650" s="83" t="s">
        <v>35</v>
      </c>
      <c r="D9650" s="30" t="s">
        <v>60</v>
      </c>
      <c r="E9650" s="84">
        <v>45170</v>
      </c>
      <c r="F9650" s="85" t="s">
        <v>143</v>
      </c>
      <c r="G9650" s="74">
        <v>0</v>
      </c>
      <c r="H9650" s="74">
        <v>0</v>
      </c>
      <c r="I9650" s="74">
        <v>0.15439800000000001</v>
      </c>
      <c r="J9650" s="72">
        <v>0.139373</v>
      </c>
      <c r="K9650" s="72">
        <v>0</v>
      </c>
      <c r="L9650" s="72">
        <v>0.134185</v>
      </c>
    </row>
    <row r="9651" spans="2:12" ht="19.5" customHeight="1" x14ac:dyDescent="0.3">
      <c r="B9651" s="32" t="s">
        <v>57</v>
      </c>
      <c r="C9651" s="83" t="s">
        <v>35</v>
      </c>
      <c r="D9651" s="30" t="s">
        <v>60</v>
      </c>
      <c r="E9651" s="84">
        <v>45170</v>
      </c>
      <c r="F9651" s="85" t="s">
        <v>144</v>
      </c>
      <c r="G9651" s="74">
        <v>0</v>
      </c>
      <c r="H9651" s="74">
        <v>0</v>
      </c>
      <c r="I9651" s="74">
        <v>0.151398</v>
      </c>
      <c r="J9651" s="72">
        <v>0.13637299999999999</v>
      </c>
      <c r="K9651" s="72">
        <v>0</v>
      </c>
      <c r="L9651" s="72">
        <v>0.131185</v>
      </c>
    </row>
    <row r="9652" spans="2:12" ht="19.5" customHeight="1" x14ac:dyDescent="0.3">
      <c r="B9652" s="39" t="s">
        <v>57</v>
      </c>
      <c r="C9652" s="83" t="s">
        <v>50</v>
      </c>
      <c r="D9652" s="30" t="s">
        <v>60</v>
      </c>
      <c r="E9652" s="84">
        <v>45170</v>
      </c>
      <c r="F9652" s="85" t="s">
        <v>134</v>
      </c>
      <c r="G9652" s="74">
        <v>0</v>
      </c>
      <c r="H9652" s="74">
        <v>0</v>
      </c>
      <c r="I9652" s="74">
        <v>0.18251500000000001</v>
      </c>
      <c r="J9652" s="72">
        <v>0.167853</v>
      </c>
      <c r="K9652" s="72">
        <v>0</v>
      </c>
      <c r="L9652" s="72">
        <v>0.16311999999999999</v>
      </c>
    </row>
    <row r="9653" spans="2:12" ht="19.5" customHeight="1" x14ac:dyDescent="0.3">
      <c r="B9653" s="39" t="s">
        <v>57</v>
      </c>
      <c r="C9653" s="83" t="s">
        <v>50</v>
      </c>
      <c r="D9653" s="30" t="s">
        <v>60</v>
      </c>
      <c r="E9653" s="84">
        <v>45170</v>
      </c>
      <c r="F9653" s="85" t="s">
        <v>135</v>
      </c>
      <c r="G9653" s="74">
        <v>0</v>
      </c>
      <c r="H9653" s="74">
        <v>0</v>
      </c>
      <c r="I9653" s="74">
        <v>0.17751500000000001</v>
      </c>
      <c r="J9653" s="72">
        <v>0.162853</v>
      </c>
      <c r="K9653" s="72">
        <v>0</v>
      </c>
      <c r="L9653" s="72">
        <v>0.15812000000000001</v>
      </c>
    </row>
    <row r="9654" spans="2:12" ht="19.5" customHeight="1" x14ac:dyDescent="0.3">
      <c r="B9654" s="39" t="s">
        <v>57</v>
      </c>
      <c r="C9654" s="83" t="s">
        <v>50</v>
      </c>
      <c r="D9654" s="30" t="s">
        <v>60</v>
      </c>
      <c r="E9654" s="84">
        <v>45170</v>
      </c>
      <c r="F9654" s="85" t="s">
        <v>136</v>
      </c>
      <c r="G9654" s="74">
        <v>0</v>
      </c>
      <c r="H9654" s="74">
        <v>0</v>
      </c>
      <c r="I9654" s="74">
        <v>0.172515</v>
      </c>
      <c r="J9654" s="72">
        <v>0.15785299999999999</v>
      </c>
      <c r="K9654" s="72">
        <v>0</v>
      </c>
      <c r="L9654" s="72">
        <v>0.15312000000000001</v>
      </c>
    </row>
    <row r="9655" spans="2:12" ht="19.5" customHeight="1" x14ac:dyDescent="0.3">
      <c r="B9655" s="39" t="s">
        <v>57</v>
      </c>
      <c r="C9655" s="83" t="s">
        <v>50</v>
      </c>
      <c r="D9655" s="30" t="s">
        <v>60</v>
      </c>
      <c r="E9655" s="84">
        <v>45170</v>
      </c>
      <c r="F9655" s="85" t="s">
        <v>137</v>
      </c>
      <c r="G9655" s="74">
        <v>0</v>
      </c>
      <c r="H9655" s="74">
        <v>0</v>
      </c>
      <c r="I9655" s="74">
        <v>0.167515</v>
      </c>
      <c r="J9655" s="72">
        <v>0.15285299999999999</v>
      </c>
      <c r="K9655" s="72">
        <v>0</v>
      </c>
      <c r="L9655" s="72">
        <v>0.14812</v>
      </c>
    </row>
    <row r="9656" spans="2:12" ht="19.5" customHeight="1" x14ac:dyDescent="0.3">
      <c r="B9656" s="39" t="s">
        <v>57</v>
      </c>
      <c r="C9656" s="83" t="s">
        <v>50</v>
      </c>
      <c r="D9656" s="30" t="s">
        <v>60</v>
      </c>
      <c r="E9656" s="84">
        <v>45170</v>
      </c>
      <c r="F9656" s="85" t="s">
        <v>138</v>
      </c>
      <c r="G9656" s="74">
        <v>0</v>
      </c>
      <c r="H9656" s="74">
        <v>0</v>
      </c>
      <c r="I9656" s="74">
        <v>0.165515</v>
      </c>
      <c r="J9656" s="72">
        <v>0.15085299999999999</v>
      </c>
      <c r="K9656" s="72">
        <v>0</v>
      </c>
      <c r="L9656" s="72">
        <v>0.14612</v>
      </c>
    </row>
    <row r="9657" spans="2:12" ht="19.5" customHeight="1" x14ac:dyDescent="0.3">
      <c r="B9657" s="39" t="s">
        <v>57</v>
      </c>
      <c r="C9657" s="83" t="s">
        <v>50</v>
      </c>
      <c r="D9657" s="30" t="s">
        <v>60</v>
      </c>
      <c r="E9657" s="84">
        <v>45170</v>
      </c>
      <c r="F9657" s="85" t="s">
        <v>139</v>
      </c>
      <c r="G9657" s="74">
        <v>0</v>
      </c>
      <c r="H9657" s="74">
        <v>0</v>
      </c>
      <c r="I9657" s="74">
        <v>0.16251499999999999</v>
      </c>
      <c r="J9657" s="72">
        <v>0.14785300000000001</v>
      </c>
      <c r="K9657" s="72">
        <v>0</v>
      </c>
      <c r="L9657" s="72">
        <v>0.14312</v>
      </c>
    </row>
    <row r="9658" spans="2:12" ht="19.5" customHeight="1" x14ac:dyDescent="0.3">
      <c r="B9658" s="39" t="s">
        <v>57</v>
      </c>
      <c r="C9658" s="83" t="s">
        <v>50</v>
      </c>
      <c r="D9658" s="30" t="s">
        <v>60</v>
      </c>
      <c r="E9658" s="84">
        <v>45170</v>
      </c>
      <c r="F9658" s="85" t="s">
        <v>140</v>
      </c>
      <c r="G9658" s="74">
        <v>0</v>
      </c>
      <c r="H9658" s="74">
        <v>0</v>
      </c>
      <c r="I9658" s="74">
        <v>0.15951499999999999</v>
      </c>
      <c r="J9658" s="72">
        <v>0.14485300000000001</v>
      </c>
      <c r="K9658" s="72">
        <v>0</v>
      </c>
      <c r="L9658" s="72">
        <v>0.14011999999999999</v>
      </c>
    </row>
    <row r="9659" spans="2:12" ht="19.5" customHeight="1" x14ac:dyDescent="0.3">
      <c r="B9659" s="39" t="s">
        <v>57</v>
      </c>
      <c r="C9659" s="83" t="s">
        <v>50</v>
      </c>
      <c r="D9659" s="30" t="s">
        <v>60</v>
      </c>
      <c r="E9659" s="84">
        <v>45170</v>
      </c>
      <c r="F9659" s="85" t="s">
        <v>141</v>
      </c>
      <c r="G9659" s="74">
        <v>0</v>
      </c>
      <c r="H9659" s="74">
        <v>0</v>
      </c>
      <c r="I9659" s="74">
        <v>0.15751499999999999</v>
      </c>
      <c r="J9659" s="72">
        <v>0.14285300000000001</v>
      </c>
      <c r="K9659" s="72">
        <v>0</v>
      </c>
      <c r="L9659" s="72">
        <v>0.13811999999999999</v>
      </c>
    </row>
    <row r="9660" spans="2:12" ht="19.5" customHeight="1" x14ac:dyDescent="0.3">
      <c r="B9660" s="39" t="s">
        <v>57</v>
      </c>
      <c r="C9660" s="83" t="s">
        <v>50</v>
      </c>
      <c r="D9660" s="30" t="s">
        <v>60</v>
      </c>
      <c r="E9660" s="84">
        <v>45170</v>
      </c>
      <c r="F9660" s="85" t="s">
        <v>142</v>
      </c>
      <c r="G9660" s="74">
        <v>0</v>
      </c>
      <c r="H9660" s="74">
        <v>0</v>
      </c>
      <c r="I9660" s="74">
        <v>0.15551499999999999</v>
      </c>
      <c r="J9660" s="72">
        <v>0.14085300000000001</v>
      </c>
      <c r="K9660" s="72">
        <v>0</v>
      </c>
      <c r="L9660" s="72">
        <v>0.13611999999999999</v>
      </c>
    </row>
    <row r="9661" spans="2:12" ht="19.5" customHeight="1" x14ac:dyDescent="0.3">
      <c r="B9661" s="39" t="s">
        <v>57</v>
      </c>
      <c r="C9661" s="83" t="s">
        <v>50</v>
      </c>
      <c r="D9661" s="30" t="s">
        <v>60</v>
      </c>
      <c r="E9661" s="84">
        <v>45170</v>
      </c>
      <c r="F9661" s="85" t="s">
        <v>143</v>
      </c>
      <c r="G9661" s="74">
        <v>0</v>
      </c>
      <c r="H9661" s="74">
        <v>0</v>
      </c>
      <c r="I9661" s="74">
        <v>0.15351500000000001</v>
      </c>
      <c r="J9661" s="72">
        <v>0.138853</v>
      </c>
      <c r="K9661" s="72">
        <v>0</v>
      </c>
      <c r="L9661" s="72">
        <v>0.13411999999999999</v>
      </c>
    </row>
    <row r="9662" spans="2:12" ht="19.5" customHeight="1" x14ac:dyDescent="0.3">
      <c r="B9662" s="39" t="s">
        <v>57</v>
      </c>
      <c r="C9662" s="83" t="s">
        <v>50</v>
      </c>
      <c r="D9662" s="30" t="s">
        <v>60</v>
      </c>
      <c r="E9662" s="84">
        <v>45170</v>
      </c>
      <c r="F9662" s="85" t="s">
        <v>144</v>
      </c>
      <c r="G9662" s="74">
        <v>0</v>
      </c>
      <c r="H9662" s="74">
        <v>0</v>
      </c>
      <c r="I9662" s="74">
        <v>0.15051500000000001</v>
      </c>
      <c r="J9662" s="72">
        <v>0.135853</v>
      </c>
      <c r="K9662" s="72">
        <v>0</v>
      </c>
      <c r="L9662" s="72">
        <v>0.13111999999999999</v>
      </c>
    </row>
    <row r="9663" spans="2:12" ht="19.5" customHeight="1" x14ac:dyDescent="0.3">
      <c r="B9663" s="39" t="s">
        <v>57</v>
      </c>
      <c r="C9663" s="83" t="s">
        <v>51</v>
      </c>
      <c r="D9663" s="30" t="s">
        <v>60</v>
      </c>
      <c r="E9663" s="84">
        <v>45170</v>
      </c>
      <c r="F9663" s="85" t="s">
        <v>134</v>
      </c>
      <c r="G9663" s="74">
        <v>0</v>
      </c>
      <c r="H9663" s="74">
        <v>0</v>
      </c>
      <c r="I9663" s="74">
        <v>0.18124000000000001</v>
      </c>
      <c r="J9663" s="72">
        <v>0.16711200000000001</v>
      </c>
      <c r="K9663" s="72">
        <v>0</v>
      </c>
      <c r="L9663" s="72">
        <v>0.162823</v>
      </c>
    </row>
    <row r="9664" spans="2:12" ht="19.5" customHeight="1" x14ac:dyDescent="0.3">
      <c r="B9664" s="39" t="s">
        <v>57</v>
      </c>
      <c r="C9664" s="83" t="s">
        <v>51</v>
      </c>
      <c r="D9664" s="30" t="s">
        <v>60</v>
      </c>
      <c r="E9664" s="84">
        <v>45170</v>
      </c>
      <c r="F9664" s="85" t="s">
        <v>135</v>
      </c>
      <c r="G9664" s="74">
        <v>0</v>
      </c>
      <c r="H9664" s="74">
        <v>0</v>
      </c>
      <c r="I9664" s="74">
        <v>0.17624000000000001</v>
      </c>
      <c r="J9664" s="72">
        <v>0.16211200000000001</v>
      </c>
      <c r="K9664" s="72">
        <v>0</v>
      </c>
      <c r="L9664" s="72">
        <v>0.15782299999999999</v>
      </c>
    </row>
    <row r="9665" spans="2:12" ht="19.5" customHeight="1" x14ac:dyDescent="0.3">
      <c r="B9665" s="39" t="s">
        <v>57</v>
      </c>
      <c r="C9665" s="83" t="s">
        <v>51</v>
      </c>
      <c r="D9665" s="30" t="s">
        <v>60</v>
      </c>
      <c r="E9665" s="84">
        <v>45170</v>
      </c>
      <c r="F9665" s="85" t="s">
        <v>136</v>
      </c>
      <c r="G9665" s="74">
        <v>0</v>
      </c>
      <c r="H9665" s="74">
        <v>0</v>
      </c>
      <c r="I9665" s="74">
        <v>0.17124</v>
      </c>
      <c r="J9665" s="72">
        <v>0.157112</v>
      </c>
      <c r="K9665" s="72">
        <v>0</v>
      </c>
      <c r="L9665" s="72">
        <v>0.15282299999999999</v>
      </c>
    </row>
    <row r="9666" spans="2:12" ht="19.5" customHeight="1" x14ac:dyDescent="0.3">
      <c r="B9666" s="39" t="s">
        <v>57</v>
      </c>
      <c r="C9666" s="83" t="s">
        <v>51</v>
      </c>
      <c r="D9666" s="30" t="s">
        <v>60</v>
      </c>
      <c r="E9666" s="84">
        <v>45170</v>
      </c>
      <c r="F9666" s="85" t="s">
        <v>137</v>
      </c>
      <c r="G9666" s="74">
        <v>0</v>
      </c>
      <c r="H9666" s="74">
        <v>0</v>
      </c>
      <c r="I9666" s="74">
        <v>0.16624</v>
      </c>
      <c r="J9666" s="72">
        <v>0.152112</v>
      </c>
      <c r="K9666" s="72">
        <v>0</v>
      </c>
      <c r="L9666" s="72">
        <v>0.14782300000000001</v>
      </c>
    </row>
    <row r="9667" spans="2:12" ht="19.5" customHeight="1" x14ac:dyDescent="0.3">
      <c r="B9667" s="39" t="s">
        <v>57</v>
      </c>
      <c r="C9667" s="83" t="s">
        <v>51</v>
      </c>
      <c r="D9667" s="30" t="s">
        <v>60</v>
      </c>
      <c r="E9667" s="84">
        <v>45170</v>
      </c>
      <c r="F9667" s="85" t="s">
        <v>138</v>
      </c>
      <c r="G9667" s="74">
        <v>0</v>
      </c>
      <c r="H9667" s="74">
        <v>0</v>
      </c>
      <c r="I9667" s="74">
        <v>0.16424</v>
      </c>
      <c r="J9667" s="72">
        <v>0.150112</v>
      </c>
      <c r="K9667" s="72">
        <v>0</v>
      </c>
      <c r="L9667" s="72">
        <v>0.14582300000000001</v>
      </c>
    </row>
    <row r="9668" spans="2:12" ht="19.5" customHeight="1" x14ac:dyDescent="0.3">
      <c r="B9668" s="39" t="s">
        <v>57</v>
      </c>
      <c r="C9668" s="83" t="s">
        <v>51</v>
      </c>
      <c r="D9668" s="30" t="s">
        <v>60</v>
      </c>
      <c r="E9668" s="84">
        <v>45170</v>
      </c>
      <c r="F9668" s="85" t="s">
        <v>139</v>
      </c>
      <c r="G9668" s="74">
        <v>0</v>
      </c>
      <c r="H9668" s="74">
        <v>0</v>
      </c>
      <c r="I9668" s="74">
        <v>0.16123999999999999</v>
      </c>
      <c r="J9668" s="72">
        <v>0.14711199999999999</v>
      </c>
      <c r="K9668" s="72">
        <v>0</v>
      </c>
      <c r="L9668" s="72">
        <v>0.14282300000000001</v>
      </c>
    </row>
    <row r="9669" spans="2:12" ht="19.5" customHeight="1" x14ac:dyDescent="0.3">
      <c r="B9669" s="39" t="s">
        <v>57</v>
      </c>
      <c r="C9669" s="83" t="s">
        <v>51</v>
      </c>
      <c r="D9669" s="30" t="s">
        <v>60</v>
      </c>
      <c r="E9669" s="84">
        <v>45170</v>
      </c>
      <c r="F9669" s="85" t="s">
        <v>140</v>
      </c>
      <c r="G9669" s="74">
        <v>0</v>
      </c>
      <c r="H9669" s="74">
        <v>0</v>
      </c>
      <c r="I9669" s="74">
        <v>0.15823999999999999</v>
      </c>
      <c r="J9669" s="72">
        <v>0.14411199999999999</v>
      </c>
      <c r="K9669" s="72">
        <v>0</v>
      </c>
      <c r="L9669" s="72">
        <v>0.139823</v>
      </c>
    </row>
    <row r="9670" spans="2:12" ht="19.5" customHeight="1" x14ac:dyDescent="0.3">
      <c r="B9670" s="39" t="s">
        <v>57</v>
      </c>
      <c r="C9670" s="83" t="s">
        <v>51</v>
      </c>
      <c r="D9670" s="30" t="s">
        <v>60</v>
      </c>
      <c r="E9670" s="84">
        <v>45170</v>
      </c>
      <c r="F9670" s="85" t="s">
        <v>141</v>
      </c>
      <c r="G9670" s="74">
        <v>0</v>
      </c>
      <c r="H9670" s="74">
        <v>0</v>
      </c>
      <c r="I9670" s="74">
        <v>0.15623999999999999</v>
      </c>
      <c r="J9670" s="72">
        <v>0.14211199999999999</v>
      </c>
      <c r="K9670" s="72">
        <v>0</v>
      </c>
      <c r="L9670" s="72">
        <v>0.137823</v>
      </c>
    </row>
    <row r="9671" spans="2:12" ht="19.5" customHeight="1" x14ac:dyDescent="0.3">
      <c r="B9671" s="39" t="s">
        <v>57</v>
      </c>
      <c r="C9671" s="83" t="s">
        <v>51</v>
      </c>
      <c r="D9671" s="30" t="s">
        <v>60</v>
      </c>
      <c r="E9671" s="84">
        <v>45170</v>
      </c>
      <c r="F9671" s="85" t="s">
        <v>142</v>
      </c>
      <c r="G9671" s="74">
        <v>0</v>
      </c>
      <c r="H9671" s="74">
        <v>0</v>
      </c>
      <c r="I9671" s="74">
        <v>0.15423999999999999</v>
      </c>
      <c r="J9671" s="72">
        <v>0.14011199999999999</v>
      </c>
      <c r="K9671" s="72">
        <v>0</v>
      </c>
      <c r="L9671" s="72">
        <v>0.135823</v>
      </c>
    </row>
    <row r="9672" spans="2:12" ht="19.5" customHeight="1" x14ac:dyDescent="0.3">
      <c r="B9672" s="39" t="s">
        <v>57</v>
      </c>
      <c r="C9672" s="83" t="s">
        <v>51</v>
      </c>
      <c r="D9672" s="30" t="s">
        <v>60</v>
      </c>
      <c r="E9672" s="84">
        <v>45170</v>
      </c>
      <c r="F9672" s="85" t="s">
        <v>143</v>
      </c>
      <c r="G9672" s="74">
        <v>0</v>
      </c>
      <c r="H9672" s="74">
        <v>0</v>
      </c>
      <c r="I9672" s="74">
        <v>0.15223999999999999</v>
      </c>
      <c r="J9672" s="72">
        <v>0.13811200000000001</v>
      </c>
      <c r="K9672" s="72">
        <v>0</v>
      </c>
      <c r="L9672" s="72">
        <v>0.133823</v>
      </c>
    </row>
    <row r="9673" spans="2:12" ht="19.5" customHeight="1" x14ac:dyDescent="0.3">
      <c r="B9673" s="39" t="s">
        <v>57</v>
      </c>
      <c r="C9673" s="83" t="s">
        <v>51</v>
      </c>
      <c r="D9673" s="30" t="s">
        <v>60</v>
      </c>
      <c r="E9673" s="84">
        <v>45170</v>
      </c>
      <c r="F9673" s="85" t="s">
        <v>144</v>
      </c>
      <c r="G9673" s="151">
        <v>0</v>
      </c>
      <c r="H9673" s="151">
        <v>0</v>
      </c>
      <c r="I9673" s="151">
        <v>0.14924000000000001</v>
      </c>
      <c r="J9673" s="72">
        <v>0.13511200000000001</v>
      </c>
      <c r="K9673" s="72">
        <v>0</v>
      </c>
      <c r="L9673" s="72">
        <v>0.13082299999999999</v>
      </c>
    </row>
  </sheetData>
  <mergeCells count="2">
    <mergeCell ref="B2:L2"/>
    <mergeCell ref="N2:X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E88B1-A2C2-4069-94A3-B1CC6704AAF5}">
  <dimension ref="B1:T920"/>
  <sheetViews>
    <sheetView showGridLines="0" showRowColHeaders="0" tabSelected="1" zoomScale="70" zoomScaleNormal="70" workbookViewId="0">
      <selection activeCell="B1" sqref="B1:B1048576"/>
    </sheetView>
  </sheetViews>
  <sheetFormatPr defaultColWidth="9.109375" defaultRowHeight="14.4" x14ac:dyDescent="0.3"/>
  <cols>
    <col min="2" max="2" width="103.5546875" hidden="1" customWidth="1"/>
    <col min="3" max="3" width="15.44140625" customWidth="1"/>
    <col min="4" max="4" width="18.5546875" bestFit="1" customWidth="1"/>
    <col min="5" max="5" width="11.44140625"/>
    <col min="6" max="6" width="62.109375" bestFit="1" customWidth="1"/>
    <col min="7" max="7" width="11.44140625"/>
    <col min="8" max="8" width="11.44140625" customWidth="1"/>
    <col min="9" max="9" width="13.6640625" style="4" customWidth="1"/>
    <col min="10" max="10" width="16.5546875" customWidth="1"/>
    <col min="11" max="11" width="15" customWidth="1"/>
    <col min="12" max="13" width="15.109375" customWidth="1"/>
    <col min="14" max="14" width="16.109375" customWidth="1"/>
    <col min="15" max="15" width="15.109375" customWidth="1"/>
    <col min="16" max="16" width="16.44140625" customWidth="1"/>
    <col min="17" max="18" width="15.33203125" customWidth="1"/>
    <col min="19" max="19" width="16.5546875" customWidth="1"/>
    <col min="20" max="20" width="20.6640625" customWidth="1"/>
  </cols>
  <sheetData>
    <row r="1" spans="2:20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2:20" ht="42" x14ac:dyDescent="0.3">
      <c r="B2" s="1" t="s">
        <v>3</v>
      </c>
      <c r="C2" s="1" t="s">
        <v>154</v>
      </c>
      <c r="D2" s="1" t="s">
        <v>155</v>
      </c>
      <c r="E2" s="1" t="s">
        <v>156</v>
      </c>
      <c r="F2" s="1" t="s">
        <v>157</v>
      </c>
      <c r="G2" s="1" t="s">
        <v>158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159</v>
      </c>
      <c r="T2" s="1" t="s">
        <v>24</v>
      </c>
    </row>
    <row r="3" spans="2:20" ht="21" x14ac:dyDescent="0.3">
      <c r="B3" s="2" t="str">
        <f>CONCATENATE(Tabla2[[#This Row],[sistema]],Tabla2[[#This Row],[cia]],Tabla2[[#This Row],[producto]],Tabla2[[#This Row],[producto cia]],Tabla2[[#This Row],[tarifa]],Tabla2[[#This Row],[fee]])</f>
        <v>PENINSULAACCIONAFIJOCIERZO2.0TD-</v>
      </c>
      <c r="C3" s="2" t="s">
        <v>57</v>
      </c>
      <c r="D3" s="3" t="s">
        <v>29</v>
      </c>
      <c r="E3" s="2" t="s">
        <v>101</v>
      </c>
      <c r="F3" s="2" t="s">
        <v>32</v>
      </c>
      <c r="G3" s="2" t="s">
        <v>28</v>
      </c>
      <c r="H3" s="2" t="s">
        <v>0</v>
      </c>
      <c r="I3" s="9">
        <v>8.8120657534246569E-2</v>
      </c>
      <c r="J3" s="10">
        <v>1.9570219178082191E-2</v>
      </c>
      <c r="K3" s="10">
        <v>0</v>
      </c>
      <c r="L3" s="10">
        <v>0</v>
      </c>
      <c r="M3" s="10">
        <v>0</v>
      </c>
      <c r="N3" s="10">
        <v>0</v>
      </c>
      <c r="O3" s="11">
        <v>0.35570299999999999</v>
      </c>
      <c r="P3" s="11">
        <v>0.30462600000000001</v>
      </c>
      <c r="Q3" s="11">
        <v>0.26599200000000001</v>
      </c>
      <c r="R3" s="11">
        <v>0</v>
      </c>
      <c r="S3" s="11">
        <v>0</v>
      </c>
      <c r="T3" s="11">
        <v>0</v>
      </c>
    </row>
    <row r="4" spans="2:20" ht="21" x14ac:dyDescent="0.3">
      <c r="B4" s="2" t="str">
        <f>CONCATENATE(Tabla2[[#This Row],[sistema]],Tabla2[[#This Row],[cia]],Tabla2[[#This Row],[producto]],Tabla2[[#This Row],[producto cia]],Tabla2[[#This Row],[tarifa]],Tabla2[[#This Row],[fee]])</f>
        <v>PENINSULAACCIONAFIJOLEVANTE2.0TD-</v>
      </c>
      <c r="C4" s="2" t="s">
        <v>57</v>
      </c>
      <c r="D4" s="3" t="s">
        <v>29</v>
      </c>
      <c r="E4" s="2" t="s">
        <v>101</v>
      </c>
      <c r="F4" s="2" t="s">
        <v>37</v>
      </c>
      <c r="G4" s="2" t="s">
        <v>28</v>
      </c>
      <c r="H4" s="2" t="s">
        <v>0</v>
      </c>
      <c r="I4" s="9">
        <v>7.1682301369863019E-2</v>
      </c>
      <c r="J4" s="10">
        <v>3.1318630136986303E-3</v>
      </c>
      <c r="K4" s="10">
        <v>0</v>
      </c>
      <c r="L4" s="10">
        <v>0</v>
      </c>
      <c r="M4" s="10">
        <v>0</v>
      </c>
      <c r="N4" s="10">
        <v>0</v>
      </c>
      <c r="O4" s="11">
        <v>0.36686800000000003</v>
      </c>
      <c r="P4" s="11">
        <v>0.31579099999999999</v>
      </c>
      <c r="Q4" s="11">
        <v>0.27715699999999999</v>
      </c>
      <c r="R4" s="11">
        <v>0</v>
      </c>
      <c r="S4" s="11">
        <v>0</v>
      </c>
      <c r="T4" s="11">
        <v>0</v>
      </c>
    </row>
    <row r="5" spans="2:20" ht="21" x14ac:dyDescent="0.3">
      <c r="B5" s="2" t="str">
        <f>CONCATENATE(Tabla2[[#This Row],[sistema]],Tabla2[[#This Row],[cia]],Tabla2[[#This Row],[producto]],Tabla2[[#This Row],[producto cia]],Tabla2[[#This Row],[tarifa]],Tabla2[[#This Row],[fee]])</f>
        <v>PENINSULAACCIONAFIJOLEVANTE+2.0TD-</v>
      </c>
      <c r="C5" s="2" t="s">
        <v>57</v>
      </c>
      <c r="D5" s="3" t="s">
        <v>29</v>
      </c>
      <c r="E5" s="2" t="s">
        <v>101</v>
      </c>
      <c r="F5" s="2" t="s">
        <v>36</v>
      </c>
      <c r="G5" s="2" t="s">
        <v>28</v>
      </c>
      <c r="H5" s="2" t="s">
        <v>0</v>
      </c>
      <c r="I5" s="9">
        <v>8.2641205479452057E-2</v>
      </c>
      <c r="J5" s="10">
        <v>1.4090767123287672E-2</v>
      </c>
      <c r="K5" s="10">
        <v>0</v>
      </c>
      <c r="L5" s="10">
        <v>0</v>
      </c>
      <c r="M5" s="10">
        <v>0</v>
      </c>
      <c r="N5" s="10">
        <v>0</v>
      </c>
      <c r="O5" s="11">
        <v>0.36686800000000003</v>
      </c>
      <c r="P5" s="11">
        <v>0.31579099999999999</v>
      </c>
      <c r="Q5" s="11">
        <v>0.27715699999999999</v>
      </c>
      <c r="R5" s="11">
        <v>0</v>
      </c>
      <c r="S5" s="11">
        <v>0</v>
      </c>
      <c r="T5" s="11">
        <v>0</v>
      </c>
    </row>
    <row r="6" spans="2:20" ht="21" x14ac:dyDescent="0.3">
      <c r="B6" s="2" t="str">
        <f>CONCATENATE(Tabla2[[#This Row],[sistema]],Tabla2[[#This Row],[cia]],Tabla2[[#This Row],[producto]],Tabla2[[#This Row],[producto cia]],Tabla2[[#This Row],[tarifa]],Tabla2[[#This Row],[fee]])</f>
        <v>PENINSULAACCIONAFIJOPONIENTE2.0TD-</v>
      </c>
      <c r="C6" s="2" t="s">
        <v>57</v>
      </c>
      <c r="D6" s="3" t="s">
        <v>29</v>
      </c>
      <c r="E6" s="2" t="s">
        <v>101</v>
      </c>
      <c r="F6" s="2" t="s">
        <v>39</v>
      </c>
      <c r="G6" s="2" t="s">
        <v>28</v>
      </c>
      <c r="H6" s="2" t="s">
        <v>0</v>
      </c>
      <c r="I6" s="9">
        <v>7.1682301369863019E-2</v>
      </c>
      <c r="J6" s="10">
        <v>3.1318630136986303E-3</v>
      </c>
      <c r="K6" s="10">
        <v>0</v>
      </c>
      <c r="L6" s="10">
        <v>0</v>
      </c>
      <c r="M6" s="10">
        <v>0</v>
      </c>
      <c r="N6" s="10">
        <v>0</v>
      </c>
      <c r="O6" s="11">
        <v>0.36077799999999999</v>
      </c>
      <c r="P6" s="11">
        <v>0.309701</v>
      </c>
      <c r="Q6" s="11">
        <v>0.271067</v>
      </c>
      <c r="R6" s="11">
        <v>0</v>
      </c>
      <c r="S6" s="11">
        <v>0</v>
      </c>
      <c r="T6" s="11">
        <v>0</v>
      </c>
    </row>
    <row r="7" spans="2:20" ht="21" x14ac:dyDescent="0.3">
      <c r="B7" s="2" t="str">
        <f>CONCATENATE(Tabla2[[#This Row],[sistema]],Tabla2[[#This Row],[cia]],Tabla2[[#This Row],[producto]],Tabla2[[#This Row],[producto cia]],Tabla2[[#This Row],[tarifa]],Tabla2[[#This Row],[fee]])</f>
        <v>PENINSULAACCIONAFIJOPONIENTE+2.0TD-</v>
      </c>
      <c r="C7" s="2" t="s">
        <v>57</v>
      </c>
      <c r="D7" s="3" t="s">
        <v>29</v>
      </c>
      <c r="E7" s="2" t="s">
        <v>101</v>
      </c>
      <c r="F7" s="2" t="s">
        <v>38</v>
      </c>
      <c r="G7" s="2" t="s">
        <v>28</v>
      </c>
      <c r="H7" s="2" t="s">
        <v>0</v>
      </c>
      <c r="I7" s="9">
        <v>7.7161753424657531E-2</v>
      </c>
      <c r="J7" s="10">
        <v>8.6113150684931517E-3</v>
      </c>
      <c r="K7" s="10">
        <v>0</v>
      </c>
      <c r="L7" s="10">
        <v>0</v>
      </c>
      <c r="M7" s="10">
        <v>0</v>
      </c>
      <c r="N7" s="10">
        <v>0</v>
      </c>
      <c r="O7" s="11">
        <v>0.36077799999999999</v>
      </c>
      <c r="P7" s="11">
        <v>0.309701</v>
      </c>
      <c r="Q7" s="11">
        <v>0.271067</v>
      </c>
      <c r="R7" s="11">
        <v>0</v>
      </c>
      <c r="S7" s="11">
        <v>0</v>
      </c>
      <c r="T7" s="11">
        <v>0</v>
      </c>
    </row>
    <row r="8" spans="2:20" ht="21" x14ac:dyDescent="0.3">
      <c r="B8" s="2" t="str">
        <f>CONCATENATE(Tabla2[[#This Row],[sistema]],Tabla2[[#This Row],[cia]],Tabla2[[#This Row],[producto]],Tabla2[[#This Row],[producto cia]],Tabla2[[#This Row],[tarifa]],Tabla2[[#This Row],[fee]])</f>
        <v>PENINSULAACCIONAFIJOTRAMONTANA2.0TD-</v>
      </c>
      <c r="C8" s="2" t="s">
        <v>57</v>
      </c>
      <c r="D8" s="3" t="s">
        <v>29</v>
      </c>
      <c r="E8" s="2" t="s">
        <v>101</v>
      </c>
      <c r="F8" s="2" t="s">
        <v>42</v>
      </c>
      <c r="G8" s="2" t="s">
        <v>28</v>
      </c>
      <c r="H8" s="2" t="s">
        <v>0</v>
      </c>
      <c r="I8" s="9">
        <v>7.1682191780821927E-2</v>
      </c>
      <c r="J8" s="10">
        <v>3.1318630136986303E-3</v>
      </c>
      <c r="K8" s="10">
        <v>0</v>
      </c>
      <c r="L8" s="10">
        <v>0</v>
      </c>
      <c r="M8" s="10">
        <v>0</v>
      </c>
      <c r="N8" s="10">
        <v>0</v>
      </c>
      <c r="O8" s="11">
        <v>0.35570299999999999</v>
      </c>
      <c r="P8" s="11">
        <v>0.30462600000000001</v>
      </c>
      <c r="Q8" s="11">
        <v>0.26599200000000001</v>
      </c>
      <c r="R8" s="11">
        <v>0</v>
      </c>
      <c r="S8" s="11">
        <v>0</v>
      </c>
      <c r="T8" s="11">
        <v>0</v>
      </c>
    </row>
    <row r="9" spans="2:20" ht="21" x14ac:dyDescent="0.3">
      <c r="B9" s="2" t="str">
        <f>CONCATENATE(Tabla2[[#This Row],[sistema]],Tabla2[[#This Row],[cia]],Tabla2[[#This Row],[producto]],Tabla2[[#This Row],[producto cia]],Tabla2[[#This Row],[tarifa]],Tabla2[[#This Row],[fee]])</f>
        <v>PENINSULAACCIONAFIJOTRAMONTANA+2.0TD-</v>
      </c>
      <c r="C9" s="2" t="s">
        <v>57</v>
      </c>
      <c r="D9" s="3" t="s">
        <v>29</v>
      </c>
      <c r="E9" s="2" t="s">
        <v>101</v>
      </c>
      <c r="F9" s="2" t="s">
        <v>41</v>
      </c>
      <c r="G9" s="2" t="s">
        <v>28</v>
      </c>
      <c r="H9" s="2" t="s">
        <v>0</v>
      </c>
      <c r="I9" s="9">
        <v>7.4422027397260268E-2</v>
      </c>
      <c r="J9" s="10">
        <v>5.8715890410958906E-3</v>
      </c>
      <c r="K9" s="10">
        <v>0</v>
      </c>
      <c r="L9" s="10">
        <v>0</v>
      </c>
      <c r="M9" s="10">
        <v>0</v>
      </c>
      <c r="N9" s="10">
        <v>0</v>
      </c>
      <c r="O9" s="11">
        <v>0.35570299999999999</v>
      </c>
      <c r="P9" s="11">
        <v>0.30462600000000001</v>
      </c>
      <c r="Q9" s="11">
        <v>0.26599200000000001</v>
      </c>
      <c r="R9" s="11">
        <v>0</v>
      </c>
      <c r="S9" s="11">
        <v>0</v>
      </c>
      <c r="T9" s="11">
        <v>0</v>
      </c>
    </row>
    <row r="10" spans="2:20" ht="21" x14ac:dyDescent="0.3">
      <c r="B10" s="2" t="str">
        <f>CONCATENATE(Tabla2[[#This Row],[sistema]],Tabla2[[#This Row],[cia]],Tabla2[[#This Row],[producto]],Tabla2[[#This Row],[producto cia]],Tabla2[[#This Row],[tarifa]],Tabla2[[#This Row],[fee]])</f>
        <v>PENINSULAACCIONAFIJOCIERZO3.0TD-</v>
      </c>
      <c r="C10" s="2" t="s">
        <v>57</v>
      </c>
      <c r="D10" s="3" t="s">
        <v>29</v>
      </c>
      <c r="E10" s="2" t="s">
        <v>101</v>
      </c>
      <c r="F10" s="2" t="s">
        <v>32</v>
      </c>
      <c r="G10" s="2" t="s">
        <v>33</v>
      </c>
      <c r="H10" s="2" t="s">
        <v>0</v>
      </c>
      <c r="I10" s="9">
        <v>5.6000273972602745E-2</v>
      </c>
      <c r="J10" s="10">
        <v>4.6924136986301372E-2</v>
      </c>
      <c r="K10" s="10">
        <v>3.0474684931506849E-2</v>
      </c>
      <c r="L10" s="10">
        <v>2.8047917808219178E-2</v>
      </c>
      <c r="M10" s="10">
        <v>2.3445424657534245E-2</v>
      </c>
      <c r="N10" s="10">
        <v>2.1316520547945205E-2</v>
      </c>
      <c r="O10" s="11">
        <v>0.34107999999999999</v>
      </c>
      <c r="P10" s="11">
        <v>0.32250200000000001</v>
      </c>
      <c r="Q10" s="11">
        <v>0.29103499999999999</v>
      </c>
      <c r="R10" s="11">
        <v>0.28020200000000001</v>
      </c>
      <c r="S10" s="11">
        <v>0.262243</v>
      </c>
      <c r="T10" s="11">
        <v>0.26188699999999998</v>
      </c>
    </row>
    <row r="11" spans="2:20" ht="21" x14ac:dyDescent="0.3">
      <c r="B11" s="2" t="str">
        <f>CONCATENATE(Tabla2[[#This Row],[sistema]],Tabla2[[#This Row],[cia]],Tabla2[[#This Row],[producto]],Tabla2[[#This Row],[producto cia]],Tabla2[[#This Row],[tarifa]],Tabla2[[#This Row],[fee]])</f>
        <v>PENINSULAACCIONAFIJOLEVANTE3.0TD-</v>
      </c>
      <c r="C11" s="2" t="s">
        <v>57</v>
      </c>
      <c r="D11" s="3" t="s">
        <v>29</v>
      </c>
      <c r="E11" s="2" t="s">
        <v>101</v>
      </c>
      <c r="F11" s="2" t="s">
        <v>37</v>
      </c>
      <c r="G11" s="2" t="s">
        <v>33</v>
      </c>
      <c r="H11" s="2" t="s">
        <v>0</v>
      </c>
      <c r="I11" s="9">
        <v>3.9561917808219174E-2</v>
      </c>
      <c r="J11" s="10">
        <v>3.0485780821917809E-2</v>
      </c>
      <c r="K11" s="10">
        <v>1.4036328767123287E-2</v>
      </c>
      <c r="L11" s="10">
        <v>1.1609561643835618E-2</v>
      </c>
      <c r="M11" s="10">
        <v>7.0070684931506852E-3</v>
      </c>
      <c r="N11" s="10">
        <v>4.8781643835616433E-3</v>
      </c>
      <c r="O11" s="11">
        <v>0.35224499999999997</v>
      </c>
      <c r="P11" s="11">
        <v>0.33366699999999999</v>
      </c>
      <c r="Q11" s="11">
        <v>0.30220000000000002</v>
      </c>
      <c r="R11" s="11">
        <v>0.29136699999999999</v>
      </c>
      <c r="S11" s="11">
        <v>0.27340799999999998</v>
      </c>
      <c r="T11" s="11">
        <v>0.27305200000000002</v>
      </c>
    </row>
    <row r="12" spans="2:20" ht="21" x14ac:dyDescent="0.3">
      <c r="B12" s="2" t="str">
        <f>CONCATENATE(Tabla2[[#This Row],[sistema]],Tabla2[[#This Row],[cia]],Tabla2[[#This Row],[producto]],Tabla2[[#This Row],[producto cia]],Tabla2[[#This Row],[tarifa]],Tabla2[[#This Row],[fee]])</f>
        <v>PENINSULAACCIONAFIJOLEVANTE+3.0TD-</v>
      </c>
      <c r="C12" s="2" t="s">
        <v>57</v>
      </c>
      <c r="D12" s="3" t="s">
        <v>29</v>
      </c>
      <c r="E12" s="2" t="s">
        <v>101</v>
      </c>
      <c r="F12" s="2" t="s">
        <v>36</v>
      </c>
      <c r="G12" s="2" t="s">
        <v>33</v>
      </c>
      <c r="H12" s="2" t="s">
        <v>0</v>
      </c>
      <c r="I12" s="9">
        <v>5.0520821917808219E-2</v>
      </c>
      <c r="J12" s="10">
        <v>4.1444684931506846E-2</v>
      </c>
      <c r="K12" s="10">
        <v>2.499523287671233E-2</v>
      </c>
      <c r="L12" s="10">
        <v>2.2568465753424655E-2</v>
      </c>
      <c r="M12" s="10">
        <v>1.7965972602739726E-2</v>
      </c>
      <c r="N12" s="10">
        <v>1.5837068493150683E-2</v>
      </c>
      <c r="O12" s="11">
        <v>0.35224499999999997</v>
      </c>
      <c r="P12" s="11">
        <v>0.33366699999999999</v>
      </c>
      <c r="Q12" s="11">
        <v>0.30220000000000002</v>
      </c>
      <c r="R12" s="11">
        <v>0.29136699999999999</v>
      </c>
      <c r="S12" s="11">
        <v>0.27340799999999998</v>
      </c>
      <c r="T12" s="11">
        <v>0.27305200000000002</v>
      </c>
    </row>
    <row r="13" spans="2:20" ht="21" x14ac:dyDescent="0.3">
      <c r="B13" s="2" t="str">
        <f>CONCATENATE(Tabla2[[#This Row],[sistema]],Tabla2[[#This Row],[cia]],Tabla2[[#This Row],[producto]],Tabla2[[#This Row],[producto cia]],Tabla2[[#This Row],[tarifa]],Tabla2[[#This Row],[fee]])</f>
        <v>PENINSULAACCIONAFIJOPONIENTE3.0TD-</v>
      </c>
      <c r="C13" s="2" t="s">
        <v>57</v>
      </c>
      <c r="D13" s="3" t="s">
        <v>29</v>
      </c>
      <c r="E13" s="2" t="s">
        <v>101</v>
      </c>
      <c r="F13" s="2" t="s">
        <v>39</v>
      </c>
      <c r="G13" s="2" t="s">
        <v>33</v>
      </c>
      <c r="H13" s="2" t="s">
        <v>0</v>
      </c>
      <c r="I13" s="9">
        <v>3.9561917808219174E-2</v>
      </c>
      <c r="J13" s="10">
        <v>3.0485780821917809E-2</v>
      </c>
      <c r="K13" s="10">
        <v>1.4036328767123287E-2</v>
      </c>
      <c r="L13" s="10">
        <v>1.1609561643835618E-2</v>
      </c>
      <c r="M13" s="10">
        <v>7.0070684931506852E-3</v>
      </c>
      <c r="N13" s="10">
        <v>4.8781643835616433E-3</v>
      </c>
      <c r="O13" s="11">
        <v>0.34615499999999999</v>
      </c>
      <c r="P13" s="11">
        <v>0.32757700000000001</v>
      </c>
      <c r="Q13" s="11">
        <v>0.29610999999999998</v>
      </c>
      <c r="R13" s="11">
        <v>0.285277</v>
      </c>
      <c r="S13" s="11">
        <v>0.267318</v>
      </c>
      <c r="T13" s="11">
        <v>0.26696199999999998</v>
      </c>
    </row>
    <row r="14" spans="2:20" ht="21" x14ac:dyDescent="0.3">
      <c r="B14" s="2" t="str">
        <f>CONCATENATE(Tabla2[[#This Row],[sistema]],Tabla2[[#This Row],[cia]],Tabla2[[#This Row],[producto]],Tabla2[[#This Row],[producto cia]],Tabla2[[#This Row],[tarifa]],Tabla2[[#This Row],[fee]])</f>
        <v>PENINSULAACCIONAFIJOPONIENTE+3.0TD-</v>
      </c>
      <c r="C14" s="2" t="s">
        <v>57</v>
      </c>
      <c r="D14" s="3" t="s">
        <v>29</v>
      </c>
      <c r="E14" s="2" t="s">
        <v>101</v>
      </c>
      <c r="F14" s="2" t="s">
        <v>38</v>
      </c>
      <c r="G14" s="2" t="s">
        <v>33</v>
      </c>
      <c r="H14" s="2" t="s">
        <v>0</v>
      </c>
      <c r="I14" s="9">
        <v>4.50413698630137E-2</v>
      </c>
      <c r="J14" s="10">
        <v>3.5965232876712327E-2</v>
      </c>
      <c r="K14" s="10">
        <v>1.9515780821917808E-2</v>
      </c>
      <c r="L14" s="10">
        <v>1.7089013698630137E-2</v>
      </c>
      <c r="M14" s="10">
        <v>1.2486520547945204E-2</v>
      </c>
      <c r="N14" s="10">
        <v>1.0357616438356166E-2</v>
      </c>
      <c r="O14" s="11">
        <v>0.34615499999999999</v>
      </c>
      <c r="P14" s="11">
        <v>0.32757700000000001</v>
      </c>
      <c r="Q14" s="11">
        <v>0.29610999999999998</v>
      </c>
      <c r="R14" s="11">
        <v>0.285277</v>
      </c>
      <c r="S14" s="11">
        <v>0.267318</v>
      </c>
      <c r="T14" s="11">
        <v>0.26696199999999998</v>
      </c>
    </row>
    <row r="15" spans="2:20" ht="21" x14ac:dyDescent="0.3">
      <c r="B15" s="2" t="str">
        <f>CONCATENATE(Tabla2[[#This Row],[sistema]],Tabla2[[#This Row],[cia]],Tabla2[[#This Row],[producto]],Tabla2[[#This Row],[producto cia]],Tabla2[[#This Row],[tarifa]],Tabla2[[#This Row],[fee]])</f>
        <v>PENINSULAACCIONAFIJOTRAMONTANA3.0TD-</v>
      </c>
      <c r="C15" s="2" t="s">
        <v>57</v>
      </c>
      <c r="D15" s="3" t="s">
        <v>29</v>
      </c>
      <c r="E15" s="2" t="s">
        <v>101</v>
      </c>
      <c r="F15" s="2" t="s">
        <v>42</v>
      </c>
      <c r="G15" s="2" t="s">
        <v>33</v>
      </c>
      <c r="H15" s="2" t="s">
        <v>0</v>
      </c>
      <c r="I15" s="9">
        <v>3.9561917808219174E-2</v>
      </c>
      <c r="J15" s="10">
        <v>3.0485780821917809E-2</v>
      </c>
      <c r="K15" s="10">
        <v>1.4036328767123287E-2</v>
      </c>
      <c r="L15" s="10">
        <v>1.1609561643835618E-2</v>
      </c>
      <c r="M15" s="10">
        <v>7.0070684931506852E-3</v>
      </c>
      <c r="N15" s="10">
        <v>4.8781643835616433E-3</v>
      </c>
      <c r="O15" s="11">
        <v>0.34107999999999999</v>
      </c>
      <c r="P15" s="11">
        <v>0.32250200000000001</v>
      </c>
      <c r="Q15" s="11">
        <v>0.29103499999999999</v>
      </c>
      <c r="R15" s="11">
        <v>0.28020200000000001</v>
      </c>
      <c r="S15" s="11">
        <v>0.262243</v>
      </c>
      <c r="T15" s="11">
        <v>0.26188699999999998</v>
      </c>
    </row>
    <row r="16" spans="2:20" ht="21" x14ac:dyDescent="0.3">
      <c r="B16" s="2" t="str">
        <f>CONCATENATE(Tabla2[[#This Row],[sistema]],Tabla2[[#This Row],[cia]],Tabla2[[#This Row],[producto]],Tabla2[[#This Row],[producto cia]],Tabla2[[#This Row],[tarifa]],Tabla2[[#This Row],[fee]])</f>
        <v>PENINSULAACCIONAFIJOTRAMONTANA+3.0TD-</v>
      </c>
      <c r="C16" s="2" t="s">
        <v>57</v>
      </c>
      <c r="D16" s="3" t="s">
        <v>29</v>
      </c>
      <c r="E16" s="2" t="s">
        <v>101</v>
      </c>
      <c r="F16" s="2" t="s">
        <v>41</v>
      </c>
      <c r="G16" s="2" t="s">
        <v>33</v>
      </c>
      <c r="H16" s="2" t="s">
        <v>0</v>
      </c>
      <c r="I16" s="9">
        <v>4.2301643835616437E-2</v>
      </c>
      <c r="J16" s="10">
        <v>3.3225506849315065E-2</v>
      </c>
      <c r="K16" s="10">
        <v>1.6776054794520549E-2</v>
      </c>
      <c r="L16" s="10">
        <v>1.4349287671232877E-2</v>
      </c>
      <c r="M16" s="10">
        <v>9.7467945205479464E-3</v>
      </c>
      <c r="N16" s="10">
        <v>7.6178904109589045E-3</v>
      </c>
      <c r="O16" s="11">
        <v>0.34107999999999999</v>
      </c>
      <c r="P16" s="11">
        <v>0.32250200000000001</v>
      </c>
      <c r="Q16" s="11">
        <v>0.29103499999999999</v>
      </c>
      <c r="R16" s="11">
        <v>0.28020200000000001</v>
      </c>
      <c r="S16" s="11">
        <v>0.262243</v>
      </c>
      <c r="T16" s="11">
        <v>0.26188699999999998</v>
      </c>
    </row>
    <row r="17" spans="2:20" ht="21" x14ac:dyDescent="0.3">
      <c r="B17" s="2" t="str">
        <f>CONCATENATE(Tabla2[[#This Row],[sistema]],Tabla2[[#This Row],[cia]],Tabla2[[#This Row],[producto]],Tabla2[[#This Row],[producto cia]],Tabla2[[#This Row],[tarifa]],Tabla2[[#This Row],[fee]])</f>
        <v>PENINSULAACCIONAFIJOCIERZO6.1TD-</v>
      </c>
      <c r="C17" s="2" t="s">
        <v>57</v>
      </c>
      <c r="D17" s="3" t="s">
        <v>29</v>
      </c>
      <c r="E17" s="2" t="s">
        <v>101</v>
      </c>
      <c r="F17" s="2" t="s">
        <v>32</v>
      </c>
      <c r="G17" s="2" t="s">
        <v>34</v>
      </c>
      <c r="H17" s="2" t="s">
        <v>0</v>
      </c>
      <c r="I17" s="9">
        <v>7.7855095890410966E-2</v>
      </c>
      <c r="J17" s="10">
        <v>7.2248821917808209E-2</v>
      </c>
      <c r="K17" s="10">
        <v>4.7885315068493153E-2</v>
      </c>
      <c r="L17" s="10">
        <v>4.1247835616438355E-2</v>
      </c>
      <c r="M17" s="10">
        <v>2.1896219178082193E-2</v>
      </c>
      <c r="N17" s="10">
        <v>1.9685671232876713E-2</v>
      </c>
      <c r="O17" s="11">
        <v>0.30298700000000001</v>
      </c>
      <c r="P17" s="11">
        <v>0.28725299999999998</v>
      </c>
      <c r="Q17" s="11">
        <v>0.26507900000000001</v>
      </c>
      <c r="R17" s="11">
        <v>0.25697199999999998</v>
      </c>
      <c r="S17" s="11">
        <v>0.23741699999999999</v>
      </c>
      <c r="T17" s="11">
        <v>0.23841000000000001</v>
      </c>
    </row>
    <row r="18" spans="2:20" ht="21" x14ac:dyDescent="0.3">
      <c r="B18" s="2" t="str">
        <f>CONCATENATE(Tabla2[[#This Row],[sistema]],Tabla2[[#This Row],[cia]],Tabla2[[#This Row],[producto]],Tabla2[[#This Row],[producto cia]],Tabla2[[#This Row],[tarifa]],Tabla2[[#This Row],[fee]])</f>
        <v>PENINSULAACCIONAFIJOLEVANTE6.1TD-</v>
      </c>
      <c r="C18" s="2" t="s">
        <v>57</v>
      </c>
      <c r="D18" s="3" t="s">
        <v>29</v>
      </c>
      <c r="E18" s="2" t="s">
        <v>101</v>
      </c>
      <c r="F18" s="2" t="s">
        <v>37</v>
      </c>
      <c r="G18" s="2" t="s">
        <v>34</v>
      </c>
      <c r="H18" s="2" t="s">
        <v>0</v>
      </c>
      <c r="I18" s="9">
        <v>6.1416739726027403E-2</v>
      </c>
      <c r="J18" s="10">
        <v>5.5810465753424653E-2</v>
      </c>
      <c r="K18" s="10">
        <v>3.144695890410959E-2</v>
      </c>
      <c r="L18" s="10">
        <v>2.4809479452054795E-2</v>
      </c>
      <c r="M18" s="10">
        <v>5.4578630136986302E-3</v>
      </c>
      <c r="N18" s="10">
        <v>3.247315068493151E-3</v>
      </c>
      <c r="O18" s="11">
        <v>0.31415199999999999</v>
      </c>
      <c r="P18" s="11">
        <v>0.29841800000000002</v>
      </c>
      <c r="Q18" s="11">
        <v>0.27624399999999999</v>
      </c>
      <c r="R18" s="11">
        <v>0.26813700000000001</v>
      </c>
      <c r="S18" s="11">
        <v>0.248582</v>
      </c>
      <c r="T18" s="11">
        <v>0.24957499999999999</v>
      </c>
    </row>
    <row r="19" spans="2:20" ht="21" x14ac:dyDescent="0.3">
      <c r="B19" s="2" t="str">
        <f>CONCATENATE(Tabla2[[#This Row],[sistema]],Tabla2[[#This Row],[cia]],Tabla2[[#This Row],[producto]],Tabla2[[#This Row],[producto cia]],Tabla2[[#This Row],[tarifa]],Tabla2[[#This Row],[fee]])</f>
        <v>PENINSULAACCIONAFIJOLEVANTE+6.1TD-</v>
      </c>
      <c r="C19" s="2" t="s">
        <v>57</v>
      </c>
      <c r="D19" s="3" t="s">
        <v>29</v>
      </c>
      <c r="E19" s="2" t="s">
        <v>101</v>
      </c>
      <c r="F19" s="2" t="s">
        <v>36</v>
      </c>
      <c r="G19" s="2" t="s">
        <v>34</v>
      </c>
      <c r="H19" s="2" t="s">
        <v>0</v>
      </c>
      <c r="I19" s="9">
        <v>7.2375643835616441E-2</v>
      </c>
      <c r="J19" s="10">
        <v>6.6769369863013697E-2</v>
      </c>
      <c r="K19" s="10">
        <v>4.2405863013698628E-2</v>
      </c>
      <c r="L19" s="10">
        <v>3.5768383561643836E-2</v>
      </c>
      <c r="M19" s="10">
        <v>1.6416767123287671E-2</v>
      </c>
      <c r="N19" s="10">
        <v>1.4206219178082192E-2</v>
      </c>
      <c r="O19" s="11">
        <v>0.31415199999999999</v>
      </c>
      <c r="P19" s="11">
        <v>0.29841800000000002</v>
      </c>
      <c r="Q19" s="11">
        <v>0.27624399999999999</v>
      </c>
      <c r="R19" s="11">
        <v>0.26813700000000001</v>
      </c>
      <c r="S19" s="11">
        <v>0.248582</v>
      </c>
      <c r="T19" s="11">
        <v>0.24957499999999999</v>
      </c>
    </row>
    <row r="20" spans="2:20" ht="21" x14ac:dyDescent="0.3">
      <c r="B20" s="2" t="str">
        <f>CONCATENATE(Tabla2[[#This Row],[sistema]],Tabla2[[#This Row],[cia]],Tabla2[[#This Row],[producto]],Tabla2[[#This Row],[producto cia]],Tabla2[[#This Row],[tarifa]],Tabla2[[#This Row],[fee]])</f>
        <v>PENINSULAACCIONAFIJOPONIENTE6.1TD-</v>
      </c>
      <c r="C20" s="2" t="s">
        <v>57</v>
      </c>
      <c r="D20" s="3" t="s">
        <v>29</v>
      </c>
      <c r="E20" s="2" t="s">
        <v>101</v>
      </c>
      <c r="F20" s="2" t="s">
        <v>39</v>
      </c>
      <c r="G20" s="2" t="s">
        <v>34</v>
      </c>
      <c r="H20" s="2" t="s">
        <v>0</v>
      </c>
      <c r="I20" s="9">
        <v>6.1416739726027403E-2</v>
      </c>
      <c r="J20" s="10">
        <v>5.5810465753424653E-2</v>
      </c>
      <c r="K20" s="10">
        <v>3.144695890410959E-2</v>
      </c>
      <c r="L20" s="10">
        <v>2.4809479452054795E-2</v>
      </c>
      <c r="M20" s="10">
        <v>5.4578630136986302E-3</v>
      </c>
      <c r="N20" s="10">
        <v>3.247315068493151E-3</v>
      </c>
      <c r="O20" s="11">
        <v>0.308062</v>
      </c>
      <c r="P20" s="11">
        <v>0.29232799999999998</v>
      </c>
      <c r="Q20" s="11">
        <v>0.27015400000000001</v>
      </c>
      <c r="R20" s="11">
        <v>0.26204699999999997</v>
      </c>
      <c r="S20" s="11">
        <v>0.24249200000000001</v>
      </c>
      <c r="T20" s="11">
        <v>0.24348500000000001</v>
      </c>
    </row>
    <row r="21" spans="2:20" ht="21" x14ac:dyDescent="0.3">
      <c r="B21" s="2" t="str">
        <f>CONCATENATE(Tabla2[[#This Row],[sistema]],Tabla2[[#This Row],[cia]],Tabla2[[#This Row],[producto]],Tabla2[[#This Row],[producto cia]],Tabla2[[#This Row],[tarifa]],Tabla2[[#This Row],[fee]])</f>
        <v>PENINSULAACCIONAFIJOPONIENTE+6.1TD-</v>
      </c>
      <c r="C21" s="2" t="s">
        <v>57</v>
      </c>
      <c r="D21" s="3" t="s">
        <v>29</v>
      </c>
      <c r="E21" s="2" t="s">
        <v>101</v>
      </c>
      <c r="F21" s="2" t="s">
        <v>38</v>
      </c>
      <c r="G21" s="2" t="s">
        <v>34</v>
      </c>
      <c r="H21" s="2" t="s">
        <v>0</v>
      </c>
      <c r="I21" s="9">
        <v>6.6896191780821915E-2</v>
      </c>
      <c r="J21" s="10">
        <v>6.1289917808219171E-2</v>
      </c>
      <c r="K21" s="10">
        <v>3.6926410958904109E-2</v>
      </c>
      <c r="L21" s="10">
        <v>3.0288931506849314E-2</v>
      </c>
      <c r="M21" s="10">
        <v>1.093731506849315E-2</v>
      </c>
      <c r="N21" s="10">
        <v>8.7267671232876716E-3</v>
      </c>
      <c r="O21" s="11">
        <v>0.308062</v>
      </c>
      <c r="P21" s="11">
        <v>0.29232799999999998</v>
      </c>
      <c r="Q21" s="11">
        <v>0.27015400000000001</v>
      </c>
      <c r="R21" s="11">
        <v>0.26204699999999997</v>
      </c>
      <c r="S21" s="11">
        <v>0.24249200000000001</v>
      </c>
      <c r="T21" s="11">
        <v>0.24348500000000001</v>
      </c>
    </row>
    <row r="22" spans="2:20" ht="21" x14ac:dyDescent="0.3">
      <c r="B22" s="2" t="str">
        <f>CONCATENATE(Tabla2[[#This Row],[sistema]],Tabla2[[#This Row],[cia]],Tabla2[[#This Row],[producto]],Tabla2[[#This Row],[producto cia]],Tabla2[[#This Row],[tarifa]],Tabla2[[#This Row],[fee]])</f>
        <v>PENINSULAACCIONAFIJOTRAMONTANA6.1TD-</v>
      </c>
      <c r="C22" s="2" t="s">
        <v>57</v>
      </c>
      <c r="D22" s="3" t="s">
        <v>29</v>
      </c>
      <c r="E22" s="2" t="s">
        <v>101</v>
      </c>
      <c r="F22" s="2" t="s">
        <v>42</v>
      </c>
      <c r="G22" s="2" t="s">
        <v>34</v>
      </c>
      <c r="H22" s="2" t="s">
        <v>0</v>
      </c>
      <c r="I22" s="9">
        <v>6.1416739726027403E-2</v>
      </c>
      <c r="J22" s="10">
        <v>5.5810465753424653E-2</v>
      </c>
      <c r="K22" s="10">
        <v>3.144695890410959E-2</v>
      </c>
      <c r="L22" s="10">
        <v>2.4809479452054795E-2</v>
      </c>
      <c r="M22" s="10">
        <v>5.4578630136986302E-3</v>
      </c>
      <c r="N22" s="10">
        <v>3.247315068493151E-3</v>
      </c>
      <c r="O22" s="11">
        <v>0.30298700000000001</v>
      </c>
      <c r="P22" s="11">
        <v>0.28725299999999998</v>
      </c>
      <c r="Q22" s="11">
        <v>0.26507900000000001</v>
      </c>
      <c r="R22" s="11">
        <v>0.25697199999999998</v>
      </c>
      <c r="S22" s="11">
        <v>0.23741699999999999</v>
      </c>
      <c r="T22" s="11">
        <v>0.23841000000000001</v>
      </c>
    </row>
    <row r="23" spans="2:20" ht="21" x14ac:dyDescent="0.3">
      <c r="B23" s="2" t="str">
        <f>CONCATENATE(Tabla2[[#This Row],[sistema]],Tabla2[[#This Row],[cia]],Tabla2[[#This Row],[producto]],Tabla2[[#This Row],[producto cia]],Tabla2[[#This Row],[tarifa]],Tabla2[[#This Row],[fee]])</f>
        <v>PENINSULAACCIONAFIJOTRAMONTANA+6.1TD-</v>
      </c>
      <c r="C23" s="2" t="s">
        <v>57</v>
      </c>
      <c r="D23" s="3" t="s">
        <v>29</v>
      </c>
      <c r="E23" s="2" t="s">
        <v>101</v>
      </c>
      <c r="F23" s="2" t="s">
        <v>41</v>
      </c>
      <c r="G23" s="2" t="s">
        <v>34</v>
      </c>
      <c r="H23" s="2" t="s">
        <v>0</v>
      </c>
      <c r="I23" s="9">
        <v>6.4156465753424666E-2</v>
      </c>
      <c r="J23" s="10">
        <v>5.8550191780821915E-2</v>
      </c>
      <c r="K23" s="10">
        <v>3.4186684931506846E-2</v>
      </c>
      <c r="L23" s="10">
        <v>2.7549205479452055E-2</v>
      </c>
      <c r="M23" s="10">
        <v>8.1975890410958905E-3</v>
      </c>
      <c r="N23" s="10">
        <v>5.9870410958904113E-3</v>
      </c>
      <c r="O23" s="11">
        <v>0.30298700000000001</v>
      </c>
      <c r="P23" s="11">
        <v>0.28725299999999998</v>
      </c>
      <c r="Q23" s="11">
        <v>0.26507900000000001</v>
      </c>
      <c r="R23" s="11">
        <v>0.25697199999999998</v>
      </c>
      <c r="S23" s="11">
        <v>0.23741699999999999</v>
      </c>
      <c r="T23" s="11">
        <v>0.23841000000000001</v>
      </c>
    </row>
    <row r="24" spans="2:20" ht="21" x14ac:dyDescent="0.3">
      <c r="B24" s="2" t="str">
        <f>CONCATENATE(Tabla2[[#This Row],[sistema]],Tabla2[[#This Row],[cia]],Tabla2[[#This Row],[producto]],Tabla2[[#This Row],[producto cia]],Tabla2[[#This Row],[tarifa]],Tabla2[[#This Row],[fee]])</f>
        <v>PENINSULAACCIONAFIJOCIERZO6.2TD-</v>
      </c>
      <c r="C24" s="2" t="s">
        <v>57</v>
      </c>
      <c r="D24" s="3" t="s">
        <v>29</v>
      </c>
      <c r="E24" s="2" t="s">
        <v>101</v>
      </c>
      <c r="F24" s="2" t="s">
        <v>32</v>
      </c>
      <c r="G24" s="2" t="s">
        <v>35</v>
      </c>
      <c r="H24" s="2" t="s">
        <v>0</v>
      </c>
      <c r="I24" s="9">
        <v>6.0269534246575343E-2</v>
      </c>
      <c r="J24" s="10">
        <v>5.6977863013698629E-2</v>
      </c>
      <c r="K24" s="10">
        <v>3.7051178082191785E-2</v>
      </c>
      <c r="L24" s="10">
        <v>3.5406849315068496E-2</v>
      </c>
      <c r="M24" s="10">
        <v>1.9981287671232875E-2</v>
      </c>
      <c r="N24" s="10">
        <v>1.8683178082191779E-2</v>
      </c>
      <c r="O24" s="11">
        <v>0.28359299999999998</v>
      </c>
      <c r="P24" s="11">
        <v>0.27162199999999997</v>
      </c>
      <c r="Q24" s="11">
        <v>0.25483899999999998</v>
      </c>
      <c r="R24" s="11">
        <v>0.249912</v>
      </c>
      <c r="S24" s="11">
        <v>0.23438899999999999</v>
      </c>
      <c r="T24" s="11">
        <v>0.23264299999999999</v>
      </c>
    </row>
    <row r="25" spans="2:20" ht="21" x14ac:dyDescent="0.3">
      <c r="B25" s="2" t="str">
        <f>CONCATENATE(Tabla2[[#This Row],[sistema]],Tabla2[[#This Row],[cia]],Tabla2[[#This Row],[producto]],Tabla2[[#This Row],[producto cia]],Tabla2[[#This Row],[tarifa]],Tabla2[[#This Row],[fee]])</f>
        <v>PENINSULAACCIONAFIJOLEVANTE6.2TD-</v>
      </c>
      <c r="C25" s="2" t="s">
        <v>57</v>
      </c>
      <c r="D25" s="3" t="s">
        <v>29</v>
      </c>
      <c r="E25" s="2" t="s">
        <v>101</v>
      </c>
      <c r="F25" s="2" t="s">
        <v>37</v>
      </c>
      <c r="G25" s="2" t="s">
        <v>35</v>
      </c>
      <c r="H25" s="2" t="s">
        <v>0</v>
      </c>
      <c r="I25" s="9">
        <v>4.383117808219178E-2</v>
      </c>
      <c r="J25" s="10">
        <v>4.0539506849315066E-2</v>
      </c>
      <c r="K25" s="10">
        <v>2.0612821917808218E-2</v>
      </c>
      <c r="L25" s="10">
        <v>1.8968493150684929E-2</v>
      </c>
      <c r="M25" s="10">
        <v>3.5429315068493147E-3</v>
      </c>
      <c r="N25" s="10">
        <v>2.2448219178082193E-3</v>
      </c>
      <c r="O25" s="11">
        <v>0.29475800000000002</v>
      </c>
      <c r="P25" s="11">
        <v>0.28278700000000001</v>
      </c>
      <c r="Q25" s="11">
        <v>0.26600400000000002</v>
      </c>
      <c r="R25" s="11">
        <v>0.261077</v>
      </c>
      <c r="S25" s="11">
        <v>0.24555399999999999</v>
      </c>
      <c r="T25" s="11">
        <v>0.243808</v>
      </c>
    </row>
    <row r="26" spans="2:20" ht="21" x14ac:dyDescent="0.3">
      <c r="B26" s="2" t="str">
        <f>CONCATENATE(Tabla2[[#This Row],[sistema]],Tabla2[[#This Row],[cia]],Tabla2[[#This Row],[producto]],Tabla2[[#This Row],[producto cia]],Tabla2[[#This Row],[tarifa]],Tabla2[[#This Row],[fee]])</f>
        <v>PENINSULAACCIONAFIJOLEVANTE+6.2TD-</v>
      </c>
      <c r="C26" s="2" t="s">
        <v>57</v>
      </c>
      <c r="D26" s="3" t="s">
        <v>29</v>
      </c>
      <c r="E26" s="2" t="s">
        <v>101</v>
      </c>
      <c r="F26" s="2" t="s">
        <v>36</v>
      </c>
      <c r="G26" s="2" t="s">
        <v>35</v>
      </c>
      <c r="H26" s="2" t="s">
        <v>0</v>
      </c>
      <c r="I26" s="9">
        <v>5.4790082191780824E-2</v>
      </c>
      <c r="J26" s="10">
        <v>5.149841095890411E-2</v>
      </c>
      <c r="K26" s="10">
        <v>3.1571726027397259E-2</v>
      </c>
      <c r="L26" s="10">
        <v>2.9927397260273974E-2</v>
      </c>
      <c r="M26" s="10">
        <v>1.4501835616438356E-2</v>
      </c>
      <c r="N26" s="10">
        <v>1.3203726027397259E-2</v>
      </c>
      <c r="O26" s="11">
        <v>0.29475800000000002</v>
      </c>
      <c r="P26" s="11">
        <v>0.28278700000000001</v>
      </c>
      <c r="Q26" s="11">
        <v>0.26600400000000002</v>
      </c>
      <c r="R26" s="11">
        <v>0.261077</v>
      </c>
      <c r="S26" s="11">
        <v>0.24555399999999999</v>
      </c>
      <c r="T26" s="11">
        <v>0.243808</v>
      </c>
    </row>
    <row r="27" spans="2:20" ht="21" x14ac:dyDescent="0.3">
      <c r="B27" s="2" t="str">
        <f>CONCATENATE(Tabla2[[#This Row],[sistema]],Tabla2[[#This Row],[cia]],Tabla2[[#This Row],[producto]],Tabla2[[#This Row],[producto cia]],Tabla2[[#This Row],[tarifa]],Tabla2[[#This Row],[fee]])</f>
        <v>PENINSULAACCIONAFIJOPONIENTE6.2TD-</v>
      </c>
      <c r="C27" s="2" t="s">
        <v>57</v>
      </c>
      <c r="D27" s="3" t="s">
        <v>29</v>
      </c>
      <c r="E27" s="2" t="s">
        <v>101</v>
      </c>
      <c r="F27" s="2" t="s">
        <v>39</v>
      </c>
      <c r="G27" s="2" t="s">
        <v>35</v>
      </c>
      <c r="H27" s="2" t="s">
        <v>0</v>
      </c>
      <c r="I27" s="9">
        <v>4.3818630136986302E-2</v>
      </c>
      <c r="J27" s="10">
        <v>4.0539506849315066E-2</v>
      </c>
      <c r="K27" s="10">
        <v>2.0612821917808218E-2</v>
      </c>
      <c r="L27" s="10">
        <v>1.8968493150684929E-2</v>
      </c>
      <c r="M27" s="10">
        <v>3.5429315068493147E-3</v>
      </c>
      <c r="N27" s="10">
        <v>2.2448219178082193E-3</v>
      </c>
      <c r="O27" s="11">
        <v>0.28866799999999998</v>
      </c>
      <c r="P27" s="11">
        <v>0.27669700000000003</v>
      </c>
      <c r="Q27" s="11">
        <v>0.25991399999999998</v>
      </c>
      <c r="R27" s="11">
        <v>0.25498700000000002</v>
      </c>
      <c r="S27" s="11">
        <v>0.23946400000000001</v>
      </c>
      <c r="T27" s="11">
        <v>0.23771800000000001</v>
      </c>
    </row>
    <row r="28" spans="2:20" ht="21" x14ac:dyDescent="0.3">
      <c r="B28" s="2" t="str">
        <f>CONCATENATE(Tabla2[[#This Row],[sistema]],Tabla2[[#This Row],[cia]],Tabla2[[#This Row],[producto]],Tabla2[[#This Row],[producto cia]],Tabla2[[#This Row],[tarifa]],Tabla2[[#This Row],[fee]])</f>
        <v>PENINSULAACCIONAFIJOPONIENTE+6.2TD-</v>
      </c>
      <c r="C28" s="2" t="s">
        <v>57</v>
      </c>
      <c r="D28" s="3" t="s">
        <v>29</v>
      </c>
      <c r="E28" s="2" t="s">
        <v>101</v>
      </c>
      <c r="F28" s="2" t="s">
        <v>38</v>
      </c>
      <c r="G28" s="2" t="s">
        <v>35</v>
      </c>
      <c r="H28" s="2" t="s">
        <v>0</v>
      </c>
      <c r="I28" s="9">
        <v>4.9310630136986305E-2</v>
      </c>
      <c r="J28" s="10">
        <v>4.6018684931506848E-2</v>
      </c>
      <c r="K28" s="10">
        <v>2.6092273972602741E-2</v>
      </c>
      <c r="L28" s="10">
        <v>2.4447945205479455E-2</v>
      </c>
      <c r="M28" s="10">
        <v>9.0223835616438357E-3</v>
      </c>
      <c r="N28" s="10">
        <v>7.7242739726027399E-3</v>
      </c>
      <c r="O28" s="11">
        <v>0.28866799999999998</v>
      </c>
      <c r="P28" s="11">
        <v>0.27669700000000003</v>
      </c>
      <c r="Q28" s="11">
        <v>0.25991399999999998</v>
      </c>
      <c r="R28" s="11">
        <v>0.25498700000000002</v>
      </c>
      <c r="S28" s="11">
        <v>0.23946400000000001</v>
      </c>
      <c r="T28" s="11">
        <v>0.23771800000000001</v>
      </c>
    </row>
    <row r="29" spans="2:20" ht="21" x14ac:dyDescent="0.3">
      <c r="B29" s="2" t="str">
        <f>CONCATENATE(Tabla2[[#This Row],[sistema]],Tabla2[[#This Row],[cia]],Tabla2[[#This Row],[producto]],Tabla2[[#This Row],[producto cia]],Tabla2[[#This Row],[tarifa]],Tabla2[[#This Row],[fee]])</f>
        <v>PENINSULAACCIONAFIJOTRAMONTANA6.2TD-</v>
      </c>
      <c r="C29" s="2" t="s">
        <v>57</v>
      </c>
      <c r="D29" s="3" t="s">
        <v>29</v>
      </c>
      <c r="E29" s="2" t="s">
        <v>101</v>
      </c>
      <c r="F29" s="2" t="s">
        <v>42</v>
      </c>
      <c r="G29" s="2" t="s">
        <v>35</v>
      </c>
      <c r="H29" s="2" t="s">
        <v>0</v>
      </c>
      <c r="I29" s="9">
        <v>4.3818630136986302E-2</v>
      </c>
      <c r="J29" s="10">
        <v>4.0539506849315066E-2</v>
      </c>
      <c r="K29" s="10">
        <v>2.0612821917808218E-2</v>
      </c>
      <c r="L29" s="10">
        <v>1.8968493150684929E-2</v>
      </c>
      <c r="M29" s="10">
        <v>3.5429315068493147E-3</v>
      </c>
      <c r="N29" s="10">
        <v>2.2448219178082193E-3</v>
      </c>
      <c r="O29" s="11">
        <v>0.28359299999999998</v>
      </c>
      <c r="P29" s="11">
        <v>0.27162199999999997</v>
      </c>
      <c r="Q29" s="11">
        <v>0.25483899999999998</v>
      </c>
      <c r="R29" s="11">
        <v>0.249912</v>
      </c>
      <c r="S29" s="11">
        <v>0.23438899999999999</v>
      </c>
      <c r="T29" s="11">
        <v>0.23264299999999999</v>
      </c>
    </row>
    <row r="30" spans="2:20" ht="21" x14ac:dyDescent="0.3">
      <c r="B30" s="2" t="str">
        <f>CONCATENATE(Tabla2[[#This Row],[sistema]],Tabla2[[#This Row],[cia]],Tabla2[[#This Row],[producto]],Tabla2[[#This Row],[producto cia]],Tabla2[[#This Row],[tarifa]],Tabla2[[#This Row],[fee]])</f>
        <v>PENINSULAACCIONAFIJOTRAMONTANA+6.2TD-</v>
      </c>
      <c r="C30" s="2" t="s">
        <v>57</v>
      </c>
      <c r="D30" s="3" t="s">
        <v>29</v>
      </c>
      <c r="E30" s="2" t="s">
        <v>101</v>
      </c>
      <c r="F30" s="2" t="s">
        <v>41</v>
      </c>
      <c r="G30" s="2" t="s">
        <v>35</v>
      </c>
      <c r="H30" s="2" t="s">
        <v>0</v>
      </c>
      <c r="I30" s="9">
        <v>4.6570904109589042E-2</v>
      </c>
      <c r="J30" s="10">
        <v>4.3279232876712329E-2</v>
      </c>
      <c r="K30" s="10">
        <v>2.3352547945205481E-2</v>
      </c>
      <c r="L30" s="10">
        <v>2.1708219178082192E-2</v>
      </c>
      <c r="M30" s="10">
        <v>6.2826575342465754E-3</v>
      </c>
      <c r="N30" s="10">
        <v>4.9845479452054796E-3</v>
      </c>
      <c r="O30" s="11">
        <v>0.28359299999999998</v>
      </c>
      <c r="P30" s="11">
        <v>0.27162199999999997</v>
      </c>
      <c r="Q30" s="11">
        <v>0.25483899999999998</v>
      </c>
      <c r="R30" s="11">
        <v>0.249912</v>
      </c>
      <c r="S30" s="11">
        <v>0.23438899999999999</v>
      </c>
      <c r="T30" s="11">
        <v>0.23264299999999999</v>
      </c>
    </row>
    <row r="31" spans="2:20" ht="21" x14ac:dyDescent="0.3">
      <c r="B31" s="2" t="str">
        <f>CONCATENATE(Tabla2[[#This Row],[sistema]],Tabla2[[#This Row],[cia]],Tabla2[[#This Row],[producto]],Tabla2[[#This Row],[producto cia]],Tabla2[[#This Row],[tarifa]],Tabla2[[#This Row],[fee]])</f>
        <v>CANARIASACCIONAFIJOCIERZO2.0TD-</v>
      </c>
      <c r="C31" s="2" t="s">
        <v>54</v>
      </c>
      <c r="D31" s="3" t="s">
        <v>29</v>
      </c>
      <c r="E31" s="2" t="s">
        <v>101</v>
      </c>
      <c r="F31" s="2" t="s">
        <v>32</v>
      </c>
      <c r="G31" s="2" t="s">
        <v>28</v>
      </c>
      <c r="H31" s="2" t="s">
        <v>0</v>
      </c>
      <c r="I31" s="9">
        <v>8.8120657534246569E-2</v>
      </c>
      <c r="J31" s="10">
        <v>1.9570219178082191E-2</v>
      </c>
      <c r="K31" s="10">
        <v>0</v>
      </c>
      <c r="L31" s="10">
        <v>0</v>
      </c>
      <c r="M31" s="10">
        <v>0</v>
      </c>
      <c r="N31" s="10">
        <v>0</v>
      </c>
      <c r="O31" s="11">
        <v>0.356437903</v>
      </c>
      <c r="P31" s="11">
        <v>0.30536405300000002</v>
      </c>
      <c r="Q31" s="11">
        <v>0.26674376300000002</v>
      </c>
      <c r="R31" s="11">
        <v>0</v>
      </c>
      <c r="S31" s="11">
        <v>0</v>
      </c>
      <c r="T31" s="11">
        <v>0</v>
      </c>
    </row>
    <row r="32" spans="2:20" ht="21" x14ac:dyDescent="0.3">
      <c r="B32" s="2" t="str">
        <f>CONCATENATE(Tabla2[[#This Row],[sistema]],Tabla2[[#This Row],[cia]],Tabla2[[#This Row],[producto]],Tabla2[[#This Row],[producto cia]],Tabla2[[#This Row],[tarifa]],Tabla2[[#This Row],[fee]])</f>
        <v>CANARIASACCIONAFIJOLEVANTE2.0TD-</v>
      </c>
      <c r="C32" s="2" t="s">
        <v>54</v>
      </c>
      <c r="D32" s="3" t="s">
        <v>29</v>
      </c>
      <c r="E32" s="2" t="s">
        <v>101</v>
      </c>
      <c r="F32" s="2" t="s">
        <v>37</v>
      </c>
      <c r="G32" s="2" t="s">
        <v>28</v>
      </c>
      <c r="H32" s="2" t="s">
        <v>0</v>
      </c>
      <c r="I32" s="9">
        <v>7.1682301369863019E-2</v>
      </c>
      <c r="J32" s="10">
        <v>3.1318630136986303E-3</v>
      </c>
      <c r="K32" s="10">
        <v>0</v>
      </c>
      <c r="L32" s="10">
        <v>0</v>
      </c>
      <c r="M32" s="10">
        <v>0</v>
      </c>
      <c r="N32" s="10">
        <v>0</v>
      </c>
      <c r="O32" s="11">
        <v>0.36760290299999998</v>
      </c>
      <c r="P32" s="11">
        <v>0.31652905299999995</v>
      </c>
      <c r="Q32" s="11">
        <v>0.27790876299999995</v>
      </c>
      <c r="R32" s="11">
        <v>0</v>
      </c>
      <c r="S32" s="11">
        <v>0</v>
      </c>
      <c r="T32" s="11">
        <v>0</v>
      </c>
    </row>
    <row r="33" spans="2:20" ht="21" x14ac:dyDescent="0.3">
      <c r="B33" s="2" t="str">
        <f>CONCATENATE(Tabla2[[#This Row],[sistema]],Tabla2[[#This Row],[cia]],Tabla2[[#This Row],[producto]],Tabla2[[#This Row],[producto cia]],Tabla2[[#This Row],[tarifa]],Tabla2[[#This Row],[fee]])</f>
        <v>CANARIASACCIONAFIJOLEVANTE+2.0TD-</v>
      </c>
      <c r="C33" s="2" t="s">
        <v>54</v>
      </c>
      <c r="D33" s="3" t="s">
        <v>29</v>
      </c>
      <c r="E33" s="2" t="s">
        <v>101</v>
      </c>
      <c r="F33" s="2" t="s">
        <v>36</v>
      </c>
      <c r="G33" s="2" t="s">
        <v>28</v>
      </c>
      <c r="H33" s="2" t="s">
        <v>0</v>
      </c>
      <c r="I33" s="9">
        <v>8.2641205479452057E-2</v>
      </c>
      <c r="J33" s="10">
        <v>1.4090767123287672E-2</v>
      </c>
      <c r="K33" s="10">
        <v>0</v>
      </c>
      <c r="L33" s="10">
        <v>0</v>
      </c>
      <c r="M33" s="10">
        <v>0</v>
      </c>
      <c r="N33" s="10">
        <v>0</v>
      </c>
      <c r="O33" s="11">
        <v>0.36760290299999998</v>
      </c>
      <c r="P33" s="11">
        <v>0.31652905299999995</v>
      </c>
      <c r="Q33" s="11">
        <v>0.27790876299999995</v>
      </c>
      <c r="R33" s="11">
        <v>0</v>
      </c>
      <c r="S33" s="11">
        <v>0</v>
      </c>
      <c r="T33" s="11">
        <v>0</v>
      </c>
    </row>
    <row r="34" spans="2:20" ht="21" x14ac:dyDescent="0.3">
      <c r="B34" s="2" t="str">
        <f>CONCATENATE(Tabla2[[#This Row],[sistema]],Tabla2[[#This Row],[cia]],Tabla2[[#This Row],[producto]],Tabla2[[#This Row],[producto cia]],Tabla2[[#This Row],[tarifa]],Tabla2[[#This Row],[fee]])</f>
        <v>CANARIASACCIONAFIJOPONIENTE2.0TD-</v>
      </c>
      <c r="C34" s="2" t="s">
        <v>54</v>
      </c>
      <c r="D34" s="3" t="s">
        <v>29</v>
      </c>
      <c r="E34" s="2" t="s">
        <v>101</v>
      </c>
      <c r="F34" s="2" t="s">
        <v>39</v>
      </c>
      <c r="G34" s="2" t="s">
        <v>28</v>
      </c>
      <c r="H34" s="2" t="s">
        <v>0</v>
      </c>
      <c r="I34" s="9">
        <v>7.1682301369863019E-2</v>
      </c>
      <c r="J34" s="10">
        <v>3.1318630136986303E-3</v>
      </c>
      <c r="K34" s="10">
        <v>0</v>
      </c>
      <c r="L34" s="10">
        <v>0</v>
      </c>
      <c r="M34" s="10">
        <v>0</v>
      </c>
      <c r="N34" s="10">
        <v>0</v>
      </c>
      <c r="O34" s="11">
        <v>0.361512903</v>
      </c>
      <c r="P34" s="11">
        <v>0.31043905299999996</v>
      </c>
      <c r="Q34" s="11">
        <v>0.27181876299999996</v>
      </c>
      <c r="R34" s="11">
        <v>0</v>
      </c>
      <c r="S34" s="11">
        <v>0</v>
      </c>
      <c r="T34" s="11">
        <v>0</v>
      </c>
    </row>
    <row r="35" spans="2:20" ht="21" x14ac:dyDescent="0.3">
      <c r="B35" s="2" t="str">
        <f>CONCATENATE(Tabla2[[#This Row],[sistema]],Tabla2[[#This Row],[cia]],Tabla2[[#This Row],[producto]],Tabla2[[#This Row],[producto cia]],Tabla2[[#This Row],[tarifa]],Tabla2[[#This Row],[fee]])</f>
        <v>CANARIASACCIONAFIJOPONIENTE+2.0TD-</v>
      </c>
      <c r="C35" s="2" t="s">
        <v>54</v>
      </c>
      <c r="D35" s="3" t="s">
        <v>29</v>
      </c>
      <c r="E35" s="2" t="s">
        <v>101</v>
      </c>
      <c r="F35" s="2" t="s">
        <v>38</v>
      </c>
      <c r="G35" s="2" t="s">
        <v>28</v>
      </c>
      <c r="H35" s="2" t="s">
        <v>0</v>
      </c>
      <c r="I35" s="9">
        <v>7.7161753424657531E-2</v>
      </c>
      <c r="J35" s="10">
        <v>8.6113150684931517E-3</v>
      </c>
      <c r="K35" s="10">
        <v>0</v>
      </c>
      <c r="L35" s="10">
        <v>0</v>
      </c>
      <c r="M35" s="10">
        <v>0</v>
      </c>
      <c r="N35" s="10">
        <v>0</v>
      </c>
      <c r="O35" s="11">
        <v>0.361512903</v>
      </c>
      <c r="P35" s="11">
        <v>0.31043905299999996</v>
      </c>
      <c r="Q35" s="11">
        <v>0.27181876299999996</v>
      </c>
      <c r="R35" s="11">
        <v>0</v>
      </c>
      <c r="S35" s="11">
        <v>0</v>
      </c>
      <c r="T35" s="11">
        <v>0</v>
      </c>
    </row>
    <row r="36" spans="2:20" ht="21" x14ac:dyDescent="0.3">
      <c r="B36" s="2" t="str">
        <f>CONCATENATE(Tabla2[[#This Row],[sistema]],Tabla2[[#This Row],[cia]],Tabla2[[#This Row],[producto]],Tabla2[[#This Row],[producto cia]],Tabla2[[#This Row],[tarifa]],Tabla2[[#This Row],[fee]])</f>
        <v>CANARIASACCIONAFIJOTRAMONTANA2.0TD-</v>
      </c>
      <c r="C36" s="2" t="s">
        <v>54</v>
      </c>
      <c r="D36" s="3" t="s">
        <v>29</v>
      </c>
      <c r="E36" s="2" t="s">
        <v>101</v>
      </c>
      <c r="F36" s="2" t="s">
        <v>42</v>
      </c>
      <c r="G36" s="2" t="s">
        <v>28</v>
      </c>
      <c r="H36" s="2" t="s">
        <v>0</v>
      </c>
      <c r="I36" s="9">
        <v>7.1682301369863019E-2</v>
      </c>
      <c r="J36" s="10">
        <v>3.1318630136986303E-3</v>
      </c>
      <c r="K36" s="10">
        <v>0</v>
      </c>
      <c r="L36" s="10">
        <v>0</v>
      </c>
      <c r="M36" s="10">
        <v>0</v>
      </c>
      <c r="N36" s="10">
        <v>0</v>
      </c>
      <c r="O36" s="11">
        <v>0.356437903</v>
      </c>
      <c r="P36" s="11">
        <v>0.30536405300000002</v>
      </c>
      <c r="Q36" s="11">
        <v>0.26674376300000002</v>
      </c>
      <c r="R36" s="11">
        <v>0</v>
      </c>
      <c r="S36" s="11">
        <v>0</v>
      </c>
      <c r="T36" s="11">
        <v>0</v>
      </c>
    </row>
    <row r="37" spans="2:20" ht="21" x14ac:dyDescent="0.3">
      <c r="B37" s="2" t="str">
        <f>CONCATENATE(Tabla2[[#This Row],[sistema]],Tabla2[[#This Row],[cia]],Tabla2[[#This Row],[producto]],Tabla2[[#This Row],[producto cia]],Tabla2[[#This Row],[tarifa]],Tabla2[[#This Row],[fee]])</f>
        <v>CANARIASACCIONAFIJOTRAMONTANA+2.0TD-</v>
      </c>
      <c r="C37" s="2" t="s">
        <v>54</v>
      </c>
      <c r="D37" s="3" t="s">
        <v>29</v>
      </c>
      <c r="E37" s="2" t="s">
        <v>101</v>
      </c>
      <c r="F37" s="2" t="s">
        <v>41</v>
      </c>
      <c r="G37" s="2" t="s">
        <v>28</v>
      </c>
      <c r="H37" s="2" t="s">
        <v>0</v>
      </c>
      <c r="I37" s="9">
        <v>7.4422027397260268E-2</v>
      </c>
      <c r="J37" s="10">
        <v>5.8715890410958906E-3</v>
      </c>
      <c r="K37" s="10">
        <v>0</v>
      </c>
      <c r="L37" s="10">
        <v>0</v>
      </c>
      <c r="M37" s="10">
        <v>0</v>
      </c>
      <c r="N37" s="10">
        <v>0</v>
      </c>
      <c r="O37" s="11">
        <v>0.356437903</v>
      </c>
      <c r="P37" s="11">
        <v>0.30536405300000002</v>
      </c>
      <c r="Q37" s="11">
        <v>0.26674376300000002</v>
      </c>
      <c r="R37" s="11">
        <v>0</v>
      </c>
      <c r="S37" s="11">
        <v>0</v>
      </c>
      <c r="T37" s="11">
        <v>0</v>
      </c>
    </row>
    <row r="38" spans="2:20" ht="21" x14ac:dyDescent="0.3">
      <c r="B38" s="2" t="str">
        <f>CONCATENATE(Tabla2[[#This Row],[sistema]],Tabla2[[#This Row],[cia]],Tabla2[[#This Row],[producto]],Tabla2[[#This Row],[producto cia]],Tabla2[[#This Row],[tarifa]],Tabla2[[#This Row],[fee]])</f>
        <v>CANARIASACCIONAFIJOCIERZO3.0TD-</v>
      </c>
      <c r="C38" s="2" t="s">
        <v>54</v>
      </c>
      <c r="D38" s="3" t="s">
        <v>29</v>
      </c>
      <c r="E38" s="2" t="s">
        <v>101</v>
      </c>
      <c r="F38" s="2" t="s">
        <v>32</v>
      </c>
      <c r="G38" s="2" t="s">
        <v>33</v>
      </c>
      <c r="H38" s="2" t="s">
        <v>0</v>
      </c>
      <c r="I38" s="9">
        <v>5.6000273972602745E-2</v>
      </c>
      <c r="J38" s="10">
        <v>4.6924136986301372E-2</v>
      </c>
      <c r="K38" s="10">
        <v>3.0474684931506849E-2</v>
      </c>
      <c r="L38" s="10">
        <v>2.8047917808219181E-2</v>
      </c>
      <c r="M38" s="10">
        <v>2.3445424657534245E-2</v>
      </c>
      <c r="N38" s="10">
        <v>2.1316520547945205E-2</v>
      </c>
      <c r="O38" s="11">
        <v>0.31777991300000002</v>
      </c>
      <c r="P38" s="11">
        <v>0.33094080399999998</v>
      </c>
      <c r="Q38" s="11">
        <v>0.30227482300000003</v>
      </c>
      <c r="R38" s="11">
        <v>0.28126593000000005</v>
      </c>
      <c r="S38" s="11">
        <v>0.26642682600000001</v>
      </c>
      <c r="T38" s="11">
        <v>0.26263897699999994</v>
      </c>
    </row>
    <row r="39" spans="2:20" ht="21" x14ac:dyDescent="0.3">
      <c r="B39" s="2" t="str">
        <f>CONCATENATE(Tabla2[[#This Row],[sistema]],Tabla2[[#This Row],[cia]],Tabla2[[#This Row],[producto]],Tabla2[[#This Row],[producto cia]],Tabla2[[#This Row],[tarifa]],Tabla2[[#This Row],[fee]])</f>
        <v>CANARIASACCIONAFIJOLEVANTE3.0TD-</v>
      </c>
      <c r="C39" s="2" t="s">
        <v>54</v>
      </c>
      <c r="D39" s="3" t="s">
        <v>29</v>
      </c>
      <c r="E39" s="2" t="s">
        <v>101</v>
      </c>
      <c r="F39" s="2" t="s">
        <v>37</v>
      </c>
      <c r="G39" s="2" t="s">
        <v>33</v>
      </c>
      <c r="H39" s="2" t="s">
        <v>0</v>
      </c>
      <c r="I39" s="9">
        <v>3.9561917808219174E-2</v>
      </c>
      <c r="J39" s="10">
        <v>3.0485780821917809E-2</v>
      </c>
      <c r="K39" s="10">
        <v>1.4036328767123287E-2</v>
      </c>
      <c r="L39" s="10">
        <v>1.1609561643835618E-2</v>
      </c>
      <c r="M39" s="10">
        <v>7.0070684931506852E-3</v>
      </c>
      <c r="N39" s="10">
        <v>4.8781643835616433E-3</v>
      </c>
      <c r="O39" s="11">
        <v>0.32894491300000006</v>
      </c>
      <c r="P39" s="11">
        <v>0.34210580399999996</v>
      </c>
      <c r="Q39" s="11">
        <v>0.31343982300000001</v>
      </c>
      <c r="R39" s="11">
        <v>0.29243093000000003</v>
      </c>
      <c r="S39" s="11">
        <v>0.27759182600000004</v>
      </c>
      <c r="T39" s="11">
        <v>0.27380397699999998</v>
      </c>
    </row>
    <row r="40" spans="2:20" ht="21" x14ac:dyDescent="0.3">
      <c r="B40" s="2" t="str">
        <f>CONCATENATE(Tabla2[[#This Row],[sistema]],Tabla2[[#This Row],[cia]],Tabla2[[#This Row],[producto]],Tabla2[[#This Row],[producto cia]],Tabla2[[#This Row],[tarifa]],Tabla2[[#This Row],[fee]])</f>
        <v>CANARIASACCIONAFIJOLEVANTE+3.0TD-</v>
      </c>
      <c r="C40" s="2" t="s">
        <v>54</v>
      </c>
      <c r="D40" s="3" t="s">
        <v>29</v>
      </c>
      <c r="E40" s="2" t="s">
        <v>101</v>
      </c>
      <c r="F40" s="2" t="s">
        <v>36</v>
      </c>
      <c r="G40" s="2" t="s">
        <v>33</v>
      </c>
      <c r="H40" s="2" t="s">
        <v>0</v>
      </c>
      <c r="I40" s="9">
        <v>5.0520821917808219E-2</v>
      </c>
      <c r="J40" s="10">
        <v>4.1444684931506846E-2</v>
      </c>
      <c r="K40" s="10">
        <v>2.499523287671233E-2</v>
      </c>
      <c r="L40" s="10">
        <v>2.2568465753424659E-2</v>
      </c>
      <c r="M40" s="10">
        <v>1.7965972602739726E-2</v>
      </c>
      <c r="N40" s="10">
        <v>1.5837068493150683E-2</v>
      </c>
      <c r="O40" s="11">
        <v>0.32894491300000006</v>
      </c>
      <c r="P40" s="11">
        <v>0.34210580399999996</v>
      </c>
      <c r="Q40" s="11">
        <v>0.31343982300000001</v>
      </c>
      <c r="R40" s="11">
        <v>0.29243093000000003</v>
      </c>
      <c r="S40" s="11">
        <v>0.27759182600000004</v>
      </c>
      <c r="T40" s="11">
        <v>0.27380397699999998</v>
      </c>
    </row>
    <row r="41" spans="2:20" ht="21" x14ac:dyDescent="0.3">
      <c r="B41" s="2" t="str">
        <f>CONCATENATE(Tabla2[[#This Row],[sistema]],Tabla2[[#This Row],[cia]],Tabla2[[#This Row],[producto]],Tabla2[[#This Row],[producto cia]],Tabla2[[#This Row],[tarifa]],Tabla2[[#This Row],[fee]])</f>
        <v>CANARIASACCIONAFIJOPONIENTE3.0TD-</v>
      </c>
      <c r="C41" s="2" t="s">
        <v>54</v>
      </c>
      <c r="D41" s="3" t="s">
        <v>29</v>
      </c>
      <c r="E41" s="2" t="s">
        <v>101</v>
      </c>
      <c r="F41" s="2" t="s">
        <v>39</v>
      </c>
      <c r="G41" s="2" t="s">
        <v>33</v>
      </c>
      <c r="H41" s="2" t="s">
        <v>0</v>
      </c>
      <c r="I41" s="9">
        <v>3.9561917808219174E-2</v>
      </c>
      <c r="J41" s="10">
        <v>3.0485780821917809E-2</v>
      </c>
      <c r="K41" s="10">
        <v>1.4036328767123287E-2</v>
      </c>
      <c r="L41" s="10">
        <v>1.1609561643835618E-2</v>
      </c>
      <c r="M41" s="10">
        <v>7.0070684931506852E-3</v>
      </c>
      <c r="N41" s="10">
        <v>4.8781643835616433E-3</v>
      </c>
      <c r="O41" s="11">
        <v>0.32285491300000002</v>
      </c>
      <c r="P41" s="11">
        <v>0.33601580400000003</v>
      </c>
      <c r="Q41" s="11">
        <v>0.30734982300000002</v>
      </c>
      <c r="R41" s="11">
        <v>0.28634092999999999</v>
      </c>
      <c r="S41" s="11">
        <v>0.271501826</v>
      </c>
      <c r="T41" s="11">
        <v>0.26771397699999999</v>
      </c>
    </row>
    <row r="42" spans="2:20" ht="21" x14ac:dyDescent="0.3">
      <c r="B42" s="2" t="str">
        <f>CONCATENATE(Tabla2[[#This Row],[sistema]],Tabla2[[#This Row],[cia]],Tabla2[[#This Row],[producto]],Tabla2[[#This Row],[producto cia]],Tabla2[[#This Row],[tarifa]],Tabla2[[#This Row],[fee]])</f>
        <v>CANARIASACCIONAFIJOPONIENTE+3.0TD-</v>
      </c>
      <c r="C42" s="2" t="s">
        <v>54</v>
      </c>
      <c r="D42" s="3" t="s">
        <v>29</v>
      </c>
      <c r="E42" s="2" t="s">
        <v>101</v>
      </c>
      <c r="F42" s="2" t="s">
        <v>38</v>
      </c>
      <c r="G42" s="2" t="s">
        <v>33</v>
      </c>
      <c r="H42" s="2" t="s">
        <v>0</v>
      </c>
      <c r="I42" s="9">
        <v>4.50413698630137E-2</v>
      </c>
      <c r="J42" s="10">
        <v>3.5965232876712327E-2</v>
      </c>
      <c r="K42" s="10">
        <v>1.9515780821917808E-2</v>
      </c>
      <c r="L42" s="10">
        <v>1.7089013698630137E-2</v>
      </c>
      <c r="M42" s="10">
        <v>1.2486520547945204E-2</v>
      </c>
      <c r="N42" s="10">
        <v>1.0357616438356164E-2</v>
      </c>
      <c r="O42" s="11">
        <v>0.32285491300000002</v>
      </c>
      <c r="P42" s="11">
        <v>0.33601580400000003</v>
      </c>
      <c r="Q42" s="11">
        <v>0.30734982300000002</v>
      </c>
      <c r="R42" s="11">
        <v>0.28634092999999999</v>
      </c>
      <c r="S42" s="11">
        <v>0.271501826</v>
      </c>
      <c r="T42" s="11">
        <v>0.26771397699999999</v>
      </c>
    </row>
    <row r="43" spans="2:20" ht="21" x14ac:dyDescent="0.3">
      <c r="B43" s="2" t="str">
        <f>CONCATENATE(Tabla2[[#This Row],[sistema]],Tabla2[[#This Row],[cia]],Tabla2[[#This Row],[producto]],Tabla2[[#This Row],[producto cia]],Tabla2[[#This Row],[tarifa]],Tabla2[[#This Row],[fee]])</f>
        <v>CANARIASACCIONAFIJOTRAMONTANA3.0TD-</v>
      </c>
      <c r="C43" s="2" t="s">
        <v>54</v>
      </c>
      <c r="D43" s="3" t="s">
        <v>29</v>
      </c>
      <c r="E43" s="2" t="s">
        <v>101</v>
      </c>
      <c r="F43" s="2" t="s">
        <v>42</v>
      </c>
      <c r="G43" s="2" t="s">
        <v>33</v>
      </c>
      <c r="H43" s="2" t="s">
        <v>0</v>
      </c>
      <c r="I43" s="9">
        <v>3.9561917808219174E-2</v>
      </c>
      <c r="J43" s="10">
        <v>3.0485780821917809E-2</v>
      </c>
      <c r="K43" s="10">
        <v>1.4036328767123287E-2</v>
      </c>
      <c r="L43" s="10">
        <v>1.1609561643835618E-2</v>
      </c>
      <c r="M43" s="10">
        <v>7.0070684931506852E-3</v>
      </c>
      <c r="N43" s="10">
        <v>4.8781643835616433E-3</v>
      </c>
      <c r="O43" s="11">
        <v>0.31777991300000002</v>
      </c>
      <c r="P43" s="11">
        <v>0.33094080399999998</v>
      </c>
      <c r="Q43" s="11">
        <v>0.30227482300000003</v>
      </c>
      <c r="R43" s="11">
        <v>0.28126593000000005</v>
      </c>
      <c r="S43" s="11">
        <v>0.26642682600000001</v>
      </c>
      <c r="T43" s="11">
        <v>0.26263897699999994</v>
      </c>
    </row>
    <row r="44" spans="2:20" ht="21" x14ac:dyDescent="0.3">
      <c r="B44" s="2" t="str">
        <f>CONCATENATE(Tabla2[[#This Row],[sistema]],Tabla2[[#This Row],[cia]],Tabla2[[#This Row],[producto]],Tabla2[[#This Row],[producto cia]],Tabla2[[#This Row],[tarifa]],Tabla2[[#This Row],[fee]])</f>
        <v>CANARIASACCIONAFIJOTRAMONTANA+3.0TD-</v>
      </c>
      <c r="C44" s="2" t="s">
        <v>54</v>
      </c>
      <c r="D44" s="3" t="s">
        <v>29</v>
      </c>
      <c r="E44" s="2" t="s">
        <v>101</v>
      </c>
      <c r="F44" s="2" t="s">
        <v>41</v>
      </c>
      <c r="G44" s="2" t="s">
        <v>33</v>
      </c>
      <c r="H44" s="2" t="s">
        <v>0</v>
      </c>
      <c r="I44" s="9">
        <v>4.2301643835616437E-2</v>
      </c>
      <c r="J44" s="10">
        <v>3.3225506849315065E-2</v>
      </c>
      <c r="K44" s="10">
        <v>1.6776054794520549E-2</v>
      </c>
      <c r="L44" s="10">
        <v>1.4349287671232877E-2</v>
      </c>
      <c r="M44" s="10">
        <v>9.7467945205479464E-3</v>
      </c>
      <c r="N44" s="10">
        <v>7.6178904109589036E-3</v>
      </c>
      <c r="O44" s="11">
        <v>0.31777991300000002</v>
      </c>
      <c r="P44" s="11">
        <v>0.33094080399999998</v>
      </c>
      <c r="Q44" s="11">
        <v>0.30227482300000003</v>
      </c>
      <c r="R44" s="11">
        <v>0.28126593000000005</v>
      </c>
      <c r="S44" s="11">
        <v>0.26642682600000001</v>
      </c>
      <c r="T44" s="11">
        <v>0.26263897699999994</v>
      </c>
    </row>
    <row r="45" spans="2:20" ht="21" x14ac:dyDescent="0.3">
      <c r="B45" s="2" t="str">
        <f>CONCATENATE(Tabla2[[#This Row],[sistema]],Tabla2[[#This Row],[cia]],Tabla2[[#This Row],[producto]],Tabla2[[#This Row],[producto cia]],Tabla2[[#This Row],[tarifa]],Tabla2[[#This Row],[fee]])</f>
        <v>CANARIASACCIONAFIJOCIERZO6.1TD-</v>
      </c>
      <c r="C45" s="2" t="s">
        <v>54</v>
      </c>
      <c r="D45" s="3" t="s">
        <v>29</v>
      </c>
      <c r="E45" s="2" t="s">
        <v>101</v>
      </c>
      <c r="F45" s="2" t="s">
        <v>32</v>
      </c>
      <c r="G45" s="2" t="s">
        <v>34</v>
      </c>
      <c r="H45" s="2" t="s">
        <v>0</v>
      </c>
      <c r="I45" s="9">
        <v>7.7855095890410966E-2</v>
      </c>
      <c r="J45" s="10">
        <v>7.2248821917808209E-2</v>
      </c>
      <c r="K45" s="10">
        <v>4.7885315068493153E-2</v>
      </c>
      <c r="L45" s="10">
        <v>4.1247835616438355E-2</v>
      </c>
      <c r="M45" s="10">
        <v>2.1896219178082193E-2</v>
      </c>
      <c r="N45" s="10">
        <v>1.9685671232876713E-2</v>
      </c>
      <c r="O45" s="11">
        <v>0.284363792</v>
      </c>
      <c r="P45" s="11">
        <v>0.29438427299999997</v>
      </c>
      <c r="Q45" s="11">
        <v>0.27438540299999997</v>
      </c>
      <c r="R45" s="11">
        <v>0.25651690900000002</v>
      </c>
      <c r="S45" s="11">
        <v>0.24288953800000002</v>
      </c>
      <c r="T45" s="11">
        <v>0.23909882400000002</v>
      </c>
    </row>
    <row r="46" spans="2:20" ht="21" x14ac:dyDescent="0.3">
      <c r="B46" s="2" t="str">
        <f>CONCATENATE(Tabla2[[#This Row],[sistema]],Tabla2[[#This Row],[cia]],Tabla2[[#This Row],[producto]],Tabla2[[#This Row],[producto cia]],Tabla2[[#This Row],[tarifa]],Tabla2[[#This Row],[fee]])</f>
        <v>CANARIASACCIONAFIJOLEVANTE6.1TD-</v>
      </c>
      <c r="C46" s="2" t="s">
        <v>54</v>
      </c>
      <c r="D46" s="3" t="s">
        <v>29</v>
      </c>
      <c r="E46" s="2" t="s">
        <v>101</v>
      </c>
      <c r="F46" s="2" t="s">
        <v>37</v>
      </c>
      <c r="G46" s="2" t="s">
        <v>34</v>
      </c>
      <c r="H46" s="2" t="s">
        <v>0</v>
      </c>
      <c r="I46" s="9">
        <v>6.1416739726027403E-2</v>
      </c>
      <c r="J46" s="10">
        <v>5.5810465753424653E-2</v>
      </c>
      <c r="K46" s="10">
        <v>3.144695890410959E-2</v>
      </c>
      <c r="L46" s="10">
        <v>2.4809479452054795E-2</v>
      </c>
      <c r="M46" s="10">
        <v>5.4578630136986302E-3</v>
      </c>
      <c r="N46" s="10">
        <v>3.247315068493151E-3</v>
      </c>
      <c r="O46" s="11">
        <v>0.29552879199999993</v>
      </c>
      <c r="P46" s="11">
        <v>0.30554927299999995</v>
      </c>
      <c r="Q46" s="11">
        <v>0.28555040299999995</v>
      </c>
      <c r="R46" s="11">
        <v>0.267681909</v>
      </c>
      <c r="S46" s="11">
        <v>0.254054538</v>
      </c>
      <c r="T46" s="11">
        <v>0.25026382400000002</v>
      </c>
    </row>
    <row r="47" spans="2:20" ht="21" x14ac:dyDescent="0.3">
      <c r="B47" s="2" t="str">
        <f>CONCATENATE(Tabla2[[#This Row],[sistema]],Tabla2[[#This Row],[cia]],Tabla2[[#This Row],[producto]],Tabla2[[#This Row],[producto cia]],Tabla2[[#This Row],[tarifa]],Tabla2[[#This Row],[fee]])</f>
        <v>CANARIASACCIONAFIJOLEVANTE+6.1TD-</v>
      </c>
      <c r="C47" s="2" t="s">
        <v>54</v>
      </c>
      <c r="D47" s="3" t="s">
        <v>29</v>
      </c>
      <c r="E47" s="2" t="s">
        <v>101</v>
      </c>
      <c r="F47" s="2" t="s">
        <v>36</v>
      </c>
      <c r="G47" s="2" t="s">
        <v>34</v>
      </c>
      <c r="H47" s="2" t="s">
        <v>0</v>
      </c>
      <c r="I47" s="9">
        <v>7.2375643835616441E-2</v>
      </c>
      <c r="J47" s="10">
        <v>6.6769369863013697E-2</v>
      </c>
      <c r="K47" s="10">
        <v>4.2405863013698628E-2</v>
      </c>
      <c r="L47" s="10">
        <v>3.5768383561643836E-2</v>
      </c>
      <c r="M47" s="10">
        <v>1.6416767123287671E-2</v>
      </c>
      <c r="N47" s="10">
        <v>1.4206219178082192E-2</v>
      </c>
      <c r="O47" s="11">
        <v>0.29552879199999993</v>
      </c>
      <c r="P47" s="11">
        <v>0.30554927299999995</v>
      </c>
      <c r="Q47" s="11">
        <v>0.28555040299999995</v>
      </c>
      <c r="R47" s="11">
        <v>0.267681909</v>
      </c>
      <c r="S47" s="11">
        <v>0.254054538</v>
      </c>
      <c r="T47" s="11">
        <v>0.25026382400000002</v>
      </c>
    </row>
    <row r="48" spans="2:20" ht="21" x14ac:dyDescent="0.3">
      <c r="B48" s="2" t="str">
        <f>CONCATENATE(Tabla2[[#This Row],[sistema]],Tabla2[[#This Row],[cia]],Tabla2[[#This Row],[producto]],Tabla2[[#This Row],[producto cia]],Tabla2[[#This Row],[tarifa]],Tabla2[[#This Row],[fee]])</f>
        <v>CANARIASACCIONAFIJOPONIENTE6.1TD-</v>
      </c>
      <c r="C48" s="2" t="s">
        <v>54</v>
      </c>
      <c r="D48" s="3" t="s">
        <v>29</v>
      </c>
      <c r="E48" s="2" t="s">
        <v>101</v>
      </c>
      <c r="F48" s="2" t="s">
        <v>39</v>
      </c>
      <c r="G48" s="2" t="s">
        <v>34</v>
      </c>
      <c r="H48" s="2" t="s">
        <v>0</v>
      </c>
      <c r="I48" s="9">
        <v>6.1416739726027403E-2</v>
      </c>
      <c r="J48" s="10">
        <v>5.5810465753424653E-2</v>
      </c>
      <c r="K48" s="10">
        <v>3.144695890410959E-2</v>
      </c>
      <c r="L48" s="10">
        <v>2.4809479452054795E-2</v>
      </c>
      <c r="M48" s="10">
        <v>5.4578630136986302E-3</v>
      </c>
      <c r="N48" s="10">
        <v>3.247315068493151E-3</v>
      </c>
      <c r="O48" s="11">
        <v>0.289438792</v>
      </c>
      <c r="P48" s="11">
        <v>0.29945927299999997</v>
      </c>
      <c r="Q48" s="11">
        <v>0.27946040299999997</v>
      </c>
      <c r="R48" s="11">
        <v>0.26159190900000001</v>
      </c>
      <c r="S48" s="11">
        <v>0.24796453800000001</v>
      </c>
      <c r="T48" s="11">
        <v>0.24417382399999998</v>
      </c>
    </row>
    <row r="49" spans="2:20" ht="21" x14ac:dyDescent="0.3">
      <c r="B49" s="2" t="str">
        <f>CONCATENATE(Tabla2[[#This Row],[sistema]],Tabla2[[#This Row],[cia]],Tabla2[[#This Row],[producto]],Tabla2[[#This Row],[producto cia]],Tabla2[[#This Row],[tarifa]],Tabla2[[#This Row],[fee]])</f>
        <v>CANARIASACCIONAFIJOPONIENTE+6.1TD-</v>
      </c>
      <c r="C49" s="2" t="s">
        <v>54</v>
      </c>
      <c r="D49" s="3" t="s">
        <v>29</v>
      </c>
      <c r="E49" s="2" t="s">
        <v>101</v>
      </c>
      <c r="F49" s="2" t="s">
        <v>38</v>
      </c>
      <c r="G49" s="2" t="s">
        <v>34</v>
      </c>
      <c r="H49" s="2" t="s">
        <v>0</v>
      </c>
      <c r="I49" s="9">
        <v>6.6896191780821915E-2</v>
      </c>
      <c r="J49" s="10">
        <v>6.1289917808219171E-2</v>
      </c>
      <c r="K49" s="10">
        <v>3.6926410958904109E-2</v>
      </c>
      <c r="L49" s="10">
        <v>3.0288931506849314E-2</v>
      </c>
      <c r="M49" s="10">
        <v>1.093731506849315E-2</v>
      </c>
      <c r="N49" s="10">
        <v>8.7267671232876716E-3</v>
      </c>
      <c r="O49" s="11">
        <v>0.289438792</v>
      </c>
      <c r="P49" s="11">
        <v>0.29945927299999997</v>
      </c>
      <c r="Q49" s="11">
        <v>0.27946040299999997</v>
      </c>
      <c r="R49" s="11">
        <v>0.26159190900000001</v>
      </c>
      <c r="S49" s="11">
        <v>0.24796453800000001</v>
      </c>
      <c r="T49" s="11">
        <v>0.24417382399999998</v>
      </c>
    </row>
    <row r="50" spans="2:20" ht="21" x14ac:dyDescent="0.3">
      <c r="B50" s="2" t="str">
        <f>CONCATENATE(Tabla2[[#This Row],[sistema]],Tabla2[[#This Row],[cia]],Tabla2[[#This Row],[producto]],Tabla2[[#This Row],[producto cia]],Tabla2[[#This Row],[tarifa]],Tabla2[[#This Row],[fee]])</f>
        <v>CANARIASACCIONAFIJOTRAMONTANA6.1TD-</v>
      </c>
      <c r="C50" s="2" t="s">
        <v>54</v>
      </c>
      <c r="D50" s="3" t="s">
        <v>29</v>
      </c>
      <c r="E50" s="2" t="s">
        <v>101</v>
      </c>
      <c r="F50" s="2" t="s">
        <v>42</v>
      </c>
      <c r="G50" s="2" t="s">
        <v>34</v>
      </c>
      <c r="H50" s="2" t="s">
        <v>0</v>
      </c>
      <c r="I50" s="9">
        <v>6.1416739726027403E-2</v>
      </c>
      <c r="J50" s="10">
        <v>5.5810465753424653E-2</v>
      </c>
      <c r="K50" s="10">
        <v>3.144695890410959E-2</v>
      </c>
      <c r="L50" s="10">
        <v>2.4809479452054795E-2</v>
      </c>
      <c r="M50" s="10">
        <v>5.4578630136986302E-3</v>
      </c>
      <c r="N50" s="10">
        <v>3.247315068493151E-3</v>
      </c>
      <c r="O50" s="11">
        <v>0.284363792</v>
      </c>
      <c r="P50" s="11">
        <v>0.29438427299999997</v>
      </c>
      <c r="Q50" s="11">
        <v>0.27438540299999997</v>
      </c>
      <c r="R50" s="11">
        <v>0.25651690900000002</v>
      </c>
      <c r="S50" s="11">
        <v>0.24288953800000002</v>
      </c>
      <c r="T50" s="11">
        <v>0.23909882400000002</v>
      </c>
    </row>
    <row r="51" spans="2:20" ht="21" x14ac:dyDescent="0.3">
      <c r="B51" s="2" t="str">
        <f>CONCATENATE(Tabla2[[#This Row],[sistema]],Tabla2[[#This Row],[cia]],Tabla2[[#This Row],[producto]],Tabla2[[#This Row],[producto cia]],Tabla2[[#This Row],[tarifa]],Tabla2[[#This Row],[fee]])</f>
        <v>CANARIASACCIONAFIJOTRAMONTANA+6.1TD-</v>
      </c>
      <c r="C51" s="2" t="s">
        <v>54</v>
      </c>
      <c r="D51" s="3" t="s">
        <v>29</v>
      </c>
      <c r="E51" s="2" t="s">
        <v>101</v>
      </c>
      <c r="F51" s="2" t="s">
        <v>41</v>
      </c>
      <c r="G51" s="2" t="s">
        <v>34</v>
      </c>
      <c r="H51" s="2" t="s">
        <v>0</v>
      </c>
      <c r="I51" s="9">
        <v>6.4156465753424666E-2</v>
      </c>
      <c r="J51" s="10">
        <v>5.8550191780821915E-2</v>
      </c>
      <c r="K51" s="10">
        <v>3.4186684931506846E-2</v>
      </c>
      <c r="L51" s="10">
        <v>2.7549205479452055E-2</v>
      </c>
      <c r="M51" s="10">
        <v>8.1975890410958905E-3</v>
      </c>
      <c r="N51" s="10">
        <v>5.9870410958904113E-3</v>
      </c>
      <c r="O51" s="11">
        <v>0.284363792</v>
      </c>
      <c r="P51" s="11">
        <v>0.29438427299999997</v>
      </c>
      <c r="Q51" s="11">
        <v>0.27438540299999997</v>
      </c>
      <c r="R51" s="11">
        <v>0.25651690900000002</v>
      </c>
      <c r="S51" s="11">
        <v>0.24288953800000002</v>
      </c>
      <c r="T51" s="11">
        <v>0.23909882400000002</v>
      </c>
    </row>
    <row r="52" spans="2:20" ht="21" x14ac:dyDescent="0.3">
      <c r="B52" s="2" t="str">
        <f>CONCATENATE(Tabla2[[#This Row],[sistema]],Tabla2[[#This Row],[cia]],Tabla2[[#This Row],[producto]],Tabla2[[#This Row],[producto cia]],Tabla2[[#This Row],[tarifa]],Tabla2[[#This Row],[fee]])</f>
        <v>CANARIASACCIONAFIJOCIERZO6.2TD-</v>
      </c>
      <c r="C52" s="2" t="s">
        <v>54</v>
      </c>
      <c r="D52" s="3" t="s">
        <v>29</v>
      </c>
      <c r="E52" s="2" t="s">
        <v>101</v>
      </c>
      <c r="F52" s="2" t="s">
        <v>32</v>
      </c>
      <c r="G52" s="2" t="s">
        <v>35</v>
      </c>
      <c r="H52" s="2" t="s">
        <v>0</v>
      </c>
      <c r="I52" s="9">
        <v>6.0269534246575336E-2</v>
      </c>
      <c r="J52" s="10">
        <v>5.6977863013698629E-2</v>
      </c>
      <c r="K52" s="10">
        <v>3.7051178082191778E-2</v>
      </c>
      <c r="L52" s="10">
        <v>3.5406849315068496E-2</v>
      </c>
      <c r="M52" s="10">
        <v>1.9981287671232875E-2</v>
      </c>
      <c r="N52" s="10">
        <v>1.8683178082191779E-2</v>
      </c>
      <c r="O52" s="11">
        <v>0.26566003999999999</v>
      </c>
      <c r="P52" s="11">
        <v>0.27859271899999999</v>
      </c>
      <c r="Q52" s="11">
        <v>0.26381731400000002</v>
      </c>
      <c r="R52" s="11">
        <v>0.24923514499999999</v>
      </c>
      <c r="S52" s="11">
        <v>0.23995902299999999</v>
      </c>
      <c r="T52" s="11">
        <v>0.23331693800000003</v>
      </c>
    </row>
    <row r="53" spans="2:20" ht="21" x14ac:dyDescent="0.3">
      <c r="B53" s="2" t="str">
        <f>CONCATENATE(Tabla2[[#This Row],[sistema]],Tabla2[[#This Row],[cia]],Tabla2[[#This Row],[producto]],Tabla2[[#This Row],[producto cia]],Tabla2[[#This Row],[tarifa]],Tabla2[[#This Row],[fee]])</f>
        <v>CANARIASACCIONAFIJOLEVANTE6.2TD-</v>
      </c>
      <c r="C53" s="2" t="s">
        <v>54</v>
      </c>
      <c r="D53" s="3" t="s">
        <v>29</v>
      </c>
      <c r="E53" s="2" t="s">
        <v>101</v>
      </c>
      <c r="F53" s="2" t="s">
        <v>37</v>
      </c>
      <c r="G53" s="2" t="s">
        <v>35</v>
      </c>
      <c r="H53" s="2" t="s">
        <v>0</v>
      </c>
      <c r="I53" s="9">
        <v>4.383117808219178E-2</v>
      </c>
      <c r="J53" s="10">
        <v>4.0539506849315066E-2</v>
      </c>
      <c r="K53" s="10">
        <v>2.0612821917808218E-2</v>
      </c>
      <c r="L53" s="10">
        <v>1.8968493150684929E-2</v>
      </c>
      <c r="M53" s="10">
        <v>3.5429315068493147E-3</v>
      </c>
      <c r="N53" s="10">
        <v>2.2448219178082193E-3</v>
      </c>
      <c r="O53" s="11">
        <v>0.27682504000000002</v>
      </c>
      <c r="P53" s="11">
        <v>0.28975771900000002</v>
      </c>
      <c r="Q53" s="11">
        <v>0.27498231399999995</v>
      </c>
      <c r="R53" s="11">
        <v>0.26040014499999997</v>
      </c>
      <c r="S53" s="11">
        <v>0.25112402299999997</v>
      </c>
      <c r="T53" s="11">
        <v>0.24448193800000001</v>
      </c>
    </row>
    <row r="54" spans="2:20" ht="21" x14ac:dyDescent="0.3">
      <c r="B54" s="2" t="str">
        <f>CONCATENATE(Tabla2[[#This Row],[sistema]],Tabla2[[#This Row],[cia]],Tabla2[[#This Row],[producto]],Tabla2[[#This Row],[producto cia]],Tabla2[[#This Row],[tarifa]],Tabla2[[#This Row],[fee]])</f>
        <v>CANARIASACCIONAFIJOLEVANTE+6.2TD-</v>
      </c>
      <c r="C54" s="2" t="s">
        <v>54</v>
      </c>
      <c r="D54" s="3" t="s">
        <v>29</v>
      </c>
      <c r="E54" s="2" t="s">
        <v>101</v>
      </c>
      <c r="F54" s="2" t="s">
        <v>36</v>
      </c>
      <c r="G54" s="2" t="s">
        <v>35</v>
      </c>
      <c r="H54" s="2" t="s">
        <v>0</v>
      </c>
      <c r="I54" s="9">
        <v>5.4790082191780817E-2</v>
      </c>
      <c r="J54" s="10">
        <v>5.149841095890411E-2</v>
      </c>
      <c r="K54" s="10">
        <v>3.1571726027397259E-2</v>
      </c>
      <c r="L54" s="10">
        <v>2.9927397260273974E-2</v>
      </c>
      <c r="M54" s="10">
        <v>1.4501835616438356E-2</v>
      </c>
      <c r="N54" s="10">
        <v>1.3203726027397259E-2</v>
      </c>
      <c r="O54" s="11">
        <v>0.27682504000000002</v>
      </c>
      <c r="P54" s="11">
        <v>0.28975771900000002</v>
      </c>
      <c r="Q54" s="11">
        <v>0.27498231399999995</v>
      </c>
      <c r="R54" s="11">
        <v>0.26040014499999997</v>
      </c>
      <c r="S54" s="11">
        <v>0.25112402299999997</v>
      </c>
      <c r="T54" s="11">
        <v>0.24448193800000001</v>
      </c>
    </row>
    <row r="55" spans="2:20" ht="21" x14ac:dyDescent="0.3">
      <c r="B55" s="2" t="str">
        <f>CONCATENATE(Tabla2[[#This Row],[sistema]],Tabla2[[#This Row],[cia]],Tabla2[[#This Row],[producto]],Tabla2[[#This Row],[producto cia]],Tabla2[[#This Row],[tarifa]],Tabla2[[#This Row],[fee]])</f>
        <v>CANARIASACCIONAFIJOPONIENTE6.2TD-</v>
      </c>
      <c r="C55" s="2" t="s">
        <v>54</v>
      </c>
      <c r="D55" s="3" t="s">
        <v>29</v>
      </c>
      <c r="E55" s="2" t="s">
        <v>101</v>
      </c>
      <c r="F55" s="2" t="s">
        <v>39</v>
      </c>
      <c r="G55" s="2" t="s">
        <v>35</v>
      </c>
      <c r="H55" s="2" t="s">
        <v>0</v>
      </c>
      <c r="I55" s="9">
        <v>4.383117808219178E-2</v>
      </c>
      <c r="J55" s="10">
        <v>4.0539506849315066E-2</v>
      </c>
      <c r="K55" s="10">
        <v>2.0612821917808218E-2</v>
      </c>
      <c r="L55" s="10">
        <v>1.8968493150684929E-2</v>
      </c>
      <c r="M55" s="10">
        <v>3.5429315068493147E-3</v>
      </c>
      <c r="N55" s="10">
        <v>2.2448219178082193E-3</v>
      </c>
      <c r="O55" s="11">
        <v>0.27073503999999998</v>
      </c>
      <c r="P55" s="11">
        <v>0.28366771899999998</v>
      </c>
      <c r="Q55" s="11">
        <v>0.26889231400000002</v>
      </c>
      <c r="R55" s="11">
        <v>0.25431014499999999</v>
      </c>
      <c r="S55" s="11">
        <v>0.24503402299999999</v>
      </c>
      <c r="T55" s="11">
        <v>0.238391938</v>
      </c>
    </row>
    <row r="56" spans="2:20" ht="21" x14ac:dyDescent="0.3">
      <c r="B56" s="2" t="str">
        <f>CONCATENATE(Tabla2[[#This Row],[sistema]],Tabla2[[#This Row],[cia]],Tabla2[[#This Row],[producto]],Tabla2[[#This Row],[producto cia]],Tabla2[[#This Row],[tarifa]],Tabla2[[#This Row],[fee]])</f>
        <v>CANARIASACCIONAFIJOPONIENTE+6.2TD-</v>
      </c>
      <c r="C56" s="2" t="s">
        <v>54</v>
      </c>
      <c r="D56" s="3" t="s">
        <v>29</v>
      </c>
      <c r="E56" s="2" t="s">
        <v>101</v>
      </c>
      <c r="F56" s="2" t="s">
        <v>38</v>
      </c>
      <c r="G56" s="2" t="s">
        <v>35</v>
      </c>
      <c r="H56" s="2" t="s">
        <v>0</v>
      </c>
      <c r="I56" s="9">
        <v>4.9310630136986291E-2</v>
      </c>
      <c r="J56" s="10">
        <v>4.6018958904109591E-2</v>
      </c>
      <c r="K56" s="10">
        <v>2.6092273972602737E-2</v>
      </c>
      <c r="L56" s="10">
        <v>2.4447945205479455E-2</v>
      </c>
      <c r="M56" s="10">
        <v>9.0223835616438357E-3</v>
      </c>
      <c r="N56" s="10">
        <v>7.7242739726027399E-3</v>
      </c>
      <c r="O56" s="11">
        <v>0.27073503999999998</v>
      </c>
      <c r="P56" s="11">
        <v>0.28366771899999998</v>
      </c>
      <c r="Q56" s="11">
        <v>0.26889231400000002</v>
      </c>
      <c r="R56" s="11">
        <v>0.25431014499999999</v>
      </c>
      <c r="S56" s="11">
        <v>0.24503402299999999</v>
      </c>
      <c r="T56" s="11">
        <v>0.238391938</v>
      </c>
    </row>
    <row r="57" spans="2:20" ht="21" x14ac:dyDescent="0.3">
      <c r="B57" s="2" t="str">
        <f>CONCATENATE(Tabla2[[#This Row],[sistema]],Tabla2[[#This Row],[cia]],Tabla2[[#This Row],[producto]],Tabla2[[#This Row],[producto cia]],Tabla2[[#This Row],[tarifa]],Tabla2[[#This Row],[fee]])</f>
        <v>CANARIASACCIONAFIJOTRAMONTANA6.2TD-</v>
      </c>
      <c r="C57" s="2" t="s">
        <v>54</v>
      </c>
      <c r="D57" s="3" t="s">
        <v>29</v>
      </c>
      <c r="E57" s="2" t="s">
        <v>101</v>
      </c>
      <c r="F57" s="2" t="s">
        <v>42</v>
      </c>
      <c r="G57" s="2" t="s">
        <v>35</v>
      </c>
      <c r="H57" s="2" t="s">
        <v>0</v>
      </c>
      <c r="I57" s="9">
        <v>4.383117808219178E-2</v>
      </c>
      <c r="J57" s="10">
        <v>4.0539506849315066E-2</v>
      </c>
      <c r="K57" s="10">
        <v>2.0612821917808218E-2</v>
      </c>
      <c r="L57" s="10">
        <v>1.8968493150684929E-2</v>
      </c>
      <c r="M57" s="10">
        <v>3.5429315068493147E-3</v>
      </c>
      <c r="N57" s="10">
        <v>2.2448219178082193E-3</v>
      </c>
      <c r="O57" s="11">
        <v>0.26566003999999999</v>
      </c>
      <c r="P57" s="11">
        <v>0.27859271899999999</v>
      </c>
      <c r="Q57" s="11">
        <v>0.26381731400000002</v>
      </c>
      <c r="R57" s="11">
        <v>0.24923514499999999</v>
      </c>
      <c r="S57" s="11">
        <v>0.23995902299999999</v>
      </c>
      <c r="T57" s="11">
        <v>0.23331693800000003</v>
      </c>
    </row>
    <row r="58" spans="2:20" ht="21" x14ac:dyDescent="0.3">
      <c r="B58" s="2" t="str">
        <f>CONCATENATE(Tabla2[[#This Row],[sistema]],Tabla2[[#This Row],[cia]],Tabla2[[#This Row],[producto]],Tabla2[[#This Row],[producto cia]],Tabla2[[#This Row],[tarifa]],Tabla2[[#This Row],[fee]])</f>
        <v>CANARIASACCIONAFIJOTRAMONTANA+6.2TD-</v>
      </c>
      <c r="C58" s="2" t="s">
        <v>54</v>
      </c>
      <c r="D58" s="3" t="s">
        <v>29</v>
      </c>
      <c r="E58" s="2" t="s">
        <v>101</v>
      </c>
      <c r="F58" s="2" t="s">
        <v>41</v>
      </c>
      <c r="G58" s="2" t="s">
        <v>35</v>
      </c>
      <c r="H58" s="2" t="s">
        <v>0</v>
      </c>
      <c r="I58" s="9">
        <v>4.6570904109589036E-2</v>
      </c>
      <c r="J58" s="10">
        <v>4.3279232876712329E-2</v>
      </c>
      <c r="K58" s="10">
        <v>2.3352547945205478E-2</v>
      </c>
      <c r="L58" s="10">
        <v>2.1708219178082192E-2</v>
      </c>
      <c r="M58" s="10">
        <v>6.2826575342465754E-3</v>
      </c>
      <c r="N58" s="10">
        <v>4.9845479452054796E-3</v>
      </c>
      <c r="O58" s="11">
        <v>0.26566003999999999</v>
      </c>
      <c r="P58" s="11">
        <v>0.27859271899999999</v>
      </c>
      <c r="Q58" s="11">
        <v>0.26381731400000002</v>
      </c>
      <c r="R58" s="11">
        <v>0.24923514499999999</v>
      </c>
      <c r="S58" s="11">
        <v>0.23995902299999999</v>
      </c>
      <c r="T58" s="11">
        <v>0.23331693800000003</v>
      </c>
    </row>
    <row r="59" spans="2:20" ht="21" x14ac:dyDescent="0.3">
      <c r="B59" s="2" t="str">
        <f>CONCATENATE(Tabla2[[#This Row],[sistema]],Tabla2[[#This Row],[cia]],Tabla2[[#This Row],[producto]],Tabla2[[#This Row],[producto cia]],Tabla2[[#This Row],[tarifa]],Tabla2[[#This Row],[fee]])</f>
        <v>BALEARESACCIONAFIJOCIERZO2.0TD-</v>
      </c>
      <c r="C59" s="2" t="s">
        <v>27</v>
      </c>
      <c r="D59" s="3" t="s">
        <v>29</v>
      </c>
      <c r="E59" s="2" t="s">
        <v>101</v>
      </c>
      <c r="F59" s="2" t="s">
        <v>32</v>
      </c>
      <c r="G59" s="2" t="s">
        <v>28</v>
      </c>
      <c r="H59" s="2" t="s">
        <v>0</v>
      </c>
      <c r="I59" s="9">
        <v>8.8120657534246569E-2</v>
      </c>
      <c r="J59" s="10">
        <v>1.9570219178082191E-2</v>
      </c>
      <c r="K59" s="10">
        <v>0</v>
      </c>
      <c r="L59" s="10">
        <v>0</v>
      </c>
      <c r="M59" s="10">
        <v>0</v>
      </c>
      <c r="N59" s="10">
        <v>0</v>
      </c>
      <c r="O59" s="11">
        <v>0.356437903</v>
      </c>
      <c r="P59" s="11">
        <v>0.30536405300000002</v>
      </c>
      <c r="Q59" s="11">
        <v>0.26674376300000002</v>
      </c>
      <c r="R59" s="11">
        <v>0</v>
      </c>
      <c r="S59" s="11">
        <v>0</v>
      </c>
      <c r="T59" s="11">
        <v>0</v>
      </c>
    </row>
    <row r="60" spans="2:20" ht="21" x14ac:dyDescent="0.3">
      <c r="B60" s="2" t="str">
        <f>CONCATENATE(Tabla2[[#This Row],[sistema]],Tabla2[[#This Row],[cia]],Tabla2[[#This Row],[producto]],Tabla2[[#This Row],[producto cia]],Tabla2[[#This Row],[tarifa]],Tabla2[[#This Row],[fee]])</f>
        <v>BALEARESACCIONAFIJOLEVANTE2.0TD-</v>
      </c>
      <c r="C60" s="2" t="s">
        <v>27</v>
      </c>
      <c r="D60" s="3" t="s">
        <v>29</v>
      </c>
      <c r="E60" s="2" t="s">
        <v>101</v>
      </c>
      <c r="F60" s="2" t="s">
        <v>37</v>
      </c>
      <c r="G60" s="2" t="s">
        <v>28</v>
      </c>
      <c r="H60" s="2" t="s">
        <v>0</v>
      </c>
      <c r="I60" s="9">
        <v>7.1682301369863019E-2</v>
      </c>
      <c r="J60" s="10">
        <v>3.1318630136986303E-3</v>
      </c>
      <c r="K60" s="10">
        <v>0</v>
      </c>
      <c r="L60" s="10">
        <v>0</v>
      </c>
      <c r="M60" s="10">
        <v>0</v>
      </c>
      <c r="N60" s="10">
        <v>0</v>
      </c>
      <c r="O60" s="11">
        <v>0.36760290299999998</v>
      </c>
      <c r="P60" s="11">
        <v>0.31652905299999995</v>
      </c>
      <c r="Q60" s="11">
        <v>0.27790876299999995</v>
      </c>
      <c r="R60" s="11">
        <v>0</v>
      </c>
      <c r="S60" s="11">
        <v>0</v>
      </c>
      <c r="T60" s="11">
        <v>0</v>
      </c>
    </row>
    <row r="61" spans="2:20" ht="21" x14ac:dyDescent="0.3">
      <c r="B61" s="2" t="str">
        <f>CONCATENATE(Tabla2[[#This Row],[sistema]],Tabla2[[#This Row],[cia]],Tabla2[[#This Row],[producto]],Tabla2[[#This Row],[producto cia]],Tabla2[[#This Row],[tarifa]],Tabla2[[#This Row],[fee]])</f>
        <v>BALEARESACCIONAFIJOLEVANTE+2.0TD-</v>
      </c>
      <c r="C61" s="2" t="s">
        <v>27</v>
      </c>
      <c r="D61" s="3" t="s">
        <v>29</v>
      </c>
      <c r="E61" s="2" t="s">
        <v>101</v>
      </c>
      <c r="F61" s="2" t="s">
        <v>36</v>
      </c>
      <c r="G61" s="2" t="s">
        <v>28</v>
      </c>
      <c r="H61" s="2" t="s">
        <v>0</v>
      </c>
      <c r="I61" s="9">
        <v>8.2641205479452057E-2</v>
      </c>
      <c r="J61" s="10">
        <v>1.4090767123287672E-2</v>
      </c>
      <c r="K61" s="10">
        <v>0</v>
      </c>
      <c r="L61" s="10">
        <v>0</v>
      </c>
      <c r="M61" s="10">
        <v>0</v>
      </c>
      <c r="N61" s="10">
        <v>0</v>
      </c>
      <c r="O61" s="11">
        <v>0.36760290299999998</v>
      </c>
      <c r="P61" s="11">
        <v>0.31652905299999995</v>
      </c>
      <c r="Q61" s="11">
        <v>0.27790876299999995</v>
      </c>
      <c r="R61" s="11">
        <v>0</v>
      </c>
      <c r="S61" s="11">
        <v>0</v>
      </c>
      <c r="T61" s="11">
        <v>0</v>
      </c>
    </row>
    <row r="62" spans="2:20" ht="21" x14ac:dyDescent="0.3">
      <c r="B62" s="2" t="str">
        <f>CONCATENATE(Tabla2[[#This Row],[sistema]],Tabla2[[#This Row],[cia]],Tabla2[[#This Row],[producto]],Tabla2[[#This Row],[producto cia]],Tabla2[[#This Row],[tarifa]],Tabla2[[#This Row],[fee]])</f>
        <v>BALEARESACCIONAFIJOPONIENTE2.0TD-</v>
      </c>
      <c r="C62" s="2" t="s">
        <v>27</v>
      </c>
      <c r="D62" s="3" t="s">
        <v>29</v>
      </c>
      <c r="E62" s="2" t="s">
        <v>101</v>
      </c>
      <c r="F62" s="2" t="s">
        <v>39</v>
      </c>
      <c r="G62" s="2" t="s">
        <v>28</v>
      </c>
      <c r="H62" s="2" t="s">
        <v>0</v>
      </c>
      <c r="I62" s="9">
        <v>7.1682301369863019E-2</v>
      </c>
      <c r="J62" s="10">
        <v>3.1318630136986303E-3</v>
      </c>
      <c r="K62" s="10">
        <v>0</v>
      </c>
      <c r="L62" s="10">
        <v>0</v>
      </c>
      <c r="M62" s="10">
        <v>0</v>
      </c>
      <c r="N62" s="10">
        <v>0</v>
      </c>
      <c r="O62" s="11">
        <v>0.361512903</v>
      </c>
      <c r="P62" s="11">
        <v>0.31043905299999996</v>
      </c>
      <c r="Q62" s="11">
        <v>0.27181876299999996</v>
      </c>
      <c r="R62" s="11">
        <v>0</v>
      </c>
      <c r="S62" s="11">
        <v>0</v>
      </c>
      <c r="T62" s="11">
        <v>0</v>
      </c>
    </row>
    <row r="63" spans="2:20" ht="21" x14ac:dyDescent="0.3">
      <c r="B63" s="2" t="str">
        <f>CONCATENATE(Tabla2[[#This Row],[sistema]],Tabla2[[#This Row],[cia]],Tabla2[[#This Row],[producto]],Tabla2[[#This Row],[producto cia]],Tabla2[[#This Row],[tarifa]],Tabla2[[#This Row],[fee]])</f>
        <v>BALEARESACCIONAFIJOPONIENTE+2.0TD-</v>
      </c>
      <c r="C63" s="2" t="s">
        <v>27</v>
      </c>
      <c r="D63" s="3" t="s">
        <v>29</v>
      </c>
      <c r="E63" s="2" t="s">
        <v>101</v>
      </c>
      <c r="F63" s="2" t="s">
        <v>38</v>
      </c>
      <c r="G63" s="2" t="s">
        <v>28</v>
      </c>
      <c r="H63" s="2" t="s">
        <v>0</v>
      </c>
      <c r="I63" s="9">
        <v>7.7161753424657531E-2</v>
      </c>
      <c r="J63" s="10">
        <v>8.6113150684931517E-3</v>
      </c>
      <c r="K63" s="10">
        <v>0</v>
      </c>
      <c r="L63" s="10">
        <v>0</v>
      </c>
      <c r="M63" s="10">
        <v>0</v>
      </c>
      <c r="N63" s="10">
        <v>0</v>
      </c>
      <c r="O63" s="11">
        <v>0.361512903</v>
      </c>
      <c r="P63" s="11">
        <v>0.31043905299999996</v>
      </c>
      <c r="Q63" s="11">
        <v>0.27181876299999996</v>
      </c>
      <c r="R63" s="11">
        <v>0</v>
      </c>
      <c r="S63" s="11">
        <v>0</v>
      </c>
      <c r="T63" s="11">
        <v>0</v>
      </c>
    </row>
    <row r="64" spans="2:20" ht="21" x14ac:dyDescent="0.3">
      <c r="B64" s="2" t="str">
        <f>CONCATENATE(Tabla2[[#This Row],[sistema]],Tabla2[[#This Row],[cia]],Tabla2[[#This Row],[producto]],Tabla2[[#This Row],[producto cia]],Tabla2[[#This Row],[tarifa]],Tabla2[[#This Row],[fee]])</f>
        <v>BALEARESACCIONAFIJOTRAMONTANA2.0TD-</v>
      </c>
      <c r="C64" s="2" t="s">
        <v>27</v>
      </c>
      <c r="D64" s="3" t="s">
        <v>29</v>
      </c>
      <c r="E64" s="2" t="s">
        <v>101</v>
      </c>
      <c r="F64" s="2" t="s">
        <v>42</v>
      </c>
      <c r="G64" s="2" t="s">
        <v>28</v>
      </c>
      <c r="H64" s="2" t="s">
        <v>0</v>
      </c>
      <c r="I64" s="9">
        <v>7.1682191780821927E-2</v>
      </c>
      <c r="J64" s="10">
        <v>3.1318630136986303E-3</v>
      </c>
      <c r="K64" s="10">
        <v>0</v>
      </c>
      <c r="L64" s="10">
        <v>0</v>
      </c>
      <c r="M64" s="10">
        <v>0</v>
      </c>
      <c r="N64" s="10">
        <v>0</v>
      </c>
      <c r="O64" s="11">
        <v>0.356437903</v>
      </c>
      <c r="P64" s="11">
        <v>0.30536405300000002</v>
      </c>
      <c r="Q64" s="11">
        <v>0.26674376300000002</v>
      </c>
      <c r="R64" s="11">
        <v>0</v>
      </c>
      <c r="S64" s="11">
        <v>0</v>
      </c>
      <c r="T64" s="11">
        <v>0</v>
      </c>
    </row>
    <row r="65" spans="2:20" ht="21" x14ac:dyDescent="0.3">
      <c r="B65" s="2" t="str">
        <f>CONCATENATE(Tabla2[[#This Row],[sistema]],Tabla2[[#This Row],[cia]],Tabla2[[#This Row],[producto]],Tabla2[[#This Row],[producto cia]],Tabla2[[#This Row],[tarifa]],Tabla2[[#This Row],[fee]])</f>
        <v>BALEARESACCIONAFIJOTRAMONTANA+2.0TD-</v>
      </c>
      <c r="C65" s="2" t="s">
        <v>27</v>
      </c>
      <c r="D65" s="3" t="s">
        <v>29</v>
      </c>
      <c r="E65" s="2" t="s">
        <v>101</v>
      </c>
      <c r="F65" s="2" t="s">
        <v>41</v>
      </c>
      <c r="G65" s="2" t="s">
        <v>28</v>
      </c>
      <c r="H65" s="2" t="s">
        <v>0</v>
      </c>
      <c r="I65" s="9">
        <v>7.4422027397260268E-2</v>
      </c>
      <c r="J65" s="10">
        <v>5.8715890410958906E-3</v>
      </c>
      <c r="K65" s="10">
        <v>0</v>
      </c>
      <c r="L65" s="10">
        <v>0</v>
      </c>
      <c r="M65" s="10">
        <v>0</v>
      </c>
      <c r="N65" s="10">
        <v>0</v>
      </c>
      <c r="O65" s="11">
        <v>0.356437903</v>
      </c>
      <c r="P65" s="11">
        <v>0.30536405300000002</v>
      </c>
      <c r="Q65" s="11">
        <v>0.26674376300000002</v>
      </c>
      <c r="R65" s="11">
        <v>0</v>
      </c>
      <c r="S65" s="11">
        <v>0</v>
      </c>
      <c r="T65" s="11">
        <v>0</v>
      </c>
    </row>
    <row r="66" spans="2:20" ht="21" x14ac:dyDescent="0.3">
      <c r="B66" s="2" t="str">
        <f>CONCATENATE(Tabla2[[#This Row],[sistema]],Tabla2[[#This Row],[cia]],Tabla2[[#This Row],[producto]],Tabla2[[#This Row],[producto cia]],Tabla2[[#This Row],[tarifa]],Tabla2[[#This Row],[fee]])</f>
        <v>BALEARESACCIONAFIJOCIERZO3.0TD-</v>
      </c>
      <c r="C66" s="2" t="s">
        <v>27</v>
      </c>
      <c r="D66" s="3" t="s">
        <v>29</v>
      </c>
      <c r="E66" s="2" t="s">
        <v>101</v>
      </c>
      <c r="F66" s="2" t="s">
        <v>32</v>
      </c>
      <c r="G66" s="2" t="s">
        <v>33</v>
      </c>
      <c r="H66" s="2" t="s">
        <v>0</v>
      </c>
      <c r="I66" s="9">
        <v>5.6000273972602745E-2</v>
      </c>
      <c r="J66" s="10">
        <v>4.6924136986301372E-2</v>
      </c>
      <c r="K66" s="10">
        <v>3.0474684931506849E-2</v>
      </c>
      <c r="L66" s="10">
        <v>2.8047917808219181E-2</v>
      </c>
      <c r="M66" s="10">
        <v>2.3445424657534245E-2</v>
      </c>
      <c r="N66" s="10">
        <v>2.1316520547945205E-2</v>
      </c>
      <c r="O66" s="11">
        <v>0.31048340299999999</v>
      </c>
      <c r="P66" s="11">
        <v>0.30868587800000002</v>
      </c>
      <c r="Q66" s="11">
        <v>0.30775225899999997</v>
      </c>
      <c r="R66" s="11">
        <v>0.29614216100000007</v>
      </c>
      <c r="S66" s="11">
        <v>0.28241659100000005</v>
      </c>
      <c r="T66" s="11">
        <v>0.26263897699999994</v>
      </c>
    </row>
    <row r="67" spans="2:20" ht="21" x14ac:dyDescent="0.3">
      <c r="B67" s="2" t="str">
        <f>CONCATENATE(Tabla2[[#This Row],[sistema]],Tabla2[[#This Row],[cia]],Tabla2[[#This Row],[producto]],Tabla2[[#This Row],[producto cia]],Tabla2[[#This Row],[tarifa]],Tabla2[[#This Row],[fee]])</f>
        <v>BALEARESACCIONAFIJOLEVANTE3.0TD-</v>
      </c>
      <c r="C67" s="2" t="s">
        <v>27</v>
      </c>
      <c r="D67" s="3" t="s">
        <v>29</v>
      </c>
      <c r="E67" s="2" t="s">
        <v>101</v>
      </c>
      <c r="F67" s="2" t="s">
        <v>37</v>
      </c>
      <c r="G67" s="2" t="s">
        <v>33</v>
      </c>
      <c r="H67" s="2" t="s">
        <v>0</v>
      </c>
      <c r="I67" s="9">
        <v>3.9561917808219174E-2</v>
      </c>
      <c r="J67" s="10">
        <v>3.0485780821917809E-2</v>
      </c>
      <c r="K67" s="10">
        <v>1.4036328767123287E-2</v>
      </c>
      <c r="L67" s="10">
        <v>1.1609561643835618E-2</v>
      </c>
      <c r="M67" s="10">
        <v>7.0070684931506852E-3</v>
      </c>
      <c r="N67" s="10">
        <v>4.8781643835616433E-3</v>
      </c>
      <c r="O67" s="11">
        <v>0.32164840300000003</v>
      </c>
      <c r="P67" s="11">
        <v>0.31985087799999995</v>
      </c>
      <c r="Q67" s="11">
        <v>0.31891725900000001</v>
      </c>
      <c r="R67" s="11">
        <v>0.307307161</v>
      </c>
      <c r="S67" s="11">
        <v>0.29358159100000003</v>
      </c>
      <c r="T67" s="11">
        <v>0.27380397699999998</v>
      </c>
    </row>
    <row r="68" spans="2:20" ht="21" x14ac:dyDescent="0.3">
      <c r="B68" s="2" t="str">
        <f>CONCATENATE(Tabla2[[#This Row],[sistema]],Tabla2[[#This Row],[cia]],Tabla2[[#This Row],[producto]],Tabla2[[#This Row],[producto cia]],Tabla2[[#This Row],[tarifa]],Tabla2[[#This Row],[fee]])</f>
        <v>BALEARESACCIONAFIJOLEVANTE+3.0TD-</v>
      </c>
      <c r="C68" s="2" t="s">
        <v>27</v>
      </c>
      <c r="D68" s="3" t="s">
        <v>29</v>
      </c>
      <c r="E68" s="2" t="s">
        <v>101</v>
      </c>
      <c r="F68" s="2" t="s">
        <v>36</v>
      </c>
      <c r="G68" s="2" t="s">
        <v>33</v>
      </c>
      <c r="H68" s="2" t="s">
        <v>0</v>
      </c>
      <c r="I68" s="9">
        <v>5.0520821917808219E-2</v>
      </c>
      <c r="J68" s="10">
        <v>4.1444684931506846E-2</v>
      </c>
      <c r="K68" s="10">
        <v>2.499523287671233E-2</v>
      </c>
      <c r="L68" s="10">
        <v>2.2568465753424659E-2</v>
      </c>
      <c r="M68" s="10">
        <v>1.7965972602739726E-2</v>
      </c>
      <c r="N68" s="10">
        <v>1.5837068493150683E-2</v>
      </c>
      <c r="O68" s="11">
        <v>0.32164840300000003</v>
      </c>
      <c r="P68" s="11">
        <v>0.31985087799999995</v>
      </c>
      <c r="Q68" s="11">
        <v>0.31891725900000001</v>
      </c>
      <c r="R68" s="11">
        <v>0.307307161</v>
      </c>
      <c r="S68" s="11">
        <v>0.29358159100000003</v>
      </c>
      <c r="T68" s="11">
        <v>0.27380397699999998</v>
      </c>
    </row>
    <row r="69" spans="2:20" ht="21" x14ac:dyDescent="0.3">
      <c r="B69" s="2" t="str">
        <f>CONCATENATE(Tabla2[[#This Row],[sistema]],Tabla2[[#This Row],[cia]],Tabla2[[#This Row],[producto]],Tabla2[[#This Row],[producto cia]],Tabla2[[#This Row],[tarifa]],Tabla2[[#This Row],[fee]])</f>
        <v>BALEARESACCIONAFIJOPONIENTE3.0TD-</v>
      </c>
      <c r="C69" s="2" t="s">
        <v>27</v>
      </c>
      <c r="D69" s="3" t="s">
        <v>29</v>
      </c>
      <c r="E69" s="2" t="s">
        <v>101</v>
      </c>
      <c r="F69" s="2" t="s">
        <v>39</v>
      </c>
      <c r="G69" s="2" t="s">
        <v>33</v>
      </c>
      <c r="H69" s="2" t="s">
        <v>0</v>
      </c>
      <c r="I69" s="9">
        <v>3.9561917808219174E-2</v>
      </c>
      <c r="J69" s="10">
        <v>3.0485780821917809E-2</v>
      </c>
      <c r="K69" s="10">
        <v>1.4036328767123287E-2</v>
      </c>
      <c r="L69" s="10">
        <v>1.1609561643835618E-2</v>
      </c>
      <c r="M69" s="10">
        <v>7.0070684931506852E-3</v>
      </c>
      <c r="N69" s="10">
        <v>4.8781643835616433E-3</v>
      </c>
      <c r="O69" s="11">
        <v>0.31555840299999999</v>
      </c>
      <c r="P69" s="11">
        <v>0.31376087799999997</v>
      </c>
      <c r="Q69" s="11">
        <v>0.31282725900000002</v>
      </c>
      <c r="R69" s="11">
        <v>0.30121716100000001</v>
      </c>
      <c r="S69" s="11">
        <v>0.28749159100000005</v>
      </c>
      <c r="T69" s="11">
        <v>0.26771397699999999</v>
      </c>
    </row>
    <row r="70" spans="2:20" ht="21" x14ac:dyDescent="0.3">
      <c r="B70" s="2" t="str">
        <f>CONCATENATE(Tabla2[[#This Row],[sistema]],Tabla2[[#This Row],[cia]],Tabla2[[#This Row],[producto]],Tabla2[[#This Row],[producto cia]],Tabla2[[#This Row],[tarifa]],Tabla2[[#This Row],[fee]])</f>
        <v>BALEARESACCIONAFIJOPONIENTE+3.0TD-</v>
      </c>
      <c r="C70" s="2" t="s">
        <v>27</v>
      </c>
      <c r="D70" s="3" t="s">
        <v>29</v>
      </c>
      <c r="E70" s="2" t="s">
        <v>101</v>
      </c>
      <c r="F70" s="2" t="s">
        <v>38</v>
      </c>
      <c r="G70" s="2" t="s">
        <v>33</v>
      </c>
      <c r="H70" s="2" t="s">
        <v>0</v>
      </c>
      <c r="I70" s="9">
        <v>4.50413698630137E-2</v>
      </c>
      <c r="J70" s="10">
        <v>3.5965232876712327E-2</v>
      </c>
      <c r="K70" s="10">
        <v>1.9515780821917808E-2</v>
      </c>
      <c r="L70" s="10">
        <v>1.7089013698630137E-2</v>
      </c>
      <c r="M70" s="10">
        <v>1.2486520547945204E-2</v>
      </c>
      <c r="N70" s="10">
        <v>1.0357616438356164E-2</v>
      </c>
      <c r="O70" s="11">
        <v>0.31555840299999999</v>
      </c>
      <c r="P70" s="11">
        <v>0.31376087799999997</v>
      </c>
      <c r="Q70" s="11">
        <v>0.31282725900000002</v>
      </c>
      <c r="R70" s="11">
        <v>0.30121716100000001</v>
      </c>
      <c r="S70" s="11">
        <v>0.28749159100000005</v>
      </c>
      <c r="T70" s="11">
        <v>0.26771397699999999</v>
      </c>
    </row>
    <row r="71" spans="2:20" ht="21" x14ac:dyDescent="0.3">
      <c r="B71" s="2" t="str">
        <f>CONCATENATE(Tabla2[[#This Row],[sistema]],Tabla2[[#This Row],[cia]],Tabla2[[#This Row],[producto]],Tabla2[[#This Row],[producto cia]],Tabla2[[#This Row],[tarifa]],Tabla2[[#This Row],[fee]])</f>
        <v>BALEARESACCIONAFIJOTRAMONTANA3.0TD-</v>
      </c>
      <c r="C71" s="2" t="s">
        <v>27</v>
      </c>
      <c r="D71" s="3" t="s">
        <v>29</v>
      </c>
      <c r="E71" s="2" t="s">
        <v>101</v>
      </c>
      <c r="F71" s="2" t="s">
        <v>42</v>
      </c>
      <c r="G71" s="2" t="s">
        <v>33</v>
      </c>
      <c r="H71" s="2" t="s">
        <v>0</v>
      </c>
      <c r="I71" s="9">
        <v>3.9561917808219174E-2</v>
      </c>
      <c r="J71" s="10">
        <v>3.0485780821917809E-2</v>
      </c>
      <c r="K71" s="10">
        <v>1.4036328767123287E-2</v>
      </c>
      <c r="L71" s="10">
        <v>1.1609561643835618E-2</v>
      </c>
      <c r="M71" s="10">
        <v>7.0070684931506852E-3</v>
      </c>
      <c r="N71" s="10">
        <v>4.8781643835616433E-3</v>
      </c>
      <c r="O71" s="11">
        <v>0.31048340299999999</v>
      </c>
      <c r="P71" s="11">
        <v>0.30868587800000002</v>
      </c>
      <c r="Q71" s="11">
        <v>0.30775225899999997</v>
      </c>
      <c r="R71" s="11">
        <v>0.29614216100000007</v>
      </c>
      <c r="S71" s="11">
        <v>0.28241659100000005</v>
      </c>
      <c r="T71" s="11">
        <v>0.26263897699999994</v>
      </c>
    </row>
    <row r="72" spans="2:20" ht="21" x14ac:dyDescent="0.3">
      <c r="B72" s="2" t="str">
        <f>CONCATENATE(Tabla2[[#This Row],[sistema]],Tabla2[[#This Row],[cia]],Tabla2[[#This Row],[producto]],Tabla2[[#This Row],[producto cia]],Tabla2[[#This Row],[tarifa]],Tabla2[[#This Row],[fee]])</f>
        <v>BALEARESACCIONAFIJOTRAMONTANA+3.0TD-</v>
      </c>
      <c r="C72" s="2" t="s">
        <v>27</v>
      </c>
      <c r="D72" s="3" t="s">
        <v>29</v>
      </c>
      <c r="E72" s="2" t="s">
        <v>101</v>
      </c>
      <c r="F72" s="2" t="s">
        <v>41</v>
      </c>
      <c r="G72" s="2" t="s">
        <v>33</v>
      </c>
      <c r="H72" s="2" t="s">
        <v>0</v>
      </c>
      <c r="I72" s="9">
        <v>4.2301643835616437E-2</v>
      </c>
      <c r="J72" s="10">
        <v>3.3225506849315065E-2</v>
      </c>
      <c r="K72" s="10">
        <v>1.6776054794520549E-2</v>
      </c>
      <c r="L72" s="10">
        <v>1.4349287671232877E-2</v>
      </c>
      <c r="M72" s="10">
        <v>9.7467945205479464E-3</v>
      </c>
      <c r="N72" s="10">
        <v>7.6178904109589036E-3</v>
      </c>
      <c r="O72" s="11">
        <v>0.31048340299999999</v>
      </c>
      <c r="P72" s="11">
        <v>0.30868587800000002</v>
      </c>
      <c r="Q72" s="11">
        <v>0.30775225899999997</v>
      </c>
      <c r="R72" s="11">
        <v>0.29614216100000007</v>
      </c>
      <c r="S72" s="11">
        <v>0.28241659100000005</v>
      </c>
      <c r="T72" s="11">
        <v>0.26263897699999994</v>
      </c>
    </row>
    <row r="73" spans="2:20" ht="21" x14ac:dyDescent="0.3">
      <c r="B73" s="2" t="str">
        <f>CONCATENATE(Tabla2[[#This Row],[sistema]],Tabla2[[#This Row],[cia]],Tabla2[[#This Row],[producto]],Tabla2[[#This Row],[producto cia]],Tabla2[[#This Row],[tarifa]],Tabla2[[#This Row],[fee]])</f>
        <v>BALEARESACCIONAFIJOCIERZO6.1TD-</v>
      </c>
      <c r="C73" s="2" t="s">
        <v>27</v>
      </c>
      <c r="D73" s="3" t="s">
        <v>29</v>
      </c>
      <c r="E73" s="2" t="s">
        <v>101</v>
      </c>
      <c r="F73" s="2" t="s">
        <v>32</v>
      </c>
      <c r="G73" s="2" t="s">
        <v>34</v>
      </c>
      <c r="H73" s="2" t="s">
        <v>0</v>
      </c>
      <c r="I73" s="9">
        <v>7.7855095890410966E-2</v>
      </c>
      <c r="J73" s="10">
        <v>7.2248821917808209E-2</v>
      </c>
      <c r="K73" s="10">
        <v>4.7885315068493153E-2</v>
      </c>
      <c r="L73" s="10">
        <v>4.1247835616438355E-2</v>
      </c>
      <c r="M73" s="10">
        <v>2.1896219178082193E-2</v>
      </c>
      <c r="N73" s="10">
        <v>1.9685671232876713E-2</v>
      </c>
      <c r="O73" s="11">
        <v>0.278133091</v>
      </c>
      <c r="P73" s="11">
        <v>0.27680945500000004</v>
      </c>
      <c r="Q73" s="11">
        <v>0.27716629100000001</v>
      </c>
      <c r="R73" s="11">
        <v>0.26953496399999999</v>
      </c>
      <c r="S73" s="11">
        <v>0.25661838100000001</v>
      </c>
      <c r="T73" s="11">
        <v>0.23909882400000002</v>
      </c>
    </row>
    <row r="74" spans="2:20" ht="21" x14ac:dyDescent="0.3">
      <c r="B74" s="2" t="str">
        <f>CONCATENATE(Tabla2[[#This Row],[sistema]],Tabla2[[#This Row],[cia]],Tabla2[[#This Row],[producto]],Tabla2[[#This Row],[producto cia]],Tabla2[[#This Row],[tarifa]],Tabla2[[#This Row],[fee]])</f>
        <v>BALEARESACCIONAFIJOLEVANTE6.1TD-</v>
      </c>
      <c r="C74" s="2" t="s">
        <v>27</v>
      </c>
      <c r="D74" s="3" t="s">
        <v>29</v>
      </c>
      <c r="E74" s="2" t="s">
        <v>101</v>
      </c>
      <c r="F74" s="2" t="s">
        <v>37</v>
      </c>
      <c r="G74" s="2" t="s">
        <v>34</v>
      </c>
      <c r="H74" s="2" t="s">
        <v>0</v>
      </c>
      <c r="I74" s="9">
        <v>6.1416739726027403E-2</v>
      </c>
      <c r="J74" s="10">
        <v>5.5810465753424653E-2</v>
      </c>
      <c r="K74" s="10">
        <v>3.144695890410959E-2</v>
      </c>
      <c r="L74" s="10">
        <v>2.4809479452054795E-2</v>
      </c>
      <c r="M74" s="10">
        <v>5.4578630136986302E-3</v>
      </c>
      <c r="N74" s="10">
        <v>3.247315068493151E-3</v>
      </c>
      <c r="O74" s="11">
        <v>0.28929809099999998</v>
      </c>
      <c r="P74" s="11">
        <v>0.28797445499999996</v>
      </c>
      <c r="Q74" s="11">
        <v>0.28833129099999999</v>
      </c>
      <c r="R74" s="11">
        <v>0.28069996400000002</v>
      </c>
      <c r="S74" s="11">
        <v>0.26778338100000004</v>
      </c>
      <c r="T74" s="11">
        <v>0.25026382400000002</v>
      </c>
    </row>
    <row r="75" spans="2:20" ht="21" x14ac:dyDescent="0.3">
      <c r="B75" s="2" t="str">
        <f>CONCATENATE(Tabla2[[#This Row],[sistema]],Tabla2[[#This Row],[cia]],Tabla2[[#This Row],[producto]],Tabla2[[#This Row],[producto cia]],Tabla2[[#This Row],[tarifa]],Tabla2[[#This Row],[fee]])</f>
        <v>BALEARESACCIONAFIJOLEVANTE+6.1TD-</v>
      </c>
      <c r="C75" s="2" t="s">
        <v>27</v>
      </c>
      <c r="D75" s="3" t="s">
        <v>29</v>
      </c>
      <c r="E75" s="2" t="s">
        <v>101</v>
      </c>
      <c r="F75" s="2" t="s">
        <v>36</v>
      </c>
      <c r="G75" s="2" t="s">
        <v>34</v>
      </c>
      <c r="H75" s="2" t="s">
        <v>0</v>
      </c>
      <c r="I75" s="9">
        <v>7.2375643835616441E-2</v>
      </c>
      <c r="J75" s="10">
        <v>6.6769369863013697E-2</v>
      </c>
      <c r="K75" s="10">
        <v>4.2405863013698628E-2</v>
      </c>
      <c r="L75" s="10">
        <v>3.5768383561643836E-2</v>
      </c>
      <c r="M75" s="10">
        <v>1.6416767123287671E-2</v>
      </c>
      <c r="N75" s="10">
        <v>1.4206219178082192E-2</v>
      </c>
      <c r="O75" s="11">
        <v>0.28929809099999998</v>
      </c>
      <c r="P75" s="11">
        <v>0.28797445499999996</v>
      </c>
      <c r="Q75" s="11">
        <v>0.28833129099999999</v>
      </c>
      <c r="R75" s="11">
        <v>0.28069996400000002</v>
      </c>
      <c r="S75" s="11">
        <v>0.26778338100000004</v>
      </c>
      <c r="T75" s="11">
        <v>0.25026382400000002</v>
      </c>
    </row>
    <row r="76" spans="2:20" ht="21" x14ac:dyDescent="0.3">
      <c r="B76" s="2" t="str">
        <f>CONCATENATE(Tabla2[[#This Row],[sistema]],Tabla2[[#This Row],[cia]],Tabla2[[#This Row],[producto]],Tabla2[[#This Row],[producto cia]],Tabla2[[#This Row],[tarifa]],Tabla2[[#This Row],[fee]])</f>
        <v>BALEARESACCIONAFIJOPONIENTE6.1TD-</v>
      </c>
      <c r="C76" s="2" t="s">
        <v>27</v>
      </c>
      <c r="D76" s="3" t="s">
        <v>29</v>
      </c>
      <c r="E76" s="2" t="s">
        <v>101</v>
      </c>
      <c r="F76" s="2" t="s">
        <v>39</v>
      </c>
      <c r="G76" s="2" t="s">
        <v>34</v>
      </c>
      <c r="H76" s="2" t="s">
        <v>0</v>
      </c>
      <c r="I76" s="9">
        <v>6.1416739726027403E-2</v>
      </c>
      <c r="J76" s="10">
        <v>5.5810465753424653E-2</v>
      </c>
      <c r="K76" s="10">
        <v>3.144695890410959E-2</v>
      </c>
      <c r="L76" s="10">
        <v>2.4809479452054795E-2</v>
      </c>
      <c r="M76" s="10">
        <v>5.4578630136986302E-3</v>
      </c>
      <c r="N76" s="10">
        <v>3.247315068493151E-3</v>
      </c>
      <c r="O76" s="11">
        <v>0.283208091</v>
      </c>
      <c r="P76" s="11">
        <v>0.28188445499999998</v>
      </c>
      <c r="Q76" s="11">
        <v>0.28224129100000001</v>
      </c>
      <c r="R76" s="11">
        <v>0.27460996399999998</v>
      </c>
      <c r="S76" s="11">
        <v>0.261693381</v>
      </c>
      <c r="T76" s="11">
        <v>0.24417382399999998</v>
      </c>
    </row>
    <row r="77" spans="2:20" ht="21" x14ac:dyDescent="0.3">
      <c r="B77" s="2" t="str">
        <f>CONCATENATE(Tabla2[[#This Row],[sistema]],Tabla2[[#This Row],[cia]],Tabla2[[#This Row],[producto]],Tabla2[[#This Row],[producto cia]],Tabla2[[#This Row],[tarifa]],Tabla2[[#This Row],[fee]])</f>
        <v>BALEARESACCIONAFIJOPONIENTE+6.1TD-</v>
      </c>
      <c r="C77" s="2" t="s">
        <v>27</v>
      </c>
      <c r="D77" s="3" t="s">
        <v>29</v>
      </c>
      <c r="E77" s="2" t="s">
        <v>101</v>
      </c>
      <c r="F77" s="2" t="s">
        <v>38</v>
      </c>
      <c r="G77" s="2" t="s">
        <v>34</v>
      </c>
      <c r="H77" s="2" t="s">
        <v>0</v>
      </c>
      <c r="I77" s="9">
        <v>6.6896191780821915E-2</v>
      </c>
      <c r="J77" s="10">
        <v>6.1289917808219171E-2</v>
      </c>
      <c r="K77" s="10">
        <v>3.6926410958904109E-2</v>
      </c>
      <c r="L77" s="10">
        <v>3.0288931506849314E-2</v>
      </c>
      <c r="M77" s="10">
        <v>1.093731506849315E-2</v>
      </c>
      <c r="N77" s="10">
        <v>8.7267671232876716E-3</v>
      </c>
      <c r="O77" s="11">
        <v>0.283208091</v>
      </c>
      <c r="P77" s="11">
        <v>0.28188445499999998</v>
      </c>
      <c r="Q77" s="11">
        <v>0.28224129100000001</v>
      </c>
      <c r="R77" s="11">
        <v>0.27460996399999998</v>
      </c>
      <c r="S77" s="11">
        <v>0.261693381</v>
      </c>
      <c r="T77" s="11">
        <v>0.24417382399999998</v>
      </c>
    </row>
    <row r="78" spans="2:20" ht="21" x14ac:dyDescent="0.3">
      <c r="B78" s="2" t="str">
        <f>CONCATENATE(Tabla2[[#This Row],[sistema]],Tabla2[[#This Row],[cia]],Tabla2[[#This Row],[producto]],Tabla2[[#This Row],[producto cia]],Tabla2[[#This Row],[tarifa]],Tabla2[[#This Row],[fee]])</f>
        <v>BALEARESACCIONAFIJOTRAMONTANA6.1TD-</v>
      </c>
      <c r="C78" s="2" t="s">
        <v>27</v>
      </c>
      <c r="D78" s="3" t="s">
        <v>29</v>
      </c>
      <c r="E78" s="2" t="s">
        <v>101</v>
      </c>
      <c r="F78" s="2" t="s">
        <v>42</v>
      </c>
      <c r="G78" s="2" t="s">
        <v>34</v>
      </c>
      <c r="H78" s="2" t="s">
        <v>0</v>
      </c>
      <c r="I78" s="9">
        <v>6.1416739726027403E-2</v>
      </c>
      <c r="J78" s="10">
        <v>5.5810465753424653E-2</v>
      </c>
      <c r="K78" s="10">
        <v>3.144695890410959E-2</v>
      </c>
      <c r="L78" s="10">
        <v>2.4809479452054795E-2</v>
      </c>
      <c r="M78" s="10">
        <v>5.4578630136986302E-3</v>
      </c>
      <c r="N78" s="10">
        <v>3.247315068493151E-3</v>
      </c>
      <c r="O78" s="11">
        <v>0.278133091</v>
      </c>
      <c r="P78" s="11">
        <v>0.27680945500000004</v>
      </c>
      <c r="Q78" s="11">
        <v>0.27716629100000001</v>
      </c>
      <c r="R78" s="11">
        <v>0.26953496399999999</v>
      </c>
      <c r="S78" s="11">
        <v>0.25661838100000001</v>
      </c>
      <c r="T78" s="11">
        <v>0.23909882400000002</v>
      </c>
    </row>
    <row r="79" spans="2:20" ht="21" x14ac:dyDescent="0.3">
      <c r="B79" s="2" t="str">
        <f>CONCATENATE(Tabla2[[#This Row],[sistema]],Tabla2[[#This Row],[cia]],Tabla2[[#This Row],[producto]],Tabla2[[#This Row],[producto cia]],Tabla2[[#This Row],[tarifa]],Tabla2[[#This Row],[fee]])</f>
        <v>BALEARESACCIONAFIJOTRAMONTANA+6.1TD-</v>
      </c>
      <c r="C79" s="2" t="s">
        <v>27</v>
      </c>
      <c r="D79" s="3" t="s">
        <v>29</v>
      </c>
      <c r="E79" s="2" t="s">
        <v>101</v>
      </c>
      <c r="F79" s="2" t="s">
        <v>41</v>
      </c>
      <c r="G79" s="2" t="s">
        <v>34</v>
      </c>
      <c r="H79" s="2" t="s">
        <v>0</v>
      </c>
      <c r="I79" s="9">
        <v>6.4156465753424666E-2</v>
      </c>
      <c r="J79" s="10">
        <v>5.8550191780821915E-2</v>
      </c>
      <c r="K79" s="10">
        <v>3.4186684931506846E-2</v>
      </c>
      <c r="L79" s="10">
        <v>2.7549205479452055E-2</v>
      </c>
      <c r="M79" s="10">
        <v>8.1975890410958905E-3</v>
      </c>
      <c r="N79" s="10">
        <v>5.9870410958904113E-3</v>
      </c>
      <c r="O79" s="11">
        <v>0.278133091</v>
      </c>
      <c r="P79" s="11">
        <v>0.27680945500000004</v>
      </c>
      <c r="Q79" s="11">
        <v>0.27716629100000001</v>
      </c>
      <c r="R79" s="11">
        <v>0.26953496399999999</v>
      </c>
      <c r="S79" s="11">
        <v>0.25661838100000001</v>
      </c>
      <c r="T79" s="11">
        <v>0.23909882400000002</v>
      </c>
    </row>
    <row r="80" spans="2:20" ht="21" x14ac:dyDescent="0.3">
      <c r="B80" s="2" t="str">
        <f>CONCATENATE(Tabla2[[#This Row],[sistema]],Tabla2[[#This Row],[cia]],Tabla2[[#This Row],[producto]],Tabla2[[#This Row],[producto cia]],Tabla2[[#This Row],[tarifa]],Tabla2[[#This Row],[fee]])</f>
        <v>BALEARESACCIONAFIJOCIERZO6.2TD-</v>
      </c>
      <c r="C80" s="2" t="s">
        <v>27</v>
      </c>
      <c r="D80" s="3" t="s">
        <v>29</v>
      </c>
      <c r="E80" s="2" t="s">
        <v>101</v>
      </c>
      <c r="F80" s="2" t="s">
        <v>32</v>
      </c>
      <c r="G80" s="2" t="s">
        <v>35</v>
      </c>
      <c r="H80" s="2" t="s">
        <v>0</v>
      </c>
      <c r="I80" s="9">
        <v>6.0269534246575336E-2</v>
      </c>
      <c r="J80" s="10">
        <v>5.6977863013698629E-2</v>
      </c>
      <c r="K80" s="10">
        <v>3.7051178082191778E-2</v>
      </c>
      <c r="L80" s="10">
        <v>3.5406849315068496E-2</v>
      </c>
      <c r="M80" s="10">
        <v>1.9981287671232875E-2</v>
      </c>
      <c r="N80" s="10">
        <v>1.8683178082191779E-2</v>
      </c>
      <c r="O80" s="11">
        <v>0.25956928899999998</v>
      </c>
      <c r="P80" s="11">
        <v>0.26163657499999998</v>
      </c>
      <c r="Q80" s="11">
        <v>0.26616215799999998</v>
      </c>
      <c r="R80" s="11">
        <v>0.26196027299999997</v>
      </c>
      <c r="S80" s="11">
        <v>0.25348893699999997</v>
      </c>
      <c r="T80" s="11">
        <v>0.23331693800000003</v>
      </c>
    </row>
    <row r="81" spans="2:20" ht="21" x14ac:dyDescent="0.3">
      <c r="B81" s="2" t="str">
        <f>CONCATENATE(Tabla2[[#This Row],[sistema]],Tabla2[[#This Row],[cia]],Tabla2[[#This Row],[producto]],Tabla2[[#This Row],[producto cia]],Tabla2[[#This Row],[tarifa]],Tabla2[[#This Row],[fee]])</f>
        <v>BALEARESACCIONAFIJOLEVANTE6.2TD-</v>
      </c>
      <c r="C81" s="2" t="s">
        <v>27</v>
      </c>
      <c r="D81" s="3" t="s">
        <v>29</v>
      </c>
      <c r="E81" s="2" t="s">
        <v>101</v>
      </c>
      <c r="F81" s="2" t="s">
        <v>37</v>
      </c>
      <c r="G81" s="2" t="s">
        <v>35</v>
      </c>
      <c r="H81" s="2" t="s">
        <v>0</v>
      </c>
      <c r="I81" s="9">
        <v>4.383117808219178E-2</v>
      </c>
      <c r="J81" s="10">
        <v>4.0539506849315066E-2</v>
      </c>
      <c r="K81" s="10">
        <v>2.0612821917808218E-2</v>
      </c>
      <c r="L81" s="10">
        <v>1.8968493150684929E-2</v>
      </c>
      <c r="M81" s="10">
        <v>3.5429315068493147E-3</v>
      </c>
      <c r="N81" s="10">
        <v>2.2448219178082193E-3</v>
      </c>
      <c r="O81" s="11">
        <v>0.27073428900000002</v>
      </c>
      <c r="P81" s="11">
        <v>0.27280157500000002</v>
      </c>
      <c r="Q81" s="11">
        <v>0.27732715800000002</v>
      </c>
      <c r="R81" s="11">
        <v>0.273125273</v>
      </c>
      <c r="S81" s="11">
        <v>0.26465393700000001</v>
      </c>
      <c r="T81" s="11">
        <v>0.24448193800000001</v>
      </c>
    </row>
    <row r="82" spans="2:20" ht="21" x14ac:dyDescent="0.3">
      <c r="B82" s="2" t="str">
        <f>CONCATENATE(Tabla2[[#This Row],[sistema]],Tabla2[[#This Row],[cia]],Tabla2[[#This Row],[producto]],Tabla2[[#This Row],[producto cia]],Tabla2[[#This Row],[tarifa]],Tabla2[[#This Row],[fee]])</f>
        <v>BALEARESACCIONAFIJOLEVANTE+6.2TD-</v>
      </c>
      <c r="C82" s="2" t="s">
        <v>27</v>
      </c>
      <c r="D82" s="3" t="s">
        <v>29</v>
      </c>
      <c r="E82" s="2" t="s">
        <v>101</v>
      </c>
      <c r="F82" s="2" t="s">
        <v>36</v>
      </c>
      <c r="G82" s="2" t="s">
        <v>35</v>
      </c>
      <c r="H82" s="2" t="s">
        <v>0</v>
      </c>
      <c r="I82" s="9">
        <v>5.4790082191780817E-2</v>
      </c>
      <c r="J82" s="10">
        <v>5.149841095890411E-2</v>
      </c>
      <c r="K82" s="10">
        <v>3.1571726027397259E-2</v>
      </c>
      <c r="L82" s="10">
        <v>2.9927397260273974E-2</v>
      </c>
      <c r="M82" s="10">
        <v>1.4501835616438356E-2</v>
      </c>
      <c r="N82" s="10">
        <v>1.3203726027397259E-2</v>
      </c>
      <c r="O82" s="11">
        <v>0.27073428900000002</v>
      </c>
      <c r="P82" s="11">
        <v>0.27280157500000002</v>
      </c>
      <c r="Q82" s="11">
        <v>0.27732715800000002</v>
      </c>
      <c r="R82" s="11">
        <v>0.273125273</v>
      </c>
      <c r="S82" s="11">
        <v>0.26465393700000001</v>
      </c>
      <c r="T82" s="11">
        <v>0.24448193800000001</v>
      </c>
    </row>
    <row r="83" spans="2:20" ht="21" x14ac:dyDescent="0.3">
      <c r="B83" s="2" t="str">
        <f>CONCATENATE(Tabla2[[#This Row],[sistema]],Tabla2[[#This Row],[cia]],Tabla2[[#This Row],[producto]],Tabla2[[#This Row],[producto cia]],Tabla2[[#This Row],[tarifa]],Tabla2[[#This Row],[fee]])</f>
        <v>BALEARESACCIONAFIJOPONIENTE6.2TD-</v>
      </c>
      <c r="C83" s="2" t="s">
        <v>27</v>
      </c>
      <c r="D83" s="3" t="s">
        <v>29</v>
      </c>
      <c r="E83" s="2" t="s">
        <v>101</v>
      </c>
      <c r="F83" s="2" t="s">
        <v>39</v>
      </c>
      <c r="G83" s="2" t="s">
        <v>35</v>
      </c>
      <c r="H83" s="2" t="s">
        <v>0</v>
      </c>
      <c r="I83" s="9">
        <v>4.383117808219178E-2</v>
      </c>
      <c r="J83" s="10">
        <v>4.0539506849315066E-2</v>
      </c>
      <c r="K83" s="10">
        <v>2.0612821917808218E-2</v>
      </c>
      <c r="L83" s="10">
        <v>1.8968493150684929E-2</v>
      </c>
      <c r="M83" s="10">
        <v>3.5429315068493147E-3</v>
      </c>
      <c r="N83" s="10">
        <v>2.2448219178082193E-3</v>
      </c>
      <c r="O83" s="11">
        <v>0.26464428900000003</v>
      </c>
      <c r="P83" s="11">
        <v>0.26671157500000003</v>
      </c>
      <c r="Q83" s="11">
        <v>0.27123715800000003</v>
      </c>
      <c r="R83" s="11">
        <v>0.26703527299999996</v>
      </c>
      <c r="S83" s="11">
        <v>0.25856393700000002</v>
      </c>
      <c r="T83" s="11">
        <v>0.238391938</v>
      </c>
    </row>
    <row r="84" spans="2:20" ht="21" x14ac:dyDescent="0.3">
      <c r="B84" s="2" t="str">
        <f>CONCATENATE(Tabla2[[#This Row],[sistema]],Tabla2[[#This Row],[cia]],Tabla2[[#This Row],[producto]],Tabla2[[#This Row],[producto cia]],Tabla2[[#This Row],[tarifa]],Tabla2[[#This Row],[fee]])</f>
        <v>BALEARESACCIONAFIJOPONIENTE+6.2TD-</v>
      </c>
      <c r="C84" s="2" t="s">
        <v>27</v>
      </c>
      <c r="D84" s="3" t="s">
        <v>29</v>
      </c>
      <c r="E84" s="2" t="s">
        <v>101</v>
      </c>
      <c r="F84" s="2" t="s">
        <v>38</v>
      </c>
      <c r="G84" s="2" t="s">
        <v>35</v>
      </c>
      <c r="H84" s="2" t="s">
        <v>0</v>
      </c>
      <c r="I84" s="9">
        <v>4.9310630136986291E-2</v>
      </c>
      <c r="J84" s="10">
        <v>4.6018958904109591E-2</v>
      </c>
      <c r="K84" s="10">
        <v>2.6092273972602737E-2</v>
      </c>
      <c r="L84" s="10">
        <v>2.4447945205479455E-2</v>
      </c>
      <c r="M84" s="10">
        <v>9.0223835616438357E-3</v>
      </c>
      <c r="N84" s="10">
        <v>7.7242739726027399E-3</v>
      </c>
      <c r="O84" s="11">
        <v>0.26464428900000003</v>
      </c>
      <c r="P84" s="11">
        <v>0.26671157500000003</v>
      </c>
      <c r="Q84" s="11">
        <v>0.27123715800000003</v>
      </c>
      <c r="R84" s="11">
        <v>0.26703527299999996</v>
      </c>
      <c r="S84" s="11">
        <v>0.25856393700000002</v>
      </c>
      <c r="T84" s="11">
        <v>0.238391938</v>
      </c>
    </row>
    <row r="85" spans="2:20" ht="21" x14ac:dyDescent="0.3">
      <c r="B85" s="2" t="str">
        <f>CONCATENATE(Tabla2[[#This Row],[sistema]],Tabla2[[#This Row],[cia]],Tabla2[[#This Row],[producto]],Tabla2[[#This Row],[producto cia]],Tabla2[[#This Row],[tarifa]],Tabla2[[#This Row],[fee]])</f>
        <v>BALEARESACCIONAFIJOTRAMONTANA6.2TD-</v>
      </c>
      <c r="C85" s="2" t="s">
        <v>27</v>
      </c>
      <c r="D85" s="3" t="s">
        <v>29</v>
      </c>
      <c r="E85" s="2" t="s">
        <v>101</v>
      </c>
      <c r="F85" s="2" t="s">
        <v>42</v>
      </c>
      <c r="G85" s="2" t="s">
        <v>35</v>
      </c>
      <c r="H85" s="2" t="s">
        <v>0</v>
      </c>
      <c r="I85" s="9">
        <v>4.383117808219178E-2</v>
      </c>
      <c r="J85" s="10">
        <v>4.0539506849315066E-2</v>
      </c>
      <c r="K85" s="10">
        <v>2.0612821917808218E-2</v>
      </c>
      <c r="L85" s="10">
        <v>1.8968493150684929E-2</v>
      </c>
      <c r="M85" s="10">
        <v>3.5429315068493147E-3</v>
      </c>
      <c r="N85" s="10">
        <v>2.2448219178082193E-3</v>
      </c>
      <c r="O85" s="11">
        <v>0.25956928899999998</v>
      </c>
      <c r="P85" s="11">
        <v>0.26163657499999998</v>
      </c>
      <c r="Q85" s="11">
        <v>0.26616215799999998</v>
      </c>
      <c r="R85" s="11">
        <v>0.26196027299999997</v>
      </c>
      <c r="S85" s="11">
        <v>0.25348893699999997</v>
      </c>
      <c r="T85" s="11">
        <v>0.23331693800000003</v>
      </c>
    </row>
    <row r="86" spans="2:20" ht="21" x14ac:dyDescent="0.3">
      <c r="B86" s="2" t="str">
        <f>CONCATENATE(Tabla2[[#This Row],[sistema]],Tabla2[[#This Row],[cia]],Tabla2[[#This Row],[producto]],Tabla2[[#This Row],[producto cia]],Tabla2[[#This Row],[tarifa]],Tabla2[[#This Row],[fee]])</f>
        <v>BALEARESACCIONAFIJOTRAMONTANA+6.2TD-</v>
      </c>
      <c r="C86" s="2" t="s">
        <v>27</v>
      </c>
      <c r="D86" s="3" t="s">
        <v>29</v>
      </c>
      <c r="E86" s="2" t="s">
        <v>101</v>
      </c>
      <c r="F86" s="2" t="s">
        <v>41</v>
      </c>
      <c r="G86" s="2" t="s">
        <v>35</v>
      </c>
      <c r="H86" s="2" t="s">
        <v>0</v>
      </c>
      <c r="I86" s="9">
        <v>4.6570904109589036E-2</v>
      </c>
      <c r="J86" s="10">
        <v>4.3279232876712329E-2</v>
      </c>
      <c r="K86" s="10">
        <v>2.3352547945205478E-2</v>
      </c>
      <c r="L86" s="10">
        <v>2.1708219178082192E-2</v>
      </c>
      <c r="M86" s="10">
        <v>6.2826575342465754E-3</v>
      </c>
      <c r="N86" s="10">
        <v>4.9845479452054796E-3</v>
      </c>
      <c r="O86" s="11">
        <v>0.25956928899999998</v>
      </c>
      <c r="P86" s="11">
        <v>0.26163657499999998</v>
      </c>
      <c r="Q86" s="11">
        <v>0.26616215799999998</v>
      </c>
      <c r="R86" s="11">
        <v>0.26196027299999997</v>
      </c>
      <c r="S86" s="11">
        <v>0.25348893699999997</v>
      </c>
      <c r="T86" s="11">
        <v>0.23331693800000003</v>
      </c>
    </row>
    <row r="87" spans="2:20" ht="21" x14ac:dyDescent="0.3">
      <c r="B87" s="2" t="str">
        <f>CONCATENATE(Tabla2[[#This Row],[sistema]],Tabla2[[#This Row],[cia]],Tabla2[[#This Row],[producto]],Tabla2[[#This Row],[producto cia]],Tabla2[[#This Row],[tarifa]],Tabla2[[#This Row],[fee]])</f>
        <v>PENINSULAAEQFIJOARMONIA2.0TD3</v>
      </c>
      <c r="C87" s="2" t="s">
        <v>57</v>
      </c>
      <c r="D87" s="3" t="s">
        <v>43</v>
      </c>
      <c r="E87" s="2" t="s">
        <v>101</v>
      </c>
      <c r="F87" s="2" t="s">
        <v>44</v>
      </c>
      <c r="G87" s="2" t="s">
        <v>28</v>
      </c>
      <c r="H87" s="2">
        <v>3</v>
      </c>
      <c r="I87" s="9">
        <v>7.1803000000000006E-2</v>
      </c>
      <c r="J87" s="10">
        <v>5.5279999999999999E-3</v>
      </c>
      <c r="K87" s="10">
        <v>0</v>
      </c>
      <c r="L87" s="10">
        <v>0</v>
      </c>
      <c r="M87" s="10">
        <v>0</v>
      </c>
      <c r="N87" s="10">
        <v>0</v>
      </c>
      <c r="O87" s="11">
        <v>0.26552199999999998</v>
      </c>
      <c r="P87" s="11">
        <v>0.21193999999999999</v>
      </c>
      <c r="Q87" s="11">
        <v>0.175676</v>
      </c>
      <c r="R87" s="11">
        <v>0</v>
      </c>
      <c r="S87" s="11">
        <v>0</v>
      </c>
      <c r="T87" s="11">
        <v>0</v>
      </c>
    </row>
    <row r="88" spans="2:20" ht="21" x14ac:dyDescent="0.3">
      <c r="B88" s="2" t="str">
        <f>CONCATENATE(Tabla2[[#This Row],[sistema]],Tabla2[[#This Row],[cia]],Tabla2[[#This Row],[producto]],Tabla2[[#This Row],[producto cia]],Tabla2[[#This Row],[tarifa]],Tabla2[[#This Row],[fee]])</f>
        <v>PENINSULAAEQFIJOEQUILIBRIO2.0TD3</v>
      </c>
      <c r="C88" s="2" t="s">
        <v>57</v>
      </c>
      <c r="D88" s="3" t="s">
        <v>43</v>
      </c>
      <c r="E88" s="2" t="s">
        <v>101</v>
      </c>
      <c r="F88" s="2" t="s">
        <v>45</v>
      </c>
      <c r="G88" s="2" t="s">
        <v>28</v>
      </c>
      <c r="H88" s="2">
        <v>3</v>
      </c>
      <c r="I88" s="9">
        <v>8.1597000000000003E-2</v>
      </c>
      <c r="J88" s="10">
        <v>1.3542E-2</v>
      </c>
      <c r="K88" s="10">
        <v>0</v>
      </c>
      <c r="L88" s="10">
        <v>0</v>
      </c>
      <c r="M88" s="10">
        <v>0</v>
      </c>
      <c r="N88" s="10">
        <v>0</v>
      </c>
      <c r="O88" s="11">
        <v>0.26552199999999998</v>
      </c>
      <c r="P88" s="11">
        <v>0.21193999999999999</v>
      </c>
      <c r="Q88" s="11">
        <v>0.175676</v>
      </c>
      <c r="R88" s="11">
        <v>0</v>
      </c>
      <c r="S88" s="11">
        <v>0</v>
      </c>
      <c r="T88" s="11">
        <v>0</v>
      </c>
    </row>
    <row r="89" spans="2:20" ht="21" x14ac:dyDescent="0.3">
      <c r="B89" s="2" t="str">
        <f>CONCATENATE(Tabla2[[#This Row],[sistema]],Tabla2[[#This Row],[cia]],Tabla2[[#This Row],[producto]],Tabla2[[#This Row],[producto cia]],Tabla2[[#This Row],[tarifa]],Tabla2[[#This Row],[fee]])</f>
        <v>PENINSULAAEQFIJOSIMETRIA2.0TD3</v>
      </c>
      <c r="C89" s="2" t="s">
        <v>57</v>
      </c>
      <c r="D89" s="3" t="s">
        <v>43</v>
      </c>
      <c r="E89" s="2" t="s">
        <v>101</v>
      </c>
      <c r="F89" s="2" t="s">
        <v>46</v>
      </c>
      <c r="G89" s="2" t="s">
        <v>28</v>
      </c>
      <c r="H89" s="2">
        <v>3</v>
      </c>
      <c r="I89" s="9">
        <v>9.2145000000000005E-2</v>
      </c>
      <c r="J89" s="10">
        <v>2.2172000000000001E-2</v>
      </c>
      <c r="K89" s="10">
        <v>0</v>
      </c>
      <c r="L89" s="10">
        <v>0</v>
      </c>
      <c r="M89" s="10">
        <v>0</v>
      </c>
      <c r="N89" s="10">
        <v>0</v>
      </c>
      <c r="O89" s="11">
        <v>0.26552199999999998</v>
      </c>
      <c r="P89" s="11">
        <v>0.21193999999999999</v>
      </c>
      <c r="Q89" s="11">
        <v>0.175676</v>
      </c>
      <c r="R89" s="11">
        <v>0</v>
      </c>
      <c r="S89" s="11">
        <v>0</v>
      </c>
      <c r="T89" s="11">
        <v>0</v>
      </c>
    </row>
    <row r="90" spans="2:20" ht="21" x14ac:dyDescent="0.3">
      <c r="B90" s="2" t="str">
        <f>CONCATENATE(Tabla2[[#This Row],[sistema]],Tabla2[[#This Row],[cia]],Tabla2[[#This Row],[producto]],Tabla2[[#This Row],[producto cia]],Tabla2[[#This Row],[tarifa]],Tabla2[[#This Row],[fee]])</f>
        <v>PENINSULAAEQFIJOARMONIA2.0TD6</v>
      </c>
      <c r="C90" s="2" t="s">
        <v>57</v>
      </c>
      <c r="D90" s="3" t="s">
        <v>43</v>
      </c>
      <c r="E90" s="2" t="s">
        <v>101</v>
      </c>
      <c r="F90" s="2" t="s">
        <v>44</v>
      </c>
      <c r="G90" s="2" t="s">
        <v>28</v>
      </c>
      <c r="H90" s="2">
        <v>6</v>
      </c>
      <c r="I90" s="9">
        <v>7.1803000000000006E-2</v>
      </c>
      <c r="J90" s="10">
        <v>5.5279999999999999E-3</v>
      </c>
      <c r="K90" s="10">
        <v>0</v>
      </c>
      <c r="L90" s="10">
        <v>0</v>
      </c>
      <c r="M90" s="10">
        <v>0</v>
      </c>
      <c r="N90" s="10">
        <v>0</v>
      </c>
      <c r="O90" s="11">
        <v>0.26852199999999998</v>
      </c>
      <c r="P90" s="11">
        <v>0.21493999999999999</v>
      </c>
      <c r="Q90" s="11">
        <v>0.178676</v>
      </c>
      <c r="R90" s="11">
        <v>0</v>
      </c>
      <c r="S90" s="11">
        <v>0</v>
      </c>
      <c r="T90" s="11">
        <v>0</v>
      </c>
    </row>
    <row r="91" spans="2:20" ht="21" x14ac:dyDescent="0.3">
      <c r="B91" s="2" t="str">
        <f>CONCATENATE(Tabla2[[#This Row],[sistema]],Tabla2[[#This Row],[cia]],Tabla2[[#This Row],[producto]],Tabla2[[#This Row],[producto cia]],Tabla2[[#This Row],[tarifa]],Tabla2[[#This Row],[fee]])</f>
        <v>PENINSULAAEQFIJOEQUILIBRIO2.0TD6</v>
      </c>
      <c r="C91" s="2" t="s">
        <v>57</v>
      </c>
      <c r="D91" s="3" t="s">
        <v>43</v>
      </c>
      <c r="E91" s="2" t="s">
        <v>101</v>
      </c>
      <c r="F91" s="2" t="s">
        <v>45</v>
      </c>
      <c r="G91" s="2" t="s">
        <v>28</v>
      </c>
      <c r="H91" s="2">
        <v>6</v>
      </c>
      <c r="I91" s="9">
        <v>8.1597000000000003E-2</v>
      </c>
      <c r="J91" s="10">
        <v>1.3542E-2</v>
      </c>
      <c r="K91" s="10">
        <v>0</v>
      </c>
      <c r="L91" s="10">
        <v>0</v>
      </c>
      <c r="M91" s="10">
        <v>0</v>
      </c>
      <c r="N91" s="10">
        <v>0</v>
      </c>
      <c r="O91" s="11">
        <v>0.26852199999999998</v>
      </c>
      <c r="P91" s="11">
        <v>0.21493999999999999</v>
      </c>
      <c r="Q91" s="11">
        <v>0.178676</v>
      </c>
      <c r="R91" s="11">
        <v>0</v>
      </c>
      <c r="S91" s="11">
        <v>0</v>
      </c>
      <c r="T91" s="11">
        <v>0</v>
      </c>
    </row>
    <row r="92" spans="2:20" ht="21" x14ac:dyDescent="0.3">
      <c r="B92" s="2" t="str">
        <f>CONCATENATE(Tabla2[[#This Row],[sistema]],Tabla2[[#This Row],[cia]],Tabla2[[#This Row],[producto]],Tabla2[[#This Row],[producto cia]],Tabla2[[#This Row],[tarifa]],Tabla2[[#This Row],[fee]])</f>
        <v>PENINSULAAEQFIJOSIMETRIA2.0TD6</v>
      </c>
      <c r="C92" s="2" t="s">
        <v>57</v>
      </c>
      <c r="D92" s="3" t="s">
        <v>43</v>
      </c>
      <c r="E92" s="2" t="s">
        <v>101</v>
      </c>
      <c r="F92" s="2" t="s">
        <v>46</v>
      </c>
      <c r="G92" s="2" t="s">
        <v>28</v>
      </c>
      <c r="H92" s="2">
        <v>6</v>
      </c>
      <c r="I92" s="9">
        <v>9.2145000000000005E-2</v>
      </c>
      <c r="J92" s="10">
        <v>2.2172000000000001E-2</v>
      </c>
      <c r="K92" s="10">
        <v>0</v>
      </c>
      <c r="L92" s="10">
        <v>0</v>
      </c>
      <c r="M92" s="10">
        <v>0</v>
      </c>
      <c r="N92" s="10">
        <v>0</v>
      </c>
      <c r="O92" s="11">
        <v>0.26852199999999998</v>
      </c>
      <c r="P92" s="11">
        <v>0.21493999999999999</v>
      </c>
      <c r="Q92" s="11">
        <v>0.178676</v>
      </c>
      <c r="R92" s="11">
        <v>0</v>
      </c>
      <c r="S92" s="11">
        <v>0</v>
      </c>
      <c r="T92" s="11">
        <v>0</v>
      </c>
    </row>
    <row r="93" spans="2:20" ht="21" x14ac:dyDescent="0.3">
      <c r="B93" s="2" t="str">
        <f>CONCATENATE(Tabla2[[#This Row],[sistema]],Tabla2[[#This Row],[cia]],Tabla2[[#This Row],[producto]],Tabla2[[#This Row],[producto cia]],Tabla2[[#This Row],[tarifa]],Tabla2[[#This Row],[fee]])</f>
        <v>PENINSULAAEQFIJOARMONIA2.0TD8</v>
      </c>
      <c r="C93" s="2" t="s">
        <v>57</v>
      </c>
      <c r="D93" s="3" t="s">
        <v>43</v>
      </c>
      <c r="E93" s="2" t="s">
        <v>101</v>
      </c>
      <c r="F93" s="2" t="s">
        <v>44</v>
      </c>
      <c r="G93" s="2" t="s">
        <v>28</v>
      </c>
      <c r="H93" s="2">
        <v>8</v>
      </c>
      <c r="I93" s="9">
        <v>7.1803000000000006E-2</v>
      </c>
      <c r="J93" s="10">
        <v>5.5279999999999999E-3</v>
      </c>
      <c r="K93" s="10">
        <v>0</v>
      </c>
      <c r="L93" s="10">
        <v>0</v>
      </c>
      <c r="M93" s="10">
        <v>0</v>
      </c>
      <c r="N93" s="10">
        <v>0</v>
      </c>
      <c r="O93" s="11">
        <v>0.27052199999999998</v>
      </c>
      <c r="P93" s="11">
        <v>0.21690400000000001</v>
      </c>
      <c r="Q93" s="11">
        <v>0.180676</v>
      </c>
      <c r="R93" s="11">
        <v>0</v>
      </c>
      <c r="S93" s="11">
        <v>0</v>
      </c>
      <c r="T93" s="11">
        <v>0</v>
      </c>
    </row>
    <row r="94" spans="2:20" ht="21" x14ac:dyDescent="0.3">
      <c r="B94" s="2" t="str">
        <f>CONCATENATE(Tabla2[[#This Row],[sistema]],Tabla2[[#This Row],[cia]],Tabla2[[#This Row],[producto]],Tabla2[[#This Row],[producto cia]],Tabla2[[#This Row],[tarifa]],Tabla2[[#This Row],[fee]])</f>
        <v>PENINSULAAEQFIJOEQUILIBRIO2.0TD8</v>
      </c>
      <c r="C94" s="2" t="s">
        <v>57</v>
      </c>
      <c r="D94" s="3" t="s">
        <v>43</v>
      </c>
      <c r="E94" s="2" t="s">
        <v>101</v>
      </c>
      <c r="F94" s="2" t="s">
        <v>45</v>
      </c>
      <c r="G94" s="2" t="s">
        <v>28</v>
      </c>
      <c r="H94" s="2">
        <v>8</v>
      </c>
      <c r="I94" s="9">
        <v>8.1597000000000003E-2</v>
      </c>
      <c r="J94" s="10">
        <v>1.3542E-2</v>
      </c>
      <c r="K94" s="10">
        <v>0</v>
      </c>
      <c r="L94" s="10">
        <v>0</v>
      </c>
      <c r="M94" s="10">
        <v>0</v>
      </c>
      <c r="N94" s="10">
        <v>0</v>
      </c>
      <c r="O94" s="11">
        <v>0.27052199999999998</v>
      </c>
      <c r="P94" s="11">
        <v>0.21690400000000001</v>
      </c>
      <c r="Q94" s="11">
        <v>0.180676</v>
      </c>
      <c r="R94" s="11">
        <v>0</v>
      </c>
      <c r="S94" s="11">
        <v>0</v>
      </c>
      <c r="T94" s="11">
        <v>0</v>
      </c>
    </row>
    <row r="95" spans="2:20" ht="21" x14ac:dyDescent="0.3">
      <c r="B95" s="2" t="str">
        <f>CONCATENATE(Tabla2[[#This Row],[sistema]],Tabla2[[#This Row],[cia]],Tabla2[[#This Row],[producto]],Tabla2[[#This Row],[producto cia]],Tabla2[[#This Row],[tarifa]],Tabla2[[#This Row],[fee]])</f>
        <v>PENINSULAAEQFIJOSIMETRIA2.0TD8</v>
      </c>
      <c r="C95" s="2" t="s">
        <v>57</v>
      </c>
      <c r="D95" s="3" t="s">
        <v>43</v>
      </c>
      <c r="E95" s="2" t="s">
        <v>101</v>
      </c>
      <c r="F95" s="2" t="s">
        <v>46</v>
      </c>
      <c r="G95" s="2" t="s">
        <v>28</v>
      </c>
      <c r="H95" s="2">
        <v>8</v>
      </c>
      <c r="I95" s="9">
        <v>9.2145000000000005E-2</v>
      </c>
      <c r="J95" s="10">
        <v>2.2172000000000001E-2</v>
      </c>
      <c r="K95" s="10">
        <v>0</v>
      </c>
      <c r="L95" s="10">
        <v>0</v>
      </c>
      <c r="M95" s="10">
        <v>0</v>
      </c>
      <c r="N95" s="10">
        <v>0</v>
      </c>
      <c r="O95" s="11">
        <v>0.27052199999999998</v>
      </c>
      <c r="P95" s="11">
        <v>0.21690400000000001</v>
      </c>
      <c r="Q95" s="11">
        <v>0.180676</v>
      </c>
      <c r="R95" s="11">
        <v>0</v>
      </c>
      <c r="S95" s="11">
        <v>0</v>
      </c>
      <c r="T95" s="11">
        <v>0</v>
      </c>
    </row>
    <row r="96" spans="2:20" ht="21" x14ac:dyDescent="0.3">
      <c r="B96" s="2" t="str">
        <f>CONCATENATE(Tabla2[[#This Row],[sistema]],Tabla2[[#This Row],[cia]],Tabla2[[#This Row],[producto]],Tabla2[[#This Row],[producto cia]],Tabla2[[#This Row],[tarifa]],Tabla2[[#This Row],[fee]])</f>
        <v>PENINSULAAEQFIJOARMONIA2.0TD10</v>
      </c>
      <c r="C96" s="2" t="s">
        <v>57</v>
      </c>
      <c r="D96" s="3" t="s">
        <v>43</v>
      </c>
      <c r="E96" s="2" t="s">
        <v>101</v>
      </c>
      <c r="F96" s="2" t="s">
        <v>44</v>
      </c>
      <c r="G96" s="2" t="s">
        <v>28</v>
      </c>
      <c r="H96" s="2">
        <v>10</v>
      </c>
      <c r="I96" s="9">
        <v>7.1803000000000006E-2</v>
      </c>
      <c r="J96" s="10">
        <v>5.5279999999999999E-3</v>
      </c>
      <c r="K96" s="10">
        <v>0</v>
      </c>
      <c r="L96" s="10">
        <v>0</v>
      </c>
      <c r="M96" s="10">
        <v>0</v>
      </c>
      <c r="N96" s="10">
        <v>0</v>
      </c>
      <c r="O96" s="11">
        <v>0.27252199999999999</v>
      </c>
      <c r="P96" s="11">
        <v>0.21894</v>
      </c>
      <c r="Q96" s="11">
        <v>0.18267600000000001</v>
      </c>
      <c r="R96" s="11">
        <v>0</v>
      </c>
      <c r="S96" s="11">
        <v>0</v>
      </c>
      <c r="T96" s="11">
        <v>0</v>
      </c>
    </row>
    <row r="97" spans="2:20" ht="21" x14ac:dyDescent="0.3">
      <c r="B97" s="2" t="str">
        <f>CONCATENATE(Tabla2[[#This Row],[sistema]],Tabla2[[#This Row],[cia]],Tabla2[[#This Row],[producto]],Tabla2[[#This Row],[producto cia]],Tabla2[[#This Row],[tarifa]],Tabla2[[#This Row],[fee]])</f>
        <v>PENINSULAAEQFIJOEQUILIBRIO2.0TD10</v>
      </c>
      <c r="C97" s="2" t="s">
        <v>57</v>
      </c>
      <c r="D97" s="3" t="s">
        <v>43</v>
      </c>
      <c r="E97" s="2" t="s">
        <v>101</v>
      </c>
      <c r="F97" s="2" t="s">
        <v>45</v>
      </c>
      <c r="G97" s="2" t="s">
        <v>28</v>
      </c>
      <c r="H97" s="2">
        <v>10</v>
      </c>
      <c r="I97" s="9">
        <v>8.1597000000000003E-2</v>
      </c>
      <c r="J97" s="10">
        <v>1.3542E-2</v>
      </c>
      <c r="K97" s="10">
        <v>0</v>
      </c>
      <c r="L97" s="10">
        <v>0</v>
      </c>
      <c r="M97" s="10">
        <v>0</v>
      </c>
      <c r="N97" s="10">
        <v>0</v>
      </c>
      <c r="O97" s="11">
        <v>0.27252199999999999</v>
      </c>
      <c r="P97" s="11">
        <v>0.21894</v>
      </c>
      <c r="Q97" s="11">
        <v>0.18267600000000001</v>
      </c>
      <c r="R97" s="11">
        <v>0</v>
      </c>
      <c r="S97" s="11">
        <v>0</v>
      </c>
      <c r="T97" s="11">
        <v>0</v>
      </c>
    </row>
    <row r="98" spans="2:20" ht="21" x14ac:dyDescent="0.3">
      <c r="B98" s="2" t="str">
        <f>CONCATENATE(Tabla2[[#This Row],[sistema]],Tabla2[[#This Row],[cia]],Tabla2[[#This Row],[producto]],Tabla2[[#This Row],[producto cia]],Tabla2[[#This Row],[tarifa]],Tabla2[[#This Row],[fee]])</f>
        <v>PENINSULAAEQFIJOSIMETRIA2.0TD10</v>
      </c>
      <c r="C98" s="2" t="s">
        <v>57</v>
      </c>
      <c r="D98" s="3" t="s">
        <v>43</v>
      </c>
      <c r="E98" s="2" t="s">
        <v>101</v>
      </c>
      <c r="F98" s="2" t="s">
        <v>46</v>
      </c>
      <c r="G98" s="2" t="s">
        <v>28</v>
      </c>
      <c r="H98" s="2">
        <v>10</v>
      </c>
      <c r="I98" s="9">
        <v>9.2145000000000005E-2</v>
      </c>
      <c r="J98" s="10">
        <v>2.2172000000000001E-2</v>
      </c>
      <c r="K98" s="10">
        <v>0</v>
      </c>
      <c r="L98" s="10">
        <v>0</v>
      </c>
      <c r="M98" s="10">
        <v>0</v>
      </c>
      <c r="N98" s="10">
        <v>0</v>
      </c>
      <c r="O98" s="11">
        <v>0.27252199999999999</v>
      </c>
      <c r="P98" s="11">
        <v>0.21894</v>
      </c>
      <c r="Q98" s="11">
        <v>0.18267600000000001</v>
      </c>
      <c r="R98" s="11">
        <v>0</v>
      </c>
      <c r="S98" s="11">
        <v>0</v>
      </c>
      <c r="T98" s="11">
        <v>0</v>
      </c>
    </row>
    <row r="99" spans="2:20" ht="21" x14ac:dyDescent="0.3">
      <c r="B99" s="2" t="str">
        <f>CONCATENATE(Tabla2[[#This Row],[sistema]],Tabla2[[#This Row],[cia]],Tabla2[[#This Row],[producto]],Tabla2[[#This Row],[producto cia]],Tabla2[[#This Row],[tarifa]],Tabla2[[#This Row],[fee]])</f>
        <v>PENINSULAAEQFIJOARMONIA2.0TD15</v>
      </c>
      <c r="C99" s="2" t="s">
        <v>57</v>
      </c>
      <c r="D99" s="3" t="s">
        <v>43</v>
      </c>
      <c r="E99" s="2" t="s">
        <v>101</v>
      </c>
      <c r="F99" s="2" t="s">
        <v>44</v>
      </c>
      <c r="G99" s="2" t="s">
        <v>28</v>
      </c>
      <c r="H99" s="2">
        <v>15</v>
      </c>
      <c r="I99" s="9">
        <v>7.1803000000000006E-2</v>
      </c>
      <c r="J99" s="10">
        <v>5.5279999999999999E-3</v>
      </c>
      <c r="K99" s="10">
        <v>0</v>
      </c>
      <c r="L99" s="10">
        <v>0</v>
      </c>
      <c r="M99" s="10">
        <v>0</v>
      </c>
      <c r="N99" s="10">
        <v>0</v>
      </c>
      <c r="O99" s="11">
        <v>0.27752199999999999</v>
      </c>
      <c r="P99" s="11">
        <v>0.22394</v>
      </c>
      <c r="Q99" s="11">
        <v>0.18767600000000001</v>
      </c>
      <c r="R99" s="11">
        <v>0</v>
      </c>
      <c r="S99" s="11">
        <v>0</v>
      </c>
      <c r="T99" s="11">
        <v>0</v>
      </c>
    </row>
    <row r="100" spans="2:20" ht="21" x14ac:dyDescent="0.3">
      <c r="B100" s="2" t="str">
        <f>CONCATENATE(Tabla2[[#This Row],[sistema]],Tabla2[[#This Row],[cia]],Tabla2[[#This Row],[producto]],Tabla2[[#This Row],[producto cia]],Tabla2[[#This Row],[tarifa]],Tabla2[[#This Row],[fee]])</f>
        <v>PENINSULAAEQFIJOEQUILIBRIO2.0TD15</v>
      </c>
      <c r="C100" s="2" t="s">
        <v>57</v>
      </c>
      <c r="D100" s="3" t="s">
        <v>43</v>
      </c>
      <c r="E100" s="2" t="s">
        <v>101</v>
      </c>
      <c r="F100" s="2" t="s">
        <v>45</v>
      </c>
      <c r="G100" s="2" t="s">
        <v>28</v>
      </c>
      <c r="H100" s="2">
        <v>15</v>
      </c>
      <c r="I100" s="9">
        <v>8.1597000000000003E-2</v>
      </c>
      <c r="J100" s="10">
        <v>1.3542E-2</v>
      </c>
      <c r="K100" s="10">
        <v>0</v>
      </c>
      <c r="L100" s="10">
        <v>0</v>
      </c>
      <c r="M100" s="10">
        <v>0</v>
      </c>
      <c r="N100" s="10">
        <v>0</v>
      </c>
      <c r="O100" s="11">
        <v>0.27752199999999999</v>
      </c>
      <c r="P100" s="11">
        <v>0.22394</v>
      </c>
      <c r="Q100" s="11">
        <v>0.18767600000000001</v>
      </c>
      <c r="R100" s="11">
        <v>0</v>
      </c>
      <c r="S100" s="11">
        <v>0</v>
      </c>
      <c r="T100" s="11">
        <v>0</v>
      </c>
    </row>
    <row r="101" spans="2:20" ht="21" x14ac:dyDescent="0.3">
      <c r="B101" s="2" t="str">
        <f>CONCATENATE(Tabla2[[#This Row],[sistema]],Tabla2[[#This Row],[cia]],Tabla2[[#This Row],[producto]],Tabla2[[#This Row],[producto cia]],Tabla2[[#This Row],[tarifa]],Tabla2[[#This Row],[fee]])</f>
        <v>PENINSULAAEQFIJOSIMETRIA2.0TD15</v>
      </c>
      <c r="C101" s="2" t="s">
        <v>57</v>
      </c>
      <c r="D101" s="3" t="s">
        <v>43</v>
      </c>
      <c r="E101" s="2" t="s">
        <v>101</v>
      </c>
      <c r="F101" s="2" t="s">
        <v>46</v>
      </c>
      <c r="G101" s="2" t="s">
        <v>28</v>
      </c>
      <c r="H101" s="2">
        <v>15</v>
      </c>
      <c r="I101" s="9">
        <v>9.2145000000000005E-2</v>
      </c>
      <c r="J101" s="10">
        <v>2.2172000000000001E-2</v>
      </c>
      <c r="K101" s="10">
        <v>0</v>
      </c>
      <c r="L101" s="10">
        <v>0</v>
      </c>
      <c r="M101" s="10">
        <v>0</v>
      </c>
      <c r="N101" s="10">
        <v>0</v>
      </c>
      <c r="O101" s="11">
        <v>0.27752199999999999</v>
      </c>
      <c r="P101" s="11">
        <v>0.22394</v>
      </c>
      <c r="Q101" s="11">
        <v>0.18767600000000001</v>
      </c>
      <c r="R101" s="11">
        <v>0</v>
      </c>
      <c r="S101" s="11">
        <v>0</v>
      </c>
      <c r="T101" s="11">
        <v>0</v>
      </c>
    </row>
    <row r="102" spans="2:20" ht="21" x14ac:dyDescent="0.3">
      <c r="B102" s="2" t="str">
        <f>CONCATENATE(Tabla2[[#This Row],[sistema]],Tabla2[[#This Row],[cia]],Tabla2[[#This Row],[producto]],Tabla2[[#This Row],[producto cia]],Tabla2[[#This Row],[tarifa]],Tabla2[[#This Row],[fee]])</f>
        <v>PENINSULAAEQFIJOARMONIA2.0TD20</v>
      </c>
      <c r="C102" s="2" t="s">
        <v>57</v>
      </c>
      <c r="D102" s="3" t="s">
        <v>43</v>
      </c>
      <c r="E102" s="2" t="s">
        <v>101</v>
      </c>
      <c r="F102" s="2" t="s">
        <v>44</v>
      </c>
      <c r="G102" s="2" t="s">
        <v>28</v>
      </c>
      <c r="H102" s="2">
        <v>20</v>
      </c>
      <c r="I102" s="9">
        <v>7.1803000000000006E-2</v>
      </c>
      <c r="J102" s="10">
        <v>5.5279999999999999E-3</v>
      </c>
      <c r="K102" s="10">
        <v>0</v>
      </c>
      <c r="L102" s="10">
        <v>0</v>
      </c>
      <c r="M102" s="10">
        <v>0</v>
      </c>
      <c r="N102" s="10">
        <v>0</v>
      </c>
      <c r="O102" s="11">
        <v>0.282522</v>
      </c>
      <c r="P102" s="11">
        <v>0.22894</v>
      </c>
      <c r="Q102" s="11">
        <v>0.19267599999999999</v>
      </c>
      <c r="R102" s="11">
        <v>0</v>
      </c>
      <c r="S102" s="11">
        <v>0</v>
      </c>
      <c r="T102" s="11">
        <v>0</v>
      </c>
    </row>
    <row r="103" spans="2:20" ht="21" x14ac:dyDescent="0.3">
      <c r="B103" s="2" t="str">
        <f>CONCATENATE(Tabla2[[#This Row],[sistema]],Tabla2[[#This Row],[cia]],Tabla2[[#This Row],[producto]],Tabla2[[#This Row],[producto cia]],Tabla2[[#This Row],[tarifa]],Tabla2[[#This Row],[fee]])</f>
        <v>PENINSULAAEQFIJOEQUILIBRIO2.0TD20</v>
      </c>
      <c r="C103" s="2" t="s">
        <v>57</v>
      </c>
      <c r="D103" s="3" t="s">
        <v>43</v>
      </c>
      <c r="E103" s="2" t="s">
        <v>101</v>
      </c>
      <c r="F103" s="2" t="s">
        <v>45</v>
      </c>
      <c r="G103" s="2" t="s">
        <v>28</v>
      </c>
      <c r="H103" s="2">
        <v>20</v>
      </c>
      <c r="I103" s="9">
        <v>8.1597000000000003E-2</v>
      </c>
      <c r="J103" s="10">
        <v>1.3542E-2</v>
      </c>
      <c r="K103" s="10">
        <v>0</v>
      </c>
      <c r="L103" s="10">
        <v>0</v>
      </c>
      <c r="M103" s="10">
        <v>0</v>
      </c>
      <c r="N103" s="10">
        <v>0</v>
      </c>
      <c r="O103" s="11">
        <v>0.282522</v>
      </c>
      <c r="P103" s="11">
        <v>0.22894</v>
      </c>
      <c r="Q103" s="11">
        <v>0.19267599999999999</v>
      </c>
      <c r="R103" s="11">
        <v>0</v>
      </c>
      <c r="S103" s="11">
        <v>0</v>
      </c>
      <c r="T103" s="11">
        <v>0</v>
      </c>
    </row>
    <row r="104" spans="2:20" ht="21" x14ac:dyDescent="0.3">
      <c r="B104" s="2" t="str">
        <f>CONCATENATE(Tabla2[[#This Row],[sistema]],Tabla2[[#This Row],[cia]],Tabla2[[#This Row],[producto]],Tabla2[[#This Row],[producto cia]],Tabla2[[#This Row],[tarifa]],Tabla2[[#This Row],[fee]])</f>
        <v>PENINSULAAEQFIJOSIMETRIA2.0TD20</v>
      </c>
      <c r="C104" s="2" t="s">
        <v>57</v>
      </c>
      <c r="D104" s="3" t="s">
        <v>43</v>
      </c>
      <c r="E104" s="2" t="s">
        <v>101</v>
      </c>
      <c r="F104" s="2" t="s">
        <v>46</v>
      </c>
      <c r="G104" s="2" t="s">
        <v>28</v>
      </c>
      <c r="H104" s="2">
        <v>20</v>
      </c>
      <c r="I104" s="9">
        <v>9.2145000000000005E-2</v>
      </c>
      <c r="J104" s="10">
        <v>2.2172000000000001E-2</v>
      </c>
      <c r="K104" s="10">
        <v>0</v>
      </c>
      <c r="L104" s="10">
        <v>0</v>
      </c>
      <c r="M104" s="10">
        <v>0</v>
      </c>
      <c r="N104" s="10">
        <v>0</v>
      </c>
      <c r="O104" s="11">
        <v>0.282522</v>
      </c>
      <c r="P104" s="11">
        <v>0.22894</v>
      </c>
      <c r="Q104" s="11">
        <v>0.19267599999999999</v>
      </c>
      <c r="R104" s="11">
        <v>0</v>
      </c>
      <c r="S104" s="11">
        <v>0</v>
      </c>
      <c r="T104" s="11">
        <v>0</v>
      </c>
    </row>
    <row r="105" spans="2:20" ht="21" x14ac:dyDescent="0.3">
      <c r="B105" s="2" t="str">
        <f>CONCATENATE(Tabla2[[#This Row],[sistema]],Tabla2[[#This Row],[cia]],Tabla2[[#This Row],[producto]],Tabla2[[#This Row],[producto cia]],Tabla2[[#This Row],[tarifa]],Tabla2[[#This Row],[fee]])</f>
        <v>PENINSULAAEQFIJOARMONIA2.0TD25</v>
      </c>
      <c r="C105" s="2" t="s">
        <v>57</v>
      </c>
      <c r="D105" s="3" t="s">
        <v>43</v>
      </c>
      <c r="E105" s="2" t="s">
        <v>101</v>
      </c>
      <c r="F105" s="2" t="s">
        <v>44</v>
      </c>
      <c r="G105" s="2" t="s">
        <v>28</v>
      </c>
      <c r="H105" s="2">
        <v>25</v>
      </c>
      <c r="I105" s="9">
        <v>7.1803000000000006E-2</v>
      </c>
      <c r="J105" s="10">
        <v>5.5279999999999999E-3</v>
      </c>
      <c r="K105" s="10">
        <v>0</v>
      </c>
      <c r="L105" s="10">
        <v>0</v>
      </c>
      <c r="M105" s="10">
        <v>0</v>
      </c>
      <c r="N105" s="10">
        <v>0</v>
      </c>
      <c r="O105" s="11">
        <v>0.287522</v>
      </c>
      <c r="P105" s="11">
        <v>0.23394000000000001</v>
      </c>
      <c r="Q105" s="11">
        <v>0.19747600000000001</v>
      </c>
      <c r="R105" s="11">
        <v>0</v>
      </c>
      <c r="S105" s="11">
        <v>0</v>
      </c>
      <c r="T105" s="11">
        <v>0</v>
      </c>
    </row>
    <row r="106" spans="2:20" ht="21" x14ac:dyDescent="0.3">
      <c r="B106" s="2" t="str">
        <f>CONCATENATE(Tabla2[[#This Row],[sistema]],Tabla2[[#This Row],[cia]],Tabla2[[#This Row],[producto]],Tabla2[[#This Row],[producto cia]],Tabla2[[#This Row],[tarifa]],Tabla2[[#This Row],[fee]])</f>
        <v>PENINSULAAEQFIJOEQUILIBRIO2.0TD25</v>
      </c>
      <c r="C106" s="2" t="s">
        <v>57</v>
      </c>
      <c r="D106" s="3" t="s">
        <v>43</v>
      </c>
      <c r="E106" s="2" t="s">
        <v>101</v>
      </c>
      <c r="F106" s="2" t="s">
        <v>45</v>
      </c>
      <c r="G106" s="2" t="s">
        <v>28</v>
      </c>
      <c r="H106" s="2">
        <v>25</v>
      </c>
      <c r="I106" s="9">
        <v>8.1597000000000003E-2</v>
      </c>
      <c r="J106" s="10">
        <v>1.3542E-2</v>
      </c>
      <c r="K106" s="10">
        <v>0</v>
      </c>
      <c r="L106" s="10">
        <v>0</v>
      </c>
      <c r="M106" s="10">
        <v>0</v>
      </c>
      <c r="N106" s="10">
        <v>0</v>
      </c>
      <c r="O106" s="11">
        <v>0.287522</v>
      </c>
      <c r="P106" s="11">
        <v>0.23394000000000001</v>
      </c>
      <c r="Q106" s="11">
        <v>0.19747600000000001</v>
      </c>
      <c r="R106" s="11">
        <v>0</v>
      </c>
      <c r="S106" s="11">
        <v>0</v>
      </c>
      <c r="T106" s="11">
        <v>0</v>
      </c>
    </row>
    <row r="107" spans="2:20" ht="21" x14ac:dyDescent="0.3">
      <c r="B107" s="2" t="str">
        <f>CONCATENATE(Tabla2[[#This Row],[sistema]],Tabla2[[#This Row],[cia]],Tabla2[[#This Row],[producto]],Tabla2[[#This Row],[producto cia]],Tabla2[[#This Row],[tarifa]],Tabla2[[#This Row],[fee]])</f>
        <v>PENINSULAAEQFIJOSIMETRIA2.0TD25</v>
      </c>
      <c r="C107" s="2" t="s">
        <v>57</v>
      </c>
      <c r="D107" s="3" t="s">
        <v>43</v>
      </c>
      <c r="E107" s="2" t="s">
        <v>101</v>
      </c>
      <c r="F107" s="2" t="s">
        <v>46</v>
      </c>
      <c r="G107" s="2" t="s">
        <v>28</v>
      </c>
      <c r="H107" s="2">
        <v>25</v>
      </c>
      <c r="I107" s="9">
        <v>9.2145000000000005E-2</v>
      </c>
      <c r="J107" s="10">
        <v>2.2172000000000001E-2</v>
      </c>
      <c r="K107" s="10">
        <v>0</v>
      </c>
      <c r="L107" s="10">
        <v>0</v>
      </c>
      <c r="M107" s="10">
        <v>0</v>
      </c>
      <c r="N107" s="10">
        <v>0</v>
      </c>
      <c r="O107" s="11">
        <v>0.287522</v>
      </c>
      <c r="P107" s="11">
        <v>0.23394000000000001</v>
      </c>
      <c r="Q107" s="11">
        <v>0.19747600000000001</v>
      </c>
      <c r="R107" s="11">
        <v>0</v>
      </c>
      <c r="S107" s="11">
        <v>0</v>
      </c>
      <c r="T107" s="11">
        <v>0</v>
      </c>
    </row>
    <row r="108" spans="2:20" ht="21" x14ac:dyDescent="0.3">
      <c r="B108" s="2" t="str">
        <f>CONCATENATE(Tabla2[[#This Row],[sistema]],Tabla2[[#This Row],[cia]],Tabla2[[#This Row],[producto]],Tabla2[[#This Row],[producto cia]],Tabla2[[#This Row],[tarifa]],Tabla2[[#This Row],[fee]])</f>
        <v>PENINSULAAEQFIJOARMONIA2.0TD30</v>
      </c>
      <c r="C108" s="2" t="s">
        <v>57</v>
      </c>
      <c r="D108" s="3" t="s">
        <v>43</v>
      </c>
      <c r="E108" s="2" t="s">
        <v>101</v>
      </c>
      <c r="F108" s="2" t="s">
        <v>44</v>
      </c>
      <c r="G108" s="2" t="s">
        <v>28</v>
      </c>
      <c r="H108" s="2">
        <v>30</v>
      </c>
      <c r="I108" s="9">
        <v>7.1803000000000006E-2</v>
      </c>
      <c r="J108" s="10">
        <v>5.5279999999999999E-3</v>
      </c>
      <c r="K108" s="10">
        <v>0</v>
      </c>
      <c r="L108" s="10">
        <v>0</v>
      </c>
      <c r="M108" s="10">
        <v>0</v>
      </c>
      <c r="N108" s="10">
        <v>0</v>
      </c>
      <c r="O108" s="11">
        <v>0.292522</v>
      </c>
      <c r="P108" s="11">
        <v>0.23894000000000001</v>
      </c>
      <c r="Q108" s="11">
        <v>0.202676</v>
      </c>
      <c r="R108" s="11">
        <v>0</v>
      </c>
      <c r="S108" s="11">
        <v>0</v>
      </c>
      <c r="T108" s="11">
        <v>0</v>
      </c>
    </row>
    <row r="109" spans="2:20" ht="21" x14ac:dyDescent="0.3">
      <c r="B109" s="2" t="str">
        <f>CONCATENATE(Tabla2[[#This Row],[sistema]],Tabla2[[#This Row],[cia]],Tabla2[[#This Row],[producto]],Tabla2[[#This Row],[producto cia]],Tabla2[[#This Row],[tarifa]],Tabla2[[#This Row],[fee]])</f>
        <v>PENINSULAAEQFIJOEQUILIBRIO2.0TD30</v>
      </c>
      <c r="C109" s="2" t="s">
        <v>57</v>
      </c>
      <c r="D109" s="3" t="s">
        <v>43</v>
      </c>
      <c r="E109" s="2" t="s">
        <v>101</v>
      </c>
      <c r="F109" s="2" t="s">
        <v>45</v>
      </c>
      <c r="G109" s="2" t="s">
        <v>28</v>
      </c>
      <c r="H109" s="2">
        <v>30</v>
      </c>
      <c r="I109" s="9">
        <v>8.1597000000000003E-2</v>
      </c>
      <c r="J109" s="10">
        <v>1.3542E-2</v>
      </c>
      <c r="K109" s="10">
        <v>0</v>
      </c>
      <c r="L109" s="10">
        <v>0</v>
      </c>
      <c r="M109" s="10">
        <v>0</v>
      </c>
      <c r="N109" s="10">
        <v>0</v>
      </c>
      <c r="O109" s="11">
        <v>0.292522</v>
      </c>
      <c r="P109" s="11">
        <v>0.23894000000000001</v>
      </c>
      <c r="Q109" s="11">
        <v>0.202676</v>
      </c>
      <c r="R109" s="11">
        <v>0</v>
      </c>
      <c r="S109" s="11">
        <v>0</v>
      </c>
      <c r="T109" s="11">
        <v>0</v>
      </c>
    </row>
    <row r="110" spans="2:20" ht="21" x14ac:dyDescent="0.3">
      <c r="B110" s="2" t="str">
        <f>CONCATENATE(Tabla2[[#This Row],[sistema]],Tabla2[[#This Row],[cia]],Tabla2[[#This Row],[producto]],Tabla2[[#This Row],[producto cia]],Tabla2[[#This Row],[tarifa]],Tabla2[[#This Row],[fee]])</f>
        <v>PENINSULAAEQFIJOSIMETRIA2.0TD30</v>
      </c>
      <c r="C110" s="2" t="s">
        <v>57</v>
      </c>
      <c r="D110" s="3" t="s">
        <v>43</v>
      </c>
      <c r="E110" s="2" t="s">
        <v>101</v>
      </c>
      <c r="F110" s="2" t="s">
        <v>46</v>
      </c>
      <c r="G110" s="2" t="s">
        <v>28</v>
      </c>
      <c r="H110" s="2">
        <v>30</v>
      </c>
      <c r="I110" s="9">
        <v>9.2145000000000005E-2</v>
      </c>
      <c r="J110" s="10">
        <v>2.2172000000000001E-2</v>
      </c>
      <c r="K110" s="10">
        <v>0</v>
      </c>
      <c r="L110" s="10">
        <v>0</v>
      </c>
      <c r="M110" s="10">
        <v>0</v>
      </c>
      <c r="N110" s="10">
        <v>0</v>
      </c>
      <c r="O110" s="11">
        <v>0.292522</v>
      </c>
      <c r="P110" s="11">
        <v>0.23894000000000001</v>
      </c>
      <c r="Q110" s="11">
        <v>0.202676</v>
      </c>
      <c r="R110" s="11">
        <v>0</v>
      </c>
      <c r="S110" s="11">
        <v>0</v>
      </c>
      <c r="T110" s="11">
        <v>0</v>
      </c>
    </row>
    <row r="111" spans="2:20" ht="21" x14ac:dyDescent="0.3">
      <c r="B111" s="2" t="str">
        <f>CONCATENATE(Tabla2[[#This Row],[sistema]],Tabla2[[#This Row],[cia]],Tabla2[[#This Row],[producto]],Tabla2[[#This Row],[producto cia]],Tabla2[[#This Row],[tarifa]],Tabla2[[#This Row],[fee]])</f>
        <v>PENINSULAAEQFIJOARMONIA3.0TD3</v>
      </c>
      <c r="C111" s="2" t="s">
        <v>57</v>
      </c>
      <c r="D111" s="3" t="s">
        <v>43</v>
      </c>
      <c r="E111" s="2" t="s">
        <v>101</v>
      </c>
      <c r="F111" s="2" t="s">
        <v>44</v>
      </c>
      <c r="G111" s="2" t="s">
        <v>33</v>
      </c>
      <c r="H111" s="2">
        <v>3</v>
      </c>
      <c r="I111" s="9">
        <v>3.8308000000000002E-2</v>
      </c>
      <c r="J111" s="10">
        <v>3.2599999999999997E-2</v>
      </c>
      <c r="K111" s="10">
        <v>1.09654E-2</v>
      </c>
      <c r="L111" s="10">
        <v>1.0011000000000001E-2</v>
      </c>
      <c r="M111" s="10">
        <v>7.4869999999999997E-3</v>
      </c>
      <c r="N111" s="10">
        <v>5.483E-3</v>
      </c>
      <c r="O111" s="11">
        <v>0.25656499999999999</v>
      </c>
      <c r="P111" s="11">
        <v>0.235767</v>
      </c>
      <c r="Q111" s="11">
        <v>0.20786199999999999</v>
      </c>
      <c r="R111" s="11">
        <v>0.189579</v>
      </c>
      <c r="S111" s="11">
        <v>0.17025100000000001</v>
      </c>
      <c r="T111" s="11">
        <v>0.167743</v>
      </c>
    </row>
    <row r="112" spans="2:20" ht="21" x14ac:dyDescent="0.3">
      <c r="B112" s="2" t="str">
        <f>CONCATENATE(Tabla2[[#This Row],[sistema]],Tabla2[[#This Row],[cia]],Tabla2[[#This Row],[producto]],Tabla2[[#This Row],[producto cia]],Tabla2[[#This Row],[tarifa]],Tabla2[[#This Row],[fee]])</f>
        <v>PENINSULAAEQFIJOEQUILIBRIO3.0TD3</v>
      </c>
      <c r="C112" s="2" t="s">
        <v>57</v>
      </c>
      <c r="D112" s="3" t="s">
        <v>43</v>
      </c>
      <c r="E112" s="2" t="s">
        <v>101</v>
      </c>
      <c r="F112" s="2" t="s">
        <v>45</v>
      </c>
      <c r="G112" s="2" t="s">
        <v>33</v>
      </c>
      <c r="H112" s="2">
        <v>3</v>
      </c>
      <c r="I112" s="9">
        <v>3.8308000000000002E-2</v>
      </c>
      <c r="J112" s="10">
        <v>3.2599999999999997E-2</v>
      </c>
      <c r="K112" s="10">
        <v>2.1238E-2</v>
      </c>
      <c r="L112" s="10">
        <v>2.0285000000000001E-2</v>
      </c>
      <c r="M112" s="10">
        <v>1.7760999999999999E-2</v>
      </c>
      <c r="N112" s="10">
        <v>1.5757E-2</v>
      </c>
      <c r="O112" s="11">
        <v>0.25656499999999999</v>
      </c>
      <c r="P112" s="11">
        <v>0.235767</v>
      </c>
      <c r="Q112" s="11">
        <v>0.20786199999999999</v>
      </c>
      <c r="R112" s="11">
        <v>0.189579</v>
      </c>
      <c r="S112" s="11">
        <v>0.17025100000000001</v>
      </c>
      <c r="T112" s="11">
        <v>0.167743</v>
      </c>
    </row>
    <row r="113" spans="2:20" ht="21" x14ac:dyDescent="0.3">
      <c r="B113" s="2" t="str">
        <f>CONCATENATE(Tabla2[[#This Row],[sistema]],Tabla2[[#This Row],[cia]],Tabla2[[#This Row],[producto]],Tabla2[[#This Row],[producto cia]],Tabla2[[#This Row],[tarifa]],Tabla2[[#This Row],[fee]])</f>
        <v>PENINSULAAEQFIJOSIMETRIA3.0TD3</v>
      </c>
      <c r="C113" s="2" t="s">
        <v>57</v>
      </c>
      <c r="D113" s="3" t="s">
        <v>43</v>
      </c>
      <c r="E113" s="2" t="s">
        <v>101</v>
      </c>
      <c r="F113" s="2" t="s">
        <v>46</v>
      </c>
      <c r="G113" s="2" t="s">
        <v>33</v>
      </c>
      <c r="H113" s="2">
        <v>3</v>
      </c>
      <c r="I113" s="9">
        <v>3.8308000000000002E-2</v>
      </c>
      <c r="J113" s="10">
        <v>3.2599999999999997E-2</v>
      </c>
      <c r="K113" s="10">
        <v>3.5622000000000001E-2</v>
      </c>
      <c r="L113" s="10">
        <v>3.4667999999999997E-2</v>
      </c>
      <c r="M113" s="10">
        <v>3.2143999999999999E-2</v>
      </c>
      <c r="N113" s="10">
        <v>3.014E-2</v>
      </c>
      <c r="O113" s="11">
        <v>0.25656499999999999</v>
      </c>
      <c r="P113" s="11">
        <v>0.235767</v>
      </c>
      <c r="Q113" s="11">
        <v>0.20786199999999999</v>
      </c>
      <c r="R113" s="11">
        <v>0.189579</v>
      </c>
      <c r="S113" s="11">
        <v>0.17025100000000001</v>
      </c>
      <c r="T113" s="11">
        <v>0.167743</v>
      </c>
    </row>
    <row r="114" spans="2:20" ht="21" x14ac:dyDescent="0.3">
      <c r="B114" s="2" t="str">
        <f>CONCATENATE(Tabla2[[#This Row],[sistema]],Tabla2[[#This Row],[cia]],Tabla2[[#This Row],[producto]],Tabla2[[#This Row],[producto cia]],Tabla2[[#This Row],[tarifa]],Tabla2[[#This Row],[fee]])</f>
        <v>PENINSULAAEQFIJOARMONIA3.0TD6</v>
      </c>
      <c r="C114" s="2" t="s">
        <v>57</v>
      </c>
      <c r="D114" s="3" t="s">
        <v>43</v>
      </c>
      <c r="E114" s="2" t="s">
        <v>101</v>
      </c>
      <c r="F114" s="2" t="s">
        <v>44</v>
      </c>
      <c r="G114" s="2" t="s">
        <v>33</v>
      </c>
      <c r="H114" s="2">
        <v>6</v>
      </c>
      <c r="I114" s="9">
        <v>3.8308000000000002E-2</v>
      </c>
      <c r="J114" s="10">
        <v>3.2599999999999997E-2</v>
      </c>
      <c r="K114" s="10">
        <v>1.09654E-2</v>
      </c>
      <c r="L114" s="10">
        <v>1.0011000000000001E-2</v>
      </c>
      <c r="M114" s="10">
        <v>7.4869999999999997E-3</v>
      </c>
      <c r="N114" s="10">
        <v>5.483E-3</v>
      </c>
      <c r="O114" s="11">
        <v>0.25956499999999999</v>
      </c>
      <c r="P114" s="11">
        <v>0.23876700000000001</v>
      </c>
      <c r="Q114" s="11">
        <v>0.21086199999999999</v>
      </c>
      <c r="R114" s="11">
        <v>0.192579</v>
      </c>
      <c r="S114" s="11">
        <v>0.17325099999999999</v>
      </c>
      <c r="T114" s="11">
        <v>0.17074300000000001</v>
      </c>
    </row>
    <row r="115" spans="2:20" ht="21" x14ac:dyDescent="0.3">
      <c r="B115" s="2" t="str">
        <f>CONCATENATE(Tabla2[[#This Row],[sistema]],Tabla2[[#This Row],[cia]],Tabla2[[#This Row],[producto]],Tabla2[[#This Row],[producto cia]],Tabla2[[#This Row],[tarifa]],Tabla2[[#This Row],[fee]])</f>
        <v>PENINSULAAEQFIJOEQUILIBRIO3.0TD6</v>
      </c>
      <c r="C115" s="2" t="s">
        <v>57</v>
      </c>
      <c r="D115" s="3" t="s">
        <v>43</v>
      </c>
      <c r="E115" s="2" t="s">
        <v>101</v>
      </c>
      <c r="F115" s="2" t="s">
        <v>45</v>
      </c>
      <c r="G115" s="2" t="s">
        <v>33</v>
      </c>
      <c r="H115" s="2">
        <v>6</v>
      </c>
      <c r="I115" s="9">
        <v>3.8308000000000002E-2</v>
      </c>
      <c r="J115" s="10">
        <v>3.2599999999999997E-2</v>
      </c>
      <c r="K115" s="10">
        <v>2.1238E-2</v>
      </c>
      <c r="L115" s="10">
        <v>2.0285000000000001E-2</v>
      </c>
      <c r="M115" s="10">
        <v>1.7760999999999999E-2</v>
      </c>
      <c r="N115" s="10">
        <v>1.5757E-2</v>
      </c>
      <c r="O115" s="11">
        <v>0.25956499999999999</v>
      </c>
      <c r="P115" s="11">
        <v>0.23876700000000001</v>
      </c>
      <c r="Q115" s="11">
        <v>0.21086199999999999</v>
      </c>
      <c r="R115" s="11">
        <v>0.192579</v>
      </c>
      <c r="S115" s="11">
        <v>0.17325099999999999</v>
      </c>
      <c r="T115" s="11">
        <v>0.17074300000000001</v>
      </c>
    </row>
    <row r="116" spans="2:20" ht="21" x14ac:dyDescent="0.3">
      <c r="B116" s="2" t="str">
        <f>CONCATENATE(Tabla2[[#This Row],[sistema]],Tabla2[[#This Row],[cia]],Tabla2[[#This Row],[producto]],Tabla2[[#This Row],[producto cia]],Tabla2[[#This Row],[tarifa]],Tabla2[[#This Row],[fee]])</f>
        <v>PENINSULAAEQFIJOSIMETRIA3.0TD6</v>
      </c>
      <c r="C116" s="2" t="s">
        <v>57</v>
      </c>
      <c r="D116" s="3" t="s">
        <v>43</v>
      </c>
      <c r="E116" s="2" t="s">
        <v>101</v>
      </c>
      <c r="F116" s="2" t="s">
        <v>46</v>
      </c>
      <c r="G116" s="2" t="s">
        <v>33</v>
      </c>
      <c r="H116" s="2">
        <v>6</v>
      </c>
      <c r="I116" s="9">
        <v>3.8308000000000002E-2</v>
      </c>
      <c r="J116" s="10">
        <v>3.2599999999999997E-2</v>
      </c>
      <c r="K116" s="10">
        <v>3.5622000000000001E-2</v>
      </c>
      <c r="L116" s="10">
        <v>3.4667999999999997E-2</v>
      </c>
      <c r="M116" s="10">
        <v>3.2143999999999999E-2</v>
      </c>
      <c r="N116" s="10">
        <v>3.014E-2</v>
      </c>
      <c r="O116" s="11">
        <v>0.25956499999999999</v>
      </c>
      <c r="P116" s="11">
        <v>0.23876700000000001</v>
      </c>
      <c r="Q116" s="11">
        <v>0.21086199999999999</v>
      </c>
      <c r="R116" s="11">
        <v>0.192579</v>
      </c>
      <c r="S116" s="11">
        <v>0.17325099999999999</v>
      </c>
      <c r="T116" s="11">
        <v>0.17074300000000001</v>
      </c>
    </row>
    <row r="117" spans="2:20" ht="21" x14ac:dyDescent="0.3">
      <c r="B117" s="2" t="str">
        <f>CONCATENATE(Tabla2[[#This Row],[sistema]],Tabla2[[#This Row],[cia]],Tabla2[[#This Row],[producto]],Tabla2[[#This Row],[producto cia]],Tabla2[[#This Row],[tarifa]],Tabla2[[#This Row],[fee]])</f>
        <v>PENINSULAAEQFIJOARMONIA3.0TD8</v>
      </c>
      <c r="C117" s="2" t="s">
        <v>57</v>
      </c>
      <c r="D117" s="3" t="s">
        <v>43</v>
      </c>
      <c r="E117" s="2" t="s">
        <v>101</v>
      </c>
      <c r="F117" s="2" t="s">
        <v>44</v>
      </c>
      <c r="G117" s="2" t="s">
        <v>33</v>
      </c>
      <c r="H117" s="2">
        <v>8</v>
      </c>
      <c r="I117" s="9">
        <v>3.8308000000000002E-2</v>
      </c>
      <c r="J117" s="10">
        <v>3.2599999999999997E-2</v>
      </c>
      <c r="K117" s="10">
        <v>1.09654E-2</v>
      </c>
      <c r="L117" s="10">
        <v>1.0011000000000001E-2</v>
      </c>
      <c r="M117" s="10">
        <v>7.4869999999999997E-3</v>
      </c>
      <c r="N117" s="10">
        <v>5.483E-3</v>
      </c>
      <c r="O117" s="11">
        <v>0.26156499999999999</v>
      </c>
      <c r="P117" s="11">
        <v>0.24076700000000001</v>
      </c>
      <c r="Q117" s="11">
        <v>0.212862</v>
      </c>
      <c r="R117" s="11">
        <v>0.194579</v>
      </c>
      <c r="S117" s="11">
        <v>0.17525099999999999</v>
      </c>
      <c r="T117" s="11">
        <v>0.17274300000000001</v>
      </c>
    </row>
    <row r="118" spans="2:20" ht="21" x14ac:dyDescent="0.3">
      <c r="B118" s="2" t="str">
        <f>CONCATENATE(Tabla2[[#This Row],[sistema]],Tabla2[[#This Row],[cia]],Tabla2[[#This Row],[producto]],Tabla2[[#This Row],[producto cia]],Tabla2[[#This Row],[tarifa]],Tabla2[[#This Row],[fee]])</f>
        <v>PENINSULAAEQFIJOEQUILIBRIO3.0TD8</v>
      </c>
      <c r="C118" s="2" t="s">
        <v>57</v>
      </c>
      <c r="D118" s="3" t="s">
        <v>43</v>
      </c>
      <c r="E118" s="2" t="s">
        <v>101</v>
      </c>
      <c r="F118" s="2" t="s">
        <v>45</v>
      </c>
      <c r="G118" s="2" t="s">
        <v>33</v>
      </c>
      <c r="H118" s="2">
        <v>8</v>
      </c>
      <c r="I118" s="9">
        <v>3.8308000000000002E-2</v>
      </c>
      <c r="J118" s="10">
        <v>3.2599999999999997E-2</v>
      </c>
      <c r="K118" s="10">
        <v>2.1238E-2</v>
      </c>
      <c r="L118" s="10">
        <v>2.0285000000000001E-2</v>
      </c>
      <c r="M118" s="10">
        <v>1.7760999999999999E-2</v>
      </c>
      <c r="N118" s="10">
        <v>1.5757E-2</v>
      </c>
      <c r="O118" s="11">
        <v>0.26156499999999999</v>
      </c>
      <c r="P118" s="11">
        <v>0.24076700000000001</v>
      </c>
      <c r="Q118" s="11">
        <v>0.212862</v>
      </c>
      <c r="R118" s="11">
        <v>0.194579</v>
      </c>
      <c r="S118" s="11">
        <v>0.17525099999999999</v>
      </c>
      <c r="T118" s="11">
        <v>0.17274300000000001</v>
      </c>
    </row>
    <row r="119" spans="2:20" ht="21" x14ac:dyDescent="0.3">
      <c r="B119" s="2" t="str">
        <f>CONCATENATE(Tabla2[[#This Row],[sistema]],Tabla2[[#This Row],[cia]],Tabla2[[#This Row],[producto]],Tabla2[[#This Row],[producto cia]],Tabla2[[#This Row],[tarifa]],Tabla2[[#This Row],[fee]])</f>
        <v>PENINSULAAEQFIJOSIMETRIA3.0TD8</v>
      </c>
      <c r="C119" s="2" t="s">
        <v>57</v>
      </c>
      <c r="D119" s="3" t="s">
        <v>43</v>
      </c>
      <c r="E119" s="2" t="s">
        <v>101</v>
      </c>
      <c r="F119" s="2" t="s">
        <v>46</v>
      </c>
      <c r="G119" s="2" t="s">
        <v>33</v>
      </c>
      <c r="H119" s="2">
        <v>8</v>
      </c>
      <c r="I119" s="9">
        <v>3.8308000000000002E-2</v>
      </c>
      <c r="J119" s="10">
        <v>3.2599999999999997E-2</v>
      </c>
      <c r="K119" s="10">
        <v>3.5622000000000001E-2</v>
      </c>
      <c r="L119" s="10">
        <v>3.4667999999999997E-2</v>
      </c>
      <c r="M119" s="10">
        <v>3.2143999999999999E-2</v>
      </c>
      <c r="N119" s="10">
        <v>3.014E-2</v>
      </c>
      <c r="O119" s="11">
        <v>0.26156499999999999</v>
      </c>
      <c r="P119" s="11">
        <v>0.24076700000000001</v>
      </c>
      <c r="Q119" s="11">
        <v>0.212862</v>
      </c>
      <c r="R119" s="11">
        <v>0.194579</v>
      </c>
      <c r="S119" s="11">
        <v>0.17525099999999999</v>
      </c>
      <c r="T119" s="11">
        <v>0.17274300000000001</v>
      </c>
    </row>
    <row r="120" spans="2:20" ht="21" x14ac:dyDescent="0.3">
      <c r="B120" s="2" t="str">
        <f>CONCATENATE(Tabla2[[#This Row],[sistema]],Tabla2[[#This Row],[cia]],Tabla2[[#This Row],[producto]],Tabla2[[#This Row],[producto cia]],Tabla2[[#This Row],[tarifa]],Tabla2[[#This Row],[fee]])</f>
        <v>PENINSULAAEQFIJOARMONIA3.0TD10</v>
      </c>
      <c r="C120" s="2" t="s">
        <v>57</v>
      </c>
      <c r="D120" s="3" t="s">
        <v>43</v>
      </c>
      <c r="E120" s="2" t="s">
        <v>101</v>
      </c>
      <c r="F120" s="2" t="s">
        <v>44</v>
      </c>
      <c r="G120" s="2" t="s">
        <v>33</v>
      </c>
      <c r="H120" s="2">
        <v>10</v>
      </c>
      <c r="I120" s="9">
        <v>3.8308000000000002E-2</v>
      </c>
      <c r="J120" s="10">
        <v>3.2599999999999997E-2</v>
      </c>
      <c r="K120" s="10">
        <v>1.09654E-2</v>
      </c>
      <c r="L120" s="10">
        <v>1.0011000000000001E-2</v>
      </c>
      <c r="M120" s="10">
        <v>7.4869999999999997E-3</v>
      </c>
      <c r="N120" s="10">
        <v>5.483E-3</v>
      </c>
      <c r="O120" s="11">
        <v>0.26356499999999999</v>
      </c>
      <c r="P120" s="11">
        <v>0.24276700000000001</v>
      </c>
      <c r="Q120" s="11">
        <v>0.214862</v>
      </c>
      <c r="R120" s="11">
        <v>0.196579</v>
      </c>
      <c r="S120" s="11">
        <v>0.17725099999999999</v>
      </c>
      <c r="T120" s="11">
        <v>0.17474300000000001</v>
      </c>
    </row>
    <row r="121" spans="2:20" ht="21" x14ac:dyDescent="0.3">
      <c r="B121" s="2" t="str">
        <f>CONCATENATE(Tabla2[[#This Row],[sistema]],Tabla2[[#This Row],[cia]],Tabla2[[#This Row],[producto]],Tabla2[[#This Row],[producto cia]],Tabla2[[#This Row],[tarifa]],Tabla2[[#This Row],[fee]])</f>
        <v>PENINSULAAEQFIJOEQUILIBRIO3.0TD10</v>
      </c>
      <c r="C121" s="2" t="s">
        <v>57</v>
      </c>
      <c r="D121" s="3" t="s">
        <v>43</v>
      </c>
      <c r="E121" s="2" t="s">
        <v>101</v>
      </c>
      <c r="F121" s="2" t="s">
        <v>45</v>
      </c>
      <c r="G121" s="2" t="s">
        <v>33</v>
      </c>
      <c r="H121" s="2">
        <v>10</v>
      </c>
      <c r="I121" s="9">
        <v>3.8308000000000002E-2</v>
      </c>
      <c r="J121" s="10">
        <v>3.2599999999999997E-2</v>
      </c>
      <c r="K121" s="10">
        <v>2.1238E-2</v>
      </c>
      <c r="L121" s="10">
        <v>2.0285000000000001E-2</v>
      </c>
      <c r="M121" s="10">
        <v>1.7760999999999999E-2</v>
      </c>
      <c r="N121" s="10">
        <v>1.5757E-2</v>
      </c>
      <c r="O121" s="11">
        <v>0.26356499999999999</v>
      </c>
      <c r="P121" s="11">
        <v>0.24276700000000001</v>
      </c>
      <c r="Q121" s="11">
        <v>0.214862</v>
      </c>
      <c r="R121" s="11">
        <v>0.196579</v>
      </c>
      <c r="S121" s="11">
        <v>0.17725099999999999</v>
      </c>
      <c r="T121" s="11">
        <v>0.17474300000000001</v>
      </c>
    </row>
    <row r="122" spans="2:20" ht="21" x14ac:dyDescent="0.3">
      <c r="B122" s="2" t="str">
        <f>CONCATENATE(Tabla2[[#This Row],[sistema]],Tabla2[[#This Row],[cia]],Tabla2[[#This Row],[producto]],Tabla2[[#This Row],[producto cia]],Tabla2[[#This Row],[tarifa]],Tabla2[[#This Row],[fee]])</f>
        <v>PENINSULAAEQFIJOSIMETRIA3.0TD10</v>
      </c>
      <c r="C122" s="2" t="s">
        <v>57</v>
      </c>
      <c r="D122" s="3" t="s">
        <v>43</v>
      </c>
      <c r="E122" s="2" t="s">
        <v>101</v>
      </c>
      <c r="F122" s="2" t="s">
        <v>46</v>
      </c>
      <c r="G122" s="2" t="s">
        <v>33</v>
      </c>
      <c r="H122" s="2">
        <v>10</v>
      </c>
      <c r="I122" s="9">
        <v>3.8308000000000002E-2</v>
      </c>
      <c r="J122" s="10">
        <v>3.2599999999999997E-2</v>
      </c>
      <c r="K122" s="10">
        <v>3.5622000000000001E-2</v>
      </c>
      <c r="L122" s="10">
        <v>3.4667999999999997E-2</v>
      </c>
      <c r="M122" s="10">
        <v>3.2143999999999999E-2</v>
      </c>
      <c r="N122" s="10">
        <v>3.014E-2</v>
      </c>
      <c r="O122" s="11">
        <v>0.26356499999999999</v>
      </c>
      <c r="P122" s="11">
        <v>0.24276700000000001</v>
      </c>
      <c r="Q122" s="11">
        <v>0.214862</v>
      </c>
      <c r="R122" s="11">
        <v>0.196579</v>
      </c>
      <c r="S122" s="11">
        <v>0.17725099999999999</v>
      </c>
      <c r="T122" s="11">
        <v>0.17474300000000001</v>
      </c>
    </row>
    <row r="123" spans="2:20" ht="21" x14ac:dyDescent="0.3">
      <c r="B123" s="2" t="str">
        <f>CONCATENATE(Tabla2[[#This Row],[sistema]],Tabla2[[#This Row],[cia]],Tabla2[[#This Row],[producto]],Tabla2[[#This Row],[producto cia]],Tabla2[[#This Row],[tarifa]],Tabla2[[#This Row],[fee]])</f>
        <v>PENINSULAAEQFIJOARMONIA3.0TD15</v>
      </c>
      <c r="C123" s="2" t="s">
        <v>57</v>
      </c>
      <c r="D123" s="3" t="s">
        <v>43</v>
      </c>
      <c r="E123" s="2" t="s">
        <v>101</v>
      </c>
      <c r="F123" s="2" t="s">
        <v>44</v>
      </c>
      <c r="G123" s="2" t="s">
        <v>33</v>
      </c>
      <c r="H123" s="2">
        <v>15</v>
      </c>
      <c r="I123" s="9">
        <v>3.8308000000000002E-2</v>
      </c>
      <c r="J123" s="10">
        <v>3.2599999999999997E-2</v>
      </c>
      <c r="K123" s="10">
        <v>1.09654E-2</v>
      </c>
      <c r="L123" s="10">
        <v>1.0011000000000001E-2</v>
      </c>
      <c r="M123" s="10">
        <v>7.4869999999999997E-3</v>
      </c>
      <c r="N123" s="10">
        <v>5.483E-3</v>
      </c>
      <c r="O123" s="11">
        <v>0.268565</v>
      </c>
      <c r="P123" s="11">
        <v>0.24776699999999999</v>
      </c>
      <c r="Q123" s="11">
        <v>0.219862</v>
      </c>
      <c r="R123" s="11">
        <v>0.20157900000000001</v>
      </c>
      <c r="S123" s="11">
        <v>0.182251</v>
      </c>
      <c r="T123" s="11">
        <v>0.17974300000000001</v>
      </c>
    </row>
    <row r="124" spans="2:20" ht="21" x14ac:dyDescent="0.3">
      <c r="B124" s="2" t="str">
        <f>CONCATENATE(Tabla2[[#This Row],[sistema]],Tabla2[[#This Row],[cia]],Tabla2[[#This Row],[producto]],Tabla2[[#This Row],[producto cia]],Tabla2[[#This Row],[tarifa]],Tabla2[[#This Row],[fee]])</f>
        <v>PENINSULAAEQFIJOEQUILIBRIO3.0TD15</v>
      </c>
      <c r="C124" s="2" t="s">
        <v>57</v>
      </c>
      <c r="D124" s="3" t="s">
        <v>43</v>
      </c>
      <c r="E124" s="2" t="s">
        <v>101</v>
      </c>
      <c r="F124" s="2" t="s">
        <v>45</v>
      </c>
      <c r="G124" s="2" t="s">
        <v>33</v>
      </c>
      <c r="H124" s="2">
        <v>15</v>
      </c>
      <c r="I124" s="9">
        <v>3.8308000000000002E-2</v>
      </c>
      <c r="J124" s="10">
        <v>3.2599999999999997E-2</v>
      </c>
      <c r="K124" s="10">
        <v>2.1238E-2</v>
      </c>
      <c r="L124" s="10">
        <v>2.0285000000000001E-2</v>
      </c>
      <c r="M124" s="10">
        <v>1.7760999999999999E-2</v>
      </c>
      <c r="N124" s="10">
        <v>1.5757E-2</v>
      </c>
      <c r="O124" s="11">
        <v>0.268565</v>
      </c>
      <c r="P124" s="11">
        <v>0.24776699999999999</v>
      </c>
      <c r="Q124" s="11">
        <v>0.219862</v>
      </c>
      <c r="R124" s="11">
        <v>0.20157900000000001</v>
      </c>
      <c r="S124" s="11">
        <v>0.182251</v>
      </c>
      <c r="T124" s="11">
        <v>0.17974300000000001</v>
      </c>
    </row>
    <row r="125" spans="2:20" ht="21" x14ac:dyDescent="0.3">
      <c r="B125" s="2" t="str">
        <f>CONCATENATE(Tabla2[[#This Row],[sistema]],Tabla2[[#This Row],[cia]],Tabla2[[#This Row],[producto]],Tabla2[[#This Row],[producto cia]],Tabla2[[#This Row],[tarifa]],Tabla2[[#This Row],[fee]])</f>
        <v>PENINSULAAEQFIJOSIMETRIA3.0TD15</v>
      </c>
      <c r="C125" s="2" t="s">
        <v>57</v>
      </c>
      <c r="D125" s="3" t="s">
        <v>43</v>
      </c>
      <c r="E125" s="2" t="s">
        <v>101</v>
      </c>
      <c r="F125" s="2" t="s">
        <v>46</v>
      </c>
      <c r="G125" s="2" t="s">
        <v>33</v>
      </c>
      <c r="H125" s="2">
        <v>15</v>
      </c>
      <c r="I125" s="9">
        <v>3.8308000000000002E-2</v>
      </c>
      <c r="J125" s="10">
        <v>3.2599999999999997E-2</v>
      </c>
      <c r="K125" s="10">
        <v>3.5622000000000001E-2</v>
      </c>
      <c r="L125" s="10">
        <v>3.4667999999999997E-2</v>
      </c>
      <c r="M125" s="10">
        <v>3.2143999999999999E-2</v>
      </c>
      <c r="N125" s="10">
        <v>3.014E-2</v>
      </c>
      <c r="O125" s="11">
        <v>0.268565</v>
      </c>
      <c r="P125" s="11">
        <v>0.24776699999999999</v>
      </c>
      <c r="Q125" s="11">
        <v>0.219862</v>
      </c>
      <c r="R125" s="11">
        <v>0.20157900000000001</v>
      </c>
      <c r="S125" s="11">
        <v>0.182251</v>
      </c>
      <c r="T125" s="11">
        <v>0.17974300000000001</v>
      </c>
    </row>
    <row r="126" spans="2:20" ht="21" x14ac:dyDescent="0.3">
      <c r="B126" s="2" t="str">
        <f>CONCATENATE(Tabla2[[#This Row],[sistema]],Tabla2[[#This Row],[cia]],Tabla2[[#This Row],[producto]],Tabla2[[#This Row],[producto cia]],Tabla2[[#This Row],[tarifa]],Tabla2[[#This Row],[fee]])</f>
        <v>PENINSULAAEQFIJOARMONIA3.0TD20</v>
      </c>
      <c r="C126" s="2" t="s">
        <v>57</v>
      </c>
      <c r="D126" s="3" t="s">
        <v>43</v>
      </c>
      <c r="E126" s="2" t="s">
        <v>101</v>
      </c>
      <c r="F126" s="2" t="s">
        <v>44</v>
      </c>
      <c r="G126" s="2" t="s">
        <v>33</v>
      </c>
      <c r="H126" s="2">
        <v>20</v>
      </c>
      <c r="I126" s="9">
        <v>3.8308000000000002E-2</v>
      </c>
      <c r="J126" s="10">
        <v>3.2599999999999997E-2</v>
      </c>
      <c r="K126" s="10">
        <v>1.09654E-2</v>
      </c>
      <c r="L126" s="10">
        <v>1.0011000000000001E-2</v>
      </c>
      <c r="M126" s="10">
        <v>7.4869999999999997E-3</v>
      </c>
      <c r="N126" s="10">
        <v>5.483E-3</v>
      </c>
      <c r="O126" s="11">
        <v>0.273565</v>
      </c>
      <c r="P126" s="11">
        <v>0.25276700000000002</v>
      </c>
      <c r="Q126" s="11">
        <v>0.22486200000000001</v>
      </c>
      <c r="R126" s="11">
        <v>0.20657900000000001</v>
      </c>
      <c r="S126" s="11">
        <v>0.187251</v>
      </c>
      <c r="T126" s="11">
        <v>0.18474299999999999</v>
      </c>
    </row>
    <row r="127" spans="2:20" ht="21" x14ac:dyDescent="0.3">
      <c r="B127" s="2" t="str">
        <f>CONCATENATE(Tabla2[[#This Row],[sistema]],Tabla2[[#This Row],[cia]],Tabla2[[#This Row],[producto]],Tabla2[[#This Row],[producto cia]],Tabla2[[#This Row],[tarifa]],Tabla2[[#This Row],[fee]])</f>
        <v>PENINSULAAEQFIJOEQUILIBRIO3.0TD20</v>
      </c>
      <c r="C127" s="2" t="s">
        <v>57</v>
      </c>
      <c r="D127" s="3" t="s">
        <v>43</v>
      </c>
      <c r="E127" s="2" t="s">
        <v>101</v>
      </c>
      <c r="F127" s="2" t="s">
        <v>45</v>
      </c>
      <c r="G127" s="2" t="s">
        <v>33</v>
      </c>
      <c r="H127" s="2">
        <v>20</v>
      </c>
      <c r="I127" s="9">
        <v>3.8308000000000002E-2</v>
      </c>
      <c r="J127" s="10">
        <v>3.2599999999999997E-2</v>
      </c>
      <c r="K127" s="10">
        <v>2.1238E-2</v>
      </c>
      <c r="L127" s="10">
        <v>2.0285000000000001E-2</v>
      </c>
      <c r="M127" s="10">
        <v>1.7760999999999999E-2</v>
      </c>
      <c r="N127" s="10">
        <v>1.5757E-2</v>
      </c>
      <c r="O127" s="11">
        <v>0.273565</v>
      </c>
      <c r="P127" s="11">
        <v>0.25276700000000002</v>
      </c>
      <c r="Q127" s="11">
        <v>0.22486200000000001</v>
      </c>
      <c r="R127" s="11">
        <v>0.20657900000000001</v>
      </c>
      <c r="S127" s="11">
        <v>0.187251</v>
      </c>
      <c r="T127" s="11">
        <v>0.18474299999999999</v>
      </c>
    </row>
    <row r="128" spans="2:20" ht="21" x14ac:dyDescent="0.3">
      <c r="B128" s="2" t="str">
        <f>CONCATENATE(Tabla2[[#This Row],[sistema]],Tabla2[[#This Row],[cia]],Tabla2[[#This Row],[producto]],Tabla2[[#This Row],[producto cia]],Tabla2[[#This Row],[tarifa]],Tabla2[[#This Row],[fee]])</f>
        <v>PENINSULAAEQFIJOSIMETRIA3.0TD20</v>
      </c>
      <c r="C128" s="2" t="s">
        <v>57</v>
      </c>
      <c r="D128" s="3" t="s">
        <v>43</v>
      </c>
      <c r="E128" s="2" t="s">
        <v>101</v>
      </c>
      <c r="F128" s="2" t="s">
        <v>46</v>
      </c>
      <c r="G128" s="2" t="s">
        <v>33</v>
      </c>
      <c r="H128" s="2">
        <v>20</v>
      </c>
      <c r="I128" s="9">
        <v>3.8308000000000002E-2</v>
      </c>
      <c r="J128" s="10">
        <v>3.2599999999999997E-2</v>
      </c>
      <c r="K128" s="10">
        <v>3.5622000000000001E-2</v>
      </c>
      <c r="L128" s="10">
        <v>3.4667999999999997E-2</v>
      </c>
      <c r="M128" s="10">
        <v>3.2143999999999999E-2</v>
      </c>
      <c r="N128" s="10">
        <v>3.014E-2</v>
      </c>
      <c r="O128" s="11">
        <v>0.273565</v>
      </c>
      <c r="P128" s="11">
        <v>0.25276700000000002</v>
      </c>
      <c r="Q128" s="11">
        <v>0.22486200000000001</v>
      </c>
      <c r="R128" s="11">
        <v>0.20657900000000001</v>
      </c>
      <c r="S128" s="11">
        <v>0.187251</v>
      </c>
      <c r="T128" s="11">
        <v>0.18474299999999999</v>
      </c>
    </row>
    <row r="129" spans="2:20" ht="21" x14ac:dyDescent="0.3">
      <c r="B129" s="2" t="str">
        <f>CONCATENATE(Tabla2[[#This Row],[sistema]],Tabla2[[#This Row],[cia]],Tabla2[[#This Row],[producto]],Tabla2[[#This Row],[producto cia]],Tabla2[[#This Row],[tarifa]],Tabla2[[#This Row],[fee]])</f>
        <v>PENINSULAAEQFIJOARMONIA3.0TD25</v>
      </c>
      <c r="C129" s="2" t="s">
        <v>57</v>
      </c>
      <c r="D129" s="3" t="s">
        <v>43</v>
      </c>
      <c r="E129" s="2" t="s">
        <v>101</v>
      </c>
      <c r="F129" s="2" t="s">
        <v>44</v>
      </c>
      <c r="G129" s="2" t="s">
        <v>33</v>
      </c>
      <c r="H129" s="2">
        <v>25</v>
      </c>
      <c r="I129" s="9">
        <v>3.8308000000000002E-2</v>
      </c>
      <c r="J129" s="10">
        <v>3.2599999999999997E-2</v>
      </c>
      <c r="K129" s="10">
        <v>1.09654E-2</v>
      </c>
      <c r="L129" s="10">
        <v>1.0011000000000001E-2</v>
      </c>
      <c r="M129" s="10">
        <v>7.4869999999999997E-3</v>
      </c>
      <c r="N129" s="10">
        <v>5.483E-3</v>
      </c>
      <c r="O129" s="11">
        <v>0.27856500000000001</v>
      </c>
      <c r="P129" s="11">
        <v>0.25776700000000002</v>
      </c>
      <c r="Q129" s="11">
        <v>0.22986200000000001</v>
      </c>
      <c r="R129" s="11">
        <v>0.21157899999999999</v>
      </c>
      <c r="S129" s="11">
        <v>0.19225100000000001</v>
      </c>
      <c r="T129" s="11">
        <v>0.18974299999999999</v>
      </c>
    </row>
    <row r="130" spans="2:20" ht="21" x14ac:dyDescent="0.3">
      <c r="B130" s="2" t="str">
        <f>CONCATENATE(Tabla2[[#This Row],[sistema]],Tabla2[[#This Row],[cia]],Tabla2[[#This Row],[producto]],Tabla2[[#This Row],[producto cia]],Tabla2[[#This Row],[tarifa]],Tabla2[[#This Row],[fee]])</f>
        <v>PENINSULAAEQFIJOEQUILIBRIO3.0TD25</v>
      </c>
      <c r="C130" s="2" t="s">
        <v>57</v>
      </c>
      <c r="D130" s="3" t="s">
        <v>43</v>
      </c>
      <c r="E130" s="2" t="s">
        <v>101</v>
      </c>
      <c r="F130" s="2" t="s">
        <v>45</v>
      </c>
      <c r="G130" s="2" t="s">
        <v>33</v>
      </c>
      <c r="H130" s="2">
        <v>25</v>
      </c>
      <c r="I130" s="9">
        <v>3.8308000000000002E-2</v>
      </c>
      <c r="J130" s="10">
        <v>3.2599999999999997E-2</v>
      </c>
      <c r="K130" s="10">
        <v>2.1238E-2</v>
      </c>
      <c r="L130" s="10">
        <v>2.0285000000000001E-2</v>
      </c>
      <c r="M130" s="10">
        <v>1.7760999999999999E-2</v>
      </c>
      <c r="N130" s="10">
        <v>1.5757E-2</v>
      </c>
      <c r="O130" s="11">
        <v>0.27856500000000001</v>
      </c>
      <c r="P130" s="11">
        <v>0.25776700000000002</v>
      </c>
      <c r="Q130" s="11">
        <v>0.22986200000000001</v>
      </c>
      <c r="R130" s="11">
        <v>0.21157899999999999</v>
      </c>
      <c r="S130" s="11">
        <v>0.19225100000000001</v>
      </c>
      <c r="T130" s="11">
        <v>0.18974299999999999</v>
      </c>
    </row>
    <row r="131" spans="2:20" ht="21" x14ac:dyDescent="0.3">
      <c r="B131" s="2" t="str">
        <f>CONCATENATE(Tabla2[[#This Row],[sistema]],Tabla2[[#This Row],[cia]],Tabla2[[#This Row],[producto]],Tabla2[[#This Row],[producto cia]],Tabla2[[#This Row],[tarifa]],Tabla2[[#This Row],[fee]])</f>
        <v>PENINSULAAEQFIJOSIMETRIA3.0TD25</v>
      </c>
      <c r="C131" s="2" t="s">
        <v>57</v>
      </c>
      <c r="D131" s="3" t="s">
        <v>43</v>
      </c>
      <c r="E131" s="2" t="s">
        <v>101</v>
      </c>
      <c r="F131" s="2" t="s">
        <v>46</v>
      </c>
      <c r="G131" s="2" t="s">
        <v>33</v>
      </c>
      <c r="H131" s="2">
        <v>25</v>
      </c>
      <c r="I131" s="9">
        <v>3.8308000000000002E-2</v>
      </c>
      <c r="J131" s="10">
        <v>3.2599999999999997E-2</v>
      </c>
      <c r="K131" s="10">
        <v>3.5622000000000001E-2</v>
      </c>
      <c r="L131" s="10">
        <v>3.4667999999999997E-2</v>
      </c>
      <c r="M131" s="10">
        <v>3.2143999999999999E-2</v>
      </c>
      <c r="N131" s="10">
        <v>3.014E-2</v>
      </c>
      <c r="O131" s="11">
        <v>0.27856500000000001</v>
      </c>
      <c r="P131" s="11">
        <v>0.25776700000000002</v>
      </c>
      <c r="Q131" s="11">
        <v>0.22986200000000001</v>
      </c>
      <c r="R131" s="11">
        <v>0.21157899999999999</v>
      </c>
      <c r="S131" s="11">
        <v>0.19225100000000001</v>
      </c>
      <c r="T131" s="11">
        <v>0.18974299999999999</v>
      </c>
    </row>
    <row r="132" spans="2:20" ht="21" x14ac:dyDescent="0.3">
      <c r="B132" s="2" t="str">
        <f>CONCATENATE(Tabla2[[#This Row],[sistema]],Tabla2[[#This Row],[cia]],Tabla2[[#This Row],[producto]],Tabla2[[#This Row],[producto cia]],Tabla2[[#This Row],[tarifa]],Tabla2[[#This Row],[fee]])</f>
        <v>PENINSULAAEQFIJOARMONIA3.0TD30</v>
      </c>
      <c r="C132" s="2" t="s">
        <v>57</v>
      </c>
      <c r="D132" s="3" t="s">
        <v>43</v>
      </c>
      <c r="E132" s="2" t="s">
        <v>101</v>
      </c>
      <c r="F132" s="2" t="s">
        <v>44</v>
      </c>
      <c r="G132" s="2" t="s">
        <v>33</v>
      </c>
      <c r="H132" s="2">
        <v>30</v>
      </c>
      <c r="I132" s="9">
        <v>3.8308000000000002E-2</v>
      </c>
      <c r="J132" s="10">
        <v>3.2599999999999997E-2</v>
      </c>
      <c r="K132" s="10">
        <v>1.09654E-2</v>
      </c>
      <c r="L132" s="10">
        <v>1.0011000000000001E-2</v>
      </c>
      <c r="M132" s="10">
        <v>7.4869999999999997E-3</v>
      </c>
      <c r="N132" s="10">
        <v>5.483E-3</v>
      </c>
      <c r="O132" s="11">
        <v>0.28356500000000001</v>
      </c>
      <c r="P132" s="11">
        <v>0.26276699999999997</v>
      </c>
      <c r="Q132" s="11">
        <v>0.23486199999999999</v>
      </c>
      <c r="R132" s="11">
        <v>0.21657899999999999</v>
      </c>
      <c r="S132" s="11">
        <v>0.19725100000000001</v>
      </c>
      <c r="T132" s="11">
        <v>0.194743</v>
      </c>
    </row>
    <row r="133" spans="2:20" ht="21" x14ac:dyDescent="0.3">
      <c r="B133" s="2" t="str">
        <f>CONCATENATE(Tabla2[[#This Row],[sistema]],Tabla2[[#This Row],[cia]],Tabla2[[#This Row],[producto]],Tabla2[[#This Row],[producto cia]],Tabla2[[#This Row],[tarifa]],Tabla2[[#This Row],[fee]])</f>
        <v>PENINSULAAEQFIJOEQUILIBRIO3.0TD30</v>
      </c>
      <c r="C133" s="2" t="s">
        <v>57</v>
      </c>
      <c r="D133" s="3" t="s">
        <v>43</v>
      </c>
      <c r="E133" s="2" t="s">
        <v>101</v>
      </c>
      <c r="F133" s="2" t="s">
        <v>45</v>
      </c>
      <c r="G133" s="2" t="s">
        <v>33</v>
      </c>
      <c r="H133" s="2">
        <v>30</v>
      </c>
      <c r="I133" s="9">
        <v>3.8308000000000002E-2</v>
      </c>
      <c r="J133" s="10">
        <v>3.2599999999999997E-2</v>
      </c>
      <c r="K133" s="10">
        <v>2.1238E-2</v>
      </c>
      <c r="L133" s="10">
        <v>2.0285000000000001E-2</v>
      </c>
      <c r="M133" s="10">
        <v>1.7760999999999999E-2</v>
      </c>
      <c r="N133" s="10">
        <v>1.5757E-2</v>
      </c>
      <c r="O133" s="11">
        <v>0.28356500000000001</v>
      </c>
      <c r="P133" s="11">
        <v>0.26276699999999997</v>
      </c>
      <c r="Q133" s="11">
        <v>0.23486199999999999</v>
      </c>
      <c r="R133" s="11">
        <v>0.21657899999999999</v>
      </c>
      <c r="S133" s="11">
        <v>0.19725100000000001</v>
      </c>
      <c r="T133" s="11">
        <v>0.194743</v>
      </c>
    </row>
    <row r="134" spans="2:20" ht="21" x14ac:dyDescent="0.3">
      <c r="B134" s="2" t="str">
        <f>CONCATENATE(Tabla2[[#This Row],[sistema]],Tabla2[[#This Row],[cia]],Tabla2[[#This Row],[producto]],Tabla2[[#This Row],[producto cia]],Tabla2[[#This Row],[tarifa]],Tabla2[[#This Row],[fee]])</f>
        <v>PENINSULAAEQFIJOSIMETRIA3.0TD30</v>
      </c>
      <c r="C134" s="2" t="s">
        <v>57</v>
      </c>
      <c r="D134" s="3" t="s">
        <v>43</v>
      </c>
      <c r="E134" s="2" t="s">
        <v>101</v>
      </c>
      <c r="F134" s="2" t="s">
        <v>46</v>
      </c>
      <c r="G134" s="2" t="s">
        <v>33</v>
      </c>
      <c r="H134" s="2">
        <v>30</v>
      </c>
      <c r="I134" s="9">
        <v>3.8308000000000002E-2</v>
      </c>
      <c r="J134" s="10">
        <v>3.2599999999999997E-2</v>
      </c>
      <c r="K134" s="10">
        <v>3.5622000000000001E-2</v>
      </c>
      <c r="L134" s="10">
        <v>3.4667999999999997E-2</v>
      </c>
      <c r="M134" s="10">
        <v>3.2143999999999999E-2</v>
      </c>
      <c r="N134" s="10">
        <v>3.014E-2</v>
      </c>
      <c r="O134" s="11">
        <v>0.28356500000000001</v>
      </c>
      <c r="P134" s="11">
        <v>0.26276699999999997</v>
      </c>
      <c r="Q134" s="11">
        <v>0.23486199999999999</v>
      </c>
      <c r="R134" s="11">
        <v>0.21657899999999999</v>
      </c>
      <c r="S134" s="11">
        <v>0.19725100000000001</v>
      </c>
      <c r="T134" s="11">
        <v>0.194743</v>
      </c>
    </row>
    <row r="135" spans="2:20" ht="21" x14ac:dyDescent="0.3">
      <c r="B135" s="2" t="str">
        <f>CONCATENATE(Tabla2[[#This Row],[sistema]],Tabla2[[#This Row],[cia]],Tabla2[[#This Row],[producto]],Tabla2[[#This Row],[producto cia]],Tabla2[[#This Row],[tarifa]],Tabla2[[#This Row],[fee]])</f>
        <v>PENINSULAAEQFIJOARMONIA6.1TD1.5</v>
      </c>
      <c r="C135" s="2" t="s">
        <v>57</v>
      </c>
      <c r="D135" s="3" t="s">
        <v>43</v>
      </c>
      <c r="E135" s="2" t="s">
        <v>101</v>
      </c>
      <c r="F135" s="2" t="s">
        <v>44</v>
      </c>
      <c r="G135" s="2" t="s">
        <v>34</v>
      </c>
      <c r="H135" s="2">
        <v>1.5</v>
      </c>
      <c r="I135" s="9">
        <v>6.2918000000000002E-2</v>
      </c>
      <c r="J135" s="10">
        <v>5.4358999999999998E-2</v>
      </c>
      <c r="K135" s="10">
        <v>2.8295000000000001E-2</v>
      </c>
      <c r="L135" s="10">
        <v>2.3453999999999999E-2</v>
      </c>
      <c r="M135" s="10">
        <v>5.2290000000000001E-3</v>
      </c>
      <c r="N135" s="10">
        <v>3.1480000000000002E-3</v>
      </c>
      <c r="O135" s="11">
        <v>0.219779</v>
      </c>
      <c r="P135" s="11">
        <v>0.198154</v>
      </c>
      <c r="Q135" s="11">
        <v>0.18793499999999999</v>
      </c>
      <c r="R135" s="11">
        <v>0.17130200000000001</v>
      </c>
      <c r="S135" s="11">
        <v>0.15353900000000001</v>
      </c>
      <c r="T135" s="11">
        <v>0.15109700000000001</v>
      </c>
    </row>
    <row r="136" spans="2:20" ht="21" x14ac:dyDescent="0.3">
      <c r="B136" s="2" t="str">
        <f>CONCATENATE(Tabla2[[#This Row],[sistema]],Tabla2[[#This Row],[cia]],Tabla2[[#This Row],[producto]],Tabla2[[#This Row],[producto cia]],Tabla2[[#This Row],[tarifa]],Tabla2[[#This Row],[fee]])</f>
        <v>PENINSULAAEQFIJOEQUILIBRIO6.1TD1.5</v>
      </c>
      <c r="C136" s="2" t="s">
        <v>57</v>
      </c>
      <c r="D136" s="3" t="s">
        <v>43</v>
      </c>
      <c r="E136" s="2" t="s">
        <v>101</v>
      </c>
      <c r="F136" s="2" t="s">
        <v>45</v>
      </c>
      <c r="G136" s="2" t="s">
        <v>34</v>
      </c>
      <c r="H136" s="2">
        <v>1.5</v>
      </c>
      <c r="I136" s="9">
        <v>6.2918000000000002E-2</v>
      </c>
      <c r="J136" s="10">
        <v>5.4358999999999998E-2</v>
      </c>
      <c r="K136" s="10">
        <v>3.6513999999999998E-2</v>
      </c>
      <c r="L136" s="10">
        <v>3.1673E-2</v>
      </c>
      <c r="M136" s="10">
        <v>1.3448E-2</v>
      </c>
      <c r="N136" s="10">
        <v>1.1367E-2</v>
      </c>
      <c r="O136" s="11">
        <v>0.219779</v>
      </c>
      <c r="P136" s="11">
        <v>0.198154</v>
      </c>
      <c r="Q136" s="11">
        <v>0.18793499999999999</v>
      </c>
      <c r="R136" s="11">
        <v>0.17130200000000001</v>
      </c>
      <c r="S136" s="11">
        <v>0.15353900000000001</v>
      </c>
      <c r="T136" s="11">
        <v>0.15109700000000001</v>
      </c>
    </row>
    <row r="137" spans="2:20" ht="21" x14ac:dyDescent="0.3">
      <c r="B137" s="2" t="str">
        <f>CONCATENATE(Tabla2[[#This Row],[sistema]],Tabla2[[#This Row],[cia]],Tabla2[[#This Row],[producto]],Tabla2[[#This Row],[producto cia]],Tabla2[[#This Row],[tarifa]],Tabla2[[#This Row],[fee]])</f>
        <v>PENINSULAAEQFIJOSIMETRIA6.1TD1.5</v>
      </c>
      <c r="C137" s="2" t="s">
        <v>57</v>
      </c>
      <c r="D137" s="3" t="s">
        <v>43</v>
      </c>
      <c r="E137" s="2" t="s">
        <v>101</v>
      </c>
      <c r="F137" s="2" t="s">
        <v>46</v>
      </c>
      <c r="G137" s="2" t="s">
        <v>34</v>
      </c>
      <c r="H137" s="2">
        <v>1.5</v>
      </c>
      <c r="I137" s="9">
        <v>6.2918000000000002E-2</v>
      </c>
      <c r="J137" s="10">
        <v>5.4358999999999998E-2</v>
      </c>
      <c r="K137" s="10">
        <v>4.3706000000000002E-2</v>
      </c>
      <c r="L137" s="10">
        <v>3.8864999999999997E-2</v>
      </c>
      <c r="M137" s="10">
        <v>2.0639999999999999E-2</v>
      </c>
      <c r="N137" s="10">
        <v>1.8558999999999999E-2</v>
      </c>
      <c r="O137" s="11">
        <v>0.219779</v>
      </c>
      <c r="P137" s="11">
        <v>0.198154</v>
      </c>
      <c r="Q137" s="11">
        <v>0.18793499999999999</v>
      </c>
      <c r="R137" s="11">
        <v>0.17130200000000001</v>
      </c>
      <c r="S137" s="11">
        <v>0.15353900000000001</v>
      </c>
      <c r="T137" s="11">
        <v>0.15109700000000001</v>
      </c>
    </row>
    <row r="138" spans="2:20" ht="21" x14ac:dyDescent="0.3">
      <c r="B138" s="2" t="str">
        <f>CONCATENATE(Tabla2[[#This Row],[sistema]],Tabla2[[#This Row],[cia]],Tabla2[[#This Row],[producto]],Tabla2[[#This Row],[producto cia]],Tabla2[[#This Row],[tarifa]],Tabla2[[#This Row],[fee]])</f>
        <v>PENINSULAAEQFIJOARMONIA6.1TD3</v>
      </c>
      <c r="C138" s="2" t="s">
        <v>57</v>
      </c>
      <c r="D138" s="3" t="s">
        <v>43</v>
      </c>
      <c r="E138" s="2" t="s">
        <v>101</v>
      </c>
      <c r="F138" s="2" t="s">
        <v>44</v>
      </c>
      <c r="G138" s="2" t="s">
        <v>34</v>
      </c>
      <c r="H138" s="2">
        <v>3</v>
      </c>
      <c r="I138" s="9">
        <v>6.2918000000000002E-2</v>
      </c>
      <c r="J138" s="10">
        <v>5.4358999999999998E-2</v>
      </c>
      <c r="K138" s="10">
        <v>2.8295000000000001E-2</v>
      </c>
      <c r="L138" s="10">
        <v>2.3453999999999999E-2</v>
      </c>
      <c r="M138" s="10">
        <v>5.2290000000000001E-3</v>
      </c>
      <c r="N138" s="10">
        <v>3.1480000000000002E-3</v>
      </c>
      <c r="O138" s="11">
        <v>0.221278</v>
      </c>
      <c r="P138" s="11">
        <v>0.199654</v>
      </c>
      <c r="Q138" s="11">
        <v>0.18943499999999999</v>
      </c>
      <c r="R138" s="11">
        <v>0.17280200000000001</v>
      </c>
      <c r="S138" s="11">
        <v>0.15503900000000001</v>
      </c>
      <c r="T138" s="11">
        <v>0.15259700000000001</v>
      </c>
    </row>
    <row r="139" spans="2:20" ht="21" x14ac:dyDescent="0.3">
      <c r="B139" s="2" t="str">
        <f>CONCATENATE(Tabla2[[#This Row],[sistema]],Tabla2[[#This Row],[cia]],Tabla2[[#This Row],[producto]],Tabla2[[#This Row],[producto cia]],Tabla2[[#This Row],[tarifa]],Tabla2[[#This Row],[fee]])</f>
        <v>PENINSULAAEQFIJOEQUILIBRIO6.1TD3</v>
      </c>
      <c r="C139" s="2" t="s">
        <v>57</v>
      </c>
      <c r="D139" s="3" t="s">
        <v>43</v>
      </c>
      <c r="E139" s="2" t="s">
        <v>101</v>
      </c>
      <c r="F139" s="2" t="s">
        <v>45</v>
      </c>
      <c r="G139" s="2" t="s">
        <v>34</v>
      </c>
      <c r="H139" s="2">
        <v>3</v>
      </c>
      <c r="I139" s="9">
        <v>6.2918000000000002E-2</v>
      </c>
      <c r="J139" s="10">
        <v>5.4358999999999998E-2</v>
      </c>
      <c r="K139" s="10">
        <v>3.6513999999999998E-2</v>
      </c>
      <c r="L139" s="10">
        <v>3.1673E-2</v>
      </c>
      <c r="M139" s="10">
        <v>1.3448E-2</v>
      </c>
      <c r="N139" s="10">
        <v>1.1367E-2</v>
      </c>
      <c r="O139" s="11">
        <v>0.221278</v>
      </c>
      <c r="P139" s="11">
        <v>0.199654</v>
      </c>
      <c r="Q139" s="11">
        <v>0.18943499999999999</v>
      </c>
      <c r="R139" s="11">
        <v>0.17280200000000001</v>
      </c>
      <c r="S139" s="11">
        <v>0.15503900000000001</v>
      </c>
      <c r="T139" s="11">
        <v>0.15259700000000001</v>
      </c>
    </row>
    <row r="140" spans="2:20" ht="21" x14ac:dyDescent="0.3">
      <c r="B140" s="2" t="str">
        <f>CONCATENATE(Tabla2[[#This Row],[sistema]],Tabla2[[#This Row],[cia]],Tabla2[[#This Row],[producto]],Tabla2[[#This Row],[producto cia]],Tabla2[[#This Row],[tarifa]],Tabla2[[#This Row],[fee]])</f>
        <v>PENINSULAAEQFIJOSIMETRIA6.1TD3</v>
      </c>
      <c r="C140" s="2" t="s">
        <v>57</v>
      </c>
      <c r="D140" s="3" t="s">
        <v>43</v>
      </c>
      <c r="E140" s="2" t="s">
        <v>101</v>
      </c>
      <c r="F140" s="2" t="s">
        <v>46</v>
      </c>
      <c r="G140" s="2" t="s">
        <v>34</v>
      </c>
      <c r="H140" s="2">
        <v>3</v>
      </c>
      <c r="I140" s="9">
        <v>6.2918000000000002E-2</v>
      </c>
      <c r="J140" s="10">
        <v>5.4358999999999998E-2</v>
      </c>
      <c r="K140" s="10">
        <v>4.3706000000000002E-2</v>
      </c>
      <c r="L140" s="10">
        <v>3.8864999999999997E-2</v>
      </c>
      <c r="M140" s="10">
        <v>2.0639999999999999E-2</v>
      </c>
      <c r="N140" s="10">
        <v>1.8558999999999999E-2</v>
      </c>
      <c r="O140" s="11">
        <v>0.221278</v>
      </c>
      <c r="P140" s="11">
        <v>0.199654</v>
      </c>
      <c r="Q140" s="11">
        <v>0.18943499999999999</v>
      </c>
      <c r="R140" s="11">
        <v>0.17280200000000001</v>
      </c>
      <c r="S140" s="11">
        <v>0.15503900000000001</v>
      </c>
      <c r="T140" s="11">
        <v>0.15259700000000001</v>
      </c>
    </row>
    <row r="141" spans="2:20" ht="21" x14ac:dyDescent="0.3">
      <c r="B141" s="2" t="str">
        <f>CONCATENATE(Tabla2[[#This Row],[sistema]],Tabla2[[#This Row],[cia]],Tabla2[[#This Row],[producto]],Tabla2[[#This Row],[producto cia]],Tabla2[[#This Row],[tarifa]],Tabla2[[#This Row],[fee]])</f>
        <v>PENINSULAAEQFIJOARMONIA6.1TD4</v>
      </c>
      <c r="C141" s="2" t="s">
        <v>57</v>
      </c>
      <c r="D141" s="3" t="s">
        <v>43</v>
      </c>
      <c r="E141" s="2" t="s">
        <v>101</v>
      </c>
      <c r="F141" s="2" t="s">
        <v>44</v>
      </c>
      <c r="G141" s="2" t="s">
        <v>34</v>
      </c>
      <c r="H141" s="2">
        <v>4</v>
      </c>
      <c r="I141" s="9">
        <v>6.2918000000000002E-2</v>
      </c>
      <c r="J141" s="10">
        <v>5.4358999999999998E-2</v>
      </c>
      <c r="K141" s="10">
        <v>2.8295000000000001E-2</v>
      </c>
      <c r="L141" s="10">
        <v>2.3453999999999999E-2</v>
      </c>
      <c r="M141" s="10">
        <v>5.2290000000000001E-3</v>
      </c>
      <c r="N141" s="10">
        <v>3.1480000000000002E-3</v>
      </c>
      <c r="O141" s="11">
        <v>0.222279</v>
      </c>
      <c r="P141" s="11">
        <v>0.200654</v>
      </c>
      <c r="Q141" s="11">
        <v>0.19043499999999999</v>
      </c>
      <c r="R141" s="11">
        <v>0.17380200000000001</v>
      </c>
      <c r="S141" s="11">
        <v>0.15603900000000001</v>
      </c>
      <c r="T141" s="11">
        <v>0.15359700000000001</v>
      </c>
    </row>
    <row r="142" spans="2:20" ht="21" x14ac:dyDescent="0.3">
      <c r="B142" s="2" t="str">
        <f>CONCATENATE(Tabla2[[#This Row],[sistema]],Tabla2[[#This Row],[cia]],Tabla2[[#This Row],[producto]],Tabla2[[#This Row],[producto cia]],Tabla2[[#This Row],[tarifa]],Tabla2[[#This Row],[fee]])</f>
        <v>PENINSULAAEQFIJOEQUILIBRIO6.1TD4</v>
      </c>
      <c r="C142" s="2" t="s">
        <v>57</v>
      </c>
      <c r="D142" s="3" t="s">
        <v>43</v>
      </c>
      <c r="E142" s="2" t="s">
        <v>101</v>
      </c>
      <c r="F142" s="2" t="s">
        <v>45</v>
      </c>
      <c r="G142" s="2" t="s">
        <v>34</v>
      </c>
      <c r="H142" s="2">
        <v>4</v>
      </c>
      <c r="I142" s="9">
        <v>6.2918000000000002E-2</v>
      </c>
      <c r="J142" s="10">
        <v>5.4358999999999998E-2</v>
      </c>
      <c r="K142" s="10">
        <v>3.6513999999999998E-2</v>
      </c>
      <c r="L142" s="10">
        <v>3.1673E-2</v>
      </c>
      <c r="M142" s="10">
        <v>1.3448E-2</v>
      </c>
      <c r="N142" s="10">
        <v>1.1367E-2</v>
      </c>
      <c r="O142" s="11">
        <v>0.222279</v>
      </c>
      <c r="P142" s="11">
        <v>0.200654</v>
      </c>
      <c r="Q142" s="11">
        <v>0.19043499999999999</v>
      </c>
      <c r="R142" s="11">
        <v>0.17380200000000001</v>
      </c>
      <c r="S142" s="11">
        <v>0.15603900000000001</v>
      </c>
      <c r="T142" s="11">
        <v>0.15359700000000001</v>
      </c>
    </row>
    <row r="143" spans="2:20" ht="21" x14ac:dyDescent="0.3">
      <c r="B143" s="2" t="str">
        <f>CONCATENATE(Tabla2[[#This Row],[sistema]],Tabla2[[#This Row],[cia]],Tabla2[[#This Row],[producto]],Tabla2[[#This Row],[producto cia]],Tabla2[[#This Row],[tarifa]],Tabla2[[#This Row],[fee]])</f>
        <v>PENINSULAAEQFIJOSIMETRIA6.1TD4</v>
      </c>
      <c r="C143" s="2" t="s">
        <v>57</v>
      </c>
      <c r="D143" s="3" t="s">
        <v>43</v>
      </c>
      <c r="E143" s="2" t="s">
        <v>101</v>
      </c>
      <c r="F143" s="2" t="s">
        <v>46</v>
      </c>
      <c r="G143" s="2" t="s">
        <v>34</v>
      </c>
      <c r="H143" s="2">
        <v>4</v>
      </c>
      <c r="I143" s="9">
        <v>6.2918000000000002E-2</v>
      </c>
      <c r="J143" s="10">
        <v>5.4358999999999998E-2</v>
      </c>
      <c r="K143" s="10">
        <v>4.3706000000000002E-2</v>
      </c>
      <c r="L143" s="10">
        <v>3.8864999999999997E-2</v>
      </c>
      <c r="M143" s="10">
        <v>2.0639999999999999E-2</v>
      </c>
      <c r="N143" s="10">
        <v>1.8558999999999999E-2</v>
      </c>
      <c r="O143" s="11">
        <v>0.222279</v>
      </c>
      <c r="P143" s="11">
        <v>0.200654</v>
      </c>
      <c r="Q143" s="11">
        <v>0.19043499999999999</v>
      </c>
      <c r="R143" s="11">
        <v>0.17380200000000001</v>
      </c>
      <c r="S143" s="11">
        <v>0.15603900000000001</v>
      </c>
      <c r="T143" s="11">
        <v>0.15359700000000001</v>
      </c>
    </row>
    <row r="144" spans="2:20" ht="21" x14ac:dyDescent="0.3">
      <c r="B144" s="2" t="str">
        <f>CONCATENATE(Tabla2[[#This Row],[sistema]],Tabla2[[#This Row],[cia]],Tabla2[[#This Row],[producto]],Tabla2[[#This Row],[producto cia]],Tabla2[[#This Row],[tarifa]],Tabla2[[#This Row],[fee]])</f>
        <v>PENINSULAAEQFIJOARMONIA6.1TD5</v>
      </c>
      <c r="C144" s="2" t="s">
        <v>57</v>
      </c>
      <c r="D144" s="3" t="s">
        <v>43</v>
      </c>
      <c r="E144" s="2" t="s">
        <v>101</v>
      </c>
      <c r="F144" s="2" t="s">
        <v>44</v>
      </c>
      <c r="G144" s="2" t="s">
        <v>34</v>
      </c>
      <c r="H144" s="2">
        <v>5</v>
      </c>
      <c r="I144" s="9">
        <v>6.2918000000000002E-2</v>
      </c>
      <c r="J144" s="10">
        <v>5.4358999999999998E-2</v>
      </c>
      <c r="K144" s="10">
        <v>2.8295000000000001E-2</v>
      </c>
      <c r="L144" s="10">
        <v>2.3453999999999999E-2</v>
      </c>
      <c r="M144" s="10">
        <v>5.2290000000000001E-3</v>
      </c>
      <c r="N144" s="10">
        <v>3.1480000000000002E-3</v>
      </c>
      <c r="O144" s="11">
        <v>0.22327900000000001</v>
      </c>
      <c r="P144" s="11">
        <v>0.201654</v>
      </c>
      <c r="Q144" s="11">
        <v>0.19143499999999999</v>
      </c>
      <c r="R144" s="11">
        <v>0.17480200000000001</v>
      </c>
      <c r="S144" s="11">
        <v>0.15703900000000001</v>
      </c>
      <c r="T144" s="11">
        <v>0.15459700000000001</v>
      </c>
    </row>
    <row r="145" spans="2:20" ht="21" x14ac:dyDescent="0.3">
      <c r="B145" s="2" t="str">
        <f>CONCATENATE(Tabla2[[#This Row],[sistema]],Tabla2[[#This Row],[cia]],Tabla2[[#This Row],[producto]],Tabla2[[#This Row],[producto cia]],Tabla2[[#This Row],[tarifa]],Tabla2[[#This Row],[fee]])</f>
        <v>PENINSULAAEQFIJOEQUILIBRIO6.1TD5</v>
      </c>
      <c r="C145" s="2" t="s">
        <v>57</v>
      </c>
      <c r="D145" s="3" t="s">
        <v>43</v>
      </c>
      <c r="E145" s="2" t="s">
        <v>101</v>
      </c>
      <c r="F145" s="2" t="s">
        <v>45</v>
      </c>
      <c r="G145" s="2" t="s">
        <v>34</v>
      </c>
      <c r="H145" s="2">
        <v>5</v>
      </c>
      <c r="I145" s="9">
        <v>6.2918000000000002E-2</v>
      </c>
      <c r="J145" s="10">
        <v>5.4358999999999998E-2</v>
      </c>
      <c r="K145" s="10">
        <v>3.6513999999999998E-2</v>
      </c>
      <c r="L145" s="10">
        <v>3.1673E-2</v>
      </c>
      <c r="M145" s="10">
        <v>1.3448E-2</v>
      </c>
      <c r="N145" s="10">
        <v>1.1367E-2</v>
      </c>
      <c r="O145" s="11">
        <v>0.22327900000000001</v>
      </c>
      <c r="P145" s="11">
        <v>0.201654</v>
      </c>
      <c r="Q145" s="11">
        <v>0.19143499999999999</v>
      </c>
      <c r="R145" s="11">
        <v>0.17480200000000001</v>
      </c>
      <c r="S145" s="11">
        <v>0.15703900000000001</v>
      </c>
      <c r="T145" s="11">
        <v>0.15459700000000001</v>
      </c>
    </row>
    <row r="146" spans="2:20" ht="21" x14ac:dyDescent="0.3">
      <c r="B146" s="2" t="str">
        <f>CONCATENATE(Tabla2[[#This Row],[sistema]],Tabla2[[#This Row],[cia]],Tabla2[[#This Row],[producto]],Tabla2[[#This Row],[producto cia]],Tabla2[[#This Row],[tarifa]],Tabla2[[#This Row],[fee]])</f>
        <v>PENINSULAAEQFIJOSIMETRIA6.1TD5</v>
      </c>
      <c r="C146" s="2" t="s">
        <v>57</v>
      </c>
      <c r="D146" s="3" t="s">
        <v>43</v>
      </c>
      <c r="E146" s="2" t="s">
        <v>101</v>
      </c>
      <c r="F146" s="2" t="s">
        <v>46</v>
      </c>
      <c r="G146" s="2" t="s">
        <v>34</v>
      </c>
      <c r="H146" s="2">
        <v>5</v>
      </c>
      <c r="I146" s="9">
        <v>6.2918000000000002E-2</v>
      </c>
      <c r="J146" s="10">
        <v>5.4358999999999998E-2</v>
      </c>
      <c r="K146" s="10">
        <v>4.3706000000000002E-2</v>
      </c>
      <c r="L146" s="10">
        <v>3.8864999999999997E-2</v>
      </c>
      <c r="M146" s="10">
        <v>2.0639999999999999E-2</v>
      </c>
      <c r="N146" s="10">
        <v>1.8558999999999999E-2</v>
      </c>
      <c r="O146" s="11">
        <v>0.22327900000000001</v>
      </c>
      <c r="P146" s="11">
        <v>0.201654</v>
      </c>
      <c r="Q146" s="11">
        <v>0.19143499999999999</v>
      </c>
      <c r="R146" s="11">
        <v>0.17480200000000001</v>
      </c>
      <c r="S146" s="11">
        <v>0.15703900000000001</v>
      </c>
      <c r="T146" s="11">
        <v>0.15459700000000001</v>
      </c>
    </row>
    <row r="147" spans="2:20" ht="21" x14ac:dyDescent="0.3">
      <c r="B147" s="2" t="str">
        <f>CONCATENATE(Tabla2[[#This Row],[sistema]],Tabla2[[#This Row],[cia]],Tabla2[[#This Row],[producto]],Tabla2[[#This Row],[producto cia]],Tabla2[[#This Row],[tarifa]],Tabla2[[#This Row],[fee]])</f>
        <v>PENINSULAAEQFIJOARMONIA6.1TD6</v>
      </c>
      <c r="C147" s="2" t="s">
        <v>57</v>
      </c>
      <c r="D147" s="3" t="s">
        <v>43</v>
      </c>
      <c r="E147" s="2" t="s">
        <v>101</v>
      </c>
      <c r="F147" s="2" t="s">
        <v>44</v>
      </c>
      <c r="G147" s="2" t="s">
        <v>34</v>
      </c>
      <c r="H147" s="2">
        <v>6</v>
      </c>
      <c r="I147" s="9">
        <v>6.2918000000000002E-2</v>
      </c>
      <c r="J147" s="10">
        <v>5.4358999999999998E-2</v>
      </c>
      <c r="K147" s="10">
        <v>2.8295000000000001E-2</v>
      </c>
      <c r="L147" s="10">
        <v>2.3453999999999999E-2</v>
      </c>
      <c r="M147" s="10">
        <v>5.2290000000000001E-3</v>
      </c>
      <c r="N147" s="10">
        <v>3.1480000000000002E-3</v>
      </c>
      <c r="O147" s="11">
        <v>0.22427900000000001</v>
      </c>
      <c r="P147" s="11">
        <v>0.202654</v>
      </c>
      <c r="Q147" s="11">
        <v>0.19243499999999999</v>
      </c>
      <c r="R147" s="11">
        <v>0.17580200000000001</v>
      </c>
      <c r="S147" s="11">
        <v>0.15803900000000001</v>
      </c>
      <c r="T147" s="11">
        <v>0.15559700000000001</v>
      </c>
    </row>
    <row r="148" spans="2:20" ht="21" x14ac:dyDescent="0.3">
      <c r="B148" s="2" t="str">
        <f>CONCATENATE(Tabla2[[#This Row],[sistema]],Tabla2[[#This Row],[cia]],Tabla2[[#This Row],[producto]],Tabla2[[#This Row],[producto cia]],Tabla2[[#This Row],[tarifa]],Tabla2[[#This Row],[fee]])</f>
        <v>PENINSULAAEQFIJOEQUILIBRIO6.1TD6</v>
      </c>
      <c r="C148" s="2" t="s">
        <v>57</v>
      </c>
      <c r="D148" s="3" t="s">
        <v>43</v>
      </c>
      <c r="E148" s="2" t="s">
        <v>101</v>
      </c>
      <c r="F148" s="2" t="s">
        <v>45</v>
      </c>
      <c r="G148" s="2" t="s">
        <v>34</v>
      </c>
      <c r="H148" s="2">
        <v>6</v>
      </c>
      <c r="I148" s="9">
        <v>6.2918000000000002E-2</v>
      </c>
      <c r="J148" s="10">
        <v>5.4358999999999998E-2</v>
      </c>
      <c r="K148" s="10">
        <v>3.6513999999999998E-2</v>
      </c>
      <c r="L148" s="10">
        <v>3.1673E-2</v>
      </c>
      <c r="M148" s="10">
        <v>1.3448E-2</v>
      </c>
      <c r="N148" s="10">
        <v>1.1367E-2</v>
      </c>
      <c r="O148" s="11">
        <v>0.22427900000000001</v>
      </c>
      <c r="P148" s="11">
        <v>0.202654</v>
      </c>
      <c r="Q148" s="11">
        <v>0.19243499999999999</v>
      </c>
      <c r="R148" s="11">
        <v>0.17580200000000001</v>
      </c>
      <c r="S148" s="11">
        <v>0.15803900000000001</v>
      </c>
      <c r="T148" s="11">
        <v>0.15559700000000001</v>
      </c>
    </row>
    <row r="149" spans="2:20" ht="21" x14ac:dyDescent="0.3">
      <c r="B149" s="2" t="str">
        <f>CONCATENATE(Tabla2[[#This Row],[sistema]],Tabla2[[#This Row],[cia]],Tabla2[[#This Row],[producto]],Tabla2[[#This Row],[producto cia]],Tabla2[[#This Row],[tarifa]],Tabla2[[#This Row],[fee]])</f>
        <v>PENINSULAAEQFIJOSIMETRIA6.1TD6</v>
      </c>
      <c r="C149" s="2" t="s">
        <v>57</v>
      </c>
      <c r="D149" s="3" t="s">
        <v>43</v>
      </c>
      <c r="E149" s="2" t="s">
        <v>101</v>
      </c>
      <c r="F149" s="2" t="s">
        <v>46</v>
      </c>
      <c r="G149" s="2" t="s">
        <v>34</v>
      </c>
      <c r="H149" s="2">
        <v>6</v>
      </c>
      <c r="I149" s="9">
        <v>6.2918000000000002E-2</v>
      </c>
      <c r="J149" s="10">
        <v>5.4358999999999998E-2</v>
      </c>
      <c r="K149" s="10">
        <v>4.3706000000000002E-2</v>
      </c>
      <c r="L149" s="10">
        <v>3.8864999999999997E-2</v>
      </c>
      <c r="M149" s="10">
        <v>2.0639999999999999E-2</v>
      </c>
      <c r="N149" s="10">
        <v>1.8558999999999999E-2</v>
      </c>
      <c r="O149" s="11">
        <v>0.22427900000000001</v>
      </c>
      <c r="P149" s="11">
        <v>0.202654</v>
      </c>
      <c r="Q149" s="11">
        <v>0.19243499999999999</v>
      </c>
      <c r="R149" s="11">
        <v>0.17580200000000001</v>
      </c>
      <c r="S149" s="11">
        <v>0.15803900000000001</v>
      </c>
      <c r="T149" s="11">
        <v>0.15559700000000001</v>
      </c>
    </row>
    <row r="150" spans="2:20" ht="21" x14ac:dyDescent="0.3">
      <c r="B150" s="2" t="str">
        <f>CONCATENATE(Tabla2[[#This Row],[sistema]],Tabla2[[#This Row],[cia]],Tabla2[[#This Row],[producto]],Tabla2[[#This Row],[producto cia]],Tabla2[[#This Row],[tarifa]],Tabla2[[#This Row],[fee]])</f>
        <v>PENINSULAAEQFIJOARMONIA6.1TD8</v>
      </c>
      <c r="C150" s="2" t="s">
        <v>57</v>
      </c>
      <c r="D150" s="3" t="s">
        <v>43</v>
      </c>
      <c r="E150" s="2" t="s">
        <v>101</v>
      </c>
      <c r="F150" s="2" t="s">
        <v>44</v>
      </c>
      <c r="G150" s="2" t="s">
        <v>34</v>
      </c>
      <c r="H150" s="2">
        <v>8</v>
      </c>
      <c r="I150" s="9">
        <v>6.2918000000000002E-2</v>
      </c>
      <c r="J150" s="10">
        <v>5.4358999999999998E-2</v>
      </c>
      <c r="K150" s="10">
        <v>2.8295000000000001E-2</v>
      </c>
      <c r="L150" s="10">
        <v>2.3453999999999999E-2</v>
      </c>
      <c r="M150" s="10">
        <v>5.2290000000000001E-3</v>
      </c>
      <c r="N150" s="10">
        <v>3.1480000000000002E-3</v>
      </c>
      <c r="O150" s="11">
        <v>0.22627900000000001</v>
      </c>
      <c r="P150" s="11">
        <v>0.30465399999999998</v>
      </c>
      <c r="Q150" s="11">
        <v>0.194435</v>
      </c>
      <c r="R150" s="11">
        <v>0.17780199999999999</v>
      </c>
      <c r="S150" s="11">
        <v>0.16003899999999999</v>
      </c>
      <c r="T150" s="11">
        <v>0.15759699999999999</v>
      </c>
    </row>
    <row r="151" spans="2:20" ht="21" x14ac:dyDescent="0.3">
      <c r="B151" s="2" t="str">
        <f>CONCATENATE(Tabla2[[#This Row],[sistema]],Tabla2[[#This Row],[cia]],Tabla2[[#This Row],[producto]],Tabla2[[#This Row],[producto cia]],Tabla2[[#This Row],[tarifa]],Tabla2[[#This Row],[fee]])</f>
        <v>PENINSULAAEQFIJOEQUILIBRIO6.1TD8</v>
      </c>
      <c r="C151" s="2" t="s">
        <v>57</v>
      </c>
      <c r="D151" s="3" t="s">
        <v>43</v>
      </c>
      <c r="E151" s="2" t="s">
        <v>101</v>
      </c>
      <c r="F151" s="2" t="s">
        <v>45</v>
      </c>
      <c r="G151" s="2" t="s">
        <v>34</v>
      </c>
      <c r="H151" s="2">
        <v>8</v>
      </c>
      <c r="I151" s="9">
        <v>6.2918000000000002E-2</v>
      </c>
      <c r="J151" s="10">
        <v>5.4358999999999998E-2</v>
      </c>
      <c r="K151" s="10">
        <v>3.6513999999999998E-2</v>
      </c>
      <c r="L151" s="10">
        <v>3.1673E-2</v>
      </c>
      <c r="M151" s="10">
        <v>1.3448E-2</v>
      </c>
      <c r="N151" s="10">
        <v>1.1367E-2</v>
      </c>
      <c r="O151" s="11">
        <v>0.22627900000000001</v>
      </c>
      <c r="P151" s="11">
        <v>0.30465399999999998</v>
      </c>
      <c r="Q151" s="11">
        <v>0.194435</v>
      </c>
      <c r="R151" s="11">
        <v>0.17780199999999999</v>
      </c>
      <c r="S151" s="11">
        <v>0.16003899999999999</v>
      </c>
      <c r="T151" s="11">
        <v>0.15759699999999999</v>
      </c>
    </row>
    <row r="152" spans="2:20" ht="21" x14ac:dyDescent="0.3">
      <c r="B152" s="2" t="str">
        <f>CONCATENATE(Tabla2[[#This Row],[sistema]],Tabla2[[#This Row],[cia]],Tabla2[[#This Row],[producto]],Tabla2[[#This Row],[producto cia]],Tabla2[[#This Row],[tarifa]],Tabla2[[#This Row],[fee]])</f>
        <v>PENINSULAAEQFIJOSIMETRIA6.1TD8</v>
      </c>
      <c r="C152" s="2" t="s">
        <v>57</v>
      </c>
      <c r="D152" s="3" t="s">
        <v>43</v>
      </c>
      <c r="E152" s="2" t="s">
        <v>101</v>
      </c>
      <c r="F152" s="2" t="s">
        <v>46</v>
      </c>
      <c r="G152" s="2" t="s">
        <v>34</v>
      </c>
      <c r="H152" s="2">
        <v>8</v>
      </c>
      <c r="I152" s="9">
        <v>6.2918000000000002E-2</v>
      </c>
      <c r="J152" s="10">
        <v>5.4358999999999998E-2</v>
      </c>
      <c r="K152" s="10">
        <v>4.3706000000000002E-2</v>
      </c>
      <c r="L152" s="10">
        <v>3.8864999999999997E-2</v>
      </c>
      <c r="M152" s="10">
        <v>2.0639999999999999E-2</v>
      </c>
      <c r="N152" s="10">
        <v>1.8558999999999999E-2</v>
      </c>
      <c r="O152" s="11">
        <v>0.22627900000000001</v>
      </c>
      <c r="P152" s="11">
        <v>0.30465399999999998</v>
      </c>
      <c r="Q152" s="11">
        <v>0.194435</v>
      </c>
      <c r="R152" s="11">
        <v>0.17780199999999999</v>
      </c>
      <c r="S152" s="11">
        <v>0.16003899999999999</v>
      </c>
      <c r="T152" s="11">
        <v>0.15759699999999999</v>
      </c>
    </row>
    <row r="153" spans="2:20" ht="21" x14ac:dyDescent="0.3">
      <c r="B153" s="2" t="str">
        <f>CONCATENATE(Tabla2[[#This Row],[sistema]],Tabla2[[#This Row],[cia]],Tabla2[[#This Row],[producto]],Tabla2[[#This Row],[producto cia]],Tabla2[[#This Row],[tarifa]],Tabla2[[#This Row],[fee]])</f>
        <v>PENINSULAAEQFIJOARMONIA6.1TD10</v>
      </c>
      <c r="C153" s="2" t="s">
        <v>57</v>
      </c>
      <c r="D153" s="3" t="s">
        <v>43</v>
      </c>
      <c r="E153" s="2" t="s">
        <v>101</v>
      </c>
      <c r="F153" s="2" t="s">
        <v>44</v>
      </c>
      <c r="G153" s="2" t="s">
        <v>34</v>
      </c>
      <c r="H153" s="2">
        <v>10</v>
      </c>
      <c r="I153" s="9">
        <v>6.2918000000000002E-2</v>
      </c>
      <c r="J153" s="10">
        <v>5.4358999999999998E-2</v>
      </c>
      <c r="K153" s="10">
        <v>2.8295000000000001E-2</v>
      </c>
      <c r="L153" s="10">
        <v>2.3453999999999999E-2</v>
      </c>
      <c r="M153" s="10">
        <v>5.2290000000000001E-3</v>
      </c>
      <c r="N153" s="10">
        <v>3.1480000000000002E-3</v>
      </c>
      <c r="O153" s="11">
        <v>0.22827900000000001</v>
      </c>
      <c r="P153" s="11">
        <v>0.206654</v>
      </c>
      <c r="Q153" s="11">
        <v>0.196435</v>
      </c>
      <c r="R153" s="11">
        <v>0.17980199999999999</v>
      </c>
      <c r="S153" s="11">
        <v>0.16203899999999999</v>
      </c>
      <c r="T153" s="11">
        <v>0.15959699999999999</v>
      </c>
    </row>
    <row r="154" spans="2:20" ht="21" x14ac:dyDescent="0.3">
      <c r="B154" s="2" t="str">
        <f>CONCATENATE(Tabla2[[#This Row],[sistema]],Tabla2[[#This Row],[cia]],Tabla2[[#This Row],[producto]],Tabla2[[#This Row],[producto cia]],Tabla2[[#This Row],[tarifa]],Tabla2[[#This Row],[fee]])</f>
        <v>PENINSULAAEQFIJOEQUILIBRIO6.1TD10</v>
      </c>
      <c r="C154" s="2" t="s">
        <v>57</v>
      </c>
      <c r="D154" s="3" t="s">
        <v>43</v>
      </c>
      <c r="E154" s="2" t="s">
        <v>101</v>
      </c>
      <c r="F154" s="2" t="s">
        <v>45</v>
      </c>
      <c r="G154" s="2" t="s">
        <v>34</v>
      </c>
      <c r="H154" s="2">
        <v>10</v>
      </c>
      <c r="I154" s="9">
        <v>6.2918000000000002E-2</v>
      </c>
      <c r="J154" s="10">
        <v>5.4358999999999998E-2</v>
      </c>
      <c r="K154" s="10">
        <v>3.6513999999999998E-2</v>
      </c>
      <c r="L154" s="10">
        <v>3.1673E-2</v>
      </c>
      <c r="M154" s="10">
        <v>1.3448E-2</v>
      </c>
      <c r="N154" s="10">
        <v>1.1367E-2</v>
      </c>
      <c r="O154" s="11">
        <v>0.22827900000000001</v>
      </c>
      <c r="P154" s="11">
        <v>0.206654</v>
      </c>
      <c r="Q154" s="11">
        <v>0.196435</v>
      </c>
      <c r="R154" s="11">
        <v>0.17980199999999999</v>
      </c>
      <c r="S154" s="11">
        <v>0.16203899999999999</v>
      </c>
      <c r="T154" s="11">
        <v>0.15959699999999999</v>
      </c>
    </row>
    <row r="155" spans="2:20" ht="21" x14ac:dyDescent="0.3">
      <c r="B155" s="2" t="str">
        <f>CONCATENATE(Tabla2[[#This Row],[sistema]],Tabla2[[#This Row],[cia]],Tabla2[[#This Row],[producto]],Tabla2[[#This Row],[producto cia]],Tabla2[[#This Row],[tarifa]],Tabla2[[#This Row],[fee]])</f>
        <v>PENINSULAAEQFIJOSIMETRIA6.1TD10</v>
      </c>
      <c r="C155" s="2" t="s">
        <v>57</v>
      </c>
      <c r="D155" s="3" t="s">
        <v>43</v>
      </c>
      <c r="E155" s="2" t="s">
        <v>101</v>
      </c>
      <c r="F155" s="2" t="s">
        <v>46</v>
      </c>
      <c r="G155" s="2" t="s">
        <v>34</v>
      </c>
      <c r="H155" s="2">
        <v>10</v>
      </c>
      <c r="I155" s="9">
        <v>6.2918000000000002E-2</v>
      </c>
      <c r="J155" s="10">
        <v>5.4358999999999998E-2</v>
      </c>
      <c r="K155" s="10">
        <v>4.3706000000000002E-2</v>
      </c>
      <c r="L155" s="10">
        <v>3.8864999999999997E-2</v>
      </c>
      <c r="M155" s="10">
        <v>2.0639999999999999E-2</v>
      </c>
      <c r="N155" s="10">
        <v>1.8558999999999999E-2</v>
      </c>
      <c r="O155" s="11">
        <v>0.22827900000000001</v>
      </c>
      <c r="P155" s="11">
        <v>0.206654</v>
      </c>
      <c r="Q155" s="11">
        <v>0.196435</v>
      </c>
      <c r="R155" s="11">
        <v>0.17980199999999999</v>
      </c>
      <c r="S155" s="11">
        <v>0.16203899999999999</v>
      </c>
      <c r="T155" s="11">
        <v>0.15959699999999999</v>
      </c>
    </row>
    <row r="156" spans="2:20" ht="21" x14ac:dyDescent="0.3">
      <c r="B156" s="2" t="str">
        <f>CONCATENATE(Tabla2[[#This Row],[sistema]],Tabla2[[#This Row],[cia]],Tabla2[[#This Row],[producto]],Tabla2[[#This Row],[producto cia]],Tabla2[[#This Row],[tarifa]],Tabla2[[#This Row],[fee]])</f>
        <v>PENINSULAAEQFIJOARMONIA6.1TD15</v>
      </c>
      <c r="C156" s="2" t="s">
        <v>57</v>
      </c>
      <c r="D156" s="3" t="s">
        <v>43</v>
      </c>
      <c r="E156" s="2" t="s">
        <v>101</v>
      </c>
      <c r="F156" s="2" t="s">
        <v>44</v>
      </c>
      <c r="G156" s="2" t="s">
        <v>34</v>
      </c>
      <c r="H156" s="2">
        <v>15</v>
      </c>
      <c r="I156" s="9">
        <v>6.2918000000000002E-2</v>
      </c>
      <c r="J156" s="10">
        <v>5.4358999999999998E-2</v>
      </c>
      <c r="K156" s="10">
        <v>2.8295000000000001E-2</v>
      </c>
      <c r="L156" s="10">
        <v>2.3453999999999999E-2</v>
      </c>
      <c r="M156" s="10">
        <v>5.2290000000000001E-3</v>
      </c>
      <c r="N156" s="10">
        <v>3.1480000000000002E-3</v>
      </c>
      <c r="O156" s="11">
        <v>0.23327899999999999</v>
      </c>
      <c r="P156" s="11">
        <v>0.21165400000000001</v>
      </c>
      <c r="Q156" s="11">
        <v>0.201435</v>
      </c>
      <c r="R156" s="11">
        <v>0.18480199999999999</v>
      </c>
      <c r="S156" s="11">
        <v>0.16703899999999999</v>
      </c>
      <c r="T156" s="11">
        <v>0.16459699999999999</v>
      </c>
    </row>
    <row r="157" spans="2:20" ht="21" x14ac:dyDescent="0.3">
      <c r="B157" s="2" t="str">
        <f>CONCATENATE(Tabla2[[#This Row],[sistema]],Tabla2[[#This Row],[cia]],Tabla2[[#This Row],[producto]],Tabla2[[#This Row],[producto cia]],Tabla2[[#This Row],[tarifa]],Tabla2[[#This Row],[fee]])</f>
        <v>PENINSULAAEQFIJOEQUILIBRIO6.1TD15</v>
      </c>
      <c r="C157" s="2" t="s">
        <v>57</v>
      </c>
      <c r="D157" s="3" t="s">
        <v>43</v>
      </c>
      <c r="E157" s="2" t="s">
        <v>101</v>
      </c>
      <c r="F157" s="2" t="s">
        <v>45</v>
      </c>
      <c r="G157" s="2" t="s">
        <v>34</v>
      </c>
      <c r="H157" s="2">
        <v>15</v>
      </c>
      <c r="I157" s="9">
        <v>6.2918000000000002E-2</v>
      </c>
      <c r="J157" s="10">
        <v>5.4358999999999998E-2</v>
      </c>
      <c r="K157" s="10">
        <v>3.6513999999999998E-2</v>
      </c>
      <c r="L157" s="10">
        <v>3.1673E-2</v>
      </c>
      <c r="M157" s="10">
        <v>1.3448E-2</v>
      </c>
      <c r="N157" s="10">
        <v>1.1367E-2</v>
      </c>
      <c r="O157" s="11">
        <v>0.23327899999999999</v>
      </c>
      <c r="P157" s="11">
        <v>0.21165400000000001</v>
      </c>
      <c r="Q157" s="11">
        <v>0.201435</v>
      </c>
      <c r="R157" s="11">
        <v>0.18480199999999999</v>
      </c>
      <c r="S157" s="11">
        <v>0.16703899999999999</v>
      </c>
      <c r="T157" s="11">
        <v>0.16459699999999999</v>
      </c>
    </row>
    <row r="158" spans="2:20" ht="21" x14ac:dyDescent="0.3">
      <c r="B158" s="2" t="str">
        <f>CONCATENATE(Tabla2[[#This Row],[sistema]],Tabla2[[#This Row],[cia]],Tabla2[[#This Row],[producto]],Tabla2[[#This Row],[producto cia]],Tabla2[[#This Row],[tarifa]],Tabla2[[#This Row],[fee]])</f>
        <v>PENINSULAAEQFIJOSIMETRIA6.1TD15</v>
      </c>
      <c r="C158" s="2" t="s">
        <v>57</v>
      </c>
      <c r="D158" s="3" t="s">
        <v>43</v>
      </c>
      <c r="E158" s="2" t="s">
        <v>101</v>
      </c>
      <c r="F158" s="2" t="s">
        <v>46</v>
      </c>
      <c r="G158" s="2" t="s">
        <v>34</v>
      </c>
      <c r="H158" s="2">
        <v>15</v>
      </c>
      <c r="I158" s="9">
        <v>6.2918000000000002E-2</v>
      </c>
      <c r="J158" s="10">
        <v>5.4358999999999998E-2</v>
      </c>
      <c r="K158" s="10">
        <v>4.3706000000000002E-2</v>
      </c>
      <c r="L158" s="10">
        <v>3.8864999999999997E-2</v>
      </c>
      <c r="M158" s="10">
        <v>2.0639999999999999E-2</v>
      </c>
      <c r="N158" s="10">
        <v>1.8558999999999999E-2</v>
      </c>
      <c r="O158" s="11">
        <v>0.23327899999999999</v>
      </c>
      <c r="P158" s="11">
        <v>0.21165400000000001</v>
      </c>
      <c r="Q158" s="11">
        <v>0.201435</v>
      </c>
      <c r="R158" s="11">
        <v>0.18480199999999999</v>
      </c>
      <c r="S158" s="11">
        <v>0.16703899999999999</v>
      </c>
      <c r="T158" s="11">
        <v>0.16459699999999999</v>
      </c>
    </row>
    <row r="159" spans="2:20" ht="21" x14ac:dyDescent="0.3">
      <c r="B159" s="2" t="str">
        <f>CONCATENATE(Tabla2[[#This Row],[sistema]],Tabla2[[#This Row],[cia]],Tabla2[[#This Row],[producto]],Tabla2[[#This Row],[producto cia]],Tabla2[[#This Row],[tarifa]],Tabla2[[#This Row],[fee]])</f>
        <v>PENINSULAAEQFIJOARMONIA6.1TD20</v>
      </c>
      <c r="C159" s="2" t="s">
        <v>57</v>
      </c>
      <c r="D159" s="3" t="s">
        <v>43</v>
      </c>
      <c r="E159" s="2" t="s">
        <v>101</v>
      </c>
      <c r="F159" s="2" t="s">
        <v>44</v>
      </c>
      <c r="G159" s="2" t="s">
        <v>34</v>
      </c>
      <c r="H159" s="2">
        <v>20</v>
      </c>
      <c r="I159" s="9">
        <v>6.2918000000000002E-2</v>
      </c>
      <c r="J159" s="10">
        <v>5.4358999999999998E-2</v>
      </c>
      <c r="K159" s="10">
        <v>2.8295000000000001E-2</v>
      </c>
      <c r="L159" s="10">
        <v>2.3453999999999999E-2</v>
      </c>
      <c r="M159" s="10">
        <v>5.2290000000000001E-3</v>
      </c>
      <c r="N159" s="10">
        <v>3.1480000000000002E-3</v>
      </c>
      <c r="O159" s="11">
        <v>0.23827899999999999</v>
      </c>
      <c r="P159" s="11">
        <v>0.21665400000000001</v>
      </c>
      <c r="Q159" s="11">
        <v>0.20643500000000001</v>
      </c>
      <c r="R159" s="11">
        <v>0.189802</v>
      </c>
      <c r="S159" s="11">
        <v>0.172039</v>
      </c>
      <c r="T159" s="11">
        <v>0.169597</v>
      </c>
    </row>
    <row r="160" spans="2:20" ht="21" x14ac:dyDescent="0.3">
      <c r="B160" s="2" t="str">
        <f>CONCATENATE(Tabla2[[#This Row],[sistema]],Tabla2[[#This Row],[cia]],Tabla2[[#This Row],[producto]],Tabla2[[#This Row],[producto cia]],Tabla2[[#This Row],[tarifa]],Tabla2[[#This Row],[fee]])</f>
        <v>PENINSULAAEQFIJOEQUILIBRIO6.1TD20</v>
      </c>
      <c r="C160" s="2" t="s">
        <v>57</v>
      </c>
      <c r="D160" s="3" t="s">
        <v>43</v>
      </c>
      <c r="E160" s="2" t="s">
        <v>101</v>
      </c>
      <c r="F160" s="2" t="s">
        <v>45</v>
      </c>
      <c r="G160" s="2" t="s">
        <v>34</v>
      </c>
      <c r="H160" s="2">
        <v>20</v>
      </c>
      <c r="I160" s="9">
        <v>6.2918000000000002E-2</v>
      </c>
      <c r="J160" s="10">
        <v>5.4358999999999998E-2</v>
      </c>
      <c r="K160" s="10">
        <v>3.6513999999999998E-2</v>
      </c>
      <c r="L160" s="10">
        <v>3.1673E-2</v>
      </c>
      <c r="M160" s="10">
        <v>1.3448E-2</v>
      </c>
      <c r="N160" s="10">
        <v>1.1367E-2</v>
      </c>
      <c r="O160" s="11">
        <v>0.23827899999999999</v>
      </c>
      <c r="P160" s="11">
        <v>0.21665400000000001</v>
      </c>
      <c r="Q160" s="11">
        <v>0.20643500000000001</v>
      </c>
      <c r="R160" s="11">
        <v>0.189802</v>
      </c>
      <c r="S160" s="11">
        <v>0.172039</v>
      </c>
      <c r="T160" s="11">
        <v>0.169597</v>
      </c>
    </row>
    <row r="161" spans="2:20" ht="21" x14ac:dyDescent="0.3">
      <c r="B161" s="2" t="str">
        <f>CONCATENATE(Tabla2[[#This Row],[sistema]],Tabla2[[#This Row],[cia]],Tabla2[[#This Row],[producto]],Tabla2[[#This Row],[producto cia]],Tabla2[[#This Row],[tarifa]],Tabla2[[#This Row],[fee]])</f>
        <v>PENINSULAAEQFIJOSIMETRIA6.1TD20</v>
      </c>
      <c r="C161" s="2" t="s">
        <v>57</v>
      </c>
      <c r="D161" s="3" t="s">
        <v>43</v>
      </c>
      <c r="E161" s="2" t="s">
        <v>101</v>
      </c>
      <c r="F161" s="2" t="s">
        <v>46</v>
      </c>
      <c r="G161" s="2" t="s">
        <v>34</v>
      </c>
      <c r="H161" s="2">
        <v>20</v>
      </c>
      <c r="I161" s="9">
        <v>6.2918000000000002E-2</v>
      </c>
      <c r="J161" s="10">
        <v>5.4358999999999998E-2</v>
      </c>
      <c r="K161" s="10">
        <v>4.3706000000000002E-2</v>
      </c>
      <c r="L161" s="10">
        <v>3.8864999999999997E-2</v>
      </c>
      <c r="M161" s="10">
        <v>2.0639999999999999E-2</v>
      </c>
      <c r="N161" s="10">
        <v>1.8558999999999999E-2</v>
      </c>
      <c r="O161" s="11">
        <v>0.23827899999999999</v>
      </c>
      <c r="P161" s="11">
        <v>0.21665400000000001</v>
      </c>
      <c r="Q161" s="11">
        <v>0.20643500000000001</v>
      </c>
      <c r="R161" s="11">
        <v>0.189802</v>
      </c>
      <c r="S161" s="11">
        <v>0.172039</v>
      </c>
      <c r="T161" s="11">
        <v>0.169597</v>
      </c>
    </row>
    <row r="162" spans="2:20" ht="21" x14ac:dyDescent="0.3">
      <c r="B162" s="2" t="str">
        <f>CONCATENATE(Tabla2[[#This Row],[sistema]],Tabla2[[#This Row],[cia]],Tabla2[[#This Row],[producto]],Tabla2[[#This Row],[producto cia]],Tabla2[[#This Row],[tarifa]],Tabla2[[#This Row],[fee]])</f>
        <v>PENINSULAAEQFIJOARMONIA6.1TD25</v>
      </c>
      <c r="C162" s="2" t="s">
        <v>57</v>
      </c>
      <c r="D162" s="3" t="s">
        <v>43</v>
      </c>
      <c r="E162" s="2" t="s">
        <v>101</v>
      </c>
      <c r="F162" s="2" t="s">
        <v>44</v>
      </c>
      <c r="G162" s="2" t="s">
        <v>34</v>
      </c>
      <c r="H162" s="2">
        <v>25</v>
      </c>
      <c r="I162" s="9">
        <v>6.2918000000000002E-2</v>
      </c>
      <c r="J162" s="10">
        <v>5.4358999999999998E-2</v>
      </c>
      <c r="K162" s="10">
        <v>2.8295000000000001E-2</v>
      </c>
      <c r="L162" s="10">
        <v>2.3453999999999999E-2</v>
      </c>
      <c r="M162" s="10">
        <v>5.2290000000000001E-3</v>
      </c>
      <c r="N162" s="10">
        <v>3.1480000000000002E-3</v>
      </c>
      <c r="O162" s="11">
        <v>0.243279</v>
      </c>
      <c r="P162" s="11">
        <v>0.22165399999999999</v>
      </c>
      <c r="Q162" s="11">
        <v>0.21143500000000001</v>
      </c>
      <c r="R162" s="11">
        <v>0.194802</v>
      </c>
      <c r="S162" s="11">
        <v>0.177039</v>
      </c>
      <c r="T162" s="11">
        <v>0.174597</v>
      </c>
    </row>
    <row r="163" spans="2:20" ht="21" x14ac:dyDescent="0.3">
      <c r="B163" s="2" t="str">
        <f>CONCATENATE(Tabla2[[#This Row],[sistema]],Tabla2[[#This Row],[cia]],Tabla2[[#This Row],[producto]],Tabla2[[#This Row],[producto cia]],Tabla2[[#This Row],[tarifa]],Tabla2[[#This Row],[fee]])</f>
        <v>PENINSULAAEQFIJOEQUILIBRIO6.1TD25</v>
      </c>
      <c r="C163" s="2" t="s">
        <v>57</v>
      </c>
      <c r="D163" s="3" t="s">
        <v>43</v>
      </c>
      <c r="E163" s="2" t="s">
        <v>101</v>
      </c>
      <c r="F163" s="2" t="s">
        <v>45</v>
      </c>
      <c r="G163" s="2" t="s">
        <v>34</v>
      </c>
      <c r="H163" s="2">
        <v>25</v>
      </c>
      <c r="I163" s="9">
        <v>6.2918000000000002E-2</v>
      </c>
      <c r="J163" s="10">
        <v>5.4358999999999998E-2</v>
      </c>
      <c r="K163" s="10">
        <v>3.6513999999999998E-2</v>
      </c>
      <c r="L163" s="10">
        <v>3.1673E-2</v>
      </c>
      <c r="M163" s="10">
        <v>1.3448E-2</v>
      </c>
      <c r="N163" s="10">
        <v>1.1367E-2</v>
      </c>
      <c r="O163" s="11">
        <v>0.243279</v>
      </c>
      <c r="P163" s="11">
        <v>0.22165399999999999</v>
      </c>
      <c r="Q163" s="11">
        <v>0.21143500000000001</v>
      </c>
      <c r="R163" s="11">
        <v>0.194802</v>
      </c>
      <c r="S163" s="11">
        <v>0.177039</v>
      </c>
      <c r="T163" s="11">
        <v>0.174597</v>
      </c>
    </row>
    <row r="164" spans="2:20" ht="21" x14ac:dyDescent="0.3">
      <c r="B164" s="2" t="str">
        <f>CONCATENATE(Tabla2[[#This Row],[sistema]],Tabla2[[#This Row],[cia]],Tabla2[[#This Row],[producto]],Tabla2[[#This Row],[producto cia]],Tabla2[[#This Row],[tarifa]],Tabla2[[#This Row],[fee]])</f>
        <v>PENINSULAAEQFIJOSIMETRIA6.1TD25</v>
      </c>
      <c r="C164" s="2" t="s">
        <v>57</v>
      </c>
      <c r="D164" s="3" t="s">
        <v>43</v>
      </c>
      <c r="E164" s="2" t="s">
        <v>101</v>
      </c>
      <c r="F164" s="2" t="s">
        <v>46</v>
      </c>
      <c r="G164" s="2" t="s">
        <v>34</v>
      </c>
      <c r="H164" s="2">
        <v>25</v>
      </c>
      <c r="I164" s="9">
        <v>6.2918000000000002E-2</v>
      </c>
      <c r="J164" s="10">
        <v>5.4358999999999998E-2</v>
      </c>
      <c r="K164" s="10">
        <v>4.3706000000000002E-2</v>
      </c>
      <c r="L164" s="10">
        <v>3.8864999999999997E-2</v>
      </c>
      <c r="M164" s="10">
        <v>2.0639999999999999E-2</v>
      </c>
      <c r="N164" s="10">
        <v>1.8558999999999999E-2</v>
      </c>
      <c r="O164" s="11">
        <v>0.243279</v>
      </c>
      <c r="P164" s="11">
        <v>0.22165399999999999</v>
      </c>
      <c r="Q164" s="11">
        <v>0.21143500000000001</v>
      </c>
      <c r="R164" s="11">
        <v>0.194802</v>
      </c>
      <c r="S164" s="11">
        <v>0.177039</v>
      </c>
      <c r="T164" s="11">
        <v>0.174597</v>
      </c>
    </row>
    <row r="165" spans="2:20" ht="21" x14ac:dyDescent="0.3">
      <c r="B165" s="2" t="str">
        <f>CONCATENATE(Tabla2[[#This Row],[sistema]],Tabla2[[#This Row],[cia]],Tabla2[[#This Row],[producto]],Tabla2[[#This Row],[producto cia]],Tabla2[[#This Row],[tarifa]],Tabla2[[#This Row],[fee]])</f>
        <v>PENINSULAAEQFIJOARMONIA6.1TD30</v>
      </c>
      <c r="C165" s="2" t="s">
        <v>57</v>
      </c>
      <c r="D165" s="3" t="s">
        <v>43</v>
      </c>
      <c r="E165" s="2" t="s">
        <v>101</v>
      </c>
      <c r="F165" s="2" t="s">
        <v>44</v>
      </c>
      <c r="G165" s="2" t="s">
        <v>34</v>
      </c>
      <c r="H165" s="2">
        <v>30</v>
      </c>
      <c r="I165" s="9">
        <v>6.2918000000000002E-2</v>
      </c>
      <c r="J165" s="10">
        <v>5.4358999999999998E-2</v>
      </c>
      <c r="K165" s="10">
        <v>2.8295000000000001E-2</v>
      </c>
      <c r="L165" s="10">
        <v>2.3453999999999999E-2</v>
      </c>
      <c r="M165" s="10">
        <v>5.2290000000000001E-3</v>
      </c>
      <c r="N165" s="10">
        <v>3.1480000000000002E-3</v>
      </c>
      <c r="O165" s="11">
        <v>0.248279</v>
      </c>
      <c r="P165" s="11">
        <v>0.22665399999999999</v>
      </c>
      <c r="Q165" s="11">
        <v>0.21643499999999999</v>
      </c>
      <c r="R165" s="11">
        <v>0.19980200000000001</v>
      </c>
      <c r="S165" s="11">
        <v>0.18203900000000001</v>
      </c>
      <c r="T165" s="11">
        <v>0.17959700000000001</v>
      </c>
    </row>
    <row r="166" spans="2:20" ht="21" x14ac:dyDescent="0.3">
      <c r="B166" s="2" t="str">
        <f>CONCATENATE(Tabla2[[#This Row],[sistema]],Tabla2[[#This Row],[cia]],Tabla2[[#This Row],[producto]],Tabla2[[#This Row],[producto cia]],Tabla2[[#This Row],[tarifa]],Tabla2[[#This Row],[fee]])</f>
        <v>PENINSULAAEQFIJOEQUILIBRIO6.1TD30</v>
      </c>
      <c r="C166" s="2" t="s">
        <v>57</v>
      </c>
      <c r="D166" s="3" t="s">
        <v>43</v>
      </c>
      <c r="E166" s="2" t="s">
        <v>101</v>
      </c>
      <c r="F166" s="2" t="s">
        <v>45</v>
      </c>
      <c r="G166" s="2" t="s">
        <v>34</v>
      </c>
      <c r="H166" s="2">
        <v>30</v>
      </c>
      <c r="I166" s="9">
        <v>6.2918000000000002E-2</v>
      </c>
      <c r="J166" s="10">
        <v>5.4358999999999998E-2</v>
      </c>
      <c r="K166" s="10">
        <v>3.6513999999999998E-2</v>
      </c>
      <c r="L166" s="10">
        <v>3.1673E-2</v>
      </c>
      <c r="M166" s="10">
        <v>1.3448E-2</v>
      </c>
      <c r="N166" s="10">
        <v>1.1367E-2</v>
      </c>
      <c r="O166" s="11">
        <v>0.248279</v>
      </c>
      <c r="P166" s="11">
        <v>0.22665399999999999</v>
      </c>
      <c r="Q166" s="11">
        <v>0.21643499999999999</v>
      </c>
      <c r="R166" s="11">
        <v>0.19980200000000001</v>
      </c>
      <c r="S166" s="11">
        <v>0.18203900000000001</v>
      </c>
      <c r="T166" s="11">
        <v>0.17959700000000001</v>
      </c>
    </row>
    <row r="167" spans="2:20" ht="21" x14ac:dyDescent="0.3">
      <c r="B167" s="2" t="str">
        <f>CONCATENATE(Tabla2[[#This Row],[sistema]],Tabla2[[#This Row],[cia]],Tabla2[[#This Row],[producto]],Tabla2[[#This Row],[producto cia]],Tabla2[[#This Row],[tarifa]],Tabla2[[#This Row],[fee]])</f>
        <v>PENINSULAAEQFIJOSIMETRIA6.1TD30</v>
      </c>
      <c r="C167" s="2" t="s">
        <v>57</v>
      </c>
      <c r="D167" s="3" t="s">
        <v>43</v>
      </c>
      <c r="E167" s="2" t="s">
        <v>101</v>
      </c>
      <c r="F167" s="2" t="s">
        <v>46</v>
      </c>
      <c r="G167" s="2" t="s">
        <v>34</v>
      </c>
      <c r="H167" s="2">
        <v>30</v>
      </c>
      <c r="I167" s="9">
        <v>6.2918000000000002E-2</v>
      </c>
      <c r="J167" s="10">
        <v>5.4358999999999998E-2</v>
      </c>
      <c r="K167" s="10">
        <v>4.3706000000000002E-2</v>
      </c>
      <c r="L167" s="10">
        <v>3.8864999999999997E-2</v>
      </c>
      <c r="M167" s="10">
        <v>2.0639999999999999E-2</v>
      </c>
      <c r="N167" s="10">
        <v>1.8558999999999999E-2</v>
      </c>
      <c r="O167" s="11">
        <v>0.248279</v>
      </c>
      <c r="P167" s="11">
        <v>0.22665399999999999</v>
      </c>
      <c r="Q167" s="11">
        <v>0.21643499999999999</v>
      </c>
      <c r="R167" s="11">
        <v>0.19980200000000001</v>
      </c>
      <c r="S167" s="11">
        <v>0.18203900000000001</v>
      </c>
      <c r="T167" s="11">
        <v>0.17959700000000001</v>
      </c>
    </row>
    <row r="168" spans="2:20" ht="21" x14ac:dyDescent="0.3">
      <c r="B168" s="2" t="str">
        <f>CONCATENATE(Tabla2[[#This Row],[sistema]],Tabla2[[#This Row],[cia]],Tabla2[[#This Row],[producto]],Tabla2[[#This Row],[producto cia]],Tabla2[[#This Row],[tarifa]],Tabla2[[#This Row],[fee]])</f>
        <v>PENINSULAAEQFIJOARMONIA6.2TD1.5</v>
      </c>
      <c r="C168" s="2" t="s">
        <v>57</v>
      </c>
      <c r="D168" s="3" t="s">
        <v>43</v>
      </c>
      <c r="E168" s="2" t="s">
        <v>101</v>
      </c>
      <c r="F168" s="2" t="s">
        <v>44</v>
      </c>
      <c r="G168" s="2" t="s">
        <v>35</v>
      </c>
      <c r="H168" s="2">
        <v>1.5</v>
      </c>
      <c r="I168" s="9">
        <v>4.3360000000000003E-2</v>
      </c>
      <c r="J168" s="10">
        <v>4.0164999999999999E-2</v>
      </c>
      <c r="K168" s="10">
        <v>1.7108000000000002E-2</v>
      </c>
      <c r="L168" s="10">
        <v>1.3475000000000001E-2</v>
      </c>
      <c r="M168" s="10">
        <v>3.2810000000000001E-3</v>
      </c>
      <c r="N168" s="10">
        <v>2.0590000000000001E-3</v>
      </c>
      <c r="O168" s="11">
        <v>0.19721</v>
      </c>
      <c r="P168" s="11">
        <v>0.17826500000000001</v>
      </c>
      <c r="Q168" s="11">
        <v>0.181589</v>
      </c>
      <c r="R168" s="11">
        <v>0.167023</v>
      </c>
      <c r="S168" s="11">
        <v>0.152642</v>
      </c>
      <c r="T168" s="11">
        <v>0.148006</v>
      </c>
    </row>
    <row r="169" spans="2:20" ht="21" x14ac:dyDescent="0.3">
      <c r="B169" s="2" t="str">
        <f>CONCATENATE(Tabla2[[#This Row],[sistema]],Tabla2[[#This Row],[cia]],Tabla2[[#This Row],[producto]],Tabla2[[#This Row],[producto cia]],Tabla2[[#This Row],[tarifa]],Tabla2[[#This Row],[fee]])</f>
        <v>PENINSULAAEQFIJOEQUILIBRIO6.2TD1.5</v>
      </c>
      <c r="C169" s="2" t="s">
        <v>57</v>
      </c>
      <c r="D169" s="3" t="s">
        <v>43</v>
      </c>
      <c r="E169" s="2" t="s">
        <v>101</v>
      </c>
      <c r="F169" s="2" t="s">
        <v>45</v>
      </c>
      <c r="G169" s="2" t="s">
        <v>35</v>
      </c>
      <c r="H169" s="2">
        <v>1.5</v>
      </c>
      <c r="I169" s="9">
        <v>4.3360000000000003E-2</v>
      </c>
      <c r="J169" s="10">
        <v>4.0164999999999999E-2</v>
      </c>
      <c r="K169" s="10">
        <v>2.5326999999999999E-2</v>
      </c>
      <c r="L169" s="10">
        <v>2.1694000000000001E-2</v>
      </c>
      <c r="M169" s="10">
        <v>1.1501000000000001E-2</v>
      </c>
      <c r="N169" s="10">
        <v>1.0279E-2</v>
      </c>
      <c r="O169" s="11">
        <v>0.19721</v>
      </c>
      <c r="P169" s="11">
        <v>0.17826500000000001</v>
      </c>
      <c r="Q169" s="11">
        <v>0.181589</v>
      </c>
      <c r="R169" s="11">
        <v>0.167023</v>
      </c>
      <c r="S169" s="11">
        <v>0.152642</v>
      </c>
      <c r="T169" s="11">
        <v>0.148006</v>
      </c>
    </row>
    <row r="170" spans="2:20" ht="21" x14ac:dyDescent="0.3">
      <c r="B170" s="2" t="str">
        <f>CONCATENATE(Tabla2[[#This Row],[sistema]],Tabla2[[#This Row],[cia]],Tabla2[[#This Row],[producto]],Tabla2[[#This Row],[producto cia]],Tabla2[[#This Row],[tarifa]],Tabla2[[#This Row],[fee]])</f>
        <v>PENINSULAAEQFIJOSIMETRIA6.2TD1.5</v>
      </c>
      <c r="C170" s="2" t="s">
        <v>57</v>
      </c>
      <c r="D170" s="3" t="s">
        <v>43</v>
      </c>
      <c r="E170" s="2" t="s">
        <v>101</v>
      </c>
      <c r="F170" s="2" t="s">
        <v>46</v>
      </c>
      <c r="G170" s="2" t="s">
        <v>35</v>
      </c>
      <c r="H170" s="2">
        <v>1.5</v>
      </c>
      <c r="I170" s="9">
        <v>4.3360000000000003E-2</v>
      </c>
      <c r="J170" s="10">
        <v>4.0164999999999999E-2</v>
      </c>
      <c r="K170" s="10">
        <v>3.2518999999999999E-2</v>
      </c>
      <c r="L170" s="10">
        <v>2.8885999999999998E-2</v>
      </c>
      <c r="M170" s="10">
        <v>1.8692E-2</v>
      </c>
      <c r="N170" s="10">
        <v>1.7469999999999999E-2</v>
      </c>
      <c r="O170" s="11">
        <v>0.19721</v>
      </c>
      <c r="P170" s="11">
        <v>0.17826500000000001</v>
      </c>
      <c r="Q170" s="11">
        <v>0.181589</v>
      </c>
      <c r="R170" s="11">
        <v>0.167023</v>
      </c>
      <c r="S170" s="11">
        <v>0.152642</v>
      </c>
      <c r="T170" s="11">
        <v>0.148006</v>
      </c>
    </row>
    <row r="171" spans="2:20" ht="21" x14ac:dyDescent="0.3">
      <c r="B171" s="2" t="str">
        <f>CONCATENATE(Tabla2[[#This Row],[sistema]],Tabla2[[#This Row],[cia]],Tabla2[[#This Row],[producto]],Tabla2[[#This Row],[producto cia]],Tabla2[[#This Row],[tarifa]],Tabla2[[#This Row],[fee]])</f>
        <v>PENINSULAAEQFIJOARMONIA6.2TD3</v>
      </c>
      <c r="C171" s="2" t="s">
        <v>57</v>
      </c>
      <c r="D171" s="3" t="s">
        <v>43</v>
      </c>
      <c r="E171" s="2" t="s">
        <v>101</v>
      </c>
      <c r="F171" s="2" t="s">
        <v>44</v>
      </c>
      <c r="G171" s="2" t="s">
        <v>35</v>
      </c>
      <c r="H171" s="2">
        <v>3</v>
      </c>
      <c r="I171" s="9">
        <v>4.3360000000000003E-2</v>
      </c>
      <c r="J171" s="10">
        <v>4.0164999999999999E-2</v>
      </c>
      <c r="K171" s="10">
        <v>1.7108000000000002E-2</v>
      </c>
      <c r="L171" s="10">
        <v>1.3475000000000001E-2</v>
      </c>
      <c r="M171" s="10">
        <v>3.2810000000000001E-3</v>
      </c>
      <c r="N171" s="10">
        <v>2.0590000000000001E-3</v>
      </c>
      <c r="O171" s="11">
        <v>0.19871</v>
      </c>
      <c r="P171" s="11">
        <v>0.17976500000000001</v>
      </c>
      <c r="Q171" s="11">
        <v>0.183089</v>
      </c>
      <c r="R171" s="11">
        <v>0.16852300000000001</v>
      </c>
      <c r="S171" s="11">
        <v>0.154142</v>
      </c>
      <c r="T171" s="11">
        <v>0.149506</v>
      </c>
    </row>
    <row r="172" spans="2:20" ht="21" x14ac:dyDescent="0.3">
      <c r="B172" s="2" t="str">
        <f>CONCATENATE(Tabla2[[#This Row],[sistema]],Tabla2[[#This Row],[cia]],Tabla2[[#This Row],[producto]],Tabla2[[#This Row],[producto cia]],Tabla2[[#This Row],[tarifa]],Tabla2[[#This Row],[fee]])</f>
        <v>PENINSULAAEQFIJOEQUILIBRIO6.2TD3</v>
      </c>
      <c r="C172" s="2" t="s">
        <v>57</v>
      </c>
      <c r="D172" s="3" t="s">
        <v>43</v>
      </c>
      <c r="E172" s="2" t="s">
        <v>101</v>
      </c>
      <c r="F172" s="2" t="s">
        <v>45</v>
      </c>
      <c r="G172" s="2" t="s">
        <v>35</v>
      </c>
      <c r="H172" s="2">
        <v>3</v>
      </c>
      <c r="I172" s="9">
        <v>4.3360000000000003E-2</v>
      </c>
      <c r="J172" s="10">
        <v>4.0164999999999999E-2</v>
      </c>
      <c r="K172" s="10">
        <v>2.5326999999999999E-2</v>
      </c>
      <c r="L172" s="10">
        <v>2.1694000000000001E-2</v>
      </c>
      <c r="M172" s="10">
        <v>1.1501000000000001E-2</v>
      </c>
      <c r="N172" s="10">
        <v>1.0279E-2</v>
      </c>
      <c r="O172" s="11">
        <v>0.19871</v>
      </c>
      <c r="P172" s="11">
        <v>0.17976500000000001</v>
      </c>
      <c r="Q172" s="11">
        <v>0.183089</v>
      </c>
      <c r="R172" s="11">
        <v>0.16852300000000001</v>
      </c>
      <c r="S172" s="11">
        <v>0.154142</v>
      </c>
      <c r="T172" s="11">
        <v>0.149506</v>
      </c>
    </row>
    <row r="173" spans="2:20" ht="21" x14ac:dyDescent="0.3">
      <c r="B173" s="2" t="str">
        <f>CONCATENATE(Tabla2[[#This Row],[sistema]],Tabla2[[#This Row],[cia]],Tabla2[[#This Row],[producto]],Tabla2[[#This Row],[producto cia]],Tabla2[[#This Row],[tarifa]],Tabla2[[#This Row],[fee]])</f>
        <v>PENINSULAAEQFIJOSIMETRIA6.2TD3</v>
      </c>
      <c r="C173" s="2" t="s">
        <v>57</v>
      </c>
      <c r="D173" s="3" t="s">
        <v>43</v>
      </c>
      <c r="E173" s="2" t="s">
        <v>101</v>
      </c>
      <c r="F173" s="2" t="s">
        <v>46</v>
      </c>
      <c r="G173" s="2" t="s">
        <v>35</v>
      </c>
      <c r="H173" s="2">
        <v>3</v>
      </c>
      <c r="I173" s="9">
        <v>4.3360000000000003E-2</v>
      </c>
      <c r="J173" s="10">
        <v>4.0164999999999999E-2</v>
      </c>
      <c r="K173" s="10">
        <v>3.2518999999999999E-2</v>
      </c>
      <c r="L173" s="10">
        <v>2.8885999999999998E-2</v>
      </c>
      <c r="M173" s="10">
        <v>1.8692E-2</v>
      </c>
      <c r="N173" s="10">
        <v>1.7469999999999999E-2</v>
      </c>
      <c r="O173" s="11">
        <v>0.19871</v>
      </c>
      <c r="P173" s="11">
        <v>0.17976500000000001</v>
      </c>
      <c r="Q173" s="11">
        <v>0.183089</v>
      </c>
      <c r="R173" s="11">
        <v>0.16852300000000001</v>
      </c>
      <c r="S173" s="11">
        <v>0.154142</v>
      </c>
      <c r="T173" s="11">
        <v>0.149506</v>
      </c>
    </row>
    <row r="174" spans="2:20" ht="21" x14ac:dyDescent="0.3">
      <c r="B174" s="2" t="str">
        <f>CONCATENATE(Tabla2[[#This Row],[sistema]],Tabla2[[#This Row],[cia]],Tabla2[[#This Row],[producto]],Tabla2[[#This Row],[producto cia]],Tabla2[[#This Row],[tarifa]],Tabla2[[#This Row],[fee]])</f>
        <v>PENINSULAAEQFIJOARMONIA6.2TD4</v>
      </c>
      <c r="C174" s="2" t="s">
        <v>57</v>
      </c>
      <c r="D174" s="3" t="s">
        <v>43</v>
      </c>
      <c r="E174" s="2" t="s">
        <v>101</v>
      </c>
      <c r="F174" s="2" t="s">
        <v>44</v>
      </c>
      <c r="G174" s="2" t="s">
        <v>35</v>
      </c>
      <c r="H174" s="2">
        <v>4</v>
      </c>
      <c r="I174" s="9">
        <v>4.3360000000000003E-2</v>
      </c>
      <c r="J174" s="10">
        <v>4.0164999999999999E-2</v>
      </c>
      <c r="K174" s="10">
        <v>1.7108000000000002E-2</v>
      </c>
      <c r="L174" s="10">
        <v>1.3475000000000001E-2</v>
      </c>
      <c r="M174" s="10">
        <v>3.2810000000000001E-3</v>
      </c>
      <c r="N174" s="10">
        <v>2.0590000000000001E-3</v>
      </c>
      <c r="O174" s="11">
        <v>0.19971</v>
      </c>
      <c r="P174" s="11">
        <v>0.18076500000000001</v>
      </c>
      <c r="Q174" s="11">
        <v>0.184089</v>
      </c>
      <c r="R174" s="11">
        <v>0.16952300000000001</v>
      </c>
      <c r="S174" s="11">
        <v>0.155142</v>
      </c>
      <c r="T174" s="11">
        <v>0.150506</v>
      </c>
    </row>
    <row r="175" spans="2:20" ht="21" x14ac:dyDescent="0.3">
      <c r="B175" s="2" t="str">
        <f>CONCATENATE(Tabla2[[#This Row],[sistema]],Tabla2[[#This Row],[cia]],Tabla2[[#This Row],[producto]],Tabla2[[#This Row],[producto cia]],Tabla2[[#This Row],[tarifa]],Tabla2[[#This Row],[fee]])</f>
        <v>PENINSULAAEQFIJOEQUILIBRIO6.2TD4</v>
      </c>
      <c r="C175" s="2" t="s">
        <v>57</v>
      </c>
      <c r="D175" s="3" t="s">
        <v>43</v>
      </c>
      <c r="E175" s="2" t="s">
        <v>101</v>
      </c>
      <c r="F175" s="2" t="s">
        <v>45</v>
      </c>
      <c r="G175" s="2" t="s">
        <v>35</v>
      </c>
      <c r="H175" s="2">
        <v>4</v>
      </c>
      <c r="I175" s="9">
        <v>4.3360000000000003E-2</v>
      </c>
      <c r="J175" s="10">
        <v>4.0164999999999999E-2</v>
      </c>
      <c r="K175" s="10">
        <v>2.5326999999999999E-2</v>
      </c>
      <c r="L175" s="10">
        <v>2.1694000000000001E-2</v>
      </c>
      <c r="M175" s="10">
        <v>1.1501000000000001E-2</v>
      </c>
      <c r="N175" s="10">
        <v>1.0279E-2</v>
      </c>
      <c r="O175" s="11">
        <v>0.19971</v>
      </c>
      <c r="P175" s="11">
        <v>0.18076500000000001</v>
      </c>
      <c r="Q175" s="11">
        <v>0.184089</v>
      </c>
      <c r="R175" s="11">
        <v>0.16952300000000001</v>
      </c>
      <c r="S175" s="11">
        <v>0.155142</v>
      </c>
      <c r="T175" s="11">
        <v>0.150506</v>
      </c>
    </row>
    <row r="176" spans="2:20" ht="21" x14ac:dyDescent="0.3">
      <c r="B176" s="2" t="str">
        <f>CONCATENATE(Tabla2[[#This Row],[sistema]],Tabla2[[#This Row],[cia]],Tabla2[[#This Row],[producto]],Tabla2[[#This Row],[producto cia]],Tabla2[[#This Row],[tarifa]],Tabla2[[#This Row],[fee]])</f>
        <v>PENINSULAAEQFIJOSIMETRIA6.2TD4</v>
      </c>
      <c r="C176" s="2" t="s">
        <v>57</v>
      </c>
      <c r="D176" s="3" t="s">
        <v>43</v>
      </c>
      <c r="E176" s="2" t="s">
        <v>101</v>
      </c>
      <c r="F176" s="2" t="s">
        <v>46</v>
      </c>
      <c r="G176" s="2" t="s">
        <v>35</v>
      </c>
      <c r="H176" s="2">
        <v>4</v>
      </c>
      <c r="I176" s="9">
        <v>4.3360000000000003E-2</v>
      </c>
      <c r="J176" s="10">
        <v>4.0164999999999999E-2</v>
      </c>
      <c r="K176" s="10">
        <v>3.2518999999999999E-2</v>
      </c>
      <c r="L176" s="10">
        <v>2.8885999999999998E-2</v>
      </c>
      <c r="M176" s="10">
        <v>1.8692E-2</v>
      </c>
      <c r="N176" s="10">
        <v>1.7469999999999999E-2</v>
      </c>
      <c r="O176" s="11">
        <v>0.19971</v>
      </c>
      <c r="P176" s="11">
        <v>0.18076500000000001</v>
      </c>
      <c r="Q176" s="11">
        <v>0.184089</v>
      </c>
      <c r="R176" s="11">
        <v>0.16952300000000001</v>
      </c>
      <c r="S176" s="11">
        <v>0.155142</v>
      </c>
      <c r="T176" s="11">
        <v>0.150506</v>
      </c>
    </row>
    <row r="177" spans="2:20" ht="21" x14ac:dyDescent="0.3">
      <c r="B177" s="2" t="str">
        <f>CONCATENATE(Tabla2[[#This Row],[sistema]],Tabla2[[#This Row],[cia]],Tabla2[[#This Row],[producto]],Tabla2[[#This Row],[producto cia]],Tabla2[[#This Row],[tarifa]],Tabla2[[#This Row],[fee]])</f>
        <v>PENINSULAAEQFIJOARMONIA6.2TD5</v>
      </c>
      <c r="C177" s="2" t="s">
        <v>57</v>
      </c>
      <c r="D177" s="3" t="s">
        <v>43</v>
      </c>
      <c r="E177" s="2" t="s">
        <v>101</v>
      </c>
      <c r="F177" s="2" t="s">
        <v>44</v>
      </c>
      <c r="G177" s="2" t="s">
        <v>35</v>
      </c>
      <c r="H177" s="2">
        <v>5</v>
      </c>
      <c r="I177" s="9">
        <v>4.3360000000000003E-2</v>
      </c>
      <c r="J177" s="10">
        <v>4.0164999999999999E-2</v>
      </c>
      <c r="K177" s="10">
        <v>1.7108000000000002E-2</v>
      </c>
      <c r="L177" s="10">
        <v>1.3475000000000001E-2</v>
      </c>
      <c r="M177" s="10">
        <v>3.2810000000000001E-3</v>
      </c>
      <c r="N177" s="10">
        <v>2.0590000000000001E-3</v>
      </c>
      <c r="O177" s="11">
        <v>0.20071</v>
      </c>
      <c r="P177" s="11">
        <v>0.18176500000000001</v>
      </c>
      <c r="Q177" s="11">
        <v>0.185089</v>
      </c>
      <c r="R177" s="11">
        <v>0.17052300000000001</v>
      </c>
      <c r="S177" s="11">
        <v>0.156142</v>
      </c>
      <c r="T177" s="11">
        <v>0.151506</v>
      </c>
    </row>
    <row r="178" spans="2:20" ht="21" x14ac:dyDescent="0.3">
      <c r="B178" s="2" t="str">
        <f>CONCATENATE(Tabla2[[#This Row],[sistema]],Tabla2[[#This Row],[cia]],Tabla2[[#This Row],[producto]],Tabla2[[#This Row],[producto cia]],Tabla2[[#This Row],[tarifa]],Tabla2[[#This Row],[fee]])</f>
        <v>PENINSULAAEQFIJOEQUILIBRIO6.2TD5</v>
      </c>
      <c r="C178" s="2" t="s">
        <v>57</v>
      </c>
      <c r="D178" s="3" t="s">
        <v>43</v>
      </c>
      <c r="E178" s="2" t="s">
        <v>101</v>
      </c>
      <c r="F178" s="2" t="s">
        <v>45</v>
      </c>
      <c r="G178" s="2" t="s">
        <v>35</v>
      </c>
      <c r="H178" s="2">
        <v>5</v>
      </c>
      <c r="I178" s="9">
        <v>4.3360000000000003E-2</v>
      </c>
      <c r="J178" s="10">
        <v>4.0164999999999999E-2</v>
      </c>
      <c r="K178" s="10">
        <v>2.5326999999999999E-2</v>
      </c>
      <c r="L178" s="10">
        <v>2.1694000000000001E-2</v>
      </c>
      <c r="M178" s="10">
        <v>1.1501000000000001E-2</v>
      </c>
      <c r="N178" s="10">
        <v>1.0279E-2</v>
      </c>
      <c r="O178" s="11">
        <v>0.20071</v>
      </c>
      <c r="P178" s="11">
        <v>0.18176500000000001</v>
      </c>
      <c r="Q178" s="11">
        <v>0.185089</v>
      </c>
      <c r="R178" s="11">
        <v>0.17052300000000001</v>
      </c>
      <c r="S178" s="11">
        <v>0.156142</v>
      </c>
      <c r="T178" s="11">
        <v>0.151506</v>
      </c>
    </row>
    <row r="179" spans="2:20" ht="21" x14ac:dyDescent="0.3">
      <c r="B179" s="2" t="str">
        <f>CONCATENATE(Tabla2[[#This Row],[sistema]],Tabla2[[#This Row],[cia]],Tabla2[[#This Row],[producto]],Tabla2[[#This Row],[producto cia]],Tabla2[[#This Row],[tarifa]],Tabla2[[#This Row],[fee]])</f>
        <v>PENINSULAAEQFIJOSIMETRIA6.2TD5</v>
      </c>
      <c r="C179" s="2" t="s">
        <v>57</v>
      </c>
      <c r="D179" s="3" t="s">
        <v>43</v>
      </c>
      <c r="E179" s="2" t="s">
        <v>101</v>
      </c>
      <c r="F179" s="2" t="s">
        <v>46</v>
      </c>
      <c r="G179" s="2" t="s">
        <v>35</v>
      </c>
      <c r="H179" s="2">
        <v>5</v>
      </c>
      <c r="I179" s="9">
        <v>4.3360000000000003E-2</v>
      </c>
      <c r="J179" s="10">
        <v>4.0164999999999999E-2</v>
      </c>
      <c r="K179" s="10">
        <v>3.2518999999999999E-2</v>
      </c>
      <c r="L179" s="10">
        <v>2.8885999999999998E-2</v>
      </c>
      <c r="M179" s="10">
        <v>1.8692E-2</v>
      </c>
      <c r="N179" s="10">
        <v>1.7469999999999999E-2</v>
      </c>
      <c r="O179" s="11">
        <v>0.20071</v>
      </c>
      <c r="P179" s="11">
        <v>0.18176500000000001</v>
      </c>
      <c r="Q179" s="11">
        <v>0.185089</v>
      </c>
      <c r="R179" s="11">
        <v>0.17052300000000001</v>
      </c>
      <c r="S179" s="11">
        <v>0.156142</v>
      </c>
      <c r="T179" s="11">
        <v>0.151506</v>
      </c>
    </row>
    <row r="180" spans="2:20" ht="21" x14ac:dyDescent="0.3">
      <c r="B180" s="2" t="str">
        <f>CONCATENATE(Tabla2[[#This Row],[sistema]],Tabla2[[#This Row],[cia]],Tabla2[[#This Row],[producto]],Tabla2[[#This Row],[producto cia]],Tabla2[[#This Row],[tarifa]],Tabla2[[#This Row],[fee]])</f>
        <v>PENINSULAAEQFIJOARMONIA6.2TD6</v>
      </c>
      <c r="C180" s="2" t="s">
        <v>57</v>
      </c>
      <c r="D180" s="3" t="s">
        <v>43</v>
      </c>
      <c r="E180" s="2" t="s">
        <v>101</v>
      </c>
      <c r="F180" s="2" t="s">
        <v>44</v>
      </c>
      <c r="G180" s="2" t="s">
        <v>35</v>
      </c>
      <c r="H180" s="2">
        <v>6</v>
      </c>
      <c r="I180" s="9">
        <v>4.3360000000000003E-2</v>
      </c>
      <c r="J180" s="10">
        <v>4.0164999999999999E-2</v>
      </c>
      <c r="K180" s="10">
        <v>1.7108000000000002E-2</v>
      </c>
      <c r="L180" s="10">
        <v>1.3475000000000001E-2</v>
      </c>
      <c r="M180" s="10">
        <v>3.2810000000000001E-3</v>
      </c>
      <c r="N180" s="10">
        <v>2.0590000000000001E-3</v>
      </c>
      <c r="O180" s="11">
        <v>0.20171</v>
      </c>
      <c r="P180" s="11">
        <v>0.18276500000000001</v>
      </c>
      <c r="Q180" s="11">
        <v>0.186089</v>
      </c>
      <c r="R180" s="11">
        <v>0.17152300000000001</v>
      </c>
      <c r="S180" s="11">
        <v>0.157142</v>
      </c>
      <c r="T180" s="11">
        <v>0.152506</v>
      </c>
    </row>
    <row r="181" spans="2:20" ht="21" x14ac:dyDescent="0.3">
      <c r="B181" s="2" t="str">
        <f>CONCATENATE(Tabla2[[#This Row],[sistema]],Tabla2[[#This Row],[cia]],Tabla2[[#This Row],[producto]],Tabla2[[#This Row],[producto cia]],Tabla2[[#This Row],[tarifa]],Tabla2[[#This Row],[fee]])</f>
        <v>PENINSULAAEQFIJOEQUILIBRIO6.2TD6</v>
      </c>
      <c r="C181" s="2" t="s">
        <v>57</v>
      </c>
      <c r="D181" s="3" t="s">
        <v>43</v>
      </c>
      <c r="E181" s="2" t="s">
        <v>101</v>
      </c>
      <c r="F181" s="2" t="s">
        <v>45</v>
      </c>
      <c r="G181" s="2" t="s">
        <v>35</v>
      </c>
      <c r="H181" s="2">
        <v>6</v>
      </c>
      <c r="I181" s="9">
        <v>4.3360000000000003E-2</v>
      </c>
      <c r="J181" s="10">
        <v>4.0164999999999999E-2</v>
      </c>
      <c r="K181" s="10">
        <v>2.5326999999999999E-2</v>
      </c>
      <c r="L181" s="10">
        <v>2.1694000000000001E-2</v>
      </c>
      <c r="M181" s="10">
        <v>1.1501000000000001E-2</v>
      </c>
      <c r="N181" s="10">
        <v>1.0279E-2</v>
      </c>
      <c r="O181" s="11">
        <v>0.20171</v>
      </c>
      <c r="P181" s="11">
        <v>0.18276500000000001</v>
      </c>
      <c r="Q181" s="11">
        <v>0.186089</v>
      </c>
      <c r="R181" s="11">
        <v>0.17152300000000001</v>
      </c>
      <c r="S181" s="11">
        <v>0.157142</v>
      </c>
      <c r="T181" s="11">
        <v>0.152506</v>
      </c>
    </row>
    <row r="182" spans="2:20" ht="21" x14ac:dyDescent="0.3">
      <c r="B182" s="2" t="str">
        <f>CONCATENATE(Tabla2[[#This Row],[sistema]],Tabla2[[#This Row],[cia]],Tabla2[[#This Row],[producto]],Tabla2[[#This Row],[producto cia]],Tabla2[[#This Row],[tarifa]],Tabla2[[#This Row],[fee]])</f>
        <v>PENINSULAAEQFIJOSIMETRIA6.2TD6</v>
      </c>
      <c r="C182" s="2" t="s">
        <v>57</v>
      </c>
      <c r="D182" s="3" t="s">
        <v>43</v>
      </c>
      <c r="E182" s="2" t="s">
        <v>101</v>
      </c>
      <c r="F182" s="2" t="s">
        <v>46</v>
      </c>
      <c r="G182" s="2" t="s">
        <v>35</v>
      </c>
      <c r="H182" s="2">
        <v>6</v>
      </c>
      <c r="I182" s="9">
        <v>4.3360000000000003E-2</v>
      </c>
      <c r="J182" s="10">
        <v>4.0164999999999999E-2</v>
      </c>
      <c r="K182" s="10">
        <v>3.2518999999999999E-2</v>
      </c>
      <c r="L182" s="10">
        <v>2.8885999999999998E-2</v>
      </c>
      <c r="M182" s="10">
        <v>1.8692E-2</v>
      </c>
      <c r="N182" s="10">
        <v>1.7469999999999999E-2</v>
      </c>
      <c r="O182" s="11">
        <v>0.20171</v>
      </c>
      <c r="P182" s="11">
        <v>0.18276500000000001</v>
      </c>
      <c r="Q182" s="11">
        <v>0.186089</v>
      </c>
      <c r="R182" s="11">
        <v>0.17152300000000001</v>
      </c>
      <c r="S182" s="11">
        <v>0.157142</v>
      </c>
      <c r="T182" s="11">
        <v>0.152506</v>
      </c>
    </row>
    <row r="183" spans="2:20" ht="21" x14ac:dyDescent="0.3">
      <c r="B183" s="2" t="str">
        <f>CONCATENATE(Tabla2[[#This Row],[sistema]],Tabla2[[#This Row],[cia]],Tabla2[[#This Row],[producto]],Tabla2[[#This Row],[producto cia]],Tabla2[[#This Row],[tarifa]],Tabla2[[#This Row],[fee]])</f>
        <v>PENINSULAAEQFIJOARMONIA6.2TD8</v>
      </c>
      <c r="C183" s="2" t="s">
        <v>57</v>
      </c>
      <c r="D183" s="3" t="s">
        <v>43</v>
      </c>
      <c r="E183" s="2" t="s">
        <v>101</v>
      </c>
      <c r="F183" s="2" t="s">
        <v>44</v>
      </c>
      <c r="G183" s="2" t="s">
        <v>35</v>
      </c>
      <c r="H183" s="2">
        <v>8</v>
      </c>
      <c r="I183" s="9">
        <v>4.3360000000000003E-2</v>
      </c>
      <c r="J183" s="10">
        <v>4.0164999999999999E-2</v>
      </c>
      <c r="K183" s="10">
        <v>1.7108000000000002E-2</v>
      </c>
      <c r="L183" s="10">
        <v>1.3475000000000001E-2</v>
      </c>
      <c r="M183" s="10">
        <v>3.2810000000000001E-3</v>
      </c>
      <c r="N183" s="10">
        <v>2.0590000000000001E-3</v>
      </c>
      <c r="O183" s="11">
        <v>0.20371</v>
      </c>
      <c r="P183" s="11">
        <v>0.18476500000000001</v>
      </c>
      <c r="Q183" s="11">
        <v>0.18808900000000001</v>
      </c>
      <c r="R183" s="11">
        <v>0.17352300000000001</v>
      </c>
      <c r="S183" s="11">
        <v>0.15914200000000001</v>
      </c>
      <c r="T183" s="11">
        <v>0.154506</v>
      </c>
    </row>
    <row r="184" spans="2:20" ht="21" x14ac:dyDescent="0.3">
      <c r="B184" s="2" t="str">
        <f>CONCATENATE(Tabla2[[#This Row],[sistema]],Tabla2[[#This Row],[cia]],Tabla2[[#This Row],[producto]],Tabla2[[#This Row],[producto cia]],Tabla2[[#This Row],[tarifa]],Tabla2[[#This Row],[fee]])</f>
        <v>PENINSULAAEQFIJOEQUILIBRIO6.2TD8</v>
      </c>
      <c r="C184" s="2" t="s">
        <v>57</v>
      </c>
      <c r="D184" s="3" t="s">
        <v>43</v>
      </c>
      <c r="E184" s="2" t="s">
        <v>101</v>
      </c>
      <c r="F184" s="2" t="s">
        <v>45</v>
      </c>
      <c r="G184" s="2" t="s">
        <v>35</v>
      </c>
      <c r="H184" s="2">
        <v>8</v>
      </c>
      <c r="I184" s="9">
        <v>4.3360000000000003E-2</v>
      </c>
      <c r="J184" s="10">
        <v>4.0164999999999999E-2</v>
      </c>
      <c r="K184" s="10">
        <v>2.5326999999999999E-2</v>
      </c>
      <c r="L184" s="10">
        <v>2.1694000000000001E-2</v>
      </c>
      <c r="M184" s="10">
        <v>1.1501000000000001E-2</v>
      </c>
      <c r="N184" s="10">
        <v>1.0279E-2</v>
      </c>
      <c r="O184" s="11">
        <v>0.20371</v>
      </c>
      <c r="P184" s="11">
        <v>0.18476500000000001</v>
      </c>
      <c r="Q184" s="11">
        <v>0.18808900000000001</v>
      </c>
      <c r="R184" s="11">
        <v>0.17352300000000001</v>
      </c>
      <c r="S184" s="11">
        <v>0.15914200000000001</v>
      </c>
      <c r="T184" s="11">
        <v>0.154506</v>
      </c>
    </row>
    <row r="185" spans="2:20" ht="21" x14ac:dyDescent="0.3">
      <c r="B185" s="2" t="str">
        <f>CONCATENATE(Tabla2[[#This Row],[sistema]],Tabla2[[#This Row],[cia]],Tabla2[[#This Row],[producto]],Tabla2[[#This Row],[producto cia]],Tabla2[[#This Row],[tarifa]],Tabla2[[#This Row],[fee]])</f>
        <v>PENINSULAAEQFIJOSIMETRIA6.2TD8</v>
      </c>
      <c r="C185" s="2" t="s">
        <v>57</v>
      </c>
      <c r="D185" s="3" t="s">
        <v>43</v>
      </c>
      <c r="E185" s="2" t="s">
        <v>101</v>
      </c>
      <c r="F185" s="2" t="s">
        <v>46</v>
      </c>
      <c r="G185" s="2" t="s">
        <v>35</v>
      </c>
      <c r="H185" s="2">
        <v>8</v>
      </c>
      <c r="I185" s="9">
        <v>4.3360000000000003E-2</v>
      </c>
      <c r="J185" s="10">
        <v>4.0164999999999999E-2</v>
      </c>
      <c r="K185" s="10">
        <v>3.2518999999999999E-2</v>
      </c>
      <c r="L185" s="10">
        <v>2.8885999999999998E-2</v>
      </c>
      <c r="M185" s="10">
        <v>1.8692E-2</v>
      </c>
      <c r="N185" s="10">
        <v>1.7469999999999999E-2</v>
      </c>
      <c r="O185" s="11">
        <v>0.20371</v>
      </c>
      <c r="P185" s="11">
        <v>0.18476500000000001</v>
      </c>
      <c r="Q185" s="11">
        <v>0.18808900000000001</v>
      </c>
      <c r="R185" s="11">
        <v>0.17352300000000001</v>
      </c>
      <c r="S185" s="11">
        <v>0.15914200000000001</v>
      </c>
      <c r="T185" s="11">
        <v>0.154506</v>
      </c>
    </row>
    <row r="186" spans="2:20" ht="21" x14ac:dyDescent="0.3">
      <c r="B186" s="2" t="str">
        <f>CONCATENATE(Tabla2[[#This Row],[sistema]],Tabla2[[#This Row],[cia]],Tabla2[[#This Row],[producto]],Tabla2[[#This Row],[producto cia]],Tabla2[[#This Row],[tarifa]],Tabla2[[#This Row],[fee]])</f>
        <v>PENINSULAAEQFIJOARMONIA6.2TD10</v>
      </c>
      <c r="C186" s="2" t="s">
        <v>57</v>
      </c>
      <c r="D186" s="3" t="s">
        <v>43</v>
      </c>
      <c r="E186" s="2" t="s">
        <v>101</v>
      </c>
      <c r="F186" s="2" t="s">
        <v>44</v>
      </c>
      <c r="G186" s="2" t="s">
        <v>35</v>
      </c>
      <c r="H186" s="2">
        <v>10</v>
      </c>
      <c r="I186" s="9">
        <v>4.3360000000000003E-2</v>
      </c>
      <c r="J186" s="10">
        <v>4.0164999999999999E-2</v>
      </c>
      <c r="K186" s="10">
        <v>1.7108000000000002E-2</v>
      </c>
      <c r="L186" s="10">
        <v>1.3475000000000001E-2</v>
      </c>
      <c r="M186" s="10">
        <v>3.2810000000000001E-3</v>
      </c>
      <c r="N186" s="10">
        <v>2.0590000000000001E-3</v>
      </c>
      <c r="O186" s="11">
        <v>0.20571</v>
      </c>
      <c r="P186" s="11">
        <v>0.18676500000000001</v>
      </c>
      <c r="Q186" s="11">
        <v>0.19008900000000001</v>
      </c>
      <c r="R186" s="11">
        <v>0.17552300000000001</v>
      </c>
      <c r="S186" s="11">
        <v>0.16114200000000001</v>
      </c>
      <c r="T186" s="11">
        <v>0.15650600000000001</v>
      </c>
    </row>
    <row r="187" spans="2:20" ht="21" x14ac:dyDescent="0.3">
      <c r="B187" s="2" t="str">
        <f>CONCATENATE(Tabla2[[#This Row],[sistema]],Tabla2[[#This Row],[cia]],Tabla2[[#This Row],[producto]],Tabla2[[#This Row],[producto cia]],Tabla2[[#This Row],[tarifa]],Tabla2[[#This Row],[fee]])</f>
        <v>PENINSULAAEQFIJOEQUILIBRIO6.2TD10</v>
      </c>
      <c r="C187" s="2" t="s">
        <v>57</v>
      </c>
      <c r="D187" s="3" t="s">
        <v>43</v>
      </c>
      <c r="E187" s="2" t="s">
        <v>101</v>
      </c>
      <c r="F187" s="2" t="s">
        <v>45</v>
      </c>
      <c r="G187" s="2" t="s">
        <v>35</v>
      </c>
      <c r="H187" s="2">
        <v>10</v>
      </c>
      <c r="I187" s="9">
        <v>4.3360000000000003E-2</v>
      </c>
      <c r="J187" s="10">
        <v>4.0164999999999999E-2</v>
      </c>
      <c r="K187" s="10">
        <v>2.5326999999999999E-2</v>
      </c>
      <c r="L187" s="10">
        <v>2.1694000000000001E-2</v>
      </c>
      <c r="M187" s="10">
        <v>1.1501000000000001E-2</v>
      </c>
      <c r="N187" s="10">
        <v>1.0279E-2</v>
      </c>
      <c r="O187" s="11">
        <v>0.20571</v>
      </c>
      <c r="P187" s="11">
        <v>0.18676500000000001</v>
      </c>
      <c r="Q187" s="11">
        <v>0.19008900000000001</v>
      </c>
      <c r="R187" s="11">
        <v>0.17552300000000001</v>
      </c>
      <c r="S187" s="11">
        <v>0.16114200000000001</v>
      </c>
      <c r="T187" s="11">
        <v>0.15650600000000001</v>
      </c>
    </row>
    <row r="188" spans="2:20" ht="21" x14ac:dyDescent="0.3">
      <c r="B188" s="2" t="str">
        <f>CONCATENATE(Tabla2[[#This Row],[sistema]],Tabla2[[#This Row],[cia]],Tabla2[[#This Row],[producto]],Tabla2[[#This Row],[producto cia]],Tabla2[[#This Row],[tarifa]],Tabla2[[#This Row],[fee]])</f>
        <v>PENINSULAAEQFIJOSIMETRIA6.2TD10</v>
      </c>
      <c r="C188" s="2" t="s">
        <v>57</v>
      </c>
      <c r="D188" s="3" t="s">
        <v>43</v>
      </c>
      <c r="E188" s="2" t="s">
        <v>101</v>
      </c>
      <c r="F188" s="2" t="s">
        <v>46</v>
      </c>
      <c r="G188" s="2" t="s">
        <v>35</v>
      </c>
      <c r="H188" s="2">
        <v>10</v>
      </c>
      <c r="I188" s="9">
        <v>4.3360000000000003E-2</v>
      </c>
      <c r="J188" s="10">
        <v>4.0164999999999999E-2</v>
      </c>
      <c r="K188" s="10">
        <v>3.2518999999999999E-2</v>
      </c>
      <c r="L188" s="10">
        <v>2.8885999999999998E-2</v>
      </c>
      <c r="M188" s="10">
        <v>1.8692E-2</v>
      </c>
      <c r="N188" s="10">
        <v>1.7469999999999999E-2</v>
      </c>
      <c r="O188" s="11">
        <v>0.20571</v>
      </c>
      <c r="P188" s="11">
        <v>0.18676500000000001</v>
      </c>
      <c r="Q188" s="11">
        <v>0.19008900000000001</v>
      </c>
      <c r="R188" s="11">
        <v>0.17552300000000001</v>
      </c>
      <c r="S188" s="11">
        <v>0.16114200000000001</v>
      </c>
      <c r="T188" s="11">
        <v>0.15650600000000001</v>
      </c>
    </row>
    <row r="189" spans="2:20" ht="21" x14ac:dyDescent="0.3">
      <c r="B189" s="2" t="str">
        <f>CONCATENATE(Tabla2[[#This Row],[sistema]],Tabla2[[#This Row],[cia]],Tabla2[[#This Row],[producto]],Tabla2[[#This Row],[producto cia]],Tabla2[[#This Row],[tarifa]],Tabla2[[#This Row],[fee]])</f>
        <v>PENINSULAAEQFIJOARMONIA6.2TD15</v>
      </c>
      <c r="C189" s="2" t="s">
        <v>57</v>
      </c>
      <c r="D189" s="3" t="s">
        <v>43</v>
      </c>
      <c r="E189" s="2" t="s">
        <v>101</v>
      </c>
      <c r="F189" s="2" t="s">
        <v>44</v>
      </c>
      <c r="G189" s="2" t="s">
        <v>35</v>
      </c>
      <c r="H189" s="2">
        <v>15</v>
      </c>
      <c r="I189" s="9">
        <v>4.3360000000000003E-2</v>
      </c>
      <c r="J189" s="10">
        <v>4.0164999999999999E-2</v>
      </c>
      <c r="K189" s="10">
        <v>1.7108000000000002E-2</v>
      </c>
      <c r="L189" s="10">
        <v>1.3475000000000001E-2</v>
      </c>
      <c r="M189" s="10">
        <v>3.2810000000000001E-3</v>
      </c>
      <c r="N189" s="10">
        <v>2.0590000000000001E-3</v>
      </c>
      <c r="O189" s="11">
        <v>0.21071000000000001</v>
      </c>
      <c r="P189" s="11">
        <v>0.19176500000000002</v>
      </c>
      <c r="Q189" s="11">
        <v>0.19508900000000001</v>
      </c>
      <c r="R189" s="11">
        <v>0.18052300000000002</v>
      </c>
      <c r="S189" s="11">
        <v>0.16614200000000001</v>
      </c>
      <c r="T189" s="11">
        <v>0.16150600000000001</v>
      </c>
    </row>
    <row r="190" spans="2:20" ht="21" x14ac:dyDescent="0.3">
      <c r="B190" s="2" t="str">
        <f>CONCATENATE(Tabla2[[#This Row],[sistema]],Tabla2[[#This Row],[cia]],Tabla2[[#This Row],[producto]],Tabla2[[#This Row],[producto cia]],Tabla2[[#This Row],[tarifa]],Tabla2[[#This Row],[fee]])</f>
        <v>PENINSULAAEQFIJOEQUILIBRIO6.2TD15</v>
      </c>
      <c r="C190" s="2" t="s">
        <v>57</v>
      </c>
      <c r="D190" s="3" t="s">
        <v>43</v>
      </c>
      <c r="E190" s="2" t="s">
        <v>101</v>
      </c>
      <c r="F190" s="2" t="s">
        <v>45</v>
      </c>
      <c r="G190" s="2" t="s">
        <v>35</v>
      </c>
      <c r="H190" s="2">
        <v>15</v>
      </c>
      <c r="I190" s="9">
        <v>4.3360000000000003E-2</v>
      </c>
      <c r="J190" s="10">
        <v>4.0164999999999999E-2</v>
      </c>
      <c r="K190" s="10">
        <v>2.5326999999999999E-2</v>
      </c>
      <c r="L190" s="10">
        <v>2.1694000000000001E-2</v>
      </c>
      <c r="M190" s="10">
        <v>1.1501000000000001E-2</v>
      </c>
      <c r="N190" s="10">
        <v>1.0279E-2</v>
      </c>
      <c r="O190" s="11">
        <v>0.21071000000000001</v>
      </c>
      <c r="P190" s="11">
        <v>0.19176500000000002</v>
      </c>
      <c r="Q190" s="11">
        <v>0.19508900000000001</v>
      </c>
      <c r="R190" s="11">
        <v>0.18052300000000002</v>
      </c>
      <c r="S190" s="11">
        <v>0.16614200000000001</v>
      </c>
      <c r="T190" s="11">
        <v>0.16150600000000001</v>
      </c>
    </row>
    <row r="191" spans="2:20" ht="21" x14ac:dyDescent="0.3">
      <c r="B191" s="2" t="str">
        <f>CONCATENATE(Tabla2[[#This Row],[sistema]],Tabla2[[#This Row],[cia]],Tabla2[[#This Row],[producto]],Tabla2[[#This Row],[producto cia]],Tabla2[[#This Row],[tarifa]],Tabla2[[#This Row],[fee]])</f>
        <v>PENINSULAAEQFIJOSIMETRIA6.2TD15</v>
      </c>
      <c r="C191" s="2" t="s">
        <v>57</v>
      </c>
      <c r="D191" s="3" t="s">
        <v>43</v>
      </c>
      <c r="E191" s="2" t="s">
        <v>101</v>
      </c>
      <c r="F191" s="2" t="s">
        <v>46</v>
      </c>
      <c r="G191" s="2" t="s">
        <v>35</v>
      </c>
      <c r="H191" s="2">
        <v>15</v>
      </c>
      <c r="I191" s="9">
        <v>4.3360000000000003E-2</v>
      </c>
      <c r="J191" s="10">
        <v>4.0164999999999999E-2</v>
      </c>
      <c r="K191" s="10">
        <v>3.2518999999999999E-2</v>
      </c>
      <c r="L191" s="10">
        <v>2.8885999999999998E-2</v>
      </c>
      <c r="M191" s="10">
        <v>1.8692E-2</v>
      </c>
      <c r="N191" s="10">
        <v>1.7469999999999999E-2</v>
      </c>
      <c r="O191" s="11">
        <v>0.21071000000000001</v>
      </c>
      <c r="P191" s="11">
        <v>0.19176500000000002</v>
      </c>
      <c r="Q191" s="11">
        <v>0.19508900000000001</v>
      </c>
      <c r="R191" s="11">
        <v>0.18052300000000002</v>
      </c>
      <c r="S191" s="11">
        <v>0.16614200000000001</v>
      </c>
      <c r="T191" s="11">
        <v>0.16150600000000001</v>
      </c>
    </row>
    <row r="192" spans="2:20" ht="21" x14ac:dyDescent="0.3">
      <c r="B192" s="2" t="str">
        <f>CONCATENATE(Tabla2[[#This Row],[sistema]],Tabla2[[#This Row],[cia]],Tabla2[[#This Row],[producto]],Tabla2[[#This Row],[producto cia]],Tabla2[[#This Row],[tarifa]],Tabla2[[#This Row],[fee]])</f>
        <v>PENINSULAAEQFIJOARMONIA6.2TD20</v>
      </c>
      <c r="C192" s="2" t="s">
        <v>57</v>
      </c>
      <c r="D192" s="3" t="s">
        <v>43</v>
      </c>
      <c r="E192" s="2" t="s">
        <v>101</v>
      </c>
      <c r="F192" s="2" t="s">
        <v>44</v>
      </c>
      <c r="G192" s="2" t="s">
        <v>35</v>
      </c>
      <c r="H192" s="2">
        <v>20</v>
      </c>
      <c r="I192" s="9">
        <v>4.3360000000000003E-2</v>
      </c>
      <c r="J192" s="10">
        <v>4.0164999999999999E-2</v>
      </c>
      <c r="K192" s="10">
        <v>1.7108000000000002E-2</v>
      </c>
      <c r="L192" s="10">
        <v>1.3475000000000001E-2</v>
      </c>
      <c r="M192" s="10">
        <v>3.2810000000000001E-3</v>
      </c>
      <c r="N192" s="10">
        <v>2.0590000000000001E-3</v>
      </c>
      <c r="O192" s="11">
        <v>0.21571000000000001</v>
      </c>
      <c r="P192" s="11">
        <v>0.19676500000000002</v>
      </c>
      <c r="Q192" s="11">
        <v>0.20008900000000002</v>
      </c>
      <c r="R192" s="11">
        <v>0.18552300000000002</v>
      </c>
      <c r="S192" s="11">
        <v>0.17114200000000002</v>
      </c>
      <c r="T192" s="11">
        <v>0.16650600000000002</v>
      </c>
    </row>
    <row r="193" spans="2:20" ht="21" x14ac:dyDescent="0.3">
      <c r="B193" s="2" t="str">
        <f>CONCATENATE(Tabla2[[#This Row],[sistema]],Tabla2[[#This Row],[cia]],Tabla2[[#This Row],[producto]],Tabla2[[#This Row],[producto cia]],Tabla2[[#This Row],[tarifa]],Tabla2[[#This Row],[fee]])</f>
        <v>PENINSULAAEQFIJOEQUILIBRIO6.2TD20</v>
      </c>
      <c r="C193" s="2" t="s">
        <v>57</v>
      </c>
      <c r="D193" s="3" t="s">
        <v>43</v>
      </c>
      <c r="E193" s="2" t="s">
        <v>101</v>
      </c>
      <c r="F193" s="2" t="s">
        <v>45</v>
      </c>
      <c r="G193" s="2" t="s">
        <v>35</v>
      </c>
      <c r="H193" s="2">
        <v>20</v>
      </c>
      <c r="I193" s="9">
        <v>4.3360000000000003E-2</v>
      </c>
      <c r="J193" s="10">
        <v>4.0164999999999999E-2</v>
      </c>
      <c r="K193" s="10">
        <v>2.5326999999999999E-2</v>
      </c>
      <c r="L193" s="10">
        <v>2.1694000000000001E-2</v>
      </c>
      <c r="M193" s="10">
        <v>1.1501000000000001E-2</v>
      </c>
      <c r="N193" s="10">
        <v>1.0279E-2</v>
      </c>
      <c r="O193" s="11">
        <v>0.21571000000000001</v>
      </c>
      <c r="P193" s="11">
        <v>0.19676500000000002</v>
      </c>
      <c r="Q193" s="11">
        <v>0.20008900000000002</v>
      </c>
      <c r="R193" s="11">
        <v>0.18552300000000002</v>
      </c>
      <c r="S193" s="11">
        <v>0.17114200000000002</v>
      </c>
      <c r="T193" s="11">
        <v>0.16650600000000002</v>
      </c>
    </row>
    <row r="194" spans="2:20" ht="21" x14ac:dyDescent="0.3">
      <c r="B194" s="2" t="str">
        <f>CONCATENATE(Tabla2[[#This Row],[sistema]],Tabla2[[#This Row],[cia]],Tabla2[[#This Row],[producto]],Tabla2[[#This Row],[producto cia]],Tabla2[[#This Row],[tarifa]],Tabla2[[#This Row],[fee]])</f>
        <v>PENINSULAAEQFIJOSIMETRIA6.2TD20</v>
      </c>
      <c r="C194" s="2" t="s">
        <v>57</v>
      </c>
      <c r="D194" s="3" t="s">
        <v>43</v>
      </c>
      <c r="E194" s="2" t="s">
        <v>101</v>
      </c>
      <c r="F194" s="2" t="s">
        <v>46</v>
      </c>
      <c r="G194" s="2" t="s">
        <v>35</v>
      </c>
      <c r="H194" s="2">
        <v>20</v>
      </c>
      <c r="I194" s="9">
        <v>4.3360000000000003E-2</v>
      </c>
      <c r="J194" s="10">
        <v>4.0164999999999999E-2</v>
      </c>
      <c r="K194" s="10">
        <v>3.2518999999999999E-2</v>
      </c>
      <c r="L194" s="10">
        <v>2.8885999999999998E-2</v>
      </c>
      <c r="M194" s="10">
        <v>1.8692E-2</v>
      </c>
      <c r="N194" s="10">
        <v>1.7469999999999999E-2</v>
      </c>
      <c r="O194" s="11">
        <v>0.21571000000000001</v>
      </c>
      <c r="P194" s="11">
        <v>0.19676500000000002</v>
      </c>
      <c r="Q194" s="11">
        <v>0.20008900000000002</v>
      </c>
      <c r="R194" s="11">
        <v>0.18552300000000002</v>
      </c>
      <c r="S194" s="11">
        <v>0.17114200000000002</v>
      </c>
      <c r="T194" s="11">
        <v>0.16650600000000002</v>
      </c>
    </row>
    <row r="195" spans="2:20" ht="21" x14ac:dyDescent="0.3">
      <c r="B195" s="2" t="str">
        <f>CONCATENATE(Tabla2[[#This Row],[sistema]],Tabla2[[#This Row],[cia]],Tabla2[[#This Row],[producto]],Tabla2[[#This Row],[producto cia]],Tabla2[[#This Row],[tarifa]],Tabla2[[#This Row],[fee]])</f>
        <v>PENINSULAAEQFIJOARMONIA6.2TD25</v>
      </c>
      <c r="C195" s="2" t="s">
        <v>57</v>
      </c>
      <c r="D195" s="3" t="s">
        <v>43</v>
      </c>
      <c r="E195" s="2" t="s">
        <v>101</v>
      </c>
      <c r="F195" s="2" t="s">
        <v>44</v>
      </c>
      <c r="G195" s="2" t="s">
        <v>35</v>
      </c>
      <c r="H195" s="2">
        <v>25</v>
      </c>
      <c r="I195" s="9">
        <v>4.3360000000000003E-2</v>
      </c>
      <c r="J195" s="10">
        <v>4.0164999999999999E-2</v>
      </c>
      <c r="K195" s="10">
        <v>1.7108000000000002E-2</v>
      </c>
      <c r="L195" s="10">
        <v>1.3475000000000001E-2</v>
      </c>
      <c r="M195" s="10">
        <v>3.2810000000000001E-3</v>
      </c>
      <c r="N195" s="10">
        <v>2.0590000000000001E-3</v>
      </c>
      <c r="O195" s="11">
        <v>0.22071000000000002</v>
      </c>
      <c r="P195" s="11">
        <v>0.20176500000000003</v>
      </c>
      <c r="Q195" s="11">
        <v>0.20508900000000002</v>
      </c>
      <c r="R195" s="11">
        <v>0.19052300000000003</v>
      </c>
      <c r="S195" s="11">
        <v>0.17614200000000002</v>
      </c>
      <c r="T195" s="11">
        <v>0.17150600000000002</v>
      </c>
    </row>
    <row r="196" spans="2:20" ht="21" x14ac:dyDescent="0.3">
      <c r="B196" s="2" t="str">
        <f>CONCATENATE(Tabla2[[#This Row],[sistema]],Tabla2[[#This Row],[cia]],Tabla2[[#This Row],[producto]],Tabla2[[#This Row],[producto cia]],Tabla2[[#This Row],[tarifa]],Tabla2[[#This Row],[fee]])</f>
        <v>PENINSULAAEQFIJOEQUILIBRIO6.2TD25</v>
      </c>
      <c r="C196" s="2" t="s">
        <v>57</v>
      </c>
      <c r="D196" s="3" t="s">
        <v>43</v>
      </c>
      <c r="E196" s="2" t="s">
        <v>101</v>
      </c>
      <c r="F196" s="2" t="s">
        <v>45</v>
      </c>
      <c r="G196" s="2" t="s">
        <v>35</v>
      </c>
      <c r="H196" s="2">
        <v>25</v>
      </c>
      <c r="I196" s="9">
        <v>4.3360000000000003E-2</v>
      </c>
      <c r="J196" s="10">
        <v>4.0164999999999999E-2</v>
      </c>
      <c r="K196" s="10">
        <v>2.5326999999999999E-2</v>
      </c>
      <c r="L196" s="10">
        <v>2.1694000000000001E-2</v>
      </c>
      <c r="M196" s="10">
        <v>1.1501000000000001E-2</v>
      </c>
      <c r="N196" s="10">
        <v>1.0279E-2</v>
      </c>
      <c r="O196" s="11">
        <v>0.22071000000000002</v>
      </c>
      <c r="P196" s="11">
        <v>0.20176500000000003</v>
      </c>
      <c r="Q196" s="11">
        <v>0.20508900000000002</v>
      </c>
      <c r="R196" s="11">
        <v>0.19052300000000003</v>
      </c>
      <c r="S196" s="11">
        <v>0.17614200000000002</v>
      </c>
      <c r="T196" s="11">
        <v>0.17150600000000002</v>
      </c>
    </row>
    <row r="197" spans="2:20" ht="21" x14ac:dyDescent="0.3">
      <c r="B197" s="2" t="str">
        <f>CONCATENATE(Tabla2[[#This Row],[sistema]],Tabla2[[#This Row],[cia]],Tabla2[[#This Row],[producto]],Tabla2[[#This Row],[producto cia]],Tabla2[[#This Row],[tarifa]],Tabla2[[#This Row],[fee]])</f>
        <v>PENINSULAAEQFIJOSIMETRIA6.2TD25</v>
      </c>
      <c r="C197" s="2" t="s">
        <v>57</v>
      </c>
      <c r="D197" s="3" t="s">
        <v>43</v>
      </c>
      <c r="E197" s="2" t="s">
        <v>101</v>
      </c>
      <c r="F197" s="2" t="s">
        <v>46</v>
      </c>
      <c r="G197" s="2" t="s">
        <v>35</v>
      </c>
      <c r="H197" s="2">
        <v>25</v>
      </c>
      <c r="I197" s="9">
        <v>4.3360000000000003E-2</v>
      </c>
      <c r="J197" s="10">
        <v>4.0164999999999999E-2</v>
      </c>
      <c r="K197" s="10">
        <v>3.2518999999999999E-2</v>
      </c>
      <c r="L197" s="10">
        <v>2.8885999999999998E-2</v>
      </c>
      <c r="M197" s="10">
        <v>1.8692E-2</v>
      </c>
      <c r="N197" s="10">
        <v>1.7469999999999999E-2</v>
      </c>
      <c r="O197" s="11">
        <v>0.22071000000000002</v>
      </c>
      <c r="P197" s="11">
        <v>0.20176500000000003</v>
      </c>
      <c r="Q197" s="11">
        <v>0.20508900000000002</v>
      </c>
      <c r="R197" s="11">
        <v>0.19052300000000003</v>
      </c>
      <c r="S197" s="11">
        <v>0.17614200000000002</v>
      </c>
      <c r="T197" s="11">
        <v>0.17150600000000002</v>
      </c>
    </row>
    <row r="198" spans="2:20" ht="21" x14ac:dyDescent="0.3">
      <c r="B198" s="2" t="str">
        <f>CONCATENATE(Tabla2[[#This Row],[sistema]],Tabla2[[#This Row],[cia]],Tabla2[[#This Row],[producto]],Tabla2[[#This Row],[producto cia]],Tabla2[[#This Row],[tarifa]],Tabla2[[#This Row],[fee]])</f>
        <v>PENINSULAAEQFIJOARMONIA6.2TD30</v>
      </c>
      <c r="C198" s="2" t="s">
        <v>57</v>
      </c>
      <c r="D198" s="3" t="s">
        <v>43</v>
      </c>
      <c r="E198" s="2" t="s">
        <v>101</v>
      </c>
      <c r="F198" s="2" t="s">
        <v>44</v>
      </c>
      <c r="G198" s="2" t="s">
        <v>35</v>
      </c>
      <c r="H198" s="2">
        <v>30</v>
      </c>
      <c r="I198" s="9">
        <v>4.3360000000000003E-2</v>
      </c>
      <c r="J198" s="10">
        <v>4.0164999999999999E-2</v>
      </c>
      <c r="K198" s="10">
        <v>1.7108000000000002E-2</v>
      </c>
      <c r="L198" s="10">
        <v>1.3475000000000001E-2</v>
      </c>
      <c r="M198" s="10">
        <v>3.2810000000000001E-3</v>
      </c>
      <c r="N198" s="10">
        <v>2.0590000000000001E-3</v>
      </c>
      <c r="O198" s="11">
        <v>0.22571000000000002</v>
      </c>
      <c r="P198" s="11">
        <v>0.20676500000000003</v>
      </c>
      <c r="Q198" s="11">
        <v>0.21008900000000003</v>
      </c>
      <c r="R198" s="11">
        <v>0.19552300000000003</v>
      </c>
      <c r="S198" s="11">
        <v>0.18114200000000003</v>
      </c>
      <c r="T198" s="11">
        <v>0.17650600000000002</v>
      </c>
    </row>
    <row r="199" spans="2:20" ht="21" x14ac:dyDescent="0.3">
      <c r="B199" s="2" t="str">
        <f>CONCATENATE(Tabla2[[#This Row],[sistema]],Tabla2[[#This Row],[cia]],Tabla2[[#This Row],[producto]],Tabla2[[#This Row],[producto cia]],Tabla2[[#This Row],[tarifa]],Tabla2[[#This Row],[fee]])</f>
        <v>PENINSULAAEQFIJOEQUILIBRIO6.2TD30</v>
      </c>
      <c r="C199" s="2" t="s">
        <v>57</v>
      </c>
      <c r="D199" s="3" t="s">
        <v>43</v>
      </c>
      <c r="E199" s="2" t="s">
        <v>101</v>
      </c>
      <c r="F199" s="2" t="s">
        <v>45</v>
      </c>
      <c r="G199" s="2" t="s">
        <v>35</v>
      </c>
      <c r="H199" s="2">
        <v>30</v>
      </c>
      <c r="I199" s="9">
        <v>4.3360000000000003E-2</v>
      </c>
      <c r="J199" s="10">
        <v>4.0164999999999999E-2</v>
      </c>
      <c r="K199" s="10">
        <v>2.5326999999999999E-2</v>
      </c>
      <c r="L199" s="10">
        <v>2.1694000000000001E-2</v>
      </c>
      <c r="M199" s="10">
        <v>1.1501000000000001E-2</v>
      </c>
      <c r="N199" s="10">
        <v>1.0279E-2</v>
      </c>
      <c r="O199" s="11">
        <v>0.22571000000000002</v>
      </c>
      <c r="P199" s="11">
        <v>0.20676500000000003</v>
      </c>
      <c r="Q199" s="11">
        <v>0.21008900000000003</v>
      </c>
      <c r="R199" s="11">
        <v>0.19552300000000003</v>
      </c>
      <c r="S199" s="11">
        <v>0.18114200000000003</v>
      </c>
      <c r="T199" s="11">
        <v>0.17650600000000002</v>
      </c>
    </row>
    <row r="200" spans="2:20" ht="21" x14ac:dyDescent="0.3">
      <c r="B200" s="2" t="str">
        <f>CONCATENATE(Tabla2[[#This Row],[sistema]],Tabla2[[#This Row],[cia]],Tabla2[[#This Row],[producto]],Tabla2[[#This Row],[producto cia]],Tabla2[[#This Row],[tarifa]],Tabla2[[#This Row],[fee]])</f>
        <v>PENINSULAAEQFIJOSIMETRIA6.2TD30</v>
      </c>
      <c r="C200" s="2" t="s">
        <v>57</v>
      </c>
      <c r="D200" s="3" t="s">
        <v>43</v>
      </c>
      <c r="E200" s="2" t="s">
        <v>101</v>
      </c>
      <c r="F200" s="2" t="s">
        <v>46</v>
      </c>
      <c r="G200" s="2" t="s">
        <v>35</v>
      </c>
      <c r="H200" s="2">
        <v>30</v>
      </c>
      <c r="I200" s="9">
        <v>4.3360000000000003E-2</v>
      </c>
      <c r="J200" s="10">
        <v>4.0164999999999999E-2</v>
      </c>
      <c r="K200" s="10">
        <v>3.2518999999999999E-2</v>
      </c>
      <c r="L200" s="10">
        <v>2.8885999999999998E-2</v>
      </c>
      <c r="M200" s="10">
        <v>1.8692E-2</v>
      </c>
      <c r="N200" s="10">
        <v>1.7469999999999999E-2</v>
      </c>
      <c r="O200" s="11">
        <v>0.22571000000000002</v>
      </c>
      <c r="P200" s="11">
        <v>0.20676500000000003</v>
      </c>
      <c r="Q200" s="11">
        <v>0.21008900000000003</v>
      </c>
      <c r="R200" s="11">
        <v>0.19552300000000003</v>
      </c>
      <c r="S200" s="11">
        <v>0.18114200000000003</v>
      </c>
      <c r="T200" s="11">
        <v>0.17650600000000002</v>
      </c>
    </row>
    <row r="201" spans="2:20" ht="21" x14ac:dyDescent="0.3">
      <c r="B201" s="2" t="str">
        <f>CONCATENATE(Tabla2[[#This Row],[sistema]],Tabla2[[#This Row],[cia]],Tabla2[[#This Row],[producto]],Tabla2[[#This Row],[producto cia]],Tabla2[[#This Row],[tarifa]],Tabla2[[#This Row],[fee]])</f>
        <v>CANARIASAEQFIJOARMONIA2.0TD3</v>
      </c>
      <c r="C201" s="2" t="s">
        <v>54</v>
      </c>
      <c r="D201" s="3" t="s">
        <v>43</v>
      </c>
      <c r="E201" s="2" t="s">
        <v>101</v>
      </c>
      <c r="F201" s="2" t="s">
        <v>44</v>
      </c>
      <c r="G201" s="2" t="s">
        <v>28</v>
      </c>
      <c r="H201" s="2">
        <v>3</v>
      </c>
      <c r="I201" s="9">
        <v>7.1803000000000006E-2</v>
      </c>
      <c r="J201" s="10">
        <v>5.5279999999999999E-3</v>
      </c>
      <c r="K201" s="10">
        <v>0</v>
      </c>
      <c r="L201" s="10">
        <v>0</v>
      </c>
      <c r="M201" s="10">
        <v>0</v>
      </c>
      <c r="N201" s="10">
        <v>0</v>
      </c>
      <c r="O201" s="11">
        <v>0.27479799999999999</v>
      </c>
      <c r="P201" s="11">
        <v>0.22062999999999999</v>
      </c>
      <c r="Q201" s="11">
        <v>0.18432100000000001</v>
      </c>
      <c r="R201" s="11">
        <v>0</v>
      </c>
      <c r="S201" s="11">
        <v>0</v>
      </c>
      <c r="T201" s="11">
        <v>0</v>
      </c>
    </row>
    <row r="202" spans="2:20" ht="21" x14ac:dyDescent="0.3">
      <c r="B202" s="2" t="str">
        <f>CONCATENATE(Tabla2[[#This Row],[sistema]],Tabla2[[#This Row],[cia]],Tabla2[[#This Row],[producto]],Tabla2[[#This Row],[producto cia]],Tabla2[[#This Row],[tarifa]],Tabla2[[#This Row],[fee]])</f>
        <v>CANARIASAEQFIJOEQUILIBRIO2.0TD3</v>
      </c>
      <c r="C202" s="2" t="s">
        <v>54</v>
      </c>
      <c r="D202" s="3" t="s">
        <v>43</v>
      </c>
      <c r="E202" s="2" t="s">
        <v>101</v>
      </c>
      <c r="F202" s="2" t="s">
        <v>45</v>
      </c>
      <c r="G202" s="2" t="s">
        <v>28</v>
      </c>
      <c r="H202" s="2">
        <v>3</v>
      </c>
      <c r="I202" s="9">
        <v>8.1597000000000003E-2</v>
      </c>
      <c r="J202" s="10">
        <v>1.3542E-2</v>
      </c>
      <c r="K202" s="10">
        <v>0</v>
      </c>
      <c r="L202" s="10">
        <v>0</v>
      </c>
      <c r="M202" s="10">
        <v>0</v>
      </c>
      <c r="N202" s="10">
        <v>0</v>
      </c>
      <c r="O202" s="11">
        <v>0.27479799999999999</v>
      </c>
      <c r="P202" s="11">
        <v>0.22062999999999999</v>
      </c>
      <c r="Q202" s="11">
        <v>0.18432100000000001</v>
      </c>
      <c r="R202" s="11">
        <v>0</v>
      </c>
      <c r="S202" s="11">
        <v>0</v>
      </c>
      <c r="T202" s="11">
        <v>0</v>
      </c>
    </row>
    <row r="203" spans="2:20" ht="21" x14ac:dyDescent="0.3">
      <c r="B203" s="2" t="str">
        <f>CONCATENATE(Tabla2[[#This Row],[sistema]],Tabla2[[#This Row],[cia]],Tabla2[[#This Row],[producto]],Tabla2[[#This Row],[producto cia]],Tabla2[[#This Row],[tarifa]],Tabla2[[#This Row],[fee]])</f>
        <v>CANARIASAEQFIJOSIMETRIA2.0TD3</v>
      </c>
      <c r="C203" s="2" t="s">
        <v>54</v>
      </c>
      <c r="D203" s="3" t="s">
        <v>43</v>
      </c>
      <c r="E203" s="2" t="s">
        <v>101</v>
      </c>
      <c r="F203" s="2" t="s">
        <v>46</v>
      </c>
      <c r="G203" s="2" t="s">
        <v>28</v>
      </c>
      <c r="H203" s="2">
        <v>3</v>
      </c>
      <c r="I203" s="9">
        <v>9.2145000000000005E-2</v>
      </c>
      <c r="J203" s="10">
        <v>2.2172000000000001E-2</v>
      </c>
      <c r="K203" s="10">
        <v>0</v>
      </c>
      <c r="L203" s="10">
        <v>0</v>
      </c>
      <c r="M203" s="10">
        <v>0</v>
      </c>
      <c r="N203" s="10">
        <v>0</v>
      </c>
      <c r="O203" s="11">
        <v>0.27479799999999999</v>
      </c>
      <c r="P203" s="11">
        <v>0.22062999999999999</v>
      </c>
      <c r="Q203" s="11">
        <v>0.18432100000000001</v>
      </c>
      <c r="R203" s="11">
        <v>0</v>
      </c>
      <c r="S203" s="11">
        <v>0</v>
      </c>
      <c r="T203" s="11">
        <v>0</v>
      </c>
    </row>
    <row r="204" spans="2:20" ht="21" x14ac:dyDescent="0.3">
      <c r="B204" s="2" t="str">
        <f>CONCATENATE(Tabla2[[#This Row],[sistema]],Tabla2[[#This Row],[cia]],Tabla2[[#This Row],[producto]],Tabla2[[#This Row],[producto cia]],Tabla2[[#This Row],[tarifa]],Tabla2[[#This Row],[fee]])</f>
        <v>CANARIASAEQFIJOARMONIA2.0TD6</v>
      </c>
      <c r="C204" s="2" t="s">
        <v>54</v>
      </c>
      <c r="D204" s="3" t="s">
        <v>43</v>
      </c>
      <c r="E204" s="2" t="s">
        <v>101</v>
      </c>
      <c r="F204" s="2" t="s">
        <v>44</v>
      </c>
      <c r="G204" s="2" t="s">
        <v>28</v>
      </c>
      <c r="H204" s="2">
        <v>6</v>
      </c>
      <c r="I204" s="9">
        <v>7.1803000000000006E-2</v>
      </c>
      <c r="J204" s="10">
        <v>5.5279999999999999E-3</v>
      </c>
      <c r="K204" s="10">
        <v>0</v>
      </c>
      <c r="L204" s="10">
        <v>0</v>
      </c>
      <c r="M204" s="10">
        <v>0</v>
      </c>
      <c r="N204" s="10">
        <v>0</v>
      </c>
      <c r="O204" s="11">
        <v>0.27779799999999999</v>
      </c>
      <c r="P204" s="11">
        <v>0.22363</v>
      </c>
      <c r="Q204" s="11">
        <v>0.18732100000000002</v>
      </c>
      <c r="R204" s="11">
        <v>0</v>
      </c>
      <c r="S204" s="11">
        <v>0</v>
      </c>
      <c r="T204" s="11">
        <v>0</v>
      </c>
    </row>
    <row r="205" spans="2:20" ht="21" x14ac:dyDescent="0.3">
      <c r="B205" s="2" t="str">
        <f>CONCATENATE(Tabla2[[#This Row],[sistema]],Tabla2[[#This Row],[cia]],Tabla2[[#This Row],[producto]],Tabla2[[#This Row],[producto cia]],Tabla2[[#This Row],[tarifa]],Tabla2[[#This Row],[fee]])</f>
        <v>CANARIASAEQFIJOEQUILIBRIO2.0TD6</v>
      </c>
      <c r="C205" s="2" t="s">
        <v>54</v>
      </c>
      <c r="D205" s="3" t="s">
        <v>43</v>
      </c>
      <c r="E205" s="2" t="s">
        <v>101</v>
      </c>
      <c r="F205" s="2" t="s">
        <v>45</v>
      </c>
      <c r="G205" s="2" t="s">
        <v>28</v>
      </c>
      <c r="H205" s="2">
        <v>6</v>
      </c>
      <c r="I205" s="9">
        <v>8.1597000000000003E-2</v>
      </c>
      <c r="J205" s="10">
        <v>1.3542E-2</v>
      </c>
      <c r="K205" s="10">
        <v>0</v>
      </c>
      <c r="L205" s="10">
        <v>0</v>
      </c>
      <c r="M205" s="10">
        <v>0</v>
      </c>
      <c r="N205" s="10">
        <v>0</v>
      </c>
      <c r="O205" s="11">
        <v>0.27779799999999999</v>
      </c>
      <c r="P205" s="11">
        <v>0.22363</v>
      </c>
      <c r="Q205" s="11">
        <v>0.18732100000000002</v>
      </c>
      <c r="R205" s="11">
        <v>0</v>
      </c>
      <c r="S205" s="11">
        <v>0</v>
      </c>
      <c r="T205" s="11">
        <v>0</v>
      </c>
    </row>
    <row r="206" spans="2:20" ht="21" x14ac:dyDescent="0.3">
      <c r="B206" s="2" t="str">
        <f>CONCATENATE(Tabla2[[#This Row],[sistema]],Tabla2[[#This Row],[cia]],Tabla2[[#This Row],[producto]],Tabla2[[#This Row],[producto cia]],Tabla2[[#This Row],[tarifa]],Tabla2[[#This Row],[fee]])</f>
        <v>CANARIASAEQFIJOSIMETRIA2.0TD6</v>
      </c>
      <c r="C206" s="2" t="s">
        <v>54</v>
      </c>
      <c r="D206" s="3" t="s">
        <v>43</v>
      </c>
      <c r="E206" s="2" t="s">
        <v>101</v>
      </c>
      <c r="F206" s="2" t="s">
        <v>46</v>
      </c>
      <c r="G206" s="2" t="s">
        <v>28</v>
      </c>
      <c r="H206" s="2">
        <v>6</v>
      </c>
      <c r="I206" s="9">
        <v>9.2145000000000005E-2</v>
      </c>
      <c r="J206" s="10">
        <v>2.2172000000000001E-2</v>
      </c>
      <c r="K206" s="10">
        <v>0</v>
      </c>
      <c r="L206" s="10">
        <v>0</v>
      </c>
      <c r="M206" s="10">
        <v>0</v>
      </c>
      <c r="N206" s="10">
        <v>0</v>
      </c>
      <c r="O206" s="11">
        <v>0.27779799999999999</v>
      </c>
      <c r="P206" s="11">
        <v>0.22363</v>
      </c>
      <c r="Q206" s="11">
        <v>0.18732100000000002</v>
      </c>
      <c r="R206" s="11">
        <v>0</v>
      </c>
      <c r="S206" s="11">
        <v>0</v>
      </c>
      <c r="T206" s="11">
        <v>0</v>
      </c>
    </row>
    <row r="207" spans="2:20" ht="21" x14ac:dyDescent="0.3">
      <c r="B207" s="2" t="str">
        <f>CONCATENATE(Tabla2[[#This Row],[sistema]],Tabla2[[#This Row],[cia]],Tabla2[[#This Row],[producto]],Tabla2[[#This Row],[producto cia]],Tabla2[[#This Row],[tarifa]],Tabla2[[#This Row],[fee]])</f>
        <v>CANARIASAEQFIJOARMONIA2.0TD8</v>
      </c>
      <c r="C207" s="2" t="s">
        <v>54</v>
      </c>
      <c r="D207" s="3" t="s">
        <v>43</v>
      </c>
      <c r="E207" s="2" t="s">
        <v>101</v>
      </c>
      <c r="F207" s="2" t="s">
        <v>44</v>
      </c>
      <c r="G207" s="2" t="s">
        <v>28</v>
      </c>
      <c r="H207" s="2">
        <v>8</v>
      </c>
      <c r="I207" s="9">
        <v>7.1803000000000006E-2</v>
      </c>
      <c r="J207" s="10">
        <v>5.5279999999999999E-3</v>
      </c>
      <c r="K207" s="10">
        <v>0</v>
      </c>
      <c r="L207" s="10">
        <v>0</v>
      </c>
      <c r="M207" s="10">
        <v>0</v>
      </c>
      <c r="N207" s="10">
        <v>0</v>
      </c>
      <c r="O207" s="11">
        <v>0.27979799999999999</v>
      </c>
      <c r="P207" s="11">
        <v>0.22563</v>
      </c>
      <c r="Q207" s="11">
        <v>0.18932100000000002</v>
      </c>
      <c r="R207" s="11">
        <v>0</v>
      </c>
      <c r="S207" s="11">
        <v>0</v>
      </c>
      <c r="T207" s="11">
        <v>0</v>
      </c>
    </row>
    <row r="208" spans="2:20" ht="21" x14ac:dyDescent="0.3">
      <c r="B208" s="2" t="str">
        <f>CONCATENATE(Tabla2[[#This Row],[sistema]],Tabla2[[#This Row],[cia]],Tabla2[[#This Row],[producto]],Tabla2[[#This Row],[producto cia]],Tabla2[[#This Row],[tarifa]],Tabla2[[#This Row],[fee]])</f>
        <v>CANARIASAEQFIJOEQUILIBRIO2.0TD8</v>
      </c>
      <c r="C208" s="2" t="s">
        <v>54</v>
      </c>
      <c r="D208" s="3" t="s">
        <v>43</v>
      </c>
      <c r="E208" s="2" t="s">
        <v>101</v>
      </c>
      <c r="F208" s="2" t="s">
        <v>45</v>
      </c>
      <c r="G208" s="2" t="s">
        <v>28</v>
      </c>
      <c r="H208" s="2">
        <v>8</v>
      </c>
      <c r="I208" s="9">
        <v>8.1597000000000003E-2</v>
      </c>
      <c r="J208" s="10">
        <v>1.3542E-2</v>
      </c>
      <c r="K208" s="10">
        <v>0</v>
      </c>
      <c r="L208" s="10">
        <v>0</v>
      </c>
      <c r="M208" s="10">
        <v>0</v>
      </c>
      <c r="N208" s="10">
        <v>0</v>
      </c>
      <c r="O208" s="11">
        <v>0.27979799999999999</v>
      </c>
      <c r="P208" s="11">
        <v>0.22563</v>
      </c>
      <c r="Q208" s="11">
        <v>0.18932100000000002</v>
      </c>
      <c r="R208" s="11">
        <v>0</v>
      </c>
      <c r="S208" s="11">
        <v>0</v>
      </c>
      <c r="T208" s="11">
        <v>0</v>
      </c>
    </row>
    <row r="209" spans="2:20" ht="21" x14ac:dyDescent="0.3">
      <c r="B209" s="2" t="str">
        <f>CONCATENATE(Tabla2[[#This Row],[sistema]],Tabla2[[#This Row],[cia]],Tabla2[[#This Row],[producto]],Tabla2[[#This Row],[producto cia]],Tabla2[[#This Row],[tarifa]],Tabla2[[#This Row],[fee]])</f>
        <v>CANARIASAEQFIJOSIMETRIA2.0TD8</v>
      </c>
      <c r="C209" s="2" t="s">
        <v>54</v>
      </c>
      <c r="D209" s="3" t="s">
        <v>43</v>
      </c>
      <c r="E209" s="2" t="s">
        <v>101</v>
      </c>
      <c r="F209" s="2" t="s">
        <v>46</v>
      </c>
      <c r="G209" s="2" t="s">
        <v>28</v>
      </c>
      <c r="H209" s="2">
        <v>8</v>
      </c>
      <c r="I209" s="9">
        <v>9.2145000000000005E-2</v>
      </c>
      <c r="J209" s="10">
        <v>2.2172000000000001E-2</v>
      </c>
      <c r="K209" s="10">
        <v>0</v>
      </c>
      <c r="L209" s="10">
        <v>0</v>
      </c>
      <c r="M209" s="10">
        <v>0</v>
      </c>
      <c r="N209" s="10">
        <v>0</v>
      </c>
      <c r="O209" s="11">
        <v>0.27979799999999999</v>
      </c>
      <c r="P209" s="11">
        <v>0.22563</v>
      </c>
      <c r="Q209" s="11">
        <v>0.18932100000000002</v>
      </c>
      <c r="R209" s="11">
        <v>0</v>
      </c>
      <c r="S209" s="11">
        <v>0</v>
      </c>
      <c r="T209" s="11">
        <v>0</v>
      </c>
    </row>
    <row r="210" spans="2:20" ht="21" x14ac:dyDescent="0.3">
      <c r="B210" s="2" t="str">
        <f>CONCATENATE(Tabla2[[#This Row],[sistema]],Tabla2[[#This Row],[cia]],Tabla2[[#This Row],[producto]],Tabla2[[#This Row],[producto cia]],Tabla2[[#This Row],[tarifa]],Tabla2[[#This Row],[fee]])</f>
        <v>CANARIASAEQFIJOARMONIA2.0TD10</v>
      </c>
      <c r="C210" s="2" t="s">
        <v>54</v>
      </c>
      <c r="D210" s="3" t="s">
        <v>43</v>
      </c>
      <c r="E210" s="2" t="s">
        <v>101</v>
      </c>
      <c r="F210" s="2" t="s">
        <v>44</v>
      </c>
      <c r="G210" s="2" t="s">
        <v>28</v>
      </c>
      <c r="H210" s="2">
        <v>10</v>
      </c>
      <c r="I210" s="9">
        <v>7.1803000000000006E-2</v>
      </c>
      <c r="J210" s="10">
        <v>5.5279999999999999E-3</v>
      </c>
      <c r="K210" s="10">
        <v>0</v>
      </c>
      <c r="L210" s="10">
        <v>0</v>
      </c>
      <c r="M210" s="10">
        <v>0</v>
      </c>
      <c r="N210" s="10">
        <v>0</v>
      </c>
      <c r="O210" s="11">
        <v>0.28179799999999999</v>
      </c>
      <c r="P210" s="11">
        <v>0.22763</v>
      </c>
      <c r="Q210" s="11">
        <v>0.19132100000000002</v>
      </c>
      <c r="R210" s="11">
        <v>0</v>
      </c>
      <c r="S210" s="11">
        <v>0</v>
      </c>
      <c r="T210" s="11">
        <v>0</v>
      </c>
    </row>
    <row r="211" spans="2:20" ht="21" x14ac:dyDescent="0.3">
      <c r="B211" s="2" t="str">
        <f>CONCATENATE(Tabla2[[#This Row],[sistema]],Tabla2[[#This Row],[cia]],Tabla2[[#This Row],[producto]],Tabla2[[#This Row],[producto cia]],Tabla2[[#This Row],[tarifa]],Tabla2[[#This Row],[fee]])</f>
        <v>CANARIASAEQFIJOEQUILIBRIO2.0TD10</v>
      </c>
      <c r="C211" s="2" t="s">
        <v>54</v>
      </c>
      <c r="D211" s="3" t="s">
        <v>43</v>
      </c>
      <c r="E211" s="2" t="s">
        <v>101</v>
      </c>
      <c r="F211" s="2" t="s">
        <v>45</v>
      </c>
      <c r="G211" s="2" t="s">
        <v>28</v>
      </c>
      <c r="H211" s="2">
        <v>10</v>
      </c>
      <c r="I211" s="9">
        <v>8.1597000000000003E-2</v>
      </c>
      <c r="J211" s="10">
        <v>1.3542E-2</v>
      </c>
      <c r="K211" s="10">
        <v>0</v>
      </c>
      <c r="L211" s="10">
        <v>0</v>
      </c>
      <c r="M211" s="10">
        <v>0</v>
      </c>
      <c r="N211" s="10">
        <v>0</v>
      </c>
      <c r="O211" s="11">
        <v>0.28179799999999999</v>
      </c>
      <c r="P211" s="11">
        <v>0.22763</v>
      </c>
      <c r="Q211" s="11">
        <v>0.19132100000000002</v>
      </c>
      <c r="R211" s="11">
        <v>0</v>
      </c>
      <c r="S211" s="11">
        <v>0</v>
      </c>
      <c r="T211" s="11">
        <v>0</v>
      </c>
    </row>
    <row r="212" spans="2:20" ht="21" x14ac:dyDescent="0.3">
      <c r="B212" s="2" t="str">
        <f>CONCATENATE(Tabla2[[#This Row],[sistema]],Tabla2[[#This Row],[cia]],Tabla2[[#This Row],[producto]],Tabla2[[#This Row],[producto cia]],Tabla2[[#This Row],[tarifa]],Tabla2[[#This Row],[fee]])</f>
        <v>CANARIASAEQFIJOSIMETRIA2.0TD10</v>
      </c>
      <c r="C212" s="2" t="s">
        <v>54</v>
      </c>
      <c r="D212" s="3" t="s">
        <v>43</v>
      </c>
      <c r="E212" s="2" t="s">
        <v>101</v>
      </c>
      <c r="F212" s="2" t="s">
        <v>46</v>
      </c>
      <c r="G212" s="2" t="s">
        <v>28</v>
      </c>
      <c r="H212" s="2">
        <v>10</v>
      </c>
      <c r="I212" s="9">
        <v>9.2145000000000005E-2</v>
      </c>
      <c r="J212" s="10">
        <v>2.2172000000000001E-2</v>
      </c>
      <c r="K212" s="10">
        <v>0</v>
      </c>
      <c r="L212" s="10">
        <v>0</v>
      </c>
      <c r="M212" s="10">
        <v>0</v>
      </c>
      <c r="N212" s="10">
        <v>0</v>
      </c>
      <c r="O212" s="11">
        <v>0.28179799999999999</v>
      </c>
      <c r="P212" s="11">
        <v>0.22763</v>
      </c>
      <c r="Q212" s="11">
        <v>0.19132100000000002</v>
      </c>
      <c r="R212" s="11">
        <v>0</v>
      </c>
      <c r="S212" s="11">
        <v>0</v>
      </c>
      <c r="T212" s="11">
        <v>0</v>
      </c>
    </row>
    <row r="213" spans="2:20" ht="21" x14ac:dyDescent="0.3">
      <c r="B213" s="2" t="str">
        <f>CONCATENATE(Tabla2[[#This Row],[sistema]],Tabla2[[#This Row],[cia]],Tabla2[[#This Row],[producto]],Tabla2[[#This Row],[producto cia]],Tabla2[[#This Row],[tarifa]],Tabla2[[#This Row],[fee]])</f>
        <v>CANARIASAEQFIJOARMONIA2.0TD15</v>
      </c>
      <c r="C213" s="2" t="s">
        <v>54</v>
      </c>
      <c r="D213" s="3" t="s">
        <v>43</v>
      </c>
      <c r="E213" s="2" t="s">
        <v>101</v>
      </c>
      <c r="F213" s="2" t="s">
        <v>44</v>
      </c>
      <c r="G213" s="2" t="s">
        <v>28</v>
      </c>
      <c r="H213" s="2">
        <v>15</v>
      </c>
      <c r="I213" s="9">
        <v>7.1803000000000006E-2</v>
      </c>
      <c r="J213" s="10">
        <v>5.5279999999999999E-3</v>
      </c>
      <c r="K213" s="10">
        <v>0</v>
      </c>
      <c r="L213" s="10">
        <v>0</v>
      </c>
      <c r="M213" s="10">
        <v>0</v>
      </c>
      <c r="N213" s="10">
        <v>0</v>
      </c>
      <c r="O213" s="11">
        <v>0.286798</v>
      </c>
      <c r="P213" s="11">
        <v>0.23263</v>
      </c>
      <c r="Q213" s="11">
        <v>0.19632100000000002</v>
      </c>
      <c r="R213" s="11">
        <v>0</v>
      </c>
      <c r="S213" s="11">
        <v>0</v>
      </c>
      <c r="T213" s="11">
        <v>0</v>
      </c>
    </row>
    <row r="214" spans="2:20" ht="21" x14ac:dyDescent="0.3">
      <c r="B214" s="2" t="str">
        <f>CONCATENATE(Tabla2[[#This Row],[sistema]],Tabla2[[#This Row],[cia]],Tabla2[[#This Row],[producto]],Tabla2[[#This Row],[producto cia]],Tabla2[[#This Row],[tarifa]],Tabla2[[#This Row],[fee]])</f>
        <v>CANARIASAEQFIJOEQUILIBRIO2.0TD15</v>
      </c>
      <c r="C214" s="2" t="s">
        <v>54</v>
      </c>
      <c r="D214" s="3" t="s">
        <v>43</v>
      </c>
      <c r="E214" s="2" t="s">
        <v>101</v>
      </c>
      <c r="F214" s="2" t="s">
        <v>45</v>
      </c>
      <c r="G214" s="2" t="s">
        <v>28</v>
      </c>
      <c r="H214" s="2">
        <v>15</v>
      </c>
      <c r="I214" s="9">
        <v>8.1597000000000003E-2</v>
      </c>
      <c r="J214" s="10">
        <v>1.3542E-2</v>
      </c>
      <c r="K214" s="10">
        <v>0</v>
      </c>
      <c r="L214" s="10">
        <v>0</v>
      </c>
      <c r="M214" s="10">
        <v>0</v>
      </c>
      <c r="N214" s="10">
        <v>0</v>
      </c>
      <c r="O214" s="11">
        <v>0.286798</v>
      </c>
      <c r="P214" s="11">
        <v>0.23263</v>
      </c>
      <c r="Q214" s="11">
        <v>0.19632100000000002</v>
      </c>
      <c r="R214" s="11">
        <v>0</v>
      </c>
      <c r="S214" s="11">
        <v>0</v>
      </c>
      <c r="T214" s="11">
        <v>0</v>
      </c>
    </row>
    <row r="215" spans="2:20" ht="21" x14ac:dyDescent="0.3">
      <c r="B215" s="2" t="str">
        <f>CONCATENATE(Tabla2[[#This Row],[sistema]],Tabla2[[#This Row],[cia]],Tabla2[[#This Row],[producto]],Tabla2[[#This Row],[producto cia]],Tabla2[[#This Row],[tarifa]],Tabla2[[#This Row],[fee]])</f>
        <v>CANARIASAEQFIJOSIMETRIA2.0TD15</v>
      </c>
      <c r="C215" s="2" t="s">
        <v>54</v>
      </c>
      <c r="D215" s="3" t="s">
        <v>43</v>
      </c>
      <c r="E215" s="2" t="s">
        <v>101</v>
      </c>
      <c r="F215" s="2" t="s">
        <v>46</v>
      </c>
      <c r="G215" s="2" t="s">
        <v>28</v>
      </c>
      <c r="H215" s="2">
        <v>15</v>
      </c>
      <c r="I215" s="9">
        <v>9.2145000000000005E-2</v>
      </c>
      <c r="J215" s="10">
        <v>2.2172000000000001E-2</v>
      </c>
      <c r="K215" s="10">
        <v>0</v>
      </c>
      <c r="L215" s="10">
        <v>0</v>
      </c>
      <c r="M215" s="10">
        <v>0</v>
      </c>
      <c r="N215" s="10">
        <v>0</v>
      </c>
      <c r="O215" s="11">
        <v>0.286798</v>
      </c>
      <c r="P215" s="11">
        <v>0.23263</v>
      </c>
      <c r="Q215" s="11">
        <v>0.19632100000000002</v>
      </c>
      <c r="R215" s="11">
        <v>0</v>
      </c>
      <c r="S215" s="11">
        <v>0</v>
      </c>
      <c r="T215" s="11">
        <v>0</v>
      </c>
    </row>
    <row r="216" spans="2:20" ht="21" x14ac:dyDescent="0.3">
      <c r="B216" s="2" t="str">
        <f>CONCATENATE(Tabla2[[#This Row],[sistema]],Tabla2[[#This Row],[cia]],Tabla2[[#This Row],[producto]],Tabla2[[#This Row],[producto cia]],Tabla2[[#This Row],[tarifa]],Tabla2[[#This Row],[fee]])</f>
        <v>CANARIASAEQFIJOARMONIA2.0TD20</v>
      </c>
      <c r="C216" s="2" t="s">
        <v>54</v>
      </c>
      <c r="D216" s="3" t="s">
        <v>43</v>
      </c>
      <c r="E216" s="2" t="s">
        <v>101</v>
      </c>
      <c r="F216" s="2" t="s">
        <v>44</v>
      </c>
      <c r="G216" s="2" t="s">
        <v>28</v>
      </c>
      <c r="H216" s="2">
        <v>20</v>
      </c>
      <c r="I216" s="9">
        <v>7.1803000000000006E-2</v>
      </c>
      <c r="J216" s="10">
        <v>5.5279999999999999E-3</v>
      </c>
      <c r="K216" s="10">
        <v>0</v>
      </c>
      <c r="L216" s="10">
        <v>0</v>
      </c>
      <c r="M216" s="10">
        <v>0</v>
      </c>
      <c r="N216" s="10">
        <v>0</v>
      </c>
      <c r="O216" s="11">
        <v>0.291798</v>
      </c>
      <c r="P216" s="11">
        <v>0.23763000000000001</v>
      </c>
      <c r="Q216" s="11">
        <v>0.20132100000000003</v>
      </c>
      <c r="R216" s="11">
        <v>0</v>
      </c>
      <c r="S216" s="11">
        <v>0</v>
      </c>
      <c r="T216" s="11">
        <v>0</v>
      </c>
    </row>
    <row r="217" spans="2:20" ht="21" x14ac:dyDescent="0.3">
      <c r="B217" s="2" t="str">
        <f>CONCATENATE(Tabla2[[#This Row],[sistema]],Tabla2[[#This Row],[cia]],Tabla2[[#This Row],[producto]],Tabla2[[#This Row],[producto cia]],Tabla2[[#This Row],[tarifa]],Tabla2[[#This Row],[fee]])</f>
        <v>CANARIASAEQFIJOEQUILIBRIO2.0TD20</v>
      </c>
      <c r="C217" s="2" t="s">
        <v>54</v>
      </c>
      <c r="D217" s="3" t="s">
        <v>43</v>
      </c>
      <c r="E217" s="2" t="s">
        <v>101</v>
      </c>
      <c r="F217" s="2" t="s">
        <v>45</v>
      </c>
      <c r="G217" s="2" t="s">
        <v>28</v>
      </c>
      <c r="H217" s="2">
        <v>20</v>
      </c>
      <c r="I217" s="9">
        <v>8.1597000000000003E-2</v>
      </c>
      <c r="J217" s="10">
        <v>1.3542E-2</v>
      </c>
      <c r="K217" s="10">
        <v>0</v>
      </c>
      <c r="L217" s="10">
        <v>0</v>
      </c>
      <c r="M217" s="10">
        <v>0</v>
      </c>
      <c r="N217" s="10">
        <v>0</v>
      </c>
      <c r="O217" s="11">
        <v>0.291798</v>
      </c>
      <c r="P217" s="11">
        <v>0.23763000000000001</v>
      </c>
      <c r="Q217" s="11">
        <v>0.20132100000000003</v>
      </c>
      <c r="R217" s="11">
        <v>0</v>
      </c>
      <c r="S217" s="11">
        <v>0</v>
      </c>
      <c r="T217" s="11">
        <v>0</v>
      </c>
    </row>
    <row r="218" spans="2:20" ht="21" x14ac:dyDescent="0.3">
      <c r="B218" s="2" t="str">
        <f>CONCATENATE(Tabla2[[#This Row],[sistema]],Tabla2[[#This Row],[cia]],Tabla2[[#This Row],[producto]],Tabla2[[#This Row],[producto cia]],Tabla2[[#This Row],[tarifa]],Tabla2[[#This Row],[fee]])</f>
        <v>CANARIASAEQFIJOSIMETRIA2.0TD20</v>
      </c>
      <c r="C218" s="2" t="s">
        <v>54</v>
      </c>
      <c r="D218" s="3" t="s">
        <v>43</v>
      </c>
      <c r="E218" s="2" t="s">
        <v>101</v>
      </c>
      <c r="F218" s="2" t="s">
        <v>46</v>
      </c>
      <c r="G218" s="2" t="s">
        <v>28</v>
      </c>
      <c r="H218" s="2">
        <v>20</v>
      </c>
      <c r="I218" s="9">
        <v>9.2145000000000005E-2</v>
      </c>
      <c r="J218" s="10">
        <v>2.2172000000000001E-2</v>
      </c>
      <c r="K218" s="10">
        <v>0</v>
      </c>
      <c r="L218" s="10">
        <v>0</v>
      </c>
      <c r="M218" s="10">
        <v>0</v>
      </c>
      <c r="N218" s="10">
        <v>0</v>
      </c>
      <c r="O218" s="11">
        <v>0.291798</v>
      </c>
      <c r="P218" s="11">
        <v>0.23763000000000001</v>
      </c>
      <c r="Q218" s="11">
        <v>0.20132100000000003</v>
      </c>
      <c r="R218" s="11">
        <v>0</v>
      </c>
      <c r="S218" s="11">
        <v>0</v>
      </c>
      <c r="T218" s="11">
        <v>0</v>
      </c>
    </row>
    <row r="219" spans="2:20" ht="21" x14ac:dyDescent="0.3">
      <c r="B219" s="2" t="str">
        <f>CONCATENATE(Tabla2[[#This Row],[sistema]],Tabla2[[#This Row],[cia]],Tabla2[[#This Row],[producto]],Tabla2[[#This Row],[producto cia]],Tabla2[[#This Row],[tarifa]],Tabla2[[#This Row],[fee]])</f>
        <v>CANARIASAEQFIJOARMONIA2.0TD25</v>
      </c>
      <c r="C219" s="2" t="s">
        <v>54</v>
      </c>
      <c r="D219" s="3" t="s">
        <v>43</v>
      </c>
      <c r="E219" s="2" t="s">
        <v>101</v>
      </c>
      <c r="F219" s="2" t="s">
        <v>44</v>
      </c>
      <c r="G219" s="2" t="s">
        <v>28</v>
      </c>
      <c r="H219" s="2">
        <v>25</v>
      </c>
      <c r="I219" s="9">
        <v>7.1803000000000006E-2</v>
      </c>
      <c r="J219" s="10">
        <v>5.5279999999999999E-3</v>
      </c>
      <c r="K219" s="10">
        <v>0</v>
      </c>
      <c r="L219" s="10">
        <v>0</v>
      </c>
      <c r="M219" s="10">
        <v>0</v>
      </c>
      <c r="N219" s="10">
        <v>0</v>
      </c>
      <c r="O219" s="11">
        <v>0.29679800000000001</v>
      </c>
      <c r="P219" s="11">
        <v>0.24263000000000001</v>
      </c>
      <c r="Q219" s="11">
        <v>0.20632100000000003</v>
      </c>
      <c r="R219" s="11">
        <v>0</v>
      </c>
      <c r="S219" s="11">
        <v>0</v>
      </c>
      <c r="T219" s="11">
        <v>0</v>
      </c>
    </row>
    <row r="220" spans="2:20" ht="21" x14ac:dyDescent="0.3">
      <c r="B220" s="2" t="str">
        <f>CONCATENATE(Tabla2[[#This Row],[sistema]],Tabla2[[#This Row],[cia]],Tabla2[[#This Row],[producto]],Tabla2[[#This Row],[producto cia]],Tabla2[[#This Row],[tarifa]],Tabla2[[#This Row],[fee]])</f>
        <v>CANARIASAEQFIJOEQUILIBRIO2.0TD25</v>
      </c>
      <c r="C220" s="2" t="s">
        <v>54</v>
      </c>
      <c r="D220" s="3" t="s">
        <v>43</v>
      </c>
      <c r="E220" s="2" t="s">
        <v>101</v>
      </c>
      <c r="F220" s="2" t="s">
        <v>45</v>
      </c>
      <c r="G220" s="2" t="s">
        <v>28</v>
      </c>
      <c r="H220" s="2">
        <v>25</v>
      </c>
      <c r="I220" s="9">
        <v>8.1597000000000003E-2</v>
      </c>
      <c r="J220" s="10">
        <v>1.3542E-2</v>
      </c>
      <c r="K220" s="10">
        <v>0</v>
      </c>
      <c r="L220" s="10">
        <v>0</v>
      </c>
      <c r="M220" s="10">
        <v>0</v>
      </c>
      <c r="N220" s="10">
        <v>0</v>
      </c>
      <c r="O220" s="11">
        <v>0.29679800000000001</v>
      </c>
      <c r="P220" s="11">
        <v>0.24263000000000001</v>
      </c>
      <c r="Q220" s="11">
        <v>0.20632100000000003</v>
      </c>
      <c r="R220" s="11">
        <v>0</v>
      </c>
      <c r="S220" s="11">
        <v>0</v>
      </c>
      <c r="T220" s="11">
        <v>0</v>
      </c>
    </row>
    <row r="221" spans="2:20" ht="21" x14ac:dyDescent="0.3">
      <c r="B221" s="2" t="str">
        <f>CONCATENATE(Tabla2[[#This Row],[sistema]],Tabla2[[#This Row],[cia]],Tabla2[[#This Row],[producto]],Tabla2[[#This Row],[producto cia]],Tabla2[[#This Row],[tarifa]],Tabla2[[#This Row],[fee]])</f>
        <v>CANARIASAEQFIJOSIMETRIA2.0TD25</v>
      </c>
      <c r="C221" s="2" t="s">
        <v>54</v>
      </c>
      <c r="D221" s="3" t="s">
        <v>43</v>
      </c>
      <c r="E221" s="2" t="s">
        <v>101</v>
      </c>
      <c r="F221" s="2" t="s">
        <v>46</v>
      </c>
      <c r="G221" s="2" t="s">
        <v>28</v>
      </c>
      <c r="H221" s="2">
        <v>25</v>
      </c>
      <c r="I221" s="9">
        <v>9.2145000000000005E-2</v>
      </c>
      <c r="J221" s="10">
        <v>2.2172000000000001E-2</v>
      </c>
      <c r="K221" s="10">
        <v>0</v>
      </c>
      <c r="L221" s="10">
        <v>0</v>
      </c>
      <c r="M221" s="10">
        <v>0</v>
      </c>
      <c r="N221" s="10">
        <v>0</v>
      </c>
      <c r="O221" s="11">
        <v>0.29679800000000001</v>
      </c>
      <c r="P221" s="11">
        <v>0.24263000000000001</v>
      </c>
      <c r="Q221" s="11">
        <v>0.20632100000000003</v>
      </c>
      <c r="R221" s="11">
        <v>0</v>
      </c>
      <c r="S221" s="11">
        <v>0</v>
      </c>
      <c r="T221" s="11">
        <v>0</v>
      </c>
    </row>
    <row r="222" spans="2:20" ht="21" x14ac:dyDescent="0.3">
      <c r="B222" s="2" t="str">
        <f>CONCATENATE(Tabla2[[#This Row],[sistema]],Tabla2[[#This Row],[cia]],Tabla2[[#This Row],[producto]],Tabla2[[#This Row],[producto cia]],Tabla2[[#This Row],[tarifa]],Tabla2[[#This Row],[fee]])</f>
        <v>CANARIASAEQFIJOARMONIA2.0TD30</v>
      </c>
      <c r="C222" s="2" t="s">
        <v>54</v>
      </c>
      <c r="D222" s="3" t="s">
        <v>43</v>
      </c>
      <c r="E222" s="2" t="s">
        <v>101</v>
      </c>
      <c r="F222" s="2" t="s">
        <v>44</v>
      </c>
      <c r="G222" s="2" t="s">
        <v>28</v>
      </c>
      <c r="H222" s="2">
        <v>30</v>
      </c>
      <c r="I222" s="9">
        <v>7.1803000000000006E-2</v>
      </c>
      <c r="J222" s="10">
        <v>5.5279999999999999E-3</v>
      </c>
      <c r="K222" s="10">
        <v>0</v>
      </c>
      <c r="L222" s="10">
        <v>0</v>
      </c>
      <c r="M222" s="10">
        <v>0</v>
      </c>
      <c r="N222" s="10">
        <v>0</v>
      </c>
      <c r="O222" s="11">
        <v>0.30179800000000001</v>
      </c>
      <c r="P222" s="11">
        <v>0.24763000000000002</v>
      </c>
      <c r="Q222" s="11">
        <v>0.21132100000000004</v>
      </c>
      <c r="R222" s="11">
        <v>0</v>
      </c>
      <c r="S222" s="11">
        <v>0</v>
      </c>
      <c r="T222" s="11">
        <v>0</v>
      </c>
    </row>
    <row r="223" spans="2:20" ht="21" x14ac:dyDescent="0.3">
      <c r="B223" s="2" t="str">
        <f>CONCATENATE(Tabla2[[#This Row],[sistema]],Tabla2[[#This Row],[cia]],Tabla2[[#This Row],[producto]],Tabla2[[#This Row],[producto cia]],Tabla2[[#This Row],[tarifa]],Tabla2[[#This Row],[fee]])</f>
        <v>CANARIASAEQFIJOEQUILIBRIO2.0TD30</v>
      </c>
      <c r="C223" s="2" t="s">
        <v>54</v>
      </c>
      <c r="D223" s="3" t="s">
        <v>43</v>
      </c>
      <c r="E223" s="2" t="s">
        <v>101</v>
      </c>
      <c r="F223" s="2" t="s">
        <v>45</v>
      </c>
      <c r="G223" s="2" t="s">
        <v>28</v>
      </c>
      <c r="H223" s="2">
        <v>30</v>
      </c>
      <c r="I223" s="9">
        <v>8.1597000000000003E-2</v>
      </c>
      <c r="J223" s="10">
        <v>1.3542E-2</v>
      </c>
      <c r="K223" s="10">
        <v>0</v>
      </c>
      <c r="L223" s="10">
        <v>0</v>
      </c>
      <c r="M223" s="10">
        <v>0</v>
      </c>
      <c r="N223" s="10">
        <v>0</v>
      </c>
      <c r="O223" s="11">
        <v>0.30179800000000001</v>
      </c>
      <c r="P223" s="11">
        <v>0.24763000000000002</v>
      </c>
      <c r="Q223" s="11">
        <v>0.21132100000000004</v>
      </c>
      <c r="R223" s="11">
        <v>0</v>
      </c>
      <c r="S223" s="11">
        <v>0</v>
      </c>
      <c r="T223" s="11">
        <v>0</v>
      </c>
    </row>
    <row r="224" spans="2:20" ht="21" x14ac:dyDescent="0.3">
      <c r="B224" s="2" t="str">
        <f>CONCATENATE(Tabla2[[#This Row],[sistema]],Tabla2[[#This Row],[cia]],Tabla2[[#This Row],[producto]],Tabla2[[#This Row],[producto cia]],Tabla2[[#This Row],[tarifa]],Tabla2[[#This Row],[fee]])</f>
        <v>CANARIASAEQFIJOSIMETRIA2.0TD30</v>
      </c>
      <c r="C224" s="2" t="s">
        <v>54</v>
      </c>
      <c r="D224" s="3" t="s">
        <v>43</v>
      </c>
      <c r="E224" s="2" t="s">
        <v>101</v>
      </c>
      <c r="F224" s="2" t="s">
        <v>46</v>
      </c>
      <c r="G224" s="2" t="s">
        <v>28</v>
      </c>
      <c r="H224" s="2">
        <v>30</v>
      </c>
      <c r="I224" s="9">
        <v>9.2145000000000005E-2</v>
      </c>
      <c r="J224" s="10">
        <v>2.2172000000000001E-2</v>
      </c>
      <c r="K224" s="10">
        <v>0</v>
      </c>
      <c r="L224" s="10">
        <v>0</v>
      </c>
      <c r="M224" s="10">
        <v>0</v>
      </c>
      <c r="N224" s="10">
        <v>0</v>
      </c>
      <c r="O224" s="11">
        <v>0.30179800000000001</v>
      </c>
      <c r="P224" s="11">
        <v>0.24763000000000002</v>
      </c>
      <c r="Q224" s="11">
        <v>0.21132100000000004</v>
      </c>
      <c r="R224" s="11">
        <v>0</v>
      </c>
      <c r="S224" s="11">
        <v>0</v>
      </c>
      <c r="T224" s="11">
        <v>0</v>
      </c>
    </row>
    <row r="225" spans="2:20" ht="21" x14ac:dyDescent="0.3">
      <c r="B225" s="2" t="str">
        <f>CONCATENATE(Tabla2[[#This Row],[sistema]],Tabla2[[#This Row],[cia]],Tabla2[[#This Row],[producto]],Tabla2[[#This Row],[producto cia]],Tabla2[[#This Row],[tarifa]],Tabla2[[#This Row],[fee]])</f>
        <v>CANARIASAEQFIJOARMONIA3.0TD3</v>
      </c>
      <c r="C225" s="2" t="s">
        <v>54</v>
      </c>
      <c r="D225" s="3" t="s">
        <v>43</v>
      </c>
      <c r="E225" s="2" t="s">
        <v>101</v>
      </c>
      <c r="F225" s="2" t="s">
        <v>44</v>
      </c>
      <c r="G225" s="2" t="s">
        <v>33</v>
      </c>
      <c r="H225" s="2">
        <v>3</v>
      </c>
      <c r="I225" s="9">
        <v>3.8308000000000002E-2</v>
      </c>
      <c r="J225" s="10">
        <v>3.2599999999999997E-2</v>
      </c>
      <c r="K225" s="10">
        <v>1.09654E-2</v>
      </c>
      <c r="L225" s="10">
        <v>1.0011000000000001E-2</v>
      </c>
      <c r="M225" s="10">
        <v>7.4869999999999997E-3</v>
      </c>
      <c r="N225" s="10">
        <v>5.483E-3</v>
      </c>
      <c r="O225" s="11">
        <v>0.26507900000000001</v>
      </c>
      <c r="P225" s="11">
        <v>0.24431</v>
      </c>
      <c r="Q225" s="11">
        <v>0.21635199999999999</v>
      </c>
      <c r="R225" s="11">
        <v>0.19805500000000001</v>
      </c>
      <c r="S225" s="11">
        <v>0.178701</v>
      </c>
      <c r="T225" s="11">
        <v>0.176372</v>
      </c>
    </row>
    <row r="226" spans="2:20" ht="21" x14ac:dyDescent="0.3">
      <c r="B226" s="2" t="str">
        <f>CONCATENATE(Tabla2[[#This Row],[sistema]],Tabla2[[#This Row],[cia]],Tabla2[[#This Row],[producto]],Tabla2[[#This Row],[producto cia]],Tabla2[[#This Row],[tarifa]],Tabla2[[#This Row],[fee]])</f>
        <v>CANARIASAEQFIJOEQUILIBRIO3.0TD3</v>
      </c>
      <c r="C226" s="2" t="s">
        <v>54</v>
      </c>
      <c r="D226" s="3" t="s">
        <v>43</v>
      </c>
      <c r="E226" s="2" t="s">
        <v>101</v>
      </c>
      <c r="F226" s="2" t="s">
        <v>45</v>
      </c>
      <c r="G226" s="2" t="s">
        <v>33</v>
      </c>
      <c r="H226" s="2">
        <v>3</v>
      </c>
      <c r="I226" s="9">
        <v>3.8308000000000002E-2</v>
      </c>
      <c r="J226" s="10">
        <v>3.2599999999999997E-2</v>
      </c>
      <c r="K226" s="10">
        <v>2.1238E-2</v>
      </c>
      <c r="L226" s="10">
        <v>2.0285000000000001E-2</v>
      </c>
      <c r="M226" s="10">
        <v>1.7760999999999999E-2</v>
      </c>
      <c r="N226" s="10">
        <v>1.5757E-2</v>
      </c>
      <c r="O226" s="11">
        <v>0.26507900000000001</v>
      </c>
      <c r="P226" s="11">
        <v>0.24431</v>
      </c>
      <c r="Q226" s="11">
        <v>0.21635199999999999</v>
      </c>
      <c r="R226" s="11">
        <v>0.19805500000000001</v>
      </c>
      <c r="S226" s="11">
        <v>0.178701</v>
      </c>
      <c r="T226" s="11">
        <v>0.176372</v>
      </c>
    </row>
    <row r="227" spans="2:20" ht="21" x14ac:dyDescent="0.3">
      <c r="B227" s="2" t="str">
        <f>CONCATENATE(Tabla2[[#This Row],[sistema]],Tabla2[[#This Row],[cia]],Tabla2[[#This Row],[producto]],Tabla2[[#This Row],[producto cia]],Tabla2[[#This Row],[tarifa]],Tabla2[[#This Row],[fee]])</f>
        <v>CANARIASAEQFIJOSIMETRIA3.0TD3</v>
      </c>
      <c r="C227" s="2" t="s">
        <v>54</v>
      </c>
      <c r="D227" s="3" t="s">
        <v>43</v>
      </c>
      <c r="E227" s="2" t="s">
        <v>101</v>
      </c>
      <c r="F227" s="2" t="s">
        <v>46</v>
      </c>
      <c r="G227" s="2" t="s">
        <v>33</v>
      </c>
      <c r="H227" s="2">
        <v>3</v>
      </c>
      <c r="I227" s="9">
        <v>3.8308000000000002E-2</v>
      </c>
      <c r="J227" s="10">
        <v>3.2599999999999997E-2</v>
      </c>
      <c r="K227" s="10">
        <v>3.5622000000000001E-2</v>
      </c>
      <c r="L227" s="10">
        <v>3.4667999999999997E-2</v>
      </c>
      <c r="M227" s="10">
        <v>3.2143999999999999E-2</v>
      </c>
      <c r="N227" s="10">
        <v>3.014E-2</v>
      </c>
      <c r="O227" s="11">
        <v>0.26507900000000001</v>
      </c>
      <c r="P227" s="11">
        <v>0.24431</v>
      </c>
      <c r="Q227" s="11">
        <v>0.21635199999999999</v>
      </c>
      <c r="R227" s="11">
        <v>0.19805500000000001</v>
      </c>
      <c r="S227" s="11">
        <v>0.178701</v>
      </c>
      <c r="T227" s="11">
        <v>0.176372</v>
      </c>
    </row>
    <row r="228" spans="2:20" ht="21" x14ac:dyDescent="0.3">
      <c r="B228" s="2" t="str">
        <f>CONCATENATE(Tabla2[[#This Row],[sistema]],Tabla2[[#This Row],[cia]],Tabla2[[#This Row],[producto]],Tabla2[[#This Row],[producto cia]],Tabla2[[#This Row],[tarifa]],Tabla2[[#This Row],[fee]])</f>
        <v>CANARIASAEQFIJOARMONIA3.0TD6</v>
      </c>
      <c r="C228" s="2" t="s">
        <v>54</v>
      </c>
      <c r="D228" s="3" t="s">
        <v>43</v>
      </c>
      <c r="E228" s="2" t="s">
        <v>101</v>
      </c>
      <c r="F228" s="2" t="s">
        <v>44</v>
      </c>
      <c r="G228" s="2" t="s">
        <v>33</v>
      </c>
      <c r="H228" s="2">
        <v>6</v>
      </c>
      <c r="I228" s="9">
        <v>3.8308000000000002E-2</v>
      </c>
      <c r="J228" s="10">
        <v>3.2599999999999997E-2</v>
      </c>
      <c r="K228" s="10">
        <v>1.09654E-2</v>
      </c>
      <c r="L228" s="10">
        <v>1.0011000000000001E-2</v>
      </c>
      <c r="M228" s="10">
        <v>7.4869999999999997E-3</v>
      </c>
      <c r="N228" s="10">
        <v>5.483E-3</v>
      </c>
      <c r="O228" s="11">
        <v>0.26807900000000001</v>
      </c>
      <c r="P228" s="11">
        <v>0.24731</v>
      </c>
      <c r="Q228" s="11">
        <v>0.21935199999999999</v>
      </c>
      <c r="R228" s="11">
        <v>0.20105500000000001</v>
      </c>
      <c r="S228" s="11">
        <v>0.181701</v>
      </c>
      <c r="T228" s="11">
        <v>0.179372</v>
      </c>
    </row>
    <row r="229" spans="2:20" ht="21" x14ac:dyDescent="0.3">
      <c r="B229" s="2" t="str">
        <f>CONCATENATE(Tabla2[[#This Row],[sistema]],Tabla2[[#This Row],[cia]],Tabla2[[#This Row],[producto]],Tabla2[[#This Row],[producto cia]],Tabla2[[#This Row],[tarifa]],Tabla2[[#This Row],[fee]])</f>
        <v>CANARIASAEQFIJOEQUILIBRIO3.0TD6</v>
      </c>
      <c r="C229" s="2" t="s">
        <v>54</v>
      </c>
      <c r="D229" s="3" t="s">
        <v>43</v>
      </c>
      <c r="E229" s="2" t="s">
        <v>101</v>
      </c>
      <c r="F229" s="2" t="s">
        <v>45</v>
      </c>
      <c r="G229" s="2" t="s">
        <v>33</v>
      </c>
      <c r="H229" s="2">
        <v>6</v>
      </c>
      <c r="I229" s="9">
        <v>3.8308000000000002E-2</v>
      </c>
      <c r="J229" s="10">
        <v>3.2599999999999997E-2</v>
      </c>
      <c r="K229" s="10">
        <v>2.1238E-2</v>
      </c>
      <c r="L229" s="10">
        <v>2.0285000000000001E-2</v>
      </c>
      <c r="M229" s="10">
        <v>1.7760999999999999E-2</v>
      </c>
      <c r="N229" s="10">
        <v>1.5757E-2</v>
      </c>
      <c r="O229" s="11">
        <v>0.26807900000000001</v>
      </c>
      <c r="P229" s="11">
        <v>0.24731</v>
      </c>
      <c r="Q229" s="11">
        <v>0.21935199999999999</v>
      </c>
      <c r="R229" s="11">
        <v>0.20105500000000001</v>
      </c>
      <c r="S229" s="11">
        <v>0.181701</v>
      </c>
      <c r="T229" s="11">
        <v>0.179372</v>
      </c>
    </row>
    <row r="230" spans="2:20" ht="21" x14ac:dyDescent="0.3">
      <c r="B230" s="2" t="str">
        <f>CONCATENATE(Tabla2[[#This Row],[sistema]],Tabla2[[#This Row],[cia]],Tabla2[[#This Row],[producto]],Tabla2[[#This Row],[producto cia]],Tabla2[[#This Row],[tarifa]],Tabla2[[#This Row],[fee]])</f>
        <v>CANARIASAEQFIJOSIMETRIA3.0TD6</v>
      </c>
      <c r="C230" s="2" t="s">
        <v>54</v>
      </c>
      <c r="D230" s="3" t="s">
        <v>43</v>
      </c>
      <c r="E230" s="2" t="s">
        <v>101</v>
      </c>
      <c r="F230" s="2" t="s">
        <v>46</v>
      </c>
      <c r="G230" s="2" t="s">
        <v>33</v>
      </c>
      <c r="H230" s="2">
        <v>6</v>
      </c>
      <c r="I230" s="9">
        <v>3.8308000000000002E-2</v>
      </c>
      <c r="J230" s="10">
        <v>3.2599999999999997E-2</v>
      </c>
      <c r="K230" s="10">
        <v>3.5622000000000001E-2</v>
      </c>
      <c r="L230" s="10">
        <v>3.4667999999999997E-2</v>
      </c>
      <c r="M230" s="10">
        <v>3.2143999999999999E-2</v>
      </c>
      <c r="N230" s="10">
        <v>3.014E-2</v>
      </c>
      <c r="O230" s="11">
        <v>0.26807900000000001</v>
      </c>
      <c r="P230" s="11">
        <v>0.24731</v>
      </c>
      <c r="Q230" s="11">
        <v>0.21935199999999999</v>
      </c>
      <c r="R230" s="11">
        <v>0.20105500000000001</v>
      </c>
      <c r="S230" s="11">
        <v>0.181701</v>
      </c>
      <c r="T230" s="11">
        <v>0.179372</v>
      </c>
    </row>
    <row r="231" spans="2:20" ht="21" x14ac:dyDescent="0.3">
      <c r="B231" s="2" t="str">
        <f>CONCATENATE(Tabla2[[#This Row],[sistema]],Tabla2[[#This Row],[cia]],Tabla2[[#This Row],[producto]],Tabla2[[#This Row],[producto cia]],Tabla2[[#This Row],[tarifa]],Tabla2[[#This Row],[fee]])</f>
        <v>CANARIASAEQFIJOARMONIA3.0TD8</v>
      </c>
      <c r="C231" s="2" t="s">
        <v>54</v>
      </c>
      <c r="D231" s="3" t="s">
        <v>43</v>
      </c>
      <c r="E231" s="2" t="s">
        <v>101</v>
      </c>
      <c r="F231" s="2" t="s">
        <v>44</v>
      </c>
      <c r="G231" s="2" t="s">
        <v>33</v>
      </c>
      <c r="H231" s="2">
        <v>8</v>
      </c>
      <c r="I231" s="9">
        <v>3.8308000000000002E-2</v>
      </c>
      <c r="J231" s="10">
        <v>3.2599999999999997E-2</v>
      </c>
      <c r="K231" s="10">
        <v>1.09654E-2</v>
      </c>
      <c r="L231" s="10">
        <v>1.0011000000000001E-2</v>
      </c>
      <c r="M231" s="10">
        <v>7.4869999999999997E-3</v>
      </c>
      <c r="N231" s="10">
        <v>5.483E-3</v>
      </c>
      <c r="O231" s="11">
        <v>0.27007900000000001</v>
      </c>
      <c r="P231" s="11">
        <v>0.24931</v>
      </c>
      <c r="Q231" s="11">
        <v>0.22135199999999999</v>
      </c>
      <c r="R231" s="11">
        <v>0.20305500000000001</v>
      </c>
      <c r="S231" s="11">
        <v>0.183701</v>
      </c>
      <c r="T231" s="11">
        <v>0.18137200000000001</v>
      </c>
    </row>
    <row r="232" spans="2:20" ht="21" x14ac:dyDescent="0.3">
      <c r="B232" s="2" t="str">
        <f>CONCATENATE(Tabla2[[#This Row],[sistema]],Tabla2[[#This Row],[cia]],Tabla2[[#This Row],[producto]],Tabla2[[#This Row],[producto cia]],Tabla2[[#This Row],[tarifa]],Tabla2[[#This Row],[fee]])</f>
        <v>CANARIASAEQFIJOEQUILIBRIO3.0TD8</v>
      </c>
      <c r="C232" s="2" t="s">
        <v>54</v>
      </c>
      <c r="D232" s="3" t="s">
        <v>43</v>
      </c>
      <c r="E232" s="2" t="s">
        <v>101</v>
      </c>
      <c r="F232" s="2" t="s">
        <v>45</v>
      </c>
      <c r="G232" s="2" t="s">
        <v>33</v>
      </c>
      <c r="H232" s="2">
        <v>8</v>
      </c>
      <c r="I232" s="9">
        <v>3.8308000000000002E-2</v>
      </c>
      <c r="J232" s="10">
        <v>3.2599999999999997E-2</v>
      </c>
      <c r="K232" s="10">
        <v>2.1238E-2</v>
      </c>
      <c r="L232" s="10">
        <v>2.0285000000000001E-2</v>
      </c>
      <c r="M232" s="10">
        <v>1.7760999999999999E-2</v>
      </c>
      <c r="N232" s="10">
        <v>1.5757E-2</v>
      </c>
      <c r="O232" s="11">
        <v>0.27007900000000001</v>
      </c>
      <c r="P232" s="11">
        <v>0.24931</v>
      </c>
      <c r="Q232" s="11">
        <v>0.22135199999999999</v>
      </c>
      <c r="R232" s="11">
        <v>0.20305500000000001</v>
      </c>
      <c r="S232" s="11">
        <v>0.183701</v>
      </c>
      <c r="T232" s="11">
        <v>0.18137200000000001</v>
      </c>
    </row>
    <row r="233" spans="2:20" ht="21" x14ac:dyDescent="0.3">
      <c r="B233" s="2" t="str">
        <f>CONCATENATE(Tabla2[[#This Row],[sistema]],Tabla2[[#This Row],[cia]],Tabla2[[#This Row],[producto]],Tabla2[[#This Row],[producto cia]],Tabla2[[#This Row],[tarifa]],Tabla2[[#This Row],[fee]])</f>
        <v>CANARIASAEQFIJOSIMETRIA3.0TD8</v>
      </c>
      <c r="C233" s="2" t="s">
        <v>54</v>
      </c>
      <c r="D233" s="3" t="s">
        <v>43</v>
      </c>
      <c r="E233" s="2" t="s">
        <v>101</v>
      </c>
      <c r="F233" s="2" t="s">
        <v>46</v>
      </c>
      <c r="G233" s="2" t="s">
        <v>33</v>
      </c>
      <c r="H233" s="2">
        <v>8</v>
      </c>
      <c r="I233" s="9">
        <v>3.8308000000000002E-2</v>
      </c>
      <c r="J233" s="10">
        <v>3.2599999999999997E-2</v>
      </c>
      <c r="K233" s="10">
        <v>3.5622000000000001E-2</v>
      </c>
      <c r="L233" s="10">
        <v>3.4667999999999997E-2</v>
      </c>
      <c r="M233" s="10">
        <v>3.2143999999999999E-2</v>
      </c>
      <c r="N233" s="10">
        <v>3.014E-2</v>
      </c>
      <c r="O233" s="11">
        <v>0.27007900000000001</v>
      </c>
      <c r="P233" s="11">
        <v>0.24931</v>
      </c>
      <c r="Q233" s="11">
        <v>0.22135199999999999</v>
      </c>
      <c r="R233" s="11">
        <v>0.20305500000000001</v>
      </c>
      <c r="S233" s="11">
        <v>0.183701</v>
      </c>
      <c r="T233" s="11">
        <v>0.18137200000000001</v>
      </c>
    </row>
    <row r="234" spans="2:20" ht="21" x14ac:dyDescent="0.3">
      <c r="B234" s="2" t="str">
        <f>CONCATENATE(Tabla2[[#This Row],[sistema]],Tabla2[[#This Row],[cia]],Tabla2[[#This Row],[producto]],Tabla2[[#This Row],[producto cia]],Tabla2[[#This Row],[tarifa]],Tabla2[[#This Row],[fee]])</f>
        <v>CANARIASAEQFIJOARMONIA3.0TD10</v>
      </c>
      <c r="C234" s="2" t="s">
        <v>54</v>
      </c>
      <c r="D234" s="3" t="s">
        <v>43</v>
      </c>
      <c r="E234" s="2" t="s">
        <v>101</v>
      </c>
      <c r="F234" s="2" t="s">
        <v>44</v>
      </c>
      <c r="G234" s="2" t="s">
        <v>33</v>
      </c>
      <c r="H234" s="2">
        <v>10</v>
      </c>
      <c r="I234" s="9">
        <v>3.8308000000000002E-2</v>
      </c>
      <c r="J234" s="10">
        <v>3.2599999999999997E-2</v>
      </c>
      <c r="K234" s="10">
        <v>1.09654E-2</v>
      </c>
      <c r="L234" s="10">
        <v>1.0011000000000001E-2</v>
      </c>
      <c r="M234" s="10">
        <v>7.4869999999999997E-3</v>
      </c>
      <c r="N234" s="10">
        <v>5.483E-3</v>
      </c>
      <c r="O234" s="11">
        <v>0.27207900000000002</v>
      </c>
      <c r="P234" s="11">
        <v>0.25130999999999998</v>
      </c>
      <c r="Q234" s="11">
        <v>0.22335199999999999</v>
      </c>
      <c r="R234" s="11">
        <v>0.20505500000000002</v>
      </c>
      <c r="S234" s="11">
        <v>0.185701</v>
      </c>
      <c r="T234" s="11">
        <v>0.18337200000000001</v>
      </c>
    </row>
    <row r="235" spans="2:20" ht="21" x14ac:dyDescent="0.3">
      <c r="B235" s="2" t="str">
        <f>CONCATENATE(Tabla2[[#This Row],[sistema]],Tabla2[[#This Row],[cia]],Tabla2[[#This Row],[producto]],Tabla2[[#This Row],[producto cia]],Tabla2[[#This Row],[tarifa]],Tabla2[[#This Row],[fee]])</f>
        <v>CANARIASAEQFIJOEQUILIBRIO3.0TD10</v>
      </c>
      <c r="C235" s="2" t="s">
        <v>54</v>
      </c>
      <c r="D235" s="3" t="s">
        <v>43</v>
      </c>
      <c r="E235" s="2" t="s">
        <v>101</v>
      </c>
      <c r="F235" s="2" t="s">
        <v>45</v>
      </c>
      <c r="G235" s="2" t="s">
        <v>33</v>
      </c>
      <c r="H235" s="2">
        <v>10</v>
      </c>
      <c r="I235" s="9">
        <v>3.8308000000000002E-2</v>
      </c>
      <c r="J235" s="10">
        <v>3.2599999999999997E-2</v>
      </c>
      <c r="K235" s="10">
        <v>2.1238E-2</v>
      </c>
      <c r="L235" s="10">
        <v>2.0285000000000001E-2</v>
      </c>
      <c r="M235" s="10">
        <v>1.7760999999999999E-2</v>
      </c>
      <c r="N235" s="10">
        <v>1.5757E-2</v>
      </c>
      <c r="O235" s="11">
        <v>0.27207900000000002</v>
      </c>
      <c r="P235" s="11">
        <v>0.25130999999999998</v>
      </c>
      <c r="Q235" s="11">
        <v>0.22335199999999999</v>
      </c>
      <c r="R235" s="11">
        <v>0.20505500000000002</v>
      </c>
      <c r="S235" s="11">
        <v>0.185701</v>
      </c>
      <c r="T235" s="11">
        <v>0.18337200000000001</v>
      </c>
    </row>
    <row r="236" spans="2:20" ht="21" x14ac:dyDescent="0.3">
      <c r="B236" s="2" t="str">
        <f>CONCATENATE(Tabla2[[#This Row],[sistema]],Tabla2[[#This Row],[cia]],Tabla2[[#This Row],[producto]],Tabla2[[#This Row],[producto cia]],Tabla2[[#This Row],[tarifa]],Tabla2[[#This Row],[fee]])</f>
        <v>CANARIASAEQFIJOSIMETRIA3.0TD10</v>
      </c>
      <c r="C236" s="2" t="s">
        <v>54</v>
      </c>
      <c r="D236" s="3" t="s">
        <v>43</v>
      </c>
      <c r="E236" s="2" t="s">
        <v>101</v>
      </c>
      <c r="F236" s="2" t="s">
        <v>46</v>
      </c>
      <c r="G236" s="2" t="s">
        <v>33</v>
      </c>
      <c r="H236" s="2">
        <v>10</v>
      </c>
      <c r="I236" s="9">
        <v>3.8308000000000002E-2</v>
      </c>
      <c r="J236" s="10">
        <v>3.2599999999999997E-2</v>
      </c>
      <c r="K236" s="10">
        <v>3.5622000000000001E-2</v>
      </c>
      <c r="L236" s="10">
        <v>3.4667999999999997E-2</v>
      </c>
      <c r="M236" s="10">
        <v>3.2143999999999999E-2</v>
      </c>
      <c r="N236" s="10">
        <v>3.014E-2</v>
      </c>
      <c r="O236" s="11">
        <v>0.27207900000000002</v>
      </c>
      <c r="P236" s="11">
        <v>0.25130999999999998</v>
      </c>
      <c r="Q236" s="11">
        <v>0.22335199999999999</v>
      </c>
      <c r="R236" s="11">
        <v>0.20505500000000002</v>
      </c>
      <c r="S236" s="11">
        <v>0.185701</v>
      </c>
      <c r="T236" s="11">
        <v>0.18337200000000001</v>
      </c>
    </row>
    <row r="237" spans="2:20" ht="21" x14ac:dyDescent="0.3">
      <c r="B237" s="2" t="str">
        <f>CONCATENATE(Tabla2[[#This Row],[sistema]],Tabla2[[#This Row],[cia]],Tabla2[[#This Row],[producto]],Tabla2[[#This Row],[producto cia]],Tabla2[[#This Row],[tarifa]],Tabla2[[#This Row],[fee]])</f>
        <v>CANARIASAEQFIJOARMONIA3.0TD15</v>
      </c>
      <c r="C237" s="2" t="s">
        <v>54</v>
      </c>
      <c r="D237" s="3" t="s">
        <v>43</v>
      </c>
      <c r="E237" s="2" t="s">
        <v>101</v>
      </c>
      <c r="F237" s="2" t="s">
        <v>44</v>
      </c>
      <c r="G237" s="2" t="s">
        <v>33</v>
      </c>
      <c r="H237" s="2">
        <v>15</v>
      </c>
      <c r="I237" s="9">
        <v>3.8308000000000002E-2</v>
      </c>
      <c r="J237" s="10">
        <v>3.2599999999999997E-2</v>
      </c>
      <c r="K237" s="10">
        <v>1.09654E-2</v>
      </c>
      <c r="L237" s="10">
        <v>1.0011000000000001E-2</v>
      </c>
      <c r="M237" s="10">
        <v>7.4869999999999997E-3</v>
      </c>
      <c r="N237" s="10">
        <v>5.483E-3</v>
      </c>
      <c r="O237" s="11">
        <v>0.27707900000000002</v>
      </c>
      <c r="P237" s="11">
        <v>0.25630999999999998</v>
      </c>
      <c r="Q237" s="11">
        <v>0.228352</v>
      </c>
      <c r="R237" s="11">
        <v>0.21005500000000002</v>
      </c>
      <c r="S237" s="11">
        <v>0.19070100000000001</v>
      </c>
      <c r="T237" s="11">
        <v>0.18837200000000001</v>
      </c>
    </row>
    <row r="238" spans="2:20" ht="21" x14ac:dyDescent="0.3">
      <c r="B238" s="2" t="str">
        <f>CONCATENATE(Tabla2[[#This Row],[sistema]],Tabla2[[#This Row],[cia]],Tabla2[[#This Row],[producto]],Tabla2[[#This Row],[producto cia]],Tabla2[[#This Row],[tarifa]],Tabla2[[#This Row],[fee]])</f>
        <v>CANARIASAEQFIJOEQUILIBRIO3.0TD15</v>
      </c>
      <c r="C238" s="2" t="s">
        <v>54</v>
      </c>
      <c r="D238" s="3" t="s">
        <v>43</v>
      </c>
      <c r="E238" s="2" t="s">
        <v>101</v>
      </c>
      <c r="F238" s="2" t="s">
        <v>45</v>
      </c>
      <c r="G238" s="2" t="s">
        <v>33</v>
      </c>
      <c r="H238" s="2">
        <v>15</v>
      </c>
      <c r="I238" s="9">
        <v>3.8308000000000002E-2</v>
      </c>
      <c r="J238" s="10">
        <v>3.2599999999999997E-2</v>
      </c>
      <c r="K238" s="10">
        <v>2.1238E-2</v>
      </c>
      <c r="L238" s="10">
        <v>2.0285000000000001E-2</v>
      </c>
      <c r="M238" s="10">
        <v>1.7760999999999999E-2</v>
      </c>
      <c r="N238" s="10">
        <v>1.5757E-2</v>
      </c>
      <c r="O238" s="11">
        <v>0.27707900000000002</v>
      </c>
      <c r="P238" s="11">
        <v>0.25630999999999998</v>
      </c>
      <c r="Q238" s="11">
        <v>0.228352</v>
      </c>
      <c r="R238" s="11">
        <v>0.21005500000000002</v>
      </c>
      <c r="S238" s="11">
        <v>0.19070100000000001</v>
      </c>
      <c r="T238" s="11">
        <v>0.18837200000000001</v>
      </c>
    </row>
    <row r="239" spans="2:20" ht="21" x14ac:dyDescent="0.3">
      <c r="B239" s="2" t="str">
        <f>CONCATENATE(Tabla2[[#This Row],[sistema]],Tabla2[[#This Row],[cia]],Tabla2[[#This Row],[producto]],Tabla2[[#This Row],[producto cia]],Tabla2[[#This Row],[tarifa]],Tabla2[[#This Row],[fee]])</f>
        <v>CANARIASAEQFIJOSIMETRIA3.0TD15</v>
      </c>
      <c r="C239" s="2" t="s">
        <v>54</v>
      </c>
      <c r="D239" s="3" t="s">
        <v>43</v>
      </c>
      <c r="E239" s="2" t="s">
        <v>101</v>
      </c>
      <c r="F239" s="2" t="s">
        <v>46</v>
      </c>
      <c r="G239" s="2" t="s">
        <v>33</v>
      </c>
      <c r="H239" s="2">
        <v>15</v>
      </c>
      <c r="I239" s="9">
        <v>3.8308000000000002E-2</v>
      </c>
      <c r="J239" s="10">
        <v>3.2599999999999997E-2</v>
      </c>
      <c r="K239" s="10">
        <v>3.5622000000000001E-2</v>
      </c>
      <c r="L239" s="10">
        <v>3.4667999999999997E-2</v>
      </c>
      <c r="M239" s="10">
        <v>3.2143999999999999E-2</v>
      </c>
      <c r="N239" s="10">
        <v>3.014E-2</v>
      </c>
      <c r="O239" s="11">
        <v>0.27707900000000002</v>
      </c>
      <c r="P239" s="11">
        <v>0.25630999999999998</v>
      </c>
      <c r="Q239" s="11">
        <v>0.228352</v>
      </c>
      <c r="R239" s="11">
        <v>0.21005500000000002</v>
      </c>
      <c r="S239" s="11">
        <v>0.19070100000000001</v>
      </c>
      <c r="T239" s="11">
        <v>0.18837200000000001</v>
      </c>
    </row>
    <row r="240" spans="2:20" ht="21" x14ac:dyDescent="0.3">
      <c r="B240" s="2" t="str">
        <f>CONCATENATE(Tabla2[[#This Row],[sistema]],Tabla2[[#This Row],[cia]],Tabla2[[#This Row],[producto]],Tabla2[[#This Row],[producto cia]],Tabla2[[#This Row],[tarifa]],Tabla2[[#This Row],[fee]])</f>
        <v>CANARIASAEQFIJOARMONIA3.0TD20</v>
      </c>
      <c r="C240" s="2" t="s">
        <v>54</v>
      </c>
      <c r="D240" s="3" t="s">
        <v>43</v>
      </c>
      <c r="E240" s="2" t="s">
        <v>101</v>
      </c>
      <c r="F240" s="2" t="s">
        <v>44</v>
      </c>
      <c r="G240" s="2" t="s">
        <v>33</v>
      </c>
      <c r="H240" s="2">
        <v>20</v>
      </c>
      <c r="I240" s="9">
        <v>3.8308000000000002E-2</v>
      </c>
      <c r="J240" s="10">
        <v>3.2599999999999997E-2</v>
      </c>
      <c r="K240" s="10">
        <v>1.09654E-2</v>
      </c>
      <c r="L240" s="10">
        <v>1.0011000000000001E-2</v>
      </c>
      <c r="M240" s="10">
        <v>7.4869999999999997E-3</v>
      </c>
      <c r="N240" s="10">
        <v>5.483E-3</v>
      </c>
      <c r="O240" s="11">
        <v>0.28207900000000002</v>
      </c>
      <c r="P240" s="11">
        <v>0.26130999999999999</v>
      </c>
      <c r="Q240" s="11">
        <v>0.233352</v>
      </c>
      <c r="R240" s="11">
        <v>0.21505500000000002</v>
      </c>
      <c r="S240" s="11">
        <v>0.19570100000000001</v>
      </c>
      <c r="T240" s="11">
        <v>0.19337200000000002</v>
      </c>
    </row>
    <row r="241" spans="2:20" ht="21" x14ac:dyDescent="0.3">
      <c r="B241" s="2" t="str">
        <f>CONCATENATE(Tabla2[[#This Row],[sistema]],Tabla2[[#This Row],[cia]],Tabla2[[#This Row],[producto]],Tabla2[[#This Row],[producto cia]],Tabla2[[#This Row],[tarifa]],Tabla2[[#This Row],[fee]])</f>
        <v>CANARIASAEQFIJOEQUILIBRIO3.0TD20</v>
      </c>
      <c r="C241" s="2" t="s">
        <v>54</v>
      </c>
      <c r="D241" s="3" t="s">
        <v>43</v>
      </c>
      <c r="E241" s="2" t="s">
        <v>101</v>
      </c>
      <c r="F241" s="2" t="s">
        <v>45</v>
      </c>
      <c r="G241" s="2" t="s">
        <v>33</v>
      </c>
      <c r="H241" s="2">
        <v>20</v>
      </c>
      <c r="I241" s="9">
        <v>3.8308000000000002E-2</v>
      </c>
      <c r="J241" s="10">
        <v>3.2599999999999997E-2</v>
      </c>
      <c r="K241" s="10">
        <v>2.1238E-2</v>
      </c>
      <c r="L241" s="10">
        <v>2.0285000000000001E-2</v>
      </c>
      <c r="M241" s="10">
        <v>1.7760999999999999E-2</v>
      </c>
      <c r="N241" s="10">
        <v>1.5757E-2</v>
      </c>
      <c r="O241" s="11">
        <v>0.28207900000000002</v>
      </c>
      <c r="P241" s="11">
        <v>0.26130999999999999</v>
      </c>
      <c r="Q241" s="11">
        <v>0.233352</v>
      </c>
      <c r="R241" s="11">
        <v>0.21505500000000002</v>
      </c>
      <c r="S241" s="11">
        <v>0.19570100000000001</v>
      </c>
      <c r="T241" s="11">
        <v>0.19337200000000002</v>
      </c>
    </row>
    <row r="242" spans="2:20" ht="21" x14ac:dyDescent="0.3">
      <c r="B242" s="2" t="str">
        <f>CONCATENATE(Tabla2[[#This Row],[sistema]],Tabla2[[#This Row],[cia]],Tabla2[[#This Row],[producto]],Tabla2[[#This Row],[producto cia]],Tabla2[[#This Row],[tarifa]],Tabla2[[#This Row],[fee]])</f>
        <v>CANARIASAEQFIJOSIMETRIA3.0TD20</v>
      </c>
      <c r="C242" s="2" t="s">
        <v>54</v>
      </c>
      <c r="D242" s="3" t="s">
        <v>43</v>
      </c>
      <c r="E242" s="2" t="s">
        <v>101</v>
      </c>
      <c r="F242" s="2" t="s">
        <v>46</v>
      </c>
      <c r="G242" s="2" t="s">
        <v>33</v>
      </c>
      <c r="H242" s="2">
        <v>20</v>
      </c>
      <c r="I242" s="9">
        <v>3.8308000000000002E-2</v>
      </c>
      <c r="J242" s="10">
        <v>3.2599999999999997E-2</v>
      </c>
      <c r="K242" s="10">
        <v>3.5622000000000001E-2</v>
      </c>
      <c r="L242" s="10">
        <v>3.4667999999999997E-2</v>
      </c>
      <c r="M242" s="10">
        <v>3.2143999999999999E-2</v>
      </c>
      <c r="N242" s="10">
        <v>3.014E-2</v>
      </c>
      <c r="O242" s="11">
        <v>0.28207900000000002</v>
      </c>
      <c r="P242" s="11">
        <v>0.26130999999999999</v>
      </c>
      <c r="Q242" s="11">
        <v>0.233352</v>
      </c>
      <c r="R242" s="11">
        <v>0.21505500000000002</v>
      </c>
      <c r="S242" s="11">
        <v>0.19570100000000001</v>
      </c>
      <c r="T242" s="11">
        <v>0.19337200000000002</v>
      </c>
    </row>
    <row r="243" spans="2:20" ht="21" x14ac:dyDescent="0.3">
      <c r="B243" s="2" t="str">
        <f>CONCATENATE(Tabla2[[#This Row],[sistema]],Tabla2[[#This Row],[cia]],Tabla2[[#This Row],[producto]],Tabla2[[#This Row],[producto cia]],Tabla2[[#This Row],[tarifa]],Tabla2[[#This Row],[fee]])</f>
        <v>CANARIASAEQFIJOARMONIA3.0TD25</v>
      </c>
      <c r="C243" s="2" t="s">
        <v>54</v>
      </c>
      <c r="D243" s="3" t="s">
        <v>43</v>
      </c>
      <c r="E243" s="2" t="s">
        <v>101</v>
      </c>
      <c r="F243" s="2" t="s">
        <v>44</v>
      </c>
      <c r="G243" s="2" t="s">
        <v>33</v>
      </c>
      <c r="H243" s="2">
        <v>25</v>
      </c>
      <c r="I243" s="9">
        <v>3.8308000000000002E-2</v>
      </c>
      <c r="J243" s="10">
        <v>3.2599999999999997E-2</v>
      </c>
      <c r="K243" s="10">
        <v>1.09654E-2</v>
      </c>
      <c r="L243" s="10">
        <v>1.0011000000000001E-2</v>
      </c>
      <c r="M243" s="10">
        <v>7.4869999999999997E-3</v>
      </c>
      <c r="N243" s="10">
        <v>5.483E-3</v>
      </c>
      <c r="O243" s="11">
        <v>0.28707900000000003</v>
      </c>
      <c r="P243" s="11">
        <v>0.26630999999999999</v>
      </c>
      <c r="Q243" s="11">
        <v>0.23835200000000001</v>
      </c>
      <c r="R243" s="11">
        <v>0.22005500000000003</v>
      </c>
      <c r="S243" s="11">
        <v>0.20070100000000002</v>
      </c>
      <c r="T243" s="11">
        <v>0.19837200000000002</v>
      </c>
    </row>
    <row r="244" spans="2:20" ht="21" x14ac:dyDescent="0.3">
      <c r="B244" s="2" t="str">
        <f>CONCATENATE(Tabla2[[#This Row],[sistema]],Tabla2[[#This Row],[cia]],Tabla2[[#This Row],[producto]],Tabla2[[#This Row],[producto cia]],Tabla2[[#This Row],[tarifa]],Tabla2[[#This Row],[fee]])</f>
        <v>CANARIASAEQFIJOEQUILIBRIO3.0TD25</v>
      </c>
      <c r="C244" s="2" t="s">
        <v>54</v>
      </c>
      <c r="D244" s="3" t="s">
        <v>43</v>
      </c>
      <c r="E244" s="2" t="s">
        <v>101</v>
      </c>
      <c r="F244" s="2" t="s">
        <v>45</v>
      </c>
      <c r="G244" s="2" t="s">
        <v>33</v>
      </c>
      <c r="H244" s="2">
        <v>25</v>
      </c>
      <c r="I244" s="9">
        <v>3.8308000000000002E-2</v>
      </c>
      <c r="J244" s="10">
        <v>3.2599999999999997E-2</v>
      </c>
      <c r="K244" s="10">
        <v>2.1238E-2</v>
      </c>
      <c r="L244" s="10">
        <v>2.0285000000000001E-2</v>
      </c>
      <c r="M244" s="10">
        <v>1.7760999999999999E-2</v>
      </c>
      <c r="N244" s="10">
        <v>1.5757E-2</v>
      </c>
      <c r="O244" s="11">
        <v>0.28707900000000003</v>
      </c>
      <c r="P244" s="11">
        <v>0.26630999999999999</v>
      </c>
      <c r="Q244" s="11">
        <v>0.23835200000000001</v>
      </c>
      <c r="R244" s="11">
        <v>0.22005500000000003</v>
      </c>
      <c r="S244" s="11">
        <v>0.20070100000000002</v>
      </c>
      <c r="T244" s="11">
        <v>0.19837200000000002</v>
      </c>
    </row>
    <row r="245" spans="2:20" ht="21" x14ac:dyDescent="0.3">
      <c r="B245" s="2" t="str">
        <f>CONCATENATE(Tabla2[[#This Row],[sistema]],Tabla2[[#This Row],[cia]],Tabla2[[#This Row],[producto]],Tabla2[[#This Row],[producto cia]],Tabla2[[#This Row],[tarifa]],Tabla2[[#This Row],[fee]])</f>
        <v>CANARIASAEQFIJOSIMETRIA3.0TD25</v>
      </c>
      <c r="C245" s="2" t="s">
        <v>54</v>
      </c>
      <c r="D245" s="3" t="s">
        <v>43</v>
      </c>
      <c r="E245" s="2" t="s">
        <v>101</v>
      </c>
      <c r="F245" s="2" t="s">
        <v>46</v>
      </c>
      <c r="G245" s="2" t="s">
        <v>33</v>
      </c>
      <c r="H245" s="2">
        <v>25</v>
      </c>
      <c r="I245" s="9">
        <v>3.8308000000000002E-2</v>
      </c>
      <c r="J245" s="10">
        <v>3.2599999999999997E-2</v>
      </c>
      <c r="K245" s="10">
        <v>3.5622000000000001E-2</v>
      </c>
      <c r="L245" s="10">
        <v>3.4667999999999997E-2</v>
      </c>
      <c r="M245" s="10">
        <v>3.2143999999999999E-2</v>
      </c>
      <c r="N245" s="10">
        <v>3.014E-2</v>
      </c>
      <c r="O245" s="11">
        <v>0.28707900000000003</v>
      </c>
      <c r="P245" s="11">
        <v>0.26630999999999999</v>
      </c>
      <c r="Q245" s="11">
        <v>0.23835200000000001</v>
      </c>
      <c r="R245" s="11">
        <v>0.22005500000000003</v>
      </c>
      <c r="S245" s="11">
        <v>0.20070100000000002</v>
      </c>
      <c r="T245" s="11">
        <v>0.19837200000000002</v>
      </c>
    </row>
    <row r="246" spans="2:20" ht="21" x14ac:dyDescent="0.3">
      <c r="B246" s="2" t="str">
        <f>CONCATENATE(Tabla2[[#This Row],[sistema]],Tabla2[[#This Row],[cia]],Tabla2[[#This Row],[producto]],Tabla2[[#This Row],[producto cia]],Tabla2[[#This Row],[tarifa]],Tabla2[[#This Row],[fee]])</f>
        <v>CANARIASAEQFIJOARMONIA3.0TD30</v>
      </c>
      <c r="C246" s="2" t="s">
        <v>54</v>
      </c>
      <c r="D246" s="3" t="s">
        <v>43</v>
      </c>
      <c r="E246" s="2" t="s">
        <v>101</v>
      </c>
      <c r="F246" s="2" t="s">
        <v>44</v>
      </c>
      <c r="G246" s="2" t="s">
        <v>33</v>
      </c>
      <c r="H246" s="2">
        <v>30</v>
      </c>
      <c r="I246" s="9">
        <v>3.8308000000000002E-2</v>
      </c>
      <c r="J246" s="10">
        <v>3.2599999999999997E-2</v>
      </c>
      <c r="K246" s="10">
        <v>1.09654E-2</v>
      </c>
      <c r="L246" s="10">
        <v>1.0011000000000001E-2</v>
      </c>
      <c r="M246" s="10">
        <v>7.4869999999999997E-3</v>
      </c>
      <c r="N246" s="10">
        <v>5.483E-3</v>
      </c>
      <c r="O246" s="11">
        <v>0.29207900000000003</v>
      </c>
      <c r="P246" s="11">
        <v>0.27131</v>
      </c>
      <c r="Q246" s="11">
        <v>0.24335200000000001</v>
      </c>
      <c r="R246" s="11">
        <v>0.22505500000000003</v>
      </c>
      <c r="S246" s="11">
        <v>0.20570100000000002</v>
      </c>
      <c r="T246" s="11">
        <v>0.20337200000000002</v>
      </c>
    </row>
    <row r="247" spans="2:20" ht="21" x14ac:dyDescent="0.3">
      <c r="B247" s="2" t="str">
        <f>CONCATENATE(Tabla2[[#This Row],[sistema]],Tabla2[[#This Row],[cia]],Tabla2[[#This Row],[producto]],Tabla2[[#This Row],[producto cia]],Tabla2[[#This Row],[tarifa]],Tabla2[[#This Row],[fee]])</f>
        <v>CANARIASAEQFIJOEQUILIBRIO3.0TD30</v>
      </c>
      <c r="C247" s="2" t="s">
        <v>54</v>
      </c>
      <c r="D247" s="3" t="s">
        <v>43</v>
      </c>
      <c r="E247" s="2" t="s">
        <v>101</v>
      </c>
      <c r="F247" s="2" t="s">
        <v>45</v>
      </c>
      <c r="G247" s="2" t="s">
        <v>33</v>
      </c>
      <c r="H247" s="2">
        <v>30</v>
      </c>
      <c r="I247" s="9">
        <v>3.8308000000000002E-2</v>
      </c>
      <c r="J247" s="10">
        <v>3.2599999999999997E-2</v>
      </c>
      <c r="K247" s="10">
        <v>2.1238E-2</v>
      </c>
      <c r="L247" s="10">
        <v>2.0285000000000001E-2</v>
      </c>
      <c r="M247" s="10">
        <v>1.7760999999999999E-2</v>
      </c>
      <c r="N247" s="10">
        <v>1.5757E-2</v>
      </c>
      <c r="O247" s="11">
        <v>0.29207900000000003</v>
      </c>
      <c r="P247" s="11">
        <v>0.27131</v>
      </c>
      <c r="Q247" s="11">
        <v>0.24335200000000001</v>
      </c>
      <c r="R247" s="11">
        <v>0.22505500000000003</v>
      </c>
      <c r="S247" s="11">
        <v>0.20570100000000002</v>
      </c>
      <c r="T247" s="11">
        <v>0.20337200000000002</v>
      </c>
    </row>
    <row r="248" spans="2:20" ht="21" x14ac:dyDescent="0.3">
      <c r="B248" s="2" t="str">
        <f>CONCATENATE(Tabla2[[#This Row],[sistema]],Tabla2[[#This Row],[cia]],Tabla2[[#This Row],[producto]],Tabla2[[#This Row],[producto cia]],Tabla2[[#This Row],[tarifa]],Tabla2[[#This Row],[fee]])</f>
        <v>CANARIASAEQFIJOSIMETRIA3.0TD30</v>
      </c>
      <c r="C248" s="2" t="s">
        <v>54</v>
      </c>
      <c r="D248" s="3" t="s">
        <v>43</v>
      </c>
      <c r="E248" s="2" t="s">
        <v>101</v>
      </c>
      <c r="F248" s="2" t="s">
        <v>46</v>
      </c>
      <c r="G248" s="2" t="s">
        <v>33</v>
      </c>
      <c r="H248" s="2">
        <v>30</v>
      </c>
      <c r="I248" s="9">
        <v>3.8308000000000002E-2</v>
      </c>
      <c r="J248" s="10">
        <v>3.2599999999999997E-2</v>
      </c>
      <c r="K248" s="10">
        <v>3.5622000000000001E-2</v>
      </c>
      <c r="L248" s="10">
        <v>3.4667999999999997E-2</v>
      </c>
      <c r="M248" s="10">
        <v>3.2143999999999999E-2</v>
      </c>
      <c r="N248" s="10">
        <v>3.014E-2</v>
      </c>
      <c r="O248" s="11">
        <v>0.29207900000000003</v>
      </c>
      <c r="P248" s="11">
        <v>0.27131</v>
      </c>
      <c r="Q248" s="11">
        <v>0.24335200000000001</v>
      </c>
      <c r="R248" s="11">
        <v>0.22505500000000003</v>
      </c>
      <c r="S248" s="11">
        <v>0.20570100000000002</v>
      </c>
      <c r="T248" s="11">
        <v>0.20337200000000002</v>
      </c>
    </row>
    <row r="249" spans="2:20" ht="21" x14ac:dyDescent="0.3">
      <c r="B249" s="2" t="str">
        <f>CONCATENATE(Tabla2[[#This Row],[sistema]],Tabla2[[#This Row],[cia]],Tabla2[[#This Row],[producto]],Tabla2[[#This Row],[producto cia]],Tabla2[[#This Row],[tarifa]],Tabla2[[#This Row],[fee]])</f>
        <v>CANARIASAEQFIJOARMONIA6.1TD1.5</v>
      </c>
      <c r="C249" s="2" t="s">
        <v>54</v>
      </c>
      <c r="D249" s="3" t="s">
        <v>43</v>
      </c>
      <c r="E249" s="2" t="s">
        <v>101</v>
      </c>
      <c r="F249" s="2" t="s">
        <v>44</v>
      </c>
      <c r="G249" s="2" t="s">
        <v>34</v>
      </c>
      <c r="H249" s="2">
        <v>1.5</v>
      </c>
      <c r="I249" s="9">
        <v>6.2918000000000002E-2</v>
      </c>
      <c r="J249" s="10">
        <v>5.4358999999999998E-2</v>
      </c>
      <c r="K249" s="10">
        <v>2.8295000000000001E-2</v>
      </c>
      <c r="L249" s="10">
        <v>2.3453999999999999E-2</v>
      </c>
      <c r="M249" s="10">
        <v>5.2290000000000001E-3</v>
      </c>
      <c r="N249" s="10">
        <v>3.1480000000000002E-3</v>
      </c>
      <c r="O249" s="11">
        <v>0.23217599999999999</v>
      </c>
      <c r="P249" s="11">
        <v>0.20855499999999999</v>
      </c>
      <c r="Q249" s="11">
        <v>0.19633700000000001</v>
      </c>
      <c r="R249" s="11">
        <v>0.18105399999999999</v>
      </c>
      <c r="S249" s="11">
        <v>0.16381599999999999</v>
      </c>
      <c r="T249" s="11">
        <v>0.15795100000000001</v>
      </c>
    </row>
    <row r="250" spans="2:20" ht="21" x14ac:dyDescent="0.3">
      <c r="B250" s="2" t="str">
        <f>CONCATENATE(Tabla2[[#This Row],[sistema]],Tabla2[[#This Row],[cia]],Tabla2[[#This Row],[producto]],Tabla2[[#This Row],[producto cia]],Tabla2[[#This Row],[tarifa]],Tabla2[[#This Row],[fee]])</f>
        <v>CANARIASAEQFIJOEQUILIBRIO6.1TD1.5</v>
      </c>
      <c r="C250" s="2" t="s">
        <v>54</v>
      </c>
      <c r="D250" s="3" t="s">
        <v>43</v>
      </c>
      <c r="E250" s="2" t="s">
        <v>101</v>
      </c>
      <c r="F250" s="2" t="s">
        <v>45</v>
      </c>
      <c r="G250" s="2" t="s">
        <v>34</v>
      </c>
      <c r="H250" s="2">
        <v>1.5</v>
      </c>
      <c r="I250" s="9">
        <v>6.2918000000000002E-2</v>
      </c>
      <c r="J250" s="10">
        <v>5.4358999999999998E-2</v>
      </c>
      <c r="K250" s="10">
        <v>3.6513999999999998E-2</v>
      </c>
      <c r="L250" s="10">
        <v>3.1673E-2</v>
      </c>
      <c r="M250" s="10">
        <v>1.3448E-2</v>
      </c>
      <c r="N250" s="10">
        <v>1.1367E-2</v>
      </c>
      <c r="O250" s="11">
        <v>0.23217599999999999</v>
      </c>
      <c r="P250" s="11">
        <v>0.20855499999999999</v>
      </c>
      <c r="Q250" s="11">
        <v>0.19633700000000001</v>
      </c>
      <c r="R250" s="11">
        <v>0.18105399999999999</v>
      </c>
      <c r="S250" s="11">
        <v>0.16381599999999999</v>
      </c>
      <c r="T250" s="11">
        <v>0.15795100000000001</v>
      </c>
    </row>
    <row r="251" spans="2:20" ht="21" x14ac:dyDescent="0.3">
      <c r="B251" s="2" t="str">
        <f>CONCATENATE(Tabla2[[#This Row],[sistema]],Tabla2[[#This Row],[cia]],Tabla2[[#This Row],[producto]],Tabla2[[#This Row],[producto cia]],Tabla2[[#This Row],[tarifa]],Tabla2[[#This Row],[fee]])</f>
        <v>CANARIASAEQFIJOSIMETRIA6.1TD1.5</v>
      </c>
      <c r="C251" s="2" t="s">
        <v>54</v>
      </c>
      <c r="D251" s="3" t="s">
        <v>43</v>
      </c>
      <c r="E251" s="2" t="s">
        <v>101</v>
      </c>
      <c r="F251" s="2" t="s">
        <v>46</v>
      </c>
      <c r="G251" s="2" t="s">
        <v>34</v>
      </c>
      <c r="H251" s="2">
        <v>1.5</v>
      </c>
      <c r="I251" s="9">
        <v>6.2918000000000002E-2</v>
      </c>
      <c r="J251" s="10">
        <v>5.4358999999999998E-2</v>
      </c>
      <c r="K251" s="10">
        <v>4.3706000000000002E-2</v>
      </c>
      <c r="L251" s="10">
        <v>3.8864999999999997E-2</v>
      </c>
      <c r="M251" s="10">
        <v>2.0639999999999999E-2</v>
      </c>
      <c r="N251" s="10">
        <v>1.8558999999999999E-2</v>
      </c>
      <c r="O251" s="11">
        <v>0.23217599999999999</v>
      </c>
      <c r="P251" s="11">
        <v>0.20855499999999999</v>
      </c>
      <c r="Q251" s="11">
        <v>0.19633700000000001</v>
      </c>
      <c r="R251" s="11">
        <v>0.18105399999999999</v>
      </c>
      <c r="S251" s="11">
        <v>0.16381599999999999</v>
      </c>
      <c r="T251" s="11">
        <v>0.15795100000000001</v>
      </c>
    </row>
    <row r="252" spans="2:20" ht="21" x14ac:dyDescent="0.3">
      <c r="B252" s="2" t="str">
        <f>CONCATENATE(Tabla2[[#This Row],[sistema]],Tabla2[[#This Row],[cia]],Tabla2[[#This Row],[producto]],Tabla2[[#This Row],[producto cia]],Tabla2[[#This Row],[tarifa]],Tabla2[[#This Row],[fee]])</f>
        <v>CANARIASAEQFIJOARMONIA6.1TD3</v>
      </c>
      <c r="C252" s="2" t="s">
        <v>54</v>
      </c>
      <c r="D252" s="3" t="s">
        <v>43</v>
      </c>
      <c r="E252" s="2" t="s">
        <v>101</v>
      </c>
      <c r="F252" s="2" t="s">
        <v>44</v>
      </c>
      <c r="G252" s="2" t="s">
        <v>34</v>
      </c>
      <c r="H252" s="2">
        <v>3</v>
      </c>
      <c r="I252" s="9">
        <v>6.2918000000000002E-2</v>
      </c>
      <c r="J252" s="10">
        <v>5.4358999999999998E-2</v>
      </c>
      <c r="K252" s="10">
        <v>2.8295000000000001E-2</v>
      </c>
      <c r="L252" s="10">
        <v>2.3453999999999999E-2</v>
      </c>
      <c r="M252" s="10">
        <v>5.2290000000000001E-3</v>
      </c>
      <c r="N252" s="10">
        <v>3.1480000000000002E-3</v>
      </c>
      <c r="O252" s="11">
        <v>0.23367599999999999</v>
      </c>
      <c r="P252" s="11">
        <v>0.21005499999999999</v>
      </c>
      <c r="Q252" s="11">
        <v>0.19783700000000001</v>
      </c>
      <c r="R252" s="11">
        <v>0.18255399999999999</v>
      </c>
      <c r="S252" s="11">
        <v>0.16531599999999999</v>
      </c>
      <c r="T252" s="11">
        <v>0.15945100000000001</v>
      </c>
    </row>
    <row r="253" spans="2:20" ht="21" x14ac:dyDescent="0.3">
      <c r="B253" s="2" t="str">
        <f>CONCATENATE(Tabla2[[#This Row],[sistema]],Tabla2[[#This Row],[cia]],Tabla2[[#This Row],[producto]],Tabla2[[#This Row],[producto cia]],Tabla2[[#This Row],[tarifa]],Tabla2[[#This Row],[fee]])</f>
        <v>CANARIASAEQFIJOEQUILIBRIO6.1TD3</v>
      </c>
      <c r="C253" s="2" t="s">
        <v>54</v>
      </c>
      <c r="D253" s="3" t="s">
        <v>43</v>
      </c>
      <c r="E253" s="2" t="s">
        <v>101</v>
      </c>
      <c r="F253" s="2" t="s">
        <v>45</v>
      </c>
      <c r="G253" s="2" t="s">
        <v>34</v>
      </c>
      <c r="H253" s="2">
        <v>3</v>
      </c>
      <c r="I253" s="9">
        <v>6.2918000000000002E-2</v>
      </c>
      <c r="J253" s="10">
        <v>5.4358999999999998E-2</v>
      </c>
      <c r="K253" s="10">
        <v>3.6513999999999998E-2</v>
      </c>
      <c r="L253" s="10">
        <v>3.1673E-2</v>
      </c>
      <c r="M253" s="10">
        <v>1.3448E-2</v>
      </c>
      <c r="N253" s="10">
        <v>1.1367E-2</v>
      </c>
      <c r="O253" s="11">
        <v>0.23367599999999999</v>
      </c>
      <c r="P253" s="11">
        <v>0.21005499999999999</v>
      </c>
      <c r="Q253" s="11">
        <v>0.19783700000000001</v>
      </c>
      <c r="R253" s="11">
        <v>0.18255399999999999</v>
      </c>
      <c r="S253" s="11">
        <v>0.16531599999999999</v>
      </c>
      <c r="T253" s="11">
        <v>0.15945100000000001</v>
      </c>
    </row>
    <row r="254" spans="2:20" ht="21" x14ac:dyDescent="0.3">
      <c r="B254" s="2" t="str">
        <f>CONCATENATE(Tabla2[[#This Row],[sistema]],Tabla2[[#This Row],[cia]],Tabla2[[#This Row],[producto]],Tabla2[[#This Row],[producto cia]],Tabla2[[#This Row],[tarifa]],Tabla2[[#This Row],[fee]])</f>
        <v>CANARIASAEQFIJOSIMETRIA6.1TD3</v>
      </c>
      <c r="C254" s="2" t="s">
        <v>54</v>
      </c>
      <c r="D254" s="3" t="s">
        <v>43</v>
      </c>
      <c r="E254" s="2" t="s">
        <v>101</v>
      </c>
      <c r="F254" s="2" t="s">
        <v>46</v>
      </c>
      <c r="G254" s="2" t="s">
        <v>34</v>
      </c>
      <c r="H254" s="2">
        <v>3</v>
      </c>
      <c r="I254" s="9">
        <v>6.2918000000000002E-2</v>
      </c>
      <c r="J254" s="10">
        <v>5.4358999999999998E-2</v>
      </c>
      <c r="K254" s="10">
        <v>4.3706000000000002E-2</v>
      </c>
      <c r="L254" s="10">
        <v>3.8864999999999997E-2</v>
      </c>
      <c r="M254" s="10">
        <v>2.0639999999999999E-2</v>
      </c>
      <c r="N254" s="10">
        <v>1.8558999999999999E-2</v>
      </c>
      <c r="O254" s="11">
        <v>0.23367599999999999</v>
      </c>
      <c r="P254" s="11">
        <v>0.21005499999999999</v>
      </c>
      <c r="Q254" s="11">
        <v>0.19783700000000001</v>
      </c>
      <c r="R254" s="11">
        <v>0.18255399999999999</v>
      </c>
      <c r="S254" s="11">
        <v>0.16531599999999999</v>
      </c>
      <c r="T254" s="11">
        <v>0.15945100000000001</v>
      </c>
    </row>
    <row r="255" spans="2:20" ht="21" x14ac:dyDescent="0.3">
      <c r="B255" s="2" t="str">
        <f>CONCATENATE(Tabla2[[#This Row],[sistema]],Tabla2[[#This Row],[cia]],Tabla2[[#This Row],[producto]],Tabla2[[#This Row],[producto cia]],Tabla2[[#This Row],[tarifa]],Tabla2[[#This Row],[fee]])</f>
        <v>CANARIASAEQFIJOARMONIA6.1TD4</v>
      </c>
      <c r="C255" s="2" t="s">
        <v>54</v>
      </c>
      <c r="D255" s="3" t="s">
        <v>43</v>
      </c>
      <c r="E255" s="2" t="s">
        <v>101</v>
      </c>
      <c r="F255" s="2" t="s">
        <v>44</v>
      </c>
      <c r="G255" s="2" t="s">
        <v>34</v>
      </c>
      <c r="H255" s="2">
        <v>4</v>
      </c>
      <c r="I255" s="9">
        <v>6.2918000000000002E-2</v>
      </c>
      <c r="J255" s="10">
        <v>5.4358999999999998E-2</v>
      </c>
      <c r="K255" s="10">
        <v>2.8295000000000001E-2</v>
      </c>
      <c r="L255" s="10">
        <v>2.3453999999999999E-2</v>
      </c>
      <c r="M255" s="10">
        <v>5.2290000000000001E-3</v>
      </c>
      <c r="N255" s="10">
        <v>3.1480000000000002E-3</v>
      </c>
      <c r="O255" s="11">
        <v>0.234676</v>
      </c>
      <c r="P255" s="11">
        <v>0.21105499999999999</v>
      </c>
      <c r="Q255" s="11">
        <v>0.19883700000000001</v>
      </c>
      <c r="R255" s="11">
        <v>0.18355399999999999</v>
      </c>
      <c r="S255" s="11">
        <v>0.16631599999999999</v>
      </c>
      <c r="T255" s="11">
        <v>0.16045100000000001</v>
      </c>
    </row>
    <row r="256" spans="2:20" ht="21" x14ac:dyDescent="0.3">
      <c r="B256" s="2" t="str">
        <f>CONCATENATE(Tabla2[[#This Row],[sistema]],Tabla2[[#This Row],[cia]],Tabla2[[#This Row],[producto]],Tabla2[[#This Row],[producto cia]],Tabla2[[#This Row],[tarifa]],Tabla2[[#This Row],[fee]])</f>
        <v>CANARIASAEQFIJOEQUILIBRIO6.1TD4</v>
      </c>
      <c r="C256" s="2" t="s">
        <v>54</v>
      </c>
      <c r="D256" s="3" t="s">
        <v>43</v>
      </c>
      <c r="E256" s="2" t="s">
        <v>101</v>
      </c>
      <c r="F256" s="2" t="s">
        <v>45</v>
      </c>
      <c r="G256" s="2" t="s">
        <v>34</v>
      </c>
      <c r="H256" s="2">
        <v>4</v>
      </c>
      <c r="I256" s="9">
        <v>6.2918000000000002E-2</v>
      </c>
      <c r="J256" s="10">
        <v>5.4358999999999998E-2</v>
      </c>
      <c r="K256" s="10">
        <v>3.6513999999999998E-2</v>
      </c>
      <c r="L256" s="10">
        <v>3.1673E-2</v>
      </c>
      <c r="M256" s="10">
        <v>1.3448E-2</v>
      </c>
      <c r="N256" s="10">
        <v>1.1367E-2</v>
      </c>
      <c r="O256" s="11">
        <v>0.234676</v>
      </c>
      <c r="P256" s="11">
        <v>0.21105499999999999</v>
      </c>
      <c r="Q256" s="11">
        <v>0.19883700000000001</v>
      </c>
      <c r="R256" s="11">
        <v>0.18355399999999999</v>
      </c>
      <c r="S256" s="11">
        <v>0.16631599999999999</v>
      </c>
      <c r="T256" s="11">
        <v>0.16045100000000001</v>
      </c>
    </row>
    <row r="257" spans="2:20" ht="21" x14ac:dyDescent="0.3">
      <c r="B257" s="2" t="str">
        <f>CONCATENATE(Tabla2[[#This Row],[sistema]],Tabla2[[#This Row],[cia]],Tabla2[[#This Row],[producto]],Tabla2[[#This Row],[producto cia]],Tabla2[[#This Row],[tarifa]],Tabla2[[#This Row],[fee]])</f>
        <v>CANARIASAEQFIJOSIMETRIA6.1TD4</v>
      </c>
      <c r="C257" s="2" t="s">
        <v>54</v>
      </c>
      <c r="D257" s="3" t="s">
        <v>43</v>
      </c>
      <c r="E257" s="2" t="s">
        <v>101</v>
      </c>
      <c r="F257" s="2" t="s">
        <v>46</v>
      </c>
      <c r="G257" s="2" t="s">
        <v>34</v>
      </c>
      <c r="H257" s="2">
        <v>4</v>
      </c>
      <c r="I257" s="9">
        <v>6.2918000000000002E-2</v>
      </c>
      <c r="J257" s="10">
        <v>5.4358999999999998E-2</v>
      </c>
      <c r="K257" s="10">
        <v>4.3706000000000002E-2</v>
      </c>
      <c r="L257" s="10">
        <v>3.8864999999999997E-2</v>
      </c>
      <c r="M257" s="10">
        <v>2.0639999999999999E-2</v>
      </c>
      <c r="N257" s="10">
        <v>1.8558999999999999E-2</v>
      </c>
      <c r="O257" s="11">
        <v>0.234676</v>
      </c>
      <c r="P257" s="11">
        <v>0.21105499999999999</v>
      </c>
      <c r="Q257" s="11">
        <v>0.19883700000000001</v>
      </c>
      <c r="R257" s="11">
        <v>0.18355399999999999</v>
      </c>
      <c r="S257" s="11">
        <v>0.16631599999999999</v>
      </c>
      <c r="T257" s="11">
        <v>0.16045100000000001</v>
      </c>
    </row>
    <row r="258" spans="2:20" ht="21" x14ac:dyDescent="0.3">
      <c r="B258" s="2" t="str">
        <f>CONCATENATE(Tabla2[[#This Row],[sistema]],Tabla2[[#This Row],[cia]],Tabla2[[#This Row],[producto]],Tabla2[[#This Row],[producto cia]],Tabla2[[#This Row],[tarifa]],Tabla2[[#This Row],[fee]])</f>
        <v>CANARIASAEQFIJOARMONIA6.1TD5</v>
      </c>
      <c r="C258" s="2" t="s">
        <v>54</v>
      </c>
      <c r="D258" s="3" t="s">
        <v>43</v>
      </c>
      <c r="E258" s="2" t="s">
        <v>101</v>
      </c>
      <c r="F258" s="2" t="s">
        <v>44</v>
      </c>
      <c r="G258" s="2" t="s">
        <v>34</v>
      </c>
      <c r="H258" s="2">
        <v>5</v>
      </c>
      <c r="I258" s="9">
        <v>6.2918000000000002E-2</v>
      </c>
      <c r="J258" s="10">
        <v>5.4358999999999998E-2</v>
      </c>
      <c r="K258" s="10">
        <v>2.8295000000000001E-2</v>
      </c>
      <c r="L258" s="10">
        <v>2.3453999999999999E-2</v>
      </c>
      <c r="M258" s="10">
        <v>5.2290000000000001E-3</v>
      </c>
      <c r="N258" s="10">
        <v>3.1480000000000002E-3</v>
      </c>
      <c r="O258" s="11">
        <v>0.235676</v>
      </c>
      <c r="P258" s="11">
        <v>0.21205499999999999</v>
      </c>
      <c r="Q258" s="11">
        <v>0.19983700000000001</v>
      </c>
      <c r="R258" s="11">
        <v>0.184554</v>
      </c>
      <c r="S258" s="11">
        <v>0.16731599999999999</v>
      </c>
      <c r="T258" s="11">
        <v>0.16145100000000001</v>
      </c>
    </row>
    <row r="259" spans="2:20" ht="21" x14ac:dyDescent="0.3">
      <c r="B259" s="2" t="str">
        <f>CONCATENATE(Tabla2[[#This Row],[sistema]],Tabla2[[#This Row],[cia]],Tabla2[[#This Row],[producto]],Tabla2[[#This Row],[producto cia]],Tabla2[[#This Row],[tarifa]],Tabla2[[#This Row],[fee]])</f>
        <v>CANARIASAEQFIJOEQUILIBRIO6.1TD5</v>
      </c>
      <c r="C259" s="2" t="s">
        <v>54</v>
      </c>
      <c r="D259" s="3" t="s">
        <v>43</v>
      </c>
      <c r="E259" s="2" t="s">
        <v>101</v>
      </c>
      <c r="F259" s="2" t="s">
        <v>45</v>
      </c>
      <c r="G259" s="2" t="s">
        <v>34</v>
      </c>
      <c r="H259" s="2">
        <v>5</v>
      </c>
      <c r="I259" s="9">
        <v>6.2918000000000002E-2</v>
      </c>
      <c r="J259" s="10">
        <v>5.4358999999999998E-2</v>
      </c>
      <c r="K259" s="10">
        <v>3.6513999999999998E-2</v>
      </c>
      <c r="L259" s="10">
        <v>3.1673E-2</v>
      </c>
      <c r="M259" s="10">
        <v>1.3448E-2</v>
      </c>
      <c r="N259" s="10">
        <v>1.1367E-2</v>
      </c>
      <c r="O259" s="11">
        <v>0.235676</v>
      </c>
      <c r="P259" s="11">
        <v>0.21205499999999999</v>
      </c>
      <c r="Q259" s="11">
        <v>0.19983700000000001</v>
      </c>
      <c r="R259" s="11">
        <v>0.184554</v>
      </c>
      <c r="S259" s="11">
        <v>0.16731599999999999</v>
      </c>
      <c r="T259" s="11">
        <v>0.16145100000000001</v>
      </c>
    </row>
    <row r="260" spans="2:20" ht="21" x14ac:dyDescent="0.3">
      <c r="B260" s="2" t="str">
        <f>CONCATENATE(Tabla2[[#This Row],[sistema]],Tabla2[[#This Row],[cia]],Tabla2[[#This Row],[producto]],Tabla2[[#This Row],[producto cia]],Tabla2[[#This Row],[tarifa]],Tabla2[[#This Row],[fee]])</f>
        <v>CANARIASAEQFIJOSIMETRIA6.1TD5</v>
      </c>
      <c r="C260" s="2" t="s">
        <v>54</v>
      </c>
      <c r="D260" s="3" t="s">
        <v>43</v>
      </c>
      <c r="E260" s="2" t="s">
        <v>101</v>
      </c>
      <c r="F260" s="2" t="s">
        <v>46</v>
      </c>
      <c r="G260" s="2" t="s">
        <v>34</v>
      </c>
      <c r="H260" s="2">
        <v>5</v>
      </c>
      <c r="I260" s="9">
        <v>6.2918000000000002E-2</v>
      </c>
      <c r="J260" s="10">
        <v>5.4358999999999998E-2</v>
      </c>
      <c r="K260" s="10">
        <v>4.3706000000000002E-2</v>
      </c>
      <c r="L260" s="10">
        <v>3.8864999999999997E-2</v>
      </c>
      <c r="M260" s="10">
        <v>2.0639999999999999E-2</v>
      </c>
      <c r="N260" s="10">
        <v>1.8558999999999999E-2</v>
      </c>
      <c r="O260" s="11">
        <v>0.235676</v>
      </c>
      <c r="P260" s="11">
        <v>0.21205499999999999</v>
      </c>
      <c r="Q260" s="11">
        <v>0.19983700000000001</v>
      </c>
      <c r="R260" s="11">
        <v>0.184554</v>
      </c>
      <c r="S260" s="11">
        <v>0.16731599999999999</v>
      </c>
      <c r="T260" s="11">
        <v>0.16145100000000001</v>
      </c>
    </row>
    <row r="261" spans="2:20" ht="21" x14ac:dyDescent="0.3">
      <c r="B261" s="2" t="str">
        <f>CONCATENATE(Tabla2[[#This Row],[sistema]],Tabla2[[#This Row],[cia]],Tabla2[[#This Row],[producto]],Tabla2[[#This Row],[producto cia]],Tabla2[[#This Row],[tarifa]],Tabla2[[#This Row],[fee]])</f>
        <v>CANARIASAEQFIJOARMONIA6.1TD6</v>
      </c>
      <c r="C261" s="2" t="s">
        <v>54</v>
      </c>
      <c r="D261" s="3" t="s">
        <v>43</v>
      </c>
      <c r="E261" s="2" t="s">
        <v>101</v>
      </c>
      <c r="F261" s="2" t="s">
        <v>44</v>
      </c>
      <c r="G261" s="2" t="s">
        <v>34</v>
      </c>
      <c r="H261" s="2">
        <v>6</v>
      </c>
      <c r="I261" s="9">
        <v>6.2918000000000002E-2</v>
      </c>
      <c r="J261" s="10">
        <v>5.4358999999999998E-2</v>
      </c>
      <c r="K261" s="10">
        <v>2.8295000000000001E-2</v>
      </c>
      <c r="L261" s="10">
        <v>2.3453999999999999E-2</v>
      </c>
      <c r="M261" s="10">
        <v>5.2290000000000001E-3</v>
      </c>
      <c r="N261" s="10">
        <v>3.1480000000000002E-3</v>
      </c>
      <c r="O261" s="11">
        <v>0.236676</v>
      </c>
      <c r="P261" s="11">
        <v>0.21305499999999999</v>
      </c>
      <c r="Q261" s="11">
        <v>0.20083700000000002</v>
      </c>
      <c r="R261" s="11">
        <v>0.185554</v>
      </c>
      <c r="S261" s="11">
        <v>0.16831599999999999</v>
      </c>
      <c r="T261" s="11">
        <v>0.16245100000000001</v>
      </c>
    </row>
    <row r="262" spans="2:20" ht="21" x14ac:dyDescent="0.3">
      <c r="B262" s="2" t="str">
        <f>CONCATENATE(Tabla2[[#This Row],[sistema]],Tabla2[[#This Row],[cia]],Tabla2[[#This Row],[producto]],Tabla2[[#This Row],[producto cia]],Tabla2[[#This Row],[tarifa]],Tabla2[[#This Row],[fee]])</f>
        <v>CANARIASAEQFIJOEQUILIBRIO6.1TD6</v>
      </c>
      <c r="C262" s="2" t="s">
        <v>54</v>
      </c>
      <c r="D262" s="3" t="s">
        <v>43</v>
      </c>
      <c r="E262" s="2" t="s">
        <v>101</v>
      </c>
      <c r="F262" s="2" t="s">
        <v>45</v>
      </c>
      <c r="G262" s="2" t="s">
        <v>34</v>
      </c>
      <c r="H262" s="2">
        <v>6</v>
      </c>
      <c r="I262" s="9">
        <v>6.2918000000000002E-2</v>
      </c>
      <c r="J262" s="10">
        <v>5.4358999999999998E-2</v>
      </c>
      <c r="K262" s="10">
        <v>3.6513999999999998E-2</v>
      </c>
      <c r="L262" s="10">
        <v>3.1673E-2</v>
      </c>
      <c r="M262" s="10">
        <v>1.3448E-2</v>
      </c>
      <c r="N262" s="10">
        <v>1.1367E-2</v>
      </c>
      <c r="O262" s="11">
        <v>0.236676</v>
      </c>
      <c r="P262" s="11">
        <v>0.21305499999999999</v>
      </c>
      <c r="Q262" s="11">
        <v>0.20083700000000002</v>
      </c>
      <c r="R262" s="11">
        <v>0.185554</v>
      </c>
      <c r="S262" s="11">
        <v>0.16831599999999999</v>
      </c>
      <c r="T262" s="11">
        <v>0.16245100000000001</v>
      </c>
    </row>
    <row r="263" spans="2:20" ht="21" x14ac:dyDescent="0.3">
      <c r="B263" s="2" t="str">
        <f>CONCATENATE(Tabla2[[#This Row],[sistema]],Tabla2[[#This Row],[cia]],Tabla2[[#This Row],[producto]],Tabla2[[#This Row],[producto cia]],Tabla2[[#This Row],[tarifa]],Tabla2[[#This Row],[fee]])</f>
        <v>CANARIASAEQFIJOSIMETRIA6.1TD6</v>
      </c>
      <c r="C263" s="2" t="s">
        <v>54</v>
      </c>
      <c r="D263" s="3" t="s">
        <v>43</v>
      </c>
      <c r="E263" s="2" t="s">
        <v>101</v>
      </c>
      <c r="F263" s="2" t="s">
        <v>46</v>
      </c>
      <c r="G263" s="2" t="s">
        <v>34</v>
      </c>
      <c r="H263" s="2">
        <v>6</v>
      </c>
      <c r="I263" s="9">
        <v>6.2918000000000002E-2</v>
      </c>
      <c r="J263" s="10">
        <v>5.4358999999999998E-2</v>
      </c>
      <c r="K263" s="10">
        <v>4.3706000000000002E-2</v>
      </c>
      <c r="L263" s="10">
        <v>3.8864999999999997E-2</v>
      </c>
      <c r="M263" s="10">
        <v>2.0639999999999999E-2</v>
      </c>
      <c r="N263" s="10">
        <v>1.8558999999999999E-2</v>
      </c>
      <c r="O263" s="11">
        <v>0.236676</v>
      </c>
      <c r="P263" s="11">
        <v>0.21305499999999999</v>
      </c>
      <c r="Q263" s="11">
        <v>0.20083700000000002</v>
      </c>
      <c r="R263" s="11">
        <v>0.185554</v>
      </c>
      <c r="S263" s="11">
        <v>0.16831599999999999</v>
      </c>
      <c r="T263" s="11">
        <v>0.16245100000000001</v>
      </c>
    </row>
    <row r="264" spans="2:20" ht="21" x14ac:dyDescent="0.3">
      <c r="B264" s="2" t="str">
        <f>CONCATENATE(Tabla2[[#This Row],[sistema]],Tabla2[[#This Row],[cia]],Tabla2[[#This Row],[producto]],Tabla2[[#This Row],[producto cia]],Tabla2[[#This Row],[tarifa]],Tabla2[[#This Row],[fee]])</f>
        <v>CANARIASAEQFIJOARMONIA6.1TD8</v>
      </c>
      <c r="C264" s="2" t="s">
        <v>54</v>
      </c>
      <c r="D264" s="3" t="s">
        <v>43</v>
      </c>
      <c r="E264" s="2" t="s">
        <v>101</v>
      </c>
      <c r="F264" s="2" t="s">
        <v>44</v>
      </c>
      <c r="G264" s="2" t="s">
        <v>34</v>
      </c>
      <c r="H264" s="2">
        <v>8</v>
      </c>
      <c r="I264" s="9">
        <v>6.2918000000000002E-2</v>
      </c>
      <c r="J264" s="10">
        <v>5.4358999999999998E-2</v>
      </c>
      <c r="K264" s="10">
        <v>2.8295000000000001E-2</v>
      </c>
      <c r="L264" s="10">
        <v>2.3453999999999999E-2</v>
      </c>
      <c r="M264" s="10">
        <v>5.2290000000000001E-3</v>
      </c>
      <c r="N264" s="10">
        <v>3.1480000000000002E-3</v>
      </c>
      <c r="O264" s="11">
        <v>0.238676</v>
      </c>
      <c r="P264" s="11">
        <v>0.215055</v>
      </c>
      <c r="Q264" s="11">
        <v>0.20283700000000002</v>
      </c>
      <c r="R264" s="11">
        <v>0.187554</v>
      </c>
      <c r="S264" s="11">
        <v>0.170316</v>
      </c>
      <c r="T264" s="11">
        <v>0.16445100000000001</v>
      </c>
    </row>
    <row r="265" spans="2:20" ht="21" x14ac:dyDescent="0.3">
      <c r="B265" s="2" t="str">
        <f>CONCATENATE(Tabla2[[#This Row],[sistema]],Tabla2[[#This Row],[cia]],Tabla2[[#This Row],[producto]],Tabla2[[#This Row],[producto cia]],Tabla2[[#This Row],[tarifa]],Tabla2[[#This Row],[fee]])</f>
        <v>CANARIASAEQFIJOEQUILIBRIO6.1TD8</v>
      </c>
      <c r="C265" s="2" t="s">
        <v>54</v>
      </c>
      <c r="D265" s="3" t="s">
        <v>43</v>
      </c>
      <c r="E265" s="2" t="s">
        <v>101</v>
      </c>
      <c r="F265" s="2" t="s">
        <v>45</v>
      </c>
      <c r="G265" s="2" t="s">
        <v>34</v>
      </c>
      <c r="H265" s="2">
        <v>8</v>
      </c>
      <c r="I265" s="9">
        <v>6.2918000000000002E-2</v>
      </c>
      <c r="J265" s="10">
        <v>5.4358999999999998E-2</v>
      </c>
      <c r="K265" s="10">
        <v>3.6513999999999998E-2</v>
      </c>
      <c r="L265" s="10">
        <v>3.1673E-2</v>
      </c>
      <c r="M265" s="10">
        <v>1.3448E-2</v>
      </c>
      <c r="N265" s="10">
        <v>1.1367E-2</v>
      </c>
      <c r="O265" s="11">
        <v>0.238676</v>
      </c>
      <c r="P265" s="11">
        <v>0.215055</v>
      </c>
      <c r="Q265" s="11">
        <v>0.20283700000000002</v>
      </c>
      <c r="R265" s="11">
        <v>0.187554</v>
      </c>
      <c r="S265" s="11">
        <v>0.170316</v>
      </c>
      <c r="T265" s="11">
        <v>0.16445100000000001</v>
      </c>
    </row>
    <row r="266" spans="2:20" ht="21" x14ac:dyDescent="0.3">
      <c r="B266" s="2" t="str">
        <f>CONCATENATE(Tabla2[[#This Row],[sistema]],Tabla2[[#This Row],[cia]],Tabla2[[#This Row],[producto]],Tabla2[[#This Row],[producto cia]],Tabla2[[#This Row],[tarifa]],Tabla2[[#This Row],[fee]])</f>
        <v>CANARIASAEQFIJOSIMETRIA6.1TD8</v>
      </c>
      <c r="C266" s="2" t="s">
        <v>54</v>
      </c>
      <c r="D266" s="3" t="s">
        <v>43</v>
      </c>
      <c r="E266" s="2" t="s">
        <v>101</v>
      </c>
      <c r="F266" s="2" t="s">
        <v>46</v>
      </c>
      <c r="G266" s="2" t="s">
        <v>34</v>
      </c>
      <c r="H266" s="2">
        <v>8</v>
      </c>
      <c r="I266" s="9">
        <v>6.2918000000000002E-2</v>
      </c>
      <c r="J266" s="10">
        <v>5.4358999999999998E-2</v>
      </c>
      <c r="K266" s="10">
        <v>4.3706000000000002E-2</v>
      </c>
      <c r="L266" s="10">
        <v>3.8864999999999997E-2</v>
      </c>
      <c r="M266" s="10">
        <v>2.0639999999999999E-2</v>
      </c>
      <c r="N266" s="10">
        <v>1.8558999999999999E-2</v>
      </c>
      <c r="O266" s="11">
        <v>0.238676</v>
      </c>
      <c r="P266" s="11">
        <v>0.215055</v>
      </c>
      <c r="Q266" s="11">
        <v>0.20283700000000002</v>
      </c>
      <c r="R266" s="11">
        <v>0.187554</v>
      </c>
      <c r="S266" s="11">
        <v>0.170316</v>
      </c>
      <c r="T266" s="11">
        <v>0.16445100000000001</v>
      </c>
    </row>
    <row r="267" spans="2:20" ht="21" x14ac:dyDescent="0.3">
      <c r="B267" s="2" t="str">
        <f>CONCATENATE(Tabla2[[#This Row],[sistema]],Tabla2[[#This Row],[cia]],Tabla2[[#This Row],[producto]],Tabla2[[#This Row],[producto cia]],Tabla2[[#This Row],[tarifa]],Tabla2[[#This Row],[fee]])</f>
        <v>CANARIASAEQFIJOARMONIA6.1TD10</v>
      </c>
      <c r="C267" s="2" t="s">
        <v>54</v>
      </c>
      <c r="D267" s="3" t="s">
        <v>43</v>
      </c>
      <c r="E267" s="2" t="s">
        <v>101</v>
      </c>
      <c r="F267" s="2" t="s">
        <v>44</v>
      </c>
      <c r="G267" s="2" t="s">
        <v>34</v>
      </c>
      <c r="H267" s="2">
        <v>10</v>
      </c>
      <c r="I267" s="9">
        <v>6.2918000000000002E-2</v>
      </c>
      <c r="J267" s="10">
        <v>5.4358999999999998E-2</v>
      </c>
      <c r="K267" s="10">
        <v>2.8295000000000001E-2</v>
      </c>
      <c r="L267" s="10">
        <v>2.3453999999999999E-2</v>
      </c>
      <c r="M267" s="10">
        <v>5.2290000000000001E-3</v>
      </c>
      <c r="N267" s="10">
        <v>3.1480000000000002E-3</v>
      </c>
      <c r="O267" s="11">
        <v>0.240676</v>
      </c>
      <c r="P267" s="11">
        <v>0.217055</v>
      </c>
      <c r="Q267" s="11">
        <v>0.20483700000000002</v>
      </c>
      <c r="R267" s="11">
        <v>0.189554</v>
      </c>
      <c r="S267" s="11">
        <v>0.172316</v>
      </c>
      <c r="T267" s="11">
        <v>0.16645100000000002</v>
      </c>
    </row>
    <row r="268" spans="2:20" ht="21" x14ac:dyDescent="0.3">
      <c r="B268" s="2" t="str">
        <f>CONCATENATE(Tabla2[[#This Row],[sistema]],Tabla2[[#This Row],[cia]],Tabla2[[#This Row],[producto]],Tabla2[[#This Row],[producto cia]],Tabla2[[#This Row],[tarifa]],Tabla2[[#This Row],[fee]])</f>
        <v>CANARIASAEQFIJOEQUILIBRIO6.1TD10</v>
      </c>
      <c r="C268" s="2" t="s">
        <v>54</v>
      </c>
      <c r="D268" s="3" t="s">
        <v>43</v>
      </c>
      <c r="E268" s="2" t="s">
        <v>101</v>
      </c>
      <c r="F268" s="2" t="s">
        <v>45</v>
      </c>
      <c r="G268" s="2" t="s">
        <v>34</v>
      </c>
      <c r="H268" s="2">
        <v>10</v>
      </c>
      <c r="I268" s="9">
        <v>6.2918000000000002E-2</v>
      </c>
      <c r="J268" s="10">
        <v>5.4358999999999998E-2</v>
      </c>
      <c r="K268" s="10">
        <v>3.6513999999999998E-2</v>
      </c>
      <c r="L268" s="10">
        <v>3.1673E-2</v>
      </c>
      <c r="M268" s="10">
        <v>1.3448E-2</v>
      </c>
      <c r="N268" s="10">
        <v>1.1367E-2</v>
      </c>
      <c r="O268" s="11">
        <v>0.240676</v>
      </c>
      <c r="P268" s="11">
        <v>0.217055</v>
      </c>
      <c r="Q268" s="11">
        <v>0.20483700000000002</v>
      </c>
      <c r="R268" s="11">
        <v>0.189554</v>
      </c>
      <c r="S268" s="11">
        <v>0.172316</v>
      </c>
      <c r="T268" s="11">
        <v>0.16645100000000002</v>
      </c>
    </row>
    <row r="269" spans="2:20" ht="21" x14ac:dyDescent="0.3">
      <c r="B269" s="2" t="str">
        <f>CONCATENATE(Tabla2[[#This Row],[sistema]],Tabla2[[#This Row],[cia]],Tabla2[[#This Row],[producto]],Tabla2[[#This Row],[producto cia]],Tabla2[[#This Row],[tarifa]],Tabla2[[#This Row],[fee]])</f>
        <v>CANARIASAEQFIJOSIMETRIA6.1TD10</v>
      </c>
      <c r="C269" s="2" t="s">
        <v>54</v>
      </c>
      <c r="D269" s="3" t="s">
        <v>43</v>
      </c>
      <c r="E269" s="2" t="s">
        <v>101</v>
      </c>
      <c r="F269" s="2" t="s">
        <v>46</v>
      </c>
      <c r="G269" s="2" t="s">
        <v>34</v>
      </c>
      <c r="H269" s="2">
        <v>10</v>
      </c>
      <c r="I269" s="9">
        <v>6.2918000000000002E-2</v>
      </c>
      <c r="J269" s="10">
        <v>5.4358999999999998E-2</v>
      </c>
      <c r="K269" s="10">
        <v>4.3706000000000002E-2</v>
      </c>
      <c r="L269" s="10">
        <v>3.8864999999999997E-2</v>
      </c>
      <c r="M269" s="10">
        <v>2.0639999999999999E-2</v>
      </c>
      <c r="N269" s="10">
        <v>1.8558999999999999E-2</v>
      </c>
      <c r="O269" s="11">
        <v>0.240676</v>
      </c>
      <c r="P269" s="11">
        <v>0.217055</v>
      </c>
      <c r="Q269" s="11">
        <v>0.20483700000000002</v>
      </c>
      <c r="R269" s="11">
        <v>0.189554</v>
      </c>
      <c r="S269" s="11">
        <v>0.172316</v>
      </c>
      <c r="T269" s="11">
        <v>0.16645100000000002</v>
      </c>
    </row>
    <row r="270" spans="2:20" ht="21" x14ac:dyDescent="0.3">
      <c r="B270" s="2" t="str">
        <f>CONCATENATE(Tabla2[[#This Row],[sistema]],Tabla2[[#This Row],[cia]],Tabla2[[#This Row],[producto]],Tabla2[[#This Row],[producto cia]],Tabla2[[#This Row],[tarifa]],Tabla2[[#This Row],[fee]])</f>
        <v>CANARIASAEQFIJOARMONIA6.1TD15</v>
      </c>
      <c r="C270" s="2" t="s">
        <v>54</v>
      </c>
      <c r="D270" s="3" t="s">
        <v>43</v>
      </c>
      <c r="E270" s="2" t="s">
        <v>101</v>
      </c>
      <c r="F270" s="2" t="s">
        <v>44</v>
      </c>
      <c r="G270" s="2" t="s">
        <v>34</v>
      </c>
      <c r="H270" s="2">
        <v>15</v>
      </c>
      <c r="I270" s="9">
        <v>6.2918000000000002E-2</v>
      </c>
      <c r="J270" s="10">
        <v>5.4358999999999998E-2</v>
      </c>
      <c r="K270" s="10">
        <v>2.8295000000000001E-2</v>
      </c>
      <c r="L270" s="10">
        <v>2.3453999999999999E-2</v>
      </c>
      <c r="M270" s="10">
        <v>5.2290000000000001E-3</v>
      </c>
      <c r="N270" s="10">
        <v>3.1480000000000002E-3</v>
      </c>
      <c r="O270" s="11">
        <v>0.24567600000000001</v>
      </c>
      <c r="P270" s="11">
        <v>0.222055</v>
      </c>
      <c r="Q270" s="11">
        <v>0.20983700000000002</v>
      </c>
      <c r="R270" s="11">
        <v>0.194554</v>
      </c>
      <c r="S270" s="11">
        <v>0.177316</v>
      </c>
      <c r="T270" s="11">
        <v>0.17145100000000002</v>
      </c>
    </row>
    <row r="271" spans="2:20" ht="21" x14ac:dyDescent="0.3">
      <c r="B271" s="2" t="str">
        <f>CONCATENATE(Tabla2[[#This Row],[sistema]],Tabla2[[#This Row],[cia]],Tabla2[[#This Row],[producto]],Tabla2[[#This Row],[producto cia]],Tabla2[[#This Row],[tarifa]],Tabla2[[#This Row],[fee]])</f>
        <v>CANARIASAEQFIJOEQUILIBRIO6.1TD15</v>
      </c>
      <c r="C271" s="2" t="s">
        <v>54</v>
      </c>
      <c r="D271" s="3" t="s">
        <v>43</v>
      </c>
      <c r="E271" s="2" t="s">
        <v>101</v>
      </c>
      <c r="F271" s="2" t="s">
        <v>45</v>
      </c>
      <c r="G271" s="2" t="s">
        <v>34</v>
      </c>
      <c r="H271" s="2">
        <v>15</v>
      </c>
      <c r="I271" s="9">
        <v>6.2918000000000002E-2</v>
      </c>
      <c r="J271" s="10">
        <v>5.4358999999999998E-2</v>
      </c>
      <c r="K271" s="10">
        <v>3.6513999999999998E-2</v>
      </c>
      <c r="L271" s="10">
        <v>3.1673E-2</v>
      </c>
      <c r="M271" s="10">
        <v>1.3448E-2</v>
      </c>
      <c r="N271" s="10">
        <v>1.1367E-2</v>
      </c>
      <c r="O271" s="11">
        <v>0.24567600000000001</v>
      </c>
      <c r="P271" s="11">
        <v>0.222055</v>
      </c>
      <c r="Q271" s="11">
        <v>0.20983700000000002</v>
      </c>
      <c r="R271" s="11">
        <v>0.194554</v>
      </c>
      <c r="S271" s="11">
        <v>0.177316</v>
      </c>
      <c r="T271" s="11">
        <v>0.17145100000000002</v>
      </c>
    </row>
    <row r="272" spans="2:20" ht="21" x14ac:dyDescent="0.3">
      <c r="B272" s="2" t="str">
        <f>CONCATENATE(Tabla2[[#This Row],[sistema]],Tabla2[[#This Row],[cia]],Tabla2[[#This Row],[producto]],Tabla2[[#This Row],[producto cia]],Tabla2[[#This Row],[tarifa]],Tabla2[[#This Row],[fee]])</f>
        <v>CANARIASAEQFIJOSIMETRIA6.1TD15</v>
      </c>
      <c r="C272" s="2" t="s">
        <v>54</v>
      </c>
      <c r="D272" s="3" t="s">
        <v>43</v>
      </c>
      <c r="E272" s="2" t="s">
        <v>101</v>
      </c>
      <c r="F272" s="2" t="s">
        <v>46</v>
      </c>
      <c r="G272" s="2" t="s">
        <v>34</v>
      </c>
      <c r="H272" s="2">
        <v>15</v>
      </c>
      <c r="I272" s="9">
        <v>6.2918000000000002E-2</v>
      </c>
      <c r="J272" s="10">
        <v>5.4358999999999998E-2</v>
      </c>
      <c r="K272" s="10">
        <v>4.3706000000000002E-2</v>
      </c>
      <c r="L272" s="10">
        <v>3.8864999999999997E-2</v>
      </c>
      <c r="M272" s="10">
        <v>2.0639999999999999E-2</v>
      </c>
      <c r="N272" s="10">
        <v>1.8558999999999999E-2</v>
      </c>
      <c r="O272" s="11">
        <v>0.24567600000000001</v>
      </c>
      <c r="P272" s="11">
        <v>0.222055</v>
      </c>
      <c r="Q272" s="11">
        <v>0.20983700000000002</v>
      </c>
      <c r="R272" s="11">
        <v>0.194554</v>
      </c>
      <c r="S272" s="11">
        <v>0.177316</v>
      </c>
      <c r="T272" s="11">
        <v>0.17145100000000002</v>
      </c>
    </row>
    <row r="273" spans="2:20" ht="21" x14ac:dyDescent="0.3">
      <c r="B273" s="2" t="str">
        <f>CONCATENATE(Tabla2[[#This Row],[sistema]],Tabla2[[#This Row],[cia]],Tabla2[[#This Row],[producto]],Tabla2[[#This Row],[producto cia]],Tabla2[[#This Row],[tarifa]],Tabla2[[#This Row],[fee]])</f>
        <v>CANARIASAEQFIJOARMONIA6.1TD20</v>
      </c>
      <c r="C273" s="2" t="s">
        <v>54</v>
      </c>
      <c r="D273" s="3" t="s">
        <v>43</v>
      </c>
      <c r="E273" s="2" t="s">
        <v>101</v>
      </c>
      <c r="F273" s="2" t="s">
        <v>44</v>
      </c>
      <c r="G273" s="2" t="s">
        <v>34</v>
      </c>
      <c r="H273" s="2">
        <v>20</v>
      </c>
      <c r="I273" s="9">
        <v>6.2918000000000002E-2</v>
      </c>
      <c r="J273" s="10">
        <v>5.4358999999999998E-2</v>
      </c>
      <c r="K273" s="10">
        <v>2.8295000000000001E-2</v>
      </c>
      <c r="L273" s="10">
        <v>2.3453999999999999E-2</v>
      </c>
      <c r="M273" s="10">
        <v>5.2290000000000001E-3</v>
      </c>
      <c r="N273" s="10">
        <v>3.1480000000000002E-3</v>
      </c>
      <c r="O273" s="11">
        <v>0.25067600000000001</v>
      </c>
      <c r="P273" s="11">
        <v>0.22705500000000001</v>
      </c>
      <c r="Q273" s="11">
        <v>0.21483700000000003</v>
      </c>
      <c r="R273" s="11">
        <v>0.19955400000000001</v>
      </c>
      <c r="S273" s="11">
        <v>0.18231600000000001</v>
      </c>
      <c r="T273" s="11">
        <v>0.17645100000000002</v>
      </c>
    </row>
    <row r="274" spans="2:20" ht="21" x14ac:dyDescent="0.3">
      <c r="B274" s="2" t="str">
        <f>CONCATENATE(Tabla2[[#This Row],[sistema]],Tabla2[[#This Row],[cia]],Tabla2[[#This Row],[producto]],Tabla2[[#This Row],[producto cia]],Tabla2[[#This Row],[tarifa]],Tabla2[[#This Row],[fee]])</f>
        <v>CANARIASAEQFIJOEQUILIBRIO6.1TD20</v>
      </c>
      <c r="C274" s="2" t="s">
        <v>54</v>
      </c>
      <c r="D274" s="3" t="s">
        <v>43</v>
      </c>
      <c r="E274" s="2" t="s">
        <v>101</v>
      </c>
      <c r="F274" s="2" t="s">
        <v>45</v>
      </c>
      <c r="G274" s="2" t="s">
        <v>34</v>
      </c>
      <c r="H274" s="2">
        <v>20</v>
      </c>
      <c r="I274" s="9">
        <v>6.2918000000000002E-2</v>
      </c>
      <c r="J274" s="10">
        <v>5.4358999999999998E-2</v>
      </c>
      <c r="K274" s="10">
        <v>3.6513999999999998E-2</v>
      </c>
      <c r="L274" s="10">
        <v>3.1673E-2</v>
      </c>
      <c r="M274" s="10">
        <v>1.3448E-2</v>
      </c>
      <c r="N274" s="10">
        <v>1.1367E-2</v>
      </c>
      <c r="O274" s="11">
        <v>0.25067600000000001</v>
      </c>
      <c r="P274" s="11">
        <v>0.22705500000000001</v>
      </c>
      <c r="Q274" s="11">
        <v>0.21483700000000003</v>
      </c>
      <c r="R274" s="11">
        <v>0.19955400000000001</v>
      </c>
      <c r="S274" s="11">
        <v>0.18231600000000001</v>
      </c>
      <c r="T274" s="11">
        <v>0.17645100000000002</v>
      </c>
    </row>
    <row r="275" spans="2:20" ht="21" x14ac:dyDescent="0.3">
      <c r="B275" s="2" t="str">
        <f>CONCATENATE(Tabla2[[#This Row],[sistema]],Tabla2[[#This Row],[cia]],Tabla2[[#This Row],[producto]],Tabla2[[#This Row],[producto cia]],Tabla2[[#This Row],[tarifa]],Tabla2[[#This Row],[fee]])</f>
        <v>CANARIASAEQFIJOSIMETRIA6.1TD20</v>
      </c>
      <c r="C275" s="2" t="s">
        <v>54</v>
      </c>
      <c r="D275" s="3" t="s">
        <v>43</v>
      </c>
      <c r="E275" s="2" t="s">
        <v>101</v>
      </c>
      <c r="F275" s="2" t="s">
        <v>46</v>
      </c>
      <c r="G275" s="2" t="s">
        <v>34</v>
      </c>
      <c r="H275" s="2">
        <v>20</v>
      </c>
      <c r="I275" s="9">
        <v>6.2918000000000002E-2</v>
      </c>
      <c r="J275" s="10">
        <v>5.4358999999999998E-2</v>
      </c>
      <c r="K275" s="10">
        <v>4.3706000000000002E-2</v>
      </c>
      <c r="L275" s="10">
        <v>3.8864999999999997E-2</v>
      </c>
      <c r="M275" s="10">
        <v>2.0639999999999999E-2</v>
      </c>
      <c r="N275" s="10">
        <v>1.8558999999999999E-2</v>
      </c>
      <c r="O275" s="11">
        <v>0.25067600000000001</v>
      </c>
      <c r="P275" s="11">
        <v>0.22705500000000001</v>
      </c>
      <c r="Q275" s="11">
        <v>0.21483700000000003</v>
      </c>
      <c r="R275" s="11">
        <v>0.19955400000000001</v>
      </c>
      <c r="S275" s="11">
        <v>0.18231600000000001</v>
      </c>
      <c r="T275" s="11">
        <v>0.17645100000000002</v>
      </c>
    </row>
    <row r="276" spans="2:20" ht="21" x14ac:dyDescent="0.3">
      <c r="B276" s="2" t="str">
        <f>CONCATENATE(Tabla2[[#This Row],[sistema]],Tabla2[[#This Row],[cia]],Tabla2[[#This Row],[producto]],Tabla2[[#This Row],[producto cia]],Tabla2[[#This Row],[tarifa]],Tabla2[[#This Row],[fee]])</f>
        <v>CANARIASAEQFIJOARMONIA6.1TD25</v>
      </c>
      <c r="C276" s="2" t="s">
        <v>54</v>
      </c>
      <c r="D276" s="3" t="s">
        <v>43</v>
      </c>
      <c r="E276" s="2" t="s">
        <v>101</v>
      </c>
      <c r="F276" s="2" t="s">
        <v>44</v>
      </c>
      <c r="G276" s="2" t="s">
        <v>34</v>
      </c>
      <c r="H276" s="2">
        <v>25</v>
      </c>
      <c r="I276" s="9">
        <v>6.2918000000000002E-2</v>
      </c>
      <c r="J276" s="10">
        <v>5.4358999999999998E-2</v>
      </c>
      <c r="K276" s="10">
        <v>2.8295000000000001E-2</v>
      </c>
      <c r="L276" s="10">
        <v>2.3453999999999999E-2</v>
      </c>
      <c r="M276" s="10">
        <v>5.2290000000000001E-3</v>
      </c>
      <c r="N276" s="10">
        <v>3.1480000000000002E-3</v>
      </c>
      <c r="O276" s="11">
        <v>0.25567600000000001</v>
      </c>
      <c r="P276" s="11">
        <v>0.23205500000000001</v>
      </c>
      <c r="Q276" s="11">
        <v>0.21983700000000003</v>
      </c>
      <c r="R276" s="11">
        <v>0.20455400000000001</v>
      </c>
      <c r="S276" s="11">
        <v>0.18731600000000001</v>
      </c>
      <c r="T276" s="11">
        <v>0.18145100000000003</v>
      </c>
    </row>
    <row r="277" spans="2:20" ht="21" x14ac:dyDescent="0.3">
      <c r="B277" s="2" t="str">
        <f>CONCATENATE(Tabla2[[#This Row],[sistema]],Tabla2[[#This Row],[cia]],Tabla2[[#This Row],[producto]],Tabla2[[#This Row],[producto cia]],Tabla2[[#This Row],[tarifa]],Tabla2[[#This Row],[fee]])</f>
        <v>CANARIASAEQFIJOEQUILIBRIO6.1TD25</v>
      </c>
      <c r="C277" s="2" t="s">
        <v>54</v>
      </c>
      <c r="D277" s="3" t="s">
        <v>43</v>
      </c>
      <c r="E277" s="2" t="s">
        <v>101</v>
      </c>
      <c r="F277" s="2" t="s">
        <v>45</v>
      </c>
      <c r="G277" s="2" t="s">
        <v>34</v>
      </c>
      <c r="H277" s="2">
        <v>25</v>
      </c>
      <c r="I277" s="9">
        <v>6.2918000000000002E-2</v>
      </c>
      <c r="J277" s="10">
        <v>5.4358999999999998E-2</v>
      </c>
      <c r="K277" s="10">
        <v>3.6513999999999998E-2</v>
      </c>
      <c r="L277" s="10">
        <v>3.1673E-2</v>
      </c>
      <c r="M277" s="10">
        <v>1.3448E-2</v>
      </c>
      <c r="N277" s="10">
        <v>1.1367E-2</v>
      </c>
      <c r="O277" s="11">
        <v>0.25567600000000001</v>
      </c>
      <c r="P277" s="11">
        <v>0.23205500000000001</v>
      </c>
      <c r="Q277" s="11">
        <v>0.21983700000000003</v>
      </c>
      <c r="R277" s="11">
        <v>0.20455400000000001</v>
      </c>
      <c r="S277" s="11">
        <v>0.18731600000000001</v>
      </c>
      <c r="T277" s="11">
        <v>0.18145100000000003</v>
      </c>
    </row>
    <row r="278" spans="2:20" ht="21" x14ac:dyDescent="0.3">
      <c r="B278" s="2" t="str">
        <f>CONCATENATE(Tabla2[[#This Row],[sistema]],Tabla2[[#This Row],[cia]],Tabla2[[#This Row],[producto]],Tabla2[[#This Row],[producto cia]],Tabla2[[#This Row],[tarifa]],Tabla2[[#This Row],[fee]])</f>
        <v>CANARIASAEQFIJOSIMETRIA6.1TD25</v>
      </c>
      <c r="C278" s="2" t="s">
        <v>54</v>
      </c>
      <c r="D278" s="3" t="s">
        <v>43</v>
      </c>
      <c r="E278" s="2" t="s">
        <v>101</v>
      </c>
      <c r="F278" s="2" t="s">
        <v>46</v>
      </c>
      <c r="G278" s="2" t="s">
        <v>34</v>
      </c>
      <c r="H278" s="2">
        <v>25</v>
      </c>
      <c r="I278" s="9">
        <v>6.2918000000000002E-2</v>
      </c>
      <c r="J278" s="10">
        <v>5.4358999999999998E-2</v>
      </c>
      <c r="K278" s="10">
        <v>4.3706000000000002E-2</v>
      </c>
      <c r="L278" s="10">
        <v>3.8864999999999997E-2</v>
      </c>
      <c r="M278" s="10">
        <v>2.0639999999999999E-2</v>
      </c>
      <c r="N278" s="10">
        <v>1.8558999999999999E-2</v>
      </c>
      <c r="O278" s="11">
        <v>0.25567600000000001</v>
      </c>
      <c r="P278" s="11">
        <v>0.23205500000000001</v>
      </c>
      <c r="Q278" s="11">
        <v>0.21983700000000003</v>
      </c>
      <c r="R278" s="11">
        <v>0.20455400000000001</v>
      </c>
      <c r="S278" s="11">
        <v>0.18731600000000001</v>
      </c>
      <c r="T278" s="11">
        <v>0.18145100000000003</v>
      </c>
    </row>
    <row r="279" spans="2:20" ht="21" x14ac:dyDescent="0.3">
      <c r="B279" s="2" t="str">
        <f>CONCATENATE(Tabla2[[#This Row],[sistema]],Tabla2[[#This Row],[cia]],Tabla2[[#This Row],[producto]],Tabla2[[#This Row],[producto cia]],Tabla2[[#This Row],[tarifa]],Tabla2[[#This Row],[fee]])</f>
        <v>CANARIASAEQFIJOARMONIA6.1TD30</v>
      </c>
      <c r="C279" s="2" t="s">
        <v>54</v>
      </c>
      <c r="D279" s="3" t="s">
        <v>43</v>
      </c>
      <c r="E279" s="2" t="s">
        <v>101</v>
      </c>
      <c r="F279" s="2" t="s">
        <v>44</v>
      </c>
      <c r="G279" s="2" t="s">
        <v>34</v>
      </c>
      <c r="H279" s="2">
        <v>30</v>
      </c>
      <c r="I279" s="9">
        <v>6.2918000000000002E-2</v>
      </c>
      <c r="J279" s="10">
        <v>5.4358999999999998E-2</v>
      </c>
      <c r="K279" s="10">
        <v>2.8295000000000001E-2</v>
      </c>
      <c r="L279" s="10">
        <v>2.3453999999999999E-2</v>
      </c>
      <c r="M279" s="10">
        <v>5.2290000000000001E-3</v>
      </c>
      <c r="N279" s="10">
        <v>3.1480000000000002E-3</v>
      </c>
      <c r="O279" s="11">
        <v>0.26067600000000002</v>
      </c>
      <c r="P279" s="11">
        <v>0.23705500000000002</v>
      </c>
      <c r="Q279" s="11">
        <v>0.22483700000000004</v>
      </c>
      <c r="R279" s="11">
        <v>0.20955400000000002</v>
      </c>
      <c r="S279" s="11">
        <v>0.19231600000000001</v>
      </c>
      <c r="T279" s="11">
        <v>0.18645100000000003</v>
      </c>
    </row>
    <row r="280" spans="2:20" ht="21" x14ac:dyDescent="0.3">
      <c r="B280" s="2" t="str">
        <f>CONCATENATE(Tabla2[[#This Row],[sistema]],Tabla2[[#This Row],[cia]],Tabla2[[#This Row],[producto]],Tabla2[[#This Row],[producto cia]],Tabla2[[#This Row],[tarifa]],Tabla2[[#This Row],[fee]])</f>
        <v>CANARIASAEQFIJOEQUILIBRIO6.1TD30</v>
      </c>
      <c r="C280" s="2" t="s">
        <v>54</v>
      </c>
      <c r="D280" s="3" t="s">
        <v>43</v>
      </c>
      <c r="E280" s="2" t="s">
        <v>101</v>
      </c>
      <c r="F280" s="2" t="s">
        <v>45</v>
      </c>
      <c r="G280" s="2" t="s">
        <v>34</v>
      </c>
      <c r="H280" s="2">
        <v>30</v>
      </c>
      <c r="I280" s="9">
        <v>6.2918000000000002E-2</v>
      </c>
      <c r="J280" s="10">
        <v>5.4358999999999998E-2</v>
      </c>
      <c r="K280" s="10">
        <v>3.6513999999999998E-2</v>
      </c>
      <c r="L280" s="10">
        <v>3.1673E-2</v>
      </c>
      <c r="M280" s="10">
        <v>1.3448E-2</v>
      </c>
      <c r="N280" s="10">
        <v>1.1367E-2</v>
      </c>
      <c r="O280" s="11">
        <v>0.26067600000000002</v>
      </c>
      <c r="P280" s="11">
        <v>0.23705500000000002</v>
      </c>
      <c r="Q280" s="11">
        <v>0.22483700000000004</v>
      </c>
      <c r="R280" s="11">
        <v>0.20955400000000002</v>
      </c>
      <c r="S280" s="11">
        <v>0.19231600000000001</v>
      </c>
      <c r="T280" s="11">
        <v>0.18645100000000003</v>
      </c>
    </row>
    <row r="281" spans="2:20" ht="21" x14ac:dyDescent="0.3">
      <c r="B281" s="2" t="str">
        <f>CONCATENATE(Tabla2[[#This Row],[sistema]],Tabla2[[#This Row],[cia]],Tabla2[[#This Row],[producto]],Tabla2[[#This Row],[producto cia]],Tabla2[[#This Row],[tarifa]],Tabla2[[#This Row],[fee]])</f>
        <v>CANARIASAEQFIJOSIMETRIA6.1TD30</v>
      </c>
      <c r="C281" s="2" t="s">
        <v>54</v>
      </c>
      <c r="D281" s="3" t="s">
        <v>43</v>
      </c>
      <c r="E281" s="2" t="s">
        <v>101</v>
      </c>
      <c r="F281" s="2" t="s">
        <v>46</v>
      </c>
      <c r="G281" s="2" t="s">
        <v>34</v>
      </c>
      <c r="H281" s="2">
        <v>30</v>
      </c>
      <c r="I281" s="9">
        <v>6.2918000000000002E-2</v>
      </c>
      <c r="J281" s="10">
        <v>5.4358999999999998E-2</v>
      </c>
      <c r="K281" s="10">
        <v>4.3706000000000002E-2</v>
      </c>
      <c r="L281" s="10">
        <v>3.8864999999999997E-2</v>
      </c>
      <c r="M281" s="10">
        <v>2.0639999999999999E-2</v>
      </c>
      <c r="N281" s="10">
        <v>1.8558999999999999E-2</v>
      </c>
      <c r="O281" s="11">
        <v>0.26067600000000002</v>
      </c>
      <c r="P281" s="11">
        <v>0.23705500000000002</v>
      </c>
      <c r="Q281" s="11">
        <v>0.22483700000000004</v>
      </c>
      <c r="R281" s="11">
        <v>0.20955400000000002</v>
      </c>
      <c r="S281" s="11">
        <v>0.19231600000000001</v>
      </c>
      <c r="T281" s="11">
        <v>0.18645100000000003</v>
      </c>
    </row>
    <row r="282" spans="2:20" ht="21" x14ac:dyDescent="0.3">
      <c r="B282" s="2" t="str">
        <f>CONCATENATE(Tabla2[[#This Row],[sistema]],Tabla2[[#This Row],[cia]],Tabla2[[#This Row],[producto]],Tabla2[[#This Row],[producto cia]],Tabla2[[#This Row],[tarifa]],Tabla2[[#This Row],[fee]])</f>
        <v>CANARIASAEQFIJOARMONIA6.2TD1.5</v>
      </c>
      <c r="C282" s="2" t="s">
        <v>54</v>
      </c>
      <c r="D282" s="3" t="s">
        <v>43</v>
      </c>
      <c r="E282" s="2" t="s">
        <v>101</v>
      </c>
      <c r="F282" s="2" t="s">
        <v>44</v>
      </c>
      <c r="G282" s="2" t="s">
        <v>35</v>
      </c>
      <c r="H282" s="2">
        <v>1.5</v>
      </c>
      <c r="I282" s="9">
        <v>4.3360000000000003E-2</v>
      </c>
      <c r="J282" s="10">
        <v>4.0164999999999999E-2</v>
      </c>
      <c r="K282" s="10">
        <v>1.7108000000000002E-2</v>
      </c>
      <c r="L282" s="10">
        <v>1.3475000000000001E-2</v>
      </c>
      <c r="M282" s="10">
        <v>3.2810000000000001E-3</v>
      </c>
      <c r="N282" s="10">
        <v>2.0590000000000001E-3</v>
      </c>
      <c r="O282" s="11">
        <v>0.209897</v>
      </c>
      <c r="P282" s="11">
        <v>0.18790000000000001</v>
      </c>
      <c r="Q282" s="11">
        <v>0.19173899999999999</v>
      </c>
      <c r="R282" s="11">
        <v>0.174815</v>
      </c>
      <c r="S282" s="11">
        <v>0.161056</v>
      </c>
      <c r="T282" s="11">
        <v>0.156441</v>
      </c>
    </row>
    <row r="283" spans="2:20" ht="21" x14ac:dyDescent="0.3">
      <c r="B283" s="2" t="str">
        <f>CONCATENATE(Tabla2[[#This Row],[sistema]],Tabla2[[#This Row],[cia]],Tabla2[[#This Row],[producto]],Tabla2[[#This Row],[producto cia]],Tabla2[[#This Row],[tarifa]],Tabla2[[#This Row],[fee]])</f>
        <v>CANARIASAEQFIJOEQUILIBRIO6.2TD1.5</v>
      </c>
      <c r="C283" s="2" t="s">
        <v>54</v>
      </c>
      <c r="D283" s="3" t="s">
        <v>43</v>
      </c>
      <c r="E283" s="2" t="s">
        <v>101</v>
      </c>
      <c r="F283" s="2" t="s">
        <v>45</v>
      </c>
      <c r="G283" s="2" t="s">
        <v>35</v>
      </c>
      <c r="H283" s="2">
        <v>1.5</v>
      </c>
      <c r="I283" s="9">
        <v>4.3360000000000003E-2</v>
      </c>
      <c r="J283" s="10">
        <v>4.0164999999999999E-2</v>
      </c>
      <c r="K283" s="10">
        <v>2.5326999999999999E-2</v>
      </c>
      <c r="L283" s="10">
        <v>2.1694000000000001E-2</v>
      </c>
      <c r="M283" s="10">
        <v>1.1501000000000001E-2</v>
      </c>
      <c r="N283" s="10">
        <v>1.0279E-2</v>
      </c>
      <c r="O283" s="11">
        <v>0.209897</v>
      </c>
      <c r="P283" s="11">
        <v>0.18790000000000001</v>
      </c>
      <c r="Q283" s="11">
        <v>0.19173899999999999</v>
      </c>
      <c r="R283" s="11">
        <v>0.174815</v>
      </c>
      <c r="S283" s="11">
        <v>0.161056</v>
      </c>
      <c r="T283" s="11">
        <v>0.156441</v>
      </c>
    </row>
    <row r="284" spans="2:20" ht="21" x14ac:dyDescent="0.3">
      <c r="B284" s="2" t="str">
        <f>CONCATENATE(Tabla2[[#This Row],[sistema]],Tabla2[[#This Row],[cia]],Tabla2[[#This Row],[producto]],Tabla2[[#This Row],[producto cia]],Tabla2[[#This Row],[tarifa]],Tabla2[[#This Row],[fee]])</f>
        <v>CANARIASAEQFIJOSIMETRIA6.2TD1.5</v>
      </c>
      <c r="C284" s="2" t="s">
        <v>54</v>
      </c>
      <c r="D284" s="3" t="s">
        <v>43</v>
      </c>
      <c r="E284" s="2" t="s">
        <v>101</v>
      </c>
      <c r="F284" s="2" t="s">
        <v>46</v>
      </c>
      <c r="G284" s="2" t="s">
        <v>35</v>
      </c>
      <c r="H284" s="2">
        <v>1.5</v>
      </c>
      <c r="I284" s="9">
        <v>4.3360000000000003E-2</v>
      </c>
      <c r="J284" s="10">
        <v>4.0164999999999999E-2</v>
      </c>
      <c r="K284" s="10">
        <v>3.2518999999999999E-2</v>
      </c>
      <c r="L284" s="10">
        <v>2.8885999999999998E-2</v>
      </c>
      <c r="M284" s="10">
        <v>1.8692E-2</v>
      </c>
      <c r="N284" s="10">
        <v>1.7469999999999999E-2</v>
      </c>
      <c r="O284" s="11">
        <v>0.209897</v>
      </c>
      <c r="P284" s="11">
        <v>0.18790000000000001</v>
      </c>
      <c r="Q284" s="11">
        <v>0.19173899999999999</v>
      </c>
      <c r="R284" s="11">
        <v>0.174815</v>
      </c>
      <c r="S284" s="11">
        <v>0.161056</v>
      </c>
      <c r="T284" s="11">
        <v>0.156441</v>
      </c>
    </row>
    <row r="285" spans="2:20" ht="21" x14ac:dyDescent="0.3">
      <c r="B285" s="2" t="str">
        <f>CONCATENATE(Tabla2[[#This Row],[sistema]],Tabla2[[#This Row],[cia]],Tabla2[[#This Row],[producto]],Tabla2[[#This Row],[producto cia]],Tabla2[[#This Row],[tarifa]],Tabla2[[#This Row],[fee]])</f>
        <v>CANARIASAEQFIJOARMONIA6.2TD3</v>
      </c>
      <c r="C285" s="2" t="s">
        <v>54</v>
      </c>
      <c r="D285" s="3" t="s">
        <v>43</v>
      </c>
      <c r="E285" s="2" t="s">
        <v>101</v>
      </c>
      <c r="F285" s="2" t="s">
        <v>44</v>
      </c>
      <c r="G285" s="2" t="s">
        <v>35</v>
      </c>
      <c r="H285" s="2">
        <v>3</v>
      </c>
      <c r="I285" s="9">
        <v>4.3360000000000003E-2</v>
      </c>
      <c r="J285" s="10">
        <v>4.0164999999999999E-2</v>
      </c>
      <c r="K285" s="10">
        <v>1.7108000000000002E-2</v>
      </c>
      <c r="L285" s="10">
        <v>1.3475000000000001E-2</v>
      </c>
      <c r="M285" s="10">
        <v>3.2810000000000001E-3</v>
      </c>
      <c r="N285" s="10">
        <v>2.0590000000000001E-3</v>
      </c>
      <c r="O285" s="11">
        <v>0.211397</v>
      </c>
      <c r="P285" s="11">
        <v>0.18940000000000001</v>
      </c>
      <c r="Q285" s="11">
        <v>0.19323899999999999</v>
      </c>
      <c r="R285" s="11">
        <v>0.176315</v>
      </c>
      <c r="S285" s="11">
        <v>0.16255600000000001</v>
      </c>
      <c r="T285" s="11">
        <v>0.157941</v>
      </c>
    </row>
    <row r="286" spans="2:20" ht="21" x14ac:dyDescent="0.3">
      <c r="B286" s="2" t="str">
        <f>CONCATENATE(Tabla2[[#This Row],[sistema]],Tabla2[[#This Row],[cia]],Tabla2[[#This Row],[producto]],Tabla2[[#This Row],[producto cia]],Tabla2[[#This Row],[tarifa]],Tabla2[[#This Row],[fee]])</f>
        <v>CANARIASAEQFIJOEQUILIBRIO6.2TD3</v>
      </c>
      <c r="C286" s="2" t="s">
        <v>54</v>
      </c>
      <c r="D286" s="3" t="s">
        <v>43</v>
      </c>
      <c r="E286" s="2" t="s">
        <v>101</v>
      </c>
      <c r="F286" s="2" t="s">
        <v>45</v>
      </c>
      <c r="G286" s="2" t="s">
        <v>35</v>
      </c>
      <c r="H286" s="2">
        <v>3</v>
      </c>
      <c r="I286" s="9">
        <v>4.3360000000000003E-2</v>
      </c>
      <c r="J286" s="10">
        <v>4.0164999999999999E-2</v>
      </c>
      <c r="K286" s="10">
        <v>2.5326999999999999E-2</v>
      </c>
      <c r="L286" s="10">
        <v>2.1694000000000001E-2</v>
      </c>
      <c r="M286" s="10">
        <v>1.1501000000000001E-2</v>
      </c>
      <c r="N286" s="10">
        <v>1.0279E-2</v>
      </c>
      <c r="O286" s="11">
        <v>0.211397</v>
      </c>
      <c r="P286" s="11">
        <v>0.18940000000000001</v>
      </c>
      <c r="Q286" s="11">
        <v>0.19323899999999999</v>
      </c>
      <c r="R286" s="11">
        <v>0.176315</v>
      </c>
      <c r="S286" s="11">
        <v>0.16255600000000001</v>
      </c>
      <c r="T286" s="11">
        <v>0.157941</v>
      </c>
    </row>
    <row r="287" spans="2:20" ht="21" x14ac:dyDescent="0.3">
      <c r="B287" s="2" t="str">
        <f>CONCATENATE(Tabla2[[#This Row],[sistema]],Tabla2[[#This Row],[cia]],Tabla2[[#This Row],[producto]],Tabla2[[#This Row],[producto cia]],Tabla2[[#This Row],[tarifa]],Tabla2[[#This Row],[fee]])</f>
        <v>CANARIASAEQFIJOSIMETRIA6.2TD3</v>
      </c>
      <c r="C287" s="2" t="s">
        <v>54</v>
      </c>
      <c r="D287" s="3" t="s">
        <v>43</v>
      </c>
      <c r="E287" s="2" t="s">
        <v>101</v>
      </c>
      <c r="F287" s="2" t="s">
        <v>46</v>
      </c>
      <c r="G287" s="2" t="s">
        <v>35</v>
      </c>
      <c r="H287" s="2">
        <v>3</v>
      </c>
      <c r="I287" s="9">
        <v>4.3360000000000003E-2</v>
      </c>
      <c r="J287" s="10">
        <v>4.0164999999999999E-2</v>
      </c>
      <c r="K287" s="10">
        <v>3.2518999999999999E-2</v>
      </c>
      <c r="L287" s="10">
        <v>2.8885999999999998E-2</v>
      </c>
      <c r="M287" s="10">
        <v>1.8692E-2</v>
      </c>
      <c r="N287" s="10">
        <v>1.7469999999999999E-2</v>
      </c>
      <c r="O287" s="11">
        <v>0.211397</v>
      </c>
      <c r="P287" s="11">
        <v>0.18940000000000001</v>
      </c>
      <c r="Q287" s="11">
        <v>0.19323899999999999</v>
      </c>
      <c r="R287" s="11">
        <v>0.176315</v>
      </c>
      <c r="S287" s="11">
        <v>0.16255600000000001</v>
      </c>
      <c r="T287" s="11">
        <v>0.157941</v>
      </c>
    </row>
    <row r="288" spans="2:20" ht="21" x14ac:dyDescent="0.3">
      <c r="B288" s="2" t="str">
        <f>CONCATENATE(Tabla2[[#This Row],[sistema]],Tabla2[[#This Row],[cia]],Tabla2[[#This Row],[producto]],Tabla2[[#This Row],[producto cia]],Tabla2[[#This Row],[tarifa]],Tabla2[[#This Row],[fee]])</f>
        <v>CANARIASAEQFIJOARMONIA6.2TD4</v>
      </c>
      <c r="C288" s="2" t="s">
        <v>54</v>
      </c>
      <c r="D288" s="3" t="s">
        <v>43</v>
      </c>
      <c r="E288" s="2" t="s">
        <v>101</v>
      </c>
      <c r="F288" s="2" t="s">
        <v>44</v>
      </c>
      <c r="G288" s="2" t="s">
        <v>35</v>
      </c>
      <c r="H288" s="2">
        <v>4</v>
      </c>
      <c r="I288" s="9">
        <v>4.3360000000000003E-2</v>
      </c>
      <c r="J288" s="10">
        <v>4.0164999999999999E-2</v>
      </c>
      <c r="K288" s="10">
        <v>1.7108000000000002E-2</v>
      </c>
      <c r="L288" s="10">
        <v>1.3475000000000001E-2</v>
      </c>
      <c r="M288" s="10">
        <v>3.2810000000000001E-3</v>
      </c>
      <c r="N288" s="10">
        <v>2.0590000000000001E-3</v>
      </c>
      <c r="O288" s="11">
        <v>0.212397</v>
      </c>
      <c r="P288" s="11">
        <v>0.19040000000000001</v>
      </c>
      <c r="Q288" s="11">
        <v>0.19423899999999999</v>
      </c>
      <c r="R288" s="11">
        <v>0.177315</v>
      </c>
      <c r="S288" s="11">
        <v>0.16355600000000001</v>
      </c>
      <c r="T288" s="11">
        <v>0.158941</v>
      </c>
    </row>
    <row r="289" spans="2:20" ht="21" x14ac:dyDescent="0.3">
      <c r="B289" s="2" t="str">
        <f>CONCATENATE(Tabla2[[#This Row],[sistema]],Tabla2[[#This Row],[cia]],Tabla2[[#This Row],[producto]],Tabla2[[#This Row],[producto cia]],Tabla2[[#This Row],[tarifa]],Tabla2[[#This Row],[fee]])</f>
        <v>CANARIASAEQFIJOEQUILIBRIO6.2TD4</v>
      </c>
      <c r="C289" s="2" t="s">
        <v>54</v>
      </c>
      <c r="D289" s="3" t="s">
        <v>43</v>
      </c>
      <c r="E289" s="2" t="s">
        <v>101</v>
      </c>
      <c r="F289" s="2" t="s">
        <v>45</v>
      </c>
      <c r="G289" s="2" t="s">
        <v>35</v>
      </c>
      <c r="H289" s="2">
        <v>4</v>
      </c>
      <c r="I289" s="9">
        <v>4.3360000000000003E-2</v>
      </c>
      <c r="J289" s="10">
        <v>4.0164999999999999E-2</v>
      </c>
      <c r="K289" s="10">
        <v>2.5326999999999999E-2</v>
      </c>
      <c r="L289" s="10">
        <v>2.1694000000000001E-2</v>
      </c>
      <c r="M289" s="10">
        <v>1.1501000000000001E-2</v>
      </c>
      <c r="N289" s="10">
        <v>1.0279E-2</v>
      </c>
      <c r="O289" s="11">
        <v>0.212397</v>
      </c>
      <c r="P289" s="11">
        <v>0.19040000000000001</v>
      </c>
      <c r="Q289" s="11">
        <v>0.19423899999999999</v>
      </c>
      <c r="R289" s="11">
        <v>0.177315</v>
      </c>
      <c r="S289" s="11">
        <v>0.16355600000000001</v>
      </c>
      <c r="T289" s="11">
        <v>0.158941</v>
      </c>
    </row>
    <row r="290" spans="2:20" ht="21" x14ac:dyDescent="0.3">
      <c r="B290" s="2" t="str">
        <f>CONCATENATE(Tabla2[[#This Row],[sistema]],Tabla2[[#This Row],[cia]],Tabla2[[#This Row],[producto]],Tabla2[[#This Row],[producto cia]],Tabla2[[#This Row],[tarifa]],Tabla2[[#This Row],[fee]])</f>
        <v>CANARIASAEQFIJOSIMETRIA6.2TD4</v>
      </c>
      <c r="C290" s="2" t="s">
        <v>54</v>
      </c>
      <c r="D290" s="3" t="s">
        <v>43</v>
      </c>
      <c r="E290" s="2" t="s">
        <v>101</v>
      </c>
      <c r="F290" s="2" t="s">
        <v>46</v>
      </c>
      <c r="G290" s="2" t="s">
        <v>35</v>
      </c>
      <c r="H290" s="2">
        <v>4</v>
      </c>
      <c r="I290" s="9">
        <v>4.3360000000000003E-2</v>
      </c>
      <c r="J290" s="10">
        <v>4.0164999999999999E-2</v>
      </c>
      <c r="K290" s="10">
        <v>3.2518999999999999E-2</v>
      </c>
      <c r="L290" s="10">
        <v>2.8885999999999998E-2</v>
      </c>
      <c r="M290" s="10">
        <v>1.8692E-2</v>
      </c>
      <c r="N290" s="10">
        <v>1.7469999999999999E-2</v>
      </c>
      <c r="O290" s="11">
        <v>0.212397</v>
      </c>
      <c r="P290" s="11">
        <v>0.19040000000000001</v>
      </c>
      <c r="Q290" s="11">
        <v>0.19423899999999999</v>
      </c>
      <c r="R290" s="11">
        <v>0.177315</v>
      </c>
      <c r="S290" s="11">
        <v>0.16355600000000001</v>
      </c>
      <c r="T290" s="11">
        <v>0.158941</v>
      </c>
    </row>
    <row r="291" spans="2:20" ht="21" x14ac:dyDescent="0.3">
      <c r="B291" s="2" t="str">
        <f>CONCATENATE(Tabla2[[#This Row],[sistema]],Tabla2[[#This Row],[cia]],Tabla2[[#This Row],[producto]],Tabla2[[#This Row],[producto cia]],Tabla2[[#This Row],[tarifa]],Tabla2[[#This Row],[fee]])</f>
        <v>CANARIASAEQFIJOARMONIA6.2TD5</v>
      </c>
      <c r="C291" s="2" t="s">
        <v>54</v>
      </c>
      <c r="D291" s="3" t="s">
        <v>43</v>
      </c>
      <c r="E291" s="2" t="s">
        <v>101</v>
      </c>
      <c r="F291" s="2" t="s">
        <v>44</v>
      </c>
      <c r="G291" s="2" t="s">
        <v>35</v>
      </c>
      <c r="H291" s="2">
        <v>5</v>
      </c>
      <c r="I291" s="9">
        <v>4.3360000000000003E-2</v>
      </c>
      <c r="J291" s="10">
        <v>4.0164999999999999E-2</v>
      </c>
      <c r="K291" s="10">
        <v>1.7108000000000002E-2</v>
      </c>
      <c r="L291" s="10">
        <v>1.3475000000000001E-2</v>
      </c>
      <c r="M291" s="10">
        <v>3.2810000000000001E-3</v>
      </c>
      <c r="N291" s="10">
        <v>2.0590000000000001E-3</v>
      </c>
      <c r="O291" s="11">
        <v>0.213397</v>
      </c>
      <c r="P291" s="11">
        <v>0.19140000000000001</v>
      </c>
      <c r="Q291" s="11">
        <v>0.195239</v>
      </c>
      <c r="R291" s="11">
        <v>0.178315</v>
      </c>
      <c r="S291" s="11">
        <v>0.16455600000000001</v>
      </c>
      <c r="T291" s="11">
        <v>0.159941</v>
      </c>
    </row>
    <row r="292" spans="2:20" ht="21" x14ac:dyDescent="0.3">
      <c r="B292" s="2" t="str">
        <f>CONCATENATE(Tabla2[[#This Row],[sistema]],Tabla2[[#This Row],[cia]],Tabla2[[#This Row],[producto]],Tabla2[[#This Row],[producto cia]],Tabla2[[#This Row],[tarifa]],Tabla2[[#This Row],[fee]])</f>
        <v>CANARIASAEQFIJOEQUILIBRIO6.2TD5</v>
      </c>
      <c r="C292" s="2" t="s">
        <v>54</v>
      </c>
      <c r="D292" s="3" t="s">
        <v>43</v>
      </c>
      <c r="E292" s="2" t="s">
        <v>101</v>
      </c>
      <c r="F292" s="2" t="s">
        <v>45</v>
      </c>
      <c r="G292" s="2" t="s">
        <v>35</v>
      </c>
      <c r="H292" s="2">
        <v>5</v>
      </c>
      <c r="I292" s="9">
        <v>4.3360000000000003E-2</v>
      </c>
      <c r="J292" s="10">
        <v>4.0164999999999999E-2</v>
      </c>
      <c r="K292" s="10">
        <v>2.5326999999999999E-2</v>
      </c>
      <c r="L292" s="10">
        <v>2.1694000000000001E-2</v>
      </c>
      <c r="M292" s="10">
        <v>1.1501000000000001E-2</v>
      </c>
      <c r="N292" s="10">
        <v>1.0279E-2</v>
      </c>
      <c r="O292" s="11">
        <v>0.213397</v>
      </c>
      <c r="P292" s="11">
        <v>0.19140000000000001</v>
      </c>
      <c r="Q292" s="11">
        <v>0.195239</v>
      </c>
      <c r="R292" s="11">
        <v>0.178315</v>
      </c>
      <c r="S292" s="11">
        <v>0.16455600000000001</v>
      </c>
      <c r="T292" s="11">
        <v>0.159941</v>
      </c>
    </row>
    <row r="293" spans="2:20" ht="21" x14ac:dyDescent="0.3">
      <c r="B293" s="2" t="str">
        <f>CONCATENATE(Tabla2[[#This Row],[sistema]],Tabla2[[#This Row],[cia]],Tabla2[[#This Row],[producto]],Tabla2[[#This Row],[producto cia]],Tabla2[[#This Row],[tarifa]],Tabla2[[#This Row],[fee]])</f>
        <v>CANARIASAEQFIJOSIMETRIA6.2TD5</v>
      </c>
      <c r="C293" s="2" t="s">
        <v>54</v>
      </c>
      <c r="D293" s="3" t="s">
        <v>43</v>
      </c>
      <c r="E293" s="2" t="s">
        <v>101</v>
      </c>
      <c r="F293" s="2" t="s">
        <v>46</v>
      </c>
      <c r="G293" s="2" t="s">
        <v>35</v>
      </c>
      <c r="H293" s="2">
        <v>5</v>
      </c>
      <c r="I293" s="9">
        <v>4.3360000000000003E-2</v>
      </c>
      <c r="J293" s="10">
        <v>4.0164999999999999E-2</v>
      </c>
      <c r="K293" s="10">
        <v>3.2518999999999999E-2</v>
      </c>
      <c r="L293" s="10">
        <v>2.8885999999999998E-2</v>
      </c>
      <c r="M293" s="10">
        <v>1.8692E-2</v>
      </c>
      <c r="N293" s="10">
        <v>1.7469999999999999E-2</v>
      </c>
      <c r="O293" s="11">
        <v>0.213397</v>
      </c>
      <c r="P293" s="11">
        <v>0.19140000000000001</v>
      </c>
      <c r="Q293" s="11">
        <v>0.195239</v>
      </c>
      <c r="R293" s="11">
        <v>0.178315</v>
      </c>
      <c r="S293" s="11">
        <v>0.16455600000000001</v>
      </c>
      <c r="T293" s="11">
        <v>0.159941</v>
      </c>
    </row>
    <row r="294" spans="2:20" ht="21" x14ac:dyDescent="0.3">
      <c r="B294" s="2" t="str">
        <f>CONCATENATE(Tabla2[[#This Row],[sistema]],Tabla2[[#This Row],[cia]],Tabla2[[#This Row],[producto]],Tabla2[[#This Row],[producto cia]],Tabla2[[#This Row],[tarifa]],Tabla2[[#This Row],[fee]])</f>
        <v>CANARIASAEQFIJOARMONIA6.2TD6</v>
      </c>
      <c r="C294" s="2" t="s">
        <v>54</v>
      </c>
      <c r="D294" s="3" t="s">
        <v>43</v>
      </c>
      <c r="E294" s="2" t="s">
        <v>101</v>
      </c>
      <c r="F294" s="2" t="s">
        <v>44</v>
      </c>
      <c r="G294" s="2" t="s">
        <v>35</v>
      </c>
      <c r="H294" s="2">
        <v>6</v>
      </c>
      <c r="I294" s="9">
        <v>4.3360000000000003E-2</v>
      </c>
      <c r="J294" s="10">
        <v>4.0164999999999999E-2</v>
      </c>
      <c r="K294" s="10">
        <v>1.7108000000000002E-2</v>
      </c>
      <c r="L294" s="10">
        <v>1.3475000000000001E-2</v>
      </c>
      <c r="M294" s="10">
        <v>3.2810000000000001E-3</v>
      </c>
      <c r="N294" s="10">
        <v>2.0590000000000001E-3</v>
      </c>
      <c r="O294" s="11">
        <v>0.214397</v>
      </c>
      <c r="P294" s="11">
        <v>0.19240000000000002</v>
      </c>
      <c r="Q294" s="11">
        <v>0.196239</v>
      </c>
      <c r="R294" s="11">
        <v>0.179315</v>
      </c>
      <c r="S294" s="11">
        <v>0.16555600000000001</v>
      </c>
      <c r="T294" s="11">
        <v>0.160941</v>
      </c>
    </row>
    <row r="295" spans="2:20" ht="21" x14ac:dyDescent="0.3">
      <c r="B295" s="2" t="str">
        <f>CONCATENATE(Tabla2[[#This Row],[sistema]],Tabla2[[#This Row],[cia]],Tabla2[[#This Row],[producto]],Tabla2[[#This Row],[producto cia]],Tabla2[[#This Row],[tarifa]],Tabla2[[#This Row],[fee]])</f>
        <v>CANARIASAEQFIJOEQUILIBRIO6.2TD6</v>
      </c>
      <c r="C295" s="2" t="s">
        <v>54</v>
      </c>
      <c r="D295" s="3" t="s">
        <v>43</v>
      </c>
      <c r="E295" s="2" t="s">
        <v>101</v>
      </c>
      <c r="F295" s="2" t="s">
        <v>45</v>
      </c>
      <c r="G295" s="2" t="s">
        <v>35</v>
      </c>
      <c r="H295" s="2">
        <v>6</v>
      </c>
      <c r="I295" s="9">
        <v>4.3360000000000003E-2</v>
      </c>
      <c r="J295" s="10">
        <v>4.0164999999999999E-2</v>
      </c>
      <c r="K295" s="10">
        <v>2.5326999999999999E-2</v>
      </c>
      <c r="L295" s="10">
        <v>2.1694000000000001E-2</v>
      </c>
      <c r="M295" s="10">
        <v>1.1501000000000001E-2</v>
      </c>
      <c r="N295" s="10">
        <v>1.0279E-2</v>
      </c>
      <c r="O295" s="11">
        <v>0.214397</v>
      </c>
      <c r="P295" s="11">
        <v>0.19240000000000002</v>
      </c>
      <c r="Q295" s="11">
        <v>0.196239</v>
      </c>
      <c r="R295" s="11">
        <v>0.179315</v>
      </c>
      <c r="S295" s="11">
        <v>0.16555600000000001</v>
      </c>
      <c r="T295" s="11">
        <v>0.160941</v>
      </c>
    </row>
    <row r="296" spans="2:20" ht="21" x14ac:dyDescent="0.3">
      <c r="B296" s="2" t="str">
        <f>CONCATENATE(Tabla2[[#This Row],[sistema]],Tabla2[[#This Row],[cia]],Tabla2[[#This Row],[producto]],Tabla2[[#This Row],[producto cia]],Tabla2[[#This Row],[tarifa]],Tabla2[[#This Row],[fee]])</f>
        <v>CANARIASAEQFIJOSIMETRIA6.2TD6</v>
      </c>
      <c r="C296" s="2" t="s">
        <v>54</v>
      </c>
      <c r="D296" s="3" t="s">
        <v>43</v>
      </c>
      <c r="E296" s="2" t="s">
        <v>101</v>
      </c>
      <c r="F296" s="2" t="s">
        <v>46</v>
      </c>
      <c r="G296" s="2" t="s">
        <v>35</v>
      </c>
      <c r="H296" s="2">
        <v>6</v>
      </c>
      <c r="I296" s="9">
        <v>4.3360000000000003E-2</v>
      </c>
      <c r="J296" s="10">
        <v>4.0164999999999999E-2</v>
      </c>
      <c r="K296" s="10">
        <v>3.2518999999999999E-2</v>
      </c>
      <c r="L296" s="10">
        <v>2.8885999999999998E-2</v>
      </c>
      <c r="M296" s="10">
        <v>1.8692E-2</v>
      </c>
      <c r="N296" s="10">
        <v>1.7469999999999999E-2</v>
      </c>
      <c r="O296" s="11">
        <v>0.214397</v>
      </c>
      <c r="P296" s="11">
        <v>0.19240000000000002</v>
      </c>
      <c r="Q296" s="11">
        <v>0.196239</v>
      </c>
      <c r="R296" s="11">
        <v>0.179315</v>
      </c>
      <c r="S296" s="11">
        <v>0.16555600000000001</v>
      </c>
      <c r="T296" s="11">
        <v>0.160941</v>
      </c>
    </row>
    <row r="297" spans="2:20" ht="21" x14ac:dyDescent="0.3">
      <c r="B297" s="2" t="str">
        <f>CONCATENATE(Tabla2[[#This Row],[sistema]],Tabla2[[#This Row],[cia]],Tabla2[[#This Row],[producto]],Tabla2[[#This Row],[producto cia]],Tabla2[[#This Row],[tarifa]],Tabla2[[#This Row],[fee]])</f>
        <v>CANARIASAEQFIJOARMONIA6.2TD8</v>
      </c>
      <c r="C297" s="2" t="s">
        <v>54</v>
      </c>
      <c r="D297" s="3" t="s">
        <v>43</v>
      </c>
      <c r="E297" s="2" t="s">
        <v>101</v>
      </c>
      <c r="F297" s="2" t="s">
        <v>44</v>
      </c>
      <c r="G297" s="2" t="s">
        <v>35</v>
      </c>
      <c r="H297" s="2">
        <v>8</v>
      </c>
      <c r="I297" s="9">
        <v>4.3360000000000003E-2</v>
      </c>
      <c r="J297" s="10">
        <v>4.0164999999999999E-2</v>
      </c>
      <c r="K297" s="10">
        <v>1.7108000000000002E-2</v>
      </c>
      <c r="L297" s="10">
        <v>1.3475000000000001E-2</v>
      </c>
      <c r="M297" s="10">
        <v>3.2810000000000001E-3</v>
      </c>
      <c r="N297" s="10">
        <v>2.0590000000000001E-3</v>
      </c>
      <c r="O297" s="11">
        <v>0.21639700000000001</v>
      </c>
      <c r="P297" s="11">
        <v>0.19440000000000002</v>
      </c>
      <c r="Q297" s="11">
        <v>0.198239</v>
      </c>
      <c r="R297" s="11">
        <v>0.181315</v>
      </c>
      <c r="S297" s="11">
        <v>0.16755600000000001</v>
      </c>
      <c r="T297" s="11">
        <v>0.162941</v>
      </c>
    </row>
    <row r="298" spans="2:20" ht="21" x14ac:dyDescent="0.3">
      <c r="B298" s="2" t="str">
        <f>CONCATENATE(Tabla2[[#This Row],[sistema]],Tabla2[[#This Row],[cia]],Tabla2[[#This Row],[producto]],Tabla2[[#This Row],[producto cia]],Tabla2[[#This Row],[tarifa]],Tabla2[[#This Row],[fee]])</f>
        <v>CANARIASAEQFIJOEQUILIBRIO6.2TD8</v>
      </c>
      <c r="C298" s="2" t="s">
        <v>54</v>
      </c>
      <c r="D298" s="3" t="s">
        <v>43</v>
      </c>
      <c r="E298" s="2" t="s">
        <v>101</v>
      </c>
      <c r="F298" s="2" t="s">
        <v>45</v>
      </c>
      <c r="G298" s="2" t="s">
        <v>35</v>
      </c>
      <c r="H298" s="2">
        <v>8</v>
      </c>
      <c r="I298" s="9">
        <v>4.3360000000000003E-2</v>
      </c>
      <c r="J298" s="10">
        <v>4.0164999999999999E-2</v>
      </c>
      <c r="K298" s="10">
        <v>2.5326999999999999E-2</v>
      </c>
      <c r="L298" s="10">
        <v>2.1694000000000001E-2</v>
      </c>
      <c r="M298" s="10">
        <v>1.1501000000000001E-2</v>
      </c>
      <c r="N298" s="10">
        <v>1.0279E-2</v>
      </c>
      <c r="O298" s="11">
        <v>0.21639700000000001</v>
      </c>
      <c r="P298" s="11">
        <v>0.19440000000000002</v>
      </c>
      <c r="Q298" s="11">
        <v>0.198239</v>
      </c>
      <c r="R298" s="11">
        <v>0.181315</v>
      </c>
      <c r="S298" s="11">
        <v>0.16755600000000001</v>
      </c>
      <c r="T298" s="11">
        <v>0.162941</v>
      </c>
    </row>
    <row r="299" spans="2:20" ht="21" x14ac:dyDescent="0.3">
      <c r="B299" s="2" t="str">
        <f>CONCATENATE(Tabla2[[#This Row],[sistema]],Tabla2[[#This Row],[cia]],Tabla2[[#This Row],[producto]],Tabla2[[#This Row],[producto cia]],Tabla2[[#This Row],[tarifa]],Tabla2[[#This Row],[fee]])</f>
        <v>CANARIASAEQFIJOSIMETRIA6.2TD8</v>
      </c>
      <c r="C299" s="2" t="s">
        <v>54</v>
      </c>
      <c r="D299" s="3" t="s">
        <v>43</v>
      </c>
      <c r="E299" s="2" t="s">
        <v>101</v>
      </c>
      <c r="F299" s="2" t="s">
        <v>46</v>
      </c>
      <c r="G299" s="2" t="s">
        <v>35</v>
      </c>
      <c r="H299" s="2">
        <v>8</v>
      </c>
      <c r="I299" s="9">
        <v>4.3360000000000003E-2</v>
      </c>
      <c r="J299" s="10">
        <v>4.0164999999999999E-2</v>
      </c>
      <c r="K299" s="10">
        <v>3.2518999999999999E-2</v>
      </c>
      <c r="L299" s="10">
        <v>2.8885999999999998E-2</v>
      </c>
      <c r="M299" s="10">
        <v>1.8692E-2</v>
      </c>
      <c r="N299" s="10">
        <v>1.7469999999999999E-2</v>
      </c>
      <c r="O299" s="11">
        <v>0.21639700000000001</v>
      </c>
      <c r="P299" s="11">
        <v>0.19440000000000002</v>
      </c>
      <c r="Q299" s="11">
        <v>0.198239</v>
      </c>
      <c r="R299" s="11">
        <v>0.181315</v>
      </c>
      <c r="S299" s="11">
        <v>0.16755600000000001</v>
      </c>
      <c r="T299" s="11">
        <v>0.162941</v>
      </c>
    </row>
    <row r="300" spans="2:20" ht="21" x14ac:dyDescent="0.3">
      <c r="B300" s="2" t="str">
        <f>CONCATENATE(Tabla2[[#This Row],[sistema]],Tabla2[[#This Row],[cia]],Tabla2[[#This Row],[producto]],Tabla2[[#This Row],[producto cia]],Tabla2[[#This Row],[tarifa]],Tabla2[[#This Row],[fee]])</f>
        <v>CANARIASAEQFIJOARMONIA6.2TD10</v>
      </c>
      <c r="C300" s="2" t="s">
        <v>54</v>
      </c>
      <c r="D300" s="3" t="s">
        <v>43</v>
      </c>
      <c r="E300" s="2" t="s">
        <v>101</v>
      </c>
      <c r="F300" s="2" t="s">
        <v>44</v>
      </c>
      <c r="G300" s="2" t="s">
        <v>35</v>
      </c>
      <c r="H300" s="2">
        <v>10</v>
      </c>
      <c r="I300" s="9">
        <v>4.3360000000000003E-2</v>
      </c>
      <c r="J300" s="10">
        <v>4.0164999999999999E-2</v>
      </c>
      <c r="K300" s="10">
        <v>1.7108000000000002E-2</v>
      </c>
      <c r="L300" s="10">
        <v>1.3475000000000001E-2</v>
      </c>
      <c r="M300" s="10">
        <v>3.2810000000000001E-3</v>
      </c>
      <c r="N300" s="10">
        <v>2.0590000000000001E-3</v>
      </c>
      <c r="O300" s="11">
        <v>0.21839700000000001</v>
      </c>
      <c r="P300" s="11">
        <v>0.19640000000000002</v>
      </c>
      <c r="Q300" s="11">
        <v>0.200239</v>
      </c>
      <c r="R300" s="11">
        <v>0.18331500000000001</v>
      </c>
      <c r="S300" s="11">
        <v>0.16955600000000001</v>
      </c>
      <c r="T300" s="11">
        <v>0.164941</v>
      </c>
    </row>
    <row r="301" spans="2:20" ht="21" x14ac:dyDescent="0.3">
      <c r="B301" s="2" t="str">
        <f>CONCATENATE(Tabla2[[#This Row],[sistema]],Tabla2[[#This Row],[cia]],Tabla2[[#This Row],[producto]],Tabla2[[#This Row],[producto cia]],Tabla2[[#This Row],[tarifa]],Tabla2[[#This Row],[fee]])</f>
        <v>CANARIASAEQFIJOEQUILIBRIO6.2TD10</v>
      </c>
      <c r="C301" s="2" t="s">
        <v>54</v>
      </c>
      <c r="D301" s="3" t="s">
        <v>43</v>
      </c>
      <c r="E301" s="2" t="s">
        <v>101</v>
      </c>
      <c r="F301" s="2" t="s">
        <v>45</v>
      </c>
      <c r="G301" s="2" t="s">
        <v>35</v>
      </c>
      <c r="H301" s="2">
        <v>10</v>
      </c>
      <c r="I301" s="9">
        <v>4.3360000000000003E-2</v>
      </c>
      <c r="J301" s="10">
        <v>4.0164999999999999E-2</v>
      </c>
      <c r="K301" s="10">
        <v>2.5326999999999999E-2</v>
      </c>
      <c r="L301" s="10">
        <v>2.1694000000000001E-2</v>
      </c>
      <c r="M301" s="10">
        <v>1.1501000000000001E-2</v>
      </c>
      <c r="N301" s="10">
        <v>1.0279E-2</v>
      </c>
      <c r="O301" s="11">
        <v>0.21839700000000001</v>
      </c>
      <c r="P301" s="11">
        <v>0.19640000000000002</v>
      </c>
      <c r="Q301" s="11">
        <v>0.200239</v>
      </c>
      <c r="R301" s="11">
        <v>0.18331500000000001</v>
      </c>
      <c r="S301" s="11">
        <v>0.16955600000000001</v>
      </c>
      <c r="T301" s="11">
        <v>0.164941</v>
      </c>
    </row>
    <row r="302" spans="2:20" ht="21" x14ac:dyDescent="0.3">
      <c r="B302" s="2" t="str">
        <f>CONCATENATE(Tabla2[[#This Row],[sistema]],Tabla2[[#This Row],[cia]],Tabla2[[#This Row],[producto]],Tabla2[[#This Row],[producto cia]],Tabla2[[#This Row],[tarifa]],Tabla2[[#This Row],[fee]])</f>
        <v>CANARIASAEQFIJOSIMETRIA6.2TD10</v>
      </c>
      <c r="C302" s="2" t="s">
        <v>54</v>
      </c>
      <c r="D302" s="3" t="s">
        <v>43</v>
      </c>
      <c r="E302" s="2" t="s">
        <v>101</v>
      </c>
      <c r="F302" s="2" t="s">
        <v>46</v>
      </c>
      <c r="G302" s="2" t="s">
        <v>35</v>
      </c>
      <c r="H302" s="2">
        <v>10</v>
      </c>
      <c r="I302" s="9">
        <v>4.3360000000000003E-2</v>
      </c>
      <c r="J302" s="10">
        <v>4.0164999999999999E-2</v>
      </c>
      <c r="K302" s="10">
        <v>3.2518999999999999E-2</v>
      </c>
      <c r="L302" s="10">
        <v>2.8885999999999998E-2</v>
      </c>
      <c r="M302" s="10">
        <v>1.8692E-2</v>
      </c>
      <c r="N302" s="10">
        <v>1.7469999999999999E-2</v>
      </c>
      <c r="O302" s="11">
        <v>0.21839700000000001</v>
      </c>
      <c r="P302" s="11">
        <v>0.19640000000000002</v>
      </c>
      <c r="Q302" s="11">
        <v>0.200239</v>
      </c>
      <c r="R302" s="11">
        <v>0.18331500000000001</v>
      </c>
      <c r="S302" s="11">
        <v>0.16955600000000001</v>
      </c>
      <c r="T302" s="11">
        <v>0.164941</v>
      </c>
    </row>
    <row r="303" spans="2:20" ht="21" x14ac:dyDescent="0.3">
      <c r="B303" s="2" t="str">
        <f>CONCATENATE(Tabla2[[#This Row],[sistema]],Tabla2[[#This Row],[cia]],Tabla2[[#This Row],[producto]],Tabla2[[#This Row],[producto cia]],Tabla2[[#This Row],[tarifa]],Tabla2[[#This Row],[fee]])</f>
        <v>CANARIASAEQFIJOARMONIA6.2TD15</v>
      </c>
      <c r="C303" s="2" t="s">
        <v>54</v>
      </c>
      <c r="D303" s="3" t="s">
        <v>43</v>
      </c>
      <c r="E303" s="2" t="s">
        <v>101</v>
      </c>
      <c r="F303" s="2" t="s">
        <v>44</v>
      </c>
      <c r="G303" s="2" t="s">
        <v>35</v>
      </c>
      <c r="H303" s="2">
        <v>15</v>
      </c>
      <c r="I303" s="9">
        <v>4.3360000000000003E-2</v>
      </c>
      <c r="J303" s="10">
        <v>4.0164999999999999E-2</v>
      </c>
      <c r="K303" s="10">
        <v>1.7108000000000002E-2</v>
      </c>
      <c r="L303" s="10">
        <v>1.3475000000000001E-2</v>
      </c>
      <c r="M303" s="10">
        <v>3.2810000000000001E-3</v>
      </c>
      <c r="N303" s="10">
        <v>2.0590000000000001E-3</v>
      </c>
      <c r="O303" s="11">
        <v>0.22339700000000001</v>
      </c>
      <c r="P303" s="11">
        <v>0.20140000000000002</v>
      </c>
      <c r="Q303" s="11">
        <v>0.205239</v>
      </c>
      <c r="R303" s="11">
        <v>0.18831500000000001</v>
      </c>
      <c r="S303" s="11">
        <v>0.17455600000000002</v>
      </c>
      <c r="T303" s="11">
        <v>0.16994100000000001</v>
      </c>
    </row>
    <row r="304" spans="2:20" ht="21" x14ac:dyDescent="0.3">
      <c r="B304" s="2" t="str">
        <f>CONCATENATE(Tabla2[[#This Row],[sistema]],Tabla2[[#This Row],[cia]],Tabla2[[#This Row],[producto]],Tabla2[[#This Row],[producto cia]],Tabla2[[#This Row],[tarifa]],Tabla2[[#This Row],[fee]])</f>
        <v>CANARIASAEQFIJOEQUILIBRIO6.2TD15</v>
      </c>
      <c r="C304" s="2" t="s">
        <v>54</v>
      </c>
      <c r="D304" s="3" t="s">
        <v>43</v>
      </c>
      <c r="E304" s="2" t="s">
        <v>101</v>
      </c>
      <c r="F304" s="2" t="s">
        <v>45</v>
      </c>
      <c r="G304" s="2" t="s">
        <v>35</v>
      </c>
      <c r="H304" s="2">
        <v>15</v>
      </c>
      <c r="I304" s="9">
        <v>4.3360000000000003E-2</v>
      </c>
      <c r="J304" s="10">
        <v>4.0164999999999999E-2</v>
      </c>
      <c r="K304" s="10">
        <v>2.5326999999999999E-2</v>
      </c>
      <c r="L304" s="10">
        <v>2.1694000000000001E-2</v>
      </c>
      <c r="M304" s="10">
        <v>1.1501000000000001E-2</v>
      </c>
      <c r="N304" s="10">
        <v>1.0279E-2</v>
      </c>
      <c r="O304" s="11">
        <v>0.22339700000000001</v>
      </c>
      <c r="P304" s="11">
        <v>0.20140000000000002</v>
      </c>
      <c r="Q304" s="11">
        <v>0.205239</v>
      </c>
      <c r="R304" s="11">
        <v>0.18831500000000001</v>
      </c>
      <c r="S304" s="11">
        <v>0.17455600000000002</v>
      </c>
      <c r="T304" s="11">
        <v>0.16994100000000001</v>
      </c>
    </row>
    <row r="305" spans="2:20" ht="21" x14ac:dyDescent="0.3">
      <c r="B305" s="2" t="str">
        <f>CONCATENATE(Tabla2[[#This Row],[sistema]],Tabla2[[#This Row],[cia]],Tabla2[[#This Row],[producto]],Tabla2[[#This Row],[producto cia]],Tabla2[[#This Row],[tarifa]],Tabla2[[#This Row],[fee]])</f>
        <v>CANARIASAEQFIJOSIMETRIA6.2TD15</v>
      </c>
      <c r="C305" s="2" t="s">
        <v>54</v>
      </c>
      <c r="D305" s="3" t="s">
        <v>43</v>
      </c>
      <c r="E305" s="2" t="s">
        <v>101</v>
      </c>
      <c r="F305" s="2" t="s">
        <v>46</v>
      </c>
      <c r="G305" s="2" t="s">
        <v>35</v>
      </c>
      <c r="H305" s="2">
        <v>15</v>
      </c>
      <c r="I305" s="9">
        <v>4.3360000000000003E-2</v>
      </c>
      <c r="J305" s="10">
        <v>4.0164999999999999E-2</v>
      </c>
      <c r="K305" s="10">
        <v>3.2518999999999999E-2</v>
      </c>
      <c r="L305" s="10">
        <v>2.8885999999999998E-2</v>
      </c>
      <c r="M305" s="10">
        <v>1.8692E-2</v>
      </c>
      <c r="N305" s="10">
        <v>1.7469999999999999E-2</v>
      </c>
      <c r="O305" s="11">
        <v>0.22339700000000001</v>
      </c>
      <c r="P305" s="11">
        <v>0.20140000000000002</v>
      </c>
      <c r="Q305" s="11">
        <v>0.205239</v>
      </c>
      <c r="R305" s="11">
        <v>0.18831500000000001</v>
      </c>
      <c r="S305" s="11">
        <v>0.17455600000000002</v>
      </c>
      <c r="T305" s="11">
        <v>0.16994100000000001</v>
      </c>
    </row>
    <row r="306" spans="2:20" ht="21" x14ac:dyDescent="0.3">
      <c r="B306" s="2" t="str">
        <f>CONCATENATE(Tabla2[[#This Row],[sistema]],Tabla2[[#This Row],[cia]],Tabla2[[#This Row],[producto]],Tabla2[[#This Row],[producto cia]],Tabla2[[#This Row],[tarifa]],Tabla2[[#This Row],[fee]])</f>
        <v>CANARIASAEQFIJOARMONIA6.2TD20</v>
      </c>
      <c r="C306" s="2" t="s">
        <v>54</v>
      </c>
      <c r="D306" s="3" t="s">
        <v>43</v>
      </c>
      <c r="E306" s="2" t="s">
        <v>101</v>
      </c>
      <c r="F306" s="2" t="s">
        <v>44</v>
      </c>
      <c r="G306" s="2" t="s">
        <v>35</v>
      </c>
      <c r="H306" s="2">
        <v>20</v>
      </c>
      <c r="I306" s="9">
        <v>4.3360000000000003E-2</v>
      </c>
      <c r="J306" s="10">
        <v>4.0164999999999999E-2</v>
      </c>
      <c r="K306" s="10">
        <v>1.7108000000000002E-2</v>
      </c>
      <c r="L306" s="10">
        <v>1.3475000000000001E-2</v>
      </c>
      <c r="M306" s="10">
        <v>3.2810000000000001E-3</v>
      </c>
      <c r="N306" s="10">
        <v>2.0590000000000001E-3</v>
      </c>
      <c r="O306" s="11">
        <v>0.22839700000000002</v>
      </c>
      <c r="P306" s="11">
        <v>0.20640000000000003</v>
      </c>
      <c r="Q306" s="11">
        <v>0.21023900000000001</v>
      </c>
      <c r="R306" s="11">
        <v>0.19331500000000001</v>
      </c>
      <c r="S306" s="11">
        <v>0.17955600000000002</v>
      </c>
      <c r="T306" s="11">
        <v>0.17494100000000001</v>
      </c>
    </row>
    <row r="307" spans="2:20" ht="21" x14ac:dyDescent="0.3">
      <c r="B307" s="2" t="str">
        <f>CONCATENATE(Tabla2[[#This Row],[sistema]],Tabla2[[#This Row],[cia]],Tabla2[[#This Row],[producto]],Tabla2[[#This Row],[producto cia]],Tabla2[[#This Row],[tarifa]],Tabla2[[#This Row],[fee]])</f>
        <v>CANARIASAEQFIJOEQUILIBRIO6.2TD20</v>
      </c>
      <c r="C307" s="2" t="s">
        <v>54</v>
      </c>
      <c r="D307" s="3" t="s">
        <v>43</v>
      </c>
      <c r="E307" s="2" t="s">
        <v>101</v>
      </c>
      <c r="F307" s="2" t="s">
        <v>45</v>
      </c>
      <c r="G307" s="2" t="s">
        <v>35</v>
      </c>
      <c r="H307" s="2">
        <v>20</v>
      </c>
      <c r="I307" s="9">
        <v>4.3360000000000003E-2</v>
      </c>
      <c r="J307" s="10">
        <v>4.0164999999999999E-2</v>
      </c>
      <c r="K307" s="10">
        <v>2.5326999999999999E-2</v>
      </c>
      <c r="L307" s="10">
        <v>2.1694000000000001E-2</v>
      </c>
      <c r="M307" s="10">
        <v>1.1501000000000001E-2</v>
      </c>
      <c r="N307" s="10">
        <v>1.0279E-2</v>
      </c>
      <c r="O307" s="11">
        <v>0.22839700000000002</v>
      </c>
      <c r="P307" s="11">
        <v>0.20640000000000003</v>
      </c>
      <c r="Q307" s="11">
        <v>0.21023900000000001</v>
      </c>
      <c r="R307" s="11">
        <v>0.19331500000000001</v>
      </c>
      <c r="S307" s="11">
        <v>0.17955600000000002</v>
      </c>
      <c r="T307" s="11">
        <v>0.17494100000000001</v>
      </c>
    </row>
    <row r="308" spans="2:20" ht="21" x14ac:dyDescent="0.3">
      <c r="B308" s="2" t="str">
        <f>CONCATENATE(Tabla2[[#This Row],[sistema]],Tabla2[[#This Row],[cia]],Tabla2[[#This Row],[producto]],Tabla2[[#This Row],[producto cia]],Tabla2[[#This Row],[tarifa]],Tabla2[[#This Row],[fee]])</f>
        <v>CANARIASAEQFIJOSIMETRIA6.2TD20</v>
      </c>
      <c r="C308" s="2" t="s">
        <v>54</v>
      </c>
      <c r="D308" s="3" t="s">
        <v>43</v>
      </c>
      <c r="E308" s="2" t="s">
        <v>101</v>
      </c>
      <c r="F308" s="2" t="s">
        <v>46</v>
      </c>
      <c r="G308" s="2" t="s">
        <v>35</v>
      </c>
      <c r="H308" s="2">
        <v>20</v>
      </c>
      <c r="I308" s="9">
        <v>4.3360000000000003E-2</v>
      </c>
      <c r="J308" s="10">
        <v>4.0164999999999999E-2</v>
      </c>
      <c r="K308" s="10">
        <v>3.2518999999999999E-2</v>
      </c>
      <c r="L308" s="10">
        <v>2.8885999999999998E-2</v>
      </c>
      <c r="M308" s="10">
        <v>1.8692E-2</v>
      </c>
      <c r="N308" s="10">
        <v>1.7469999999999999E-2</v>
      </c>
      <c r="O308" s="11">
        <v>0.22839700000000002</v>
      </c>
      <c r="P308" s="11">
        <v>0.20640000000000003</v>
      </c>
      <c r="Q308" s="11">
        <v>0.21023900000000001</v>
      </c>
      <c r="R308" s="11">
        <v>0.19331500000000001</v>
      </c>
      <c r="S308" s="11">
        <v>0.17955600000000002</v>
      </c>
      <c r="T308" s="11">
        <v>0.17494100000000001</v>
      </c>
    </row>
    <row r="309" spans="2:20" ht="21" x14ac:dyDescent="0.3">
      <c r="B309" s="2" t="str">
        <f>CONCATENATE(Tabla2[[#This Row],[sistema]],Tabla2[[#This Row],[cia]],Tabla2[[#This Row],[producto]],Tabla2[[#This Row],[producto cia]],Tabla2[[#This Row],[tarifa]],Tabla2[[#This Row],[fee]])</f>
        <v>CANARIASAEQFIJOARMONIA6.2TD25</v>
      </c>
      <c r="C309" s="2" t="s">
        <v>54</v>
      </c>
      <c r="D309" s="3" t="s">
        <v>43</v>
      </c>
      <c r="E309" s="2" t="s">
        <v>101</v>
      </c>
      <c r="F309" s="2" t="s">
        <v>44</v>
      </c>
      <c r="G309" s="2" t="s">
        <v>35</v>
      </c>
      <c r="H309" s="2">
        <v>25</v>
      </c>
      <c r="I309" s="9">
        <v>4.3360000000000003E-2</v>
      </c>
      <c r="J309" s="10">
        <v>4.0164999999999999E-2</v>
      </c>
      <c r="K309" s="10">
        <v>1.7108000000000002E-2</v>
      </c>
      <c r="L309" s="10">
        <v>1.3475000000000001E-2</v>
      </c>
      <c r="M309" s="10">
        <v>3.2810000000000001E-3</v>
      </c>
      <c r="N309" s="10">
        <v>2.0590000000000001E-3</v>
      </c>
      <c r="O309" s="11">
        <v>0.23339700000000002</v>
      </c>
      <c r="P309" s="11">
        <v>0.21140000000000003</v>
      </c>
      <c r="Q309" s="11">
        <v>0.21523900000000001</v>
      </c>
      <c r="R309" s="11">
        <v>0.19831500000000002</v>
      </c>
      <c r="S309" s="11">
        <v>0.18455600000000003</v>
      </c>
      <c r="T309" s="11">
        <v>0.17994100000000002</v>
      </c>
    </row>
    <row r="310" spans="2:20" ht="21" x14ac:dyDescent="0.3">
      <c r="B310" s="2" t="str">
        <f>CONCATENATE(Tabla2[[#This Row],[sistema]],Tabla2[[#This Row],[cia]],Tabla2[[#This Row],[producto]],Tabla2[[#This Row],[producto cia]],Tabla2[[#This Row],[tarifa]],Tabla2[[#This Row],[fee]])</f>
        <v>CANARIASAEQFIJOEQUILIBRIO6.2TD25</v>
      </c>
      <c r="C310" s="2" t="s">
        <v>54</v>
      </c>
      <c r="D310" s="3" t="s">
        <v>43</v>
      </c>
      <c r="E310" s="2" t="s">
        <v>101</v>
      </c>
      <c r="F310" s="2" t="s">
        <v>45</v>
      </c>
      <c r="G310" s="2" t="s">
        <v>35</v>
      </c>
      <c r="H310" s="2">
        <v>25</v>
      </c>
      <c r="I310" s="9">
        <v>4.3360000000000003E-2</v>
      </c>
      <c r="J310" s="10">
        <v>4.0164999999999999E-2</v>
      </c>
      <c r="K310" s="10">
        <v>2.5326999999999999E-2</v>
      </c>
      <c r="L310" s="10">
        <v>2.1694000000000001E-2</v>
      </c>
      <c r="M310" s="10">
        <v>1.1501000000000001E-2</v>
      </c>
      <c r="N310" s="10">
        <v>1.0279E-2</v>
      </c>
      <c r="O310" s="11">
        <v>0.23339700000000002</v>
      </c>
      <c r="P310" s="11">
        <v>0.21140000000000003</v>
      </c>
      <c r="Q310" s="11">
        <v>0.21523900000000001</v>
      </c>
      <c r="R310" s="11">
        <v>0.19831500000000002</v>
      </c>
      <c r="S310" s="11">
        <v>0.18455600000000003</v>
      </c>
      <c r="T310" s="11">
        <v>0.17994100000000002</v>
      </c>
    </row>
    <row r="311" spans="2:20" ht="21" x14ac:dyDescent="0.3">
      <c r="B311" s="2" t="str">
        <f>CONCATENATE(Tabla2[[#This Row],[sistema]],Tabla2[[#This Row],[cia]],Tabla2[[#This Row],[producto]],Tabla2[[#This Row],[producto cia]],Tabla2[[#This Row],[tarifa]],Tabla2[[#This Row],[fee]])</f>
        <v>CANARIASAEQFIJOSIMETRIA6.2TD25</v>
      </c>
      <c r="C311" s="2" t="s">
        <v>54</v>
      </c>
      <c r="D311" s="3" t="s">
        <v>43</v>
      </c>
      <c r="E311" s="2" t="s">
        <v>101</v>
      </c>
      <c r="F311" s="2" t="s">
        <v>46</v>
      </c>
      <c r="G311" s="2" t="s">
        <v>35</v>
      </c>
      <c r="H311" s="2">
        <v>25</v>
      </c>
      <c r="I311" s="9">
        <v>4.3360000000000003E-2</v>
      </c>
      <c r="J311" s="10">
        <v>4.0164999999999999E-2</v>
      </c>
      <c r="K311" s="10">
        <v>3.2518999999999999E-2</v>
      </c>
      <c r="L311" s="10">
        <v>2.8885999999999998E-2</v>
      </c>
      <c r="M311" s="10">
        <v>1.8692E-2</v>
      </c>
      <c r="N311" s="10">
        <v>1.7469999999999999E-2</v>
      </c>
      <c r="O311" s="11">
        <v>0.23339700000000002</v>
      </c>
      <c r="P311" s="11">
        <v>0.21140000000000003</v>
      </c>
      <c r="Q311" s="11">
        <v>0.21523900000000001</v>
      </c>
      <c r="R311" s="11">
        <v>0.19831500000000002</v>
      </c>
      <c r="S311" s="11">
        <v>0.18455600000000003</v>
      </c>
      <c r="T311" s="11">
        <v>0.17994100000000002</v>
      </c>
    </row>
    <row r="312" spans="2:20" ht="21" x14ac:dyDescent="0.3">
      <c r="B312" s="2" t="str">
        <f>CONCATENATE(Tabla2[[#This Row],[sistema]],Tabla2[[#This Row],[cia]],Tabla2[[#This Row],[producto]],Tabla2[[#This Row],[producto cia]],Tabla2[[#This Row],[tarifa]],Tabla2[[#This Row],[fee]])</f>
        <v>CANARIASAEQFIJOARMONIA6.2TD30</v>
      </c>
      <c r="C312" s="2" t="s">
        <v>54</v>
      </c>
      <c r="D312" s="3" t="s">
        <v>43</v>
      </c>
      <c r="E312" s="2" t="s">
        <v>101</v>
      </c>
      <c r="F312" s="2" t="s">
        <v>44</v>
      </c>
      <c r="G312" s="2" t="s">
        <v>35</v>
      </c>
      <c r="H312" s="2">
        <v>30</v>
      </c>
      <c r="I312" s="9">
        <v>4.3360000000000003E-2</v>
      </c>
      <c r="J312" s="10">
        <v>4.0164999999999999E-2</v>
      </c>
      <c r="K312" s="10">
        <v>1.7108000000000002E-2</v>
      </c>
      <c r="L312" s="10">
        <v>1.3475000000000001E-2</v>
      </c>
      <c r="M312" s="10">
        <v>3.2810000000000001E-3</v>
      </c>
      <c r="N312" s="10">
        <v>2.0590000000000001E-3</v>
      </c>
      <c r="O312" s="11">
        <v>0.23839700000000003</v>
      </c>
      <c r="P312" s="11">
        <v>0.21640000000000004</v>
      </c>
      <c r="Q312" s="11">
        <v>0.22023900000000002</v>
      </c>
      <c r="R312" s="11">
        <v>0.20331500000000002</v>
      </c>
      <c r="S312" s="11">
        <v>0.18955600000000003</v>
      </c>
      <c r="T312" s="11">
        <v>0.18494100000000002</v>
      </c>
    </row>
    <row r="313" spans="2:20" ht="21" x14ac:dyDescent="0.3">
      <c r="B313" s="2" t="str">
        <f>CONCATENATE(Tabla2[[#This Row],[sistema]],Tabla2[[#This Row],[cia]],Tabla2[[#This Row],[producto]],Tabla2[[#This Row],[producto cia]],Tabla2[[#This Row],[tarifa]],Tabla2[[#This Row],[fee]])</f>
        <v>CANARIASAEQFIJOEQUILIBRIO6.2TD30</v>
      </c>
      <c r="C313" s="2" t="s">
        <v>54</v>
      </c>
      <c r="D313" s="3" t="s">
        <v>43</v>
      </c>
      <c r="E313" s="2" t="s">
        <v>101</v>
      </c>
      <c r="F313" s="2" t="s">
        <v>45</v>
      </c>
      <c r="G313" s="2" t="s">
        <v>35</v>
      </c>
      <c r="H313" s="2">
        <v>30</v>
      </c>
      <c r="I313" s="9">
        <v>4.3360000000000003E-2</v>
      </c>
      <c r="J313" s="10">
        <v>4.0164999999999999E-2</v>
      </c>
      <c r="K313" s="10">
        <v>2.5326999999999999E-2</v>
      </c>
      <c r="L313" s="10">
        <v>2.1694000000000001E-2</v>
      </c>
      <c r="M313" s="10">
        <v>1.1501000000000001E-2</v>
      </c>
      <c r="N313" s="10">
        <v>1.0279E-2</v>
      </c>
      <c r="O313" s="11">
        <v>0.23839700000000003</v>
      </c>
      <c r="P313" s="11">
        <v>0.21640000000000004</v>
      </c>
      <c r="Q313" s="11">
        <v>0.22023900000000002</v>
      </c>
      <c r="R313" s="11">
        <v>0.20331500000000002</v>
      </c>
      <c r="S313" s="11">
        <v>0.18955600000000003</v>
      </c>
      <c r="T313" s="11">
        <v>0.18494100000000002</v>
      </c>
    </row>
    <row r="314" spans="2:20" ht="21" x14ac:dyDescent="0.3">
      <c r="B314" s="2" t="str">
        <f>CONCATENATE(Tabla2[[#This Row],[sistema]],Tabla2[[#This Row],[cia]],Tabla2[[#This Row],[producto]],Tabla2[[#This Row],[producto cia]],Tabla2[[#This Row],[tarifa]],Tabla2[[#This Row],[fee]])</f>
        <v>CANARIASAEQFIJOSIMETRIA6.2TD30</v>
      </c>
      <c r="C314" s="2" t="s">
        <v>54</v>
      </c>
      <c r="D314" s="3" t="s">
        <v>43</v>
      </c>
      <c r="E314" s="2" t="s">
        <v>101</v>
      </c>
      <c r="F314" s="2" t="s">
        <v>46</v>
      </c>
      <c r="G314" s="2" t="s">
        <v>35</v>
      </c>
      <c r="H314" s="2">
        <v>30</v>
      </c>
      <c r="I314" s="9">
        <v>4.3360000000000003E-2</v>
      </c>
      <c r="J314" s="10">
        <v>4.0164999999999999E-2</v>
      </c>
      <c r="K314" s="10">
        <v>3.2518999999999999E-2</v>
      </c>
      <c r="L314" s="10">
        <v>2.8885999999999998E-2</v>
      </c>
      <c r="M314" s="10">
        <v>1.8692E-2</v>
      </c>
      <c r="N314" s="10">
        <v>1.7469999999999999E-2</v>
      </c>
      <c r="O314" s="11">
        <v>0.23839700000000003</v>
      </c>
      <c r="P314" s="11">
        <v>0.21640000000000004</v>
      </c>
      <c r="Q314" s="11">
        <v>0.22023900000000002</v>
      </c>
      <c r="R314" s="11">
        <v>0.20331500000000002</v>
      </c>
      <c r="S314" s="11">
        <v>0.18955600000000003</v>
      </c>
      <c r="T314" s="11">
        <v>0.18494100000000002</v>
      </c>
    </row>
    <row r="315" spans="2:20" ht="21" x14ac:dyDescent="0.3">
      <c r="B315" s="2" t="str">
        <f>CONCATENATE(Tabla2[[#This Row],[sistema]],Tabla2[[#This Row],[cia]],Tabla2[[#This Row],[producto]],Tabla2[[#This Row],[producto cia]],Tabla2[[#This Row],[tarifa]],Tabla2[[#This Row],[fee]])</f>
        <v>BALEARESAEQFIJOARMONIA2.0TD3</v>
      </c>
      <c r="C315" s="2" t="s">
        <v>27</v>
      </c>
      <c r="D315" s="3" t="s">
        <v>43</v>
      </c>
      <c r="E315" s="2" t="s">
        <v>101</v>
      </c>
      <c r="F315" s="2" t="s">
        <v>44</v>
      </c>
      <c r="G315" s="2" t="s">
        <v>28</v>
      </c>
      <c r="H315" s="2">
        <v>3</v>
      </c>
      <c r="I315" s="9">
        <v>7.1803000000000006E-2</v>
      </c>
      <c r="J315" s="10">
        <v>5.5279999999999999E-3</v>
      </c>
      <c r="K315" s="10">
        <v>0</v>
      </c>
      <c r="L315" s="10">
        <v>0</v>
      </c>
      <c r="M315" s="10">
        <v>0</v>
      </c>
      <c r="N315" s="10">
        <v>0</v>
      </c>
      <c r="O315" s="11">
        <v>0.27540799999999999</v>
      </c>
      <c r="P315" s="11">
        <v>0.220613</v>
      </c>
      <c r="Q315" s="11">
        <v>0.183749</v>
      </c>
      <c r="R315" s="11">
        <v>0</v>
      </c>
      <c r="S315" s="11">
        <v>0</v>
      </c>
      <c r="T315" s="11">
        <v>0</v>
      </c>
    </row>
    <row r="316" spans="2:20" ht="21" x14ac:dyDescent="0.3">
      <c r="B316" s="2" t="str">
        <f>CONCATENATE(Tabla2[[#This Row],[sistema]],Tabla2[[#This Row],[cia]],Tabla2[[#This Row],[producto]],Tabla2[[#This Row],[producto cia]],Tabla2[[#This Row],[tarifa]],Tabla2[[#This Row],[fee]])</f>
        <v>BALEARESAEQFIJOEQUILIBRIO2.0TD3</v>
      </c>
      <c r="C316" s="2" t="s">
        <v>27</v>
      </c>
      <c r="D316" s="3" t="s">
        <v>43</v>
      </c>
      <c r="E316" s="2" t="s">
        <v>101</v>
      </c>
      <c r="F316" s="2" t="s">
        <v>45</v>
      </c>
      <c r="G316" s="2" t="s">
        <v>28</v>
      </c>
      <c r="H316" s="2">
        <v>3</v>
      </c>
      <c r="I316" s="9">
        <v>8.1597000000000003E-2</v>
      </c>
      <c r="J316" s="10">
        <v>1.3542E-2</v>
      </c>
      <c r="K316" s="10">
        <v>0</v>
      </c>
      <c r="L316" s="10">
        <v>0</v>
      </c>
      <c r="M316" s="10">
        <v>0</v>
      </c>
      <c r="N316" s="10">
        <v>0</v>
      </c>
      <c r="O316" s="11">
        <v>0.27540799999999999</v>
      </c>
      <c r="P316" s="11">
        <v>0.220613</v>
      </c>
      <c r="Q316" s="11">
        <v>0.183749</v>
      </c>
      <c r="R316" s="11">
        <v>0</v>
      </c>
      <c r="S316" s="11">
        <v>0</v>
      </c>
      <c r="T316" s="11">
        <v>0</v>
      </c>
    </row>
    <row r="317" spans="2:20" ht="21" x14ac:dyDescent="0.3">
      <c r="B317" s="2" t="str">
        <f>CONCATENATE(Tabla2[[#This Row],[sistema]],Tabla2[[#This Row],[cia]],Tabla2[[#This Row],[producto]],Tabla2[[#This Row],[producto cia]],Tabla2[[#This Row],[tarifa]],Tabla2[[#This Row],[fee]])</f>
        <v>BALEARESAEQFIJOSIMETRIA2.0TD3</v>
      </c>
      <c r="C317" s="2" t="s">
        <v>27</v>
      </c>
      <c r="D317" s="3" t="s">
        <v>43</v>
      </c>
      <c r="E317" s="2" t="s">
        <v>101</v>
      </c>
      <c r="F317" s="2" t="s">
        <v>46</v>
      </c>
      <c r="G317" s="2" t="s">
        <v>28</v>
      </c>
      <c r="H317" s="2">
        <v>3</v>
      </c>
      <c r="I317" s="9">
        <v>9.2145000000000005E-2</v>
      </c>
      <c r="J317" s="10">
        <v>2.2172000000000001E-2</v>
      </c>
      <c r="K317" s="10">
        <v>0</v>
      </c>
      <c r="L317" s="10">
        <v>0</v>
      </c>
      <c r="M317" s="10">
        <v>0</v>
      </c>
      <c r="N317" s="10">
        <v>0</v>
      </c>
      <c r="O317" s="11">
        <v>0.27540799999999999</v>
      </c>
      <c r="P317" s="11">
        <v>0.220613</v>
      </c>
      <c r="Q317" s="11">
        <v>0.183749</v>
      </c>
      <c r="R317" s="11">
        <v>0</v>
      </c>
      <c r="S317" s="11">
        <v>0</v>
      </c>
      <c r="T317" s="11">
        <v>0</v>
      </c>
    </row>
    <row r="318" spans="2:20" ht="21" x14ac:dyDescent="0.3">
      <c r="B318" s="2" t="str">
        <f>CONCATENATE(Tabla2[[#This Row],[sistema]],Tabla2[[#This Row],[cia]],Tabla2[[#This Row],[producto]],Tabla2[[#This Row],[producto cia]],Tabla2[[#This Row],[tarifa]],Tabla2[[#This Row],[fee]])</f>
        <v>BALEARESAEQFIJOARMONIA2.0TD6</v>
      </c>
      <c r="C318" s="2" t="s">
        <v>27</v>
      </c>
      <c r="D318" s="3" t="s">
        <v>43</v>
      </c>
      <c r="E318" s="2" t="s">
        <v>101</v>
      </c>
      <c r="F318" s="2" t="s">
        <v>44</v>
      </c>
      <c r="G318" s="2" t="s">
        <v>28</v>
      </c>
      <c r="H318" s="2">
        <v>6</v>
      </c>
      <c r="I318" s="9">
        <v>7.1803000000000006E-2</v>
      </c>
      <c r="J318" s="10">
        <v>5.5279999999999999E-3</v>
      </c>
      <c r="K318" s="10">
        <v>0</v>
      </c>
      <c r="L318" s="10">
        <v>0</v>
      </c>
      <c r="M318" s="10">
        <v>0</v>
      </c>
      <c r="N318" s="10">
        <v>0</v>
      </c>
      <c r="O318" s="11">
        <v>0.27840799999999999</v>
      </c>
      <c r="P318" s="11">
        <v>0.22361300000000001</v>
      </c>
      <c r="Q318" s="11">
        <v>0.186749</v>
      </c>
      <c r="R318" s="11">
        <v>0</v>
      </c>
      <c r="S318" s="11">
        <v>0</v>
      </c>
      <c r="T318" s="11">
        <v>0</v>
      </c>
    </row>
    <row r="319" spans="2:20" ht="21" x14ac:dyDescent="0.3">
      <c r="B319" s="2" t="str">
        <f>CONCATENATE(Tabla2[[#This Row],[sistema]],Tabla2[[#This Row],[cia]],Tabla2[[#This Row],[producto]],Tabla2[[#This Row],[producto cia]],Tabla2[[#This Row],[tarifa]],Tabla2[[#This Row],[fee]])</f>
        <v>BALEARESAEQFIJOEQUILIBRIO2.0TD6</v>
      </c>
      <c r="C319" s="2" t="s">
        <v>27</v>
      </c>
      <c r="D319" s="3" t="s">
        <v>43</v>
      </c>
      <c r="E319" s="2" t="s">
        <v>101</v>
      </c>
      <c r="F319" s="2" t="s">
        <v>45</v>
      </c>
      <c r="G319" s="2" t="s">
        <v>28</v>
      </c>
      <c r="H319" s="2">
        <v>6</v>
      </c>
      <c r="I319" s="9">
        <v>8.1597000000000003E-2</v>
      </c>
      <c r="J319" s="10">
        <v>1.3542E-2</v>
      </c>
      <c r="K319" s="10">
        <v>0</v>
      </c>
      <c r="L319" s="10">
        <v>0</v>
      </c>
      <c r="M319" s="10">
        <v>0</v>
      </c>
      <c r="N319" s="10">
        <v>0</v>
      </c>
      <c r="O319" s="11">
        <v>0.27840799999999999</v>
      </c>
      <c r="P319" s="11">
        <v>0.22361300000000001</v>
      </c>
      <c r="Q319" s="11">
        <v>0.186749</v>
      </c>
      <c r="R319" s="11">
        <v>0</v>
      </c>
      <c r="S319" s="11">
        <v>0</v>
      </c>
      <c r="T319" s="11">
        <v>0</v>
      </c>
    </row>
    <row r="320" spans="2:20" ht="21" x14ac:dyDescent="0.3">
      <c r="B320" s="2" t="str">
        <f>CONCATENATE(Tabla2[[#This Row],[sistema]],Tabla2[[#This Row],[cia]],Tabla2[[#This Row],[producto]],Tabla2[[#This Row],[producto cia]],Tabla2[[#This Row],[tarifa]],Tabla2[[#This Row],[fee]])</f>
        <v>BALEARESAEQFIJOSIMETRIA2.0TD6</v>
      </c>
      <c r="C320" s="2" t="s">
        <v>27</v>
      </c>
      <c r="D320" s="3" t="s">
        <v>43</v>
      </c>
      <c r="E320" s="2" t="s">
        <v>101</v>
      </c>
      <c r="F320" s="2" t="s">
        <v>46</v>
      </c>
      <c r="G320" s="2" t="s">
        <v>28</v>
      </c>
      <c r="H320" s="2">
        <v>6</v>
      </c>
      <c r="I320" s="9">
        <v>9.2145000000000005E-2</v>
      </c>
      <c r="J320" s="10">
        <v>2.2172000000000001E-2</v>
      </c>
      <c r="K320" s="10">
        <v>0</v>
      </c>
      <c r="L320" s="10">
        <v>0</v>
      </c>
      <c r="M320" s="10">
        <v>0</v>
      </c>
      <c r="N320" s="10">
        <v>0</v>
      </c>
      <c r="O320" s="11">
        <v>0.27840799999999999</v>
      </c>
      <c r="P320" s="11">
        <v>0.22361300000000001</v>
      </c>
      <c r="Q320" s="11">
        <v>0.186749</v>
      </c>
      <c r="R320" s="11">
        <v>0</v>
      </c>
      <c r="S320" s="11">
        <v>0</v>
      </c>
      <c r="T320" s="11">
        <v>0</v>
      </c>
    </row>
    <row r="321" spans="2:20" ht="21" x14ac:dyDescent="0.3">
      <c r="B321" s="2" t="str">
        <f>CONCATENATE(Tabla2[[#This Row],[sistema]],Tabla2[[#This Row],[cia]],Tabla2[[#This Row],[producto]],Tabla2[[#This Row],[producto cia]],Tabla2[[#This Row],[tarifa]],Tabla2[[#This Row],[fee]])</f>
        <v>BALEARESAEQFIJOARMONIA2.0TD8</v>
      </c>
      <c r="C321" s="2" t="s">
        <v>27</v>
      </c>
      <c r="D321" s="3" t="s">
        <v>43</v>
      </c>
      <c r="E321" s="2" t="s">
        <v>101</v>
      </c>
      <c r="F321" s="2" t="s">
        <v>44</v>
      </c>
      <c r="G321" s="2" t="s">
        <v>28</v>
      </c>
      <c r="H321" s="2">
        <v>8</v>
      </c>
      <c r="I321" s="9">
        <v>7.1803000000000006E-2</v>
      </c>
      <c r="J321" s="10">
        <v>5.5279999999999999E-3</v>
      </c>
      <c r="K321" s="10">
        <v>0</v>
      </c>
      <c r="L321" s="10">
        <v>0</v>
      </c>
      <c r="M321" s="10">
        <v>0</v>
      </c>
      <c r="N321" s="10">
        <v>0</v>
      </c>
      <c r="O321" s="11">
        <v>0.28040799999999999</v>
      </c>
      <c r="P321" s="11">
        <v>0.22561300000000001</v>
      </c>
      <c r="Q321" s="11">
        <v>0.188749</v>
      </c>
      <c r="R321" s="11">
        <v>0</v>
      </c>
      <c r="S321" s="11">
        <v>0</v>
      </c>
      <c r="T321" s="11">
        <v>0</v>
      </c>
    </row>
    <row r="322" spans="2:20" ht="21" x14ac:dyDescent="0.3">
      <c r="B322" s="2" t="str">
        <f>CONCATENATE(Tabla2[[#This Row],[sistema]],Tabla2[[#This Row],[cia]],Tabla2[[#This Row],[producto]],Tabla2[[#This Row],[producto cia]],Tabla2[[#This Row],[tarifa]],Tabla2[[#This Row],[fee]])</f>
        <v>BALEARESAEQFIJOEQUILIBRIO2.0TD8</v>
      </c>
      <c r="C322" s="2" t="s">
        <v>27</v>
      </c>
      <c r="D322" s="3" t="s">
        <v>43</v>
      </c>
      <c r="E322" s="2" t="s">
        <v>101</v>
      </c>
      <c r="F322" s="2" t="s">
        <v>45</v>
      </c>
      <c r="G322" s="2" t="s">
        <v>28</v>
      </c>
      <c r="H322" s="2">
        <v>8</v>
      </c>
      <c r="I322" s="9">
        <v>8.1597000000000003E-2</v>
      </c>
      <c r="J322" s="10">
        <v>1.3542E-2</v>
      </c>
      <c r="K322" s="10">
        <v>0</v>
      </c>
      <c r="L322" s="10">
        <v>0</v>
      </c>
      <c r="M322" s="10">
        <v>0</v>
      </c>
      <c r="N322" s="10">
        <v>0</v>
      </c>
      <c r="O322" s="11">
        <v>0.28040799999999999</v>
      </c>
      <c r="P322" s="11">
        <v>0.22561300000000001</v>
      </c>
      <c r="Q322" s="11">
        <v>0.188749</v>
      </c>
      <c r="R322" s="11">
        <v>0</v>
      </c>
      <c r="S322" s="11">
        <v>0</v>
      </c>
      <c r="T322" s="11">
        <v>0</v>
      </c>
    </row>
    <row r="323" spans="2:20" ht="21" x14ac:dyDescent="0.3">
      <c r="B323" s="2" t="str">
        <f>CONCATENATE(Tabla2[[#This Row],[sistema]],Tabla2[[#This Row],[cia]],Tabla2[[#This Row],[producto]],Tabla2[[#This Row],[producto cia]],Tabla2[[#This Row],[tarifa]],Tabla2[[#This Row],[fee]])</f>
        <v>BALEARESAEQFIJOSIMETRIA2.0TD8</v>
      </c>
      <c r="C323" s="2" t="s">
        <v>27</v>
      </c>
      <c r="D323" s="3" t="s">
        <v>43</v>
      </c>
      <c r="E323" s="2" t="s">
        <v>101</v>
      </c>
      <c r="F323" s="2" t="s">
        <v>46</v>
      </c>
      <c r="G323" s="2" t="s">
        <v>28</v>
      </c>
      <c r="H323" s="2">
        <v>8</v>
      </c>
      <c r="I323" s="9">
        <v>9.2145000000000005E-2</v>
      </c>
      <c r="J323" s="10">
        <v>2.2172000000000001E-2</v>
      </c>
      <c r="K323" s="10">
        <v>0</v>
      </c>
      <c r="L323" s="10">
        <v>0</v>
      </c>
      <c r="M323" s="10">
        <v>0</v>
      </c>
      <c r="N323" s="10">
        <v>0</v>
      </c>
      <c r="O323" s="11">
        <v>0.28040799999999999</v>
      </c>
      <c r="P323" s="11">
        <v>0.22561300000000001</v>
      </c>
      <c r="Q323" s="11">
        <v>0.188749</v>
      </c>
      <c r="R323" s="11">
        <v>0</v>
      </c>
      <c r="S323" s="11">
        <v>0</v>
      </c>
      <c r="T323" s="11">
        <v>0</v>
      </c>
    </row>
    <row r="324" spans="2:20" ht="21" x14ac:dyDescent="0.3">
      <c r="B324" s="2" t="str">
        <f>CONCATENATE(Tabla2[[#This Row],[sistema]],Tabla2[[#This Row],[cia]],Tabla2[[#This Row],[producto]],Tabla2[[#This Row],[producto cia]],Tabla2[[#This Row],[tarifa]],Tabla2[[#This Row],[fee]])</f>
        <v>BALEARESAEQFIJOARMONIA2.0TD10</v>
      </c>
      <c r="C324" s="2" t="s">
        <v>27</v>
      </c>
      <c r="D324" s="3" t="s">
        <v>43</v>
      </c>
      <c r="E324" s="2" t="s">
        <v>101</v>
      </c>
      <c r="F324" s="2" t="s">
        <v>44</v>
      </c>
      <c r="G324" s="2" t="s">
        <v>28</v>
      </c>
      <c r="H324" s="2">
        <v>10</v>
      </c>
      <c r="I324" s="9">
        <v>7.1803000000000006E-2</v>
      </c>
      <c r="J324" s="10">
        <v>5.5279999999999999E-3</v>
      </c>
      <c r="K324" s="10">
        <v>0</v>
      </c>
      <c r="L324" s="10">
        <v>0</v>
      </c>
      <c r="M324" s="10">
        <v>0</v>
      </c>
      <c r="N324" s="10">
        <v>0</v>
      </c>
      <c r="O324" s="11">
        <v>0.28240799999999999</v>
      </c>
      <c r="P324" s="11">
        <v>0.22761300000000001</v>
      </c>
      <c r="Q324" s="11">
        <v>0.190749</v>
      </c>
      <c r="R324" s="11">
        <v>0</v>
      </c>
      <c r="S324" s="11">
        <v>0</v>
      </c>
      <c r="T324" s="11">
        <v>0</v>
      </c>
    </row>
    <row r="325" spans="2:20" ht="21" x14ac:dyDescent="0.3">
      <c r="B325" s="2" t="str">
        <f>CONCATENATE(Tabla2[[#This Row],[sistema]],Tabla2[[#This Row],[cia]],Tabla2[[#This Row],[producto]],Tabla2[[#This Row],[producto cia]],Tabla2[[#This Row],[tarifa]],Tabla2[[#This Row],[fee]])</f>
        <v>BALEARESAEQFIJOEQUILIBRIO2.0TD10</v>
      </c>
      <c r="C325" s="2" t="s">
        <v>27</v>
      </c>
      <c r="D325" s="3" t="s">
        <v>43</v>
      </c>
      <c r="E325" s="2" t="s">
        <v>101</v>
      </c>
      <c r="F325" s="2" t="s">
        <v>45</v>
      </c>
      <c r="G325" s="2" t="s">
        <v>28</v>
      </c>
      <c r="H325" s="2">
        <v>10</v>
      </c>
      <c r="I325" s="9">
        <v>8.1597000000000003E-2</v>
      </c>
      <c r="J325" s="10">
        <v>1.3542E-2</v>
      </c>
      <c r="K325" s="10">
        <v>0</v>
      </c>
      <c r="L325" s="10">
        <v>0</v>
      </c>
      <c r="M325" s="10">
        <v>0</v>
      </c>
      <c r="N325" s="10">
        <v>0</v>
      </c>
      <c r="O325" s="11">
        <v>0.28240799999999999</v>
      </c>
      <c r="P325" s="11">
        <v>0.22761300000000001</v>
      </c>
      <c r="Q325" s="11">
        <v>0.190749</v>
      </c>
      <c r="R325" s="11">
        <v>0</v>
      </c>
      <c r="S325" s="11">
        <v>0</v>
      </c>
      <c r="T325" s="11">
        <v>0</v>
      </c>
    </row>
    <row r="326" spans="2:20" ht="21" x14ac:dyDescent="0.3">
      <c r="B326" s="2" t="str">
        <f>CONCATENATE(Tabla2[[#This Row],[sistema]],Tabla2[[#This Row],[cia]],Tabla2[[#This Row],[producto]],Tabla2[[#This Row],[producto cia]],Tabla2[[#This Row],[tarifa]],Tabla2[[#This Row],[fee]])</f>
        <v>BALEARESAEQFIJOSIMETRIA2.0TD10</v>
      </c>
      <c r="C326" s="2" t="s">
        <v>27</v>
      </c>
      <c r="D326" s="3" t="s">
        <v>43</v>
      </c>
      <c r="E326" s="2" t="s">
        <v>101</v>
      </c>
      <c r="F326" s="2" t="s">
        <v>46</v>
      </c>
      <c r="G326" s="2" t="s">
        <v>28</v>
      </c>
      <c r="H326" s="2">
        <v>10</v>
      </c>
      <c r="I326" s="9">
        <v>9.2145000000000005E-2</v>
      </c>
      <c r="J326" s="10">
        <v>2.2172000000000001E-2</v>
      </c>
      <c r="K326" s="10">
        <v>0</v>
      </c>
      <c r="L326" s="10">
        <v>0</v>
      </c>
      <c r="M326" s="10">
        <v>0</v>
      </c>
      <c r="N326" s="10">
        <v>0</v>
      </c>
      <c r="O326" s="11">
        <v>0.28240799999999999</v>
      </c>
      <c r="P326" s="11">
        <v>0.22761300000000001</v>
      </c>
      <c r="Q326" s="11">
        <v>0.190749</v>
      </c>
      <c r="R326" s="11">
        <v>0</v>
      </c>
      <c r="S326" s="11">
        <v>0</v>
      </c>
      <c r="T326" s="11">
        <v>0</v>
      </c>
    </row>
    <row r="327" spans="2:20" ht="21" x14ac:dyDescent="0.3">
      <c r="B327" s="2" t="str">
        <f>CONCATENATE(Tabla2[[#This Row],[sistema]],Tabla2[[#This Row],[cia]],Tabla2[[#This Row],[producto]],Tabla2[[#This Row],[producto cia]],Tabla2[[#This Row],[tarifa]],Tabla2[[#This Row],[fee]])</f>
        <v>BALEARESAEQFIJOARMONIA2.0TD15</v>
      </c>
      <c r="C327" s="2" t="s">
        <v>27</v>
      </c>
      <c r="D327" s="3" t="s">
        <v>43</v>
      </c>
      <c r="E327" s="2" t="s">
        <v>101</v>
      </c>
      <c r="F327" s="2" t="s">
        <v>44</v>
      </c>
      <c r="G327" s="2" t="s">
        <v>28</v>
      </c>
      <c r="H327" s="2">
        <v>15</v>
      </c>
      <c r="I327" s="9">
        <v>7.1803000000000006E-2</v>
      </c>
      <c r="J327" s="10">
        <v>5.5279999999999999E-3</v>
      </c>
      <c r="K327" s="10">
        <v>0</v>
      </c>
      <c r="L327" s="10">
        <v>0</v>
      </c>
      <c r="M327" s="10">
        <v>0</v>
      </c>
      <c r="N327" s="10">
        <v>0</v>
      </c>
      <c r="O327" s="11">
        <v>0.287408</v>
      </c>
      <c r="P327" s="11">
        <v>0.23261300000000001</v>
      </c>
      <c r="Q327" s="11">
        <v>0.19574900000000001</v>
      </c>
      <c r="R327" s="11">
        <v>0</v>
      </c>
      <c r="S327" s="11">
        <v>0</v>
      </c>
      <c r="T327" s="11">
        <v>0</v>
      </c>
    </row>
    <row r="328" spans="2:20" ht="21" x14ac:dyDescent="0.3">
      <c r="B328" s="2" t="str">
        <f>CONCATENATE(Tabla2[[#This Row],[sistema]],Tabla2[[#This Row],[cia]],Tabla2[[#This Row],[producto]],Tabla2[[#This Row],[producto cia]],Tabla2[[#This Row],[tarifa]],Tabla2[[#This Row],[fee]])</f>
        <v>BALEARESAEQFIJOEQUILIBRIO2.0TD15</v>
      </c>
      <c r="C328" s="2" t="s">
        <v>27</v>
      </c>
      <c r="D328" s="3" t="s">
        <v>43</v>
      </c>
      <c r="E328" s="2" t="s">
        <v>101</v>
      </c>
      <c r="F328" s="2" t="s">
        <v>45</v>
      </c>
      <c r="G328" s="2" t="s">
        <v>28</v>
      </c>
      <c r="H328" s="2">
        <v>15</v>
      </c>
      <c r="I328" s="9">
        <v>8.1597000000000003E-2</v>
      </c>
      <c r="J328" s="10">
        <v>1.3542E-2</v>
      </c>
      <c r="K328" s="10">
        <v>0</v>
      </c>
      <c r="L328" s="10">
        <v>0</v>
      </c>
      <c r="M328" s="10">
        <v>0</v>
      </c>
      <c r="N328" s="10">
        <v>0</v>
      </c>
      <c r="O328" s="11">
        <v>0.287408</v>
      </c>
      <c r="P328" s="11">
        <v>0.23261300000000001</v>
      </c>
      <c r="Q328" s="11">
        <v>0.19574900000000001</v>
      </c>
      <c r="R328" s="11">
        <v>0</v>
      </c>
      <c r="S328" s="11">
        <v>0</v>
      </c>
      <c r="T328" s="11">
        <v>0</v>
      </c>
    </row>
    <row r="329" spans="2:20" ht="21" x14ac:dyDescent="0.3">
      <c r="B329" s="2" t="str">
        <f>CONCATENATE(Tabla2[[#This Row],[sistema]],Tabla2[[#This Row],[cia]],Tabla2[[#This Row],[producto]],Tabla2[[#This Row],[producto cia]],Tabla2[[#This Row],[tarifa]],Tabla2[[#This Row],[fee]])</f>
        <v>BALEARESAEQFIJOSIMETRIA2.0TD15</v>
      </c>
      <c r="C329" s="2" t="s">
        <v>27</v>
      </c>
      <c r="D329" s="3" t="s">
        <v>43</v>
      </c>
      <c r="E329" s="2" t="s">
        <v>101</v>
      </c>
      <c r="F329" s="2" t="s">
        <v>46</v>
      </c>
      <c r="G329" s="2" t="s">
        <v>28</v>
      </c>
      <c r="H329" s="2">
        <v>15</v>
      </c>
      <c r="I329" s="9">
        <v>9.2145000000000005E-2</v>
      </c>
      <c r="J329" s="10">
        <v>2.2172000000000001E-2</v>
      </c>
      <c r="K329" s="10">
        <v>0</v>
      </c>
      <c r="L329" s="10">
        <v>0</v>
      </c>
      <c r="M329" s="10">
        <v>0</v>
      </c>
      <c r="N329" s="10">
        <v>0</v>
      </c>
      <c r="O329" s="11">
        <v>0.287408</v>
      </c>
      <c r="P329" s="11">
        <v>0.23261300000000001</v>
      </c>
      <c r="Q329" s="11">
        <v>0.19574900000000001</v>
      </c>
      <c r="R329" s="11">
        <v>0</v>
      </c>
      <c r="S329" s="11">
        <v>0</v>
      </c>
      <c r="T329" s="11">
        <v>0</v>
      </c>
    </row>
    <row r="330" spans="2:20" ht="21" x14ac:dyDescent="0.3">
      <c r="B330" s="2" t="str">
        <f>CONCATENATE(Tabla2[[#This Row],[sistema]],Tabla2[[#This Row],[cia]],Tabla2[[#This Row],[producto]],Tabla2[[#This Row],[producto cia]],Tabla2[[#This Row],[tarifa]],Tabla2[[#This Row],[fee]])</f>
        <v>BALEARESAEQFIJOARMONIA2.0TD20</v>
      </c>
      <c r="C330" s="2" t="s">
        <v>27</v>
      </c>
      <c r="D330" s="3" t="s">
        <v>43</v>
      </c>
      <c r="E330" s="2" t="s">
        <v>101</v>
      </c>
      <c r="F330" s="2" t="s">
        <v>44</v>
      </c>
      <c r="G330" s="2" t="s">
        <v>28</v>
      </c>
      <c r="H330" s="2">
        <v>20</v>
      </c>
      <c r="I330" s="9">
        <v>7.1803000000000006E-2</v>
      </c>
      <c r="J330" s="10">
        <v>5.5279999999999999E-3</v>
      </c>
      <c r="K330" s="10">
        <v>0</v>
      </c>
      <c r="L330" s="10">
        <v>0</v>
      </c>
      <c r="M330" s="10">
        <v>0</v>
      </c>
      <c r="N330" s="10">
        <v>0</v>
      </c>
      <c r="O330" s="11">
        <v>0.292408</v>
      </c>
      <c r="P330" s="11">
        <v>0.23761300000000002</v>
      </c>
      <c r="Q330" s="11">
        <v>0.20074900000000001</v>
      </c>
      <c r="R330" s="11">
        <v>0</v>
      </c>
      <c r="S330" s="11">
        <v>0</v>
      </c>
      <c r="T330" s="11">
        <v>0</v>
      </c>
    </row>
    <row r="331" spans="2:20" ht="21" x14ac:dyDescent="0.3">
      <c r="B331" s="2" t="str">
        <f>CONCATENATE(Tabla2[[#This Row],[sistema]],Tabla2[[#This Row],[cia]],Tabla2[[#This Row],[producto]],Tabla2[[#This Row],[producto cia]],Tabla2[[#This Row],[tarifa]],Tabla2[[#This Row],[fee]])</f>
        <v>BALEARESAEQFIJOEQUILIBRIO2.0TD20</v>
      </c>
      <c r="C331" s="2" t="s">
        <v>27</v>
      </c>
      <c r="D331" s="3" t="s">
        <v>43</v>
      </c>
      <c r="E331" s="2" t="s">
        <v>101</v>
      </c>
      <c r="F331" s="2" t="s">
        <v>45</v>
      </c>
      <c r="G331" s="2" t="s">
        <v>28</v>
      </c>
      <c r="H331" s="2">
        <v>20</v>
      </c>
      <c r="I331" s="9">
        <v>8.1597000000000003E-2</v>
      </c>
      <c r="J331" s="10">
        <v>1.3542E-2</v>
      </c>
      <c r="K331" s="10">
        <v>0</v>
      </c>
      <c r="L331" s="10">
        <v>0</v>
      </c>
      <c r="M331" s="10">
        <v>0</v>
      </c>
      <c r="N331" s="10">
        <v>0</v>
      </c>
      <c r="O331" s="11">
        <v>0.292408</v>
      </c>
      <c r="P331" s="11">
        <v>0.23761300000000002</v>
      </c>
      <c r="Q331" s="11">
        <v>0.20074900000000001</v>
      </c>
      <c r="R331" s="11">
        <v>0</v>
      </c>
      <c r="S331" s="11">
        <v>0</v>
      </c>
      <c r="T331" s="11">
        <v>0</v>
      </c>
    </row>
    <row r="332" spans="2:20" ht="21" x14ac:dyDescent="0.3">
      <c r="B332" s="2" t="str">
        <f>CONCATENATE(Tabla2[[#This Row],[sistema]],Tabla2[[#This Row],[cia]],Tabla2[[#This Row],[producto]],Tabla2[[#This Row],[producto cia]],Tabla2[[#This Row],[tarifa]],Tabla2[[#This Row],[fee]])</f>
        <v>BALEARESAEQFIJOSIMETRIA2.0TD20</v>
      </c>
      <c r="C332" s="2" t="s">
        <v>27</v>
      </c>
      <c r="D332" s="3" t="s">
        <v>43</v>
      </c>
      <c r="E332" s="2" t="s">
        <v>101</v>
      </c>
      <c r="F332" s="2" t="s">
        <v>46</v>
      </c>
      <c r="G332" s="2" t="s">
        <v>28</v>
      </c>
      <c r="H332" s="2">
        <v>20</v>
      </c>
      <c r="I332" s="9">
        <v>9.2145000000000005E-2</v>
      </c>
      <c r="J332" s="10">
        <v>2.2172000000000001E-2</v>
      </c>
      <c r="K332" s="10">
        <v>0</v>
      </c>
      <c r="L332" s="10">
        <v>0</v>
      </c>
      <c r="M332" s="10">
        <v>0</v>
      </c>
      <c r="N332" s="10">
        <v>0</v>
      </c>
      <c r="O332" s="11">
        <v>0.292408</v>
      </c>
      <c r="P332" s="11">
        <v>0.23761300000000002</v>
      </c>
      <c r="Q332" s="11">
        <v>0.20074900000000001</v>
      </c>
      <c r="R332" s="11">
        <v>0</v>
      </c>
      <c r="S332" s="11">
        <v>0</v>
      </c>
      <c r="T332" s="11">
        <v>0</v>
      </c>
    </row>
    <row r="333" spans="2:20" ht="21" x14ac:dyDescent="0.3">
      <c r="B333" s="2" t="str">
        <f>CONCATENATE(Tabla2[[#This Row],[sistema]],Tabla2[[#This Row],[cia]],Tabla2[[#This Row],[producto]],Tabla2[[#This Row],[producto cia]],Tabla2[[#This Row],[tarifa]],Tabla2[[#This Row],[fee]])</f>
        <v>BALEARESAEQFIJOARMONIA2.0TD25</v>
      </c>
      <c r="C333" s="2" t="s">
        <v>27</v>
      </c>
      <c r="D333" s="3" t="s">
        <v>43</v>
      </c>
      <c r="E333" s="2" t="s">
        <v>101</v>
      </c>
      <c r="F333" s="2" t="s">
        <v>44</v>
      </c>
      <c r="G333" s="2" t="s">
        <v>28</v>
      </c>
      <c r="H333" s="2">
        <v>25</v>
      </c>
      <c r="I333" s="9">
        <v>7.1803000000000006E-2</v>
      </c>
      <c r="J333" s="10">
        <v>5.5279999999999999E-3</v>
      </c>
      <c r="K333" s="10">
        <v>0</v>
      </c>
      <c r="L333" s="10">
        <v>0</v>
      </c>
      <c r="M333" s="10">
        <v>0</v>
      </c>
      <c r="N333" s="10">
        <v>0</v>
      </c>
      <c r="O333" s="11">
        <v>0.29740800000000001</v>
      </c>
      <c r="P333" s="11">
        <v>0.24261300000000002</v>
      </c>
      <c r="Q333" s="11">
        <v>0.20574900000000002</v>
      </c>
      <c r="R333" s="11">
        <v>0</v>
      </c>
      <c r="S333" s="11">
        <v>0</v>
      </c>
      <c r="T333" s="11">
        <v>0</v>
      </c>
    </row>
    <row r="334" spans="2:20" ht="21" x14ac:dyDescent="0.3">
      <c r="B334" s="2" t="str">
        <f>CONCATENATE(Tabla2[[#This Row],[sistema]],Tabla2[[#This Row],[cia]],Tabla2[[#This Row],[producto]],Tabla2[[#This Row],[producto cia]],Tabla2[[#This Row],[tarifa]],Tabla2[[#This Row],[fee]])</f>
        <v>BALEARESAEQFIJOEQUILIBRIO2.0TD25</v>
      </c>
      <c r="C334" s="2" t="s">
        <v>27</v>
      </c>
      <c r="D334" s="3" t="s">
        <v>43</v>
      </c>
      <c r="E334" s="2" t="s">
        <v>101</v>
      </c>
      <c r="F334" s="2" t="s">
        <v>45</v>
      </c>
      <c r="G334" s="2" t="s">
        <v>28</v>
      </c>
      <c r="H334" s="2">
        <v>25</v>
      </c>
      <c r="I334" s="9">
        <v>8.1597000000000003E-2</v>
      </c>
      <c r="J334" s="10">
        <v>1.3542E-2</v>
      </c>
      <c r="K334" s="10">
        <v>0</v>
      </c>
      <c r="L334" s="10">
        <v>0</v>
      </c>
      <c r="M334" s="10">
        <v>0</v>
      </c>
      <c r="N334" s="10">
        <v>0</v>
      </c>
      <c r="O334" s="11">
        <v>0.29740800000000001</v>
      </c>
      <c r="P334" s="11">
        <v>0.24261300000000002</v>
      </c>
      <c r="Q334" s="11">
        <v>0.20574900000000002</v>
      </c>
      <c r="R334" s="11">
        <v>0</v>
      </c>
      <c r="S334" s="11">
        <v>0</v>
      </c>
      <c r="T334" s="11">
        <v>0</v>
      </c>
    </row>
    <row r="335" spans="2:20" ht="21" x14ac:dyDescent="0.3">
      <c r="B335" s="2" t="str">
        <f>CONCATENATE(Tabla2[[#This Row],[sistema]],Tabla2[[#This Row],[cia]],Tabla2[[#This Row],[producto]],Tabla2[[#This Row],[producto cia]],Tabla2[[#This Row],[tarifa]],Tabla2[[#This Row],[fee]])</f>
        <v>BALEARESAEQFIJOSIMETRIA2.0TD25</v>
      </c>
      <c r="C335" s="2" t="s">
        <v>27</v>
      </c>
      <c r="D335" s="3" t="s">
        <v>43</v>
      </c>
      <c r="E335" s="2" t="s">
        <v>101</v>
      </c>
      <c r="F335" s="2" t="s">
        <v>46</v>
      </c>
      <c r="G335" s="2" t="s">
        <v>28</v>
      </c>
      <c r="H335" s="2">
        <v>25</v>
      </c>
      <c r="I335" s="9">
        <v>9.2145000000000005E-2</v>
      </c>
      <c r="J335" s="10">
        <v>2.2172000000000001E-2</v>
      </c>
      <c r="K335" s="10">
        <v>0</v>
      </c>
      <c r="L335" s="10">
        <v>0</v>
      </c>
      <c r="M335" s="10">
        <v>0</v>
      </c>
      <c r="N335" s="10">
        <v>0</v>
      </c>
      <c r="O335" s="11">
        <v>0.29740800000000001</v>
      </c>
      <c r="P335" s="11">
        <v>0.24261300000000002</v>
      </c>
      <c r="Q335" s="11">
        <v>0.20574900000000002</v>
      </c>
      <c r="R335" s="11">
        <v>0</v>
      </c>
      <c r="S335" s="11">
        <v>0</v>
      </c>
      <c r="T335" s="11">
        <v>0</v>
      </c>
    </row>
    <row r="336" spans="2:20" ht="21" x14ac:dyDescent="0.3">
      <c r="B336" s="2" t="str">
        <f>CONCATENATE(Tabla2[[#This Row],[sistema]],Tabla2[[#This Row],[cia]],Tabla2[[#This Row],[producto]],Tabla2[[#This Row],[producto cia]],Tabla2[[#This Row],[tarifa]],Tabla2[[#This Row],[fee]])</f>
        <v>BALEARESAEQFIJOARMONIA2.0TD30</v>
      </c>
      <c r="C336" s="2" t="s">
        <v>27</v>
      </c>
      <c r="D336" s="3" t="s">
        <v>43</v>
      </c>
      <c r="E336" s="2" t="s">
        <v>101</v>
      </c>
      <c r="F336" s="2" t="s">
        <v>44</v>
      </c>
      <c r="G336" s="2" t="s">
        <v>28</v>
      </c>
      <c r="H336" s="2">
        <v>30</v>
      </c>
      <c r="I336" s="9">
        <v>7.1803000000000006E-2</v>
      </c>
      <c r="J336" s="10">
        <v>5.5279999999999999E-3</v>
      </c>
      <c r="K336" s="10">
        <v>0</v>
      </c>
      <c r="L336" s="10">
        <v>0</v>
      </c>
      <c r="M336" s="10">
        <v>0</v>
      </c>
      <c r="N336" s="10">
        <v>0</v>
      </c>
      <c r="O336" s="11">
        <v>0.30240800000000001</v>
      </c>
      <c r="P336" s="11">
        <v>0.24761300000000003</v>
      </c>
      <c r="Q336" s="11">
        <v>0.21074900000000002</v>
      </c>
      <c r="R336" s="11">
        <v>0</v>
      </c>
      <c r="S336" s="11">
        <v>0</v>
      </c>
      <c r="T336" s="11">
        <v>0</v>
      </c>
    </row>
    <row r="337" spans="2:20" ht="21" x14ac:dyDescent="0.3">
      <c r="B337" s="2" t="str">
        <f>CONCATENATE(Tabla2[[#This Row],[sistema]],Tabla2[[#This Row],[cia]],Tabla2[[#This Row],[producto]],Tabla2[[#This Row],[producto cia]],Tabla2[[#This Row],[tarifa]],Tabla2[[#This Row],[fee]])</f>
        <v>BALEARESAEQFIJOEQUILIBRIO2.0TD30</v>
      </c>
      <c r="C337" s="2" t="s">
        <v>27</v>
      </c>
      <c r="D337" s="3" t="s">
        <v>43</v>
      </c>
      <c r="E337" s="2" t="s">
        <v>101</v>
      </c>
      <c r="F337" s="2" t="s">
        <v>45</v>
      </c>
      <c r="G337" s="2" t="s">
        <v>28</v>
      </c>
      <c r="H337" s="2">
        <v>30</v>
      </c>
      <c r="I337" s="9">
        <v>8.1597000000000003E-2</v>
      </c>
      <c r="J337" s="10">
        <v>1.3542E-2</v>
      </c>
      <c r="K337" s="10">
        <v>0</v>
      </c>
      <c r="L337" s="10">
        <v>0</v>
      </c>
      <c r="M337" s="10">
        <v>0</v>
      </c>
      <c r="N337" s="10">
        <v>0</v>
      </c>
      <c r="O337" s="11">
        <v>0.30240800000000001</v>
      </c>
      <c r="P337" s="11">
        <v>0.24761300000000003</v>
      </c>
      <c r="Q337" s="11">
        <v>0.21074900000000002</v>
      </c>
      <c r="R337" s="11">
        <v>0</v>
      </c>
      <c r="S337" s="11">
        <v>0</v>
      </c>
      <c r="T337" s="11">
        <v>0</v>
      </c>
    </row>
    <row r="338" spans="2:20" ht="21" x14ac:dyDescent="0.3">
      <c r="B338" s="2" t="str">
        <f>CONCATENATE(Tabla2[[#This Row],[sistema]],Tabla2[[#This Row],[cia]],Tabla2[[#This Row],[producto]],Tabla2[[#This Row],[producto cia]],Tabla2[[#This Row],[tarifa]],Tabla2[[#This Row],[fee]])</f>
        <v>BALEARESAEQFIJOSIMETRIA2.0TD30</v>
      </c>
      <c r="C338" s="2" t="s">
        <v>27</v>
      </c>
      <c r="D338" s="3" t="s">
        <v>43</v>
      </c>
      <c r="E338" s="2" t="s">
        <v>101</v>
      </c>
      <c r="F338" s="2" t="s">
        <v>46</v>
      </c>
      <c r="G338" s="2" t="s">
        <v>28</v>
      </c>
      <c r="H338" s="2">
        <v>30</v>
      </c>
      <c r="I338" s="9">
        <v>9.2145000000000005E-2</v>
      </c>
      <c r="J338" s="10">
        <v>2.2172000000000001E-2</v>
      </c>
      <c r="K338" s="10">
        <v>0</v>
      </c>
      <c r="L338" s="10">
        <v>0</v>
      </c>
      <c r="M338" s="10">
        <v>0</v>
      </c>
      <c r="N338" s="10">
        <v>0</v>
      </c>
      <c r="O338" s="11">
        <v>0.30240800000000001</v>
      </c>
      <c r="P338" s="11">
        <v>0.24761300000000003</v>
      </c>
      <c r="Q338" s="11">
        <v>0.21074900000000002</v>
      </c>
      <c r="R338" s="11">
        <v>0</v>
      </c>
      <c r="S338" s="11">
        <v>0</v>
      </c>
      <c r="T338" s="11">
        <v>0</v>
      </c>
    </row>
    <row r="339" spans="2:20" ht="21" x14ac:dyDescent="0.3">
      <c r="B339" s="2" t="str">
        <f>CONCATENATE(Tabla2[[#This Row],[sistema]],Tabla2[[#This Row],[cia]],Tabla2[[#This Row],[producto]],Tabla2[[#This Row],[producto cia]],Tabla2[[#This Row],[tarifa]],Tabla2[[#This Row],[fee]])</f>
        <v>BALEARESAEQFIJOARMONIA3.0TD3</v>
      </c>
      <c r="C339" s="2" t="s">
        <v>27</v>
      </c>
      <c r="D339" s="3" t="s">
        <v>43</v>
      </c>
      <c r="E339" s="2" t="s">
        <v>101</v>
      </c>
      <c r="F339" s="2" t="s">
        <v>44</v>
      </c>
      <c r="G339" s="2" t="s">
        <v>33</v>
      </c>
      <c r="H339" s="2">
        <v>3</v>
      </c>
      <c r="I339" s="9">
        <v>3.8308000000000002E-2</v>
      </c>
      <c r="J339" s="10">
        <v>3.2599999999999997E-2</v>
      </c>
      <c r="K339" s="10">
        <v>1.09654E-2</v>
      </c>
      <c r="L339" s="10">
        <v>1.0011000000000001E-2</v>
      </c>
      <c r="M339" s="10">
        <v>7.4869999999999997E-3</v>
      </c>
      <c r="N339" s="10">
        <v>5.483E-3</v>
      </c>
      <c r="O339" s="11">
        <v>0.265546</v>
      </c>
      <c r="P339" s="11">
        <v>0.24429300000000001</v>
      </c>
      <c r="Q339" s="11">
        <v>0.21652299999999999</v>
      </c>
      <c r="R339" s="11">
        <v>0.19825599999999999</v>
      </c>
      <c r="S339" s="11">
        <v>0.17859800000000001</v>
      </c>
      <c r="T339" s="11">
        <v>0.17644799999999999</v>
      </c>
    </row>
    <row r="340" spans="2:20" ht="21" x14ac:dyDescent="0.3">
      <c r="B340" s="2" t="str">
        <f>CONCATENATE(Tabla2[[#This Row],[sistema]],Tabla2[[#This Row],[cia]],Tabla2[[#This Row],[producto]],Tabla2[[#This Row],[producto cia]],Tabla2[[#This Row],[tarifa]],Tabla2[[#This Row],[fee]])</f>
        <v>BALEARESAEQFIJOEQUILIBRIO3.0TD3</v>
      </c>
      <c r="C340" s="2" t="s">
        <v>27</v>
      </c>
      <c r="D340" s="3" t="s">
        <v>43</v>
      </c>
      <c r="E340" s="2" t="s">
        <v>101</v>
      </c>
      <c r="F340" s="2" t="s">
        <v>45</v>
      </c>
      <c r="G340" s="2" t="s">
        <v>33</v>
      </c>
      <c r="H340" s="2">
        <v>3</v>
      </c>
      <c r="I340" s="9">
        <v>3.8308000000000002E-2</v>
      </c>
      <c r="J340" s="10">
        <v>3.2599999999999997E-2</v>
      </c>
      <c r="K340" s="10">
        <v>2.1238E-2</v>
      </c>
      <c r="L340" s="10">
        <v>2.0285000000000001E-2</v>
      </c>
      <c r="M340" s="10">
        <v>1.7760999999999999E-2</v>
      </c>
      <c r="N340" s="10">
        <v>1.5757E-2</v>
      </c>
      <c r="O340" s="11">
        <v>0.265546</v>
      </c>
      <c r="P340" s="11">
        <v>0.24429300000000001</v>
      </c>
      <c r="Q340" s="11">
        <v>0.21652299999999999</v>
      </c>
      <c r="R340" s="11">
        <v>0.19825599999999999</v>
      </c>
      <c r="S340" s="11">
        <v>0.17859800000000001</v>
      </c>
      <c r="T340" s="11">
        <v>0.17644799999999999</v>
      </c>
    </row>
    <row r="341" spans="2:20" ht="21" x14ac:dyDescent="0.3">
      <c r="B341" s="2" t="str">
        <f>CONCATENATE(Tabla2[[#This Row],[sistema]],Tabla2[[#This Row],[cia]],Tabla2[[#This Row],[producto]],Tabla2[[#This Row],[producto cia]],Tabla2[[#This Row],[tarifa]],Tabla2[[#This Row],[fee]])</f>
        <v>BALEARESAEQFIJOSIMETRIA3.0TD3</v>
      </c>
      <c r="C341" s="2" t="s">
        <v>27</v>
      </c>
      <c r="D341" s="3" t="s">
        <v>43</v>
      </c>
      <c r="E341" s="2" t="s">
        <v>101</v>
      </c>
      <c r="F341" s="2" t="s">
        <v>46</v>
      </c>
      <c r="G341" s="2" t="s">
        <v>33</v>
      </c>
      <c r="H341" s="2">
        <v>3</v>
      </c>
      <c r="I341" s="9">
        <v>3.8308000000000002E-2</v>
      </c>
      <c r="J341" s="10">
        <v>3.2599999999999997E-2</v>
      </c>
      <c r="K341" s="10">
        <v>3.5622000000000001E-2</v>
      </c>
      <c r="L341" s="10">
        <v>3.4667999999999997E-2</v>
      </c>
      <c r="M341" s="10">
        <v>3.2143999999999999E-2</v>
      </c>
      <c r="N341" s="10">
        <v>3.014E-2</v>
      </c>
      <c r="O341" s="11">
        <v>0.265546</v>
      </c>
      <c r="P341" s="11">
        <v>0.24429300000000001</v>
      </c>
      <c r="Q341" s="11">
        <v>0.21652299999999999</v>
      </c>
      <c r="R341" s="11">
        <v>0.19825599999999999</v>
      </c>
      <c r="S341" s="11">
        <v>0.17859800000000001</v>
      </c>
      <c r="T341" s="11">
        <v>0.17644799999999999</v>
      </c>
    </row>
    <row r="342" spans="2:20" ht="21" x14ac:dyDescent="0.3">
      <c r="B342" s="2" t="str">
        <f>CONCATENATE(Tabla2[[#This Row],[sistema]],Tabla2[[#This Row],[cia]],Tabla2[[#This Row],[producto]],Tabla2[[#This Row],[producto cia]],Tabla2[[#This Row],[tarifa]],Tabla2[[#This Row],[fee]])</f>
        <v>BALEARESAEQFIJOARMONIA3.0TD6</v>
      </c>
      <c r="C342" s="2" t="s">
        <v>27</v>
      </c>
      <c r="D342" s="3" t="s">
        <v>43</v>
      </c>
      <c r="E342" s="2" t="s">
        <v>101</v>
      </c>
      <c r="F342" s="2" t="s">
        <v>44</v>
      </c>
      <c r="G342" s="2" t="s">
        <v>33</v>
      </c>
      <c r="H342" s="2">
        <v>6</v>
      </c>
      <c r="I342" s="9">
        <v>3.8308000000000002E-2</v>
      </c>
      <c r="J342" s="10">
        <v>3.2599999999999997E-2</v>
      </c>
      <c r="K342" s="10">
        <v>1.09654E-2</v>
      </c>
      <c r="L342" s="10">
        <v>1.0011000000000001E-2</v>
      </c>
      <c r="M342" s="10">
        <v>7.4869999999999997E-3</v>
      </c>
      <c r="N342" s="10">
        <v>5.483E-3</v>
      </c>
      <c r="O342" s="11">
        <v>0.26854600000000001</v>
      </c>
      <c r="P342" s="11">
        <v>0.24729300000000001</v>
      </c>
      <c r="Q342" s="11">
        <v>0.219523</v>
      </c>
      <c r="R342" s="11">
        <v>0.20125599999999999</v>
      </c>
      <c r="S342" s="11">
        <v>0.18159800000000001</v>
      </c>
      <c r="T342" s="11">
        <v>0.179448</v>
      </c>
    </row>
    <row r="343" spans="2:20" ht="21" x14ac:dyDescent="0.3">
      <c r="B343" s="2" t="str">
        <f>CONCATENATE(Tabla2[[#This Row],[sistema]],Tabla2[[#This Row],[cia]],Tabla2[[#This Row],[producto]],Tabla2[[#This Row],[producto cia]],Tabla2[[#This Row],[tarifa]],Tabla2[[#This Row],[fee]])</f>
        <v>BALEARESAEQFIJOEQUILIBRIO3.0TD6</v>
      </c>
      <c r="C343" s="2" t="s">
        <v>27</v>
      </c>
      <c r="D343" s="3" t="s">
        <v>43</v>
      </c>
      <c r="E343" s="2" t="s">
        <v>101</v>
      </c>
      <c r="F343" s="2" t="s">
        <v>45</v>
      </c>
      <c r="G343" s="2" t="s">
        <v>33</v>
      </c>
      <c r="H343" s="2">
        <v>6</v>
      </c>
      <c r="I343" s="9">
        <v>3.8308000000000002E-2</v>
      </c>
      <c r="J343" s="10">
        <v>3.2599999999999997E-2</v>
      </c>
      <c r="K343" s="10">
        <v>2.1238E-2</v>
      </c>
      <c r="L343" s="10">
        <v>2.0285000000000001E-2</v>
      </c>
      <c r="M343" s="10">
        <v>1.7760999999999999E-2</v>
      </c>
      <c r="N343" s="10">
        <v>1.5757E-2</v>
      </c>
      <c r="O343" s="11">
        <v>0.26854600000000001</v>
      </c>
      <c r="P343" s="11">
        <v>0.24729300000000001</v>
      </c>
      <c r="Q343" s="11">
        <v>0.219523</v>
      </c>
      <c r="R343" s="11">
        <v>0.20125599999999999</v>
      </c>
      <c r="S343" s="11">
        <v>0.18159800000000001</v>
      </c>
      <c r="T343" s="11">
        <v>0.179448</v>
      </c>
    </row>
    <row r="344" spans="2:20" ht="21" x14ac:dyDescent="0.3">
      <c r="B344" s="2" t="str">
        <f>CONCATENATE(Tabla2[[#This Row],[sistema]],Tabla2[[#This Row],[cia]],Tabla2[[#This Row],[producto]],Tabla2[[#This Row],[producto cia]],Tabla2[[#This Row],[tarifa]],Tabla2[[#This Row],[fee]])</f>
        <v>BALEARESAEQFIJOSIMETRIA3.0TD6</v>
      </c>
      <c r="C344" s="2" t="s">
        <v>27</v>
      </c>
      <c r="D344" s="3" t="s">
        <v>43</v>
      </c>
      <c r="E344" s="2" t="s">
        <v>101</v>
      </c>
      <c r="F344" s="2" t="s">
        <v>46</v>
      </c>
      <c r="G344" s="2" t="s">
        <v>33</v>
      </c>
      <c r="H344" s="2">
        <v>6</v>
      </c>
      <c r="I344" s="9">
        <v>3.8308000000000002E-2</v>
      </c>
      <c r="J344" s="10">
        <v>3.2599999999999997E-2</v>
      </c>
      <c r="K344" s="10">
        <v>3.5622000000000001E-2</v>
      </c>
      <c r="L344" s="10">
        <v>3.4667999999999997E-2</v>
      </c>
      <c r="M344" s="10">
        <v>3.2143999999999999E-2</v>
      </c>
      <c r="N344" s="10">
        <v>3.014E-2</v>
      </c>
      <c r="O344" s="11">
        <v>0.26854600000000001</v>
      </c>
      <c r="P344" s="11">
        <v>0.24729300000000001</v>
      </c>
      <c r="Q344" s="11">
        <v>0.219523</v>
      </c>
      <c r="R344" s="11">
        <v>0.20125599999999999</v>
      </c>
      <c r="S344" s="11">
        <v>0.18159800000000001</v>
      </c>
      <c r="T344" s="11">
        <v>0.179448</v>
      </c>
    </row>
    <row r="345" spans="2:20" ht="21" x14ac:dyDescent="0.3">
      <c r="B345" s="2" t="str">
        <f>CONCATENATE(Tabla2[[#This Row],[sistema]],Tabla2[[#This Row],[cia]],Tabla2[[#This Row],[producto]],Tabla2[[#This Row],[producto cia]],Tabla2[[#This Row],[tarifa]],Tabla2[[#This Row],[fee]])</f>
        <v>BALEARESAEQFIJOARMONIA3.0TD8</v>
      </c>
      <c r="C345" s="2" t="s">
        <v>27</v>
      </c>
      <c r="D345" s="3" t="s">
        <v>43</v>
      </c>
      <c r="E345" s="2" t="s">
        <v>101</v>
      </c>
      <c r="F345" s="2" t="s">
        <v>44</v>
      </c>
      <c r="G345" s="2" t="s">
        <v>33</v>
      </c>
      <c r="H345" s="2">
        <v>8</v>
      </c>
      <c r="I345" s="9">
        <v>3.8308000000000002E-2</v>
      </c>
      <c r="J345" s="10">
        <v>3.2599999999999997E-2</v>
      </c>
      <c r="K345" s="10">
        <v>1.09654E-2</v>
      </c>
      <c r="L345" s="10">
        <v>1.0011000000000001E-2</v>
      </c>
      <c r="M345" s="10">
        <v>7.4869999999999997E-3</v>
      </c>
      <c r="N345" s="10">
        <v>5.483E-3</v>
      </c>
      <c r="O345" s="11">
        <v>0.27054600000000001</v>
      </c>
      <c r="P345" s="11">
        <v>0.24929300000000001</v>
      </c>
      <c r="Q345" s="11">
        <v>0.221523</v>
      </c>
      <c r="R345" s="11">
        <v>0.20325599999999999</v>
      </c>
      <c r="S345" s="11">
        <v>0.18359800000000001</v>
      </c>
      <c r="T345" s="11">
        <v>0.181448</v>
      </c>
    </row>
    <row r="346" spans="2:20" ht="21" x14ac:dyDescent="0.3">
      <c r="B346" s="2" t="str">
        <f>CONCATENATE(Tabla2[[#This Row],[sistema]],Tabla2[[#This Row],[cia]],Tabla2[[#This Row],[producto]],Tabla2[[#This Row],[producto cia]],Tabla2[[#This Row],[tarifa]],Tabla2[[#This Row],[fee]])</f>
        <v>BALEARESAEQFIJOEQUILIBRIO3.0TD8</v>
      </c>
      <c r="C346" s="2" t="s">
        <v>27</v>
      </c>
      <c r="D346" s="3" t="s">
        <v>43</v>
      </c>
      <c r="E346" s="2" t="s">
        <v>101</v>
      </c>
      <c r="F346" s="2" t="s">
        <v>45</v>
      </c>
      <c r="G346" s="2" t="s">
        <v>33</v>
      </c>
      <c r="H346" s="2">
        <v>8</v>
      </c>
      <c r="I346" s="9">
        <v>3.8308000000000002E-2</v>
      </c>
      <c r="J346" s="10">
        <v>3.2599999999999997E-2</v>
      </c>
      <c r="K346" s="10">
        <v>2.1238E-2</v>
      </c>
      <c r="L346" s="10">
        <v>2.0285000000000001E-2</v>
      </c>
      <c r="M346" s="10">
        <v>1.7760999999999999E-2</v>
      </c>
      <c r="N346" s="10">
        <v>1.5757E-2</v>
      </c>
      <c r="O346" s="11">
        <v>0.27054600000000001</v>
      </c>
      <c r="P346" s="11">
        <v>0.24929300000000001</v>
      </c>
      <c r="Q346" s="11">
        <v>0.221523</v>
      </c>
      <c r="R346" s="11">
        <v>0.20325599999999999</v>
      </c>
      <c r="S346" s="11">
        <v>0.18359800000000001</v>
      </c>
      <c r="T346" s="11">
        <v>0.181448</v>
      </c>
    </row>
    <row r="347" spans="2:20" ht="21" x14ac:dyDescent="0.3">
      <c r="B347" s="2" t="str">
        <f>CONCATENATE(Tabla2[[#This Row],[sistema]],Tabla2[[#This Row],[cia]],Tabla2[[#This Row],[producto]],Tabla2[[#This Row],[producto cia]],Tabla2[[#This Row],[tarifa]],Tabla2[[#This Row],[fee]])</f>
        <v>BALEARESAEQFIJOSIMETRIA3.0TD8</v>
      </c>
      <c r="C347" s="2" t="s">
        <v>27</v>
      </c>
      <c r="D347" s="3" t="s">
        <v>43</v>
      </c>
      <c r="E347" s="2" t="s">
        <v>101</v>
      </c>
      <c r="F347" s="2" t="s">
        <v>46</v>
      </c>
      <c r="G347" s="2" t="s">
        <v>33</v>
      </c>
      <c r="H347" s="2">
        <v>8</v>
      </c>
      <c r="I347" s="9">
        <v>3.8308000000000002E-2</v>
      </c>
      <c r="J347" s="10">
        <v>3.2599999999999997E-2</v>
      </c>
      <c r="K347" s="10">
        <v>3.5622000000000001E-2</v>
      </c>
      <c r="L347" s="10">
        <v>3.4667999999999997E-2</v>
      </c>
      <c r="M347" s="10">
        <v>3.2143999999999999E-2</v>
      </c>
      <c r="N347" s="10">
        <v>3.014E-2</v>
      </c>
      <c r="O347" s="11">
        <v>0.27054600000000001</v>
      </c>
      <c r="P347" s="11">
        <v>0.24929300000000001</v>
      </c>
      <c r="Q347" s="11">
        <v>0.221523</v>
      </c>
      <c r="R347" s="11">
        <v>0.20325599999999999</v>
      </c>
      <c r="S347" s="11">
        <v>0.18359800000000001</v>
      </c>
      <c r="T347" s="11">
        <v>0.181448</v>
      </c>
    </row>
    <row r="348" spans="2:20" ht="21" x14ac:dyDescent="0.3">
      <c r="B348" s="2" t="str">
        <f>CONCATENATE(Tabla2[[#This Row],[sistema]],Tabla2[[#This Row],[cia]],Tabla2[[#This Row],[producto]],Tabla2[[#This Row],[producto cia]],Tabla2[[#This Row],[tarifa]],Tabla2[[#This Row],[fee]])</f>
        <v>BALEARESAEQFIJOARMONIA3.0TD10</v>
      </c>
      <c r="C348" s="2" t="s">
        <v>27</v>
      </c>
      <c r="D348" s="3" t="s">
        <v>43</v>
      </c>
      <c r="E348" s="2" t="s">
        <v>101</v>
      </c>
      <c r="F348" s="2" t="s">
        <v>44</v>
      </c>
      <c r="G348" s="2" t="s">
        <v>33</v>
      </c>
      <c r="H348" s="2">
        <v>10</v>
      </c>
      <c r="I348" s="9">
        <v>3.8308000000000002E-2</v>
      </c>
      <c r="J348" s="10">
        <v>3.2599999999999997E-2</v>
      </c>
      <c r="K348" s="10">
        <v>1.09654E-2</v>
      </c>
      <c r="L348" s="10">
        <v>1.0011000000000001E-2</v>
      </c>
      <c r="M348" s="10">
        <v>7.4869999999999997E-3</v>
      </c>
      <c r="N348" s="10">
        <v>5.483E-3</v>
      </c>
      <c r="O348" s="11">
        <v>0.27254600000000001</v>
      </c>
      <c r="P348" s="11">
        <v>0.25129299999999999</v>
      </c>
      <c r="Q348" s="11">
        <v>0.223523</v>
      </c>
      <c r="R348" s="11">
        <v>0.20525599999999999</v>
      </c>
      <c r="S348" s="11">
        <v>0.18559800000000001</v>
      </c>
      <c r="T348" s="11">
        <v>0.183448</v>
      </c>
    </row>
    <row r="349" spans="2:20" ht="21" x14ac:dyDescent="0.3">
      <c r="B349" s="2" t="str">
        <f>CONCATENATE(Tabla2[[#This Row],[sistema]],Tabla2[[#This Row],[cia]],Tabla2[[#This Row],[producto]],Tabla2[[#This Row],[producto cia]],Tabla2[[#This Row],[tarifa]],Tabla2[[#This Row],[fee]])</f>
        <v>BALEARESAEQFIJOEQUILIBRIO3.0TD10</v>
      </c>
      <c r="C349" s="2" t="s">
        <v>27</v>
      </c>
      <c r="D349" s="3" t="s">
        <v>43</v>
      </c>
      <c r="E349" s="2" t="s">
        <v>101</v>
      </c>
      <c r="F349" s="2" t="s">
        <v>45</v>
      </c>
      <c r="G349" s="2" t="s">
        <v>33</v>
      </c>
      <c r="H349" s="2">
        <v>10</v>
      </c>
      <c r="I349" s="9">
        <v>3.8308000000000002E-2</v>
      </c>
      <c r="J349" s="10">
        <v>3.2599999999999997E-2</v>
      </c>
      <c r="K349" s="10">
        <v>2.1238E-2</v>
      </c>
      <c r="L349" s="10">
        <v>2.0285000000000001E-2</v>
      </c>
      <c r="M349" s="10">
        <v>1.7760999999999999E-2</v>
      </c>
      <c r="N349" s="10">
        <v>1.5757E-2</v>
      </c>
      <c r="O349" s="11">
        <v>0.27254600000000001</v>
      </c>
      <c r="P349" s="11">
        <v>0.25129299999999999</v>
      </c>
      <c r="Q349" s="11">
        <v>0.223523</v>
      </c>
      <c r="R349" s="11">
        <v>0.20525599999999999</v>
      </c>
      <c r="S349" s="11">
        <v>0.18559800000000001</v>
      </c>
      <c r="T349" s="11">
        <v>0.183448</v>
      </c>
    </row>
    <row r="350" spans="2:20" ht="21" x14ac:dyDescent="0.3">
      <c r="B350" s="2" t="str">
        <f>CONCATENATE(Tabla2[[#This Row],[sistema]],Tabla2[[#This Row],[cia]],Tabla2[[#This Row],[producto]],Tabla2[[#This Row],[producto cia]],Tabla2[[#This Row],[tarifa]],Tabla2[[#This Row],[fee]])</f>
        <v>BALEARESAEQFIJOSIMETRIA3.0TD10</v>
      </c>
      <c r="C350" s="2" t="s">
        <v>27</v>
      </c>
      <c r="D350" s="3" t="s">
        <v>43</v>
      </c>
      <c r="E350" s="2" t="s">
        <v>101</v>
      </c>
      <c r="F350" s="2" t="s">
        <v>46</v>
      </c>
      <c r="G350" s="2" t="s">
        <v>33</v>
      </c>
      <c r="H350" s="2">
        <v>10</v>
      </c>
      <c r="I350" s="9">
        <v>3.8308000000000002E-2</v>
      </c>
      <c r="J350" s="10">
        <v>3.2599999999999997E-2</v>
      </c>
      <c r="K350" s="10">
        <v>3.5622000000000001E-2</v>
      </c>
      <c r="L350" s="10">
        <v>3.4667999999999997E-2</v>
      </c>
      <c r="M350" s="10">
        <v>3.2143999999999999E-2</v>
      </c>
      <c r="N350" s="10">
        <v>3.014E-2</v>
      </c>
      <c r="O350" s="11">
        <v>0.27254600000000001</v>
      </c>
      <c r="P350" s="11">
        <v>0.25129299999999999</v>
      </c>
      <c r="Q350" s="11">
        <v>0.223523</v>
      </c>
      <c r="R350" s="11">
        <v>0.20525599999999999</v>
      </c>
      <c r="S350" s="11">
        <v>0.18559800000000001</v>
      </c>
      <c r="T350" s="11">
        <v>0.183448</v>
      </c>
    </row>
    <row r="351" spans="2:20" ht="21" x14ac:dyDescent="0.3">
      <c r="B351" s="2" t="str">
        <f>CONCATENATE(Tabla2[[#This Row],[sistema]],Tabla2[[#This Row],[cia]],Tabla2[[#This Row],[producto]],Tabla2[[#This Row],[producto cia]],Tabla2[[#This Row],[tarifa]],Tabla2[[#This Row],[fee]])</f>
        <v>BALEARESAEQFIJOARMONIA3.0TD15</v>
      </c>
      <c r="C351" s="2" t="s">
        <v>27</v>
      </c>
      <c r="D351" s="3" t="s">
        <v>43</v>
      </c>
      <c r="E351" s="2" t="s">
        <v>101</v>
      </c>
      <c r="F351" s="2" t="s">
        <v>44</v>
      </c>
      <c r="G351" s="2" t="s">
        <v>33</v>
      </c>
      <c r="H351" s="2">
        <v>15</v>
      </c>
      <c r="I351" s="9">
        <v>3.8308000000000002E-2</v>
      </c>
      <c r="J351" s="10">
        <v>3.2599999999999997E-2</v>
      </c>
      <c r="K351" s="10">
        <v>1.09654E-2</v>
      </c>
      <c r="L351" s="10">
        <v>1.0011000000000001E-2</v>
      </c>
      <c r="M351" s="10">
        <v>7.4869999999999997E-3</v>
      </c>
      <c r="N351" s="10">
        <v>5.483E-3</v>
      </c>
      <c r="O351" s="11">
        <v>0.27754600000000001</v>
      </c>
      <c r="P351" s="11">
        <v>0.25629299999999999</v>
      </c>
      <c r="Q351" s="11">
        <v>0.228523</v>
      </c>
      <c r="R351" s="11">
        <v>0.210256</v>
      </c>
      <c r="S351" s="11">
        <v>0.19059800000000002</v>
      </c>
      <c r="T351" s="11">
        <v>0.188448</v>
      </c>
    </row>
    <row r="352" spans="2:20" ht="21" x14ac:dyDescent="0.3">
      <c r="B352" s="2" t="str">
        <f>CONCATENATE(Tabla2[[#This Row],[sistema]],Tabla2[[#This Row],[cia]],Tabla2[[#This Row],[producto]],Tabla2[[#This Row],[producto cia]],Tabla2[[#This Row],[tarifa]],Tabla2[[#This Row],[fee]])</f>
        <v>BALEARESAEQFIJOEQUILIBRIO3.0TD15</v>
      </c>
      <c r="C352" s="2" t="s">
        <v>27</v>
      </c>
      <c r="D352" s="3" t="s">
        <v>43</v>
      </c>
      <c r="E352" s="2" t="s">
        <v>101</v>
      </c>
      <c r="F352" s="2" t="s">
        <v>45</v>
      </c>
      <c r="G352" s="2" t="s">
        <v>33</v>
      </c>
      <c r="H352" s="2">
        <v>15</v>
      </c>
      <c r="I352" s="9">
        <v>3.8308000000000002E-2</v>
      </c>
      <c r="J352" s="10">
        <v>3.2599999999999997E-2</v>
      </c>
      <c r="K352" s="10">
        <v>2.1238E-2</v>
      </c>
      <c r="L352" s="10">
        <v>2.0285000000000001E-2</v>
      </c>
      <c r="M352" s="10">
        <v>1.7760999999999999E-2</v>
      </c>
      <c r="N352" s="10">
        <v>1.5757E-2</v>
      </c>
      <c r="O352" s="11">
        <v>0.27754600000000001</v>
      </c>
      <c r="P352" s="11">
        <v>0.25629299999999999</v>
      </c>
      <c r="Q352" s="11">
        <v>0.228523</v>
      </c>
      <c r="R352" s="11">
        <v>0.210256</v>
      </c>
      <c r="S352" s="11">
        <v>0.19059800000000002</v>
      </c>
      <c r="T352" s="11">
        <v>0.188448</v>
      </c>
    </row>
    <row r="353" spans="2:20" ht="21" x14ac:dyDescent="0.3">
      <c r="B353" s="2" t="str">
        <f>CONCATENATE(Tabla2[[#This Row],[sistema]],Tabla2[[#This Row],[cia]],Tabla2[[#This Row],[producto]],Tabla2[[#This Row],[producto cia]],Tabla2[[#This Row],[tarifa]],Tabla2[[#This Row],[fee]])</f>
        <v>BALEARESAEQFIJOSIMETRIA3.0TD15</v>
      </c>
      <c r="C353" s="2" t="s">
        <v>27</v>
      </c>
      <c r="D353" s="3" t="s">
        <v>43</v>
      </c>
      <c r="E353" s="2" t="s">
        <v>101</v>
      </c>
      <c r="F353" s="2" t="s">
        <v>46</v>
      </c>
      <c r="G353" s="2" t="s">
        <v>33</v>
      </c>
      <c r="H353" s="2">
        <v>15</v>
      </c>
      <c r="I353" s="9">
        <v>3.8308000000000002E-2</v>
      </c>
      <c r="J353" s="10">
        <v>3.2599999999999997E-2</v>
      </c>
      <c r="K353" s="10">
        <v>3.5622000000000001E-2</v>
      </c>
      <c r="L353" s="10">
        <v>3.4667999999999997E-2</v>
      </c>
      <c r="M353" s="10">
        <v>3.2143999999999999E-2</v>
      </c>
      <c r="N353" s="10">
        <v>3.014E-2</v>
      </c>
      <c r="O353" s="11">
        <v>0.27754600000000001</v>
      </c>
      <c r="P353" s="11">
        <v>0.25629299999999999</v>
      </c>
      <c r="Q353" s="11">
        <v>0.228523</v>
      </c>
      <c r="R353" s="11">
        <v>0.210256</v>
      </c>
      <c r="S353" s="11">
        <v>0.19059800000000002</v>
      </c>
      <c r="T353" s="11">
        <v>0.188448</v>
      </c>
    </row>
    <row r="354" spans="2:20" ht="21" x14ac:dyDescent="0.3">
      <c r="B354" s="2" t="str">
        <f>CONCATENATE(Tabla2[[#This Row],[sistema]],Tabla2[[#This Row],[cia]],Tabla2[[#This Row],[producto]],Tabla2[[#This Row],[producto cia]],Tabla2[[#This Row],[tarifa]],Tabla2[[#This Row],[fee]])</f>
        <v>BALEARESAEQFIJOARMONIA3.0TD20</v>
      </c>
      <c r="C354" s="2" t="s">
        <v>27</v>
      </c>
      <c r="D354" s="3" t="s">
        <v>43</v>
      </c>
      <c r="E354" s="2" t="s">
        <v>101</v>
      </c>
      <c r="F354" s="2" t="s">
        <v>44</v>
      </c>
      <c r="G354" s="2" t="s">
        <v>33</v>
      </c>
      <c r="H354" s="2">
        <v>20</v>
      </c>
      <c r="I354" s="9">
        <v>3.8308000000000002E-2</v>
      </c>
      <c r="J354" s="10">
        <v>3.2599999999999997E-2</v>
      </c>
      <c r="K354" s="10">
        <v>1.09654E-2</v>
      </c>
      <c r="L354" s="10">
        <v>1.0011000000000001E-2</v>
      </c>
      <c r="M354" s="10">
        <v>7.4869999999999997E-3</v>
      </c>
      <c r="N354" s="10">
        <v>5.483E-3</v>
      </c>
      <c r="O354" s="11">
        <v>0.28254600000000002</v>
      </c>
      <c r="P354" s="11">
        <v>0.261293</v>
      </c>
      <c r="Q354" s="11">
        <v>0.23352300000000001</v>
      </c>
      <c r="R354" s="11">
        <v>0.215256</v>
      </c>
      <c r="S354" s="11">
        <v>0.19559800000000002</v>
      </c>
      <c r="T354" s="11">
        <v>0.19344800000000001</v>
      </c>
    </row>
    <row r="355" spans="2:20" ht="21" x14ac:dyDescent="0.3">
      <c r="B355" s="2" t="str">
        <f>CONCATENATE(Tabla2[[#This Row],[sistema]],Tabla2[[#This Row],[cia]],Tabla2[[#This Row],[producto]],Tabla2[[#This Row],[producto cia]],Tabla2[[#This Row],[tarifa]],Tabla2[[#This Row],[fee]])</f>
        <v>BALEARESAEQFIJOEQUILIBRIO3.0TD20</v>
      </c>
      <c r="C355" s="2" t="s">
        <v>27</v>
      </c>
      <c r="D355" s="3" t="s">
        <v>43</v>
      </c>
      <c r="E355" s="2" t="s">
        <v>101</v>
      </c>
      <c r="F355" s="2" t="s">
        <v>45</v>
      </c>
      <c r="G355" s="2" t="s">
        <v>33</v>
      </c>
      <c r="H355" s="2">
        <v>20</v>
      </c>
      <c r="I355" s="9">
        <v>3.8308000000000002E-2</v>
      </c>
      <c r="J355" s="10">
        <v>3.2599999999999997E-2</v>
      </c>
      <c r="K355" s="10">
        <v>2.1238E-2</v>
      </c>
      <c r="L355" s="10">
        <v>2.0285000000000001E-2</v>
      </c>
      <c r="M355" s="10">
        <v>1.7760999999999999E-2</v>
      </c>
      <c r="N355" s="10">
        <v>1.5757E-2</v>
      </c>
      <c r="O355" s="11">
        <v>0.28254600000000002</v>
      </c>
      <c r="P355" s="11">
        <v>0.261293</v>
      </c>
      <c r="Q355" s="11">
        <v>0.23352300000000001</v>
      </c>
      <c r="R355" s="11">
        <v>0.215256</v>
      </c>
      <c r="S355" s="11">
        <v>0.19559800000000002</v>
      </c>
      <c r="T355" s="11">
        <v>0.19344800000000001</v>
      </c>
    </row>
    <row r="356" spans="2:20" ht="21" x14ac:dyDescent="0.3">
      <c r="B356" s="2" t="str">
        <f>CONCATENATE(Tabla2[[#This Row],[sistema]],Tabla2[[#This Row],[cia]],Tabla2[[#This Row],[producto]],Tabla2[[#This Row],[producto cia]],Tabla2[[#This Row],[tarifa]],Tabla2[[#This Row],[fee]])</f>
        <v>BALEARESAEQFIJOSIMETRIA3.0TD20</v>
      </c>
      <c r="C356" s="2" t="s">
        <v>27</v>
      </c>
      <c r="D356" s="3" t="s">
        <v>43</v>
      </c>
      <c r="E356" s="2" t="s">
        <v>101</v>
      </c>
      <c r="F356" s="2" t="s">
        <v>46</v>
      </c>
      <c r="G356" s="2" t="s">
        <v>33</v>
      </c>
      <c r="H356" s="2">
        <v>20</v>
      </c>
      <c r="I356" s="9">
        <v>3.8308000000000002E-2</v>
      </c>
      <c r="J356" s="10">
        <v>3.2599999999999997E-2</v>
      </c>
      <c r="K356" s="10">
        <v>3.5622000000000001E-2</v>
      </c>
      <c r="L356" s="10">
        <v>3.4667999999999997E-2</v>
      </c>
      <c r="M356" s="10">
        <v>3.2143999999999999E-2</v>
      </c>
      <c r="N356" s="10">
        <v>3.014E-2</v>
      </c>
      <c r="O356" s="11">
        <v>0.28254600000000002</v>
      </c>
      <c r="P356" s="11">
        <v>0.261293</v>
      </c>
      <c r="Q356" s="11">
        <v>0.23352300000000001</v>
      </c>
      <c r="R356" s="11">
        <v>0.215256</v>
      </c>
      <c r="S356" s="11">
        <v>0.19559800000000002</v>
      </c>
      <c r="T356" s="11">
        <v>0.19344800000000001</v>
      </c>
    </row>
    <row r="357" spans="2:20" ht="21" x14ac:dyDescent="0.3">
      <c r="B357" s="2" t="str">
        <f>CONCATENATE(Tabla2[[#This Row],[sistema]],Tabla2[[#This Row],[cia]],Tabla2[[#This Row],[producto]],Tabla2[[#This Row],[producto cia]],Tabla2[[#This Row],[tarifa]],Tabla2[[#This Row],[fee]])</f>
        <v>BALEARESAEQFIJOARMONIA3.0TD25</v>
      </c>
      <c r="C357" s="2" t="s">
        <v>27</v>
      </c>
      <c r="D357" s="3" t="s">
        <v>43</v>
      </c>
      <c r="E357" s="2" t="s">
        <v>101</v>
      </c>
      <c r="F357" s="2" t="s">
        <v>44</v>
      </c>
      <c r="G357" s="2" t="s">
        <v>33</v>
      </c>
      <c r="H357" s="2">
        <v>25</v>
      </c>
      <c r="I357" s="9">
        <v>3.8308000000000002E-2</v>
      </c>
      <c r="J357" s="10">
        <v>3.2599999999999997E-2</v>
      </c>
      <c r="K357" s="10">
        <v>1.09654E-2</v>
      </c>
      <c r="L357" s="10">
        <v>1.0011000000000001E-2</v>
      </c>
      <c r="M357" s="10">
        <v>7.4869999999999997E-3</v>
      </c>
      <c r="N357" s="10">
        <v>5.483E-3</v>
      </c>
      <c r="O357" s="11">
        <v>0.28754600000000002</v>
      </c>
      <c r="P357" s="11">
        <v>0.266293</v>
      </c>
      <c r="Q357" s="11">
        <v>0.23852300000000001</v>
      </c>
      <c r="R357" s="11">
        <v>0.22025600000000001</v>
      </c>
      <c r="S357" s="11">
        <v>0.20059800000000003</v>
      </c>
      <c r="T357" s="11">
        <v>0.19844800000000001</v>
      </c>
    </row>
    <row r="358" spans="2:20" ht="21" x14ac:dyDescent="0.3">
      <c r="B358" s="2" t="str">
        <f>CONCATENATE(Tabla2[[#This Row],[sistema]],Tabla2[[#This Row],[cia]],Tabla2[[#This Row],[producto]],Tabla2[[#This Row],[producto cia]],Tabla2[[#This Row],[tarifa]],Tabla2[[#This Row],[fee]])</f>
        <v>BALEARESAEQFIJOEQUILIBRIO3.0TD25</v>
      </c>
      <c r="C358" s="2" t="s">
        <v>27</v>
      </c>
      <c r="D358" s="3" t="s">
        <v>43</v>
      </c>
      <c r="E358" s="2" t="s">
        <v>101</v>
      </c>
      <c r="F358" s="2" t="s">
        <v>45</v>
      </c>
      <c r="G358" s="2" t="s">
        <v>33</v>
      </c>
      <c r="H358" s="2">
        <v>25</v>
      </c>
      <c r="I358" s="9">
        <v>3.8308000000000002E-2</v>
      </c>
      <c r="J358" s="10">
        <v>3.2599999999999997E-2</v>
      </c>
      <c r="K358" s="10">
        <v>2.1238E-2</v>
      </c>
      <c r="L358" s="10">
        <v>2.0285000000000001E-2</v>
      </c>
      <c r="M358" s="10">
        <v>1.7760999999999999E-2</v>
      </c>
      <c r="N358" s="10">
        <v>1.5757E-2</v>
      </c>
      <c r="O358" s="11">
        <v>0.28754600000000002</v>
      </c>
      <c r="P358" s="11">
        <v>0.266293</v>
      </c>
      <c r="Q358" s="11">
        <v>0.23852300000000001</v>
      </c>
      <c r="R358" s="11">
        <v>0.22025600000000001</v>
      </c>
      <c r="S358" s="11">
        <v>0.20059800000000003</v>
      </c>
      <c r="T358" s="11">
        <v>0.19844800000000001</v>
      </c>
    </row>
    <row r="359" spans="2:20" ht="21" x14ac:dyDescent="0.3">
      <c r="B359" s="2" t="str">
        <f>CONCATENATE(Tabla2[[#This Row],[sistema]],Tabla2[[#This Row],[cia]],Tabla2[[#This Row],[producto]],Tabla2[[#This Row],[producto cia]],Tabla2[[#This Row],[tarifa]],Tabla2[[#This Row],[fee]])</f>
        <v>BALEARESAEQFIJOSIMETRIA3.0TD25</v>
      </c>
      <c r="C359" s="2" t="s">
        <v>27</v>
      </c>
      <c r="D359" s="3" t="s">
        <v>43</v>
      </c>
      <c r="E359" s="2" t="s">
        <v>101</v>
      </c>
      <c r="F359" s="2" t="s">
        <v>46</v>
      </c>
      <c r="G359" s="2" t="s">
        <v>33</v>
      </c>
      <c r="H359" s="2">
        <v>25</v>
      </c>
      <c r="I359" s="9">
        <v>3.8308000000000002E-2</v>
      </c>
      <c r="J359" s="10">
        <v>3.2599999999999997E-2</v>
      </c>
      <c r="K359" s="10">
        <v>3.5622000000000001E-2</v>
      </c>
      <c r="L359" s="10">
        <v>3.4667999999999997E-2</v>
      </c>
      <c r="M359" s="10">
        <v>3.2143999999999999E-2</v>
      </c>
      <c r="N359" s="10">
        <v>3.014E-2</v>
      </c>
      <c r="O359" s="11">
        <v>0.28754600000000002</v>
      </c>
      <c r="P359" s="11">
        <v>0.266293</v>
      </c>
      <c r="Q359" s="11">
        <v>0.23852300000000001</v>
      </c>
      <c r="R359" s="11">
        <v>0.22025600000000001</v>
      </c>
      <c r="S359" s="11">
        <v>0.20059800000000003</v>
      </c>
      <c r="T359" s="11">
        <v>0.19844800000000001</v>
      </c>
    </row>
    <row r="360" spans="2:20" ht="21" x14ac:dyDescent="0.3">
      <c r="B360" s="2" t="str">
        <f>CONCATENATE(Tabla2[[#This Row],[sistema]],Tabla2[[#This Row],[cia]],Tabla2[[#This Row],[producto]],Tabla2[[#This Row],[producto cia]],Tabla2[[#This Row],[tarifa]],Tabla2[[#This Row],[fee]])</f>
        <v>BALEARESAEQFIJOARMONIA3.0TD30</v>
      </c>
      <c r="C360" s="2" t="s">
        <v>27</v>
      </c>
      <c r="D360" s="3" t="s">
        <v>43</v>
      </c>
      <c r="E360" s="2" t="s">
        <v>101</v>
      </c>
      <c r="F360" s="2" t="s">
        <v>44</v>
      </c>
      <c r="G360" s="2" t="s">
        <v>33</v>
      </c>
      <c r="H360" s="2">
        <v>30</v>
      </c>
      <c r="I360" s="9">
        <v>3.8308000000000002E-2</v>
      </c>
      <c r="J360" s="10">
        <v>3.2599999999999997E-2</v>
      </c>
      <c r="K360" s="10">
        <v>1.09654E-2</v>
      </c>
      <c r="L360" s="10">
        <v>1.0011000000000001E-2</v>
      </c>
      <c r="M360" s="10">
        <v>7.4869999999999997E-3</v>
      </c>
      <c r="N360" s="10">
        <v>5.483E-3</v>
      </c>
      <c r="O360" s="11">
        <v>0.29254600000000003</v>
      </c>
      <c r="P360" s="11">
        <v>0.27129300000000001</v>
      </c>
      <c r="Q360" s="11">
        <v>0.24352300000000002</v>
      </c>
      <c r="R360" s="11">
        <v>0.22525600000000001</v>
      </c>
      <c r="S360" s="11">
        <v>0.20559800000000003</v>
      </c>
      <c r="T360" s="11">
        <v>0.20344800000000002</v>
      </c>
    </row>
    <row r="361" spans="2:20" ht="21" x14ac:dyDescent="0.3">
      <c r="B361" s="2" t="str">
        <f>CONCATENATE(Tabla2[[#This Row],[sistema]],Tabla2[[#This Row],[cia]],Tabla2[[#This Row],[producto]],Tabla2[[#This Row],[producto cia]],Tabla2[[#This Row],[tarifa]],Tabla2[[#This Row],[fee]])</f>
        <v>BALEARESAEQFIJOEQUILIBRIO3.0TD30</v>
      </c>
      <c r="C361" s="2" t="s">
        <v>27</v>
      </c>
      <c r="D361" s="3" t="s">
        <v>43</v>
      </c>
      <c r="E361" s="2" t="s">
        <v>101</v>
      </c>
      <c r="F361" s="2" t="s">
        <v>45</v>
      </c>
      <c r="G361" s="2" t="s">
        <v>33</v>
      </c>
      <c r="H361" s="2">
        <v>30</v>
      </c>
      <c r="I361" s="9">
        <v>3.8308000000000002E-2</v>
      </c>
      <c r="J361" s="10">
        <v>3.2599999999999997E-2</v>
      </c>
      <c r="K361" s="10">
        <v>2.1238E-2</v>
      </c>
      <c r="L361" s="10">
        <v>2.0285000000000001E-2</v>
      </c>
      <c r="M361" s="10">
        <v>1.7760999999999999E-2</v>
      </c>
      <c r="N361" s="10">
        <v>1.5757E-2</v>
      </c>
      <c r="O361" s="11">
        <v>0.29254600000000003</v>
      </c>
      <c r="P361" s="11">
        <v>0.27129300000000001</v>
      </c>
      <c r="Q361" s="11">
        <v>0.24352300000000002</v>
      </c>
      <c r="R361" s="11">
        <v>0.22525600000000001</v>
      </c>
      <c r="S361" s="11">
        <v>0.20559800000000003</v>
      </c>
      <c r="T361" s="11">
        <v>0.20344800000000002</v>
      </c>
    </row>
    <row r="362" spans="2:20" ht="21" x14ac:dyDescent="0.3">
      <c r="B362" s="2" t="str">
        <f>CONCATENATE(Tabla2[[#This Row],[sistema]],Tabla2[[#This Row],[cia]],Tabla2[[#This Row],[producto]],Tabla2[[#This Row],[producto cia]],Tabla2[[#This Row],[tarifa]],Tabla2[[#This Row],[fee]])</f>
        <v>BALEARESAEQFIJOSIMETRIA3.0TD30</v>
      </c>
      <c r="C362" s="2" t="s">
        <v>27</v>
      </c>
      <c r="D362" s="3" t="s">
        <v>43</v>
      </c>
      <c r="E362" s="2" t="s">
        <v>101</v>
      </c>
      <c r="F362" s="2" t="s">
        <v>46</v>
      </c>
      <c r="G362" s="2" t="s">
        <v>33</v>
      </c>
      <c r="H362" s="2">
        <v>30</v>
      </c>
      <c r="I362" s="9">
        <v>3.8308000000000002E-2</v>
      </c>
      <c r="J362" s="10">
        <v>3.2599999999999997E-2</v>
      </c>
      <c r="K362" s="10">
        <v>3.5622000000000001E-2</v>
      </c>
      <c r="L362" s="10">
        <v>3.4667999999999997E-2</v>
      </c>
      <c r="M362" s="10">
        <v>3.2143999999999999E-2</v>
      </c>
      <c r="N362" s="10">
        <v>3.014E-2</v>
      </c>
      <c r="O362" s="11">
        <v>0.29254600000000003</v>
      </c>
      <c r="P362" s="11">
        <v>0.27129300000000001</v>
      </c>
      <c r="Q362" s="11">
        <v>0.24352300000000002</v>
      </c>
      <c r="R362" s="11">
        <v>0.22525600000000001</v>
      </c>
      <c r="S362" s="11">
        <v>0.20559800000000003</v>
      </c>
      <c r="T362" s="11">
        <v>0.20344800000000002</v>
      </c>
    </row>
    <row r="363" spans="2:20" ht="21" x14ac:dyDescent="0.3">
      <c r="B363" s="2" t="str">
        <f>CONCATENATE(Tabla2[[#This Row],[sistema]],Tabla2[[#This Row],[cia]],Tabla2[[#This Row],[producto]],Tabla2[[#This Row],[producto cia]],Tabla2[[#This Row],[tarifa]],Tabla2[[#This Row],[fee]])</f>
        <v>BALEARESAEQFIJOARMONIA6.1TD1.5</v>
      </c>
      <c r="C363" s="2" t="s">
        <v>27</v>
      </c>
      <c r="D363" s="3" t="s">
        <v>43</v>
      </c>
      <c r="E363" s="2" t="s">
        <v>101</v>
      </c>
      <c r="F363" s="2" t="s">
        <v>44</v>
      </c>
      <c r="G363" s="2" t="s">
        <v>34</v>
      </c>
      <c r="H363" s="2">
        <v>1.5</v>
      </c>
      <c r="I363" s="9">
        <v>6.2918000000000002E-2</v>
      </c>
      <c r="J363" s="10">
        <v>5.4358999999999998E-2</v>
      </c>
      <c r="K363" s="10">
        <v>2.8295000000000001E-2</v>
      </c>
      <c r="L363" s="10">
        <v>2.3453999999999999E-2</v>
      </c>
      <c r="M363" s="10">
        <v>5.2290000000000001E-3</v>
      </c>
      <c r="N363" s="10">
        <v>3.1480000000000002E-3</v>
      </c>
      <c r="O363" s="11">
        <v>0.22850799999999999</v>
      </c>
      <c r="P363" s="11">
        <v>0.20527999999999999</v>
      </c>
      <c r="Q363" s="11">
        <v>0.193105</v>
      </c>
      <c r="R363" s="11">
        <v>0.18487000000000001</v>
      </c>
      <c r="S363" s="11">
        <v>0.17118700000000001</v>
      </c>
      <c r="T363" s="11">
        <v>0.15815299999999999</v>
      </c>
    </row>
    <row r="364" spans="2:20" ht="21" x14ac:dyDescent="0.3">
      <c r="B364" s="2" t="str">
        <f>CONCATENATE(Tabla2[[#This Row],[sistema]],Tabla2[[#This Row],[cia]],Tabla2[[#This Row],[producto]],Tabla2[[#This Row],[producto cia]],Tabla2[[#This Row],[tarifa]],Tabla2[[#This Row],[fee]])</f>
        <v>BALEARESAEQFIJOEQUILIBRIO6.1TD1.5</v>
      </c>
      <c r="C364" s="2" t="s">
        <v>27</v>
      </c>
      <c r="D364" s="3" t="s">
        <v>43</v>
      </c>
      <c r="E364" s="2" t="s">
        <v>101</v>
      </c>
      <c r="F364" s="2" t="s">
        <v>45</v>
      </c>
      <c r="G364" s="2" t="s">
        <v>34</v>
      </c>
      <c r="H364" s="2">
        <v>1.5</v>
      </c>
      <c r="I364" s="9">
        <v>6.2918000000000002E-2</v>
      </c>
      <c r="J364" s="10">
        <v>5.4358999999999998E-2</v>
      </c>
      <c r="K364" s="10">
        <v>3.6513999999999998E-2</v>
      </c>
      <c r="L364" s="10">
        <v>3.1673E-2</v>
      </c>
      <c r="M364" s="10">
        <v>1.3448E-2</v>
      </c>
      <c r="N364" s="10">
        <v>1.1367E-2</v>
      </c>
      <c r="O364" s="11">
        <v>0.22850799999999999</v>
      </c>
      <c r="P364" s="11">
        <v>0.20527999999999999</v>
      </c>
      <c r="Q364" s="11">
        <v>0.193105</v>
      </c>
      <c r="R364" s="11">
        <v>0.18487000000000001</v>
      </c>
      <c r="S364" s="11">
        <v>0.17118700000000001</v>
      </c>
      <c r="T364" s="11">
        <v>0.15815299999999999</v>
      </c>
    </row>
    <row r="365" spans="2:20" ht="21" x14ac:dyDescent="0.3">
      <c r="B365" s="2" t="str">
        <f>CONCATENATE(Tabla2[[#This Row],[sistema]],Tabla2[[#This Row],[cia]],Tabla2[[#This Row],[producto]],Tabla2[[#This Row],[producto cia]],Tabla2[[#This Row],[tarifa]],Tabla2[[#This Row],[fee]])</f>
        <v>BALEARESAEQFIJOSIMETRIA6.1TD1.5</v>
      </c>
      <c r="C365" s="2" t="s">
        <v>27</v>
      </c>
      <c r="D365" s="3" t="s">
        <v>43</v>
      </c>
      <c r="E365" s="2" t="s">
        <v>101</v>
      </c>
      <c r="F365" s="2" t="s">
        <v>46</v>
      </c>
      <c r="G365" s="2" t="s">
        <v>34</v>
      </c>
      <c r="H365" s="2">
        <v>1.5</v>
      </c>
      <c r="I365" s="9">
        <v>6.2918000000000002E-2</v>
      </c>
      <c r="J365" s="10">
        <v>5.4358999999999998E-2</v>
      </c>
      <c r="K365" s="10">
        <v>4.3706000000000002E-2</v>
      </c>
      <c r="L365" s="10">
        <v>3.8864999999999997E-2</v>
      </c>
      <c r="M365" s="10">
        <v>2.0639999999999999E-2</v>
      </c>
      <c r="N365" s="10">
        <v>1.8558999999999999E-2</v>
      </c>
      <c r="O365" s="11">
        <v>0.22850799999999999</v>
      </c>
      <c r="P365" s="11">
        <v>0.20527999999999999</v>
      </c>
      <c r="Q365" s="11">
        <v>0.193105</v>
      </c>
      <c r="R365" s="11">
        <v>0.18487000000000001</v>
      </c>
      <c r="S365" s="11">
        <v>0.17118700000000001</v>
      </c>
      <c r="T365" s="11">
        <v>0.15815299999999999</v>
      </c>
    </row>
    <row r="366" spans="2:20" ht="21" x14ac:dyDescent="0.3">
      <c r="B366" s="2" t="str">
        <f>CONCATENATE(Tabla2[[#This Row],[sistema]],Tabla2[[#This Row],[cia]],Tabla2[[#This Row],[producto]],Tabla2[[#This Row],[producto cia]],Tabla2[[#This Row],[tarifa]],Tabla2[[#This Row],[fee]])</f>
        <v>BALEARESAEQFIJOARMONIA6.1TD3</v>
      </c>
      <c r="C366" s="2" t="s">
        <v>27</v>
      </c>
      <c r="D366" s="3" t="s">
        <v>43</v>
      </c>
      <c r="E366" s="2" t="s">
        <v>101</v>
      </c>
      <c r="F366" s="2" t="s">
        <v>44</v>
      </c>
      <c r="G366" s="2" t="s">
        <v>34</v>
      </c>
      <c r="H366" s="2">
        <v>3</v>
      </c>
      <c r="I366" s="9">
        <v>6.2918000000000002E-2</v>
      </c>
      <c r="J366" s="10">
        <v>5.4358999999999998E-2</v>
      </c>
      <c r="K366" s="10">
        <v>2.8295000000000001E-2</v>
      </c>
      <c r="L366" s="10">
        <v>2.3453999999999999E-2</v>
      </c>
      <c r="M366" s="10">
        <v>5.2290000000000001E-3</v>
      </c>
      <c r="N366" s="10">
        <v>3.1480000000000002E-3</v>
      </c>
      <c r="O366" s="11">
        <v>0.23000799999999999</v>
      </c>
      <c r="P366" s="11">
        <v>0.20677999999999999</v>
      </c>
      <c r="Q366" s="11">
        <v>0.194605</v>
      </c>
      <c r="R366" s="11">
        <v>0.18637000000000001</v>
      </c>
      <c r="S366" s="11">
        <v>0.17268700000000001</v>
      </c>
      <c r="T366" s="11">
        <v>0.15965299999999999</v>
      </c>
    </row>
    <row r="367" spans="2:20" ht="21" x14ac:dyDescent="0.3">
      <c r="B367" s="2" t="str">
        <f>CONCATENATE(Tabla2[[#This Row],[sistema]],Tabla2[[#This Row],[cia]],Tabla2[[#This Row],[producto]],Tabla2[[#This Row],[producto cia]],Tabla2[[#This Row],[tarifa]],Tabla2[[#This Row],[fee]])</f>
        <v>BALEARESAEQFIJOEQUILIBRIO6.1TD3</v>
      </c>
      <c r="C367" s="2" t="s">
        <v>27</v>
      </c>
      <c r="D367" s="3" t="s">
        <v>43</v>
      </c>
      <c r="E367" s="2" t="s">
        <v>101</v>
      </c>
      <c r="F367" s="2" t="s">
        <v>45</v>
      </c>
      <c r="G367" s="2" t="s">
        <v>34</v>
      </c>
      <c r="H367" s="2">
        <v>3</v>
      </c>
      <c r="I367" s="9">
        <v>6.2918000000000002E-2</v>
      </c>
      <c r="J367" s="10">
        <v>5.4358999999999998E-2</v>
      </c>
      <c r="K367" s="10">
        <v>3.6513999999999998E-2</v>
      </c>
      <c r="L367" s="10">
        <v>3.1673E-2</v>
      </c>
      <c r="M367" s="10">
        <v>1.3448E-2</v>
      </c>
      <c r="N367" s="10">
        <v>1.1367E-2</v>
      </c>
      <c r="O367" s="11">
        <v>0.23000799999999999</v>
      </c>
      <c r="P367" s="11">
        <v>0.20677999999999999</v>
      </c>
      <c r="Q367" s="11">
        <v>0.194605</v>
      </c>
      <c r="R367" s="11">
        <v>0.18637000000000001</v>
      </c>
      <c r="S367" s="11">
        <v>0.17268700000000001</v>
      </c>
      <c r="T367" s="11">
        <v>0.15965299999999999</v>
      </c>
    </row>
    <row r="368" spans="2:20" ht="21" x14ac:dyDescent="0.3">
      <c r="B368" s="2" t="str">
        <f>CONCATENATE(Tabla2[[#This Row],[sistema]],Tabla2[[#This Row],[cia]],Tabla2[[#This Row],[producto]],Tabla2[[#This Row],[producto cia]],Tabla2[[#This Row],[tarifa]],Tabla2[[#This Row],[fee]])</f>
        <v>BALEARESAEQFIJOSIMETRIA6.1TD3</v>
      </c>
      <c r="C368" s="2" t="s">
        <v>27</v>
      </c>
      <c r="D368" s="3" t="s">
        <v>43</v>
      </c>
      <c r="E368" s="2" t="s">
        <v>101</v>
      </c>
      <c r="F368" s="2" t="s">
        <v>46</v>
      </c>
      <c r="G368" s="2" t="s">
        <v>34</v>
      </c>
      <c r="H368" s="2">
        <v>3</v>
      </c>
      <c r="I368" s="9">
        <v>6.2918000000000002E-2</v>
      </c>
      <c r="J368" s="10">
        <v>5.4358999999999998E-2</v>
      </c>
      <c r="K368" s="10">
        <v>4.3706000000000002E-2</v>
      </c>
      <c r="L368" s="10">
        <v>3.8864999999999997E-2</v>
      </c>
      <c r="M368" s="10">
        <v>2.0639999999999999E-2</v>
      </c>
      <c r="N368" s="10">
        <v>1.8558999999999999E-2</v>
      </c>
      <c r="O368" s="11">
        <v>0.23000799999999999</v>
      </c>
      <c r="P368" s="11">
        <v>0.20677999999999999</v>
      </c>
      <c r="Q368" s="11">
        <v>0.194605</v>
      </c>
      <c r="R368" s="11">
        <v>0.18637000000000001</v>
      </c>
      <c r="S368" s="11">
        <v>0.17268700000000001</v>
      </c>
      <c r="T368" s="11">
        <v>0.15965299999999999</v>
      </c>
    </row>
    <row r="369" spans="2:20" ht="21" x14ac:dyDescent="0.3">
      <c r="B369" s="2" t="str">
        <f>CONCATENATE(Tabla2[[#This Row],[sistema]],Tabla2[[#This Row],[cia]],Tabla2[[#This Row],[producto]],Tabla2[[#This Row],[producto cia]],Tabla2[[#This Row],[tarifa]],Tabla2[[#This Row],[fee]])</f>
        <v>BALEARESAEQFIJOARMONIA6.1TD4</v>
      </c>
      <c r="C369" s="2" t="s">
        <v>27</v>
      </c>
      <c r="D369" s="3" t="s">
        <v>43</v>
      </c>
      <c r="E369" s="2" t="s">
        <v>101</v>
      </c>
      <c r="F369" s="2" t="s">
        <v>44</v>
      </c>
      <c r="G369" s="2" t="s">
        <v>34</v>
      </c>
      <c r="H369" s="2">
        <v>4</v>
      </c>
      <c r="I369" s="9">
        <v>6.2918000000000002E-2</v>
      </c>
      <c r="J369" s="10">
        <v>5.4358999999999998E-2</v>
      </c>
      <c r="K369" s="10">
        <v>2.8295000000000001E-2</v>
      </c>
      <c r="L369" s="10">
        <v>2.3453999999999999E-2</v>
      </c>
      <c r="M369" s="10">
        <v>5.2290000000000001E-3</v>
      </c>
      <c r="N369" s="10">
        <v>3.1480000000000002E-3</v>
      </c>
      <c r="O369" s="11">
        <v>0.23100799999999999</v>
      </c>
      <c r="P369" s="11">
        <v>0.20777999999999999</v>
      </c>
      <c r="Q369" s="11">
        <v>0.195605</v>
      </c>
      <c r="R369" s="11">
        <v>0.18737000000000001</v>
      </c>
      <c r="S369" s="11">
        <v>0.17368700000000001</v>
      </c>
      <c r="T369" s="11">
        <v>0.16065299999999999</v>
      </c>
    </row>
    <row r="370" spans="2:20" ht="21" x14ac:dyDescent="0.3">
      <c r="B370" s="2" t="str">
        <f>CONCATENATE(Tabla2[[#This Row],[sistema]],Tabla2[[#This Row],[cia]],Tabla2[[#This Row],[producto]],Tabla2[[#This Row],[producto cia]],Tabla2[[#This Row],[tarifa]],Tabla2[[#This Row],[fee]])</f>
        <v>BALEARESAEQFIJOEQUILIBRIO6.1TD4</v>
      </c>
      <c r="C370" s="2" t="s">
        <v>27</v>
      </c>
      <c r="D370" s="3" t="s">
        <v>43</v>
      </c>
      <c r="E370" s="2" t="s">
        <v>101</v>
      </c>
      <c r="F370" s="2" t="s">
        <v>45</v>
      </c>
      <c r="G370" s="2" t="s">
        <v>34</v>
      </c>
      <c r="H370" s="2">
        <v>4</v>
      </c>
      <c r="I370" s="9">
        <v>6.2918000000000002E-2</v>
      </c>
      <c r="J370" s="10">
        <v>5.4358999999999998E-2</v>
      </c>
      <c r="K370" s="10">
        <v>3.6513999999999998E-2</v>
      </c>
      <c r="L370" s="10">
        <v>3.1673E-2</v>
      </c>
      <c r="M370" s="10">
        <v>1.3448E-2</v>
      </c>
      <c r="N370" s="10">
        <v>1.1367E-2</v>
      </c>
      <c r="O370" s="11">
        <v>0.23100799999999999</v>
      </c>
      <c r="P370" s="11">
        <v>0.20777999999999999</v>
      </c>
      <c r="Q370" s="11">
        <v>0.195605</v>
      </c>
      <c r="R370" s="11">
        <v>0.18737000000000001</v>
      </c>
      <c r="S370" s="11">
        <v>0.17368700000000001</v>
      </c>
      <c r="T370" s="11">
        <v>0.16065299999999999</v>
      </c>
    </row>
    <row r="371" spans="2:20" ht="21" x14ac:dyDescent="0.3">
      <c r="B371" s="2" t="str">
        <f>CONCATENATE(Tabla2[[#This Row],[sistema]],Tabla2[[#This Row],[cia]],Tabla2[[#This Row],[producto]],Tabla2[[#This Row],[producto cia]],Tabla2[[#This Row],[tarifa]],Tabla2[[#This Row],[fee]])</f>
        <v>BALEARESAEQFIJOSIMETRIA6.1TD4</v>
      </c>
      <c r="C371" s="2" t="s">
        <v>27</v>
      </c>
      <c r="D371" s="3" t="s">
        <v>43</v>
      </c>
      <c r="E371" s="2" t="s">
        <v>101</v>
      </c>
      <c r="F371" s="2" t="s">
        <v>46</v>
      </c>
      <c r="G371" s="2" t="s">
        <v>34</v>
      </c>
      <c r="H371" s="2">
        <v>4</v>
      </c>
      <c r="I371" s="9">
        <v>6.2918000000000002E-2</v>
      </c>
      <c r="J371" s="10">
        <v>5.4358999999999998E-2</v>
      </c>
      <c r="K371" s="10">
        <v>4.3706000000000002E-2</v>
      </c>
      <c r="L371" s="10">
        <v>3.8864999999999997E-2</v>
      </c>
      <c r="M371" s="10">
        <v>2.0639999999999999E-2</v>
      </c>
      <c r="N371" s="10">
        <v>1.8558999999999999E-2</v>
      </c>
      <c r="O371" s="11">
        <v>0.23100799999999999</v>
      </c>
      <c r="P371" s="11">
        <v>0.20777999999999999</v>
      </c>
      <c r="Q371" s="11">
        <v>0.195605</v>
      </c>
      <c r="R371" s="11">
        <v>0.18737000000000001</v>
      </c>
      <c r="S371" s="11">
        <v>0.17368700000000001</v>
      </c>
      <c r="T371" s="11">
        <v>0.16065299999999999</v>
      </c>
    </row>
    <row r="372" spans="2:20" ht="21" x14ac:dyDescent="0.3">
      <c r="B372" s="2" t="str">
        <f>CONCATENATE(Tabla2[[#This Row],[sistema]],Tabla2[[#This Row],[cia]],Tabla2[[#This Row],[producto]],Tabla2[[#This Row],[producto cia]],Tabla2[[#This Row],[tarifa]],Tabla2[[#This Row],[fee]])</f>
        <v>BALEARESAEQFIJOARMONIA6.1TD5</v>
      </c>
      <c r="C372" s="2" t="s">
        <v>27</v>
      </c>
      <c r="D372" s="3" t="s">
        <v>43</v>
      </c>
      <c r="E372" s="2" t="s">
        <v>101</v>
      </c>
      <c r="F372" s="2" t="s">
        <v>44</v>
      </c>
      <c r="G372" s="2" t="s">
        <v>34</v>
      </c>
      <c r="H372" s="2">
        <v>5</v>
      </c>
      <c r="I372" s="9">
        <v>6.2918000000000002E-2</v>
      </c>
      <c r="J372" s="10">
        <v>5.4358999999999998E-2</v>
      </c>
      <c r="K372" s="10">
        <v>2.8295000000000001E-2</v>
      </c>
      <c r="L372" s="10">
        <v>2.3453999999999999E-2</v>
      </c>
      <c r="M372" s="10">
        <v>5.2290000000000001E-3</v>
      </c>
      <c r="N372" s="10">
        <v>3.1480000000000002E-3</v>
      </c>
      <c r="O372" s="11">
        <v>0.23200799999999999</v>
      </c>
      <c r="P372" s="11">
        <v>0.20877999999999999</v>
      </c>
      <c r="Q372" s="11">
        <v>0.196605</v>
      </c>
      <c r="R372" s="11">
        <v>0.18837000000000001</v>
      </c>
      <c r="S372" s="11">
        <v>0.17468700000000001</v>
      </c>
      <c r="T372" s="11">
        <v>0.16165299999999999</v>
      </c>
    </row>
    <row r="373" spans="2:20" ht="21" x14ac:dyDescent="0.3">
      <c r="B373" s="2" t="str">
        <f>CONCATENATE(Tabla2[[#This Row],[sistema]],Tabla2[[#This Row],[cia]],Tabla2[[#This Row],[producto]],Tabla2[[#This Row],[producto cia]],Tabla2[[#This Row],[tarifa]],Tabla2[[#This Row],[fee]])</f>
        <v>BALEARESAEQFIJOEQUILIBRIO6.1TD5</v>
      </c>
      <c r="C373" s="2" t="s">
        <v>27</v>
      </c>
      <c r="D373" s="3" t="s">
        <v>43</v>
      </c>
      <c r="E373" s="2" t="s">
        <v>101</v>
      </c>
      <c r="F373" s="2" t="s">
        <v>45</v>
      </c>
      <c r="G373" s="2" t="s">
        <v>34</v>
      </c>
      <c r="H373" s="2">
        <v>5</v>
      </c>
      <c r="I373" s="9">
        <v>6.2918000000000002E-2</v>
      </c>
      <c r="J373" s="10">
        <v>5.4358999999999998E-2</v>
      </c>
      <c r="K373" s="10">
        <v>3.6513999999999998E-2</v>
      </c>
      <c r="L373" s="10">
        <v>3.1673E-2</v>
      </c>
      <c r="M373" s="10">
        <v>1.3448E-2</v>
      </c>
      <c r="N373" s="10">
        <v>1.1367E-2</v>
      </c>
      <c r="O373" s="11">
        <v>0.23200799999999999</v>
      </c>
      <c r="P373" s="11">
        <v>0.20877999999999999</v>
      </c>
      <c r="Q373" s="11">
        <v>0.196605</v>
      </c>
      <c r="R373" s="11">
        <v>0.18837000000000001</v>
      </c>
      <c r="S373" s="11">
        <v>0.17468700000000001</v>
      </c>
      <c r="T373" s="11">
        <v>0.16165299999999999</v>
      </c>
    </row>
    <row r="374" spans="2:20" ht="21" x14ac:dyDescent="0.3">
      <c r="B374" s="2" t="str">
        <f>CONCATENATE(Tabla2[[#This Row],[sistema]],Tabla2[[#This Row],[cia]],Tabla2[[#This Row],[producto]],Tabla2[[#This Row],[producto cia]],Tabla2[[#This Row],[tarifa]],Tabla2[[#This Row],[fee]])</f>
        <v>BALEARESAEQFIJOSIMETRIA6.1TD5</v>
      </c>
      <c r="C374" s="2" t="s">
        <v>27</v>
      </c>
      <c r="D374" s="3" t="s">
        <v>43</v>
      </c>
      <c r="E374" s="2" t="s">
        <v>101</v>
      </c>
      <c r="F374" s="2" t="s">
        <v>46</v>
      </c>
      <c r="G374" s="2" t="s">
        <v>34</v>
      </c>
      <c r="H374" s="2">
        <v>5</v>
      </c>
      <c r="I374" s="9">
        <v>6.2918000000000002E-2</v>
      </c>
      <c r="J374" s="10">
        <v>5.4358999999999998E-2</v>
      </c>
      <c r="K374" s="10">
        <v>4.3706000000000002E-2</v>
      </c>
      <c r="L374" s="10">
        <v>3.8864999999999997E-2</v>
      </c>
      <c r="M374" s="10">
        <v>2.0639999999999999E-2</v>
      </c>
      <c r="N374" s="10">
        <v>1.8558999999999999E-2</v>
      </c>
      <c r="O374" s="11">
        <v>0.23200799999999999</v>
      </c>
      <c r="P374" s="11">
        <v>0.20877999999999999</v>
      </c>
      <c r="Q374" s="11">
        <v>0.196605</v>
      </c>
      <c r="R374" s="11">
        <v>0.18837000000000001</v>
      </c>
      <c r="S374" s="11">
        <v>0.17468700000000001</v>
      </c>
      <c r="T374" s="11">
        <v>0.16165299999999999</v>
      </c>
    </row>
    <row r="375" spans="2:20" ht="21" x14ac:dyDescent="0.3">
      <c r="B375" s="2" t="str">
        <f>CONCATENATE(Tabla2[[#This Row],[sistema]],Tabla2[[#This Row],[cia]],Tabla2[[#This Row],[producto]],Tabla2[[#This Row],[producto cia]],Tabla2[[#This Row],[tarifa]],Tabla2[[#This Row],[fee]])</f>
        <v>BALEARESAEQFIJOARMONIA6.1TD6</v>
      </c>
      <c r="C375" s="2" t="s">
        <v>27</v>
      </c>
      <c r="D375" s="3" t="s">
        <v>43</v>
      </c>
      <c r="E375" s="2" t="s">
        <v>101</v>
      </c>
      <c r="F375" s="2" t="s">
        <v>44</v>
      </c>
      <c r="G375" s="2" t="s">
        <v>34</v>
      </c>
      <c r="H375" s="2">
        <v>6</v>
      </c>
      <c r="I375" s="9">
        <v>6.2918000000000002E-2</v>
      </c>
      <c r="J375" s="10">
        <v>5.4358999999999998E-2</v>
      </c>
      <c r="K375" s="10">
        <v>2.8295000000000001E-2</v>
      </c>
      <c r="L375" s="10">
        <v>2.3453999999999999E-2</v>
      </c>
      <c r="M375" s="10">
        <v>5.2290000000000001E-3</v>
      </c>
      <c r="N375" s="10">
        <v>3.1480000000000002E-3</v>
      </c>
      <c r="O375" s="11">
        <v>0.23300799999999999</v>
      </c>
      <c r="P375" s="11">
        <v>0.20977999999999999</v>
      </c>
      <c r="Q375" s="11">
        <v>0.197605</v>
      </c>
      <c r="R375" s="11">
        <v>0.18937000000000001</v>
      </c>
      <c r="S375" s="11">
        <v>0.17568700000000001</v>
      </c>
      <c r="T375" s="11">
        <v>0.16265299999999999</v>
      </c>
    </row>
    <row r="376" spans="2:20" ht="21" x14ac:dyDescent="0.3">
      <c r="B376" s="2" t="str">
        <f>CONCATENATE(Tabla2[[#This Row],[sistema]],Tabla2[[#This Row],[cia]],Tabla2[[#This Row],[producto]],Tabla2[[#This Row],[producto cia]],Tabla2[[#This Row],[tarifa]],Tabla2[[#This Row],[fee]])</f>
        <v>BALEARESAEQFIJOEQUILIBRIO6.1TD6</v>
      </c>
      <c r="C376" s="2" t="s">
        <v>27</v>
      </c>
      <c r="D376" s="3" t="s">
        <v>43</v>
      </c>
      <c r="E376" s="2" t="s">
        <v>101</v>
      </c>
      <c r="F376" s="2" t="s">
        <v>45</v>
      </c>
      <c r="G376" s="2" t="s">
        <v>34</v>
      </c>
      <c r="H376" s="2">
        <v>6</v>
      </c>
      <c r="I376" s="9">
        <v>6.2918000000000002E-2</v>
      </c>
      <c r="J376" s="10">
        <v>5.4358999999999998E-2</v>
      </c>
      <c r="K376" s="10">
        <v>3.6513999999999998E-2</v>
      </c>
      <c r="L376" s="10">
        <v>3.1673E-2</v>
      </c>
      <c r="M376" s="10">
        <v>1.3448E-2</v>
      </c>
      <c r="N376" s="10">
        <v>1.1367E-2</v>
      </c>
      <c r="O376" s="11">
        <v>0.23300799999999999</v>
      </c>
      <c r="P376" s="11">
        <v>0.20977999999999999</v>
      </c>
      <c r="Q376" s="11">
        <v>0.197605</v>
      </c>
      <c r="R376" s="11">
        <v>0.18937000000000001</v>
      </c>
      <c r="S376" s="11">
        <v>0.17568700000000001</v>
      </c>
      <c r="T376" s="11">
        <v>0.16265299999999999</v>
      </c>
    </row>
    <row r="377" spans="2:20" ht="21" x14ac:dyDescent="0.3">
      <c r="B377" s="2" t="str">
        <f>CONCATENATE(Tabla2[[#This Row],[sistema]],Tabla2[[#This Row],[cia]],Tabla2[[#This Row],[producto]],Tabla2[[#This Row],[producto cia]],Tabla2[[#This Row],[tarifa]],Tabla2[[#This Row],[fee]])</f>
        <v>BALEARESAEQFIJOSIMETRIA6.1TD6</v>
      </c>
      <c r="C377" s="2" t="s">
        <v>27</v>
      </c>
      <c r="D377" s="3" t="s">
        <v>43</v>
      </c>
      <c r="E377" s="2" t="s">
        <v>101</v>
      </c>
      <c r="F377" s="2" t="s">
        <v>46</v>
      </c>
      <c r="G377" s="2" t="s">
        <v>34</v>
      </c>
      <c r="H377" s="2">
        <v>6</v>
      </c>
      <c r="I377" s="9">
        <v>6.2918000000000002E-2</v>
      </c>
      <c r="J377" s="10">
        <v>5.4358999999999998E-2</v>
      </c>
      <c r="K377" s="10">
        <v>4.3706000000000002E-2</v>
      </c>
      <c r="L377" s="10">
        <v>3.8864999999999997E-2</v>
      </c>
      <c r="M377" s="10">
        <v>2.0639999999999999E-2</v>
      </c>
      <c r="N377" s="10">
        <v>1.8558999999999999E-2</v>
      </c>
      <c r="O377" s="11">
        <v>0.23300799999999999</v>
      </c>
      <c r="P377" s="11">
        <v>0.20977999999999999</v>
      </c>
      <c r="Q377" s="11">
        <v>0.197605</v>
      </c>
      <c r="R377" s="11">
        <v>0.18937000000000001</v>
      </c>
      <c r="S377" s="11">
        <v>0.17568700000000001</v>
      </c>
      <c r="T377" s="11">
        <v>0.16265299999999999</v>
      </c>
    </row>
    <row r="378" spans="2:20" ht="21" x14ac:dyDescent="0.3">
      <c r="B378" s="2" t="str">
        <f>CONCATENATE(Tabla2[[#This Row],[sistema]],Tabla2[[#This Row],[cia]],Tabla2[[#This Row],[producto]],Tabla2[[#This Row],[producto cia]],Tabla2[[#This Row],[tarifa]],Tabla2[[#This Row],[fee]])</f>
        <v>BALEARESAEQFIJOARMONIA6.1TD8</v>
      </c>
      <c r="C378" s="2" t="s">
        <v>27</v>
      </c>
      <c r="D378" s="3" t="s">
        <v>43</v>
      </c>
      <c r="E378" s="2" t="s">
        <v>101</v>
      </c>
      <c r="F378" s="2" t="s">
        <v>44</v>
      </c>
      <c r="G378" s="2" t="s">
        <v>34</v>
      </c>
      <c r="H378" s="2">
        <v>8</v>
      </c>
      <c r="I378" s="9">
        <v>6.2918000000000002E-2</v>
      </c>
      <c r="J378" s="10">
        <v>5.4358999999999998E-2</v>
      </c>
      <c r="K378" s="10">
        <v>2.8295000000000001E-2</v>
      </c>
      <c r="L378" s="10">
        <v>2.3453999999999999E-2</v>
      </c>
      <c r="M378" s="10">
        <v>5.2290000000000001E-3</v>
      </c>
      <c r="N378" s="10">
        <v>3.1480000000000002E-3</v>
      </c>
      <c r="O378" s="11">
        <v>0.23500799999999999</v>
      </c>
      <c r="P378" s="11">
        <v>0.21178</v>
      </c>
      <c r="Q378" s="11">
        <v>0.199605</v>
      </c>
      <c r="R378" s="11">
        <v>0.19137000000000001</v>
      </c>
      <c r="S378" s="11">
        <v>0.17768700000000001</v>
      </c>
      <c r="T378" s="11">
        <v>0.16465299999999999</v>
      </c>
    </row>
    <row r="379" spans="2:20" ht="21" x14ac:dyDescent="0.3">
      <c r="B379" s="2" t="str">
        <f>CONCATENATE(Tabla2[[#This Row],[sistema]],Tabla2[[#This Row],[cia]],Tabla2[[#This Row],[producto]],Tabla2[[#This Row],[producto cia]],Tabla2[[#This Row],[tarifa]],Tabla2[[#This Row],[fee]])</f>
        <v>BALEARESAEQFIJOEQUILIBRIO6.1TD8</v>
      </c>
      <c r="C379" s="2" t="s">
        <v>27</v>
      </c>
      <c r="D379" s="3" t="s">
        <v>43</v>
      </c>
      <c r="E379" s="2" t="s">
        <v>101</v>
      </c>
      <c r="F379" s="2" t="s">
        <v>45</v>
      </c>
      <c r="G379" s="2" t="s">
        <v>34</v>
      </c>
      <c r="H379" s="2">
        <v>8</v>
      </c>
      <c r="I379" s="9">
        <v>6.2918000000000002E-2</v>
      </c>
      <c r="J379" s="10">
        <v>5.4358999999999998E-2</v>
      </c>
      <c r="K379" s="10">
        <v>3.6513999999999998E-2</v>
      </c>
      <c r="L379" s="10">
        <v>3.1673E-2</v>
      </c>
      <c r="M379" s="10">
        <v>1.3448E-2</v>
      </c>
      <c r="N379" s="10">
        <v>1.1367E-2</v>
      </c>
      <c r="O379" s="11">
        <v>0.23500799999999999</v>
      </c>
      <c r="P379" s="11">
        <v>0.21178</v>
      </c>
      <c r="Q379" s="11">
        <v>0.199605</v>
      </c>
      <c r="R379" s="11">
        <v>0.19137000000000001</v>
      </c>
      <c r="S379" s="11">
        <v>0.17768700000000001</v>
      </c>
      <c r="T379" s="11">
        <v>0.16465299999999999</v>
      </c>
    </row>
    <row r="380" spans="2:20" ht="21" x14ac:dyDescent="0.3">
      <c r="B380" s="2" t="str">
        <f>CONCATENATE(Tabla2[[#This Row],[sistema]],Tabla2[[#This Row],[cia]],Tabla2[[#This Row],[producto]],Tabla2[[#This Row],[producto cia]],Tabla2[[#This Row],[tarifa]],Tabla2[[#This Row],[fee]])</f>
        <v>BALEARESAEQFIJOSIMETRIA6.1TD8</v>
      </c>
      <c r="C380" s="2" t="s">
        <v>27</v>
      </c>
      <c r="D380" s="3" t="s">
        <v>43</v>
      </c>
      <c r="E380" s="2" t="s">
        <v>101</v>
      </c>
      <c r="F380" s="2" t="s">
        <v>46</v>
      </c>
      <c r="G380" s="2" t="s">
        <v>34</v>
      </c>
      <c r="H380" s="2">
        <v>8</v>
      </c>
      <c r="I380" s="9">
        <v>6.2918000000000002E-2</v>
      </c>
      <c r="J380" s="10">
        <v>5.4358999999999998E-2</v>
      </c>
      <c r="K380" s="10">
        <v>4.3706000000000002E-2</v>
      </c>
      <c r="L380" s="10">
        <v>3.8864999999999997E-2</v>
      </c>
      <c r="M380" s="10">
        <v>2.0639999999999999E-2</v>
      </c>
      <c r="N380" s="10">
        <v>1.8558999999999999E-2</v>
      </c>
      <c r="O380" s="11">
        <v>0.23500799999999999</v>
      </c>
      <c r="P380" s="11">
        <v>0.21178</v>
      </c>
      <c r="Q380" s="11">
        <v>0.199605</v>
      </c>
      <c r="R380" s="11">
        <v>0.19137000000000001</v>
      </c>
      <c r="S380" s="11">
        <v>0.17768700000000001</v>
      </c>
      <c r="T380" s="11">
        <v>0.16465299999999999</v>
      </c>
    </row>
    <row r="381" spans="2:20" ht="21" x14ac:dyDescent="0.3">
      <c r="B381" s="2" t="str">
        <f>CONCATENATE(Tabla2[[#This Row],[sistema]],Tabla2[[#This Row],[cia]],Tabla2[[#This Row],[producto]],Tabla2[[#This Row],[producto cia]],Tabla2[[#This Row],[tarifa]],Tabla2[[#This Row],[fee]])</f>
        <v>BALEARESAEQFIJOARMONIA6.1TD10</v>
      </c>
      <c r="C381" s="2" t="s">
        <v>27</v>
      </c>
      <c r="D381" s="3" t="s">
        <v>43</v>
      </c>
      <c r="E381" s="2" t="s">
        <v>101</v>
      </c>
      <c r="F381" s="2" t="s">
        <v>44</v>
      </c>
      <c r="G381" s="2" t="s">
        <v>34</v>
      </c>
      <c r="H381" s="2">
        <v>10</v>
      </c>
      <c r="I381" s="9">
        <v>6.2918000000000002E-2</v>
      </c>
      <c r="J381" s="10">
        <v>5.4358999999999998E-2</v>
      </c>
      <c r="K381" s="10">
        <v>2.8295000000000001E-2</v>
      </c>
      <c r="L381" s="10">
        <v>2.3453999999999999E-2</v>
      </c>
      <c r="M381" s="10">
        <v>5.2290000000000001E-3</v>
      </c>
      <c r="N381" s="10">
        <v>3.1480000000000002E-3</v>
      </c>
      <c r="O381" s="11">
        <v>0.237008</v>
      </c>
      <c r="P381" s="11">
        <v>0.21378</v>
      </c>
      <c r="Q381" s="11">
        <v>0.20160500000000001</v>
      </c>
      <c r="R381" s="11">
        <v>0.19337000000000001</v>
      </c>
      <c r="S381" s="11">
        <v>0.17968700000000001</v>
      </c>
      <c r="T381" s="11">
        <v>0.166653</v>
      </c>
    </row>
    <row r="382" spans="2:20" ht="21" x14ac:dyDescent="0.3">
      <c r="B382" s="2" t="str">
        <f>CONCATENATE(Tabla2[[#This Row],[sistema]],Tabla2[[#This Row],[cia]],Tabla2[[#This Row],[producto]],Tabla2[[#This Row],[producto cia]],Tabla2[[#This Row],[tarifa]],Tabla2[[#This Row],[fee]])</f>
        <v>BALEARESAEQFIJOEQUILIBRIO6.1TD10</v>
      </c>
      <c r="C382" s="2" t="s">
        <v>27</v>
      </c>
      <c r="D382" s="3" t="s">
        <v>43</v>
      </c>
      <c r="E382" s="2" t="s">
        <v>101</v>
      </c>
      <c r="F382" s="2" t="s">
        <v>45</v>
      </c>
      <c r="G382" s="2" t="s">
        <v>34</v>
      </c>
      <c r="H382" s="2">
        <v>10</v>
      </c>
      <c r="I382" s="9">
        <v>6.2918000000000002E-2</v>
      </c>
      <c r="J382" s="10">
        <v>5.4358999999999998E-2</v>
      </c>
      <c r="K382" s="10">
        <v>3.6513999999999998E-2</v>
      </c>
      <c r="L382" s="10">
        <v>3.1673E-2</v>
      </c>
      <c r="M382" s="10">
        <v>1.3448E-2</v>
      </c>
      <c r="N382" s="10">
        <v>1.1367E-2</v>
      </c>
      <c r="O382" s="11">
        <v>0.237008</v>
      </c>
      <c r="P382" s="11">
        <v>0.21378</v>
      </c>
      <c r="Q382" s="11">
        <v>0.20160500000000001</v>
      </c>
      <c r="R382" s="11">
        <v>0.19337000000000001</v>
      </c>
      <c r="S382" s="11">
        <v>0.17968700000000001</v>
      </c>
      <c r="T382" s="11">
        <v>0.166653</v>
      </c>
    </row>
    <row r="383" spans="2:20" ht="21" x14ac:dyDescent="0.3">
      <c r="B383" s="2" t="str">
        <f>CONCATENATE(Tabla2[[#This Row],[sistema]],Tabla2[[#This Row],[cia]],Tabla2[[#This Row],[producto]],Tabla2[[#This Row],[producto cia]],Tabla2[[#This Row],[tarifa]],Tabla2[[#This Row],[fee]])</f>
        <v>BALEARESAEQFIJOSIMETRIA6.1TD10</v>
      </c>
      <c r="C383" s="2" t="s">
        <v>27</v>
      </c>
      <c r="D383" s="3" t="s">
        <v>43</v>
      </c>
      <c r="E383" s="2" t="s">
        <v>101</v>
      </c>
      <c r="F383" s="2" t="s">
        <v>46</v>
      </c>
      <c r="G383" s="2" t="s">
        <v>34</v>
      </c>
      <c r="H383" s="2">
        <v>10</v>
      </c>
      <c r="I383" s="9">
        <v>6.2918000000000002E-2</v>
      </c>
      <c r="J383" s="10">
        <v>5.4358999999999998E-2</v>
      </c>
      <c r="K383" s="10">
        <v>4.3706000000000002E-2</v>
      </c>
      <c r="L383" s="10">
        <v>3.8864999999999997E-2</v>
      </c>
      <c r="M383" s="10">
        <v>2.0639999999999999E-2</v>
      </c>
      <c r="N383" s="10">
        <v>1.8558999999999999E-2</v>
      </c>
      <c r="O383" s="11">
        <v>0.237008</v>
      </c>
      <c r="P383" s="11">
        <v>0.21378</v>
      </c>
      <c r="Q383" s="11">
        <v>0.20160500000000001</v>
      </c>
      <c r="R383" s="11">
        <v>0.19337000000000001</v>
      </c>
      <c r="S383" s="11">
        <v>0.17968700000000001</v>
      </c>
      <c r="T383" s="11">
        <v>0.166653</v>
      </c>
    </row>
    <row r="384" spans="2:20" ht="21" x14ac:dyDescent="0.3">
      <c r="B384" s="2" t="str">
        <f>CONCATENATE(Tabla2[[#This Row],[sistema]],Tabla2[[#This Row],[cia]],Tabla2[[#This Row],[producto]],Tabla2[[#This Row],[producto cia]],Tabla2[[#This Row],[tarifa]],Tabla2[[#This Row],[fee]])</f>
        <v>BALEARESAEQFIJOARMONIA6.1TD15</v>
      </c>
      <c r="C384" s="2" t="s">
        <v>27</v>
      </c>
      <c r="D384" s="3" t="s">
        <v>43</v>
      </c>
      <c r="E384" s="2" t="s">
        <v>101</v>
      </c>
      <c r="F384" s="2" t="s">
        <v>44</v>
      </c>
      <c r="G384" s="2" t="s">
        <v>34</v>
      </c>
      <c r="H384" s="2">
        <v>15</v>
      </c>
      <c r="I384" s="9">
        <v>6.2918000000000002E-2</v>
      </c>
      <c r="J384" s="10">
        <v>5.4358999999999998E-2</v>
      </c>
      <c r="K384" s="10">
        <v>2.8295000000000001E-2</v>
      </c>
      <c r="L384" s="10">
        <v>2.3453999999999999E-2</v>
      </c>
      <c r="M384" s="10">
        <v>5.2290000000000001E-3</v>
      </c>
      <c r="N384" s="10">
        <v>3.1480000000000002E-3</v>
      </c>
      <c r="O384" s="11">
        <v>0.242008</v>
      </c>
      <c r="P384" s="11">
        <v>0.21878</v>
      </c>
      <c r="Q384" s="11">
        <v>0.20660500000000001</v>
      </c>
      <c r="R384" s="11">
        <v>0.19837000000000002</v>
      </c>
      <c r="S384" s="11">
        <v>0.18468700000000002</v>
      </c>
      <c r="T384" s="11">
        <v>0.171653</v>
      </c>
    </row>
    <row r="385" spans="2:20" ht="21" x14ac:dyDescent="0.3">
      <c r="B385" s="2" t="str">
        <f>CONCATENATE(Tabla2[[#This Row],[sistema]],Tabla2[[#This Row],[cia]],Tabla2[[#This Row],[producto]],Tabla2[[#This Row],[producto cia]],Tabla2[[#This Row],[tarifa]],Tabla2[[#This Row],[fee]])</f>
        <v>BALEARESAEQFIJOEQUILIBRIO6.1TD15</v>
      </c>
      <c r="C385" s="2" t="s">
        <v>27</v>
      </c>
      <c r="D385" s="3" t="s">
        <v>43</v>
      </c>
      <c r="E385" s="2" t="s">
        <v>101</v>
      </c>
      <c r="F385" s="2" t="s">
        <v>45</v>
      </c>
      <c r="G385" s="2" t="s">
        <v>34</v>
      </c>
      <c r="H385" s="2">
        <v>15</v>
      </c>
      <c r="I385" s="9">
        <v>6.2918000000000002E-2</v>
      </c>
      <c r="J385" s="10">
        <v>5.4358999999999998E-2</v>
      </c>
      <c r="K385" s="10">
        <v>3.6513999999999998E-2</v>
      </c>
      <c r="L385" s="10">
        <v>3.1673E-2</v>
      </c>
      <c r="M385" s="10">
        <v>1.3448E-2</v>
      </c>
      <c r="N385" s="10">
        <v>1.1367E-2</v>
      </c>
      <c r="O385" s="11">
        <v>0.242008</v>
      </c>
      <c r="P385" s="11">
        <v>0.21878</v>
      </c>
      <c r="Q385" s="11">
        <v>0.20660500000000001</v>
      </c>
      <c r="R385" s="11">
        <v>0.19837000000000002</v>
      </c>
      <c r="S385" s="11">
        <v>0.18468700000000002</v>
      </c>
      <c r="T385" s="11">
        <v>0.171653</v>
      </c>
    </row>
    <row r="386" spans="2:20" ht="21" x14ac:dyDescent="0.3">
      <c r="B386" s="2" t="str">
        <f>CONCATENATE(Tabla2[[#This Row],[sistema]],Tabla2[[#This Row],[cia]],Tabla2[[#This Row],[producto]],Tabla2[[#This Row],[producto cia]],Tabla2[[#This Row],[tarifa]],Tabla2[[#This Row],[fee]])</f>
        <v>BALEARESAEQFIJOSIMETRIA6.1TD15</v>
      </c>
      <c r="C386" s="2" t="s">
        <v>27</v>
      </c>
      <c r="D386" s="3" t="s">
        <v>43</v>
      </c>
      <c r="E386" s="2" t="s">
        <v>101</v>
      </c>
      <c r="F386" s="2" t="s">
        <v>46</v>
      </c>
      <c r="G386" s="2" t="s">
        <v>34</v>
      </c>
      <c r="H386" s="2">
        <v>15</v>
      </c>
      <c r="I386" s="9">
        <v>6.2918000000000002E-2</v>
      </c>
      <c r="J386" s="10">
        <v>5.4358999999999998E-2</v>
      </c>
      <c r="K386" s="10">
        <v>4.3706000000000002E-2</v>
      </c>
      <c r="L386" s="10">
        <v>3.8864999999999997E-2</v>
      </c>
      <c r="M386" s="10">
        <v>2.0639999999999999E-2</v>
      </c>
      <c r="N386" s="10">
        <v>1.8558999999999999E-2</v>
      </c>
      <c r="O386" s="11">
        <v>0.242008</v>
      </c>
      <c r="P386" s="11">
        <v>0.21878</v>
      </c>
      <c r="Q386" s="11">
        <v>0.20660500000000001</v>
      </c>
      <c r="R386" s="11">
        <v>0.19837000000000002</v>
      </c>
      <c r="S386" s="11">
        <v>0.18468700000000002</v>
      </c>
      <c r="T386" s="11">
        <v>0.171653</v>
      </c>
    </row>
    <row r="387" spans="2:20" ht="21" x14ac:dyDescent="0.3">
      <c r="B387" s="2" t="str">
        <f>CONCATENATE(Tabla2[[#This Row],[sistema]],Tabla2[[#This Row],[cia]],Tabla2[[#This Row],[producto]],Tabla2[[#This Row],[producto cia]],Tabla2[[#This Row],[tarifa]],Tabla2[[#This Row],[fee]])</f>
        <v>BALEARESAEQFIJOARMONIA6.1TD20</v>
      </c>
      <c r="C387" s="2" t="s">
        <v>27</v>
      </c>
      <c r="D387" s="3" t="s">
        <v>43</v>
      </c>
      <c r="E387" s="2" t="s">
        <v>101</v>
      </c>
      <c r="F387" s="2" t="s">
        <v>44</v>
      </c>
      <c r="G387" s="2" t="s">
        <v>34</v>
      </c>
      <c r="H387" s="2">
        <v>20</v>
      </c>
      <c r="I387" s="9">
        <v>6.2918000000000002E-2</v>
      </c>
      <c r="J387" s="10">
        <v>5.4358999999999998E-2</v>
      </c>
      <c r="K387" s="10">
        <v>2.8295000000000001E-2</v>
      </c>
      <c r="L387" s="10">
        <v>2.3453999999999999E-2</v>
      </c>
      <c r="M387" s="10">
        <v>5.2290000000000001E-3</v>
      </c>
      <c r="N387" s="10">
        <v>3.1480000000000002E-3</v>
      </c>
      <c r="O387" s="11">
        <v>0.24700800000000001</v>
      </c>
      <c r="P387" s="11">
        <v>0.22378000000000001</v>
      </c>
      <c r="Q387" s="11">
        <v>0.21160500000000002</v>
      </c>
      <c r="R387" s="11">
        <v>0.20337000000000002</v>
      </c>
      <c r="S387" s="11">
        <v>0.18968700000000002</v>
      </c>
      <c r="T387" s="11">
        <v>0.176653</v>
      </c>
    </row>
    <row r="388" spans="2:20" ht="21" x14ac:dyDescent="0.3">
      <c r="B388" s="2" t="str">
        <f>CONCATENATE(Tabla2[[#This Row],[sistema]],Tabla2[[#This Row],[cia]],Tabla2[[#This Row],[producto]],Tabla2[[#This Row],[producto cia]],Tabla2[[#This Row],[tarifa]],Tabla2[[#This Row],[fee]])</f>
        <v>BALEARESAEQFIJOEQUILIBRIO6.1TD20</v>
      </c>
      <c r="C388" s="2" t="s">
        <v>27</v>
      </c>
      <c r="D388" s="3" t="s">
        <v>43</v>
      </c>
      <c r="E388" s="2" t="s">
        <v>101</v>
      </c>
      <c r="F388" s="2" t="s">
        <v>45</v>
      </c>
      <c r="G388" s="2" t="s">
        <v>34</v>
      </c>
      <c r="H388" s="2">
        <v>20</v>
      </c>
      <c r="I388" s="9">
        <v>6.2918000000000002E-2</v>
      </c>
      <c r="J388" s="10">
        <v>5.4358999999999998E-2</v>
      </c>
      <c r="K388" s="10">
        <v>3.6513999999999998E-2</v>
      </c>
      <c r="L388" s="10">
        <v>3.1673E-2</v>
      </c>
      <c r="M388" s="10">
        <v>1.3448E-2</v>
      </c>
      <c r="N388" s="10">
        <v>1.1367E-2</v>
      </c>
      <c r="O388" s="11">
        <v>0.24700800000000001</v>
      </c>
      <c r="P388" s="11">
        <v>0.22378000000000001</v>
      </c>
      <c r="Q388" s="11">
        <v>0.21160500000000002</v>
      </c>
      <c r="R388" s="11">
        <v>0.20337000000000002</v>
      </c>
      <c r="S388" s="11">
        <v>0.18968700000000002</v>
      </c>
      <c r="T388" s="11">
        <v>0.176653</v>
      </c>
    </row>
    <row r="389" spans="2:20" ht="21" x14ac:dyDescent="0.3">
      <c r="B389" s="2" t="str">
        <f>CONCATENATE(Tabla2[[#This Row],[sistema]],Tabla2[[#This Row],[cia]],Tabla2[[#This Row],[producto]],Tabla2[[#This Row],[producto cia]],Tabla2[[#This Row],[tarifa]],Tabla2[[#This Row],[fee]])</f>
        <v>BALEARESAEQFIJOSIMETRIA6.1TD20</v>
      </c>
      <c r="C389" s="2" t="s">
        <v>27</v>
      </c>
      <c r="D389" s="3" t="s">
        <v>43</v>
      </c>
      <c r="E389" s="2" t="s">
        <v>101</v>
      </c>
      <c r="F389" s="2" t="s">
        <v>46</v>
      </c>
      <c r="G389" s="2" t="s">
        <v>34</v>
      </c>
      <c r="H389" s="2">
        <v>20</v>
      </c>
      <c r="I389" s="9">
        <v>6.2918000000000002E-2</v>
      </c>
      <c r="J389" s="10">
        <v>5.4358999999999998E-2</v>
      </c>
      <c r="K389" s="10">
        <v>4.3706000000000002E-2</v>
      </c>
      <c r="L389" s="10">
        <v>3.8864999999999997E-2</v>
      </c>
      <c r="M389" s="10">
        <v>2.0639999999999999E-2</v>
      </c>
      <c r="N389" s="10">
        <v>1.8558999999999999E-2</v>
      </c>
      <c r="O389" s="11">
        <v>0.24700800000000001</v>
      </c>
      <c r="P389" s="11">
        <v>0.22378000000000001</v>
      </c>
      <c r="Q389" s="11">
        <v>0.21160500000000002</v>
      </c>
      <c r="R389" s="11">
        <v>0.20337000000000002</v>
      </c>
      <c r="S389" s="11">
        <v>0.18968700000000002</v>
      </c>
      <c r="T389" s="11">
        <v>0.176653</v>
      </c>
    </row>
    <row r="390" spans="2:20" ht="21" x14ac:dyDescent="0.3">
      <c r="B390" s="2" t="str">
        <f>CONCATENATE(Tabla2[[#This Row],[sistema]],Tabla2[[#This Row],[cia]],Tabla2[[#This Row],[producto]],Tabla2[[#This Row],[producto cia]],Tabla2[[#This Row],[tarifa]],Tabla2[[#This Row],[fee]])</f>
        <v>BALEARESAEQFIJOARMONIA6.1TD25</v>
      </c>
      <c r="C390" s="2" t="s">
        <v>27</v>
      </c>
      <c r="D390" s="3" t="s">
        <v>43</v>
      </c>
      <c r="E390" s="2" t="s">
        <v>101</v>
      </c>
      <c r="F390" s="2" t="s">
        <v>44</v>
      </c>
      <c r="G390" s="2" t="s">
        <v>34</v>
      </c>
      <c r="H390" s="2">
        <v>25</v>
      </c>
      <c r="I390" s="9">
        <v>6.2918000000000002E-2</v>
      </c>
      <c r="J390" s="10">
        <v>5.4358999999999998E-2</v>
      </c>
      <c r="K390" s="10">
        <v>2.8295000000000001E-2</v>
      </c>
      <c r="L390" s="10">
        <v>2.3453999999999999E-2</v>
      </c>
      <c r="M390" s="10">
        <v>5.2290000000000001E-3</v>
      </c>
      <c r="N390" s="10">
        <v>3.1480000000000002E-3</v>
      </c>
      <c r="O390" s="11">
        <v>0.25200800000000001</v>
      </c>
      <c r="P390" s="11">
        <v>0.22878000000000001</v>
      </c>
      <c r="Q390" s="11">
        <v>0.21660500000000002</v>
      </c>
      <c r="R390" s="11">
        <v>0.20837000000000003</v>
      </c>
      <c r="S390" s="11">
        <v>0.19468700000000003</v>
      </c>
      <c r="T390" s="11">
        <v>0.18165300000000001</v>
      </c>
    </row>
    <row r="391" spans="2:20" ht="21" x14ac:dyDescent="0.3">
      <c r="B391" s="2" t="str">
        <f>CONCATENATE(Tabla2[[#This Row],[sistema]],Tabla2[[#This Row],[cia]],Tabla2[[#This Row],[producto]],Tabla2[[#This Row],[producto cia]],Tabla2[[#This Row],[tarifa]],Tabla2[[#This Row],[fee]])</f>
        <v>BALEARESAEQFIJOEQUILIBRIO6.1TD25</v>
      </c>
      <c r="C391" s="2" t="s">
        <v>27</v>
      </c>
      <c r="D391" s="3" t="s">
        <v>43</v>
      </c>
      <c r="E391" s="2" t="s">
        <v>101</v>
      </c>
      <c r="F391" s="2" t="s">
        <v>45</v>
      </c>
      <c r="G391" s="2" t="s">
        <v>34</v>
      </c>
      <c r="H391" s="2">
        <v>25</v>
      </c>
      <c r="I391" s="9">
        <v>6.2918000000000002E-2</v>
      </c>
      <c r="J391" s="10">
        <v>5.4358999999999998E-2</v>
      </c>
      <c r="K391" s="10">
        <v>3.6513999999999998E-2</v>
      </c>
      <c r="L391" s="10">
        <v>3.1673E-2</v>
      </c>
      <c r="M391" s="10">
        <v>1.3448E-2</v>
      </c>
      <c r="N391" s="10">
        <v>1.1367E-2</v>
      </c>
      <c r="O391" s="11">
        <v>0.25200800000000001</v>
      </c>
      <c r="P391" s="11">
        <v>0.22878000000000001</v>
      </c>
      <c r="Q391" s="11">
        <v>0.21660500000000002</v>
      </c>
      <c r="R391" s="11">
        <v>0.20837000000000003</v>
      </c>
      <c r="S391" s="11">
        <v>0.19468700000000003</v>
      </c>
      <c r="T391" s="11">
        <v>0.18165300000000001</v>
      </c>
    </row>
    <row r="392" spans="2:20" ht="21" x14ac:dyDescent="0.3">
      <c r="B392" s="2" t="str">
        <f>CONCATENATE(Tabla2[[#This Row],[sistema]],Tabla2[[#This Row],[cia]],Tabla2[[#This Row],[producto]],Tabla2[[#This Row],[producto cia]],Tabla2[[#This Row],[tarifa]],Tabla2[[#This Row],[fee]])</f>
        <v>BALEARESAEQFIJOSIMETRIA6.1TD25</v>
      </c>
      <c r="C392" s="2" t="s">
        <v>27</v>
      </c>
      <c r="D392" s="3" t="s">
        <v>43</v>
      </c>
      <c r="E392" s="2" t="s">
        <v>101</v>
      </c>
      <c r="F392" s="2" t="s">
        <v>46</v>
      </c>
      <c r="G392" s="2" t="s">
        <v>34</v>
      </c>
      <c r="H392" s="2">
        <v>25</v>
      </c>
      <c r="I392" s="9">
        <v>6.2918000000000002E-2</v>
      </c>
      <c r="J392" s="10">
        <v>5.4358999999999998E-2</v>
      </c>
      <c r="K392" s="10">
        <v>4.3706000000000002E-2</v>
      </c>
      <c r="L392" s="10">
        <v>3.8864999999999997E-2</v>
      </c>
      <c r="M392" s="10">
        <v>2.0639999999999999E-2</v>
      </c>
      <c r="N392" s="10">
        <v>1.8558999999999999E-2</v>
      </c>
      <c r="O392" s="11">
        <v>0.25200800000000001</v>
      </c>
      <c r="P392" s="11">
        <v>0.22878000000000001</v>
      </c>
      <c r="Q392" s="11">
        <v>0.21660500000000002</v>
      </c>
      <c r="R392" s="11">
        <v>0.20837000000000003</v>
      </c>
      <c r="S392" s="11">
        <v>0.19468700000000003</v>
      </c>
      <c r="T392" s="11">
        <v>0.18165300000000001</v>
      </c>
    </row>
    <row r="393" spans="2:20" ht="21" x14ac:dyDescent="0.3">
      <c r="B393" s="2" t="str">
        <f>CONCATENATE(Tabla2[[#This Row],[sistema]],Tabla2[[#This Row],[cia]],Tabla2[[#This Row],[producto]],Tabla2[[#This Row],[producto cia]],Tabla2[[#This Row],[tarifa]],Tabla2[[#This Row],[fee]])</f>
        <v>BALEARESAEQFIJOARMONIA6.1TD30</v>
      </c>
      <c r="C393" s="2" t="s">
        <v>27</v>
      </c>
      <c r="D393" s="3" t="s">
        <v>43</v>
      </c>
      <c r="E393" s="2" t="s">
        <v>101</v>
      </c>
      <c r="F393" s="2" t="s">
        <v>44</v>
      </c>
      <c r="G393" s="2" t="s">
        <v>34</v>
      </c>
      <c r="H393" s="2">
        <v>30</v>
      </c>
      <c r="I393" s="9">
        <v>6.2918000000000002E-2</v>
      </c>
      <c r="J393" s="10">
        <v>5.4358999999999998E-2</v>
      </c>
      <c r="K393" s="10">
        <v>2.8295000000000001E-2</v>
      </c>
      <c r="L393" s="10">
        <v>2.3453999999999999E-2</v>
      </c>
      <c r="M393" s="10">
        <v>5.2290000000000001E-3</v>
      </c>
      <c r="N393" s="10">
        <v>3.1480000000000002E-3</v>
      </c>
      <c r="O393" s="11">
        <v>0.25700800000000001</v>
      </c>
      <c r="P393" s="11">
        <v>0.23378000000000002</v>
      </c>
      <c r="Q393" s="11">
        <v>0.22160500000000002</v>
      </c>
      <c r="R393" s="11">
        <v>0.21337000000000003</v>
      </c>
      <c r="S393" s="11">
        <v>0.19968700000000003</v>
      </c>
      <c r="T393" s="11">
        <v>0.18665300000000001</v>
      </c>
    </row>
    <row r="394" spans="2:20" ht="21" x14ac:dyDescent="0.3">
      <c r="B394" s="2" t="str">
        <f>CONCATENATE(Tabla2[[#This Row],[sistema]],Tabla2[[#This Row],[cia]],Tabla2[[#This Row],[producto]],Tabla2[[#This Row],[producto cia]],Tabla2[[#This Row],[tarifa]],Tabla2[[#This Row],[fee]])</f>
        <v>BALEARESAEQFIJOEQUILIBRIO6.1TD30</v>
      </c>
      <c r="C394" s="2" t="s">
        <v>27</v>
      </c>
      <c r="D394" s="3" t="s">
        <v>43</v>
      </c>
      <c r="E394" s="2" t="s">
        <v>101</v>
      </c>
      <c r="F394" s="2" t="s">
        <v>45</v>
      </c>
      <c r="G394" s="2" t="s">
        <v>34</v>
      </c>
      <c r="H394" s="2">
        <v>30</v>
      </c>
      <c r="I394" s="9">
        <v>6.2918000000000002E-2</v>
      </c>
      <c r="J394" s="10">
        <v>5.4358999999999998E-2</v>
      </c>
      <c r="K394" s="10">
        <v>3.6513999999999998E-2</v>
      </c>
      <c r="L394" s="10">
        <v>3.1673E-2</v>
      </c>
      <c r="M394" s="10">
        <v>1.3448E-2</v>
      </c>
      <c r="N394" s="10">
        <v>1.1367E-2</v>
      </c>
      <c r="O394" s="11">
        <v>0.25700800000000001</v>
      </c>
      <c r="P394" s="11">
        <v>0.23378000000000002</v>
      </c>
      <c r="Q394" s="11">
        <v>0.22160500000000002</v>
      </c>
      <c r="R394" s="11">
        <v>0.21337000000000003</v>
      </c>
      <c r="S394" s="11">
        <v>0.19968700000000003</v>
      </c>
      <c r="T394" s="11">
        <v>0.18665300000000001</v>
      </c>
    </row>
    <row r="395" spans="2:20" ht="21" x14ac:dyDescent="0.3">
      <c r="B395" s="2" t="str">
        <f>CONCATENATE(Tabla2[[#This Row],[sistema]],Tabla2[[#This Row],[cia]],Tabla2[[#This Row],[producto]],Tabla2[[#This Row],[producto cia]],Tabla2[[#This Row],[tarifa]],Tabla2[[#This Row],[fee]])</f>
        <v>BALEARESAEQFIJOSIMETRIA6.1TD30</v>
      </c>
      <c r="C395" s="2" t="s">
        <v>27</v>
      </c>
      <c r="D395" s="3" t="s">
        <v>43</v>
      </c>
      <c r="E395" s="2" t="s">
        <v>101</v>
      </c>
      <c r="F395" s="2" t="s">
        <v>46</v>
      </c>
      <c r="G395" s="2" t="s">
        <v>34</v>
      </c>
      <c r="H395" s="2">
        <v>30</v>
      </c>
      <c r="I395" s="9">
        <v>6.2918000000000002E-2</v>
      </c>
      <c r="J395" s="10">
        <v>5.4358999999999998E-2</v>
      </c>
      <c r="K395" s="10">
        <v>4.3706000000000002E-2</v>
      </c>
      <c r="L395" s="10">
        <v>3.8864999999999997E-2</v>
      </c>
      <c r="M395" s="10">
        <v>2.0639999999999999E-2</v>
      </c>
      <c r="N395" s="10">
        <v>1.8558999999999999E-2</v>
      </c>
      <c r="O395" s="11">
        <v>0.25700800000000001</v>
      </c>
      <c r="P395" s="11">
        <v>0.23378000000000002</v>
      </c>
      <c r="Q395" s="11">
        <v>0.22160500000000002</v>
      </c>
      <c r="R395" s="11">
        <v>0.21337000000000003</v>
      </c>
      <c r="S395" s="11">
        <v>0.19968700000000003</v>
      </c>
      <c r="T395" s="11">
        <v>0.18665300000000001</v>
      </c>
    </row>
    <row r="396" spans="2:20" ht="21" x14ac:dyDescent="0.3">
      <c r="B396" s="2" t="str">
        <f>CONCATENATE(Tabla2[[#This Row],[sistema]],Tabla2[[#This Row],[cia]],Tabla2[[#This Row],[producto]],Tabla2[[#This Row],[producto cia]],Tabla2[[#This Row],[tarifa]],Tabla2[[#This Row],[fee]])</f>
        <v>BALEARESAEQFIJOARMONIA6.2TD1.5</v>
      </c>
      <c r="C396" s="2" t="s">
        <v>27</v>
      </c>
      <c r="D396" s="3" t="s">
        <v>43</v>
      </c>
      <c r="E396" s="2" t="s">
        <v>101</v>
      </c>
      <c r="F396" s="2" t="s">
        <v>44</v>
      </c>
      <c r="G396" s="2" t="s">
        <v>35</v>
      </c>
      <c r="H396" s="2">
        <v>1.5</v>
      </c>
      <c r="I396" s="9">
        <v>4.3360000000000003E-2</v>
      </c>
      <c r="J396" s="10">
        <v>4.0164999999999999E-2</v>
      </c>
      <c r="K396" s="10">
        <v>1.7108000000000002E-2</v>
      </c>
      <c r="L396" s="10">
        <v>1.3475000000000001E-2</v>
      </c>
      <c r="M396" s="10">
        <v>3.2810000000000001E-3</v>
      </c>
      <c r="N396" s="10">
        <v>2.0590000000000001E-3</v>
      </c>
      <c r="O396" s="11">
        <v>0.209897</v>
      </c>
      <c r="P396" s="11">
        <v>0.18790000000000001</v>
      </c>
      <c r="Q396" s="11">
        <v>0.19173899999999999</v>
      </c>
      <c r="R396" s="11">
        <v>0.174815</v>
      </c>
      <c r="S396" s="11">
        <v>0.161056</v>
      </c>
      <c r="T396" s="11">
        <v>0.156441</v>
      </c>
    </row>
    <row r="397" spans="2:20" ht="21" x14ac:dyDescent="0.3">
      <c r="B397" s="2" t="str">
        <f>CONCATENATE(Tabla2[[#This Row],[sistema]],Tabla2[[#This Row],[cia]],Tabla2[[#This Row],[producto]],Tabla2[[#This Row],[producto cia]],Tabla2[[#This Row],[tarifa]],Tabla2[[#This Row],[fee]])</f>
        <v>BALEARESAEQFIJOEQUILIBRIO6.2TD1.5</v>
      </c>
      <c r="C397" s="2" t="s">
        <v>27</v>
      </c>
      <c r="D397" s="3" t="s">
        <v>43</v>
      </c>
      <c r="E397" s="2" t="s">
        <v>101</v>
      </c>
      <c r="F397" s="2" t="s">
        <v>45</v>
      </c>
      <c r="G397" s="2" t="s">
        <v>35</v>
      </c>
      <c r="H397" s="2">
        <v>1.5</v>
      </c>
      <c r="I397" s="9">
        <v>4.3360000000000003E-2</v>
      </c>
      <c r="J397" s="10">
        <v>4.0164999999999999E-2</v>
      </c>
      <c r="K397" s="10">
        <v>2.5326999999999999E-2</v>
      </c>
      <c r="L397" s="10">
        <v>2.1694000000000001E-2</v>
      </c>
      <c r="M397" s="10">
        <v>1.1501000000000001E-2</v>
      </c>
      <c r="N397" s="10">
        <v>1.0279E-2</v>
      </c>
      <c r="O397" s="11">
        <v>0.209897</v>
      </c>
      <c r="P397" s="11">
        <v>0.18790000000000001</v>
      </c>
      <c r="Q397" s="11">
        <v>0.19173899999999999</v>
      </c>
      <c r="R397" s="11">
        <v>0.174815</v>
      </c>
      <c r="S397" s="11">
        <v>0.161056</v>
      </c>
      <c r="T397" s="11">
        <v>0.156441</v>
      </c>
    </row>
    <row r="398" spans="2:20" ht="21" x14ac:dyDescent="0.3">
      <c r="B398" s="2" t="str">
        <f>CONCATENATE(Tabla2[[#This Row],[sistema]],Tabla2[[#This Row],[cia]],Tabla2[[#This Row],[producto]],Tabla2[[#This Row],[producto cia]],Tabla2[[#This Row],[tarifa]],Tabla2[[#This Row],[fee]])</f>
        <v>BALEARESAEQFIJOSIMETRIA6.2TD1.5</v>
      </c>
      <c r="C398" s="2" t="s">
        <v>27</v>
      </c>
      <c r="D398" s="3" t="s">
        <v>43</v>
      </c>
      <c r="E398" s="2" t="s">
        <v>101</v>
      </c>
      <c r="F398" s="2" t="s">
        <v>46</v>
      </c>
      <c r="G398" s="2" t="s">
        <v>35</v>
      </c>
      <c r="H398" s="2">
        <v>1.5</v>
      </c>
      <c r="I398" s="9">
        <v>4.3360000000000003E-2</v>
      </c>
      <c r="J398" s="10">
        <v>4.0164999999999999E-2</v>
      </c>
      <c r="K398" s="10">
        <v>3.2518999999999999E-2</v>
      </c>
      <c r="L398" s="10">
        <v>2.8885999999999998E-2</v>
      </c>
      <c r="M398" s="10">
        <v>1.8692E-2</v>
      </c>
      <c r="N398" s="10">
        <v>1.7469999999999999E-2</v>
      </c>
      <c r="O398" s="11">
        <v>0.209897</v>
      </c>
      <c r="P398" s="11">
        <v>0.18790000000000001</v>
      </c>
      <c r="Q398" s="11">
        <v>0.19173899999999999</v>
      </c>
      <c r="R398" s="11">
        <v>0.174815</v>
      </c>
      <c r="S398" s="11">
        <v>0.161056</v>
      </c>
      <c r="T398" s="11">
        <v>0.156441</v>
      </c>
    </row>
    <row r="399" spans="2:20" ht="21" x14ac:dyDescent="0.3">
      <c r="B399" s="2" t="str">
        <f>CONCATENATE(Tabla2[[#This Row],[sistema]],Tabla2[[#This Row],[cia]],Tabla2[[#This Row],[producto]],Tabla2[[#This Row],[producto cia]],Tabla2[[#This Row],[tarifa]],Tabla2[[#This Row],[fee]])</f>
        <v>BALEARESAEQFIJOARMONIA6.2TD3</v>
      </c>
      <c r="C399" s="2" t="s">
        <v>27</v>
      </c>
      <c r="D399" s="3" t="s">
        <v>43</v>
      </c>
      <c r="E399" s="2" t="s">
        <v>101</v>
      </c>
      <c r="F399" s="2" t="s">
        <v>44</v>
      </c>
      <c r="G399" s="2" t="s">
        <v>35</v>
      </c>
      <c r="H399" s="2">
        <v>3</v>
      </c>
      <c r="I399" s="9">
        <v>4.3360000000000003E-2</v>
      </c>
      <c r="J399" s="10">
        <v>4.0164999999999999E-2</v>
      </c>
      <c r="K399" s="10">
        <v>1.7108000000000002E-2</v>
      </c>
      <c r="L399" s="10">
        <v>1.3475000000000001E-2</v>
      </c>
      <c r="M399" s="10">
        <v>3.2810000000000001E-3</v>
      </c>
      <c r="N399" s="10">
        <v>2.0590000000000001E-3</v>
      </c>
      <c r="O399" s="11">
        <v>0.211397</v>
      </c>
      <c r="P399" s="11">
        <v>0.18940000000000001</v>
      </c>
      <c r="Q399" s="11">
        <v>0.19323899999999999</v>
      </c>
      <c r="R399" s="11">
        <v>0.176315</v>
      </c>
      <c r="S399" s="11">
        <v>0.16255600000000001</v>
      </c>
      <c r="T399" s="11">
        <v>0.157941</v>
      </c>
    </row>
    <row r="400" spans="2:20" ht="21" x14ac:dyDescent="0.3">
      <c r="B400" s="2" t="str">
        <f>CONCATENATE(Tabla2[[#This Row],[sistema]],Tabla2[[#This Row],[cia]],Tabla2[[#This Row],[producto]],Tabla2[[#This Row],[producto cia]],Tabla2[[#This Row],[tarifa]],Tabla2[[#This Row],[fee]])</f>
        <v>BALEARESAEQFIJOEQUILIBRIO6.2TD3</v>
      </c>
      <c r="C400" s="2" t="s">
        <v>27</v>
      </c>
      <c r="D400" s="3" t="s">
        <v>43</v>
      </c>
      <c r="E400" s="2" t="s">
        <v>101</v>
      </c>
      <c r="F400" s="2" t="s">
        <v>45</v>
      </c>
      <c r="G400" s="2" t="s">
        <v>35</v>
      </c>
      <c r="H400" s="2">
        <v>3</v>
      </c>
      <c r="I400" s="9">
        <v>4.3360000000000003E-2</v>
      </c>
      <c r="J400" s="10">
        <v>4.0164999999999999E-2</v>
      </c>
      <c r="K400" s="10">
        <v>2.5326999999999999E-2</v>
      </c>
      <c r="L400" s="10">
        <v>2.1694000000000001E-2</v>
      </c>
      <c r="M400" s="10">
        <v>1.1501000000000001E-2</v>
      </c>
      <c r="N400" s="10">
        <v>1.0279E-2</v>
      </c>
      <c r="O400" s="11">
        <v>0.211397</v>
      </c>
      <c r="P400" s="11">
        <v>0.18940000000000001</v>
      </c>
      <c r="Q400" s="11">
        <v>0.19323899999999999</v>
      </c>
      <c r="R400" s="11">
        <v>0.176315</v>
      </c>
      <c r="S400" s="11">
        <v>0.16255600000000001</v>
      </c>
      <c r="T400" s="11">
        <v>0.157941</v>
      </c>
    </row>
    <row r="401" spans="2:20" ht="21" x14ac:dyDescent="0.3">
      <c r="B401" s="2" t="str">
        <f>CONCATENATE(Tabla2[[#This Row],[sistema]],Tabla2[[#This Row],[cia]],Tabla2[[#This Row],[producto]],Tabla2[[#This Row],[producto cia]],Tabla2[[#This Row],[tarifa]],Tabla2[[#This Row],[fee]])</f>
        <v>BALEARESAEQFIJOSIMETRIA6.2TD3</v>
      </c>
      <c r="C401" s="2" t="s">
        <v>27</v>
      </c>
      <c r="D401" s="3" t="s">
        <v>43</v>
      </c>
      <c r="E401" s="2" t="s">
        <v>101</v>
      </c>
      <c r="F401" s="2" t="s">
        <v>46</v>
      </c>
      <c r="G401" s="2" t="s">
        <v>35</v>
      </c>
      <c r="H401" s="2">
        <v>3</v>
      </c>
      <c r="I401" s="9">
        <v>4.3360000000000003E-2</v>
      </c>
      <c r="J401" s="10">
        <v>4.0164999999999999E-2</v>
      </c>
      <c r="K401" s="10">
        <v>3.2518999999999999E-2</v>
      </c>
      <c r="L401" s="10">
        <v>2.8885999999999998E-2</v>
      </c>
      <c r="M401" s="10">
        <v>1.8692E-2</v>
      </c>
      <c r="N401" s="10">
        <v>1.7469999999999999E-2</v>
      </c>
      <c r="O401" s="11">
        <v>0.211397</v>
      </c>
      <c r="P401" s="11">
        <v>0.18940000000000001</v>
      </c>
      <c r="Q401" s="11">
        <v>0.19323899999999999</v>
      </c>
      <c r="R401" s="11">
        <v>0.176315</v>
      </c>
      <c r="S401" s="11">
        <v>0.16255600000000001</v>
      </c>
      <c r="T401" s="11">
        <v>0.157941</v>
      </c>
    </row>
    <row r="402" spans="2:20" ht="21" x14ac:dyDescent="0.3">
      <c r="B402" s="2" t="str">
        <f>CONCATENATE(Tabla2[[#This Row],[sistema]],Tabla2[[#This Row],[cia]],Tabla2[[#This Row],[producto]],Tabla2[[#This Row],[producto cia]],Tabla2[[#This Row],[tarifa]],Tabla2[[#This Row],[fee]])</f>
        <v>BALEARESAEQFIJOARMONIA6.2TD4</v>
      </c>
      <c r="C402" s="2" t="s">
        <v>27</v>
      </c>
      <c r="D402" s="3" t="s">
        <v>43</v>
      </c>
      <c r="E402" s="2" t="s">
        <v>101</v>
      </c>
      <c r="F402" s="2" t="s">
        <v>44</v>
      </c>
      <c r="G402" s="2" t="s">
        <v>35</v>
      </c>
      <c r="H402" s="2">
        <v>4</v>
      </c>
      <c r="I402" s="9">
        <v>4.3360000000000003E-2</v>
      </c>
      <c r="J402" s="10">
        <v>4.0164999999999999E-2</v>
      </c>
      <c r="K402" s="10">
        <v>1.7108000000000002E-2</v>
      </c>
      <c r="L402" s="10">
        <v>1.3475000000000001E-2</v>
      </c>
      <c r="M402" s="10">
        <v>3.2810000000000001E-3</v>
      </c>
      <c r="N402" s="10">
        <v>2.0590000000000001E-3</v>
      </c>
      <c r="O402" s="11">
        <v>0.212397</v>
      </c>
      <c r="P402" s="11">
        <v>0.19040000000000001</v>
      </c>
      <c r="Q402" s="11">
        <v>0.19423899999999999</v>
      </c>
      <c r="R402" s="11">
        <v>0.177315</v>
      </c>
      <c r="S402" s="11">
        <v>0.16355600000000001</v>
      </c>
      <c r="T402" s="11">
        <v>0.158941</v>
      </c>
    </row>
    <row r="403" spans="2:20" ht="21" x14ac:dyDescent="0.3">
      <c r="B403" s="2" t="str">
        <f>CONCATENATE(Tabla2[[#This Row],[sistema]],Tabla2[[#This Row],[cia]],Tabla2[[#This Row],[producto]],Tabla2[[#This Row],[producto cia]],Tabla2[[#This Row],[tarifa]],Tabla2[[#This Row],[fee]])</f>
        <v>BALEARESAEQFIJOEQUILIBRIO6.2TD4</v>
      </c>
      <c r="C403" s="2" t="s">
        <v>27</v>
      </c>
      <c r="D403" s="3" t="s">
        <v>43</v>
      </c>
      <c r="E403" s="2" t="s">
        <v>101</v>
      </c>
      <c r="F403" s="2" t="s">
        <v>45</v>
      </c>
      <c r="G403" s="2" t="s">
        <v>35</v>
      </c>
      <c r="H403" s="2">
        <v>4</v>
      </c>
      <c r="I403" s="9">
        <v>4.3360000000000003E-2</v>
      </c>
      <c r="J403" s="10">
        <v>4.0164999999999999E-2</v>
      </c>
      <c r="K403" s="10">
        <v>2.5326999999999999E-2</v>
      </c>
      <c r="L403" s="10">
        <v>2.1694000000000001E-2</v>
      </c>
      <c r="M403" s="10">
        <v>1.1501000000000001E-2</v>
      </c>
      <c r="N403" s="10">
        <v>1.0279E-2</v>
      </c>
      <c r="O403" s="11">
        <v>0.212397</v>
      </c>
      <c r="P403" s="11">
        <v>0.19040000000000001</v>
      </c>
      <c r="Q403" s="11">
        <v>0.19423899999999999</v>
      </c>
      <c r="R403" s="11">
        <v>0.177315</v>
      </c>
      <c r="S403" s="11">
        <v>0.16355600000000001</v>
      </c>
      <c r="T403" s="11">
        <v>0.158941</v>
      </c>
    </row>
    <row r="404" spans="2:20" ht="21" x14ac:dyDescent="0.3">
      <c r="B404" s="2" t="str">
        <f>CONCATENATE(Tabla2[[#This Row],[sistema]],Tabla2[[#This Row],[cia]],Tabla2[[#This Row],[producto]],Tabla2[[#This Row],[producto cia]],Tabla2[[#This Row],[tarifa]],Tabla2[[#This Row],[fee]])</f>
        <v>BALEARESAEQFIJOSIMETRIA6.2TD4</v>
      </c>
      <c r="C404" s="2" t="s">
        <v>27</v>
      </c>
      <c r="D404" s="3" t="s">
        <v>43</v>
      </c>
      <c r="E404" s="2" t="s">
        <v>101</v>
      </c>
      <c r="F404" s="2" t="s">
        <v>46</v>
      </c>
      <c r="G404" s="2" t="s">
        <v>35</v>
      </c>
      <c r="H404" s="2">
        <v>4</v>
      </c>
      <c r="I404" s="9">
        <v>4.3360000000000003E-2</v>
      </c>
      <c r="J404" s="10">
        <v>4.0164999999999999E-2</v>
      </c>
      <c r="K404" s="10">
        <v>3.2518999999999999E-2</v>
      </c>
      <c r="L404" s="10">
        <v>2.8885999999999998E-2</v>
      </c>
      <c r="M404" s="10">
        <v>1.8692E-2</v>
      </c>
      <c r="N404" s="10">
        <v>1.7469999999999999E-2</v>
      </c>
      <c r="O404" s="11">
        <v>0.212397</v>
      </c>
      <c r="P404" s="11">
        <v>0.19040000000000001</v>
      </c>
      <c r="Q404" s="11">
        <v>0.19423899999999999</v>
      </c>
      <c r="R404" s="11">
        <v>0.177315</v>
      </c>
      <c r="S404" s="11">
        <v>0.16355600000000001</v>
      </c>
      <c r="T404" s="11">
        <v>0.158941</v>
      </c>
    </row>
    <row r="405" spans="2:20" ht="21" x14ac:dyDescent="0.3">
      <c r="B405" s="2" t="str">
        <f>CONCATENATE(Tabla2[[#This Row],[sistema]],Tabla2[[#This Row],[cia]],Tabla2[[#This Row],[producto]],Tabla2[[#This Row],[producto cia]],Tabla2[[#This Row],[tarifa]],Tabla2[[#This Row],[fee]])</f>
        <v>BALEARESAEQFIJOARMONIA6.2TD5</v>
      </c>
      <c r="C405" s="2" t="s">
        <v>27</v>
      </c>
      <c r="D405" s="3" t="s">
        <v>43</v>
      </c>
      <c r="E405" s="2" t="s">
        <v>101</v>
      </c>
      <c r="F405" s="2" t="s">
        <v>44</v>
      </c>
      <c r="G405" s="2" t="s">
        <v>35</v>
      </c>
      <c r="H405" s="2">
        <v>5</v>
      </c>
      <c r="I405" s="9">
        <v>4.3360000000000003E-2</v>
      </c>
      <c r="J405" s="10">
        <v>4.0164999999999999E-2</v>
      </c>
      <c r="K405" s="10">
        <v>1.7108000000000002E-2</v>
      </c>
      <c r="L405" s="10">
        <v>1.3475000000000001E-2</v>
      </c>
      <c r="M405" s="10">
        <v>3.2810000000000001E-3</v>
      </c>
      <c r="N405" s="10">
        <v>2.0590000000000001E-3</v>
      </c>
      <c r="O405" s="11">
        <v>0.213397</v>
      </c>
      <c r="P405" s="11">
        <v>0.19140000000000001</v>
      </c>
      <c r="Q405" s="11">
        <v>0.195239</v>
      </c>
      <c r="R405" s="11">
        <v>0.178315</v>
      </c>
      <c r="S405" s="11">
        <v>0.16455600000000001</v>
      </c>
      <c r="T405" s="11">
        <v>0.159941</v>
      </c>
    </row>
    <row r="406" spans="2:20" ht="21" x14ac:dyDescent="0.3">
      <c r="B406" s="2" t="str">
        <f>CONCATENATE(Tabla2[[#This Row],[sistema]],Tabla2[[#This Row],[cia]],Tabla2[[#This Row],[producto]],Tabla2[[#This Row],[producto cia]],Tabla2[[#This Row],[tarifa]],Tabla2[[#This Row],[fee]])</f>
        <v>BALEARESAEQFIJOEQUILIBRIO6.2TD5</v>
      </c>
      <c r="C406" s="2" t="s">
        <v>27</v>
      </c>
      <c r="D406" s="3" t="s">
        <v>43</v>
      </c>
      <c r="E406" s="2" t="s">
        <v>101</v>
      </c>
      <c r="F406" s="2" t="s">
        <v>45</v>
      </c>
      <c r="G406" s="2" t="s">
        <v>35</v>
      </c>
      <c r="H406" s="2">
        <v>5</v>
      </c>
      <c r="I406" s="9">
        <v>4.3360000000000003E-2</v>
      </c>
      <c r="J406" s="10">
        <v>4.0164999999999999E-2</v>
      </c>
      <c r="K406" s="10">
        <v>2.5326999999999999E-2</v>
      </c>
      <c r="L406" s="10">
        <v>2.1694000000000001E-2</v>
      </c>
      <c r="M406" s="10">
        <v>1.1501000000000001E-2</v>
      </c>
      <c r="N406" s="10">
        <v>1.0279E-2</v>
      </c>
      <c r="O406" s="11">
        <v>0.213397</v>
      </c>
      <c r="P406" s="11">
        <v>0.19140000000000001</v>
      </c>
      <c r="Q406" s="11">
        <v>0.195239</v>
      </c>
      <c r="R406" s="11">
        <v>0.178315</v>
      </c>
      <c r="S406" s="11">
        <v>0.16455600000000001</v>
      </c>
      <c r="T406" s="11">
        <v>0.159941</v>
      </c>
    </row>
    <row r="407" spans="2:20" ht="21" x14ac:dyDescent="0.3">
      <c r="B407" s="2" t="str">
        <f>CONCATENATE(Tabla2[[#This Row],[sistema]],Tabla2[[#This Row],[cia]],Tabla2[[#This Row],[producto]],Tabla2[[#This Row],[producto cia]],Tabla2[[#This Row],[tarifa]],Tabla2[[#This Row],[fee]])</f>
        <v>BALEARESAEQFIJOSIMETRIA6.2TD5</v>
      </c>
      <c r="C407" s="2" t="s">
        <v>27</v>
      </c>
      <c r="D407" s="3" t="s">
        <v>43</v>
      </c>
      <c r="E407" s="2" t="s">
        <v>101</v>
      </c>
      <c r="F407" s="2" t="s">
        <v>46</v>
      </c>
      <c r="G407" s="2" t="s">
        <v>35</v>
      </c>
      <c r="H407" s="2">
        <v>5</v>
      </c>
      <c r="I407" s="9">
        <v>4.3360000000000003E-2</v>
      </c>
      <c r="J407" s="10">
        <v>4.0164999999999999E-2</v>
      </c>
      <c r="K407" s="10">
        <v>3.2518999999999999E-2</v>
      </c>
      <c r="L407" s="10">
        <v>2.8885999999999998E-2</v>
      </c>
      <c r="M407" s="10">
        <v>1.8692E-2</v>
      </c>
      <c r="N407" s="10">
        <v>1.7469999999999999E-2</v>
      </c>
      <c r="O407" s="11">
        <v>0.213397</v>
      </c>
      <c r="P407" s="11">
        <v>0.19140000000000001</v>
      </c>
      <c r="Q407" s="11">
        <v>0.195239</v>
      </c>
      <c r="R407" s="11">
        <v>0.178315</v>
      </c>
      <c r="S407" s="11">
        <v>0.16455600000000001</v>
      </c>
      <c r="T407" s="11">
        <v>0.159941</v>
      </c>
    </row>
    <row r="408" spans="2:20" ht="21" x14ac:dyDescent="0.3">
      <c r="B408" s="2" t="str">
        <f>CONCATENATE(Tabla2[[#This Row],[sistema]],Tabla2[[#This Row],[cia]],Tabla2[[#This Row],[producto]],Tabla2[[#This Row],[producto cia]],Tabla2[[#This Row],[tarifa]],Tabla2[[#This Row],[fee]])</f>
        <v>BALEARESAEQFIJOARMONIA6.2TD6</v>
      </c>
      <c r="C408" s="2" t="s">
        <v>27</v>
      </c>
      <c r="D408" s="3" t="s">
        <v>43</v>
      </c>
      <c r="E408" s="2" t="s">
        <v>101</v>
      </c>
      <c r="F408" s="2" t="s">
        <v>44</v>
      </c>
      <c r="G408" s="2" t="s">
        <v>35</v>
      </c>
      <c r="H408" s="2">
        <v>6</v>
      </c>
      <c r="I408" s="9">
        <v>4.3360000000000003E-2</v>
      </c>
      <c r="J408" s="10">
        <v>4.0164999999999999E-2</v>
      </c>
      <c r="K408" s="10">
        <v>1.7108000000000002E-2</v>
      </c>
      <c r="L408" s="10">
        <v>1.3475000000000001E-2</v>
      </c>
      <c r="M408" s="10">
        <v>3.2810000000000001E-3</v>
      </c>
      <c r="N408" s="10">
        <v>2.0590000000000001E-3</v>
      </c>
      <c r="O408" s="11">
        <v>0.214397</v>
      </c>
      <c r="P408" s="11">
        <v>0.19240000000000002</v>
      </c>
      <c r="Q408" s="11">
        <v>0.196239</v>
      </c>
      <c r="R408" s="11">
        <v>0.179315</v>
      </c>
      <c r="S408" s="11">
        <v>0.16555600000000001</v>
      </c>
      <c r="T408" s="11">
        <v>0.160941</v>
      </c>
    </row>
    <row r="409" spans="2:20" ht="21" x14ac:dyDescent="0.3">
      <c r="B409" s="2" t="str">
        <f>CONCATENATE(Tabla2[[#This Row],[sistema]],Tabla2[[#This Row],[cia]],Tabla2[[#This Row],[producto]],Tabla2[[#This Row],[producto cia]],Tabla2[[#This Row],[tarifa]],Tabla2[[#This Row],[fee]])</f>
        <v>BALEARESAEQFIJOEQUILIBRIO6.2TD6</v>
      </c>
      <c r="C409" s="2" t="s">
        <v>27</v>
      </c>
      <c r="D409" s="3" t="s">
        <v>43</v>
      </c>
      <c r="E409" s="2" t="s">
        <v>101</v>
      </c>
      <c r="F409" s="2" t="s">
        <v>45</v>
      </c>
      <c r="G409" s="2" t="s">
        <v>35</v>
      </c>
      <c r="H409" s="2">
        <v>6</v>
      </c>
      <c r="I409" s="9">
        <v>4.3360000000000003E-2</v>
      </c>
      <c r="J409" s="10">
        <v>4.0164999999999999E-2</v>
      </c>
      <c r="K409" s="10">
        <v>2.5326999999999999E-2</v>
      </c>
      <c r="L409" s="10">
        <v>2.1694000000000001E-2</v>
      </c>
      <c r="M409" s="10">
        <v>1.1501000000000001E-2</v>
      </c>
      <c r="N409" s="10">
        <v>1.0279E-2</v>
      </c>
      <c r="O409" s="11">
        <v>0.214397</v>
      </c>
      <c r="P409" s="11">
        <v>0.19240000000000002</v>
      </c>
      <c r="Q409" s="11">
        <v>0.196239</v>
      </c>
      <c r="R409" s="11">
        <v>0.179315</v>
      </c>
      <c r="S409" s="11">
        <v>0.16555600000000001</v>
      </c>
      <c r="T409" s="11">
        <v>0.160941</v>
      </c>
    </row>
    <row r="410" spans="2:20" ht="21" x14ac:dyDescent="0.3">
      <c r="B410" s="2" t="str">
        <f>CONCATENATE(Tabla2[[#This Row],[sistema]],Tabla2[[#This Row],[cia]],Tabla2[[#This Row],[producto]],Tabla2[[#This Row],[producto cia]],Tabla2[[#This Row],[tarifa]],Tabla2[[#This Row],[fee]])</f>
        <v>BALEARESAEQFIJOSIMETRIA6.2TD6</v>
      </c>
      <c r="C410" s="2" t="s">
        <v>27</v>
      </c>
      <c r="D410" s="3" t="s">
        <v>43</v>
      </c>
      <c r="E410" s="2" t="s">
        <v>101</v>
      </c>
      <c r="F410" s="2" t="s">
        <v>46</v>
      </c>
      <c r="G410" s="2" t="s">
        <v>35</v>
      </c>
      <c r="H410" s="2">
        <v>6</v>
      </c>
      <c r="I410" s="9">
        <v>4.3360000000000003E-2</v>
      </c>
      <c r="J410" s="10">
        <v>4.0164999999999999E-2</v>
      </c>
      <c r="K410" s="10">
        <v>3.2518999999999999E-2</v>
      </c>
      <c r="L410" s="10">
        <v>2.8885999999999998E-2</v>
      </c>
      <c r="M410" s="10">
        <v>1.8692E-2</v>
      </c>
      <c r="N410" s="10">
        <v>1.7469999999999999E-2</v>
      </c>
      <c r="O410" s="11">
        <v>0.214397</v>
      </c>
      <c r="P410" s="11">
        <v>0.19240000000000002</v>
      </c>
      <c r="Q410" s="11">
        <v>0.196239</v>
      </c>
      <c r="R410" s="11">
        <v>0.179315</v>
      </c>
      <c r="S410" s="11">
        <v>0.16555600000000001</v>
      </c>
      <c r="T410" s="11">
        <v>0.160941</v>
      </c>
    </row>
    <row r="411" spans="2:20" ht="21" x14ac:dyDescent="0.3">
      <c r="B411" s="2" t="str">
        <f>CONCATENATE(Tabla2[[#This Row],[sistema]],Tabla2[[#This Row],[cia]],Tabla2[[#This Row],[producto]],Tabla2[[#This Row],[producto cia]],Tabla2[[#This Row],[tarifa]],Tabla2[[#This Row],[fee]])</f>
        <v>BALEARESAEQFIJOARMONIA6.2TD8</v>
      </c>
      <c r="C411" s="2" t="s">
        <v>27</v>
      </c>
      <c r="D411" s="3" t="s">
        <v>43</v>
      </c>
      <c r="E411" s="2" t="s">
        <v>101</v>
      </c>
      <c r="F411" s="2" t="s">
        <v>44</v>
      </c>
      <c r="G411" s="2" t="s">
        <v>35</v>
      </c>
      <c r="H411" s="2">
        <v>8</v>
      </c>
      <c r="I411" s="9">
        <v>4.3360000000000003E-2</v>
      </c>
      <c r="J411" s="10">
        <v>4.0164999999999999E-2</v>
      </c>
      <c r="K411" s="10">
        <v>1.7108000000000002E-2</v>
      </c>
      <c r="L411" s="10">
        <v>1.3475000000000001E-2</v>
      </c>
      <c r="M411" s="10">
        <v>3.2810000000000001E-3</v>
      </c>
      <c r="N411" s="10">
        <v>2.0590000000000001E-3</v>
      </c>
      <c r="O411" s="11">
        <v>0.21639700000000001</v>
      </c>
      <c r="P411" s="11">
        <v>0.19440000000000002</v>
      </c>
      <c r="Q411" s="11">
        <v>0.198239</v>
      </c>
      <c r="R411" s="11">
        <v>0.181315</v>
      </c>
      <c r="S411" s="11">
        <v>0.16755600000000001</v>
      </c>
      <c r="T411" s="11">
        <v>0.162941</v>
      </c>
    </row>
    <row r="412" spans="2:20" ht="21" x14ac:dyDescent="0.3">
      <c r="B412" s="2" t="str">
        <f>CONCATENATE(Tabla2[[#This Row],[sistema]],Tabla2[[#This Row],[cia]],Tabla2[[#This Row],[producto]],Tabla2[[#This Row],[producto cia]],Tabla2[[#This Row],[tarifa]],Tabla2[[#This Row],[fee]])</f>
        <v>BALEARESAEQFIJOEQUILIBRIO6.2TD8</v>
      </c>
      <c r="C412" s="2" t="s">
        <v>27</v>
      </c>
      <c r="D412" s="3" t="s">
        <v>43</v>
      </c>
      <c r="E412" s="2" t="s">
        <v>101</v>
      </c>
      <c r="F412" s="2" t="s">
        <v>45</v>
      </c>
      <c r="G412" s="2" t="s">
        <v>35</v>
      </c>
      <c r="H412" s="2">
        <v>8</v>
      </c>
      <c r="I412" s="9">
        <v>4.3360000000000003E-2</v>
      </c>
      <c r="J412" s="10">
        <v>4.0164999999999999E-2</v>
      </c>
      <c r="K412" s="10">
        <v>2.5326999999999999E-2</v>
      </c>
      <c r="L412" s="10">
        <v>2.1694000000000001E-2</v>
      </c>
      <c r="M412" s="10">
        <v>1.1501000000000001E-2</v>
      </c>
      <c r="N412" s="10">
        <v>1.0279E-2</v>
      </c>
      <c r="O412" s="11">
        <v>0.21639700000000001</v>
      </c>
      <c r="P412" s="11">
        <v>0.19440000000000002</v>
      </c>
      <c r="Q412" s="11">
        <v>0.198239</v>
      </c>
      <c r="R412" s="11">
        <v>0.181315</v>
      </c>
      <c r="S412" s="11">
        <v>0.16755600000000001</v>
      </c>
      <c r="T412" s="11">
        <v>0.162941</v>
      </c>
    </row>
    <row r="413" spans="2:20" ht="21" x14ac:dyDescent="0.3">
      <c r="B413" s="2" t="str">
        <f>CONCATENATE(Tabla2[[#This Row],[sistema]],Tabla2[[#This Row],[cia]],Tabla2[[#This Row],[producto]],Tabla2[[#This Row],[producto cia]],Tabla2[[#This Row],[tarifa]],Tabla2[[#This Row],[fee]])</f>
        <v>BALEARESAEQFIJOSIMETRIA6.2TD8</v>
      </c>
      <c r="C413" s="2" t="s">
        <v>27</v>
      </c>
      <c r="D413" s="3" t="s">
        <v>43</v>
      </c>
      <c r="E413" s="2" t="s">
        <v>101</v>
      </c>
      <c r="F413" s="2" t="s">
        <v>46</v>
      </c>
      <c r="G413" s="2" t="s">
        <v>35</v>
      </c>
      <c r="H413" s="2">
        <v>8</v>
      </c>
      <c r="I413" s="9">
        <v>4.3360000000000003E-2</v>
      </c>
      <c r="J413" s="10">
        <v>4.0164999999999999E-2</v>
      </c>
      <c r="K413" s="10">
        <v>3.2518999999999999E-2</v>
      </c>
      <c r="L413" s="10">
        <v>2.8885999999999998E-2</v>
      </c>
      <c r="M413" s="10">
        <v>1.8692E-2</v>
      </c>
      <c r="N413" s="10">
        <v>1.7469999999999999E-2</v>
      </c>
      <c r="O413" s="11">
        <v>0.21639700000000001</v>
      </c>
      <c r="P413" s="11">
        <v>0.19440000000000002</v>
      </c>
      <c r="Q413" s="11">
        <v>0.198239</v>
      </c>
      <c r="R413" s="11">
        <v>0.181315</v>
      </c>
      <c r="S413" s="11">
        <v>0.16755600000000001</v>
      </c>
      <c r="T413" s="11">
        <v>0.162941</v>
      </c>
    </row>
    <row r="414" spans="2:20" ht="21" x14ac:dyDescent="0.3">
      <c r="B414" s="2" t="str">
        <f>CONCATENATE(Tabla2[[#This Row],[sistema]],Tabla2[[#This Row],[cia]],Tabla2[[#This Row],[producto]],Tabla2[[#This Row],[producto cia]],Tabla2[[#This Row],[tarifa]],Tabla2[[#This Row],[fee]])</f>
        <v>BALEARESAEQFIJOARMONIA6.2TD10</v>
      </c>
      <c r="C414" s="2" t="s">
        <v>27</v>
      </c>
      <c r="D414" s="3" t="s">
        <v>43</v>
      </c>
      <c r="E414" s="2" t="s">
        <v>101</v>
      </c>
      <c r="F414" s="2" t="s">
        <v>44</v>
      </c>
      <c r="G414" s="2" t="s">
        <v>35</v>
      </c>
      <c r="H414" s="2">
        <v>10</v>
      </c>
      <c r="I414" s="9">
        <v>4.3360000000000003E-2</v>
      </c>
      <c r="J414" s="10">
        <v>4.0164999999999999E-2</v>
      </c>
      <c r="K414" s="10">
        <v>1.7108000000000002E-2</v>
      </c>
      <c r="L414" s="10">
        <v>1.3475000000000001E-2</v>
      </c>
      <c r="M414" s="10">
        <v>3.2810000000000001E-3</v>
      </c>
      <c r="N414" s="10">
        <v>2.0590000000000001E-3</v>
      </c>
      <c r="O414" s="11">
        <v>0.21839700000000001</v>
      </c>
      <c r="P414" s="11">
        <v>0.19640000000000002</v>
      </c>
      <c r="Q414" s="11">
        <v>0.200239</v>
      </c>
      <c r="R414" s="11">
        <v>0.18331500000000001</v>
      </c>
      <c r="S414" s="11">
        <v>0.16955600000000001</v>
      </c>
      <c r="T414" s="11">
        <v>0.164941</v>
      </c>
    </row>
    <row r="415" spans="2:20" ht="21" x14ac:dyDescent="0.3">
      <c r="B415" s="2" t="str">
        <f>CONCATENATE(Tabla2[[#This Row],[sistema]],Tabla2[[#This Row],[cia]],Tabla2[[#This Row],[producto]],Tabla2[[#This Row],[producto cia]],Tabla2[[#This Row],[tarifa]],Tabla2[[#This Row],[fee]])</f>
        <v>BALEARESAEQFIJOEQUILIBRIO6.2TD10</v>
      </c>
      <c r="C415" s="2" t="s">
        <v>27</v>
      </c>
      <c r="D415" s="3" t="s">
        <v>43</v>
      </c>
      <c r="E415" s="2" t="s">
        <v>101</v>
      </c>
      <c r="F415" s="2" t="s">
        <v>45</v>
      </c>
      <c r="G415" s="2" t="s">
        <v>35</v>
      </c>
      <c r="H415" s="2">
        <v>10</v>
      </c>
      <c r="I415" s="9">
        <v>4.3360000000000003E-2</v>
      </c>
      <c r="J415" s="10">
        <v>4.0164999999999999E-2</v>
      </c>
      <c r="K415" s="10">
        <v>2.5326999999999999E-2</v>
      </c>
      <c r="L415" s="10">
        <v>2.1694000000000001E-2</v>
      </c>
      <c r="M415" s="10">
        <v>1.1501000000000001E-2</v>
      </c>
      <c r="N415" s="10">
        <v>1.0279E-2</v>
      </c>
      <c r="O415" s="11">
        <v>0.21839700000000001</v>
      </c>
      <c r="P415" s="11">
        <v>0.19640000000000002</v>
      </c>
      <c r="Q415" s="11">
        <v>0.200239</v>
      </c>
      <c r="R415" s="11">
        <v>0.18331500000000001</v>
      </c>
      <c r="S415" s="11">
        <v>0.16955600000000001</v>
      </c>
      <c r="T415" s="11">
        <v>0.164941</v>
      </c>
    </row>
    <row r="416" spans="2:20" ht="21" x14ac:dyDescent="0.3">
      <c r="B416" s="2" t="str">
        <f>CONCATENATE(Tabla2[[#This Row],[sistema]],Tabla2[[#This Row],[cia]],Tabla2[[#This Row],[producto]],Tabla2[[#This Row],[producto cia]],Tabla2[[#This Row],[tarifa]],Tabla2[[#This Row],[fee]])</f>
        <v>BALEARESAEQFIJOSIMETRIA6.2TD10</v>
      </c>
      <c r="C416" s="2" t="s">
        <v>27</v>
      </c>
      <c r="D416" s="3" t="s">
        <v>43</v>
      </c>
      <c r="E416" s="2" t="s">
        <v>101</v>
      </c>
      <c r="F416" s="2" t="s">
        <v>46</v>
      </c>
      <c r="G416" s="2" t="s">
        <v>35</v>
      </c>
      <c r="H416" s="2">
        <v>10</v>
      </c>
      <c r="I416" s="9">
        <v>4.3360000000000003E-2</v>
      </c>
      <c r="J416" s="10">
        <v>4.0164999999999999E-2</v>
      </c>
      <c r="K416" s="10">
        <v>3.2518999999999999E-2</v>
      </c>
      <c r="L416" s="10">
        <v>2.8885999999999998E-2</v>
      </c>
      <c r="M416" s="10">
        <v>1.8692E-2</v>
      </c>
      <c r="N416" s="10">
        <v>1.7469999999999999E-2</v>
      </c>
      <c r="O416" s="11">
        <v>0.21839700000000001</v>
      </c>
      <c r="P416" s="11">
        <v>0.19640000000000002</v>
      </c>
      <c r="Q416" s="11">
        <v>0.200239</v>
      </c>
      <c r="R416" s="11">
        <v>0.18331500000000001</v>
      </c>
      <c r="S416" s="11">
        <v>0.16955600000000001</v>
      </c>
      <c r="T416" s="11">
        <v>0.164941</v>
      </c>
    </row>
    <row r="417" spans="2:20" ht="21" x14ac:dyDescent="0.3">
      <c r="B417" s="2" t="str">
        <f>CONCATENATE(Tabla2[[#This Row],[sistema]],Tabla2[[#This Row],[cia]],Tabla2[[#This Row],[producto]],Tabla2[[#This Row],[producto cia]],Tabla2[[#This Row],[tarifa]],Tabla2[[#This Row],[fee]])</f>
        <v>BALEARESAEQFIJOARMONIA6.2TD15</v>
      </c>
      <c r="C417" s="2" t="s">
        <v>27</v>
      </c>
      <c r="D417" s="3" t="s">
        <v>43</v>
      </c>
      <c r="E417" s="2" t="s">
        <v>101</v>
      </c>
      <c r="F417" s="2" t="s">
        <v>44</v>
      </c>
      <c r="G417" s="2" t="s">
        <v>35</v>
      </c>
      <c r="H417" s="2">
        <v>15</v>
      </c>
      <c r="I417" s="9">
        <v>4.3360000000000003E-2</v>
      </c>
      <c r="J417" s="10">
        <v>4.0164999999999999E-2</v>
      </c>
      <c r="K417" s="10">
        <v>1.7108000000000002E-2</v>
      </c>
      <c r="L417" s="10">
        <v>1.3475000000000001E-2</v>
      </c>
      <c r="M417" s="10">
        <v>3.2810000000000001E-3</v>
      </c>
      <c r="N417" s="10">
        <v>2.0590000000000001E-3</v>
      </c>
      <c r="O417" s="11">
        <v>0.22339700000000001</v>
      </c>
      <c r="P417" s="11">
        <v>0.20140000000000002</v>
      </c>
      <c r="Q417" s="11">
        <v>0.205239</v>
      </c>
      <c r="R417" s="11">
        <v>0.18831500000000001</v>
      </c>
      <c r="S417" s="11">
        <v>0.17455600000000002</v>
      </c>
      <c r="T417" s="11">
        <v>0.16994100000000001</v>
      </c>
    </row>
    <row r="418" spans="2:20" ht="21" x14ac:dyDescent="0.3">
      <c r="B418" s="2" t="str">
        <f>CONCATENATE(Tabla2[[#This Row],[sistema]],Tabla2[[#This Row],[cia]],Tabla2[[#This Row],[producto]],Tabla2[[#This Row],[producto cia]],Tabla2[[#This Row],[tarifa]],Tabla2[[#This Row],[fee]])</f>
        <v>BALEARESAEQFIJOEQUILIBRIO6.2TD15</v>
      </c>
      <c r="C418" s="2" t="s">
        <v>27</v>
      </c>
      <c r="D418" s="3" t="s">
        <v>43</v>
      </c>
      <c r="E418" s="2" t="s">
        <v>101</v>
      </c>
      <c r="F418" s="2" t="s">
        <v>45</v>
      </c>
      <c r="G418" s="2" t="s">
        <v>35</v>
      </c>
      <c r="H418" s="2">
        <v>15</v>
      </c>
      <c r="I418" s="9">
        <v>4.3360000000000003E-2</v>
      </c>
      <c r="J418" s="10">
        <v>4.0164999999999999E-2</v>
      </c>
      <c r="K418" s="10">
        <v>2.5326999999999999E-2</v>
      </c>
      <c r="L418" s="10">
        <v>2.1694000000000001E-2</v>
      </c>
      <c r="M418" s="10">
        <v>1.1501000000000001E-2</v>
      </c>
      <c r="N418" s="10">
        <v>1.0279E-2</v>
      </c>
      <c r="O418" s="11">
        <v>0.22339700000000001</v>
      </c>
      <c r="P418" s="11">
        <v>0.20140000000000002</v>
      </c>
      <c r="Q418" s="11">
        <v>0.205239</v>
      </c>
      <c r="R418" s="11">
        <v>0.18831500000000001</v>
      </c>
      <c r="S418" s="11">
        <v>0.17455600000000002</v>
      </c>
      <c r="T418" s="11">
        <v>0.16994100000000001</v>
      </c>
    </row>
    <row r="419" spans="2:20" ht="21" x14ac:dyDescent="0.3">
      <c r="B419" s="2" t="str">
        <f>CONCATENATE(Tabla2[[#This Row],[sistema]],Tabla2[[#This Row],[cia]],Tabla2[[#This Row],[producto]],Tabla2[[#This Row],[producto cia]],Tabla2[[#This Row],[tarifa]],Tabla2[[#This Row],[fee]])</f>
        <v>BALEARESAEQFIJOSIMETRIA6.2TD15</v>
      </c>
      <c r="C419" s="2" t="s">
        <v>27</v>
      </c>
      <c r="D419" s="3" t="s">
        <v>43</v>
      </c>
      <c r="E419" s="2" t="s">
        <v>101</v>
      </c>
      <c r="F419" s="2" t="s">
        <v>46</v>
      </c>
      <c r="G419" s="2" t="s">
        <v>35</v>
      </c>
      <c r="H419" s="2">
        <v>15</v>
      </c>
      <c r="I419" s="9">
        <v>4.3360000000000003E-2</v>
      </c>
      <c r="J419" s="10">
        <v>4.0164999999999999E-2</v>
      </c>
      <c r="K419" s="10">
        <v>3.2518999999999999E-2</v>
      </c>
      <c r="L419" s="10">
        <v>2.8885999999999998E-2</v>
      </c>
      <c r="M419" s="10">
        <v>1.8692E-2</v>
      </c>
      <c r="N419" s="10">
        <v>1.7469999999999999E-2</v>
      </c>
      <c r="O419" s="11">
        <v>0.22339700000000001</v>
      </c>
      <c r="P419" s="11">
        <v>0.20140000000000002</v>
      </c>
      <c r="Q419" s="11">
        <v>0.205239</v>
      </c>
      <c r="R419" s="11">
        <v>0.18831500000000001</v>
      </c>
      <c r="S419" s="11">
        <v>0.17455600000000002</v>
      </c>
      <c r="T419" s="11">
        <v>0.16994100000000001</v>
      </c>
    </row>
    <row r="420" spans="2:20" ht="21" x14ac:dyDescent="0.3">
      <c r="B420" s="2" t="str">
        <f>CONCATENATE(Tabla2[[#This Row],[sistema]],Tabla2[[#This Row],[cia]],Tabla2[[#This Row],[producto]],Tabla2[[#This Row],[producto cia]],Tabla2[[#This Row],[tarifa]],Tabla2[[#This Row],[fee]])</f>
        <v>BALEARESAEQFIJOARMONIA6.2TD20</v>
      </c>
      <c r="C420" s="2" t="s">
        <v>27</v>
      </c>
      <c r="D420" s="3" t="s">
        <v>43</v>
      </c>
      <c r="E420" s="2" t="s">
        <v>101</v>
      </c>
      <c r="F420" s="2" t="s">
        <v>44</v>
      </c>
      <c r="G420" s="2" t="s">
        <v>35</v>
      </c>
      <c r="H420" s="2">
        <v>20</v>
      </c>
      <c r="I420" s="9">
        <v>4.3360000000000003E-2</v>
      </c>
      <c r="J420" s="10">
        <v>4.0164999999999999E-2</v>
      </c>
      <c r="K420" s="10">
        <v>1.7108000000000002E-2</v>
      </c>
      <c r="L420" s="10">
        <v>1.3475000000000001E-2</v>
      </c>
      <c r="M420" s="10">
        <v>3.2810000000000001E-3</v>
      </c>
      <c r="N420" s="10">
        <v>2.0590000000000001E-3</v>
      </c>
      <c r="O420" s="11">
        <v>0.22839700000000002</v>
      </c>
      <c r="P420" s="11">
        <v>0.20640000000000003</v>
      </c>
      <c r="Q420" s="11">
        <v>0.21023900000000001</v>
      </c>
      <c r="R420" s="11">
        <v>0.19331500000000001</v>
      </c>
      <c r="S420" s="11">
        <v>0.17955600000000002</v>
      </c>
      <c r="T420" s="11">
        <v>0.17494100000000001</v>
      </c>
    </row>
    <row r="421" spans="2:20" ht="21" x14ac:dyDescent="0.3">
      <c r="B421" s="2" t="str">
        <f>CONCATENATE(Tabla2[[#This Row],[sistema]],Tabla2[[#This Row],[cia]],Tabla2[[#This Row],[producto]],Tabla2[[#This Row],[producto cia]],Tabla2[[#This Row],[tarifa]],Tabla2[[#This Row],[fee]])</f>
        <v>BALEARESAEQFIJOEQUILIBRIO6.2TD20</v>
      </c>
      <c r="C421" s="2" t="s">
        <v>27</v>
      </c>
      <c r="D421" s="3" t="s">
        <v>43</v>
      </c>
      <c r="E421" s="2" t="s">
        <v>101</v>
      </c>
      <c r="F421" s="2" t="s">
        <v>45</v>
      </c>
      <c r="G421" s="2" t="s">
        <v>35</v>
      </c>
      <c r="H421" s="2">
        <v>20</v>
      </c>
      <c r="I421" s="9">
        <v>4.3360000000000003E-2</v>
      </c>
      <c r="J421" s="10">
        <v>4.0164999999999999E-2</v>
      </c>
      <c r="K421" s="10">
        <v>2.5326999999999999E-2</v>
      </c>
      <c r="L421" s="10">
        <v>2.1694000000000001E-2</v>
      </c>
      <c r="M421" s="10">
        <v>1.1501000000000001E-2</v>
      </c>
      <c r="N421" s="10">
        <v>1.0279E-2</v>
      </c>
      <c r="O421" s="11">
        <v>0.22839700000000002</v>
      </c>
      <c r="P421" s="11">
        <v>0.20640000000000003</v>
      </c>
      <c r="Q421" s="11">
        <v>0.21023900000000001</v>
      </c>
      <c r="R421" s="11">
        <v>0.19331500000000001</v>
      </c>
      <c r="S421" s="11">
        <v>0.17955600000000002</v>
      </c>
      <c r="T421" s="11">
        <v>0.17494100000000001</v>
      </c>
    </row>
    <row r="422" spans="2:20" ht="21" x14ac:dyDescent="0.3">
      <c r="B422" s="2" t="str">
        <f>CONCATENATE(Tabla2[[#This Row],[sistema]],Tabla2[[#This Row],[cia]],Tabla2[[#This Row],[producto]],Tabla2[[#This Row],[producto cia]],Tabla2[[#This Row],[tarifa]],Tabla2[[#This Row],[fee]])</f>
        <v>BALEARESAEQFIJOSIMETRIA6.2TD20</v>
      </c>
      <c r="C422" s="2" t="s">
        <v>27</v>
      </c>
      <c r="D422" s="3" t="s">
        <v>43</v>
      </c>
      <c r="E422" s="2" t="s">
        <v>101</v>
      </c>
      <c r="F422" s="2" t="s">
        <v>46</v>
      </c>
      <c r="G422" s="2" t="s">
        <v>35</v>
      </c>
      <c r="H422" s="2">
        <v>20</v>
      </c>
      <c r="I422" s="9">
        <v>4.3360000000000003E-2</v>
      </c>
      <c r="J422" s="10">
        <v>4.0164999999999999E-2</v>
      </c>
      <c r="K422" s="10">
        <v>3.2518999999999999E-2</v>
      </c>
      <c r="L422" s="10">
        <v>2.8885999999999998E-2</v>
      </c>
      <c r="M422" s="10">
        <v>1.8692E-2</v>
      </c>
      <c r="N422" s="10">
        <v>1.7469999999999999E-2</v>
      </c>
      <c r="O422" s="11">
        <v>0.22839700000000002</v>
      </c>
      <c r="P422" s="11">
        <v>0.20640000000000003</v>
      </c>
      <c r="Q422" s="11">
        <v>0.21023900000000001</v>
      </c>
      <c r="R422" s="11">
        <v>0.19331500000000001</v>
      </c>
      <c r="S422" s="11">
        <v>0.17955600000000002</v>
      </c>
      <c r="T422" s="11">
        <v>0.17494100000000001</v>
      </c>
    </row>
    <row r="423" spans="2:20" ht="21" x14ac:dyDescent="0.3">
      <c r="B423" s="2" t="str">
        <f>CONCATENATE(Tabla2[[#This Row],[sistema]],Tabla2[[#This Row],[cia]],Tabla2[[#This Row],[producto]],Tabla2[[#This Row],[producto cia]],Tabla2[[#This Row],[tarifa]],Tabla2[[#This Row],[fee]])</f>
        <v>BALEARESAEQFIJOARMONIA6.2TD25</v>
      </c>
      <c r="C423" s="2" t="s">
        <v>27</v>
      </c>
      <c r="D423" s="3" t="s">
        <v>43</v>
      </c>
      <c r="E423" s="2" t="s">
        <v>101</v>
      </c>
      <c r="F423" s="2" t="s">
        <v>44</v>
      </c>
      <c r="G423" s="2" t="s">
        <v>35</v>
      </c>
      <c r="H423" s="2">
        <v>25</v>
      </c>
      <c r="I423" s="9">
        <v>4.3360000000000003E-2</v>
      </c>
      <c r="J423" s="10">
        <v>4.0164999999999999E-2</v>
      </c>
      <c r="K423" s="10">
        <v>1.7108000000000002E-2</v>
      </c>
      <c r="L423" s="10">
        <v>1.3475000000000001E-2</v>
      </c>
      <c r="M423" s="10">
        <v>3.2810000000000001E-3</v>
      </c>
      <c r="N423" s="10">
        <v>2.0590000000000001E-3</v>
      </c>
      <c r="O423" s="11">
        <v>0.23339700000000002</v>
      </c>
      <c r="P423" s="11">
        <v>0.21140000000000003</v>
      </c>
      <c r="Q423" s="11">
        <v>0.21523900000000001</v>
      </c>
      <c r="R423" s="11">
        <v>0.19831500000000002</v>
      </c>
      <c r="S423" s="11">
        <v>0.18455600000000003</v>
      </c>
      <c r="T423" s="11">
        <v>0.17994100000000002</v>
      </c>
    </row>
    <row r="424" spans="2:20" ht="21" x14ac:dyDescent="0.3">
      <c r="B424" s="2" t="str">
        <f>CONCATENATE(Tabla2[[#This Row],[sistema]],Tabla2[[#This Row],[cia]],Tabla2[[#This Row],[producto]],Tabla2[[#This Row],[producto cia]],Tabla2[[#This Row],[tarifa]],Tabla2[[#This Row],[fee]])</f>
        <v>BALEARESAEQFIJOEQUILIBRIO6.2TD25</v>
      </c>
      <c r="C424" s="2" t="s">
        <v>27</v>
      </c>
      <c r="D424" s="3" t="s">
        <v>43</v>
      </c>
      <c r="E424" s="2" t="s">
        <v>101</v>
      </c>
      <c r="F424" s="2" t="s">
        <v>45</v>
      </c>
      <c r="G424" s="2" t="s">
        <v>35</v>
      </c>
      <c r="H424" s="2">
        <v>25</v>
      </c>
      <c r="I424" s="9">
        <v>4.3360000000000003E-2</v>
      </c>
      <c r="J424" s="10">
        <v>4.0164999999999999E-2</v>
      </c>
      <c r="K424" s="10">
        <v>2.5326999999999999E-2</v>
      </c>
      <c r="L424" s="10">
        <v>2.1694000000000001E-2</v>
      </c>
      <c r="M424" s="10">
        <v>1.1501000000000001E-2</v>
      </c>
      <c r="N424" s="10">
        <v>1.0279E-2</v>
      </c>
      <c r="O424" s="11">
        <v>0.23339700000000002</v>
      </c>
      <c r="P424" s="11">
        <v>0.21140000000000003</v>
      </c>
      <c r="Q424" s="11">
        <v>0.21523900000000001</v>
      </c>
      <c r="R424" s="11">
        <v>0.19831500000000002</v>
      </c>
      <c r="S424" s="11">
        <v>0.18455600000000003</v>
      </c>
      <c r="T424" s="11">
        <v>0.17994100000000002</v>
      </c>
    </row>
    <row r="425" spans="2:20" ht="21" x14ac:dyDescent="0.3">
      <c r="B425" s="2" t="str">
        <f>CONCATENATE(Tabla2[[#This Row],[sistema]],Tabla2[[#This Row],[cia]],Tabla2[[#This Row],[producto]],Tabla2[[#This Row],[producto cia]],Tabla2[[#This Row],[tarifa]],Tabla2[[#This Row],[fee]])</f>
        <v>BALEARESAEQFIJOSIMETRIA6.2TD25</v>
      </c>
      <c r="C425" s="2" t="s">
        <v>27</v>
      </c>
      <c r="D425" s="3" t="s">
        <v>43</v>
      </c>
      <c r="E425" s="2" t="s">
        <v>101</v>
      </c>
      <c r="F425" s="2" t="s">
        <v>46</v>
      </c>
      <c r="G425" s="2" t="s">
        <v>35</v>
      </c>
      <c r="H425" s="2">
        <v>25</v>
      </c>
      <c r="I425" s="9">
        <v>4.3360000000000003E-2</v>
      </c>
      <c r="J425" s="10">
        <v>4.0164999999999999E-2</v>
      </c>
      <c r="K425" s="10">
        <v>3.2518999999999999E-2</v>
      </c>
      <c r="L425" s="10">
        <v>2.8885999999999998E-2</v>
      </c>
      <c r="M425" s="10">
        <v>1.8692E-2</v>
      </c>
      <c r="N425" s="10">
        <v>1.7469999999999999E-2</v>
      </c>
      <c r="O425" s="11">
        <v>0.23339700000000002</v>
      </c>
      <c r="P425" s="11">
        <v>0.21140000000000003</v>
      </c>
      <c r="Q425" s="11">
        <v>0.21523900000000001</v>
      </c>
      <c r="R425" s="11">
        <v>0.19831500000000002</v>
      </c>
      <c r="S425" s="11">
        <v>0.18455600000000003</v>
      </c>
      <c r="T425" s="11">
        <v>0.17994100000000002</v>
      </c>
    </row>
    <row r="426" spans="2:20" ht="21" x14ac:dyDescent="0.3">
      <c r="B426" s="2" t="str">
        <f>CONCATENATE(Tabla2[[#This Row],[sistema]],Tabla2[[#This Row],[cia]],Tabla2[[#This Row],[producto]],Tabla2[[#This Row],[producto cia]],Tabla2[[#This Row],[tarifa]],Tabla2[[#This Row],[fee]])</f>
        <v>BALEARESAEQFIJOARMONIA6.2TD30</v>
      </c>
      <c r="C426" s="2" t="s">
        <v>27</v>
      </c>
      <c r="D426" s="3" t="s">
        <v>43</v>
      </c>
      <c r="E426" s="2" t="s">
        <v>101</v>
      </c>
      <c r="F426" s="2" t="s">
        <v>44</v>
      </c>
      <c r="G426" s="2" t="s">
        <v>35</v>
      </c>
      <c r="H426" s="2">
        <v>30</v>
      </c>
      <c r="I426" s="9">
        <v>4.3360000000000003E-2</v>
      </c>
      <c r="J426" s="10">
        <v>4.0164999999999999E-2</v>
      </c>
      <c r="K426" s="10">
        <v>1.7108000000000002E-2</v>
      </c>
      <c r="L426" s="10">
        <v>1.3475000000000001E-2</v>
      </c>
      <c r="M426" s="10">
        <v>3.2810000000000001E-3</v>
      </c>
      <c r="N426" s="10">
        <v>2.0590000000000001E-3</v>
      </c>
      <c r="O426" s="11">
        <v>0.23839700000000003</v>
      </c>
      <c r="P426" s="11">
        <v>0.21640000000000004</v>
      </c>
      <c r="Q426" s="11">
        <v>0.22023900000000002</v>
      </c>
      <c r="R426" s="11">
        <v>0.20331500000000002</v>
      </c>
      <c r="S426" s="11">
        <v>0.18955600000000003</v>
      </c>
      <c r="T426" s="11">
        <v>0.18494100000000002</v>
      </c>
    </row>
    <row r="427" spans="2:20" ht="21" x14ac:dyDescent="0.3">
      <c r="B427" s="2" t="str">
        <f>CONCATENATE(Tabla2[[#This Row],[sistema]],Tabla2[[#This Row],[cia]],Tabla2[[#This Row],[producto]],Tabla2[[#This Row],[producto cia]],Tabla2[[#This Row],[tarifa]],Tabla2[[#This Row],[fee]])</f>
        <v>BALEARESAEQFIJOEQUILIBRIO6.2TD30</v>
      </c>
      <c r="C427" s="2" t="s">
        <v>27</v>
      </c>
      <c r="D427" s="3" t="s">
        <v>43</v>
      </c>
      <c r="E427" s="2" t="s">
        <v>101</v>
      </c>
      <c r="F427" s="2" t="s">
        <v>45</v>
      </c>
      <c r="G427" s="2" t="s">
        <v>35</v>
      </c>
      <c r="H427" s="2">
        <v>30</v>
      </c>
      <c r="I427" s="9">
        <v>4.3360000000000003E-2</v>
      </c>
      <c r="J427" s="10">
        <v>4.0164999999999999E-2</v>
      </c>
      <c r="K427" s="10">
        <v>2.5326999999999999E-2</v>
      </c>
      <c r="L427" s="10">
        <v>2.1694000000000001E-2</v>
      </c>
      <c r="M427" s="10">
        <v>1.1501000000000001E-2</v>
      </c>
      <c r="N427" s="10">
        <v>1.0279E-2</v>
      </c>
      <c r="O427" s="11">
        <v>0.23839700000000003</v>
      </c>
      <c r="P427" s="11">
        <v>0.21640000000000004</v>
      </c>
      <c r="Q427" s="11">
        <v>0.22023900000000002</v>
      </c>
      <c r="R427" s="11">
        <v>0.20331500000000002</v>
      </c>
      <c r="S427" s="11">
        <v>0.18955600000000003</v>
      </c>
      <c r="T427" s="11">
        <v>0.18494100000000002</v>
      </c>
    </row>
    <row r="428" spans="2:20" ht="21" x14ac:dyDescent="0.3">
      <c r="B428" s="2" t="str">
        <f>CONCATENATE(Tabla2[[#This Row],[sistema]],Tabla2[[#This Row],[cia]],Tabla2[[#This Row],[producto]],Tabla2[[#This Row],[producto cia]],Tabla2[[#This Row],[tarifa]],Tabla2[[#This Row],[fee]])</f>
        <v>BALEARESAEQFIJOSIMETRIA6.2TD30</v>
      </c>
      <c r="C428" s="2" t="s">
        <v>27</v>
      </c>
      <c r="D428" s="3" t="s">
        <v>43</v>
      </c>
      <c r="E428" s="2" t="s">
        <v>101</v>
      </c>
      <c r="F428" s="2" t="s">
        <v>46</v>
      </c>
      <c r="G428" s="2" t="s">
        <v>35</v>
      </c>
      <c r="H428" s="2">
        <v>30</v>
      </c>
      <c r="I428" s="9">
        <v>4.3360000000000003E-2</v>
      </c>
      <c r="J428" s="10">
        <v>4.0164999999999999E-2</v>
      </c>
      <c r="K428" s="10">
        <v>3.2518999999999999E-2</v>
      </c>
      <c r="L428" s="10">
        <v>2.8885999999999998E-2</v>
      </c>
      <c r="M428" s="10">
        <v>1.8692E-2</v>
      </c>
      <c r="N428" s="10">
        <v>1.7469999999999999E-2</v>
      </c>
      <c r="O428" s="11">
        <v>0.23839700000000003</v>
      </c>
      <c r="P428" s="11">
        <v>0.21640000000000004</v>
      </c>
      <c r="Q428" s="11">
        <v>0.22023900000000002</v>
      </c>
      <c r="R428" s="11">
        <v>0.20331500000000002</v>
      </c>
      <c r="S428" s="11">
        <v>0.18955600000000003</v>
      </c>
      <c r="T428" s="11">
        <v>0.18494100000000002</v>
      </c>
    </row>
    <row r="429" spans="2:20" ht="21" x14ac:dyDescent="0.3">
      <c r="B429" s="2" t="str">
        <f>CONCATENATE(Tabla2[[#This Row],[sistema]],Tabla2[[#This Row],[cia]],Tabla2[[#This Row],[producto]],Tabla2[[#This Row],[producto cia]],Tabla2[[#This Row],[tarifa]],Tabla2[[#This Row],[fee]])</f>
        <v>PENINSULAELEIAFIJOBALANCE OF ENERGY 02.0TD-</v>
      </c>
      <c r="C429" s="2" t="s">
        <v>57</v>
      </c>
      <c r="D429" s="3" t="s">
        <v>145</v>
      </c>
      <c r="E429" s="2" t="s">
        <v>101</v>
      </c>
      <c r="F429" s="2" t="s">
        <v>160</v>
      </c>
      <c r="G429" s="2" t="s">
        <v>28</v>
      </c>
      <c r="H429" s="2" t="s">
        <v>0</v>
      </c>
      <c r="I429" s="9">
        <v>7.1681999999999996E-2</v>
      </c>
      <c r="J429" s="10">
        <v>7.1681999999999996E-2</v>
      </c>
      <c r="K429" s="10">
        <v>0</v>
      </c>
      <c r="L429" s="10">
        <v>0</v>
      </c>
      <c r="M429" s="10">
        <v>0</v>
      </c>
      <c r="N429" s="10">
        <v>0</v>
      </c>
      <c r="O429" s="11">
        <v>0.217</v>
      </c>
      <c r="P429" s="11">
        <v>0.217</v>
      </c>
      <c r="Q429" s="11">
        <v>0.217</v>
      </c>
      <c r="R429" s="11">
        <v>0</v>
      </c>
      <c r="S429" s="11">
        <v>0</v>
      </c>
      <c r="T429" s="11">
        <v>0</v>
      </c>
    </row>
    <row r="430" spans="2:20" ht="21" x14ac:dyDescent="0.3">
      <c r="B430" s="2" t="str">
        <f>CONCATENATE(Tabla2[[#This Row],[sistema]],Tabla2[[#This Row],[cia]],Tabla2[[#This Row],[producto]],Tabla2[[#This Row],[producto cia]],Tabla2[[#This Row],[tarifa]],Tabla2[[#This Row],[fee]])</f>
        <v>PENINSULAELEIAFIJOBALANCE OF ENERGY 12.0TD-</v>
      </c>
      <c r="C430" s="2" t="s">
        <v>57</v>
      </c>
      <c r="D430" s="3" t="s">
        <v>145</v>
      </c>
      <c r="E430" s="2" t="s">
        <v>101</v>
      </c>
      <c r="F430" s="2" t="s">
        <v>161</v>
      </c>
      <c r="G430" s="2" t="s">
        <v>28</v>
      </c>
      <c r="H430" s="2" t="s">
        <v>0</v>
      </c>
      <c r="I430" s="9">
        <v>7.1681999999999996E-2</v>
      </c>
      <c r="J430" s="10">
        <v>7.1681999999999996E-2</v>
      </c>
      <c r="K430" s="10">
        <v>0</v>
      </c>
      <c r="L430" s="10">
        <v>0</v>
      </c>
      <c r="M430" s="10">
        <v>0</v>
      </c>
      <c r="N430" s="10">
        <v>0</v>
      </c>
      <c r="O430" s="11">
        <v>0.20100000000000001</v>
      </c>
      <c r="P430" s="11">
        <v>0.20100000000000001</v>
      </c>
      <c r="Q430" s="11">
        <v>0.20100000000000001</v>
      </c>
      <c r="R430" s="11">
        <v>0</v>
      </c>
      <c r="S430" s="11">
        <v>0</v>
      </c>
      <c r="T430" s="11">
        <v>0</v>
      </c>
    </row>
    <row r="431" spans="2:20" ht="21" x14ac:dyDescent="0.3">
      <c r="B431" s="2" t="str">
        <f>CONCATENATE(Tabla2[[#This Row],[sistema]],Tabla2[[#This Row],[cia]],Tabla2[[#This Row],[producto]],Tabla2[[#This Row],[producto cia]],Tabla2[[#This Row],[tarifa]],Tabla2[[#This Row],[fee]])</f>
        <v>PENINSULAELEIAFIJOBALANCE OF ENERGY 22.0TD-</v>
      </c>
      <c r="C431" s="2" t="s">
        <v>57</v>
      </c>
      <c r="D431" s="3" t="s">
        <v>145</v>
      </c>
      <c r="E431" s="2" t="s">
        <v>101</v>
      </c>
      <c r="F431" s="2" t="s">
        <v>162</v>
      </c>
      <c r="G431" s="2" t="s">
        <v>28</v>
      </c>
      <c r="H431" s="2" t="s">
        <v>0</v>
      </c>
      <c r="I431" s="9">
        <v>7.1681999999999996E-2</v>
      </c>
      <c r="J431" s="10">
        <v>7.1681999999999996E-2</v>
      </c>
      <c r="K431" s="10">
        <v>0</v>
      </c>
      <c r="L431" s="10">
        <v>0</v>
      </c>
      <c r="M431" s="10">
        <v>0</v>
      </c>
      <c r="N431" s="10">
        <v>0</v>
      </c>
      <c r="O431" s="11">
        <v>0.18099999999999999</v>
      </c>
      <c r="P431" s="11">
        <v>0.18099999999999999</v>
      </c>
      <c r="Q431" s="11">
        <v>0.18099999999999999</v>
      </c>
      <c r="R431" s="11">
        <v>0</v>
      </c>
      <c r="S431" s="11">
        <v>0</v>
      </c>
      <c r="T431" s="11">
        <v>0</v>
      </c>
    </row>
    <row r="432" spans="2:20" ht="21" x14ac:dyDescent="0.3">
      <c r="B432" s="2" t="str">
        <f>CONCATENATE(Tabla2[[#This Row],[sistema]],Tabla2[[#This Row],[cia]],Tabla2[[#This Row],[producto]],Tabla2[[#This Row],[producto cia]],Tabla2[[#This Row],[tarifa]],Tabla2[[#This Row],[fee]])</f>
        <v>PENINSULAELEIAFIJOBALANCE OF ENERGY 32.0TD-</v>
      </c>
      <c r="C432" s="2" t="s">
        <v>57</v>
      </c>
      <c r="D432" s="3" t="s">
        <v>145</v>
      </c>
      <c r="E432" s="2" t="s">
        <v>101</v>
      </c>
      <c r="F432" s="2" t="s">
        <v>163</v>
      </c>
      <c r="G432" s="2" t="s">
        <v>28</v>
      </c>
      <c r="H432" s="2" t="s">
        <v>0</v>
      </c>
      <c r="I432" s="9">
        <v>7.1681999999999996E-2</v>
      </c>
      <c r="J432" s="10">
        <v>7.1681999999999996E-2</v>
      </c>
      <c r="K432" s="10">
        <v>0</v>
      </c>
      <c r="L432" s="10">
        <v>0</v>
      </c>
      <c r="M432" s="10">
        <v>0</v>
      </c>
      <c r="N432" s="10">
        <v>0</v>
      </c>
      <c r="O432" s="11">
        <v>0.161</v>
      </c>
      <c r="P432" s="11">
        <v>0.161</v>
      </c>
      <c r="Q432" s="11">
        <v>0.161</v>
      </c>
      <c r="R432" s="11">
        <v>0</v>
      </c>
      <c r="S432" s="11">
        <v>0</v>
      </c>
      <c r="T432" s="11">
        <v>0</v>
      </c>
    </row>
    <row r="433" spans="2:20" ht="21" x14ac:dyDescent="0.3">
      <c r="B433" s="2" t="str">
        <f>CONCATENATE(Tabla2[[#This Row],[sistema]],Tabla2[[#This Row],[cia]],Tabla2[[#This Row],[producto]],Tabla2[[#This Row],[producto cia]],Tabla2[[#This Row],[tarifa]],Tabla2[[#This Row],[fee]])</f>
        <v>PENINSULAELEIAFIJOSIMPLEX2.0TD-</v>
      </c>
      <c r="C433" s="2" t="s">
        <v>57</v>
      </c>
      <c r="D433" s="3" t="s">
        <v>145</v>
      </c>
      <c r="E433" s="2" t="s">
        <v>101</v>
      </c>
      <c r="F433" s="2" t="s">
        <v>164</v>
      </c>
      <c r="G433" s="2" t="s">
        <v>28</v>
      </c>
      <c r="H433" s="2" t="s">
        <v>0</v>
      </c>
      <c r="I433" s="9">
        <v>6.9542999999999994E-2</v>
      </c>
      <c r="J433" s="10">
        <v>3.679E-3</v>
      </c>
      <c r="K433" s="10">
        <v>0</v>
      </c>
      <c r="L433" s="10">
        <v>0</v>
      </c>
      <c r="M433" s="10">
        <v>0</v>
      </c>
      <c r="N433" s="10">
        <v>0</v>
      </c>
      <c r="O433" s="11">
        <v>0.24493599999999999</v>
      </c>
      <c r="P433" s="11">
        <v>0.19311200000000001</v>
      </c>
      <c r="Q433" s="11">
        <v>0.151333</v>
      </c>
      <c r="R433" s="11">
        <v>0</v>
      </c>
      <c r="S433" s="11">
        <v>0</v>
      </c>
      <c r="T433" s="11">
        <v>0</v>
      </c>
    </row>
    <row r="434" spans="2:20" ht="21" x14ac:dyDescent="0.3">
      <c r="B434" s="2" t="str">
        <f>CONCATENATE(Tabla2[[#This Row],[sistema]],Tabla2[[#This Row],[cia]],Tabla2[[#This Row],[producto]],Tabla2[[#This Row],[producto cia]],Tabla2[[#This Row],[tarifa]],Tabla2[[#This Row],[fee]])</f>
        <v>PENINSULAELEIAFIJOSIMPLEX3.0TD-</v>
      </c>
      <c r="C434" s="2" t="s">
        <v>57</v>
      </c>
      <c r="D434" s="3" t="s">
        <v>145</v>
      </c>
      <c r="E434" s="2" t="s">
        <v>101</v>
      </c>
      <c r="F434" s="2" t="s">
        <v>164</v>
      </c>
      <c r="G434" s="2" t="s">
        <v>33</v>
      </c>
      <c r="H434" s="2" t="s">
        <v>0</v>
      </c>
      <c r="I434" s="9">
        <v>3.8308000000000002E-2</v>
      </c>
      <c r="J434" s="10">
        <v>3.2599999999999997E-2</v>
      </c>
      <c r="K434" s="10">
        <v>1.0965000000000001E-2</v>
      </c>
      <c r="L434" s="10">
        <v>1.0011000000000001E-2</v>
      </c>
      <c r="M434" s="10">
        <v>7.4869999999999997E-3</v>
      </c>
      <c r="N434" s="10">
        <v>5.483E-3</v>
      </c>
      <c r="O434" s="11">
        <v>0.22284300000000001</v>
      </c>
      <c r="P434" s="11">
        <v>0.20514199999999999</v>
      </c>
      <c r="Q434" s="11">
        <v>0.17965999999999999</v>
      </c>
      <c r="R434" s="11">
        <v>0.173953</v>
      </c>
      <c r="S434" s="11">
        <v>0.16283400000000001</v>
      </c>
      <c r="T434" s="11">
        <v>0.150528</v>
      </c>
    </row>
    <row r="435" spans="2:20" ht="21" x14ac:dyDescent="0.3">
      <c r="B435" s="2" t="str">
        <f>CONCATENATE(Tabla2[[#This Row],[sistema]],Tabla2[[#This Row],[cia]],Tabla2[[#This Row],[producto]],Tabla2[[#This Row],[producto cia]],Tabla2[[#This Row],[tarifa]],Tabla2[[#This Row],[fee]])</f>
        <v>PENINSULAELEIAFIJOSIMPLEX6.1TD-</v>
      </c>
      <c r="C435" s="2" t="s">
        <v>57</v>
      </c>
      <c r="D435" s="3" t="s">
        <v>145</v>
      </c>
      <c r="E435" s="2" t="s">
        <v>101</v>
      </c>
      <c r="F435" s="2" t="s">
        <v>164</v>
      </c>
      <c r="G435" s="2" t="s">
        <v>34</v>
      </c>
      <c r="H435" s="2" t="s">
        <v>0</v>
      </c>
      <c r="I435" s="9">
        <v>6.2918000000000002E-2</v>
      </c>
      <c r="J435" s="10">
        <v>5.4358999999999998E-2</v>
      </c>
      <c r="K435" s="10">
        <v>2.8295000000000001E-2</v>
      </c>
      <c r="L435" s="10">
        <v>2.3453999999999999E-2</v>
      </c>
      <c r="M435" s="10">
        <v>5.2290000000000001E-3</v>
      </c>
      <c r="N435" s="10">
        <v>3.1480000000000002E-3</v>
      </c>
      <c r="O435" s="11">
        <v>0.193471</v>
      </c>
      <c r="P435" s="11">
        <v>0.17877100000000001</v>
      </c>
      <c r="Q435" s="11">
        <v>0.16076299999999999</v>
      </c>
      <c r="R435" s="11">
        <v>0.158135</v>
      </c>
      <c r="S435" s="11">
        <v>0.146395</v>
      </c>
      <c r="T435" s="11">
        <v>0.13597600000000001</v>
      </c>
    </row>
    <row r="436" spans="2:20" ht="21" x14ac:dyDescent="0.3">
      <c r="B436" s="2" t="str">
        <f>CONCATENATE(Tabla2[[#This Row],[sistema]],Tabla2[[#This Row],[cia]],Tabla2[[#This Row],[producto]],Tabla2[[#This Row],[producto cia]],Tabla2[[#This Row],[tarifa]],Tabla2[[#This Row],[fee]])</f>
        <v>PENINSULAELEIAFIJOTU DECIDES 02.0TD-</v>
      </c>
      <c r="C436" s="2" t="s">
        <v>57</v>
      </c>
      <c r="D436" s="3" t="s">
        <v>145</v>
      </c>
      <c r="E436" s="2" t="s">
        <v>101</v>
      </c>
      <c r="F436" s="2" t="s">
        <v>165</v>
      </c>
      <c r="G436" s="2" t="s">
        <v>28</v>
      </c>
      <c r="H436" s="2" t="s">
        <v>0</v>
      </c>
      <c r="I436" s="9">
        <v>0.110639</v>
      </c>
      <c r="J436" s="10">
        <v>4.4775000000000002E-2</v>
      </c>
      <c r="K436" s="10">
        <v>0</v>
      </c>
      <c r="L436" s="10">
        <v>0</v>
      </c>
      <c r="M436" s="10">
        <v>0</v>
      </c>
      <c r="N436" s="10">
        <v>0</v>
      </c>
      <c r="O436" s="11">
        <v>0.262936</v>
      </c>
      <c r="P436" s="11">
        <v>0.21111199999999999</v>
      </c>
      <c r="Q436" s="11">
        <v>0.16933300000000001</v>
      </c>
      <c r="R436" s="11">
        <v>0</v>
      </c>
      <c r="S436" s="11">
        <v>0</v>
      </c>
      <c r="T436" s="11">
        <v>0</v>
      </c>
    </row>
    <row r="437" spans="2:20" ht="21" x14ac:dyDescent="0.3">
      <c r="B437" s="2" t="str">
        <f>CONCATENATE(Tabla2[[#This Row],[sistema]],Tabla2[[#This Row],[cia]],Tabla2[[#This Row],[producto]],Tabla2[[#This Row],[producto cia]],Tabla2[[#This Row],[tarifa]],Tabla2[[#This Row],[fee]])</f>
        <v>PENINSULAELEIAFIJOTU DECIDES 03.0TD-</v>
      </c>
      <c r="C437" s="2" t="s">
        <v>57</v>
      </c>
      <c r="D437" s="3" t="s">
        <v>145</v>
      </c>
      <c r="E437" s="2" t="s">
        <v>101</v>
      </c>
      <c r="F437" s="2" t="s">
        <v>165</v>
      </c>
      <c r="G437" s="2" t="s">
        <v>33</v>
      </c>
      <c r="H437" s="2" t="s">
        <v>0</v>
      </c>
      <c r="I437" s="9">
        <v>5.4746000000000003E-2</v>
      </c>
      <c r="J437" s="10">
        <v>4.9037999999999998E-2</v>
      </c>
      <c r="K437" s="10">
        <v>2.7403E-2</v>
      </c>
      <c r="L437" s="10">
        <v>2.6449E-2</v>
      </c>
      <c r="M437" s="10">
        <v>2.3924999999999998E-2</v>
      </c>
      <c r="N437" s="10">
        <v>2.1921E-2</v>
      </c>
      <c r="O437" s="11">
        <v>0.234843</v>
      </c>
      <c r="P437" s="11">
        <v>0.217142</v>
      </c>
      <c r="Q437" s="11">
        <v>0.19166</v>
      </c>
      <c r="R437" s="11">
        <v>0.18595300000000001</v>
      </c>
      <c r="S437" s="11">
        <v>0.17483399999999999</v>
      </c>
      <c r="T437" s="11">
        <v>0.16252800000000001</v>
      </c>
    </row>
    <row r="438" spans="2:20" ht="21" x14ac:dyDescent="0.3">
      <c r="B438" s="2" t="str">
        <f>CONCATENATE(Tabla2[[#This Row],[sistema]],Tabla2[[#This Row],[cia]],Tabla2[[#This Row],[producto]],Tabla2[[#This Row],[producto cia]],Tabla2[[#This Row],[tarifa]],Tabla2[[#This Row],[fee]])</f>
        <v>PENINSULAELEIAFIJOTU DECIDES 06.1TD-</v>
      </c>
      <c r="C438" s="2" t="s">
        <v>57</v>
      </c>
      <c r="D438" s="3" t="s">
        <v>145</v>
      </c>
      <c r="E438" s="2" t="s">
        <v>101</v>
      </c>
      <c r="F438" s="2" t="s">
        <v>165</v>
      </c>
      <c r="G438" s="2" t="s">
        <v>34</v>
      </c>
      <c r="H438" s="2" t="s">
        <v>0</v>
      </c>
      <c r="I438" s="9">
        <v>7.5246999999999994E-2</v>
      </c>
      <c r="J438" s="10">
        <v>6.6687999999999997E-2</v>
      </c>
      <c r="K438" s="10">
        <v>4.0624E-2</v>
      </c>
      <c r="L438" s="10">
        <v>3.5783000000000002E-2</v>
      </c>
      <c r="M438" s="10">
        <v>1.7558000000000001E-2</v>
      </c>
      <c r="N438" s="10">
        <v>1.5476999999999999E-2</v>
      </c>
      <c r="O438" s="11">
        <v>0.20947099999999999</v>
      </c>
      <c r="P438" s="11">
        <v>0.194771</v>
      </c>
      <c r="Q438" s="11">
        <v>0.176763</v>
      </c>
      <c r="R438" s="11">
        <v>0.17413500000000001</v>
      </c>
      <c r="S438" s="11">
        <v>0.16239500000000001</v>
      </c>
      <c r="T438" s="11">
        <v>0.151976</v>
      </c>
    </row>
    <row r="439" spans="2:20" ht="21" x14ac:dyDescent="0.3">
      <c r="B439" s="2" t="str">
        <f>CONCATENATE(Tabla2[[#This Row],[sistema]],Tabla2[[#This Row],[cia]],Tabla2[[#This Row],[producto]],Tabla2[[#This Row],[producto cia]],Tabla2[[#This Row],[tarifa]],Tabla2[[#This Row],[fee]])</f>
        <v>PENINSULAELEIAFIJOTU DECIDES 12.0TD-</v>
      </c>
      <c r="C439" s="2" t="s">
        <v>57</v>
      </c>
      <c r="D439" s="3" t="s">
        <v>145</v>
      </c>
      <c r="E439" s="2" t="s">
        <v>101</v>
      </c>
      <c r="F439" s="2" t="s">
        <v>166</v>
      </c>
      <c r="G439" s="2" t="s">
        <v>28</v>
      </c>
      <c r="H439" s="2" t="s">
        <v>0</v>
      </c>
      <c r="I439" s="9">
        <v>0.105433</v>
      </c>
      <c r="J439" s="10">
        <v>3.9569E-2</v>
      </c>
      <c r="K439" s="10">
        <v>0</v>
      </c>
      <c r="L439" s="10">
        <v>0</v>
      </c>
      <c r="M439" s="10">
        <v>0</v>
      </c>
      <c r="N439" s="10">
        <v>0</v>
      </c>
      <c r="O439" s="11">
        <v>0.25903599999999999</v>
      </c>
      <c r="P439" s="11">
        <v>0.20721200000000001</v>
      </c>
      <c r="Q439" s="11">
        <v>0.165433</v>
      </c>
      <c r="R439" s="11">
        <v>0</v>
      </c>
      <c r="S439" s="11">
        <v>0</v>
      </c>
      <c r="T439" s="11">
        <v>0</v>
      </c>
    </row>
    <row r="440" spans="2:20" ht="21" x14ac:dyDescent="0.3">
      <c r="B440" s="2" t="str">
        <f>CONCATENATE(Tabla2[[#This Row],[sistema]],Tabla2[[#This Row],[cia]],Tabla2[[#This Row],[producto]],Tabla2[[#This Row],[producto cia]],Tabla2[[#This Row],[tarifa]],Tabla2[[#This Row],[fee]])</f>
        <v>PENINSULAELEIAFIJOTU DECIDES 13.0TD-</v>
      </c>
      <c r="C440" s="2" t="s">
        <v>57</v>
      </c>
      <c r="D440" s="3" t="s">
        <v>145</v>
      </c>
      <c r="E440" s="2" t="s">
        <v>101</v>
      </c>
      <c r="F440" s="2" t="s">
        <v>166</v>
      </c>
      <c r="G440" s="2" t="s">
        <v>33</v>
      </c>
      <c r="H440" s="2" t="s">
        <v>0</v>
      </c>
      <c r="I440" s="9">
        <v>5.0774E-2</v>
      </c>
      <c r="J440" s="10">
        <v>4.5066000000000002E-2</v>
      </c>
      <c r="K440" s="10">
        <v>2.3431E-2</v>
      </c>
      <c r="L440" s="10">
        <v>2.2477E-2</v>
      </c>
      <c r="M440" s="10">
        <v>1.9952999999999999E-2</v>
      </c>
      <c r="N440" s="10">
        <v>1.7949E-2</v>
      </c>
      <c r="O440" s="11">
        <v>0.232243</v>
      </c>
      <c r="P440" s="11">
        <v>0.21454200000000001</v>
      </c>
      <c r="Q440" s="11">
        <v>0.18906000000000001</v>
      </c>
      <c r="R440" s="11">
        <v>0.18335299999999999</v>
      </c>
      <c r="S440" s="11">
        <v>0.172234</v>
      </c>
      <c r="T440" s="11">
        <v>0.15992799999999999</v>
      </c>
    </row>
    <row r="441" spans="2:20" ht="21" x14ac:dyDescent="0.3">
      <c r="B441" s="2" t="str">
        <f>CONCATENATE(Tabla2[[#This Row],[sistema]],Tabla2[[#This Row],[cia]],Tabla2[[#This Row],[producto]],Tabla2[[#This Row],[producto cia]],Tabla2[[#This Row],[tarifa]],Tabla2[[#This Row],[fee]])</f>
        <v>PENINSULAELEIAFIJOTU DECIDES 16.1TD-</v>
      </c>
      <c r="C441" s="2" t="s">
        <v>57</v>
      </c>
      <c r="D441" s="3" t="s">
        <v>145</v>
      </c>
      <c r="E441" s="2" t="s">
        <v>101</v>
      </c>
      <c r="F441" s="2" t="s">
        <v>166</v>
      </c>
      <c r="G441" s="2" t="s">
        <v>34</v>
      </c>
      <c r="H441" s="2" t="s">
        <v>0</v>
      </c>
      <c r="I441" s="9">
        <v>7.1137000000000006E-2</v>
      </c>
      <c r="J441" s="10">
        <v>6.2577999999999995E-2</v>
      </c>
      <c r="K441" s="10">
        <v>3.6513999999999998E-2</v>
      </c>
      <c r="L441" s="10">
        <v>3.1673E-2</v>
      </c>
      <c r="M441" s="10">
        <v>1.3448E-2</v>
      </c>
      <c r="N441" s="10">
        <v>1.1367E-2</v>
      </c>
      <c r="O441" s="11">
        <v>0.20647099999999999</v>
      </c>
      <c r="P441" s="11">
        <v>0.191771</v>
      </c>
      <c r="Q441" s="11">
        <v>0.173763</v>
      </c>
      <c r="R441" s="11">
        <v>0.17113500000000001</v>
      </c>
      <c r="S441" s="11">
        <v>0.15939500000000001</v>
      </c>
      <c r="T441" s="11">
        <v>0.148976</v>
      </c>
    </row>
    <row r="442" spans="2:20" ht="21" x14ac:dyDescent="0.3">
      <c r="B442" s="2" t="str">
        <f>CONCATENATE(Tabla2[[#This Row],[sistema]],Tabla2[[#This Row],[cia]],Tabla2[[#This Row],[producto]],Tabla2[[#This Row],[producto cia]],Tabla2[[#This Row],[tarifa]],Tabla2[[#This Row],[fee]])</f>
        <v>PENINSULAELEIAFIJOTU DECIDES 22.0TD-</v>
      </c>
      <c r="C442" s="2" t="s">
        <v>57</v>
      </c>
      <c r="D442" s="3" t="s">
        <v>145</v>
      </c>
      <c r="E442" s="2" t="s">
        <v>101</v>
      </c>
      <c r="F442" s="2" t="s">
        <v>167</v>
      </c>
      <c r="G442" s="2" t="s">
        <v>28</v>
      </c>
      <c r="H442" s="2" t="s">
        <v>0</v>
      </c>
      <c r="I442" s="9">
        <v>9.6939999999999998E-2</v>
      </c>
      <c r="J442" s="10">
        <v>3.1075999999999999E-2</v>
      </c>
      <c r="K442" s="10">
        <v>0</v>
      </c>
      <c r="L442" s="10">
        <v>0</v>
      </c>
      <c r="M442" s="10">
        <v>0</v>
      </c>
      <c r="N442" s="10">
        <v>0</v>
      </c>
      <c r="O442" s="11">
        <v>0.253936</v>
      </c>
      <c r="P442" s="11">
        <v>0.20211200000000001</v>
      </c>
      <c r="Q442" s="11">
        <v>0.160333</v>
      </c>
      <c r="R442" s="11">
        <v>0</v>
      </c>
      <c r="S442" s="11">
        <v>0</v>
      </c>
      <c r="T442" s="11">
        <v>0</v>
      </c>
    </row>
    <row r="443" spans="2:20" ht="21" x14ac:dyDescent="0.3">
      <c r="B443" s="2" t="str">
        <f>CONCATENATE(Tabla2[[#This Row],[sistema]],Tabla2[[#This Row],[cia]],Tabla2[[#This Row],[producto]],Tabla2[[#This Row],[producto cia]],Tabla2[[#This Row],[tarifa]],Tabla2[[#This Row],[fee]])</f>
        <v>PENINSULAELEIAFIJOTU DECIDES 23.0TD-</v>
      </c>
      <c r="C443" s="2" t="s">
        <v>57</v>
      </c>
      <c r="D443" s="3" t="s">
        <v>145</v>
      </c>
      <c r="E443" s="2" t="s">
        <v>101</v>
      </c>
      <c r="F443" s="2" t="s">
        <v>167</v>
      </c>
      <c r="G443" s="2" t="s">
        <v>33</v>
      </c>
      <c r="H443" s="2" t="s">
        <v>0</v>
      </c>
      <c r="I443" s="9">
        <v>4.4540999999999997E-2</v>
      </c>
      <c r="J443" s="10">
        <v>3.8832999999999999E-2</v>
      </c>
      <c r="K443" s="10">
        <v>1.7198000000000001E-2</v>
      </c>
      <c r="L443" s="10">
        <v>1.6244000000000001E-2</v>
      </c>
      <c r="M443" s="10">
        <v>1.372E-2</v>
      </c>
      <c r="N443" s="10">
        <v>1.1716000000000001E-2</v>
      </c>
      <c r="O443" s="11">
        <v>0.23084299999999999</v>
      </c>
      <c r="P443" s="11">
        <v>0.213142</v>
      </c>
      <c r="Q443" s="11">
        <v>0.18765999999999999</v>
      </c>
      <c r="R443" s="11">
        <v>0.181953</v>
      </c>
      <c r="S443" s="11">
        <v>0.17083400000000001</v>
      </c>
      <c r="T443" s="11">
        <v>0.158528</v>
      </c>
    </row>
    <row r="444" spans="2:20" ht="21" x14ac:dyDescent="0.3">
      <c r="B444" s="2" t="str">
        <f>CONCATENATE(Tabla2[[#This Row],[sistema]],Tabla2[[#This Row],[cia]],Tabla2[[#This Row],[producto]],Tabla2[[#This Row],[producto cia]],Tabla2[[#This Row],[tarifa]],Tabla2[[#This Row],[fee]])</f>
        <v>PENINSULAELEIAFIJOTU DECIDES 26.1TD-</v>
      </c>
      <c r="C444" s="2" t="s">
        <v>57</v>
      </c>
      <c r="D444" s="3" t="s">
        <v>145</v>
      </c>
      <c r="E444" s="2" t="s">
        <v>101</v>
      </c>
      <c r="F444" s="2" t="s">
        <v>167</v>
      </c>
      <c r="G444" s="2" t="s">
        <v>34</v>
      </c>
      <c r="H444" s="2" t="s">
        <v>0</v>
      </c>
      <c r="I444" s="9">
        <v>6.8396999999999999E-2</v>
      </c>
      <c r="J444" s="10">
        <v>5.9838000000000002E-2</v>
      </c>
      <c r="K444" s="10">
        <v>3.3773999999999998E-2</v>
      </c>
      <c r="L444" s="10">
        <v>2.8933E-2</v>
      </c>
      <c r="M444" s="10">
        <v>1.0708000000000001E-2</v>
      </c>
      <c r="N444" s="10">
        <v>8.6269999999999993E-3</v>
      </c>
      <c r="O444" s="11">
        <v>0.20447100000000001</v>
      </c>
      <c r="P444" s="11">
        <v>0.189771</v>
      </c>
      <c r="Q444" s="11">
        <v>0.171763</v>
      </c>
      <c r="R444" s="11">
        <v>0.16913500000000001</v>
      </c>
      <c r="S444" s="11">
        <v>0.15739500000000001</v>
      </c>
      <c r="T444" s="11">
        <v>0.146976</v>
      </c>
    </row>
    <row r="445" spans="2:20" ht="21" x14ac:dyDescent="0.3">
      <c r="B445" s="2" t="str">
        <f>CONCATENATE(Tabla2[[#This Row],[sistema]],Tabla2[[#This Row],[cia]],Tabla2[[#This Row],[producto]],Tabla2[[#This Row],[producto cia]],Tabla2[[#This Row],[tarifa]],Tabla2[[#This Row],[fee]])</f>
        <v>PENINSULAELEIAFIJOTU DECIDES 32.0TD-</v>
      </c>
      <c r="C445" s="2" t="s">
        <v>57</v>
      </c>
      <c r="D445" s="3" t="s">
        <v>145</v>
      </c>
      <c r="E445" s="2" t="s">
        <v>101</v>
      </c>
      <c r="F445" s="2" t="s">
        <v>168</v>
      </c>
      <c r="G445" s="2" t="s">
        <v>28</v>
      </c>
      <c r="H445" s="2" t="s">
        <v>0</v>
      </c>
      <c r="I445" s="9">
        <v>8.3241999999999997E-2</v>
      </c>
      <c r="J445" s="10">
        <v>1.7378000000000001E-2</v>
      </c>
      <c r="K445" s="10">
        <v>0</v>
      </c>
      <c r="L445" s="10">
        <v>0</v>
      </c>
      <c r="M445" s="10">
        <v>0</v>
      </c>
      <c r="N445" s="10">
        <v>0</v>
      </c>
      <c r="O445" s="11">
        <v>0.24993599999999999</v>
      </c>
      <c r="P445" s="11">
        <v>0.19811200000000001</v>
      </c>
      <c r="Q445" s="11">
        <v>0.156333</v>
      </c>
      <c r="R445" s="11">
        <v>0</v>
      </c>
      <c r="S445" s="11">
        <v>0</v>
      </c>
      <c r="T445" s="11">
        <v>0</v>
      </c>
    </row>
    <row r="446" spans="2:20" ht="21" x14ac:dyDescent="0.3">
      <c r="B446" s="2" t="str">
        <f>CONCATENATE(Tabla2[[#This Row],[sistema]],Tabla2[[#This Row],[cia]],Tabla2[[#This Row],[producto]],Tabla2[[#This Row],[producto cia]],Tabla2[[#This Row],[tarifa]],Tabla2[[#This Row],[fee]])</f>
        <v>PENINSULAELEIAFIJOTU DECIDES 33.0TD-</v>
      </c>
      <c r="C446" s="2" t="s">
        <v>57</v>
      </c>
      <c r="D446" s="3" t="s">
        <v>145</v>
      </c>
      <c r="E446" s="2" t="s">
        <v>101</v>
      </c>
      <c r="F446" s="2" t="s">
        <v>168</v>
      </c>
      <c r="G446" s="2" t="s">
        <v>33</v>
      </c>
      <c r="H446" s="2" t="s">
        <v>0</v>
      </c>
      <c r="I446" s="9">
        <v>4.3103000000000002E-2</v>
      </c>
      <c r="J446" s="10">
        <v>3.7394999999999998E-2</v>
      </c>
      <c r="K446" s="10">
        <v>1.576E-2</v>
      </c>
      <c r="L446" s="10">
        <v>1.4806E-2</v>
      </c>
      <c r="M446" s="10">
        <v>1.2282E-2</v>
      </c>
      <c r="N446" s="10">
        <v>1.0278000000000001E-2</v>
      </c>
      <c r="O446" s="11">
        <v>0.22684299999999999</v>
      </c>
      <c r="P446" s="11">
        <v>0.20914199999999999</v>
      </c>
      <c r="Q446" s="11">
        <v>0.18365999999999999</v>
      </c>
      <c r="R446" s="11">
        <v>0.177953</v>
      </c>
      <c r="S446" s="11">
        <v>0.16683400000000001</v>
      </c>
      <c r="T446" s="11">
        <v>0.154528</v>
      </c>
    </row>
    <row r="447" spans="2:20" ht="21" x14ac:dyDescent="0.3">
      <c r="B447" s="2" t="str">
        <f>CONCATENATE(Tabla2[[#This Row],[sistema]],Tabla2[[#This Row],[cia]],Tabla2[[#This Row],[producto]],Tabla2[[#This Row],[producto cia]],Tabla2[[#This Row],[tarifa]],Tabla2[[#This Row],[fee]])</f>
        <v>PENINSULAELEIAFIJOTU DECIDES 36.1TD-</v>
      </c>
      <c r="C447" s="2" t="s">
        <v>57</v>
      </c>
      <c r="D447" s="3" t="s">
        <v>145</v>
      </c>
      <c r="E447" s="2" t="s">
        <v>101</v>
      </c>
      <c r="F447" s="2" t="s">
        <v>168</v>
      </c>
      <c r="G447" s="2" t="s">
        <v>34</v>
      </c>
      <c r="H447" s="2" t="s">
        <v>0</v>
      </c>
      <c r="I447" s="9">
        <v>6.5657999999999994E-2</v>
      </c>
      <c r="J447" s="10">
        <v>5.7098999999999997E-2</v>
      </c>
      <c r="K447" s="10">
        <v>3.1035E-2</v>
      </c>
      <c r="L447" s="10">
        <v>2.6193999999999999E-2</v>
      </c>
      <c r="M447" s="10">
        <v>7.9690000000000004E-3</v>
      </c>
      <c r="N447" s="10">
        <v>5.888E-3</v>
      </c>
      <c r="O447" s="11">
        <v>0.20047100000000001</v>
      </c>
      <c r="P447" s="11">
        <v>0.18577099999999999</v>
      </c>
      <c r="Q447" s="11">
        <v>0.167763</v>
      </c>
      <c r="R447" s="11">
        <v>0.165135</v>
      </c>
      <c r="S447" s="11">
        <v>0.153395</v>
      </c>
      <c r="T447" s="11">
        <v>0.14297599999999999</v>
      </c>
    </row>
    <row r="448" spans="2:20" ht="21" x14ac:dyDescent="0.3">
      <c r="B448" s="2" t="str">
        <f>CONCATENATE(Tabla2[[#This Row],[sistema]],Tabla2[[#This Row],[cia]],Tabla2[[#This Row],[producto]],Tabla2[[#This Row],[producto cia]],Tabla2[[#This Row],[tarifa]],Tabla2[[#This Row],[fee]])</f>
        <v>PENINSULAELEIAFIJOTU ELIGES 02.0TD-</v>
      </c>
      <c r="C448" s="2" t="s">
        <v>57</v>
      </c>
      <c r="D448" s="3" t="s">
        <v>145</v>
      </c>
      <c r="E448" s="2" t="s">
        <v>101</v>
      </c>
      <c r="F448" s="2" t="s">
        <v>169</v>
      </c>
      <c r="G448" s="2" t="s">
        <v>28</v>
      </c>
      <c r="H448" s="2" t="s">
        <v>0</v>
      </c>
      <c r="I448" s="9">
        <v>6.9542999999999994E-2</v>
      </c>
      <c r="J448" s="10">
        <v>3.679E-3</v>
      </c>
      <c r="K448" s="10">
        <v>0</v>
      </c>
      <c r="L448" s="10">
        <v>0</v>
      </c>
      <c r="M448" s="10">
        <v>0</v>
      </c>
      <c r="N448" s="10">
        <v>0</v>
      </c>
      <c r="O448" s="11">
        <v>0.262936</v>
      </c>
      <c r="P448" s="11">
        <v>0.21111199999999999</v>
      </c>
      <c r="Q448" s="11">
        <v>0.16933300000000001</v>
      </c>
      <c r="R448" s="11">
        <v>0</v>
      </c>
      <c r="S448" s="11">
        <v>0</v>
      </c>
      <c r="T448" s="11">
        <v>0</v>
      </c>
    </row>
    <row r="449" spans="2:20" ht="21" x14ac:dyDescent="0.3">
      <c r="B449" s="2" t="str">
        <f>CONCATENATE(Tabla2[[#This Row],[sistema]],Tabla2[[#This Row],[cia]],Tabla2[[#This Row],[producto]],Tabla2[[#This Row],[producto cia]],Tabla2[[#This Row],[tarifa]],Tabla2[[#This Row],[fee]])</f>
        <v>PENINSULAELEIAFIJOTU ELIGES 03.0TD-</v>
      </c>
      <c r="C449" s="2" t="s">
        <v>57</v>
      </c>
      <c r="D449" s="3" t="s">
        <v>145</v>
      </c>
      <c r="E449" s="2" t="s">
        <v>101</v>
      </c>
      <c r="F449" s="2" t="s">
        <v>169</v>
      </c>
      <c r="G449" s="2" t="s">
        <v>33</v>
      </c>
      <c r="H449" s="2" t="s">
        <v>0</v>
      </c>
      <c r="I449" s="9">
        <v>3.8308000000000002E-2</v>
      </c>
      <c r="J449" s="10">
        <v>3.2599999999999997E-2</v>
      </c>
      <c r="K449" s="10">
        <v>1.0965000000000001E-2</v>
      </c>
      <c r="L449" s="10">
        <v>1.0011000000000001E-2</v>
      </c>
      <c r="M449" s="10">
        <v>7.4869999999999997E-3</v>
      </c>
      <c r="N449" s="10">
        <v>5.483E-3</v>
      </c>
      <c r="O449" s="11">
        <v>0.234843</v>
      </c>
      <c r="P449" s="11">
        <v>0.217142</v>
      </c>
      <c r="Q449" s="11">
        <v>0.19166</v>
      </c>
      <c r="R449" s="11">
        <v>0.18595300000000001</v>
      </c>
      <c r="S449" s="11">
        <v>0.17483399999999999</v>
      </c>
      <c r="T449" s="11">
        <v>0.16252800000000001</v>
      </c>
    </row>
    <row r="450" spans="2:20" ht="21" x14ac:dyDescent="0.3">
      <c r="B450" s="2" t="str">
        <f>CONCATENATE(Tabla2[[#This Row],[sistema]],Tabla2[[#This Row],[cia]],Tabla2[[#This Row],[producto]],Tabla2[[#This Row],[producto cia]],Tabla2[[#This Row],[tarifa]],Tabla2[[#This Row],[fee]])</f>
        <v>PENINSULAELEIAFIJOTU ELIGES 06.1TD-</v>
      </c>
      <c r="C450" s="2" t="s">
        <v>57</v>
      </c>
      <c r="D450" s="3" t="s">
        <v>145</v>
      </c>
      <c r="E450" s="2" t="s">
        <v>101</v>
      </c>
      <c r="F450" s="2" t="s">
        <v>169</v>
      </c>
      <c r="G450" s="2" t="s">
        <v>34</v>
      </c>
      <c r="H450" s="2" t="s">
        <v>0</v>
      </c>
      <c r="I450" s="9">
        <v>6.2918000000000002E-2</v>
      </c>
      <c r="J450" s="10">
        <v>5.4358999999999998E-2</v>
      </c>
      <c r="K450" s="10">
        <v>2.8295000000000001E-2</v>
      </c>
      <c r="L450" s="10">
        <v>2.3453999999999999E-2</v>
      </c>
      <c r="M450" s="10">
        <v>5.2290000000000001E-3</v>
      </c>
      <c r="N450" s="10">
        <v>3.1480000000000002E-3</v>
      </c>
      <c r="O450" s="11">
        <v>0.20947099999999999</v>
      </c>
      <c r="P450" s="11">
        <v>0.194771</v>
      </c>
      <c r="Q450" s="11">
        <v>0.176763</v>
      </c>
      <c r="R450" s="11">
        <v>0.17413500000000001</v>
      </c>
      <c r="S450" s="11">
        <v>0.16239500000000001</v>
      </c>
      <c r="T450" s="11">
        <v>0.151976</v>
      </c>
    </row>
    <row r="451" spans="2:20" ht="21" x14ac:dyDescent="0.3">
      <c r="B451" s="2" t="str">
        <f>CONCATENATE(Tabla2[[#This Row],[sistema]],Tabla2[[#This Row],[cia]],Tabla2[[#This Row],[producto]],Tabla2[[#This Row],[producto cia]],Tabla2[[#This Row],[tarifa]],Tabla2[[#This Row],[fee]])</f>
        <v>PENINSULAELEIAFIJOTU ELIGES 12.0TD-</v>
      </c>
      <c r="C451" s="2" t="s">
        <v>57</v>
      </c>
      <c r="D451" s="3" t="s">
        <v>145</v>
      </c>
      <c r="E451" s="2" t="s">
        <v>101</v>
      </c>
      <c r="F451" s="2" t="s">
        <v>170</v>
      </c>
      <c r="G451" s="2" t="s">
        <v>28</v>
      </c>
      <c r="H451" s="2" t="s">
        <v>0</v>
      </c>
      <c r="I451" s="9">
        <v>6.9542999999999994E-2</v>
      </c>
      <c r="J451" s="10">
        <v>3.679E-3</v>
      </c>
      <c r="K451" s="10">
        <v>0</v>
      </c>
      <c r="L451" s="10">
        <v>0</v>
      </c>
      <c r="M451" s="10">
        <v>0</v>
      </c>
      <c r="N451" s="10">
        <v>0</v>
      </c>
      <c r="O451" s="11">
        <v>0.25903599999999999</v>
      </c>
      <c r="P451" s="11">
        <v>0.20721200000000001</v>
      </c>
      <c r="Q451" s="11">
        <v>0.165433</v>
      </c>
      <c r="R451" s="11">
        <v>0</v>
      </c>
      <c r="S451" s="11">
        <v>0</v>
      </c>
      <c r="T451" s="11">
        <v>0</v>
      </c>
    </row>
    <row r="452" spans="2:20" ht="21" x14ac:dyDescent="0.3">
      <c r="B452" s="2" t="str">
        <f>CONCATENATE(Tabla2[[#This Row],[sistema]],Tabla2[[#This Row],[cia]],Tabla2[[#This Row],[producto]],Tabla2[[#This Row],[producto cia]],Tabla2[[#This Row],[tarifa]],Tabla2[[#This Row],[fee]])</f>
        <v>PENINSULAELEIAFIJOTU ELIGES 13.0TD-</v>
      </c>
      <c r="C452" s="2" t="s">
        <v>57</v>
      </c>
      <c r="D452" s="3" t="s">
        <v>145</v>
      </c>
      <c r="E452" s="2" t="s">
        <v>101</v>
      </c>
      <c r="F452" s="2" t="s">
        <v>170</v>
      </c>
      <c r="G452" s="2" t="s">
        <v>33</v>
      </c>
      <c r="H452" s="2" t="s">
        <v>0</v>
      </c>
      <c r="I452" s="9">
        <v>3.8308000000000002E-2</v>
      </c>
      <c r="J452" s="10">
        <v>3.2599999999999997E-2</v>
      </c>
      <c r="K452" s="10">
        <v>1.0965000000000001E-2</v>
      </c>
      <c r="L452" s="10">
        <v>1.0011000000000001E-2</v>
      </c>
      <c r="M452" s="10">
        <v>7.4869999999999997E-3</v>
      </c>
      <c r="N452" s="10">
        <v>5.483E-3</v>
      </c>
      <c r="O452" s="11">
        <v>0.232243</v>
      </c>
      <c r="P452" s="11">
        <v>0.21454200000000001</v>
      </c>
      <c r="Q452" s="11">
        <v>0.18906000000000001</v>
      </c>
      <c r="R452" s="11">
        <v>0.18335299999999999</v>
      </c>
      <c r="S452" s="11">
        <v>0.172234</v>
      </c>
      <c r="T452" s="11">
        <v>0.15992799999999999</v>
      </c>
    </row>
    <row r="453" spans="2:20" ht="21" x14ac:dyDescent="0.3">
      <c r="B453" s="2" t="str">
        <f>CONCATENATE(Tabla2[[#This Row],[sistema]],Tabla2[[#This Row],[cia]],Tabla2[[#This Row],[producto]],Tabla2[[#This Row],[producto cia]],Tabla2[[#This Row],[tarifa]],Tabla2[[#This Row],[fee]])</f>
        <v>PENINSULAELEIAFIJOTU ELIGES 16.1TD-</v>
      </c>
      <c r="C453" s="2" t="s">
        <v>57</v>
      </c>
      <c r="D453" s="3" t="s">
        <v>145</v>
      </c>
      <c r="E453" s="2" t="s">
        <v>101</v>
      </c>
      <c r="F453" s="2" t="s">
        <v>170</v>
      </c>
      <c r="G453" s="2" t="s">
        <v>34</v>
      </c>
      <c r="H453" s="2" t="s">
        <v>0</v>
      </c>
      <c r="I453" s="9">
        <v>6.2918000000000002E-2</v>
      </c>
      <c r="J453" s="10">
        <v>5.4358999999999998E-2</v>
      </c>
      <c r="K453" s="10">
        <v>2.8295000000000001E-2</v>
      </c>
      <c r="L453" s="10">
        <v>2.3453999999999999E-2</v>
      </c>
      <c r="M453" s="10">
        <v>5.2290000000000001E-3</v>
      </c>
      <c r="N453" s="10">
        <v>3.1480000000000002E-3</v>
      </c>
      <c r="O453" s="11">
        <v>0.20647099999999999</v>
      </c>
      <c r="P453" s="11">
        <v>0.191771</v>
      </c>
      <c r="Q453" s="11">
        <v>0.173763</v>
      </c>
      <c r="R453" s="11">
        <v>0.17113500000000001</v>
      </c>
      <c r="S453" s="11">
        <v>0.15939500000000001</v>
      </c>
      <c r="T453" s="11">
        <v>0.148976</v>
      </c>
    </row>
    <row r="454" spans="2:20" ht="21" x14ac:dyDescent="0.3">
      <c r="B454" s="2" t="str">
        <f>CONCATENATE(Tabla2[[#This Row],[sistema]],Tabla2[[#This Row],[cia]],Tabla2[[#This Row],[producto]],Tabla2[[#This Row],[producto cia]],Tabla2[[#This Row],[tarifa]],Tabla2[[#This Row],[fee]])</f>
        <v>PENINSULAELEIAFIJOTU ELIGES 22.0TD-</v>
      </c>
      <c r="C454" s="2" t="s">
        <v>57</v>
      </c>
      <c r="D454" s="3" t="s">
        <v>145</v>
      </c>
      <c r="E454" s="2" t="s">
        <v>101</v>
      </c>
      <c r="F454" s="2" t="s">
        <v>171</v>
      </c>
      <c r="G454" s="2" t="s">
        <v>28</v>
      </c>
      <c r="H454" s="2" t="s">
        <v>0</v>
      </c>
      <c r="I454" s="9">
        <v>6.9542999999999994E-2</v>
      </c>
      <c r="J454" s="10">
        <v>3.679E-3</v>
      </c>
      <c r="K454" s="10">
        <v>0</v>
      </c>
      <c r="L454" s="10">
        <v>0</v>
      </c>
      <c r="M454" s="10">
        <v>0</v>
      </c>
      <c r="N454" s="10">
        <v>0</v>
      </c>
      <c r="O454" s="11">
        <v>0.253936</v>
      </c>
      <c r="P454" s="11">
        <v>0.20211200000000001</v>
      </c>
      <c r="Q454" s="11">
        <v>0.160333</v>
      </c>
      <c r="R454" s="11">
        <v>0</v>
      </c>
      <c r="S454" s="11">
        <v>0</v>
      </c>
      <c r="T454" s="11">
        <v>0</v>
      </c>
    </row>
    <row r="455" spans="2:20" ht="21" x14ac:dyDescent="0.3">
      <c r="B455" s="2" t="str">
        <f>CONCATENATE(Tabla2[[#This Row],[sistema]],Tabla2[[#This Row],[cia]],Tabla2[[#This Row],[producto]],Tabla2[[#This Row],[producto cia]],Tabla2[[#This Row],[tarifa]],Tabla2[[#This Row],[fee]])</f>
        <v>PENINSULAELEIAFIJOTU ELIGES 23.0TD-</v>
      </c>
      <c r="C455" s="2" t="s">
        <v>57</v>
      </c>
      <c r="D455" s="3" t="s">
        <v>145</v>
      </c>
      <c r="E455" s="2" t="s">
        <v>101</v>
      </c>
      <c r="F455" s="2" t="s">
        <v>171</v>
      </c>
      <c r="G455" s="2" t="s">
        <v>33</v>
      </c>
      <c r="H455" s="2" t="s">
        <v>0</v>
      </c>
      <c r="I455" s="9">
        <v>3.8308000000000002E-2</v>
      </c>
      <c r="J455" s="10">
        <v>3.2599999999999997E-2</v>
      </c>
      <c r="K455" s="10">
        <v>1.0965000000000001E-2</v>
      </c>
      <c r="L455" s="10">
        <v>1.0011000000000001E-2</v>
      </c>
      <c r="M455" s="10">
        <v>7.4869999999999997E-3</v>
      </c>
      <c r="N455" s="10">
        <v>5.483E-3</v>
      </c>
      <c r="O455" s="11">
        <v>0.23084299999999999</v>
      </c>
      <c r="P455" s="11">
        <v>0.213142</v>
      </c>
      <c r="Q455" s="11">
        <v>0.18765999999999999</v>
      </c>
      <c r="R455" s="11">
        <v>0.181953</v>
      </c>
      <c r="S455" s="11">
        <v>0.17083400000000001</v>
      </c>
      <c r="T455" s="11">
        <v>0.158528</v>
      </c>
    </row>
    <row r="456" spans="2:20" ht="21" x14ac:dyDescent="0.3">
      <c r="B456" s="2" t="str">
        <f>CONCATENATE(Tabla2[[#This Row],[sistema]],Tabla2[[#This Row],[cia]],Tabla2[[#This Row],[producto]],Tabla2[[#This Row],[producto cia]],Tabla2[[#This Row],[tarifa]],Tabla2[[#This Row],[fee]])</f>
        <v>PENINSULAELEIAFIJOTU ELIGES 26.1TD-</v>
      </c>
      <c r="C456" s="2" t="s">
        <v>57</v>
      </c>
      <c r="D456" s="3" t="s">
        <v>145</v>
      </c>
      <c r="E456" s="2" t="s">
        <v>101</v>
      </c>
      <c r="F456" s="2" t="s">
        <v>171</v>
      </c>
      <c r="G456" s="2" t="s">
        <v>34</v>
      </c>
      <c r="H456" s="2" t="s">
        <v>0</v>
      </c>
      <c r="I456" s="9">
        <v>6.2918000000000002E-2</v>
      </c>
      <c r="J456" s="10">
        <v>5.4358999999999998E-2</v>
      </c>
      <c r="K456" s="10">
        <v>2.8295000000000001E-2</v>
      </c>
      <c r="L456" s="10">
        <v>2.3453999999999999E-2</v>
      </c>
      <c r="M456" s="10">
        <v>5.2290000000000001E-3</v>
      </c>
      <c r="N456" s="10">
        <v>3.1480000000000002E-3</v>
      </c>
      <c r="O456" s="11">
        <v>0.20447100000000001</v>
      </c>
      <c r="P456" s="11">
        <v>0.189771</v>
      </c>
      <c r="Q456" s="11">
        <v>0.171763</v>
      </c>
      <c r="R456" s="11">
        <v>0.16913500000000001</v>
      </c>
      <c r="S456" s="11">
        <v>0.15739500000000001</v>
      </c>
      <c r="T456" s="11">
        <v>0.146976</v>
      </c>
    </row>
    <row r="457" spans="2:20" ht="21" x14ac:dyDescent="0.3">
      <c r="B457" s="2" t="str">
        <f>CONCATENATE(Tabla2[[#This Row],[sistema]],Tabla2[[#This Row],[cia]],Tabla2[[#This Row],[producto]],Tabla2[[#This Row],[producto cia]],Tabla2[[#This Row],[tarifa]],Tabla2[[#This Row],[fee]])</f>
        <v>PENINSULAELEIAFIJOTU ELIGES 32.0TD-</v>
      </c>
      <c r="C457" s="2" t="s">
        <v>57</v>
      </c>
      <c r="D457" s="3" t="s">
        <v>145</v>
      </c>
      <c r="E457" s="2" t="s">
        <v>101</v>
      </c>
      <c r="F457" s="2" t="s">
        <v>172</v>
      </c>
      <c r="G457" s="2" t="s">
        <v>28</v>
      </c>
      <c r="H457" s="2" t="s">
        <v>0</v>
      </c>
      <c r="I457" s="9">
        <v>6.9542999999999994E-2</v>
      </c>
      <c r="J457" s="10">
        <v>3.679E-3</v>
      </c>
      <c r="K457" s="10">
        <v>0</v>
      </c>
      <c r="L457" s="10">
        <v>0</v>
      </c>
      <c r="M457" s="10">
        <v>0</v>
      </c>
      <c r="N457" s="10">
        <v>0</v>
      </c>
      <c r="O457" s="11">
        <v>0.24993599999999999</v>
      </c>
      <c r="P457" s="11">
        <v>0.19811200000000001</v>
      </c>
      <c r="Q457" s="11">
        <v>0.156333</v>
      </c>
      <c r="R457" s="11">
        <v>0</v>
      </c>
      <c r="S457" s="11">
        <v>0</v>
      </c>
      <c r="T457" s="11">
        <v>0</v>
      </c>
    </row>
    <row r="458" spans="2:20" ht="21" x14ac:dyDescent="0.3">
      <c r="B458" s="2" t="str">
        <f>CONCATENATE(Tabla2[[#This Row],[sistema]],Tabla2[[#This Row],[cia]],Tabla2[[#This Row],[producto]],Tabla2[[#This Row],[producto cia]],Tabla2[[#This Row],[tarifa]],Tabla2[[#This Row],[fee]])</f>
        <v>PENINSULAELEIAFIJOTU ELIGES 33.0TD-</v>
      </c>
      <c r="C458" s="2" t="s">
        <v>57</v>
      </c>
      <c r="D458" s="3" t="s">
        <v>145</v>
      </c>
      <c r="E458" s="2" t="s">
        <v>101</v>
      </c>
      <c r="F458" s="2" t="s">
        <v>172</v>
      </c>
      <c r="G458" s="2" t="s">
        <v>33</v>
      </c>
      <c r="H458" s="2" t="s">
        <v>0</v>
      </c>
      <c r="I458" s="9">
        <v>3.8308000000000002E-2</v>
      </c>
      <c r="J458" s="10">
        <v>3.2599999999999997E-2</v>
      </c>
      <c r="K458" s="10">
        <v>1.0965000000000001E-2</v>
      </c>
      <c r="L458" s="10">
        <v>1.0011000000000001E-2</v>
      </c>
      <c r="M458" s="10">
        <v>7.4869999999999997E-3</v>
      </c>
      <c r="N458" s="10">
        <v>5.483E-3</v>
      </c>
      <c r="O458" s="11">
        <v>0.22684299999999999</v>
      </c>
      <c r="P458" s="11">
        <v>0.20914199999999999</v>
      </c>
      <c r="Q458" s="11">
        <v>0.18365999999999999</v>
      </c>
      <c r="R458" s="11">
        <v>0.177953</v>
      </c>
      <c r="S458" s="11">
        <v>0.16683400000000001</v>
      </c>
      <c r="T458" s="11">
        <v>0.154528</v>
      </c>
    </row>
    <row r="459" spans="2:20" ht="21" x14ac:dyDescent="0.3">
      <c r="B459" s="2" t="str">
        <f>CONCATENATE(Tabla2[[#This Row],[sistema]],Tabla2[[#This Row],[cia]],Tabla2[[#This Row],[producto]],Tabla2[[#This Row],[producto cia]],Tabla2[[#This Row],[tarifa]],Tabla2[[#This Row],[fee]])</f>
        <v>PENINSULAELEIAFIJOTU ELIGES 36.1TD-</v>
      </c>
      <c r="C459" s="2" t="s">
        <v>57</v>
      </c>
      <c r="D459" s="3" t="s">
        <v>145</v>
      </c>
      <c r="E459" s="2" t="s">
        <v>101</v>
      </c>
      <c r="F459" s="2" t="s">
        <v>172</v>
      </c>
      <c r="G459" s="2" t="s">
        <v>34</v>
      </c>
      <c r="H459" s="2" t="s">
        <v>0</v>
      </c>
      <c r="I459" s="9">
        <v>6.2918000000000002E-2</v>
      </c>
      <c r="J459" s="10">
        <v>5.4358999999999998E-2</v>
      </c>
      <c r="K459" s="10">
        <v>2.8295000000000001E-2</v>
      </c>
      <c r="L459" s="10">
        <v>2.3453999999999999E-2</v>
      </c>
      <c r="M459" s="10">
        <v>5.2290000000000001E-3</v>
      </c>
      <c r="N459" s="10">
        <v>3.1480000000000002E-3</v>
      </c>
      <c r="O459" s="11">
        <v>0.20047100000000001</v>
      </c>
      <c r="P459" s="11">
        <v>0.18577099999999999</v>
      </c>
      <c r="Q459" s="11">
        <v>0.167763</v>
      </c>
      <c r="R459" s="11">
        <v>0.165135</v>
      </c>
      <c r="S459" s="11">
        <v>0.153395</v>
      </c>
      <c r="T459" s="11">
        <v>0.14297599999999999</v>
      </c>
    </row>
    <row r="460" spans="2:20" ht="21" x14ac:dyDescent="0.3">
      <c r="B460" s="2" t="str">
        <f>CONCATENATE(Tabla2[[#This Row],[sistema]],Tabla2[[#This Row],[cia]],Tabla2[[#This Row],[producto]],Tabla2[[#This Row],[producto cia]],Tabla2[[#This Row],[tarifa]],Tabla2[[#This Row],[fee]])</f>
        <v>PENINSULAELEIAFIJOTU MEDIOAMBIENTE 02.0TD-</v>
      </c>
      <c r="C460" s="2" t="s">
        <v>57</v>
      </c>
      <c r="D460" s="3" t="s">
        <v>145</v>
      </c>
      <c r="E460" s="2" t="s">
        <v>101</v>
      </c>
      <c r="F460" s="2" t="s">
        <v>173</v>
      </c>
      <c r="G460" s="2" t="s">
        <v>28</v>
      </c>
      <c r="H460" s="2" t="s">
        <v>0</v>
      </c>
      <c r="I460" s="9">
        <v>9.3600000000000003E-2</v>
      </c>
      <c r="J460" s="10">
        <v>2.5049999999999999E-2</v>
      </c>
      <c r="K460" s="10">
        <v>0</v>
      </c>
      <c r="L460" s="10">
        <v>0</v>
      </c>
      <c r="M460" s="10">
        <v>0</v>
      </c>
      <c r="N460" s="10">
        <v>0</v>
      </c>
      <c r="O460" s="11">
        <v>0.33099000000000001</v>
      </c>
      <c r="P460" s="11">
        <v>0.27916600000000003</v>
      </c>
      <c r="Q460" s="11">
        <v>0.23738899999999999</v>
      </c>
      <c r="R460" s="11">
        <v>0</v>
      </c>
      <c r="S460" s="11">
        <v>0</v>
      </c>
      <c r="T460" s="11">
        <v>0</v>
      </c>
    </row>
    <row r="461" spans="2:20" ht="21" x14ac:dyDescent="0.3">
      <c r="B461" s="2" t="str">
        <f>CONCATENATE(Tabla2[[#This Row],[sistema]],Tabla2[[#This Row],[cia]],Tabla2[[#This Row],[producto]],Tabla2[[#This Row],[producto cia]],Tabla2[[#This Row],[tarifa]],Tabla2[[#This Row],[fee]])</f>
        <v>PENINSULAELEIAFIJOTU MEDIOAMBIENTE 03.0TD-</v>
      </c>
      <c r="C461" s="2" t="s">
        <v>57</v>
      </c>
      <c r="D461" s="3" t="s">
        <v>145</v>
      </c>
      <c r="E461" s="2" t="s">
        <v>101</v>
      </c>
      <c r="F461" s="2" t="s">
        <v>173</v>
      </c>
      <c r="G461" s="2" t="s">
        <v>33</v>
      </c>
      <c r="H461" s="2" t="s">
        <v>0</v>
      </c>
      <c r="I461" s="9">
        <v>4.9151E-2</v>
      </c>
      <c r="J461" s="10">
        <v>4.0075E-2</v>
      </c>
      <c r="K461" s="10">
        <v>2.3625E-2</v>
      </c>
      <c r="L461" s="10">
        <v>2.1198999999999999E-2</v>
      </c>
      <c r="M461" s="10">
        <v>1.6596E-2</v>
      </c>
      <c r="N461" s="10">
        <v>1.4467000000000001E-2</v>
      </c>
      <c r="O461" s="11">
        <v>0.28839700000000001</v>
      </c>
      <c r="P461" s="11">
        <v>0.27069700000000002</v>
      </c>
      <c r="Q461" s="11">
        <v>0.24521399999999999</v>
      </c>
      <c r="R461" s="11">
        <v>0.239507</v>
      </c>
      <c r="S461" s="11">
        <v>0.22838800000000001</v>
      </c>
      <c r="T461" s="11">
        <v>0.216084</v>
      </c>
    </row>
    <row r="462" spans="2:20" ht="21" x14ac:dyDescent="0.3">
      <c r="B462" s="2" t="str">
        <f>CONCATENATE(Tabla2[[#This Row],[sistema]],Tabla2[[#This Row],[cia]],Tabla2[[#This Row],[producto]],Tabla2[[#This Row],[producto cia]],Tabla2[[#This Row],[tarifa]],Tabla2[[#This Row],[fee]])</f>
        <v>PENINSULAELEIAFIJOTU MEDIOAMBIENTE 06.1TD-</v>
      </c>
      <c r="C462" s="2" t="s">
        <v>57</v>
      </c>
      <c r="D462" s="3" t="s">
        <v>145</v>
      </c>
      <c r="E462" s="2" t="s">
        <v>101</v>
      </c>
      <c r="F462" s="2" t="s">
        <v>173</v>
      </c>
      <c r="G462" s="2" t="s">
        <v>34</v>
      </c>
      <c r="H462" s="2" t="s">
        <v>0</v>
      </c>
      <c r="I462" s="9">
        <v>6.9636000000000003E-2</v>
      </c>
      <c r="J462" s="10">
        <v>6.4029000000000003E-2</v>
      </c>
      <c r="K462" s="10">
        <v>3.9666E-2</v>
      </c>
      <c r="L462" s="10">
        <v>3.3028000000000002E-2</v>
      </c>
      <c r="M462" s="10">
        <v>1.3677E-2</v>
      </c>
      <c r="N462" s="10">
        <v>1.1466E-2</v>
      </c>
      <c r="O462" s="11">
        <v>0.24872</v>
      </c>
      <c r="P462" s="11">
        <v>0.23402000000000001</v>
      </c>
      <c r="Q462" s="11">
        <v>0.21601200000000001</v>
      </c>
      <c r="R462" s="11">
        <v>0.21338399999999999</v>
      </c>
      <c r="S462" s="11">
        <v>0.20164399999999999</v>
      </c>
      <c r="T462" s="11">
        <v>0.19122600000000001</v>
      </c>
    </row>
    <row r="463" spans="2:20" ht="21" x14ac:dyDescent="0.3">
      <c r="B463" s="2" t="str">
        <f>CONCATENATE(Tabla2[[#This Row],[sistema]],Tabla2[[#This Row],[cia]],Tabla2[[#This Row],[producto]],Tabla2[[#This Row],[producto cia]],Tabla2[[#This Row],[tarifa]],Tabla2[[#This Row],[fee]])</f>
        <v>PENINSULAELEIAFIJOTU MEDIOAMBIENTE 12.0TD-</v>
      </c>
      <c r="C463" s="2" t="s">
        <v>57</v>
      </c>
      <c r="D463" s="3" t="s">
        <v>145</v>
      </c>
      <c r="E463" s="2" t="s">
        <v>101</v>
      </c>
      <c r="F463" s="2" t="s">
        <v>174</v>
      </c>
      <c r="G463" s="2" t="s">
        <v>28</v>
      </c>
      <c r="H463" s="2" t="s">
        <v>0</v>
      </c>
      <c r="I463" s="9">
        <v>8.8120000000000004E-2</v>
      </c>
      <c r="J463" s="10">
        <v>1.9570000000000001E-2</v>
      </c>
      <c r="K463" s="10">
        <v>0</v>
      </c>
      <c r="L463" s="10">
        <v>0</v>
      </c>
      <c r="M463" s="10">
        <v>0</v>
      </c>
      <c r="N463" s="10">
        <v>0</v>
      </c>
      <c r="O463" s="11">
        <v>0.31098999999999999</v>
      </c>
      <c r="P463" s="11">
        <v>0.25916600000000001</v>
      </c>
      <c r="Q463" s="11">
        <v>0.217389</v>
      </c>
      <c r="R463" s="11">
        <v>0</v>
      </c>
      <c r="S463" s="11">
        <v>0</v>
      </c>
      <c r="T463" s="11">
        <v>0</v>
      </c>
    </row>
    <row r="464" spans="2:20" ht="21" x14ac:dyDescent="0.3">
      <c r="B464" s="2" t="str">
        <f>CONCATENATE(Tabla2[[#This Row],[sistema]],Tabla2[[#This Row],[cia]],Tabla2[[#This Row],[producto]],Tabla2[[#This Row],[producto cia]],Tabla2[[#This Row],[tarifa]],Tabla2[[#This Row],[fee]])</f>
        <v>PENINSULAELEIAFIJOTU MEDIOAMBIENTE 13.0TD-</v>
      </c>
      <c r="C464" s="2" t="s">
        <v>57</v>
      </c>
      <c r="D464" s="3" t="s">
        <v>145</v>
      </c>
      <c r="E464" s="2" t="s">
        <v>101</v>
      </c>
      <c r="F464" s="2" t="s">
        <v>174</v>
      </c>
      <c r="G464" s="2" t="s">
        <v>33</v>
      </c>
      <c r="H464" s="2" t="s">
        <v>0</v>
      </c>
      <c r="I464" s="9">
        <v>4.6411000000000001E-2</v>
      </c>
      <c r="J464" s="10">
        <v>3.7335E-2</v>
      </c>
      <c r="K464" s="10">
        <v>2.0885000000000001E-2</v>
      </c>
      <c r="L464" s="10">
        <v>1.8459E-2</v>
      </c>
      <c r="M464" s="10">
        <v>1.3856E-2</v>
      </c>
      <c r="N464" s="10">
        <v>1.1727E-2</v>
      </c>
      <c r="O464" s="11">
        <v>0.27839700000000001</v>
      </c>
      <c r="P464" s="11">
        <v>0.26069700000000001</v>
      </c>
      <c r="Q464" s="11">
        <v>0.23521400000000001</v>
      </c>
      <c r="R464" s="11">
        <v>0.22950699999999999</v>
      </c>
      <c r="S464" s="11">
        <v>0.218388</v>
      </c>
      <c r="T464" s="11">
        <v>0.20608399999999999</v>
      </c>
    </row>
    <row r="465" spans="2:20" ht="21" x14ac:dyDescent="0.3">
      <c r="B465" s="2" t="str">
        <f>CONCATENATE(Tabla2[[#This Row],[sistema]],Tabla2[[#This Row],[cia]],Tabla2[[#This Row],[producto]],Tabla2[[#This Row],[producto cia]],Tabla2[[#This Row],[tarifa]],Tabla2[[#This Row],[fee]])</f>
        <v>PENINSULAELEIAFIJOTU MEDIOAMBIENTE 16.1TD-</v>
      </c>
      <c r="C465" s="2" t="s">
        <v>57</v>
      </c>
      <c r="D465" s="3" t="s">
        <v>145</v>
      </c>
      <c r="E465" s="2" t="s">
        <v>101</v>
      </c>
      <c r="F465" s="2" t="s">
        <v>174</v>
      </c>
      <c r="G465" s="2" t="s">
        <v>34</v>
      </c>
      <c r="H465" s="2" t="s">
        <v>0</v>
      </c>
      <c r="I465" s="9">
        <v>6.6895999999999997E-2</v>
      </c>
      <c r="J465" s="10">
        <v>6.1289000000000003E-2</v>
      </c>
      <c r="K465" s="10">
        <v>3.6926E-2</v>
      </c>
      <c r="L465" s="10">
        <v>3.0287999999999999E-2</v>
      </c>
      <c r="M465" s="10">
        <v>1.0937000000000001E-2</v>
      </c>
      <c r="N465" s="10">
        <v>8.7259999999999994E-3</v>
      </c>
      <c r="O465" s="11">
        <v>0.23372000000000001</v>
      </c>
      <c r="P465" s="11">
        <v>0.21901999999999999</v>
      </c>
      <c r="Q465" s="11">
        <v>0.201012</v>
      </c>
      <c r="R465" s="11">
        <v>0.198384</v>
      </c>
      <c r="S465" s="11">
        <v>0.186644</v>
      </c>
      <c r="T465" s="11">
        <v>0.17622599999999999</v>
      </c>
    </row>
    <row r="466" spans="2:20" ht="21" x14ac:dyDescent="0.3">
      <c r="B466" s="2" t="str">
        <f>CONCATENATE(Tabla2[[#This Row],[sistema]],Tabla2[[#This Row],[cia]],Tabla2[[#This Row],[producto]],Tabla2[[#This Row],[producto cia]],Tabla2[[#This Row],[tarifa]],Tabla2[[#This Row],[fee]])</f>
        <v>PENINSULAELEIAFIJOTU MEDIOAMBIENTE 22.0TD-</v>
      </c>
      <c r="C466" s="2" t="s">
        <v>57</v>
      </c>
      <c r="D466" s="3" t="s">
        <v>145</v>
      </c>
      <c r="E466" s="2" t="s">
        <v>101</v>
      </c>
      <c r="F466" s="2" t="s">
        <v>175</v>
      </c>
      <c r="G466" s="2" t="s">
        <v>28</v>
      </c>
      <c r="H466" s="2" t="s">
        <v>0</v>
      </c>
      <c r="I466" s="9">
        <v>8.2641000000000006E-2</v>
      </c>
      <c r="J466" s="10">
        <v>1.4090999999999999E-2</v>
      </c>
      <c r="K466" s="10">
        <v>0</v>
      </c>
      <c r="L466" s="10">
        <v>0</v>
      </c>
      <c r="M466" s="10">
        <v>0</v>
      </c>
      <c r="N466" s="10">
        <v>0</v>
      </c>
      <c r="O466" s="11">
        <v>0.30098999999999998</v>
      </c>
      <c r="P466" s="11">
        <v>0.249166</v>
      </c>
      <c r="Q466" s="11">
        <v>0.20738899999999999</v>
      </c>
      <c r="R466" s="11">
        <v>0</v>
      </c>
      <c r="S466" s="11">
        <v>0</v>
      </c>
      <c r="T466" s="11">
        <v>0</v>
      </c>
    </row>
    <row r="467" spans="2:20" ht="21" x14ac:dyDescent="0.3">
      <c r="B467" s="2" t="str">
        <f>CONCATENATE(Tabla2[[#This Row],[sistema]],Tabla2[[#This Row],[cia]],Tabla2[[#This Row],[producto]],Tabla2[[#This Row],[producto cia]],Tabla2[[#This Row],[tarifa]],Tabla2[[#This Row],[fee]])</f>
        <v>PENINSULAELEIAFIJOTU MEDIOAMBIENTE 23.0TD-</v>
      </c>
      <c r="C467" s="2" t="s">
        <v>57</v>
      </c>
      <c r="D467" s="3" t="s">
        <v>145</v>
      </c>
      <c r="E467" s="2" t="s">
        <v>101</v>
      </c>
      <c r="F467" s="2" t="s">
        <v>175</v>
      </c>
      <c r="G467" s="2" t="s">
        <v>33</v>
      </c>
      <c r="H467" s="2" t="s">
        <v>0</v>
      </c>
      <c r="I467" s="9">
        <v>4.3672000000000002E-2</v>
      </c>
      <c r="J467" s="10">
        <v>3.4596000000000002E-2</v>
      </c>
      <c r="K467" s="10">
        <v>1.8145999999999999E-2</v>
      </c>
      <c r="L467" s="10">
        <v>1.5720000000000001E-2</v>
      </c>
      <c r="M467" s="10">
        <v>1.1117E-2</v>
      </c>
      <c r="N467" s="10">
        <v>8.9879999999999995E-3</v>
      </c>
      <c r="O467" s="11">
        <v>0.26339699999999999</v>
      </c>
      <c r="P467" s="11">
        <v>0.245697</v>
      </c>
      <c r="Q467" s="11">
        <v>0.22021399999999999</v>
      </c>
      <c r="R467" s="11">
        <v>0.214507</v>
      </c>
      <c r="S467" s="11">
        <v>0.20338800000000001</v>
      </c>
      <c r="T467" s="11">
        <v>0.191084</v>
      </c>
    </row>
    <row r="468" spans="2:20" ht="21" x14ac:dyDescent="0.3">
      <c r="B468" s="2" t="str">
        <f>CONCATENATE(Tabla2[[#This Row],[sistema]],Tabla2[[#This Row],[cia]],Tabla2[[#This Row],[producto]],Tabla2[[#This Row],[producto cia]],Tabla2[[#This Row],[tarifa]],Tabla2[[#This Row],[fee]])</f>
        <v>PENINSULAELEIAFIJOTU MEDIOAMBIENTE 26.1TD-</v>
      </c>
      <c r="C468" s="2" t="s">
        <v>57</v>
      </c>
      <c r="D468" s="3" t="s">
        <v>145</v>
      </c>
      <c r="E468" s="2" t="s">
        <v>101</v>
      </c>
      <c r="F468" s="2" t="s">
        <v>175</v>
      </c>
      <c r="G468" s="2" t="s">
        <v>34</v>
      </c>
      <c r="H468" s="2" t="s">
        <v>0</v>
      </c>
      <c r="I468" s="9">
        <v>6.4157000000000006E-2</v>
      </c>
      <c r="J468" s="10">
        <v>5.8549999999999998E-2</v>
      </c>
      <c r="K468" s="10">
        <v>3.4187000000000002E-2</v>
      </c>
      <c r="L468" s="10">
        <v>2.7549000000000001E-2</v>
      </c>
      <c r="M468" s="10">
        <v>8.1980000000000004E-3</v>
      </c>
      <c r="N468" s="10">
        <v>5.9870000000000001E-3</v>
      </c>
      <c r="O468" s="11">
        <v>0.22872000000000001</v>
      </c>
      <c r="P468" s="11">
        <v>0.21401999999999999</v>
      </c>
      <c r="Q468" s="11">
        <v>0.19601199999999999</v>
      </c>
      <c r="R468" s="11">
        <v>0.193384</v>
      </c>
      <c r="S468" s="11">
        <v>0.181644</v>
      </c>
      <c r="T468" s="11">
        <v>0.17122599999999999</v>
      </c>
    </row>
    <row r="469" spans="2:20" ht="21" x14ac:dyDescent="0.3">
      <c r="B469" s="2" t="str">
        <f>CONCATENATE(Tabla2[[#This Row],[sistema]],Tabla2[[#This Row],[cia]],Tabla2[[#This Row],[producto]],Tabla2[[#This Row],[producto cia]],Tabla2[[#This Row],[tarifa]],Tabla2[[#This Row],[fee]])</f>
        <v>PENINSULAELEIAFIJOTU MEDIOAMBIENTE 32.0TD-</v>
      </c>
      <c r="C469" s="2" t="s">
        <v>57</v>
      </c>
      <c r="D469" s="3" t="s">
        <v>145</v>
      </c>
      <c r="E469" s="2" t="s">
        <v>101</v>
      </c>
      <c r="F469" s="2" t="s">
        <v>176</v>
      </c>
      <c r="G469" s="2" t="s">
        <v>28</v>
      </c>
      <c r="H469" s="2" t="s">
        <v>0</v>
      </c>
      <c r="I469" s="9">
        <v>7.7160999999999993E-2</v>
      </c>
      <c r="J469" s="10">
        <v>8.6110000000000006E-3</v>
      </c>
      <c r="K469" s="10">
        <v>0</v>
      </c>
      <c r="L469" s="10">
        <v>0</v>
      </c>
      <c r="M469" s="10">
        <v>0</v>
      </c>
      <c r="N469" s="10">
        <v>0</v>
      </c>
      <c r="O469" s="11">
        <v>0.29099000000000003</v>
      </c>
      <c r="P469" s="11">
        <v>0.23916599999999999</v>
      </c>
      <c r="Q469" s="11">
        <v>0.19738900000000001</v>
      </c>
      <c r="R469" s="11">
        <v>0</v>
      </c>
      <c r="S469" s="11">
        <v>0</v>
      </c>
      <c r="T469" s="11">
        <v>0</v>
      </c>
    </row>
    <row r="470" spans="2:20" ht="21" x14ac:dyDescent="0.3">
      <c r="B470" s="2" t="str">
        <f>CONCATENATE(Tabla2[[#This Row],[sistema]],Tabla2[[#This Row],[cia]],Tabla2[[#This Row],[producto]],Tabla2[[#This Row],[producto cia]],Tabla2[[#This Row],[tarifa]],Tabla2[[#This Row],[fee]])</f>
        <v>PENINSULAELEIAFIJOTU MEDIOAMBIENTE 33.0TD-</v>
      </c>
      <c r="C470" s="2" t="s">
        <v>57</v>
      </c>
      <c r="D470" s="3" t="s">
        <v>145</v>
      </c>
      <c r="E470" s="2" t="s">
        <v>101</v>
      </c>
      <c r="F470" s="2" t="s">
        <v>176</v>
      </c>
      <c r="G470" s="2" t="s">
        <v>33</v>
      </c>
      <c r="H470" s="2" t="s">
        <v>0</v>
      </c>
      <c r="I470" s="9">
        <v>4.2301999999999999E-2</v>
      </c>
      <c r="J470" s="10">
        <v>3.3225999999999999E-2</v>
      </c>
      <c r="K470" s="10">
        <v>1.6775999999999999E-2</v>
      </c>
      <c r="L470" s="10">
        <v>1.435E-2</v>
      </c>
      <c r="M470" s="10">
        <v>9.7470000000000005E-3</v>
      </c>
      <c r="N470" s="10">
        <v>7.6179999999999998E-3</v>
      </c>
      <c r="O470" s="11">
        <v>0.25839699999999999</v>
      </c>
      <c r="P470" s="11">
        <v>0.24069699999999999</v>
      </c>
      <c r="Q470" s="11">
        <v>0.21521399999999999</v>
      </c>
      <c r="R470" s="11">
        <v>0.209507</v>
      </c>
      <c r="S470" s="11">
        <v>0.19838800000000001</v>
      </c>
      <c r="T470" s="11">
        <v>0.186084</v>
      </c>
    </row>
    <row r="471" spans="2:20" ht="21" x14ac:dyDescent="0.3">
      <c r="B471" s="2" t="str">
        <f>CONCATENATE(Tabla2[[#This Row],[sistema]],Tabla2[[#This Row],[cia]],Tabla2[[#This Row],[producto]],Tabla2[[#This Row],[producto cia]],Tabla2[[#This Row],[tarifa]],Tabla2[[#This Row],[fee]])</f>
        <v>PENINSULAELEIAFIJOTU MEDIOAMBIENTE 36.1TD-</v>
      </c>
      <c r="C471" s="2" t="s">
        <v>57</v>
      </c>
      <c r="D471" s="3" t="s">
        <v>145</v>
      </c>
      <c r="E471" s="2" t="s">
        <v>101</v>
      </c>
      <c r="F471" s="2" t="s">
        <v>176</v>
      </c>
      <c r="G471" s="2" t="s">
        <v>34</v>
      </c>
      <c r="H471" s="2" t="s">
        <v>0</v>
      </c>
      <c r="I471" s="9">
        <v>6.2786999999999996E-2</v>
      </c>
      <c r="J471" s="10">
        <v>5.7180000000000002E-2</v>
      </c>
      <c r="K471" s="10">
        <v>3.2816999999999999E-2</v>
      </c>
      <c r="L471" s="10">
        <v>2.6179000000000001E-2</v>
      </c>
      <c r="M471" s="10">
        <v>6.8279999999999999E-3</v>
      </c>
      <c r="N471" s="10">
        <v>4.6169999999999996E-3</v>
      </c>
      <c r="O471" s="11">
        <v>0.22372</v>
      </c>
      <c r="P471" s="11">
        <v>0.20902000000000001</v>
      </c>
      <c r="Q471" s="11">
        <v>0.19101199999999999</v>
      </c>
      <c r="R471" s="11">
        <v>0.188384</v>
      </c>
      <c r="S471" s="11">
        <v>0.176644</v>
      </c>
      <c r="T471" s="11">
        <v>0.16622600000000001</v>
      </c>
    </row>
    <row r="472" spans="2:20" ht="21" x14ac:dyDescent="0.3">
      <c r="B472" s="2" t="str">
        <f>CONCATENATE(Tabla2[[#This Row],[sistema]],Tabla2[[#This Row],[cia]],Tabla2[[#This Row],[producto]],Tabla2[[#This Row],[producto cia]],Tabla2[[#This Row],[tarifa]],Tabla2[[#This Row],[fee]])</f>
        <v>CANARIASELEIAFIJOBALANCE OF ENERGY 02.0TD-</v>
      </c>
      <c r="C472" s="2" t="s">
        <v>54</v>
      </c>
      <c r="D472" s="3" t="s">
        <v>145</v>
      </c>
      <c r="E472" s="2" t="s">
        <v>101</v>
      </c>
      <c r="F472" s="2" t="s">
        <v>160</v>
      </c>
      <c r="G472" s="2" t="s">
        <v>28</v>
      </c>
      <c r="H472" s="2" t="s">
        <v>0</v>
      </c>
      <c r="I472" s="9">
        <v>7.1681999999999996E-2</v>
      </c>
      <c r="J472" s="10">
        <v>7.1681999999999996E-2</v>
      </c>
      <c r="K472" s="10">
        <v>0</v>
      </c>
      <c r="L472" s="10">
        <v>0</v>
      </c>
      <c r="M472" s="10">
        <v>0</v>
      </c>
      <c r="N472" s="10">
        <v>0</v>
      </c>
      <c r="O472" s="11">
        <v>0.217</v>
      </c>
      <c r="P472" s="11">
        <v>0.217</v>
      </c>
      <c r="Q472" s="11">
        <v>0.217</v>
      </c>
      <c r="R472" s="11">
        <v>0</v>
      </c>
      <c r="S472" s="11">
        <v>0</v>
      </c>
      <c r="T472" s="11">
        <v>0</v>
      </c>
    </row>
    <row r="473" spans="2:20" ht="21" x14ac:dyDescent="0.3">
      <c r="B473" s="2" t="str">
        <f>CONCATENATE(Tabla2[[#This Row],[sistema]],Tabla2[[#This Row],[cia]],Tabla2[[#This Row],[producto]],Tabla2[[#This Row],[producto cia]],Tabla2[[#This Row],[tarifa]],Tabla2[[#This Row],[fee]])</f>
        <v>CANARIASELEIAFIJOBALANCE OF ENERGY 12.0TD-</v>
      </c>
      <c r="C473" s="2" t="s">
        <v>54</v>
      </c>
      <c r="D473" s="3" t="s">
        <v>145</v>
      </c>
      <c r="E473" s="2" t="s">
        <v>101</v>
      </c>
      <c r="F473" s="2" t="s">
        <v>161</v>
      </c>
      <c r="G473" s="2" t="s">
        <v>28</v>
      </c>
      <c r="H473" s="2" t="s">
        <v>0</v>
      </c>
      <c r="I473" s="9">
        <v>7.1681999999999996E-2</v>
      </c>
      <c r="J473" s="10">
        <v>7.1681999999999996E-2</v>
      </c>
      <c r="K473" s="10">
        <v>0</v>
      </c>
      <c r="L473" s="10">
        <v>0</v>
      </c>
      <c r="M473" s="10">
        <v>0</v>
      </c>
      <c r="N473" s="10">
        <v>0</v>
      </c>
      <c r="O473" s="11">
        <v>0.20100000000000001</v>
      </c>
      <c r="P473" s="11">
        <v>0.20100000000000001</v>
      </c>
      <c r="Q473" s="11">
        <v>0.20100000000000001</v>
      </c>
      <c r="R473" s="11">
        <v>0</v>
      </c>
      <c r="S473" s="11">
        <v>0</v>
      </c>
      <c r="T473" s="11">
        <v>0</v>
      </c>
    </row>
    <row r="474" spans="2:20" ht="21" x14ac:dyDescent="0.3">
      <c r="B474" s="2" t="str">
        <f>CONCATENATE(Tabla2[[#This Row],[sistema]],Tabla2[[#This Row],[cia]],Tabla2[[#This Row],[producto]],Tabla2[[#This Row],[producto cia]],Tabla2[[#This Row],[tarifa]],Tabla2[[#This Row],[fee]])</f>
        <v>CANARIASELEIAFIJOBALANCE OF ENERGY 22.0TD-</v>
      </c>
      <c r="C474" s="2" t="s">
        <v>54</v>
      </c>
      <c r="D474" s="3" t="s">
        <v>145</v>
      </c>
      <c r="E474" s="2" t="s">
        <v>101</v>
      </c>
      <c r="F474" s="2" t="s">
        <v>162</v>
      </c>
      <c r="G474" s="2" t="s">
        <v>28</v>
      </c>
      <c r="H474" s="2" t="s">
        <v>0</v>
      </c>
      <c r="I474" s="9">
        <v>7.1681999999999996E-2</v>
      </c>
      <c r="J474" s="10">
        <v>7.1681999999999996E-2</v>
      </c>
      <c r="K474" s="10">
        <v>0</v>
      </c>
      <c r="L474" s="10">
        <v>0</v>
      </c>
      <c r="M474" s="10">
        <v>0</v>
      </c>
      <c r="N474" s="10">
        <v>0</v>
      </c>
      <c r="O474" s="11">
        <v>0.18099999999999999</v>
      </c>
      <c r="P474" s="11">
        <v>0.18099999999999999</v>
      </c>
      <c r="Q474" s="11">
        <v>0.18099999999999999</v>
      </c>
      <c r="R474" s="11">
        <v>0</v>
      </c>
      <c r="S474" s="11">
        <v>0</v>
      </c>
      <c r="T474" s="11">
        <v>0</v>
      </c>
    </row>
    <row r="475" spans="2:20" ht="21" x14ac:dyDescent="0.3">
      <c r="B475" s="2" t="str">
        <f>CONCATENATE(Tabla2[[#This Row],[sistema]],Tabla2[[#This Row],[cia]],Tabla2[[#This Row],[producto]],Tabla2[[#This Row],[producto cia]],Tabla2[[#This Row],[tarifa]],Tabla2[[#This Row],[fee]])</f>
        <v>CANARIASELEIAFIJOBALANCE OF ENERGY 32.0TD-</v>
      </c>
      <c r="C475" s="2" t="s">
        <v>54</v>
      </c>
      <c r="D475" s="3" t="s">
        <v>145</v>
      </c>
      <c r="E475" s="2" t="s">
        <v>101</v>
      </c>
      <c r="F475" s="2" t="s">
        <v>163</v>
      </c>
      <c r="G475" s="2" t="s">
        <v>28</v>
      </c>
      <c r="H475" s="2" t="s">
        <v>0</v>
      </c>
      <c r="I475" s="9">
        <v>7.1681999999999996E-2</v>
      </c>
      <c r="J475" s="10">
        <v>7.1681999999999996E-2</v>
      </c>
      <c r="K475" s="10">
        <v>0</v>
      </c>
      <c r="L475" s="10">
        <v>0</v>
      </c>
      <c r="M475" s="10">
        <v>0</v>
      </c>
      <c r="N475" s="10">
        <v>0</v>
      </c>
      <c r="O475" s="11">
        <v>0.161</v>
      </c>
      <c r="P475" s="11">
        <v>0.161</v>
      </c>
      <c r="Q475" s="11">
        <v>0.161</v>
      </c>
      <c r="R475" s="11">
        <v>0</v>
      </c>
      <c r="S475" s="11">
        <v>0</v>
      </c>
      <c r="T475" s="11">
        <v>0</v>
      </c>
    </row>
    <row r="476" spans="2:20" ht="21" x14ac:dyDescent="0.3">
      <c r="B476" s="2" t="str">
        <f>CONCATENATE(Tabla2[[#This Row],[sistema]],Tabla2[[#This Row],[cia]],Tabla2[[#This Row],[producto]],Tabla2[[#This Row],[producto cia]],Tabla2[[#This Row],[tarifa]],Tabla2[[#This Row],[fee]])</f>
        <v>CANARIASELEIAFIJOSIMPLEX2.0TD-</v>
      </c>
      <c r="C476" s="2" t="s">
        <v>54</v>
      </c>
      <c r="D476" s="3" t="s">
        <v>145</v>
      </c>
      <c r="E476" s="2" t="s">
        <v>101</v>
      </c>
      <c r="F476" s="2" t="s">
        <v>164</v>
      </c>
      <c r="G476" s="2" t="s">
        <v>28</v>
      </c>
      <c r="H476" s="2" t="s">
        <v>0</v>
      </c>
      <c r="I476" s="9">
        <v>6.9542999999999994E-2</v>
      </c>
      <c r="J476" s="10">
        <v>3.679E-3</v>
      </c>
      <c r="K476" s="10">
        <v>0</v>
      </c>
      <c r="L476" s="10">
        <v>0</v>
      </c>
      <c r="M476" s="10">
        <v>0</v>
      </c>
      <c r="N476" s="10">
        <v>0</v>
      </c>
      <c r="O476" s="11">
        <v>0.24493599999999999</v>
      </c>
      <c r="P476" s="11">
        <v>0.19311200000000001</v>
      </c>
      <c r="Q476" s="11">
        <v>0.151333</v>
      </c>
      <c r="R476" s="11">
        <v>0</v>
      </c>
      <c r="S476" s="11">
        <v>0</v>
      </c>
      <c r="T476" s="11">
        <v>0</v>
      </c>
    </row>
    <row r="477" spans="2:20" ht="21" x14ac:dyDescent="0.3">
      <c r="B477" s="2" t="str">
        <f>CONCATENATE(Tabla2[[#This Row],[sistema]],Tabla2[[#This Row],[cia]],Tabla2[[#This Row],[producto]],Tabla2[[#This Row],[producto cia]],Tabla2[[#This Row],[tarifa]],Tabla2[[#This Row],[fee]])</f>
        <v>CANARIASELEIAFIJOSIMPLEX3.0TD-</v>
      </c>
      <c r="C477" s="2" t="s">
        <v>54</v>
      </c>
      <c r="D477" s="3" t="s">
        <v>145</v>
      </c>
      <c r="E477" s="2" t="s">
        <v>101</v>
      </c>
      <c r="F477" s="2" t="s">
        <v>164</v>
      </c>
      <c r="G477" s="2" t="s">
        <v>33</v>
      </c>
      <c r="H477" s="2" t="s">
        <v>0</v>
      </c>
      <c r="I477" s="9">
        <v>3.8308000000000002E-2</v>
      </c>
      <c r="J477" s="10">
        <v>3.2599999999999997E-2</v>
      </c>
      <c r="K477" s="10">
        <v>1.0965000000000001E-2</v>
      </c>
      <c r="L477" s="10">
        <v>1.0011000000000001E-2</v>
      </c>
      <c r="M477" s="10">
        <v>7.4869999999999997E-3</v>
      </c>
      <c r="N477" s="10">
        <v>5.483E-3</v>
      </c>
      <c r="O477" s="11">
        <v>0.22284300000000001</v>
      </c>
      <c r="P477" s="11">
        <v>0.20514199999999999</v>
      </c>
      <c r="Q477" s="11">
        <v>0.17965999999999999</v>
      </c>
      <c r="R477" s="11">
        <v>0.173953</v>
      </c>
      <c r="S477" s="11">
        <v>0.16283400000000001</v>
      </c>
      <c r="T477" s="11">
        <v>0.150528</v>
      </c>
    </row>
    <row r="478" spans="2:20" ht="21" x14ac:dyDescent="0.3">
      <c r="B478" s="2" t="str">
        <f>CONCATENATE(Tabla2[[#This Row],[sistema]],Tabla2[[#This Row],[cia]],Tabla2[[#This Row],[producto]],Tabla2[[#This Row],[producto cia]],Tabla2[[#This Row],[tarifa]],Tabla2[[#This Row],[fee]])</f>
        <v>CANARIASELEIAFIJOSIMPLEX6.1TD-</v>
      </c>
      <c r="C478" s="2" t="s">
        <v>54</v>
      </c>
      <c r="D478" s="3" t="s">
        <v>145</v>
      </c>
      <c r="E478" s="2" t="s">
        <v>101</v>
      </c>
      <c r="F478" s="2" t="s">
        <v>164</v>
      </c>
      <c r="G478" s="2" t="s">
        <v>34</v>
      </c>
      <c r="H478" s="2" t="s">
        <v>0</v>
      </c>
      <c r="I478" s="9">
        <v>6.2918000000000002E-2</v>
      </c>
      <c r="J478" s="10">
        <v>5.4358999999999998E-2</v>
      </c>
      <c r="K478" s="10">
        <v>2.8295000000000001E-2</v>
      </c>
      <c r="L478" s="10">
        <v>2.3453999999999999E-2</v>
      </c>
      <c r="M478" s="10">
        <v>5.2290000000000001E-3</v>
      </c>
      <c r="N478" s="10">
        <v>3.1480000000000002E-3</v>
      </c>
      <c r="O478" s="11">
        <v>0.193471</v>
      </c>
      <c r="P478" s="11">
        <v>0.17877100000000001</v>
      </c>
      <c r="Q478" s="11">
        <v>0.16076299999999999</v>
      </c>
      <c r="R478" s="11">
        <v>0.158135</v>
      </c>
      <c r="S478" s="11">
        <v>0.146395</v>
      </c>
      <c r="T478" s="11">
        <v>0.13597600000000001</v>
      </c>
    </row>
    <row r="479" spans="2:20" ht="21" x14ac:dyDescent="0.3">
      <c r="B479" s="2" t="str">
        <f>CONCATENATE(Tabla2[[#This Row],[sistema]],Tabla2[[#This Row],[cia]],Tabla2[[#This Row],[producto]],Tabla2[[#This Row],[producto cia]],Tabla2[[#This Row],[tarifa]],Tabla2[[#This Row],[fee]])</f>
        <v>CANARIASELEIAFIJOTU DECIDES 02.0TD-</v>
      </c>
      <c r="C479" s="2" t="s">
        <v>54</v>
      </c>
      <c r="D479" s="3" t="s">
        <v>145</v>
      </c>
      <c r="E479" s="2" t="s">
        <v>101</v>
      </c>
      <c r="F479" s="2" t="s">
        <v>165</v>
      </c>
      <c r="G479" s="2" t="s">
        <v>28</v>
      </c>
      <c r="H479" s="2" t="s">
        <v>0</v>
      </c>
      <c r="I479" s="9">
        <v>0.110639</v>
      </c>
      <c r="J479" s="10">
        <v>4.4775000000000002E-2</v>
      </c>
      <c r="K479" s="10">
        <v>0</v>
      </c>
      <c r="L479" s="10">
        <v>0</v>
      </c>
      <c r="M479" s="10">
        <v>0</v>
      </c>
      <c r="N479" s="10">
        <v>0</v>
      </c>
      <c r="O479" s="11">
        <v>0.262936</v>
      </c>
      <c r="P479" s="11">
        <v>0.21111199999999999</v>
      </c>
      <c r="Q479" s="11">
        <v>0.16933300000000001</v>
      </c>
      <c r="R479" s="11">
        <v>0</v>
      </c>
      <c r="S479" s="11">
        <v>0</v>
      </c>
      <c r="T479" s="11">
        <v>0</v>
      </c>
    </row>
    <row r="480" spans="2:20" ht="21" x14ac:dyDescent="0.3">
      <c r="B480" s="2" t="str">
        <f>CONCATENATE(Tabla2[[#This Row],[sistema]],Tabla2[[#This Row],[cia]],Tabla2[[#This Row],[producto]],Tabla2[[#This Row],[producto cia]],Tabla2[[#This Row],[tarifa]],Tabla2[[#This Row],[fee]])</f>
        <v>CANARIASELEIAFIJOTU DECIDES 03.0TD-</v>
      </c>
      <c r="C480" s="2" t="s">
        <v>54</v>
      </c>
      <c r="D480" s="3" t="s">
        <v>145</v>
      </c>
      <c r="E480" s="2" t="s">
        <v>101</v>
      </c>
      <c r="F480" s="2" t="s">
        <v>165</v>
      </c>
      <c r="G480" s="2" t="s">
        <v>33</v>
      </c>
      <c r="H480" s="2" t="s">
        <v>0</v>
      </c>
      <c r="I480" s="9">
        <v>5.4746000000000003E-2</v>
      </c>
      <c r="J480" s="10">
        <v>4.9037999999999998E-2</v>
      </c>
      <c r="K480" s="10">
        <v>2.7403E-2</v>
      </c>
      <c r="L480" s="10">
        <v>2.6449E-2</v>
      </c>
      <c r="M480" s="10">
        <v>2.3924999999999998E-2</v>
      </c>
      <c r="N480" s="10">
        <v>2.1921E-2</v>
      </c>
      <c r="O480" s="11">
        <v>0.234843</v>
      </c>
      <c r="P480" s="11">
        <v>0.217142</v>
      </c>
      <c r="Q480" s="11">
        <v>0.19166</v>
      </c>
      <c r="R480" s="11">
        <v>0.18595300000000001</v>
      </c>
      <c r="S480" s="11">
        <v>0.17483399999999999</v>
      </c>
      <c r="T480" s="11">
        <v>0.16252800000000001</v>
      </c>
    </row>
    <row r="481" spans="2:20" ht="21" x14ac:dyDescent="0.3">
      <c r="B481" s="2" t="str">
        <f>CONCATENATE(Tabla2[[#This Row],[sistema]],Tabla2[[#This Row],[cia]],Tabla2[[#This Row],[producto]],Tabla2[[#This Row],[producto cia]],Tabla2[[#This Row],[tarifa]],Tabla2[[#This Row],[fee]])</f>
        <v>CANARIASELEIAFIJOTU DECIDES 06.1TD-</v>
      </c>
      <c r="C481" s="2" t="s">
        <v>54</v>
      </c>
      <c r="D481" s="3" t="s">
        <v>145</v>
      </c>
      <c r="E481" s="2" t="s">
        <v>101</v>
      </c>
      <c r="F481" s="2" t="s">
        <v>165</v>
      </c>
      <c r="G481" s="2" t="s">
        <v>34</v>
      </c>
      <c r="H481" s="2" t="s">
        <v>0</v>
      </c>
      <c r="I481" s="9">
        <v>7.5246999999999994E-2</v>
      </c>
      <c r="J481" s="10">
        <v>6.6687999999999997E-2</v>
      </c>
      <c r="K481" s="10">
        <v>4.0624E-2</v>
      </c>
      <c r="L481" s="10">
        <v>3.5783000000000002E-2</v>
      </c>
      <c r="M481" s="10">
        <v>1.7558000000000001E-2</v>
      </c>
      <c r="N481" s="10">
        <v>1.5476999999999999E-2</v>
      </c>
      <c r="O481" s="11">
        <v>0.20947099999999999</v>
      </c>
      <c r="P481" s="11">
        <v>0.194771</v>
      </c>
      <c r="Q481" s="11">
        <v>0.176763</v>
      </c>
      <c r="R481" s="11">
        <v>0.17413500000000001</v>
      </c>
      <c r="S481" s="11">
        <v>0.16239500000000001</v>
      </c>
      <c r="T481" s="11">
        <v>0.151976</v>
      </c>
    </row>
    <row r="482" spans="2:20" ht="21" x14ac:dyDescent="0.3">
      <c r="B482" s="2" t="str">
        <f>CONCATENATE(Tabla2[[#This Row],[sistema]],Tabla2[[#This Row],[cia]],Tabla2[[#This Row],[producto]],Tabla2[[#This Row],[producto cia]],Tabla2[[#This Row],[tarifa]],Tabla2[[#This Row],[fee]])</f>
        <v>CANARIASELEIAFIJOTU DECIDES 12.0TD-</v>
      </c>
      <c r="C482" s="2" t="s">
        <v>54</v>
      </c>
      <c r="D482" s="3" t="s">
        <v>145</v>
      </c>
      <c r="E482" s="2" t="s">
        <v>101</v>
      </c>
      <c r="F482" s="2" t="s">
        <v>166</v>
      </c>
      <c r="G482" s="2" t="s">
        <v>28</v>
      </c>
      <c r="H482" s="2" t="s">
        <v>0</v>
      </c>
      <c r="I482" s="9">
        <v>0.105433</v>
      </c>
      <c r="J482" s="10">
        <v>3.9569E-2</v>
      </c>
      <c r="K482" s="10">
        <v>0</v>
      </c>
      <c r="L482" s="10">
        <v>0</v>
      </c>
      <c r="M482" s="10">
        <v>0</v>
      </c>
      <c r="N482" s="10">
        <v>0</v>
      </c>
      <c r="O482" s="11">
        <v>0.25903599999999999</v>
      </c>
      <c r="P482" s="11">
        <v>0.20721200000000001</v>
      </c>
      <c r="Q482" s="11">
        <v>0.165433</v>
      </c>
      <c r="R482" s="11">
        <v>0</v>
      </c>
      <c r="S482" s="11">
        <v>0</v>
      </c>
      <c r="T482" s="11">
        <v>0</v>
      </c>
    </row>
    <row r="483" spans="2:20" ht="21" x14ac:dyDescent="0.3">
      <c r="B483" s="2" t="str">
        <f>CONCATENATE(Tabla2[[#This Row],[sistema]],Tabla2[[#This Row],[cia]],Tabla2[[#This Row],[producto]],Tabla2[[#This Row],[producto cia]],Tabla2[[#This Row],[tarifa]],Tabla2[[#This Row],[fee]])</f>
        <v>CANARIASELEIAFIJOTU DECIDES 13.0TD-</v>
      </c>
      <c r="C483" s="2" t="s">
        <v>54</v>
      </c>
      <c r="D483" s="3" t="s">
        <v>145</v>
      </c>
      <c r="E483" s="2" t="s">
        <v>101</v>
      </c>
      <c r="F483" s="2" t="s">
        <v>166</v>
      </c>
      <c r="G483" s="2" t="s">
        <v>33</v>
      </c>
      <c r="H483" s="2" t="s">
        <v>0</v>
      </c>
      <c r="I483" s="9">
        <v>5.0774E-2</v>
      </c>
      <c r="J483" s="10">
        <v>4.5066000000000002E-2</v>
      </c>
      <c r="K483" s="10">
        <v>2.3431E-2</v>
      </c>
      <c r="L483" s="10">
        <v>2.2477E-2</v>
      </c>
      <c r="M483" s="10">
        <v>1.9952999999999999E-2</v>
      </c>
      <c r="N483" s="10">
        <v>1.7949E-2</v>
      </c>
      <c r="O483" s="11">
        <v>0.232243</v>
      </c>
      <c r="P483" s="11">
        <v>0.21454200000000001</v>
      </c>
      <c r="Q483" s="11">
        <v>0.18906000000000001</v>
      </c>
      <c r="R483" s="11">
        <v>0.18335299999999999</v>
      </c>
      <c r="S483" s="11">
        <v>0.172234</v>
      </c>
      <c r="T483" s="11">
        <v>0.15992799999999999</v>
      </c>
    </row>
    <row r="484" spans="2:20" ht="21" x14ac:dyDescent="0.3">
      <c r="B484" s="2" t="str">
        <f>CONCATENATE(Tabla2[[#This Row],[sistema]],Tabla2[[#This Row],[cia]],Tabla2[[#This Row],[producto]],Tabla2[[#This Row],[producto cia]],Tabla2[[#This Row],[tarifa]],Tabla2[[#This Row],[fee]])</f>
        <v>CANARIASELEIAFIJOTU DECIDES 16.1TD-</v>
      </c>
      <c r="C484" s="2" t="s">
        <v>54</v>
      </c>
      <c r="D484" s="3" t="s">
        <v>145</v>
      </c>
      <c r="E484" s="2" t="s">
        <v>101</v>
      </c>
      <c r="F484" s="2" t="s">
        <v>166</v>
      </c>
      <c r="G484" s="2" t="s">
        <v>34</v>
      </c>
      <c r="H484" s="2" t="s">
        <v>0</v>
      </c>
      <c r="I484" s="9">
        <v>7.1137000000000006E-2</v>
      </c>
      <c r="J484" s="10">
        <v>6.2577999999999995E-2</v>
      </c>
      <c r="K484" s="10">
        <v>3.6513999999999998E-2</v>
      </c>
      <c r="L484" s="10">
        <v>3.1673E-2</v>
      </c>
      <c r="M484" s="10">
        <v>1.3448E-2</v>
      </c>
      <c r="N484" s="10">
        <v>1.1367E-2</v>
      </c>
      <c r="O484" s="11">
        <v>0.20647099999999999</v>
      </c>
      <c r="P484" s="11">
        <v>0.191771</v>
      </c>
      <c r="Q484" s="11">
        <v>0.173763</v>
      </c>
      <c r="R484" s="11">
        <v>0.17113500000000001</v>
      </c>
      <c r="S484" s="11">
        <v>0.15939500000000001</v>
      </c>
      <c r="T484" s="11">
        <v>0.148976</v>
      </c>
    </row>
    <row r="485" spans="2:20" ht="21" x14ac:dyDescent="0.3">
      <c r="B485" s="2" t="str">
        <f>CONCATENATE(Tabla2[[#This Row],[sistema]],Tabla2[[#This Row],[cia]],Tabla2[[#This Row],[producto]],Tabla2[[#This Row],[producto cia]],Tabla2[[#This Row],[tarifa]],Tabla2[[#This Row],[fee]])</f>
        <v>CANARIASELEIAFIJOTU DECIDES 22.0TD-</v>
      </c>
      <c r="C485" s="2" t="s">
        <v>54</v>
      </c>
      <c r="D485" s="3" t="s">
        <v>145</v>
      </c>
      <c r="E485" s="2" t="s">
        <v>101</v>
      </c>
      <c r="F485" s="2" t="s">
        <v>167</v>
      </c>
      <c r="G485" s="2" t="s">
        <v>28</v>
      </c>
      <c r="H485" s="2" t="s">
        <v>0</v>
      </c>
      <c r="I485" s="9">
        <v>9.6939999999999998E-2</v>
      </c>
      <c r="J485" s="10">
        <v>3.1075999999999999E-2</v>
      </c>
      <c r="K485" s="10">
        <v>0</v>
      </c>
      <c r="L485" s="10">
        <v>0</v>
      </c>
      <c r="M485" s="10">
        <v>0</v>
      </c>
      <c r="N485" s="10">
        <v>0</v>
      </c>
      <c r="O485" s="11">
        <v>0.253936</v>
      </c>
      <c r="P485" s="11">
        <v>0.20211200000000001</v>
      </c>
      <c r="Q485" s="11">
        <v>0.160333</v>
      </c>
      <c r="R485" s="11">
        <v>0</v>
      </c>
      <c r="S485" s="11">
        <v>0</v>
      </c>
      <c r="T485" s="11">
        <v>0</v>
      </c>
    </row>
    <row r="486" spans="2:20" ht="21" x14ac:dyDescent="0.3">
      <c r="B486" s="2" t="str">
        <f>CONCATENATE(Tabla2[[#This Row],[sistema]],Tabla2[[#This Row],[cia]],Tabla2[[#This Row],[producto]],Tabla2[[#This Row],[producto cia]],Tabla2[[#This Row],[tarifa]],Tabla2[[#This Row],[fee]])</f>
        <v>CANARIASELEIAFIJOTU DECIDES 23.0TD-</v>
      </c>
      <c r="C486" s="2" t="s">
        <v>54</v>
      </c>
      <c r="D486" s="3" t="s">
        <v>145</v>
      </c>
      <c r="E486" s="2" t="s">
        <v>101</v>
      </c>
      <c r="F486" s="2" t="s">
        <v>167</v>
      </c>
      <c r="G486" s="2" t="s">
        <v>33</v>
      </c>
      <c r="H486" s="2" t="s">
        <v>0</v>
      </c>
      <c r="I486" s="9">
        <v>4.4540999999999997E-2</v>
      </c>
      <c r="J486" s="10">
        <v>3.8832999999999999E-2</v>
      </c>
      <c r="K486" s="10">
        <v>1.7198000000000001E-2</v>
      </c>
      <c r="L486" s="10">
        <v>1.6244000000000001E-2</v>
      </c>
      <c r="M486" s="10">
        <v>1.372E-2</v>
      </c>
      <c r="N486" s="10">
        <v>1.1716000000000001E-2</v>
      </c>
      <c r="O486" s="11">
        <v>0.23084299999999999</v>
      </c>
      <c r="P486" s="11">
        <v>0.213142</v>
      </c>
      <c r="Q486" s="11">
        <v>0.18765999999999999</v>
      </c>
      <c r="R486" s="11">
        <v>0.181953</v>
      </c>
      <c r="S486" s="11">
        <v>0.17083400000000001</v>
      </c>
      <c r="T486" s="11">
        <v>0.158528</v>
      </c>
    </row>
    <row r="487" spans="2:20" ht="21" x14ac:dyDescent="0.3">
      <c r="B487" s="2" t="str">
        <f>CONCATENATE(Tabla2[[#This Row],[sistema]],Tabla2[[#This Row],[cia]],Tabla2[[#This Row],[producto]],Tabla2[[#This Row],[producto cia]],Tabla2[[#This Row],[tarifa]],Tabla2[[#This Row],[fee]])</f>
        <v>CANARIASELEIAFIJOTU DECIDES 26.1TD-</v>
      </c>
      <c r="C487" s="2" t="s">
        <v>54</v>
      </c>
      <c r="D487" s="3" t="s">
        <v>145</v>
      </c>
      <c r="E487" s="2" t="s">
        <v>101</v>
      </c>
      <c r="F487" s="2" t="s">
        <v>167</v>
      </c>
      <c r="G487" s="2" t="s">
        <v>34</v>
      </c>
      <c r="H487" s="2" t="s">
        <v>0</v>
      </c>
      <c r="I487" s="9">
        <v>6.8396999999999999E-2</v>
      </c>
      <c r="J487" s="10">
        <v>5.9838000000000002E-2</v>
      </c>
      <c r="K487" s="10">
        <v>3.3773999999999998E-2</v>
      </c>
      <c r="L487" s="10">
        <v>2.8933E-2</v>
      </c>
      <c r="M487" s="10">
        <v>1.0708000000000001E-2</v>
      </c>
      <c r="N487" s="10">
        <v>8.6269999999999993E-3</v>
      </c>
      <c r="O487" s="11">
        <v>0.20447100000000001</v>
      </c>
      <c r="P487" s="11">
        <v>0.189771</v>
      </c>
      <c r="Q487" s="11">
        <v>0.171763</v>
      </c>
      <c r="R487" s="11">
        <v>0.16913500000000001</v>
      </c>
      <c r="S487" s="11">
        <v>0.15739500000000001</v>
      </c>
      <c r="T487" s="11">
        <v>0.146976</v>
      </c>
    </row>
    <row r="488" spans="2:20" ht="21" x14ac:dyDescent="0.3">
      <c r="B488" s="2" t="str">
        <f>CONCATENATE(Tabla2[[#This Row],[sistema]],Tabla2[[#This Row],[cia]],Tabla2[[#This Row],[producto]],Tabla2[[#This Row],[producto cia]],Tabla2[[#This Row],[tarifa]],Tabla2[[#This Row],[fee]])</f>
        <v>CANARIASELEIAFIJOTU DECIDES 32.0TD-</v>
      </c>
      <c r="C488" s="2" t="s">
        <v>54</v>
      </c>
      <c r="D488" s="3" t="s">
        <v>145</v>
      </c>
      <c r="E488" s="2" t="s">
        <v>101</v>
      </c>
      <c r="F488" s="2" t="s">
        <v>168</v>
      </c>
      <c r="G488" s="2" t="s">
        <v>28</v>
      </c>
      <c r="H488" s="2" t="s">
        <v>0</v>
      </c>
      <c r="I488" s="9">
        <v>8.3241999999999997E-2</v>
      </c>
      <c r="J488" s="10">
        <v>1.7378000000000001E-2</v>
      </c>
      <c r="K488" s="10">
        <v>0</v>
      </c>
      <c r="L488" s="10">
        <v>0</v>
      </c>
      <c r="M488" s="10">
        <v>0</v>
      </c>
      <c r="N488" s="10">
        <v>0</v>
      </c>
      <c r="O488" s="11">
        <v>0.24993599999999999</v>
      </c>
      <c r="P488" s="11">
        <v>0.19811200000000001</v>
      </c>
      <c r="Q488" s="11">
        <v>0.156333</v>
      </c>
      <c r="R488" s="11">
        <v>0</v>
      </c>
      <c r="S488" s="11">
        <v>0</v>
      </c>
      <c r="T488" s="11">
        <v>0</v>
      </c>
    </row>
    <row r="489" spans="2:20" ht="21" x14ac:dyDescent="0.3">
      <c r="B489" s="2" t="str">
        <f>CONCATENATE(Tabla2[[#This Row],[sistema]],Tabla2[[#This Row],[cia]],Tabla2[[#This Row],[producto]],Tabla2[[#This Row],[producto cia]],Tabla2[[#This Row],[tarifa]],Tabla2[[#This Row],[fee]])</f>
        <v>CANARIASELEIAFIJOTU DECIDES 33.0TD-</v>
      </c>
      <c r="C489" s="2" t="s">
        <v>54</v>
      </c>
      <c r="D489" s="3" t="s">
        <v>145</v>
      </c>
      <c r="E489" s="2" t="s">
        <v>101</v>
      </c>
      <c r="F489" s="2" t="s">
        <v>168</v>
      </c>
      <c r="G489" s="2" t="s">
        <v>33</v>
      </c>
      <c r="H489" s="2" t="s">
        <v>0</v>
      </c>
      <c r="I489" s="9">
        <v>4.3103000000000002E-2</v>
      </c>
      <c r="J489" s="10">
        <v>3.7394999999999998E-2</v>
      </c>
      <c r="K489" s="10">
        <v>1.576E-2</v>
      </c>
      <c r="L489" s="10">
        <v>1.4806E-2</v>
      </c>
      <c r="M489" s="10">
        <v>1.2282E-2</v>
      </c>
      <c r="N489" s="10">
        <v>1.0278000000000001E-2</v>
      </c>
      <c r="O489" s="11">
        <v>0.22684299999999999</v>
      </c>
      <c r="P489" s="11">
        <v>0.20914199999999999</v>
      </c>
      <c r="Q489" s="11">
        <v>0.18365999999999999</v>
      </c>
      <c r="R489" s="11">
        <v>0.177953</v>
      </c>
      <c r="S489" s="11">
        <v>0.16683400000000001</v>
      </c>
      <c r="T489" s="11">
        <v>0.154528</v>
      </c>
    </row>
    <row r="490" spans="2:20" ht="21" x14ac:dyDescent="0.3">
      <c r="B490" s="2" t="str">
        <f>CONCATENATE(Tabla2[[#This Row],[sistema]],Tabla2[[#This Row],[cia]],Tabla2[[#This Row],[producto]],Tabla2[[#This Row],[producto cia]],Tabla2[[#This Row],[tarifa]],Tabla2[[#This Row],[fee]])</f>
        <v>CANARIASELEIAFIJOTU DECIDES 36.1TD-</v>
      </c>
      <c r="C490" s="2" t="s">
        <v>54</v>
      </c>
      <c r="D490" s="3" t="s">
        <v>145</v>
      </c>
      <c r="E490" s="2" t="s">
        <v>101</v>
      </c>
      <c r="F490" s="2" t="s">
        <v>168</v>
      </c>
      <c r="G490" s="2" t="s">
        <v>34</v>
      </c>
      <c r="H490" s="2" t="s">
        <v>0</v>
      </c>
      <c r="I490" s="9">
        <v>6.5657999999999994E-2</v>
      </c>
      <c r="J490" s="10">
        <v>5.7098999999999997E-2</v>
      </c>
      <c r="K490" s="10">
        <v>3.1035E-2</v>
      </c>
      <c r="L490" s="10">
        <v>2.6193999999999999E-2</v>
      </c>
      <c r="M490" s="10">
        <v>7.9690000000000004E-3</v>
      </c>
      <c r="N490" s="10">
        <v>5.888E-3</v>
      </c>
      <c r="O490" s="11">
        <v>0.20047100000000001</v>
      </c>
      <c r="P490" s="11">
        <v>0.18577099999999999</v>
      </c>
      <c r="Q490" s="11">
        <v>0.167763</v>
      </c>
      <c r="R490" s="11">
        <v>0.165135</v>
      </c>
      <c r="S490" s="11">
        <v>0.153395</v>
      </c>
      <c r="T490" s="11">
        <v>0.14297599999999999</v>
      </c>
    </row>
    <row r="491" spans="2:20" ht="21" x14ac:dyDescent="0.3">
      <c r="B491" s="2" t="str">
        <f>CONCATENATE(Tabla2[[#This Row],[sistema]],Tabla2[[#This Row],[cia]],Tabla2[[#This Row],[producto]],Tabla2[[#This Row],[producto cia]],Tabla2[[#This Row],[tarifa]],Tabla2[[#This Row],[fee]])</f>
        <v>CANARIASELEIAFIJOTU ELIGES 02.0TD-</v>
      </c>
      <c r="C491" s="2" t="s">
        <v>54</v>
      </c>
      <c r="D491" s="3" t="s">
        <v>145</v>
      </c>
      <c r="E491" s="2" t="s">
        <v>101</v>
      </c>
      <c r="F491" s="2" t="s">
        <v>169</v>
      </c>
      <c r="G491" s="2" t="s">
        <v>28</v>
      </c>
      <c r="H491" s="2" t="s">
        <v>0</v>
      </c>
      <c r="I491" s="9">
        <v>6.9542999999999994E-2</v>
      </c>
      <c r="J491" s="10">
        <v>3.679E-3</v>
      </c>
      <c r="K491" s="10">
        <v>0</v>
      </c>
      <c r="L491" s="10">
        <v>0</v>
      </c>
      <c r="M491" s="10">
        <v>0</v>
      </c>
      <c r="N491" s="10">
        <v>0</v>
      </c>
      <c r="O491" s="11">
        <v>0.262936</v>
      </c>
      <c r="P491" s="11">
        <v>0.21111199999999999</v>
      </c>
      <c r="Q491" s="11">
        <v>0.16933300000000001</v>
      </c>
      <c r="R491" s="11">
        <v>0</v>
      </c>
      <c r="S491" s="11">
        <v>0</v>
      </c>
      <c r="T491" s="11">
        <v>0</v>
      </c>
    </row>
    <row r="492" spans="2:20" ht="21" x14ac:dyDescent="0.3">
      <c r="B492" s="2" t="str">
        <f>CONCATENATE(Tabla2[[#This Row],[sistema]],Tabla2[[#This Row],[cia]],Tabla2[[#This Row],[producto]],Tabla2[[#This Row],[producto cia]],Tabla2[[#This Row],[tarifa]],Tabla2[[#This Row],[fee]])</f>
        <v>CANARIASELEIAFIJOTU ELIGES 03.0TD-</v>
      </c>
      <c r="C492" s="2" t="s">
        <v>54</v>
      </c>
      <c r="D492" s="3" t="s">
        <v>145</v>
      </c>
      <c r="E492" s="2" t="s">
        <v>101</v>
      </c>
      <c r="F492" s="2" t="s">
        <v>169</v>
      </c>
      <c r="G492" s="2" t="s">
        <v>33</v>
      </c>
      <c r="H492" s="2" t="s">
        <v>0</v>
      </c>
      <c r="I492" s="9">
        <v>3.8308000000000002E-2</v>
      </c>
      <c r="J492" s="10">
        <v>3.2599999999999997E-2</v>
      </c>
      <c r="K492" s="10">
        <v>1.0965000000000001E-2</v>
      </c>
      <c r="L492" s="10">
        <v>1.0011000000000001E-2</v>
      </c>
      <c r="M492" s="10">
        <v>7.4869999999999997E-3</v>
      </c>
      <c r="N492" s="10">
        <v>5.483E-3</v>
      </c>
      <c r="O492" s="11">
        <v>0.234843</v>
      </c>
      <c r="P492" s="11">
        <v>0.217142</v>
      </c>
      <c r="Q492" s="11">
        <v>0.19166</v>
      </c>
      <c r="R492" s="11">
        <v>0.18595300000000001</v>
      </c>
      <c r="S492" s="11">
        <v>0.17483399999999999</v>
      </c>
      <c r="T492" s="11">
        <v>0.16252800000000001</v>
      </c>
    </row>
    <row r="493" spans="2:20" ht="21" x14ac:dyDescent="0.3">
      <c r="B493" s="2" t="str">
        <f>CONCATENATE(Tabla2[[#This Row],[sistema]],Tabla2[[#This Row],[cia]],Tabla2[[#This Row],[producto]],Tabla2[[#This Row],[producto cia]],Tabla2[[#This Row],[tarifa]],Tabla2[[#This Row],[fee]])</f>
        <v>CANARIASELEIAFIJOTU ELIGES 06.1TD-</v>
      </c>
      <c r="C493" s="2" t="s">
        <v>54</v>
      </c>
      <c r="D493" s="3" t="s">
        <v>145</v>
      </c>
      <c r="E493" s="2" t="s">
        <v>101</v>
      </c>
      <c r="F493" s="2" t="s">
        <v>169</v>
      </c>
      <c r="G493" s="2" t="s">
        <v>34</v>
      </c>
      <c r="H493" s="2" t="s">
        <v>0</v>
      </c>
      <c r="I493" s="9">
        <v>6.2918000000000002E-2</v>
      </c>
      <c r="J493" s="10">
        <v>5.4358999999999998E-2</v>
      </c>
      <c r="K493" s="10">
        <v>2.8295000000000001E-2</v>
      </c>
      <c r="L493" s="10">
        <v>2.3453999999999999E-2</v>
      </c>
      <c r="M493" s="10">
        <v>5.2290000000000001E-3</v>
      </c>
      <c r="N493" s="10">
        <v>3.1480000000000002E-3</v>
      </c>
      <c r="O493" s="11">
        <v>0.20947099999999999</v>
      </c>
      <c r="P493" s="11">
        <v>0.194771</v>
      </c>
      <c r="Q493" s="11">
        <v>0.176763</v>
      </c>
      <c r="R493" s="11">
        <v>0.17413500000000001</v>
      </c>
      <c r="S493" s="11">
        <v>0.16239500000000001</v>
      </c>
      <c r="T493" s="11">
        <v>0.151976</v>
      </c>
    </row>
    <row r="494" spans="2:20" ht="21" x14ac:dyDescent="0.3">
      <c r="B494" s="2" t="str">
        <f>CONCATENATE(Tabla2[[#This Row],[sistema]],Tabla2[[#This Row],[cia]],Tabla2[[#This Row],[producto]],Tabla2[[#This Row],[producto cia]],Tabla2[[#This Row],[tarifa]],Tabla2[[#This Row],[fee]])</f>
        <v>CANARIASELEIAFIJOTU ELIGES 12.0TD-</v>
      </c>
      <c r="C494" s="2" t="s">
        <v>54</v>
      </c>
      <c r="D494" s="3" t="s">
        <v>145</v>
      </c>
      <c r="E494" s="2" t="s">
        <v>101</v>
      </c>
      <c r="F494" s="2" t="s">
        <v>170</v>
      </c>
      <c r="G494" s="2" t="s">
        <v>28</v>
      </c>
      <c r="H494" s="2" t="s">
        <v>0</v>
      </c>
      <c r="I494" s="9">
        <v>6.9542999999999994E-2</v>
      </c>
      <c r="J494" s="10">
        <v>3.679E-3</v>
      </c>
      <c r="K494" s="10">
        <v>0</v>
      </c>
      <c r="L494" s="10">
        <v>0</v>
      </c>
      <c r="M494" s="10">
        <v>0</v>
      </c>
      <c r="N494" s="10">
        <v>0</v>
      </c>
      <c r="O494" s="11">
        <v>0.25903599999999999</v>
      </c>
      <c r="P494" s="11">
        <v>0.20721200000000001</v>
      </c>
      <c r="Q494" s="11">
        <v>0.165433</v>
      </c>
      <c r="R494" s="11">
        <v>0</v>
      </c>
      <c r="S494" s="11">
        <v>0</v>
      </c>
      <c r="T494" s="11">
        <v>0</v>
      </c>
    </row>
    <row r="495" spans="2:20" ht="21" x14ac:dyDescent="0.3">
      <c r="B495" s="2" t="str">
        <f>CONCATENATE(Tabla2[[#This Row],[sistema]],Tabla2[[#This Row],[cia]],Tabla2[[#This Row],[producto]],Tabla2[[#This Row],[producto cia]],Tabla2[[#This Row],[tarifa]],Tabla2[[#This Row],[fee]])</f>
        <v>CANARIASELEIAFIJOTU ELIGES 13.0TD-</v>
      </c>
      <c r="C495" s="2" t="s">
        <v>54</v>
      </c>
      <c r="D495" s="3" t="s">
        <v>145</v>
      </c>
      <c r="E495" s="2" t="s">
        <v>101</v>
      </c>
      <c r="F495" s="2" t="s">
        <v>170</v>
      </c>
      <c r="G495" s="2" t="s">
        <v>33</v>
      </c>
      <c r="H495" s="2" t="s">
        <v>0</v>
      </c>
      <c r="I495" s="9">
        <v>3.8308000000000002E-2</v>
      </c>
      <c r="J495" s="10">
        <v>3.2599999999999997E-2</v>
      </c>
      <c r="K495" s="10">
        <v>1.0965000000000001E-2</v>
      </c>
      <c r="L495" s="10">
        <v>1.0011000000000001E-2</v>
      </c>
      <c r="M495" s="10">
        <v>7.4869999999999997E-3</v>
      </c>
      <c r="N495" s="10">
        <v>5.483E-3</v>
      </c>
      <c r="O495" s="11">
        <v>0.232243</v>
      </c>
      <c r="P495" s="11">
        <v>0.21454200000000001</v>
      </c>
      <c r="Q495" s="11">
        <v>0.18906000000000001</v>
      </c>
      <c r="R495" s="11">
        <v>0.18335299999999999</v>
      </c>
      <c r="S495" s="11">
        <v>0.172234</v>
      </c>
      <c r="T495" s="11">
        <v>0.15992799999999999</v>
      </c>
    </row>
    <row r="496" spans="2:20" ht="21" x14ac:dyDescent="0.3">
      <c r="B496" s="2" t="str">
        <f>CONCATENATE(Tabla2[[#This Row],[sistema]],Tabla2[[#This Row],[cia]],Tabla2[[#This Row],[producto]],Tabla2[[#This Row],[producto cia]],Tabla2[[#This Row],[tarifa]],Tabla2[[#This Row],[fee]])</f>
        <v>CANARIASELEIAFIJOTU ELIGES 16.1TD-</v>
      </c>
      <c r="C496" s="2" t="s">
        <v>54</v>
      </c>
      <c r="D496" s="3" t="s">
        <v>145</v>
      </c>
      <c r="E496" s="2" t="s">
        <v>101</v>
      </c>
      <c r="F496" s="2" t="s">
        <v>170</v>
      </c>
      <c r="G496" s="2" t="s">
        <v>34</v>
      </c>
      <c r="H496" s="2" t="s">
        <v>0</v>
      </c>
      <c r="I496" s="9">
        <v>6.2918000000000002E-2</v>
      </c>
      <c r="J496" s="10">
        <v>5.4358999999999998E-2</v>
      </c>
      <c r="K496" s="10">
        <v>2.8295000000000001E-2</v>
      </c>
      <c r="L496" s="10">
        <v>2.3453999999999999E-2</v>
      </c>
      <c r="M496" s="10">
        <v>5.2290000000000001E-3</v>
      </c>
      <c r="N496" s="10">
        <v>3.1480000000000002E-3</v>
      </c>
      <c r="O496" s="11">
        <v>0.20647099999999999</v>
      </c>
      <c r="P496" s="11">
        <v>0.191771</v>
      </c>
      <c r="Q496" s="11">
        <v>0.173763</v>
      </c>
      <c r="R496" s="11">
        <v>0.17113500000000001</v>
      </c>
      <c r="S496" s="11">
        <v>0.15939500000000001</v>
      </c>
      <c r="T496" s="11">
        <v>0.148976</v>
      </c>
    </row>
    <row r="497" spans="2:20" ht="21" x14ac:dyDescent="0.3">
      <c r="B497" s="2" t="str">
        <f>CONCATENATE(Tabla2[[#This Row],[sistema]],Tabla2[[#This Row],[cia]],Tabla2[[#This Row],[producto]],Tabla2[[#This Row],[producto cia]],Tabla2[[#This Row],[tarifa]],Tabla2[[#This Row],[fee]])</f>
        <v>CANARIASELEIAFIJOTU ELIGES 22.0TD-</v>
      </c>
      <c r="C497" s="2" t="s">
        <v>54</v>
      </c>
      <c r="D497" s="3" t="s">
        <v>145</v>
      </c>
      <c r="E497" s="2" t="s">
        <v>101</v>
      </c>
      <c r="F497" s="2" t="s">
        <v>171</v>
      </c>
      <c r="G497" s="2" t="s">
        <v>28</v>
      </c>
      <c r="H497" s="2" t="s">
        <v>0</v>
      </c>
      <c r="I497" s="9">
        <v>6.9542999999999994E-2</v>
      </c>
      <c r="J497" s="10">
        <v>3.679E-3</v>
      </c>
      <c r="K497" s="10">
        <v>0</v>
      </c>
      <c r="L497" s="10">
        <v>0</v>
      </c>
      <c r="M497" s="10">
        <v>0</v>
      </c>
      <c r="N497" s="10">
        <v>0</v>
      </c>
      <c r="O497" s="11">
        <v>0.253936</v>
      </c>
      <c r="P497" s="11">
        <v>0.20211200000000001</v>
      </c>
      <c r="Q497" s="11">
        <v>0.160333</v>
      </c>
      <c r="R497" s="11">
        <v>0</v>
      </c>
      <c r="S497" s="11">
        <v>0</v>
      </c>
      <c r="T497" s="11">
        <v>0</v>
      </c>
    </row>
    <row r="498" spans="2:20" ht="21" x14ac:dyDescent="0.3">
      <c r="B498" s="2" t="str">
        <f>CONCATENATE(Tabla2[[#This Row],[sistema]],Tabla2[[#This Row],[cia]],Tabla2[[#This Row],[producto]],Tabla2[[#This Row],[producto cia]],Tabla2[[#This Row],[tarifa]],Tabla2[[#This Row],[fee]])</f>
        <v>CANARIASELEIAFIJOTU ELIGES 23.0TD-</v>
      </c>
      <c r="C498" s="2" t="s">
        <v>54</v>
      </c>
      <c r="D498" s="3" t="s">
        <v>145</v>
      </c>
      <c r="E498" s="2" t="s">
        <v>101</v>
      </c>
      <c r="F498" s="2" t="s">
        <v>171</v>
      </c>
      <c r="G498" s="2" t="s">
        <v>33</v>
      </c>
      <c r="H498" s="2" t="s">
        <v>0</v>
      </c>
      <c r="I498" s="9">
        <v>3.8308000000000002E-2</v>
      </c>
      <c r="J498" s="10">
        <v>3.2599999999999997E-2</v>
      </c>
      <c r="K498" s="10">
        <v>1.0965000000000001E-2</v>
      </c>
      <c r="L498" s="10">
        <v>1.0011000000000001E-2</v>
      </c>
      <c r="M498" s="10">
        <v>7.4869999999999997E-3</v>
      </c>
      <c r="N498" s="10">
        <v>5.483E-3</v>
      </c>
      <c r="O498" s="11">
        <v>0.23084299999999999</v>
      </c>
      <c r="P498" s="11">
        <v>0.213142</v>
      </c>
      <c r="Q498" s="11">
        <v>0.18765999999999999</v>
      </c>
      <c r="R498" s="11">
        <v>0.181953</v>
      </c>
      <c r="S498" s="11">
        <v>0.17083400000000001</v>
      </c>
      <c r="T498" s="11">
        <v>0.158528</v>
      </c>
    </row>
    <row r="499" spans="2:20" ht="21" x14ac:dyDescent="0.3">
      <c r="B499" s="2" t="str">
        <f>CONCATENATE(Tabla2[[#This Row],[sistema]],Tabla2[[#This Row],[cia]],Tabla2[[#This Row],[producto]],Tabla2[[#This Row],[producto cia]],Tabla2[[#This Row],[tarifa]],Tabla2[[#This Row],[fee]])</f>
        <v>CANARIASELEIAFIJOTU ELIGES 26.1TD-</v>
      </c>
      <c r="C499" s="2" t="s">
        <v>54</v>
      </c>
      <c r="D499" s="3" t="s">
        <v>145</v>
      </c>
      <c r="E499" s="2" t="s">
        <v>101</v>
      </c>
      <c r="F499" s="2" t="s">
        <v>171</v>
      </c>
      <c r="G499" s="2" t="s">
        <v>34</v>
      </c>
      <c r="H499" s="2" t="s">
        <v>0</v>
      </c>
      <c r="I499" s="9">
        <v>6.2918000000000002E-2</v>
      </c>
      <c r="J499" s="10">
        <v>5.4358999999999998E-2</v>
      </c>
      <c r="K499" s="10">
        <v>2.8295000000000001E-2</v>
      </c>
      <c r="L499" s="10">
        <v>2.3453999999999999E-2</v>
      </c>
      <c r="M499" s="10">
        <v>5.2290000000000001E-3</v>
      </c>
      <c r="N499" s="10">
        <v>3.1480000000000002E-3</v>
      </c>
      <c r="O499" s="11">
        <v>0.20447100000000001</v>
      </c>
      <c r="P499" s="11">
        <v>0.189771</v>
      </c>
      <c r="Q499" s="11">
        <v>0.171763</v>
      </c>
      <c r="R499" s="11">
        <v>0.16913500000000001</v>
      </c>
      <c r="S499" s="11">
        <v>0.15739500000000001</v>
      </c>
      <c r="T499" s="11">
        <v>0.146976</v>
      </c>
    </row>
    <row r="500" spans="2:20" ht="21" x14ac:dyDescent="0.3">
      <c r="B500" s="2" t="str">
        <f>CONCATENATE(Tabla2[[#This Row],[sistema]],Tabla2[[#This Row],[cia]],Tabla2[[#This Row],[producto]],Tabla2[[#This Row],[producto cia]],Tabla2[[#This Row],[tarifa]],Tabla2[[#This Row],[fee]])</f>
        <v>CANARIASELEIAFIJOTU ELIGES 32.0TD-</v>
      </c>
      <c r="C500" s="2" t="s">
        <v>54</v>
      </c>
      <c r="D500" s="3" t="s">
        <v>145</v>
      </c>
      <c r="E500" s="2" t="s">
        <v>101</v>
      </c>
      <c r="F500" s="2" t="s">
        <v>172</v>
      </c>
      <c r="G500" s="2" t="s">
        <v>28</v>
      </c>
      <c r="H500" s="2" t="s">
        <v>0</v>
      </c>
      <c r="I500" s="9">
        <v>6.9542999999999994E-2</v>
      </c>
      <c r="J500" s="10">
        <v>3.679E-3</v>
      </c>
      <c r="K500" s="10">
        <v>0</v>
      </c>
      <c r="L500" s="10">
        <v>0</v>
      </c>
      <c r="M500" s="10">
        <v>0</v>
      </c>
      <c r="N500" s="10">
        <v>0</v>
      </c>
      <c r="O500" s="11">
        <v>0.24993599999999999</v>
      </c>
      <c r="P500" s="11">
        <v>0.19811200000000001</v>
      </c>
      <c r="Q500" s="11">
        <v>0.156333</v>
      </c>
      <c r="R500" s="11">
        <v>0</v>
      </c>
      <c r="S500" s="11">
        <v>0</v>
      </c>
      <c r="T500" s="11">
        <v>0</v>
      </c>
    </row>
    <row r="501" spans="2:20" ht="21" x14ac:dyDescent="0.3">
      <c r="B501" s="2" t="str">
        <f>CONCATENATE(Tabla2[[#This Row],[sistema]],Tabla2[[#This Row],[cia]],Tabla2[[#This Row],[producto]],Tabla2[[#This Row],[producto cia]],Tabla2[[#This Row],[tarifa]],Tabla2[[#This Row],[fee]])</f>
        <v>CANARIASELEIAFIJOTU ELIGES 33.0TD-</v>
      </c>
      <c r="C501" s="2" t="s">
        <v>54</v>
      </c>
      <c r="D501" s="3" t="s">
        <v>145</v>
      </c>
      <c r="E501" s="2" t="s">
        <v>101</v>
      </c>
      <c r="F501" s="2" t="s">
        <v>172</v>
      </c>
      <c r="G501" s="2" t="s">
        <v>33</v>
      </c>
      <c r="H501" s="2" t="s">
        <v>0</v>
      </c>
      <c r="I501" s="9">
        <v>3.8308000000000002E-2</v>
      </c>
      <c r="J501" s="10">
        <v>3.2599999999999997E-2</v>
      </c>
      <c r="K501" s="10">
        <v>1.0965000000000001E-2</v>
      </c>
      <c r="L501" s="10">
        <v>1.0011000000000001E-2</v>
      </c>
      <c r="M501" s="10">
        <v>7.4869999999999997E-3</v>
      </c>
      <c r="N501" s="10">
        <v>5.483E-3</v>
      </c>
      <c r="O501" s="11">
        <v>0.22684299999999999</v>
      </c>
      <c r="P501" s="11">
        <v>0.20914199999999999</v>
      </c>
      <c r="Q501" s="11">
        <v>0.18365999999999999</v>
      </c>
      <c r="R501" s="11">
        <v>0.177953</v>
      </c>
      <c r="S501" s="11">
        <v>0.16683400000000001</v>
      </c>
      <c r="T501" s="11">
        <v>0.154528</v>
      </c>
    </row>
    <row r="502" spans="2:20" ht="21" x14ac:dyDescent="0.3">
      <c r="B502" s="2" t="str">
        <f>CONCATENATE(Tabla2[[#This Row],[sistema]],Tabla2[[#This Row],[cia]],Tabla2[[#This Row],[producto]],Tabla2[[#This Row],[producto cia]],Tabla2[[#This Row],[tarifa]],Tabla2[[#This Row],[fee]])</f>
        <v>CANARIASELEIAFIJOTU ELIGES 36.1TD-</v>
      </c>
      <c r="C502" s="2" t="s">
        <v>54</v>
      </c>
      <c r="D502" s="3" t="s">
        <v>145</v>
      </c>
      <c r="E502" s="2" t="s">
        <v>101</v>
      </c>
      <c r="F502" s="2" t="s">
        <v>172</v>
      </c>
      <c r="G502" s="2" t="s">
        <v>34</v>
      </c>
      <c r="H502" s="2" t="s">
        <v>0</v>
      </c>
      <c r="I502" s="9">
        <v>6.2918000000000002E-2</v>
      </c>
      <c r="J502" s="10">
        <v>5.4358999999999998E-2</v>
      </c>
      <c r="K502" s="10">
        <v>2.8295000000000001E-2</v>
      </c>
      <c r="L502" s="10">
        <v>2.3453999999999999E-2</v>
      </c>
      <c r="M502" s="10">
        <v>5.2290000000000001E-3</v>
      </c>
      <c r="N502" s="10">
        <v>3.1480000000000002E-3</v>
      </c>
      <c r="O502" s="11">
        <v>0.20047100000000001</v>
      </c>
      <c r="P502" s="11">
        <v>0.18577099999999999</v>
      </c>
      <c r="Q502" s="11">
        <v>0.167763</v>
      </c>
      <c r="R502" s="11">
        <v>0.165135</v>
      </c>
      <c r="S502" s="11">
        <v>0.153395</v>
      </c>
      <c r="T502" s="11">
        <v>0.14297599999999999</v>
      </c>
    </row>
    <row r="503" spans="2:20" ht="21" x14ac:dyDescent="0.3">
      <c r="B503" s="2" t="str">
        <f>CONCATENATE(Tabla2[[#This Row],[sistema]],Tabla2[[#This Row],[cia]],Tabla2[[#This Row],[producto]],Tabla2[[#This Row],[producto cia]],Tabla2[[#This Row],[tarifa]],Tabla2[[#This Row],[fee]])</f>
        <v>CANARIASELEIAFIJOTU MEDIOAMBIENTE 02.0TD-</v>
      </c>
      <c r="C503" s="2" t="s">
        <v>54</v>
      </c>
      <c r="D503" s="3" t="s">
        <v>145</v>
      </c>
      <c r="E503" s="2" t="s">
        <v>101</v>
      </c>
      <c r="F503" s="2" t="s">
        <v>173</v>
      </c>
      <c r="G503" s="2" t="s">
        <v>28</v>
      </c>
      <c r="H503" s="2" t="s">
        <v>0</v>
      </c>
      <c r="I503" s="9">
        <v>9.3600000000000003E-2</v>
      </c>
      <c r="J503" s="10">
        <v>2.5049999999999999E-2</v>
      </c>
      <c r="K503" s="10">
        <v>0</v>
      </c>
      <c r="L503" s="10">
        <v>0</v>
      </c>
      <c r="M503" s="10">
        <v>0</v>
      </c>
      <c r="N503" s="10">
        <v>0</v>
      </c>
      <c r="O503" s="11">
        <v>0.33099000000000001</v>
      </c>
      <c r="P503" s="11">
        <v>0.27916600000000003</v>
      </c>
      <c r="Q503" s="11">
        <v>0.23738899999999999</v>
      </c>
      <c r="R503" s="11">
        <v>0</v>
      </c>
      <c r="S503" s="11">
        <v>0</v>
      </c>
      <c r="T503" s="11">
        <v>0</v>
      </c>
    </row>
    <row r="504" spans="2:20" ht="21" x14ac:dyDescent="0.3">
      <c r="B504" s="2" t="str">
        <f>CONCATENATE(Tabla2[[#This Row],[sistema]],Tabla2[[#This Row],[cia]],Tabla2[[#This Row],[producto]],Tabla2[[#This Row],[producto cia]],Tabla2[[#This Row],[tarifa]],Tabla2[[#This Row],[fee]])</f>
        <v>CANARIASELEIAFIJOTU MEDIOAMBIENTE 03.0TD-</v>
      </c>
      <c r="C504" s="2" t="s">
        <v>54</v>
      </c>
      <c r="D504" s="3" t="s">
        <v>145</v>
      </c>
      <c r="E504" s="2" t="s">
        <v>101</v>
      </c>
      <c r="F504" s="2" t="s">
        <v>173</v>
      </c>
      <c r="G504" s="2" t="s">
        <v>33</v>
      </c>
      <c r="H504" s="2" t="s">
        <v>0</v>
      </c>
      <c r="I504" s="9">
        <v>4.9151E-2</v>
      </c>
      <c r="J504" s="10">
        <v>4.0075E-2</v>
      </c>
      <c r="K504" s="10">
        <v>2.3625E-2</v>
      </c>
      <c r="L504" s="10">
        <v>2.1198999999999999E-2</v>
      </c>
      <c r="M504" s="10">
        <v>1.6596E-2</v>
      </c>
      <c r="N504" s="10">
        <v>1.4467000000000001E-2</v>
      </c>
      <c r="O504" s="11">
        <v>0.28839700000000001</v>
      </c>
      <c r="P504" s="11">
        <v>0.27069700000000002</v>
      </c>
      <c r="Q504" s="11">
        <v>0.24521399999999999</v>
      </c>
      <c r="R504" s="11">
        <v>0.239507</v>
      </c>
      <c r="S504" s="11">
        <v>0.22838800000000001</v>
      </c>
      <c r="T504" s="11">
        <v>0.216084</v>
      </c>
    </row>
    <row r="505" spans="2:20" ht="21" x14ac:dyDescent="0.3">
      <c r="B505" s="2" t="str">
        <f>CONCATENATE(Tabla2[[#This Row],[sistema]],Tabla2[[#This Row],[cia]],Tabla2[[#This Row],[producto]],Tabla2[[#This Row],[producto cia]],Tabla2[[#This Row],[tarifa]],Tabla2[[#This Row],[fee]])</f>
        <v>CANARIASELEIAFIJOTU MEDIOAMBIENTE 06.1TD-</v>
      </c>
      <c r="C505" s="2" t="s">
        <v>54</v>
      </c>
      <c r="D505" s="3" t="s">
        <v>145</v>
      </c>
      <c r="E505" s="2" t="s">
        <v>101</v>
      </c>
      <c r="F505" s="2" t="s">
        <v>173</v>
      </c>
      <c r="G505" s="2" t="s">
        <v>34</v>
      </c>
      <c r="H505" s="2" t="s">
        <v>0</v>
      </c>
      <c r="I505" s="9">
        <v>6.9636000000000003E-2</v>
      </c>
      <c r="J505" s="10">
        <v>6.4029000000000003E-2</v>
      </c>
      <c r="K505" s="10">
        <v>3.9666E-2</v>
      </c>
      <c r="L505" s="10">
        <v>3.3028000000000002E-2</v>
      </c>
      <c r="M505" s="10">
        <v>1.3677E-2</v>
      </c>
      <c r="N505" s="10">
        <v>1.1466E-2</v>
      </c>
      <c r="O505" s="11">
        <v>0.24872</v>
      </c>
      <c r="P505" s="11">
        <v>0.23402000000000001</v>
      </c>
      <c r="Q505" s="11">
        <v>0.21601200000000001</v>
      </c>
      <c r="R505" s="11">
        <v>0.21338399999999999</v>
      </c>
      <c r="S505" s="11">
        <v>0.20164399999999999</v>
      </c>
      <c r="T505" s="11">
        <v>0.19122600000000001</v>
      </c>
    </row>
    <row r="506" spans="2:20" ht="21" x14ac:dyDescent="0.3">
      <c r="B506" s="2" t="str">
        <f>CONCATENATE(Tabla2[[#This Row],[sistema]],Tabla2[[#This Row],[cia]],Tabla2[[#This Row],[producto]],Tabla2[[#This Row],[producto cia]],Tabla2[[#This Row],[tarifa]],Tabla2[[#This Row],[fee]])</f>
        <v>CANARIASELEIAFIJOTU MEDIOAMBIENTE 12.0TD-</v>
      </c>
      <c r="C506" s="2" t="s">
        <v>54</v>
      </c>
      <c r="D506" s="3" t="s">
        <v>145</v>
      </c>
      <c r="E506" s="2" t="s">
        <v>101</v>
      </c>
      <c r="F506" s="2" t="s">
        <v>174</v>
      </c>
      <c r="G506" s="2" t="s">
        <v>28</v>
      </c>
      <c r="H506" s="2" t="s">
        <v>0</v>
      </c>
      <c r="I506" s="9">
        <v>8.8120000000000004E-2</v>
      </c>
      <c r="J506" s="10">
        <v>1.9570000000000001E-2</v>
      </c>
      <c r="K506" s="10">
        <v>0</v>
      </c>
      <c r="L506" s="10">
        <v>0</v>
      </c>
      <c r="M506" s="10">
        <v>0</v>
      </c>
      <c r="N506" s="10">
        <v>0</v>
      </c>
      <c r="O506" s="11">
        <v>0.31098999999999999</v>
      </c>
      <c r="P506" s="11">
        <v>0.25916600000000001</v>
      </c>
      <c r="Q506" s="11">
        <v>0.217389</v>
      </c>
      <c r="R506" s="11">
        <v>0</v>
      </c>
      <c r="S506" s="11">
        <v>0</v>
      </c>
      <c r="T506" s="11">
        <v>0</v>
      </c>
    </row>
    <row r="507" spans="2:20" ht="21" x14ac:dyDescent="0.3">
      <c r="B507" s="2" t="str">
        <f>CONCATENATE(Tabla2[[#This Row],[sistema]],Tabla2[[#This Row],[cia]],Tabla2[[#This Row],[producto]],Tabla2[[#This Row],[producto cia]],Tabla2[[#This Row],[tarifa]],Tabla2[[#This Row],[fee]])</f>
        <v>CANARIASELEIAFIJOTU MEDIOAMBIENTE 13.0TD-</v>
      </c>
      <c r="C507" s="2" t="s">
        <v>54</v>
      </c>
      <c r="D507" s="3" t="s">
        <v>145</v>
      </c>
      <c r="E507" s="2" t="s">
        <v>101</v>
      </c>
      <c r="F507" s="2" t="s">
        <v>174</v>
      </c>
      <c r="G507" s="2" t="s">
        <v>33</v>
      </c>
      <c r="H507" s="2" t="s">
        <v>0</v>
      </c>
      <c r="I507" s="9">
        <v>4.6411000000000001E-2</v>
      </c>
      <c r="J507" s="10">
        <v>3.7335E-2</v>
      </c>
      <c r="K507" s="10">
        <v>2.0885000000000001E-2</v>
      </c>
      <c r="L507" s="10">
        <v>1.8459E-2</v>
      </c>
      <c r="M507" s="10">
        <v>1.3856E-2</v>
      </c>
      <c r="N507" s="10">
        <v>1.1727E-2</v>
      </c>
      <c r="O507" s="11">
        <v>0.27839700000000001</v>
      </c>
      <c r="P507" s="11">
        <v>0.26069700000000001</v>
      </c>
      <c r="Q507" s="11">
        <v>0.23521400000000001</v>
      </c>
      <c r="R507" s="11">
        <v>0.22950699999999999</v>
      </c>
      <c r="S507" s="11">
        <v>0.218388</v>
      </c>
      <c r="T507" s="11">
        <v>0.20608399999999999</v>
      </c>
    </row>
    <row r="508" spans="2:20" ht="21" x14ac:dyDescent="0.3">
      <c r="B508" s="2" t="str">
        <f>CONCATENATE(Tabla2[[#This Row],[sistema]],Tabla2[[#This Row],[cia]],Tabla2[[#This Row],[producto]],Tabla2[[#This Row],[producto cia]],Tabla2[[#This Row],[tarifa]],Tabla2[[#This Row],[fee]])</f>
        <v>CANARIASELEIAFIJOTU MEDIOAMBIENTE 16.1TD-</v>
      </c>
      <c r="C508" s="2" t="s">
        <v>54</v>
      </c>
      <c r="D508" s="3" t="s">
        <v>145</v>
      </c>
      <c r="E508" s="2" t="s">
        <v>101</v>
      </c>
      <c r="F508" s="2" t="s">
        <v>174</v>
      </c>
      <c r="G508" s="2" t="s">
        <v>34</v>
      </c>
      <c r="H508" s="2" t="s">
        <v>0</v>
      </c>
      <c r="I508" s="9">
        <v>6.6895999999999997E-2</v>
      </c>
      <c r="J508" s="10">
        <v>6.1289000000000003E-2</v>
      </c>
      <c r="K508" s="10">
        <v>3.6926E-2</v>
      </c>
      <c r="L508" s="10">
        <v>3.0287999999999999E-2</v>
      </c>
      <c r="M508" s="10">
        <v>1.0937000000000001E-2</v>
      </c>
      <c r="N508" s="10">
        <v>8.7259999999999994E-3</v>
      </c>
      <c r="O508" s="11">
        <v>0.23372000000000001</v>
      </c>
      <c r="P508" s="11">
        <v>0.21901999999999999</v>
      </c>
      <c r="Q508" s="11">
        <v>0.201012</v>
      </c>
      <c r="R508" s="11">
        <v>0.198384</v>
      </c>
      <c r="S508" s="11">
        <v>0.186644</v>
      </c>
      <c r="T508" s="11">
        <v>0.17622599999999999</v>
      </c>
    </row>
    <row r="509" spans="2:20" ht="21" x14ac:dyDescent="0.3">
      <c r="B509" s="2" t="str">
        <f>CONCATENATE(Tabla2[[#This Row],[sistema]],Tabla2[[#This Row],[cia]],Tabla2[[#This Row],[producto]],Tabla2[[#This Row],[producto cia]],Tabla2[[#This Row],[tarifa]],Tabla2[[#This Row],[fee]])</f>
        <v>CANARIASELEIAFIJOTU MEDIOAMBIENTE 22.0TD-</v>
      </c>
      <c r="C509" s="2" t="s">
        <v>54</v>
      </c>
      <c r="D509" s="3" t="s">
        <v>145</v>
      </c>
      <c r="E509" s="2" t="s">
        <v>101</v>
      </c>
      <c r="F509" s="2" t="s">
        <v>175</v>
      </c>
      <c r="G509" s="2" t="s">
        <v>28</v>
      </c>
      <c r="H509" s="2" t="s">
        <v>0</v>
      </c>
      <c r="I509" s="9">
        <v>8.2641000000000006E-2</v>
      </c>
      <c r="J509" s="10">
        <v>1.4090999999999999E-2</v>
      </c>
      <c r="K509" s="10">
        <v>0</v>
      </c>
      <c r="L509" s="10">
        <v>0</v>
      </c>
      <c r="M509" s="10">
        <v>0</v>
      </c>
      <c r="N509" s="10">
        <v>0</v>
      </c>
      <c r="O509" s="11">
        <v>0.30098999999999998</v>
      </c>
      <c r="P509" s="11">
        <v>0.249166</v>
      </c>
      <c r="Q509" s="11">
        <v>0.20738899999999999</v>
      </c>
      <c r="R509" s="11">
        <v>0</v>
      </c>
      <c r="S509" s="11">
        <v>0</v>
      </c>
      <c r="T509" s="11">
        <v>0</v>
      </c>
    </row>
    <row r="510" spans="2:20" ht="21" x14ac:dyDescent="0.3">
      <c r="B510" s="2" t="str">
        <f>CONCATENATE(Tabla2[[#This Row],[sistema]],Tabla2[[#This Row],[cia]],Tabla2[[#This Row],[producto]],Tabla2[[#This Row],[producto cia]],Tabla2[[#This Row],[tarifa]],Tabla2[[#This Row],[fee]])</f>
        <v>CANARIASELEIAFIJOTU MEDIOAMBIENTE 23.0TD-</v>
      </c>
      <c r="C510" s="2" t="s">
        <v>54</v>
      </c>
      <c r="D510" s="3" t="s">
        <v>145</v>
      </c>
      <c r="E510" s="2" t="s">
        <v>101</v>
      </c>
      <c r="F510" s="2" t="s">
        <v>175</v>
      </c>
      <c r="G510" s="2" t="s">
        <v>33</v>
      </c>
      <c r="H510" s="2" t="s">
        <v>0</v>
      </c>
      <c r="I510" s="9">
        <v>4.3672000000000002E-2</v>
      </c>
      <c r="J510" s="10">
        <v>3.4596000000000002E-2</v>
      </c>
      <c r="K510" s="10">
        <v>1.8145999999999999E-2</v>
      </c>
      <c r="L510" s="10">
        <v>1.5720000000000001E-2</v>
      </c>
      <c r="M510" s="10">
        <v>1.1117E-2</v>
      </c>
      <c r="N510" s="10">
        <v>8.9879999999999995E-3</v>
      </c>
      <c r="O510" s="11">
        <v>0.26339699999999999</v>
      </c>
      <c r="P510" s="11">
        <v>0.245697</v>
      </c>
      <c r="Q510" s="11">
        <v>0.22021399999999999</v>
      </c>
      <c r="R510" s="11">
        <v>0.214507</v>
      </c>
      <c r="S510" s="11">
        <v>0.20338800000000001</v>
      </c>
      <c r="T510" s="11">
        <v>0.191084</v>
      </c>
    </row>
    <row r="511" spans="2:20" ht="21" x14ac:dyDescent="0.3">
      <c r="B511" s="2" t="str">
        <f>CONCATENATE(Tabla2[[#This Row],[sistema]],Tabla2[[#This Row],[cia]],Tabla2[[#This Row],[producto]],Tabla2[[#This Row],[producto cia]],Tabla2[[#This Row],[tarifa]],Tabla2[[#This Row],[fee]])</f>
        <v>CANARIASELEIAFIJOTU MEDIOAMBIENTE 26.1TD-</v>
      </c>
      <c r="C511" s="2" t="s">
        <v>54</v>
      </c>
      <c r="D511" s="3" t="s">
        <v>145</v>
      </c>
      <c r="E511" s="2" t="s">
        <v>101</v>
      </c>
      <c r="F511" s="2" t="s">
        <v>175</v>
      </c>
      <c r="G511" s="2" t="s">
        <v>34</v>
      </c>
      <c r="H511" s="2" t="s">
        <v>0</v>
      </c>
      <c r="I511" s="9">
        <v>6.4157000000000006E-2</v>
      </c>
      <c r="J511" s="10">
        <v>5.8549999999999998E-2</v>
      </c>
      <c r="K511" s="10">
        <v>3.4187000000000002E-2</v>
      </c>
      <c r="L511" s="10">
        <v>2.7549000000000001E-2</v>
      </c>
      <c r="M511" s="10">
        <v>8.1980000000000004E-3</v>
      </c>
      <c r="N511" s="10">
        <v>5.9870000000000001E-3</v>
      </c>
      <c r="O511" s="11">
        <v>0.22872000000000001</v>
      </c>
      <c r="P511" s="11">
        <v>0.21401999999999999</v>
      </c>
      <c r="Q511" s="11">
        <v>0.19601199999999999</v>
      </c>
      <c r="R511" s="11">
        <v>0.193384</v>
      </c>
      <c r="S511" s="11">
        <v>0.181644</v>
      </c>
      <c r="T511" s="11">
        <v>0.17122599999999999</v>
      </c>
    </row>
    <row r="512" spans="2:20" ht="21" x14ac:dyDescent="0.3">
      <c r="B512" s="2" t="str">
        <f>CONCATENATE(Tabla2[[#This Row],[sistema]],Tabla2[[#This Row],[cia]],Tabla2[[#This Row],[producto]],Tabla2[[#This Row],[producto cia]],Tabla2[[#This Row],[tarifa]],Tabla2[[#This Row],[fee]])</f>
        <v>CANARIASELEIAFIJOTU MEDIOAMBIENTE 32.0TD-</v>
      </c>
      <c r="C512" s="2" t="s">
        <v>54</v>
      </c>
      <c r="D512" s="3" t="s">
        <v>145</v>
      </c>
      <c r="E512" s="2" t="s">
        <v>101</v>
      </c>
      <c r="F512" s="2" t="s">
        <v>176</v>
      </c>
      <c r="G512" s="2" t="s">
        <v>28</v>
      </c>
      <c r="H512" s="2" t="s">
        <v>0</v>
      </c>
      <c r="I512" s="9">
        <v>7.7160999999999993E-2</v>
      </c>
      <c r="J512" s="10">
        <v>8.6110000000000006E-3</v>
      </c>
      <c r="K512" s="10">
        <v>0</v>
      </c>
      <c r="L512" s="10">
        <v>0</v>
      </c>
      <c r="M512" s="10">
        <v>0</v>
      </c>
      <c r="N512" s="10">
        <v>0</v>
      </c>
      <c r="O512" s="11">
        <v>0.29099000000000003</v>
      </c>
      <c r="P512" s="11">
        <v>0.23916599999999999</v>
      </c>
      <c r="Q512" s="11">
        <v>0.19738900000000001</v>
      </c>
      <c r="R512" s="11">
        <v>0</v>
      </c>
      <c r="S512" s="11">
        <v>0</v>
      </c>
      <c r="T512" s="11">
        <v>0</v>
      </c>
    </row>
    <row r="513" spans="2:20" ht="21" x14ac:dyDescent="0.3">
      <c r="B513" s="2" t="str">
        <f>CONCATENATE(Tabla2[[#This Row],[sistema]],Tabla2[[#This Row],[cia]],Tabla2[[#This Row],[producto]],Tabla2[[#This Row],[producto cia]],Tabla2[[#This Row],[tarifa]],Tabla2[[#This Row],[fee]])</f>
        <v>CANARIASELEIAFIJOTU MEDIOAMBIENTE 33.0TD-</v>
      </c>
      <c r="C513" s="2" t="s">
        <v>54</v>
      </c>
      <c r="D513" s="3" t="s">
        <v>145</v>
      </c>
      <c r="E513" s="2" t="s">
        <v>101</v>
      </c>
      <c r="F513" s="2" t="s">
        <v>176</v>
      </c>
      <c r="G513" s="2" t="s">
        <v>33</v>
      </c>
      <c r="H513" s="2" t="s">
        <v>0</v>
      </c>
      <c r="I513" s="9">
        <v>4.2301999999999999E-2</v>
      </c>
      <c r="J513" s="10">
        <v>3.3225999999999999E-2</v>
      </c>
      <c r="K513" s="10">
        <v>1.6775999999999999E-2</v>
      </c>
      <c r="L513" s="10">
        <v>1.435E-2</v>
      </c>
      <c r="M513" s="10">
        <v>9.7470000000000005E-3</v>
      </c>
      <c r="N513" s="10">
        <v>7.6179999999999998E-3</v>
      </c>
      <c r="O513" s="11">
        <v>0.25839699999999999</v>
      </c>
      <c r="P513" s="11">
        <v>0.24069699999999999</v>
      </c>
      <c r="Q513" s="11">
        <v>0.21521399999999999</v>
      </c>
      <c r="R513" s="11">
        <v>0.209507</v>
      </c>
      <c r="S513" s="11">
        <v>0.19838800000000001</v>
      </c>
      <c r="T513" s="11">
        <v>0.186084</v>
      </c>
    </row>
    <row r="514" spans="2:20" ht="21" x14ac:dyDescent="0.3">
      <c r="B514" s="2" t="str">
        <f>CONCATENATE(Tabla2[[#This Row],[sistema]],Tabla2[[#This Row],[cia]],Tabla2[[#This Row],[producto]],Tabla2[[#This Row],[producto cia]],Tabla2[[#This Row],[tarifa]],Tabla2[[#This Row],[fee]])</f>
        <v>CANARIASELEIAFIJOTU MEDIOAMBIENTE 36.1TD-</v>
      </c>
      <c r="C514" s="2" t="s">
        <v>54</v>
      </c>
      <c r="D514" s="3" t="s">
        <v>145</v>
      </c>
      <c r="E514" s="2" t="s">
        <v>101</v>
      </c>
      <c r="F514" s="2" t="s">
        <v>176</v>
      </c>
      <c r="G514" s="2" t="s">
        <v>34</v>
      </c>
      <c r="H514" s="2" t="s">
        <v>0</v>
      </c>
      <c r="I514" s="9">
        <v>6.2786999999999996E-2</v>
      </c>
      <c r="J514" s="10">
        <v>5.7180000000000002E-2</v>
      </c>
      <c r="K514" s="10">
        <v>3.2816999999999999E-2</v>
      </c>
      <c r="L514" s="10">
        <v>2.6179000000000001E-2</v>
      </c>
      <c r="M514" s="10">
        <v>6.8279999999999999E-3</v>
      </c>
      <c r="N514" s="10">
        <v>4.6169999999999996E-3</v>
      </c>
      <c r="O514" s="11">
        <v>0.22372</v>
      </c>
      <c r="P514" s="11">
        <v>0.20902000000000001</v>
      </c>
      <c r="Q514" s="11">
        <v>0.19101199999999999</v>
      </c>
      <c r="R514" s="11">
        <v>0.188384</v>
      </c>
      <c r="S514" s="11">
        <v>0.176644</v>
      </c>
      <c r="T514" s="11">
        <v>0.16622600000000001</v>
      </c>
    </row>
    <row r="515" spans="2:20" ht="21" x14ac:dyDescent="0.3">
      <c r="B515" s="2" t="str">
        <f>CONCATENATE(Tabla2[[#This Row],[sistema]],Tabla2[[#This Row],[cia]],Tabla2[[#This Row],[producto]],Tabla2[[#This Row],[producto cia]],Tabla2[[#This Row],[tarifa]],Tabla2[[#This Row],[fee]])</f>
        <v>BALEARESELEIAFIJOBALANCE OF ENERGY 02.0TD-</v>
      </c>
      <c r="C515" s="2" t="s">
        <v>27</v>
      </c>
      <c r="D515" s="3" t="s">
        <v>145</v>
      </c>
      <c r="E515" s="2" t="s">
        <v>101</v>
      </c>
      <c r="F515" s="2" t="s">
        <v>160</v>
      </c>
      <c r="G515" s="2" t="s">
        <v>28</v>
      </c>
      <c r="H515" s="2" t="s">
        <v>0</v>
      </c>
      <c r="I515" s="9">
        <v>7.1681999999999996E-2</v>
      </c>
      <c r="J515" s="10">
        <v>7.1681999999999996E-2</v>
      </c>
      <c r="K515" s="10">
        <v>0</v>
      </c>
      <c r="L515" s="10">
        <v>0</v>
      </c>
      <c r="M515" s="10">
        <v>0</v>
      </c>
      <c r="N515" s="10">
        <v>0</v>
      </c>
      <c r="O515" s="11">
        <v>0.217</v>
      </c>
      <c r="P515" s="11">
        <v>0.217</v>
      </c>
      <c r="Q515" s="11">
        <v>0.217</v>
      </c>
      <c r="R515" s="11">
        <v>0</v>
      </c>
      <c r="S515" s="11">
        <v>0</v>
      </c>
      <c r="T515" s="11">
        <v>0</v>
      </c>
    </row>
    <row r="516" spans="2:20" ht="21" x14ac:dyDescent="0.3">
      <c r="B516" s="2" t="str">
        <f>CONCATENATE(Tabla2[[#This Row],[sistema]],Tabla2[[#This Row],[cia]],Tabla2[[#This Row],[producto]],Tabla2[[#This Row],[producto cia]],Tabla2[[#This Row],[tarifa]],Tabla2[[#This Row],[fee]])</f>
        <v>BALEARESELEIAFIJOBALANCE OF ENERGY 12.0TD-</v>
      </c>
      <c r="C516" s="2" t="s">
        <v>27</v>
      </c>
      <c r="D516" s="3" t="s">
        <v>145</v>
      </c>
      <c r="E516" s="2" t="s">
        <v>101</v>
      </c>
      <c r="F516" s="2" t="s">
        <v>161</v>
      </c>
      <c r="G516" s="2" t="s">
        <v>28</v>
      </c>
      <c r="H516" s="2" t="s">
        <v>0</v>
      </c>
      <c r="I516" s="9">
        <v>7.1681999999999996E-2</v>
      </c>
      <c r="J516" s="10">
        <v>7.1681999999999996E-2</v>
      </c>
      <c r="K516" s="10">
        <v>0</v>
      </c>
      <c r="L516" s="10">
        <v>0</v>
      </c>
      <c r="M516" s="10">
        <v>0</v>
      </c>
      <c r="N516" s="10">
        <v>0</v>
      </c>
      <c r="O516" s="11">
        <v>0.20100000000000001</v>
      </c>
      <c r="P516" s="11">
        <v>0.20100000000000001</v>
      </c>
      <c r="Q516" s="11">
        <v>0.20100000000000001</v>
      </c>
      <c r="R516" s="11">
        <v>0</v>
      </c>
      <c r="S516" s="11">
        <v>0</v>
      </c>
      <c r="T516" s="11">
        <v>0</v>
      </c>
    </row>
    <row r="517" spans="2:20" ht="21" x14ac:dyDescent="0.3">
      <c r="B517" s="2" t="str">
        <f>CONCATENATE(Tabla2[[#This Row],[sistema]],Tabla2[[#This Row],[cia]],Tabla2[[#This Row],[producto]],Tabla2[[#This Row],[producto cia]],Tabla2[[#This Row],[tarifa]],Tabla2[[#This Row],[fee]])</f>
        <v>BALEARESELEIAFIJOBALANCE OF ENERGY 22.0TD-</v>
      </c>
      <c r="C517" s="2" t="s">
        <v>27</v>
      </c>
      <c r="D517" s="3" t="s">
        <v>145</v>
      </c>
      <c r="E517" s="2" t="s">
        <v>101</v>
      </c>
      <c r="F517" s="2" t="s">
        <v>162</v>
      </c>
      <c r="G517" s="2" t="s">
        <v>28</v>
      </c>
      <c r="H517" s="2" t="s">
        <v>0</v>
      </c>
      <c r="I517" s="9">
        <v>7.1681999999999996E-2</v>
      </c>
      <c r="J517" s="10">
        <v>7.1681999999999996E-2</v>
      </c>
      <c r="K517" s="10">
        <v>0</v>
      </c>
      <c r="L517" s="10">
        <v>0</v>
      </c>
      <c r="M517" s="10">
        <v>0</v>
      </c>
      <c r="N517" s="10">
        <v>0</v>
      </c>
      <c r="O517" s="11">
        <v>0.18099999999999999</v>
      </c>
      <c r="P517" s="11">
        <v>0.18099999999999999</v>
      </c>
      <c r="Q517" s="11">
        <v>0.18099999999999999</v>
      </c>
      <c r="R517" s="11">
        <v>0</v>
      </c>
      <c r="S517" s="11">
        <v>0</v>
      </c>
      <c r="T517" s="11">
        <v>0</v>
      </c>
    </row>
    <row r="518" spans="2:20" ht="21" x14ac:dyDescent="0.3">
      <c r="B518" s="2" t="str">
        <f>CONCATENATE(Tabla2[[#This Row],[sistema]],Tabla2[[#This Row],[cia]],Tabla2[[#This Row],[producto]],Tabla2[[#This Row],[producto cia]],Tabla2[[#This Row],[tarifa]],Tabla2[[#This Row],[fee]])</f>
        <v>BALEARESELEIAFIJOBALANCE OF ENERGY 32.0TD-</v>
      </c>
      <c r="C518" s="2" t="s">
        <v>27</v>
      </c>
      <c r="D518" s="3" t="s">
        <v>145</v>
      </c>
      <c r="E518" s="2" t="s">
        <v>101</v>
      </c>
      <c r="F518" s="2" t="s">
        <v>163</v>
      </c>
      <c r="G518" s="2" t="s">
        <v>28</v>
      </c>
      <c r="H518" s="2" t="s">
        <v>0</v>
      </c>
      <c r="I518" s="9">
        <v>7.1681999999999996E-2</v>
      </c>
      <c r="J518" s="10">
        <v>7.1681999999999996E-2</v>
      </c>
      <c r="K518" s="10">
        <v>0</v>
      </c>
      <c r="L518" s="10">
        <v>0</v>
      </c>
      <c r="M518" s="10">
        <v>0</v>
      </c>
      <c r="N518" s="10">
        <v>0</v>
      </c>
      <c r="O518" s="11">
        <v>0.161</v>
      </c>
      <c r="P518" s="11">
        <v>0.161</v>
      </c>
      <c r="Q518" s="11">
        <v>0.161</v>
      </c>
      <c r="R518" s="11">
        <v>0</v>
      </c>
      <c r="S518" s="11">
        <v>0</v>
      </c>
      <c r="T518" s="11">
        <v>0</v>
      </c>
    </row>
    <row r="519" spans="2:20" ht="21" x14ac:dyDescent="0.3">
      <c r="B519" s="2" t="str">
        <f>CONCATENATE(Tabla2[[#This Row],[sistema]],Tabla2[[#This Row],[cia]],Tabla2[[#This Row],[producto]],Tabla2[[#This Row],[producto cia]],Tabla2[[#This Row],[tarifa]],Tabla2[[#This Row],[fee]])</f>
        <v>BALEARESELEIAFIJOSIMPLEX2.0TD-</v>
      </c>
      <c r="C519" s="2" t="s">
        <v>27</v>
      </c>
      <c r="D519" s="3" t="s">
        <v>145</v>
      </c>
      <c r="E519" s="2" t="s">
        <v>101</v>
      </c>
      <c r="F519" s="2" t="s">
        <v>164</v>
      </c>
      <c r="G519" s="2" t="s">
        <v>28</v>
      </c>
      <c r="H519" s="2" t="s">
        <v>0</v>
      </c>
      <c r="I519" s="9">
        <v>6.9542999999999994E-2</v>
      </c>
      <c r="J519" s="10">
        <v>3.679E-3</v>
      </c>
      <c r="K519" s="10">
        <v>0</v>
      </c>
      <c r="L519" s="10">
        <v>0</v>
      </c>
      <c r="M519" s="10">
        <v>0</v>
      </c>
      <c r="N519" s="10">
        <v>0</v>
      </c>
      <c r="O519" s="11">
        <v>0.24493599999999999</v>
      </c>
      <c r="P519" s="11">
        <v>0.19311200000000001</v>
      </c>
      <c r="Q519" s="11">
        <v>0.151333</v>
      </c>
      <c r="R519" s="11">
        <v>0</v>
      </c>
      <c r="S519" s="11">
        <v>0</v>
      </c>
      <c r="T519" s="11">
        <v>0</v>
      </c>
    </row>
    <row r="520" spans="2:20" ht="21" x14ac:dyDescent="0.3">
      <c r="B520" s="2" t="str">
        <f>CONCATENATE(Tabla2[[#This Row],[sistema]],Tabla2[[#This Row],[cia]],Tabla2[[#This Row],[producto]],Tabla2[[#This Row],[producto cia]],Tabla2[[#This Row],[tarifa]],Tabla2[[#This Row],[fee]])</f>
        <v>BALEARESELEIAFIJOSIMPLEX3.0TD-</v>
      </c>
      <c r="C520" s="2" t="s">
        <v>27</v>
      </c>
      <c r="D520" s="3" t="s">
        <v>145</v>
      </c>
      <c r="E520" s="2" t="s">
        <v>101</v>
      </c>
      <c r="F520" s="2" t="s">
        <v>164</v>
      </c>
      <c r="G520" s="2" t="s">
        <v>33</v>
      </c>
      <c r="H520" s="2" t="s">
        <v>0</v>
      </c>
      <c r="I520" s="9">
        <v>3.8308000000000002E-2</v>
      </c>
      <c r="J520" s="10">
        <v>3.2599999999999997E-2</v>
      </c>
      <c r="K520" s="10">
        <v>1.0965000000000001E-2</v>
      </c>
      <c r="L520" s="10">
        <v>1.0011000000000001E-2</v>
      </c>
      <c r="M520" s="10">
        <v>7.4869999999999997E-3</v>
      </c>
      <c r="N520" s="10">
        <v>5.483E-3</v>
      </c>
      <c r="O520" s="11">
        <v>0.22284300000000001</v>
      </c>
      <c r="P520" s="11">
        <v>0.20514199999999999</v>
      </c>
      <c r="Q520" s="11">
        <v>0.17965999999999999</v>
      </c>
      <c r="R520" s="11">
        <v>0.173953</v>
      </c>
      <c r="S520" s="11">
        <v>0.16283400000000001</v>
      </c>
      <c r="T520" s="11">
        <v>0.150528</v>
      </c>
    </row>
    <row r="521" spans="2:20" ht="21" x14ac:dyDescent="0.3">
      <c r="B521" s="2" t="str">
        <f>CONCATENATE(Tabla2[[#This Row],[sistema]],Tabla2[[#This Row],[cia]],Tabla2[[#This Row],[producto]],Tabla2[[#This Row],[producto cia]],Tabla2[[#This Row],[tarifa]],Tabla2[[#This Row],[fee]])</f>
        <v>BALEARESELEIAFIJOSIMPLEX6.1TD-</v>
      </c>
      <c r="C521" s="2" t="s">
        <v>27</v>
      </c>
      <c r="D521" s="3" t="s">
        <v>145</v>
      </c>
      <c r="E521" s="2" t="s">
        <v>101</v>
      </c>
      <c r="F521" s="2" t="s">
        <v>164</v>
      </c>
      <c r="G521" s="2" t="s">
        <v>34</v>
      </c>
      <c r="H521" s="2" t="s">
        <v>0</v>
      </c>
      <c r="I521" s="9">
        <v>6.2918000000000002E-2</v>
      </c>
      <c r="J521" s="10">
        <v>5.4358999999999998E-2</v>
      </c>
      <c r="K521" s="10">
        <v>2.8295000000000001E-2</v>
      </c>
      <c r="L521" s="10">
        <v>2.3453999999999999E-2</v>
      </c>
      <c r="M521" s="10">
        <v>5.2290000000000001E-3</v>
      </c>
      <c r="N521" s="10">
        <v>3.1480000000000002E-3</v>
      </c>
      <c r="O521" s="11">
        <v>0.193471</v>
      </c>
      <c r="P521" s="11">
        <v>0.17877100000000001</v>
      </c>
      <c r="Q521" s="11">
        <v>0.16076299999999999</v>
      </c>
      <c r="R521" s="11">
        <v>0.158135</v>
      </c>
      <c r="S521" s="11">
        <v>0.146395</v>
      </c>
      <c r="T521" s="11">
        <v>0.13597600000000001</v>
      </c>
    </row>
    <row r="522" spans="2:20" ht="21" x14ac:dyDescent="0.3">
      <c r="B522" s="2" t="str">
        <f>CONCATENATE(Tabla2[[#This Row],[sistema]],Tabla2[[#This Row],[cia]],Tabla2[[#This Row],[producto]],Tabla2[[#This Row],[producto cia]],Tabla2[[#This Row],[tarifa]],Tabla2[[#This Row],[fee]])</f>
        <v>BALEARESELEIAFIJOTU DECIDES 02.0TD-</v>
      </c>
      <c r="C522" s="2" t="s">
        <v>27</v>
      </c>
      <c r="D522" s="3" t="s">
        <v>145</v>
      </c>
      <c r="E522" s="2" t="s">
        <v>101</v>
      </c>
      <c r="F522" s="2" t="s">
        <v>165</v>
      </c>
      <c r="G522" s="2" t="s">
        <v>28</v>
      </c>
      <c r="H522" s="2" t="s">
        <v>0</v>
      </c>
      <c r="I522" s="9">
        <v>0.110639</v>
      </c>
      <c r="J522" s="10">
        <v>4.4775000000000002E-2</v>
      </c>
      <c r="K522" s="10">
        <v>0</v>
      </c>
      <c r="L522" s="10">
        <v>0</v>
      </c>
      <c r="M522" s="10">
        <v>0</v>
      </c>
      <c r="N522" s="10">
        <v>0</v>
      </c>
      <c r="O522" s="11">
        <v>0.262936</v>
      </c>
      <c r="P522" s="11">
        <v>0.21111199999999999</v>
      </c>
      <c r="Q522" s="11">
        <v>0.16933300000000001</v>
      </c>
      <c r="R522" s="11">
        <v>0</v>
      </c>
      <c r="S522" s="11">
        <v>0</v>
      </c>
      <c r="T522" s="11">
        <v>0</v>
      </c>
    </row>
    <row r="523" spans="2:20" ht="21" x14ac:dyDescent="0.3">
      <c r="B523" s="2" t="str">
        <f>CONCATENATE(Tabla2[[#This Row],[sistema]],Tabla2[[#This Row],[cia]],Tabla2[[#This Row],[producto]],Tabla2[[#This Row],[producto cia]],Tabla2[[#This Row],[tarifa]],Tabla2[[#This Row],[fee]])</f>
        <v>BALEARESELEIAFIJOTU DECIDES 03.0TD-</v>
      </c>
      <c r="C523" s="2" t="s">
        <v>27</v>
      </c>
      <c r="D523" s="3" t="s">
        <v>145</v>
      </c>
      <c r="E523" s="2" t="s">
        <v>101</v>
      </c>
      <c r="F523" s="2" t="s">
        <v>165</v>
      </c>
      <c r="G523" s="2" t="s">
        <v>33</v>
      </c>
      <c r="H523" s="2" t="s">
        <v>0</v>
      </c>
      <c r="I523" s="9">
        <v>5.4746000000000003E-2</v>
      </c>
      <c r="J523" s="10">
        <v>4.9037999999999998E-2</v>
      </c>
      <c r="K523" s="10">
        <v>2.7403E-2</v>
      </c>
      <c r="L523" s="10">
        <v>2.6449E-2</v>
      </c>
      <c r="M523" s="10">
        <v>2.3924999999999998E-2</v>
      </c>
      <c r="N523" s="10">
        <v>2.1921E-2</v>
      </c>
      <c r="O523" s="11">
        <v>0.234843</v>
      </c>
      <c r="P523" s="11">
        <v>0.217142</v>
      </c>
      <c r="Q523" s="11">
        <v>0.19166</v>
      </c>
      <c r="R523" s="11">
        <v>0.18595300000000001</v>
      </c>
      <c r="S523" s="11">
        <v>0.17483399999999999</v>
      </c>
      <c r="T523" s="11">
        <v>0.16252800000000001</v>
      </c>
    </row>
    <row r="524" spans="2:20" ht="21" x14ac:dyDescent="0.3">
      <c r="B524" s="2" t="str">
        <f>CONCATENATE(Tabla2[[#This Row],[sistema]],Tabla2[[#This Row],[cia]],Tabla2[[#This Row],[producto]],Tabla2[[#This Row],[producto cia]],Tabla2[[#This Row],[tarifa]],Tabla2[[#This Row],[fee]])</f>
        <v>BALEARESELEIAFIJOTU DECIDES 06.1TD-</v>
      </c>
      <c r="C524" s="2" t="s">
        <v>27</v>
      </c>
      <c r="D524" s="3" t="s">
        <v>145</v>
      </c>
      <c r="E524" s="2" t="s">
        <v>101</v>
      </c>
      <c r="F524" s="2" t="s">
        <v>165</v>
      </c>
      <c r="G524" s="2" t="s">
        <v>34</v>
      </c>
      <c r="H524" s="2" t="s">
        <v>0</v>
      </c>
      <c r="I524" s="9">
        <v>7.5246999999999994E-2</v>
      </c>
      <c r="J524" s="10">
        <v>6.6687999999999997E-2</v>
      </c>
      <c r="K524" s="10">
        <v>4.0624E-2</v>
      </c>
      <c r="L524" s="10">
        <v>3.5783000000000002E-2</v>
      </c>
      <c r="M524" s="10">
        <v>1.7558000000000001E-2</v>
      </c>
      <c r="N524" s="10">
        <v>1.5476999999999999E-2</v>
      </c>
      <c r="O524" s="11">
        <v>0.20947099999999999</v>
      </c>
      <c r="P524" s="11">
        <v>0.194771</v>
      </c>
      <c r="Q524" s="11">
        <v>0.176763</v>
      </c>
      <c r="R524" s="11">
        <v>0.17413500000000001</v>
      </c>
      <c r="S524" s="11">
        <v>0.16239500000000001</v>
      </c>
      <c r="T524" s="11">
        <v>0.151976</v>
      </c>
    </row>
    <row r="525" spans="2:20" ht="21" x14ac:dyDescent="0.3">
      <c r="B525" s="2" t="str">
        <f>CONCATENATE(Tabla2[[#This Row],[sistema]],Tabla2[[#This Row],[cia]],Tabla2[[#This Row],[producto]],Tabla2[[#This Row],[producto cia]],Tabla2[[#This Row],[tarifa]],Tabla2[[#This Row],[fee]])</f>
        <v>BALEARESELEIAFIJOTU DECIDES 12.0TD-</v>
      </c>
      <c r="C525" s="2" t="s">
        <v>27</v>
      </c>
      <c r="D525" s="3" t="s">
        <v>145</v>
      </c>
      <c r="E525" s="2" t="s">
        <v>101</v>
      </c>
      <c r="F525" s="2" t="s">
        <v>166</v>
      </c>
      <c r="G525" s="2" t="s">
        <v>28</v>
      </c>
      <c r="H525" s="2" t="s">
        <v>0</v>
      </c>
      <c r="I525" s="9">
        <v>0.105433</v>
      </c>
      <c r="J525" s="10">
        <v>3.9569E-2</v>
      </c>
      <c r="K525" s="10">
        <v>0</v>
      </c>
      <c r="L525" s="10">
        <v>0</v>
      </c>
      <c r="M525" s="10">
        <v>0</v>
      </c>
      <c r="N525" s="10">
        <v>0</v>
      </c>
      <c r="O525" s="11">
        <v>0.25903599999999999</v>
      </c>
      <c r="P525" s="11">
        <v>0.20721200000000001</v>
      </c>
      <c r="Q525" s="11">
        <v>0.165433</v>
      </c>
      <c r="R525" s="11">
        <v>0</v>
      </c>
      <c r="S525" s="11">
        <v>0</v>
      </c>
      <c r="T525" s="11">
        <v>0</v>
      </c>
    </row>
    <row r="526" spans="2:20" ht="21" x14ac:dyDescent="0.3">
      <c r="B526" s="2" t="str">
        <f>CONCATENATE(Tabla2[[#This Row],[sistema]],Tabla2[[#This Row],[cia]],Tabla2[[#This Row],[producto]],Tabla2[[#This Row],[producto cia]],Tabla2[[#This Row],[tarifa]],Tabla2[[#This Row],[fee]])</f>
        <v>BALEARESELEIAFIJOTU DECIDES 13.0TD-</v>
      </c>
      <c r="C526" s="2" t="s">
        <v>27</v>
      </c>
      <c r="D526" s="3" t="s">
        <v>145</v>
      </c>
      <c r="E526" s="2" t="s">
        <v>101</v>
      </c>
      <c r="F526" s="2" t="s">
        <v>166</v>
      </c>
      <c r="G526" s="2" t="s">
        <v>33</v>
      </c>
      <c r="H526" s="2" t="s">
        <v>0</v>
      </c>
      <c r="I526" s="9">
        <v>5.0774E-2</v>
      </c>
      <c r="J526" s="10">
        <v>4.5066000000000002E-2</v>
      </c>
      <c r="K526" s="10">
        <v>2.3431E-2</v>
      </c>
      <c r="L526" s="10">
        <v>2.2477E-2</v>
      </c>
      <c r="M526" s="10">
        <v>1.9952999999999999E-2</v>
      </c>
      <c r="N526" s="10">
        <v>1.7949E-2</v>
      </c>
      <c r="O526" s="11">
        <v>0.232243</v>
      </c>
      <c r="P526" s="11">
        <v>0.21454200000000001</v>
      </c>
      <c r="Q526" s="11">
        <v>0.18906000000000001</v>
      </c>
      <c r="R526" s="11">
        <v>0.18335299999999999</v>
      </c>
      <c r="S526" s="11">
        <v>0.172234</v>
      </c>
      <c r="T526" s="11">
        <v>0.15992799999999999</v>
      </c>
    </row>
    <row r="527" spans="2:20" ht="21" x14ac:dyDescent="0.3">
      <c r="B527" s="2" t="str">
        <f>CONCATENATE(Tabla2[[#This Row],[sistema]],Tabla2[[#This Row],[cia]],Tabla2[[#This Row],[producto]],Tabla2[[#This Row],[producto cia]],Tabla2[[#This Row],[tarifa]],Tabla2[[#This Row],[fee]])</f>
        <v>BALEARESELEIAFIJOTU DECIDES 16.1TD-</v>
      </c>
      <c r="C527" s="2" t="s">
        <v>27</v>
      </c>
      <c r="D527" s="3" t="s">
        <v>145</v>
      </c>
      <c r="E527" s="2" t="s">
        <v>101</v>
      </c>
      <c r="F527" s="2" t="s">
        <v>166</v>
      </c>
      <c r="G527" s="2" t="s">
        <v>34</v>
      </c>
      <c r="H527" s="2" t="s">
        <v>0</v>
      </c>
      <c r="I527" s="9">
        <v>7.1137000000000006E-2</v>
      </c>
      <c r="J527" s="10">
        <v>6.2577999999999995E-2</v>
      </c>
      <c r="K527" s="10">
        <v>3.6513999999999998E-2</v>
      </c>
      <c r="L527" s="10">
        <v>3.1673E-2</v>
      </c>
      <c r="M527" s="10">
        <v>1.3448E-2</v>
      </c>
      <c r="N527" s="10">
        <v>1.1367E-2</v>
      </c>
      <c r="O527" s="11">
        <v>0.20647099999999999</v>
      </c>
      <c r="P527" s="11">
        <v>0.191771</v>
      </c>
      <c r="Q527" s="11">
        <v>0.173763</v>
      </c>
      <c r="R527" s="11">
        <v>0.17113500000000001</v>
      </c>
      <c r="S527" s="11">
        <v>0.15939500000000001</v>
      </c>
      <c r="T527" s="11">
        <v>0.148976</v>
      </c>
    </row>
    <row r="528" spans="2:20" ht="21" x14ac:dyDescent="0.3">
      <c r="B528" s="2" t="str">
        <f>CONCATENATE(Tabla2[[#This Row],[sistema]],Tabla2[[#This Row],[cia]],Tabla2[[#This Row],[producto]],Tabla2[[#This Row],[producto cia]],Tabla2[[#This Row],[tarifa]],Tabla2[[#This Row],[fee]])</f>
        <v>BALEARESELEIAFIJOTU DECIDES 22.0TD-</v>
      </c>
      <c r="C528" s="2" t="s">
        <v>27</v>
      </c>
      <c r="D528" s="3" t="s">
        <v>145</v>
      </c>
      <c r="E528" s="2" t="s">
        <v>101</v>
      </c>
      <c r="F528" s="2" t="s">
        <v>167</v>
      </c>
      <c r="G528" s="2" t="s">
        <v>28</v>
      </c>
      <c r="H528" s="2" t="s">
        <v>0</v>
      </c>
      <c r="I528" s="9">
        <v>9.6939999999999998E-2</v>
      </c>
      <c r="J528" s="10">
        <v>3.1075999999999999E-2</v>
      </c>
      <c r="K528" s="10">
        <v>0</v>
      </c>
      <c r="L528" s="10">
        <v>0</v>
      </c>
      <c r="M528" s="10">
        <v>0</v>
      </c>
      <c r="N528" s="10">
        <v>0</v>
      </c>
      <c r="O528" s="11">
        <v>0.253936</v>
      </c>
      <c r="P528" s="11">
        <v>0.20211200000000001</v>
      </c>
      <c r="Q528" s="11">
        <v>0.160333</v>
      </c>
      <c r="R528" s="11">
        <v>0</v>
      </c>
      <c r="S528" s="11">
        <v>0</v>
      </c>
      <c r="T528" s="11">
        <v>0</v>
      </c>
    </row>
    <row r="529" spans="2:20" ht="21" x14ac:dyDescent="0.3">
      <c r="B529" s="2" t="str">
        <f>CONCATENATE(Tabla2[[#This Row],[sistema]],Tabla2[[#This Row],[cia]],Tabla2[[#This Row],[producto]],Tabla2[[#This Row],[producto cia]],Tabla2[[#This Row],[tarifa]],Tabla2[[#This Row],[fee]])</f>
        <v>BALEARESELEIAFIJOTU DECIDES 23.0TD-</v>
      </c>
      <c r="C529" s="2" t="s">
        <v>27</v>
      </c>
      <c r="D529" s="3" t="s">
        <v>145</v>
      </c>
      <c r="E529" s="2" t="s">
        <v>101</v>
      </c>
      <c r="F529" s="2" t="s">
        <v>167</v>
      </c>
      <c r="G529" s="2" t="s">
        <v>33</v>
      </c>
      <c r="H529" s="2" t="s">
        <v>0</v>
      </c>
      <c r="I529" s="9">
        <v>4.4540999999999997E-2</v>
      </c>
      <c r="J529" s="10">
        <v>3.8832999999999999E-2</v>
      </c>
      <c r="K529" s="10">
        <v>1.7198000000000001E-2</v>
      </c>
      <c r="L529" s="10">
        <v>1.6244000000000001E-2</v>
      </c>
      <c r="M529" s="10">
        <v>1.372E-2</v>
      </c>
      <c r="N529" s="10">
        <v>1.1716000000000001E-2</v>
      </c>
      <c r="O529" s="11">
        <v>0.23084299999999999</v>
      </c>
      <c r="P529" s="11">
        <v>0.213142</v>
      </c>
      <c r="Q529" s="11">
        <v>0.18765999999999999</v>
      </c>
      <c r="R529" s="11">
        <v>0.181953</v>
      </c>
      <c r="S529" s="11">
        <v>0.17083400000000001</v>
      </c>
      <c r="T529" s="11">
        <v>0.158528</v>
      </c>
    </row>
    <row r="530" spans="2:20" ht="21" x14ac:dyDescent="0.3">
      <c r="B530" s="2" t="str">
        <f>CONCATENATE(Tabla2[[#This Row],[sistema]],Tabla2[[#This Row],[cia]],Tabla2[[#This Row],[producto]],Tabla2[[#This Row],[producto cia]],Tabla2[[#This Row],[tarifa]],Tabla2[[#This Row],[fee]])</f>
        <v>BALEARESELEIAFIJOTU DECIDES 26.1TD-</v>
      </c>
      <c r="C530" s="2" t="s">
        <v>27</v>
      </c>
      <c r="D530" s="3" t="s">
        <v>145</v>
      </c>
      <c r="E530" s="2" t="s">
        <v>101</v>
      </c>
      <c r="F530" s="2" t="s">
        <v>167</v>
      </c>
      <c r="G530" s="2" t="s">
        <v>34</v>
      </c>
      <c r="H530" s="2" t="s">
        <v>0</v>
      </c>
      <c r="I530" s="9">
        <v>6.8396999999999999E-2</v>
      </c>
      <c r="J530" s="10">
        <v>5.9838000000000002E-2</v>
      </c>
      <c r="K530" s="10">
        <v>3.3773999999999998E-2</v>
      </c>
      <c r="L530" s="10">
        <v>2.8933E-2</v>
      </c>
      <c r="M530" s="10">
        <v>1.0708000000000001E-2</v>
      </c>
      <c r="N530" s="10">
        <v>8.6269999999999993E-3</v>
      </c>
      <c r="O530" s="11">
        <v>0.20447100000000001</v>
      </c>
      <c r="P530" s="11">
        <v>0.189771</v>
      </c>
      <c r="Q530" s="11">
        <v>0.171763</v>
      </c>
      <c r="R530" s="11">
        <v>0.16913500000000001</v>
      </c>
      <c r="S530" s="11">
        <v>0.15739500000000001</v>
      </c>
      <c r="T530" s="11">
        <v>0.146976</v>
      </c>
    </row>
    <row r="531" spans="2:20" ht="21" x14ac:dyDescent="0.3">
      <c r="B531" s="2" t="str">
        <f>CONCATENATE(Tabla2[[#This Row],[sistema]],Tabla2[[#This Row],[cia]],Tabla2[[#This Row],[producto]],Tabla2[[#This Row],[producto cia]],Tabla2[[#This Row],[tarifa]],Tabla2[[#This Row],[fee]])</f>
        <v>BALEARESELEIAFIJOTU DECIDES 32.0TD-</v>
      </c>
      <c r="C531" s="2" t="s">
        <v>27</v>
      </c>
      <c r="D531" s="3" t="s">
        <v>145</v>
      </c>
      <c r="E531" s="2" t="s">
        <v>101</v>
      </c>
      <c r="F531" s="2" t="s">
        <v>168</v>
      </c>
      <c r="G531" s="2" t="s">
        <v>28</v>
      </c>
      <c r="H531" s="2" t="s">
        <v>0</v>
      </c>
      <c r="I531" s="9">
        <v>8.3241999999999997E-2</v>
      </c>
      <c r="J531" s="10">
        <v>1.7378000000000001E-2</v>
      </c>
      <c r="K531" s="10">
        <v>0</v>
      </c>
      <c r="L531" s="10">
        <v>0</v>
      </c>
      <c r="M531" s="10">
        <v>0</v>
      </c>
      <c r="N531" s="10">
        <v>0</v>
      </c>
      <c r="O531" s="11">
        <v>0.24993599999999999</v>
      </c>
      <c r="P531" s="11">
        <v>0.19811200000000001</v>
      </c>
      <c r="Q531" s="11">
        <v>0.156333</v>
      </c>
      <c r="R531" s="11">
        <v>0</v>
      </c>
      <c r="S531" s="11">
        <v>0</v>
      </c>
      <c r="T531" s="11">
        <v>0</v>
      </c>
    </row>
    <row r="532" spans="2:20" ht="21" x14ac:dyDescent="0.3">
      <c r="B532" s="2" t="str">
        <f>CONCATENATE(Tabla2[[#This Row],[sistema]],Tabla2[[#This Row],[cia]],Tabla2[[#This Row],[producto]],Tabla2[[#This Row],[producto cia]],Tabla2[[#This Row],[tarifa]],Tabla2[[#This Row],[fee]])</f>
        <v>BALEARESELEIAFIJOTU DECIDES 33.0TD-</v>
      </c>
      <c r="C532" s="2" t="s">
        <v>27</v>
      </c>
      <c r="D532" s="3" t="s">
        <v>145</v>
      </c>
      <c r="E532" s="2" t="s">
        <v>101</v>
      </c>
      <c r="F532" s="2" t="s">
        <v>168</v>
      </c>
      <c r="G532" s="2" t="s">
        <v>33</v>
      </c>
      <c r="H532" s="2" t="s">
        <v>0</v>
      </c>
      <c r="I532" s="9">
        <v>4.3103000000000002E-2</v>
      </c>
      <c r="J532" s="10">
        <v>3.7394999999999998E-2</v>
      </c>
      <c r="K532" s="10">
        <v>1.576E-2</v>
      </c>
      <c r="L532" s="10">
        <v>1.4806E-2</v>
      </c>
      <c r="M532" s="10">
        <v>1.2282E-2</v>
      </c>
      <c r="N532" s="10">
        <v>1.0278000000000001E-2</v>
      </c>
      <c r="O532" s="11">
        <v>0.22684299999999999</v>
      </c>
      <c r="P532" s="11">
        <v>0.20914199999999999</v>
      </c>
      <c r="Q532" s="11">
        <v>0.18365999999999999</v>
      </c>
      <c r="R532" s="11">
        <v>0.177953</v>
      </c>
      <c r="S532" s="11">
        <v>0.16683400000000001</v>
      </c>
      <c r="T532" s="11">
        <v>0.154528</v>
      </c>
    </row>
    <row r="533" spans="2:20" ht="21" x14ac:dyDescent="0.3">
      <c r="B533" s="2" t="str">
        <f>CONCATENATE(Tabla2[[#This Row],[sistema]],Tabla2[[#This Row],[cia]],Tabla2[[#This Row],[producto]],Tabla2[[#This Row],[producto cia]],Tabla2[[#This Row],[tarifa]],Tabla2[[#This Row],[fee]])</f>
        <v>BALEARESELEIAFIJOTU DECIDES 36.1TD-</v>
      </c>
      <c r="C533" s="2" t="s">
        <v>27</v>
      </c>
      <c r="D533" s="3" t="s">
        <v>145</v>
      </c>
      <c r="E533" s="2" t="s">
        <v>101</v>
      </c>
      <c r="F533" s="2" t="s">
        <v>168</v>
      </c>
      <c r="G533" s="2" t="s">
        <v>34</v>
      </c>
      <c r="H533" s="2" t="s">
        <v>0</v>
      </c>
      <c r="I533" s="9">
        <v>6.5657999999999994E-2</v>
      </c>
      <c r="J533" s="10">
        <v>5.7098999999999997E-2</v>
      </c>
      <c r="K533" s="10">
        <v>3.1035E-2</v>
      </c>
      <c r="L533" s="10">
        <v>2.6193999999999999E-2</v>
      </c>
      <c r="M533" s="10">
        <v>7.9690000000000004E-3</v>
      </c>
      <c r="N533" s="10">
        <v>5.888E-3</v>
      </c>
      <c r="O533" s="11">
        <v>0.20047100000000001</v>
      </c>
      <c r="P533" s="11">
        <v>0.18577099999999999</v>
      </c>
      <c r="Q533" s="11">
        <v>0.167763</v>
      </c>
      <c r="R533" s="11">
        <v>0.165135</v>
      </c>
      <c r="S533" s="11">
        <v>0.153395</v>
      </c>
      <c r="T533" s="11">
        <v>0.14297599999999999</v>
      </c>
    </row>
    <row r="534" spans="2:20" ht="21" x14ac:dyDescent="0.3">
      <c r="B534" s="2" t="str">
        <f>CONCATENATE(Tabla2[[#This Row],[sistema]],Tabla2[[#This Row],[cia]],Tabla2[[#This Row],[producto]],Tabla2[[#This Row],[producto cia]],Tabla2[[#This Row],[tarifa]],Tabla2[[#This Row],[fee]])</f>
        <v>BALEARESELEIAFIJOTU ELIGES 02.0TD-</v>
      </c>
      <c r="C534" s="2" t="s">
        <v>27</v>
      </c>
      <c r="D534" s="3" t="s">
        <v>145</v>
      </c>
      <c r="E534" s="2" t="s">
        <v>101</v>
      </c>
      <c r="F534" s="2" t="s">
        <v>169</v>
      </c>
      <c r="G534" s="2" t="s">
        <v>28</v>
      </c>
      <c r="H534" s="2" t="s">
        <v>0</v>
      </c>
      <c r="I534" s="9">
        <v>6.9542999999999994E-2</v>
      </c>
      <c r="J534" s="10">
        <v>3.679E-3</v>
      </c>
      <c r="K534" s="10">
        <v>0</v>
      </c>
      <c r="L534" s="10">
        <v>0</v>
      </c>
      <c r="M534" s="10">
        <v>0</v>
      </c>
      <c r="N534" s="10">
        <v>0</v>
      </c>
      <c r="O534" s="11">
        <v>0.262936</v>
      </c>
      <c r="P534" s="11">
        <v>0.21111199999999999</v>
      </c>
      <c r="Q534" s="11">
        <v>0.16933300000000001</v>
      </c>
      <c r="R534" s="11">
        <v>0</v>
      </c>
      <c r="S534" s="11">
        <v>0</v>
      </c>
      <c r="T534" s="11">
        <v>0</v>
      </c>
    </row>
    <row r="535" spans="2:20" ht="21" x14ac:dyDescent="0.3">
      <c r="B535" s="2" t="str">
        <f>CONCATENATE(Tabla2[[#This Row],[sistema]],Tabla2[[#This Row],[cia]],Tabla2[[#This Row],[producto]],Tabla2[[#This Row],[producto cia]],Tabla2[[#This Row],[tarifa]],Tabla2[[#This Row],[fee]])</f>
        <v>BALEARESELEIAFIJOTU ELIGES 03.0TD-</v>
      </c>
      <c r="C535" s="2" t="s">
        <v>27</v>
      </c>
      <c r="D535" s="3" t="s">
        <v>145</v>
      </c>
      <c r="E535" s="2" t="s">
        <v>101</v>
      </c>
      <c r="F535" s="2" t="s">
        <v>169</v>
      </c>
      <c r="G535" s="2" t="s">
        <v>33</v>
      </c>
      <c r="H535" s="2" t="s">
        <v>0</v>
      </c>
      <c r="I535" s="9">
        <v>3.8308000000000002E-2</v>
      </c>
      <c r="J535" s="10">
        <v>3.2599999999999997E-2</v>
      </c>
      <c r="K535" s="10">
        <v>1.0965000000000001E-2</v>
      </c>
      <c r="L535" s="10">
        <v>1.0011000000000001E-2</v>
      </c>
      <c r="M535" s="10">
        <v>7.4869999999999997E-3</v>
      </c>
      <c r="N535" s="10">
        <v>5.483E-3</v>
      </c>
      <c r="O535" s="11">
        <v>0.234843</v>
      </c>
      <c r="P535" s="11">
        <v>0.217142</v>
      </c>
      <c r="Q535" s="11">
        <v>0.19166</v>
      </c>
      <c r="R535" s="11">
        <v>0.18595300000000001</v>
      </c>
      <c r="S535" s="11">
        <v>0.17483399999999999</v>
      </c>
      <c r="T535" s="11">
        <v>0.16252800000000001</v>
      </c>
    </row>
    <row r="536" spans="2:20" ht="21" x14ac:dyDescent="0.3">
      <c r="B536" s="2" t="str">
        <f>CONCATENATE(Tabla2[[#This Row],[sistema]],Tabla2[[#This Row],[cia]],Tabla2[[#This Row],[producto]],Tabla2[[#This Row],[producto cia]],Tabla2[[#This Row],[tarifa]],Tabla2[[#This Row],[fee]])</f>
        <v>BALEARESELEIAFIJOTU ELIGES 06.1TD-</v>
      </c>
      <c r="C536" s="2" t="s">
        <v>27</v>
      </c>
      <c r="D536" s="3" t="s">
        <v>145</v>
      </c>
      <c r="E536" s="2" t="s">
        <v>101</v>
      </c>
      <c r="F536" s="2" t="s">
        <v>169</v>
      </c>
      <c r="G536" s="2" t="s">
        <v>34</v>
      </c>
      <c r="H536" s="2" t="s">
        <v>0</v>
      </c>
      <c r="I536" s="9">
        <v>6.2918000000000002E-2</v>
      </c>
      <c r="J536" s="10">
        <v>5.4358999999999998E-2</v>
      </c>
      <c r="K536" s="10">
        <v>2.8295000000000001E-2</v>
      </c>
      <c r="L536" s="10">
        <v>2.3453999999999999E-2</v>
      </c>
      <c r="M536" s="10">
        <v>5.2290000000000001E-3</v>
      </c>
      <c r="N536" s="10">
        <v>3.1480000000000002E-3</v>
      </c>
      <c r="O536" s="11">
        <v>0.20947099999999999</v>
      </c>
      <c r="P536" s="11">
        <v>0.194771</v>
      </c>
      <c r="Q536" s="11">
        <v>0.176763</v>
      </c>
      <c r="R536" s="11">
        <v>0.17413500000000001</v>
      </c>
      <c r="S536" s="11">
        <v>0.16239500000000001</v>
      </c>
      <c r="T536" s="11">
        <v>0.151976</v>
      </c>
    </row>
    <row r="537" spans="2:20" ht="21" x14ac:dyDescent="0.3">
      <c r="B537" s="2" t="str">
        <f>CONCATENATE(Tabla2[[#This Row],[sistema]],Tabla2[[#This Row],[cia]],Tabla2[[#This Row],[producto]],Tabla2[[#This Row],[producto cia]],Tabla2[[#This Row],[tarifa]],Tabla2[[#This Row],[fee]])</f>
        <v>BALEARESELEIAFIJOTU ELIGES 12.0TD-</v>
      </c>
      <c r="C537" s="2" t="s">
        <v>27</v>
      </c>
      <c r="D537" s="3" t="s">
        <v>145</v>
      </c>
      <c r="E537" s="2" t="s">
        <v>101</v>
      </c>
      <c r="F537" s="2" t="s">
        <v>170</v>
      </c>
      <c r="G537" s="2" t="s">
        <v>28</v>
      </c>
      <c r="H537" s="2" t="s">
        <v>0</v>
      </c>
      <c r="I537" s="9">
        <v>6.9542999999999994E-2</v>
      </c>
      <c r="J537" s="10">
        <v>3.679E-3</v>
      </c>
      <c r="K537" s="10">
        <v>0</v>
      </c>
      <c r="L537" s="10">
        <v>0</v>
      </c>
      <c r="M537" s="10">
        <v>0</v>
      </c>
      <c r="N537" s="10">
        <v>0</v>
      </c>
      <c r="O537" s="11">
        <v>0.25903599999999999</v>
      </c>
      <c r="P537" s="11">
        <v>0.20721200000000001</v>
      </c>
      <c r="Q537" s="11">
        <v>0.165433</v>
      </c>
      <c r="R537" s="11">
        <v>0</v>
      </c>
      <c r="S537" s="11">
        <v>0</v>
      </c>
      <c r="T537" s="11">
        <v>0</v>
      </c>
    </row>
    <row r="538" spans="2:20" ht="21" x14ac:dyDescent="0.3">
      <c r="B538" s="2" t="str">
        <f>CONCATENATE(Tabla2[[#This Row],[sistema]],Tabla2[[#This Row],[cia]],Tabla2[[#This Row],[producto]],Tabla2[[#This Row],[producto cia]],Tabla2[[#This Row],[tarifa]],Tabla2[[#This Row],[fee]])</f>
        <v>BALEARESELEIAFIJOTU ELIGES 13.0TD-</v>
      </c>
      <c r="C538" s="2" t="s">
        <v>27</v>
      </c>
      <c r="D538" s="3" t="s">
        <v>145</v>
      </c>
      <c r="E538" s="2" t="s">
        <v>101</v>
      </c>
      <c r="F538" s="2" t="s">
        <v>170</v>
      </c>
      <c r="G538" s="2" t="s">
        <v>33</v>
      </c>
      <c r="H538" s="2" t="s">
        <v>0</v>
      </c>
      <c r="I538" s="9">
        <v>3.8308000000000002E-2</v>
      </c>
      <c r="J538" s="10">
        <v>3.2599999999999997E-2</v>
      </c>
      <c r="K538" s="10">
        <v>1.0965000000000001E-2</v>
      </c>
      <c r="L538" s="10">
        <v>1.0011000000000001E-2</v>
      </c>
      <c r="M538" s="10">
        <v>7.4869999999999997E-3</v>
      </c>
      <c r="N538" s="10">
        <v>5.483E-3</v>
      </c>
      <c r="O538" s="11">
        <v>0.232243</v>
      </c>
      <c r="P538" s="11">
        <v>0.21454200000000001</v>
      </c>
      <c r="Q538" s="11">
        <v>0.18906000000000001</v>
      </c>
      <c r="R538" s="11">
        <v>0.18335299999999999</v>
      </c>
      <c r="S538" s="11">
        <v>0.172234</v>
      </c>
      <c r="T538" s="11">
        <v>0.15992799999999999</v>
      </c>
    </row>
    <row r="539" spans="2:20" ht="21" x14ac:dyDescent="0.3">
      <c r="B539" s="2" t="str">
        <f>CONCATENATE(Tabla2[[#This Row],[sistema]],Tabla2[[#This Row],[cia]],Tabla2[[#This Row],[producto]],Tabla2[[#This Row],[producto cia]],Tabla2[[#This Row],[tarifa]],Tabla2[[#This Row],[fee]])</f>
        <v>BALEARESELEIAFIJOTU ELIGES 16.1TD-</v>
      </c>
      <c r="C539" s="2" t="s">
        <v>27</v>
      </c>
      <c r="D539" s="3" t="s">
        <v>145</v>
      </c>
      <c r="E539" s="2" t="s">
        <v>101</v>
      </c>
      <c r="F539" s="2" t="s">
        <v>170</v>
      </c>
      <c r="G539" s="2" t="s">
        <v>34</v>
      </c>
      <c r="H539" s="2" t="s">
        <v>0</v>
      </c>
      <c r="I539" s="9">
        <v>6.2918000000000002E-2</v>
      </c>
      <c r="J539" s="10">
        <v>5.4358999999999998E-2</v>
      </c>
      <c r="K539" s="10">
        <v>2.8295000000000001E-2</v>
      </c>
      <c r="L539" s="10">
        <v>2.3453999999999999E-2</v>
      </c>
      <c r="M539" s="10">
        <v>5.2290000000000001E-3</v>
      </c>
      <c r="N539" s="10">
        <v>3.1480000000000002E-3</v>
      </c>
      <c r="O539" s="11">
        <v>0.20647099999999999</v>
      </c>
      <c r="P539" s="11">
        <v>0.191771</v>
      </c>
      <c r="Q539" s="11">
        <v>0.173763</v>
      </c>
      <c r="R539" s="11">
        <v>0.17113500000000001</v>
      </c>
      <c r="S539" s="11">
        <v>0.15939500000000001</v>
      </c>
      <c r="T539" s="11">
        <v>0.148976</v>
      </c>
    </row>
    <row r="540" spans="2:20" ht="21" x14ac:dyDescent="0.3">
      <c r="B540" s="2" t="str">
        <f>CONCATENATE(Tabla2[[#This Row],[sistema]],Tabla2[[#This Row],[cia]],Tabla2[[#This Row],[producto]],Tabla2[[#This Row],[producto cia]],Tabla2[[#This Row],[tarifa]],Tabla2[[#This Row],[fee]])</f>
        <v>BALEARESELEIAFIJOTU ELIGES 22.0TD-</v>
      </c>
      <c r="C540" s="2" t="s">
        <v>27</v>
      </c>
      <c r="D540" s="3" t="s">
        <v>145</v>
      </c>
      <c r="E540" s="2" t="s">
        <v>101</v>
      </c>
      <c r="F540" s="2" t="s">
        <v>171</v>
      </c>
      <c r="G540" s="2" t="s">
        <v>28</v>
      </c>
      <c r="H540" s="2" t="s">
        <v>0</v>
      </c>
      <c r="I540" s="9">
        <v>6.9542999999999994E-2</v>
      </c>
      <c r="J540" s="10">
        <v>3.679E-3</v>
      </c>
      <c r="K540" s="10">
        <v>0</v>
      </c>
      <c r="L540" s="10">
        <v>0</v>
      </c>
      <c r="M540" s="10">
        <v>0</v>
      </c>
      <c r="N540" s="10">
        <v>0</v>
      </c>
      <c r="O540" s="11">
        <v>0.253936</v>
      </c>
      <c r="P540" s="11">
        <v>0.20211200000000001</v>
      </c>
      <c r="Q540" s="11">
        <v>0.160333</v>
      </c>
      <c r="R540" s="11">
        <v>0</v>
      </c>
      <c r="S540" s="11">
        <v>0</v>
      </c>
      <c r="T540" s="11">
        <v>0</v>
      </c>
    </row>
    <row r="541" spans="2:20" ht="21" x14ac:dyDescent="0.3">
      <c r="B541" s="2" t="str">
        <f>CONCATENATE(Tabla2[[#This Row],[sistema]],Tabla2[[#This Row],[cia]],Tabla2[[#This Row],[producto]],Tabla2[[#This Row],[producto cia]],Tabla2[[#This Row],[tarifa]],Tabla2[[#This Row],[fee]])</f>
        <v>BALEARESELEIAFIJOTU ELIGES 23.0TD-</v>
      </c>
      <c r="C541" s="2" t="s">
        <v>27</v>
      </c>
      <c r="D541" s="3" t="s">
        <v>145</v>
      </c>
      <c r="E541" s="2" t="s">
        <v>101</v>
      </c>
      <c r="F541" s="2" t="s">
        <v>171</v>
      </c>
      <c r="G541" s="2" t="s">
        <v>33</v>
      </c>
      <c r="H541" s="2" t="s">
        <v>0</v>
      </c>
      <c r="I541" s="9">
        <v>3.8308000000000002E-2</v>
      </c>
      <c r="J541" s="10">
        <v>3.2599999999999997E-2</v>
      </c>
      <c r="K541" s="10">
        <v>1.0965000000000001E-2</v>
      </c>
      <c r="L541" s="10">
        <v>1.0011000000000001E-2</v>
      </c>
      <c r="M541" s="10">
        <v>7.4869999999999997E-3</v>
      </c>
      <c r="N541" s="10">
        <v>5.483E-3</v>
      </c>
      <c r="O541" s="11">
        <v>0.23084299999999999</v>
      </c>
      <c r="P541" s="11">
        <v>0.213142</v>
      </c>
      <c r="Q541" s="11">
        <v>0.18765999999999999</v>
      </c>
      <c r="R541" s="11">
        <v>0.181953</v>
      </c>
      <c r="S541" s="11">
        <v>0.17083400000000001</v>
      </c>
      <c r="T541" s="11">
        <v>0.158528</v>
      </c>
    </row>
    <row r="542" spans="2:20" ht="21" x14ac:dyDescent="0.3">
      <c r="B542" s="2" t="str">
        <f>CONCATENATE(Tabla2[[#This Row],[sistema]],Tabla2[[#This Row],[cia]],Tabla2[[#This Row],[producto]],Tabla2[[#This Row],[producto cia]],Tabla2[[#This Row],[tarifa]],Tabla2[[#This Row],[fee]])</f>
        <v>BALEARESELEIAFIJOTU ELIGES 26.1TD-</v>
      </c>
      <c r="C542" s="2" t="s">
        <v>27</v>
      </c>
      <c r="D542" s="3" t="s">
        <v>145</v>
      </c>
      <c r="E542" s="2" t="s">
        <v>101</v>
      </c>
      <c r="F542" s="2" t="s">
        <v>171</v>
      </c>
      <c r="G542" s="2" t="s">
        <v>34</v>
      </c>
      <c r="H542" s="2" t="s">
        <v>0</v>
      </c>
      <c r="I542" s="9">
        <v>6.2918000000000002E-2</v>
      </c>
      <c r="J542" s="10">
        <v>5.4358999999999998E-2</v>
      </c>
      <c r="K542" s="10">
        <v>2.8295000000000001E-2</v>
      </c>
      <c r="L542" s="10">
        <v>2.3453999999999999E-2</v>
      </c>
      <c r="M542" s="10">
        <v>5.2290000000000001E-3</v>
      </c>
      <c r="N542" s="10">
        <v>3.1480000000000002E-3</v>
      </c>
      <c r="O542" s="11">
        <v>0.20447100000000001</v>
      </c>
      <c r="P542" s="11">
        <v>0.189771</v>
      </c>
      <c r="Q542" s="11">
        <v>0.171763</v>
      </c>
      <c r="R542" s="11">
        <v>0.16913500000000001</v>
      </c>
      <c r="S542" s="11">
        <v>0.15739500000000001</v>
      </c>
      <c r="T542" s="11">
        <v>0.146976</v>
      </c>
    </row>
    <row r="543" spans="2:20" ht="21" x14ac:dyDescent="0.3">
      <c r="B543" s="2" t="str">
        <f>CONCATENATE(Tabla2[[#This Row],[sistema]],Tabla2[[#This Row],[cia]],Tabla2[[#This Row],[producto]],Tabla2[[#This Row],[producto cia]],Tabla2[[#This Row],[tarifa]],Tabla2[[#This Row],[fee]])</f>
        <v>BALEARESELEIAFIJOTU ELIGES 32.0TD-</v>
      </c>
      <c r="C543" s="2" t="s">
        <v>27</v>
      </c>
      <c r="D543" s="3" t="s">
        <v>145</v>
      </c>
      <c r="E543" s="2" t="s">
        <v>101</v>
      </c>
      <c r="F543" s="2" t="s">
        <v>172</v>
      </c>
      <c r="G543" s="2" t="s">
        <v>28</v>
      </c>
      <c r="H543" s="2" t="s">
        <v>0</v>
      </c>
      <c r="I543" s="9">
        <v>6.9542999999999994E-2</v>
      </c>
      <c r="J543" s="10">
        <v>3.679E-3</v>
      </c>
      <c r="K543" s="10">
        <v>0</v>
      </c>
      <c r="L543" s="10">
        <v>0</v>
      </c>
      <c r="M543" s="10">
        <v>0</v>
      </c>
      <c r="N543" s="10">
        <v>0</v>
      </c>
      <c r="O543" s="11">
        <v>0.24993599999999999</v>
      </c>
      <c r="P543" s="11">
        <v>0.19811200000000001</v>
      </c>
      <c r="Q543" s="11">
        <v>0.156333</v>
      </c>
      <c r="R543" s="11">
        <v>0</v>
      </c>
      <c r="S543" s="11">
        <v>0</v>
      </c>
      <c r="T543" s="11">
        <v>0</v>
      </c>
    </row>
    <row r="544" spans="2:20" ht="21" x14ac:dyDescent="0.3">
      <c r="B544" s="2" t="str">
        <f>CONCATENATE(Tabla2[[#This Row],[sistema]],Tabla2[[#This Row],[cia]],Tabla2[[#This Row],[producto]],Tabla2[[#This Row],[producto cia]],Tabla2[[#This Row],[tarifa]],Tabla2[[#This Row],[fee]])</f>
        <v>BALEARESELEIAFIJOTU ELIGES 33.0TD-</v>
      </c>
      <c r="C544" s="2" t="s">
        <v>27</v>
      </c>
      <c r="D544" s="3" t="s">
        <v>145</v>
      </c>
      <c r="E544" s="2" t="s">
        <v>101</v>
      </c>
      <c r="F544" s="2" t="s">
        <v>172</v>
      </c>
      <c r="G544" s="2" t="s">
        <v>33</v>
      </c>
      <c r="H544" s="2" t="s">
        <v>0</v>
      </c>
      <c r="I544" s="9">
        <v>3.8308000000000002E-2</v>
      </c>
      <c r="J544" s="10">
        <v>3.2599999999999997E-2</v>
      </c>
      <c r="K544" s="10">
        <v>1.0965000000000001E-2</v>
      </c>
      <c r="L544" s="10">
        <v>1.0011000000000001E-2</v>
      </c>
      <c r="M544" s="10">
        <v>7.4869999999999997E-3</v>
      </c>
      <c r="N544" s="10">
        <v>5.483E-3</v>
      </c>
      <c r="O544" s="11">
        <v>0.22684299999999999</v>
      </c>
      <c r="P544" s="11">
        <v>0.20914199999999999</v>
      </c>
      <c r="Q544" s="11">
        <v>0.18365999999999999</v>
      </c>
      <c r="R544" s="11">
        <v>0.177953</v>
      </c>
      <c r="S544" s="11">
        <v>0.16683400000000001</v>
      </c>
      <c r="T544" s="11">
        <v>0.154528</v>
      </c>
    </row>
    <row r="545" spans="2:20" ht="21" x14ac:dyDescent="0.3">
      <c r="B545" s="2" t="str">
        <f>CONCATENATE(Tabla2[[#This Row],[sistema]],Tabla2[[#This Row],[cia]],Tabla2[[#This Row],[producto]],Tabla2[[#This Row],[producto cia]],Tabla2[[#This Row],[tarifa]],Tabla2[[#This Row],[fee]])</f>
        <v>BALEARESELEIAFIJOTU ELIGES 36.1TD-</v>
      </c>
      <c r="C545" s="2" t="s">
        <v>27</v>
      </c>
      <c r="D545" s="3" t="s">
        <v>145</v>
      </c>
      <c r="E545" s="2" t="s">
        <v>101</v>
      </c>
      <c r="F545" s="2" t="s">
        <v>172</v>
      </c>
      <c r="G545" s="2" t="s">
        <v>34</v>
      </c>
      <c r="H545" s="2" t="s">
        <v>0</v>
      </c>
      <c r="I545" s="9">
        <v>6.2918000000000002E-2</v>
      </c>
      <c r="J545" s="10">
        <v>5.4358999999999998E-2</v>
      </c>
      <c r="K545" s="10">
        <v>2.8295000000000001E-2</v>
      </c>
      <c r="L545" s="10">
        <v>2.3453999999999999E-2</v>
      </c>
      <c r="M545" s="10">
        <v>5.2290000000000001E-3</v>
      </c>
      <c r="N545" s="10">
        <v>3.1480000000000002E-3</v>
      </c>
      <c r="O545" s="11">
        <v>0.20047100000000001</v>
      </c>
      <c r="P545" s="11">
        <v>0.18577099999999999</v>
      </c>
      <c r="Q545" s="11">
        <v>0.167763</v>
      </c>
      <c r="R545" s="11">
        <v>0.165135</v>
      </c>
      <c r="S545" s="11">
        <v>0.153395</v>
      </c>
      <c r="T545" s="11">
        <v>0.14297599999999999</v>
      </c>
    </row>
    <row r="546" spans="2:20" ht="21" x14ac:dyDescent="0.3">
      <c r="B546" s="2" t="str">
        <f>CONCATENATE(Tabla2[[#This Row],[sistema]],Tabla2[[#This Row],[cia]],Tabla2[[#This Row],[producto]],Tabla2[[#This Row],[producto cia]],Tabla2[[#This Row],[tarifa]],Tabla2[[#This Row],[fee]])</f>
        <v>BALEARESELEIAFIJOTU MEDIOAMBIENTE 02.0TD-</v>
      </c>
      <c r="C546" s="2" t="s">
        <v>27</v>
      </c>
      <c r="D546" s="3" t="s">
        <v>145</v>
      </c>
      <c r="E546" s="2" t="s">
        <v>101</v>
      </c>
      <c r="F546" s="2" t="s">
        <v>173</v>
      </c>
      <c r="G546" s="2" t="s">
        <v>28</v>
      </c>
      <c r="H546" s="2" t="s">
        <v>0</v>
      </c>
      <c r="I546" s="9">
        <v>9.3600000000000003E-2</v>
      </c>
      <c r="J546" s="10">
        <v>2.5049999999999999E-2</v>
      </c>
      <c r="K546" s="10">
        <v>0</v>
      </c>
      <c r="L546" s="10">
        <v>0</v>
      </c>
      <c r="M546" s="10">
        <v>0</v>
      </c>
      <c r="N546" s="10">
        <v>0</v>
      </c>
      <c r="O546" s="11">
        <v>0.33099000000000001</v>
      </c>
      <c r="P546" s="11">
        <v>0.27916600000000003</v>
      </c>
      <c r="Q546" s="11">
        <v>0.23738899999999999</v>
      </c>
      <c r="R546" s="11">
        <v>0</v>
      </c>
      <c r="S546" s="11">
        <v>0</v>
      </c>
      <c r="T546" s="11">
        <v>0</v>
      </c>
    </row>
    <row r="547" spans="2:20" ht="21" x14ac:dyDescent="0.3">
      <c r="B547" s="2" t="str">
        <f>CONCATENATE(Tabla2[[#This Row],[sistema]],Tabla2[[#This Row],[cia]],Tabla2[[#This Row],[producto]],Tabla2[[#This Row],[producto cia]],Tabla2[[#This Row],[tarifa]],Tabla2[[#This Row],[fee]])</f>
        <v>BALEARESELEIAFIJOTU MEDIOAMBIENTE 03.0TD-</v>
      </c>
      <c r="C547" s="2" t="s">
        <v>27</v>
      </c>
      <c r="D547" s="3" t="s">
        <v>145</v>
      </c>
      <c r="E547" s="2" t="s">
        <v>101</v>
      </c>
      <c r="F547" s="2" t="s">
        <v>173</v>
      </c>
      <c r="G547" s="2" t="s">
        <v>33</v>
      </c>
      <c r="H547" s="2" t="s">
        <v>0</v>
      </c>
      <c r="I547" s="9">
        <v>4.9151E-2</v>
      </c>
      <c r="J547" s="10">
        <v>4.0075E-2</v>
      </c>
      <c r="K547" s="10">
        <v>2.3625E-2</v>
      </c>
      <c r="L547" s="10">
        <v>2.1198999999999999E-2</v>
      </c>
      <c r="M547" s="10">
        <v>1.6596E-2</v>
      </c>
      <c r="N547" s="10">
        <v>1.4467000000000001E-2</v>
      </c>
      <c r="O547" s="11">
        <v>0.28839700000000001</v>
      </c>
      <c r="P547" s="11">
        <v>0.27069700000000002</v>
      </c>
      <c r="Q547" s="11">
        <v>0.24521399999999999</v>
      </c>
      <c r="R547" s="11">
        <v>0.239507</v>
      </c>
      <c r="S547" s="11">
        <v>0.22838800000000001</v>
      </c>
      <c r="T547" s="11">
        <v>0.216084</v>
      </c>
    </row>
    <row r="548" spans="2:20" ht="21" x14ac:dyDescent="0.3">
      <c r="B548" s="2" t="str">
        <f>CONCATENATE(Tabla2[[#This Row],[sistema]],Tabla2[[#This Row],[cia]],Tabla2[[#This Row],[producto]],Tabla2[[#This Row],[producto cia]],Tabla2[[#This Row],[tarifa]],Tabla2[[#This Row],[fee]])</f>
        <v>BALEARESELEIAFIJOTU MEDIOAMBIENTE 06.1TD-</v>
      </c>
      <c r="C548" s="2" t="s">
        <v>27</v>
      </c>
      <c r="D548" s="3" t="s">
        <v>145</v>
      </c>
      <c r="E548" s="2" t="s">
        <v>101</v>
      </c>
      <c r="F548" s="2" t="s">
        <v>173</v>
      </c>
      <c r="G548" s="2" t="s">
        <v>34</v>
      </c>
      <c r="H548" s="2" t="s">
        <v>0</v>
      </c>
      <c r="I548" s="9">
        <v>6.9636000000000003E-2</v>
      </c>
      <c r="J548" s="10">
        <v>6.4029000000000003E-2</v>
      </c>
      <c r="K548" s="10">
        <v>3.9666E-2</v>
      </c>
      <c r="L548" s="10">
        <v>3.3028000000000002E-2</v>
      </c>
      <c r="M548" s="10">
        <v>1.3677E-2</v>
      </c>
      <c r="N548" s="10">
        <v>1.1466E-2</v>
      </c>
      <c r="O548" s="11">
        <v>0.24872</v>
      </c>
      <c r="P548" s="11">
        <v>0.23402000000000001</v>
      </c>
      <c r="Q548" s="11">
        <v>0.21601200000000001</v>
      </c>
      <c r="R548" s="11">
        <v>0.21338399999999999</v>
      </c>
      <c r="S548" s="11">
        <v>0.20164399999999999</v>
      </c>
      <c r="T548" s="11">
        <v>0.19122600000000001</v>
      </c>
    </row>
    <row r="549" spans="2:20" ht="21" x14ac:dyDescent="0.3">
      <c r="B549" s="2" t="str">
        <f>CONCATENATE(Tabla2[[#This Row],[sistema]],Tabla2[[#This Row],[cia]],Tabla2[[#This Row],[producto]],Tabla2[[#This Row],[producto cia]],Tabla2[[#This Row],[tarifa]],Tabla2[[#This Row],[fee]])</f>
        <v>BALEARESELEIAFIJOTU MEDIOAMBIENTE 12.0TD-</v>
      </c>
      <c r="C549" s="2" t="s">
        <v>27</v>
      </c>
      <c r="D549" s="3" t="s">
        <v>145</v>
      </c>
      <c r="E549" s="2" t="s">
        <v>101</v>
      </c>
      <c r="F549" s="2" t="s">
        <v>174</v>
      </c>
      <c r="G549" s="2" t="s">
        <v>28</v>
      </c>
      <c r="H549" s="2" t="s">
        <v>0</v>
      </c>
      <c r="I549" s="9">
        <v>8.8120000000000004E-2</v>
      </c>
      <c r="J549" s="10">
        <v>1.9570000000000001E-2</v>
      </c>
      <c r="K549" s="10">
        <v>0</v>
      </c>
      <c r="L549" s="10">
        <v>0</v>
      </c>
      <c r="M549" s="10">
        <v>0</v>
      </c>
      <c r="N549" s="10">
        <v>0</v>
      </c>
      <c r="O549" s="11">
        <v>0.31098999999999999</v>
      </c>
      <c r="P549" s="11">
        <v>0.25916600000000001</v>
      </c>
      <c r="Q549" s="11">
        <v>0.217389</v>
      </c>
      <c r="R549" s="11">
        <v>0</v>
      </c>
      <c r="S549" s="11">
        <v>0</v>
      </c>
      <c r="T549" s="11">
        <v>0</v>
      </c>
    </row>
    <row r="550" spans="2:20" ht="21" x14ac:dyDescent="0.3">
      <c r="B550" s="2" t="str">
        <f>CONCATENATE(Tabla2[[#This Row],[sistema]],Tabla2[[#This Row],[cia]],Tabla2[[#This Row],[producto]],Tabla2[[#This Row],[producto cia]],Tabla2[[#This Row],[tarifa]],Tabla2[[#This Row],[fee]])</f>
        <v>BALEARESELEIAFIJOTU MEDIOAMBIENTE 13.0TD-</v>
      </c>
      <c r="C550" s="2" t="s">
        <v>27</v>
      </c>
      <c r="D550" s="3" t="s">
        <v>145</v>
      </c>
      <c r="E550" s="2" t="s">
        <v>101</v>
      </c>
      <c r="F550" s="2" t="s">
        <v>174</v>
      </c>
      <c r="G550" s="2" t="s">
        <v>33</v>
      </c>
      <c r="H550" s="2" t="s">
        <v>0</v>
      </c>
      <c r="I550" s="9">
        <v>4.6411000000000001E-2</v>
      </c>
      <c r="J550" s="10">
        <v>3.7335E-2</v>
      </c>
      <c r="K550" s="10">
        <v>2.0885000000000001E-2</v>
      </c>
      <c r="L550" s="10">
        <v>1.8459E-2</v>
      </c>
      <c r="M550" s="10">
        <v>1.3856E-2</v>
      </c>
      <c r="N550" s="10">
        <v>1.1727E-2</v>
      </c>
      <c r="O550" s="11">
        <v>0.27839700000000001</v>
      </c>
      <c r="P550" s="11">
        <v>0.26069700000000001</v>
      </c>
      <c r="Q550" s="11">
        <v>0.23521400000000001</v>
      </c>
      <c r="R550" s="11">
        <v>0.22950699999999999</v>
      </c>
      <c r="S550" s="11">
        <v>0.218388</v>
      </c>
      <c r="T550" s="11">
        <v>0.20608399999999999</v>
      </c>
    </row>
    <row r="551" spans="2:20" ht="21" x14ac:dyDescent="0.3">
      <c r="B551" s="2" t="str">
        <f>CONCATENATE(Tabla2[[#This Row],[sistema]],Tabla2[[#This Row],[cia]],Tabla2[[#This Row],[producto]],Tabla2[[#This Row],[producto cia]],Tabla2[[#This Row],[tarifa]],Tabla2[[#This Row],[fee]])</f>
        <v>BALEARESELEIAFIJOTU MEDIOAMBIENTE 16.1TD-</v>
      </c>
      <c r="C551" s="2" t="s">
        <v>27</v>
      </c>
      <c r="D551" s="3" t="s">
        <v>145</v>
      </c>
      <c r="E551" s="2" t="s">
        <v>101</v>
      </c>
      <c r="F551" s="2" t="s">
        <v>174</v>
      </c>
      <c r="G551" s="2" t="s">
        <v>34</v>
      </c>
      <c r="H551" s="2" t="s">
        <v>0</v>
      </c>
      <c r="I551" s="9">
        <v>6.6895999999999997E-2</v>
      </c>
      <c r="J551" s="10">
        <v>6.1289000000000003E-2</v>
      </c>
      <c r="K551" s="10">
        <v>3.6926E-2</v>
      </c>
      <c r="L551" s="10">
        <v>3.0287999999999999E-2</v>
      </c>
      <c r="M551" s="10">
        <v>1.0937000000000001E-2</v>
      </c>
      <c r="N551" s="10">
        <v>8.7259999999999994E-3</v>
      </c>
      <c r="O551" s="11">
        <v>0.23372000000000001</v>
      </c>
      <c r="P551" s="11">
        <v>0.21901999999999999</v>
      </c>
      <c r="Q551" s="11">
        <v>0.201012</v>
      </c>
      <c r="R551" s="11">
        <v>0.198384</v>
      </c>
      <c r="S551" s="11">
        <v>0.186644</v>
      </c>
      <c r="T551" s="11">
        <v>0.17622599999999999</v>
      </c>
    </row>
    <row r="552" spans="2:20" ht="21" x14ac:dyDescent="0.3">
      <c r="B552" s="2" t="str">
        <f>CONCATENATE(Tabla2[[#This Row],[sistema]],Tabla2[[#This Row],[cia]],Tabla2[[#This Row],[producto]],Tabla2[[#This Row],[producto cia]],Tabla2[[#This Row],[tarifa]],Tabla2[[#This Row],[fee]])</f>
        <v>BALEARESELEIAFIJOTU MEDIOAMBIENTE 22.0TD-</v>
      </c>
      <c r="C552" s="2" t="s">
        <v>27</v>
      </c>
      <c r="D552" s="3" t="s">
        <v>145</v>
      </c>
      <c r="E552" s="2" t="s">
        <v>101</v>
      </c>
      <c r="F552" s="2" t="s">
        <v>175</v>
      </c>
      <c r="G552" s="2" t="s">
        <v>28</v>
      </c>
      <c r="H552" s="2" t="s">
        <v>0</v>
      </c>
      <c r="I552" s="9">
        <v>8.2641000000000006E-2</v>
      </c>
      <c r="J552" s="10">
        <v>1.4090999999999999E-2</v>
      </c>
      <c r="K552" s="10">
        <v>0</v>
      </c>
      <c r="L552" s="10">
        <v>0</v>
      </c>
      <c r="M552" s="10">
        <v>0</v>
      </c>
      <c r="N552" s="10">
        <v>0</v>
      </c>
      <c r="O552" s="11">
        <v>0.30098999999999998</v>
      </c>
      <c r="P552" s="11">
        <v>0.249166</v>
      </c>
      <c r="Q552" s="11">
        <v>0.20738899999999999</v>
      </c>
      <c r="R552" s="11">
        <v>0</v>
      </c>
      <c r="S552" s="11">
        <v>0</v>
      </c>
      <c r="T552" s="11">
        <v>0</v>
      </c>
    </row>
    <row r="553" spans="2:20" ht="21" x14ac:dyDescent="0.3">
      <c r="B553" s="2" t="str">
        <f>CONCATENATE(Tabla2[[#This Row],[sistema]],Tabla2[[#This Row],[cia]],Tabla2[[#This Row],[producto]],Tabla2[[#This Row],[producto cia]],Tabla2[[#This Row],[tarifa]],Tabla2[[#This Row],[fee]])</f>
        <v>BALEARESELEIAFIJOTU MEDIOAMBIENTE 23.0TD-</v>
      </c>
      <c r="C553" s="2" t="s">
        <v>27</v>
      </c>
      <c r="D553" s="3" t="s">
        <v>145</v>
      </c>
      <c r="E553" s="2" t="s">
        <v>101</v>
      </c>
      <c r="F553" s="2" t="s">
        <v>175</v>
      </c>
      <c r="G553" s="2" t="s">
        <v>33</v>
      </c>
      <c r="H553" s="2" t="s">
        <v>0</v>
      </c>
      <c r="I553" s="9">
        <v>4.3672000000000002E-2</v>
      </c>
      <c r="J553" s="10">
        <v>3.4596000000000002E-2</v>
      </c>
      <c r="K553" s="10">
        <v>1.8145999999999999E-2</v>
      </c>
      <c r="L553" s="10">
        <v>1.5720000000000001E-2</v>
      </c>
      <c r="M553" s="10">
        <v>1.1117E-2</v>
      </c>
      <c r="N553" s="10">
        <v>8.9879999999999995E-3</v>
      </c>
      <c r="O553" s="11">
        <v>0.26339699999999999</v>
      </c>
      <c r="P553" s="11">
        <v>0.245697</v>
      </c>
      <c r="Q553" s="11">
        <v>0.22021399999999999</v>
      </c>
      <c r="R553" s="11">
        <v>0.214507</v>
      </c>
      <c r="S553" s="11">
        <v>0.20338800000000001</v>
      </c>
      <c r="T553" s="11">
        <v>0.191084</v>
      </c>
    </row>
    <row r="554" spans="2:20" ht="21" x14ac:dyDescent="0.3">
      <c r="B554" s="2" t="str">
        <f>CONCATENATE(Tabla2[[#This Row],[sistema]],Tabla2[[#This Row],[cia]],Tabla2[[#This Row],[producto]],Tabla2[[#This Row],[producto cia]],Tabla2[[#This Row],[tarifa]],Tabla2[[#This Row],[fee]])</f>
        <v>BALEARESELEIAFIJOTU MEDIOAMBIENTE 26.1TD-</v>
      </c>
      <c r="C554" s="2" t="s">
        <v>27</v>
      </c>
      <c r="D554" s="3" t="s">
        <v>145</v>
      </c>
      <c r="E554" s="2" t="s">
        <v>101</v>
      </c>
      <c r="F554" s="2" t="s">
        <v>175</v>
      </c>
      <c r="G554" s="2" t="s">
        <v>34</v>
      </c>
      <c r="H554" s="2" t="s">
        <v>0</v>
      </c>
      <c r="I554" s="9">
        <v>6.4157000000000006E-2</v>
      </c>
      <c r="J554" s="10">
        <v>5.8549999999999998E-2</v>
      </c>
      <c r="K554" s="10">
        <v>3.4187000000000002E-2</v>
      </c>
      <c r="L554" s="10">
        <v>2.7549000000000001E-2</v>
      </c>
      <c r="M554" s="10">
        <v>8.1980000000000004E-3</v>
      </c>
      <c r="N554" s="10">
        <v>5.9870000000000001E-3</v>
      </c>
      <c r="O554" s="11">
        <v>0.22872000000000001</v>
      </c>
      <c r="P554" s="11">
        <v>0.21401999999999999</v>
      </c>
      <c r="Q554" s="11">
        <v>0.19601199999999999</v>
      </c>
      <c r="R554" s="11">
        <v>0.193384</v>
      </c>
      <c r="S554" s="11">
        <v>0.181644</v>
      </c>
      <c r="T554" s="11">
        <v>0.17122599999999999</v>
      </c>
    </row>
    <row r="555" spans="2:20" ht="21" x14ac:dyDescent="0.3">
      <c r="B555" s="2" t="str">
        <f>CONCATENATE(Tabla2[[#This Row],[sistema]],Tabla2[[#This Row],[cia]],Tabla2[[#This Row],[producto]],Tabla2[[#This Row],[producto cia]],Tabla2[[#This Row],[tarifa]],Tabla2[[#This Row],[fee]])</f>
        <v>BALEARESELEIAFIJOTU MEDIOAMBIENTE 32.0TD-</v>
      </c>
      <c r="C555" s="2" t="s">
        <v>27</v>
      </c>
      <c r="D555" s="3" t="s">
        <v>145</v>
      </c>
      <c r="E555" s="2" t="s">
        <v>101</v>
      </c>
      <c r="F555" s="2" t="s">
        <v>176</v>
      </c>
      <c r="G555" s="2" t="s">
        <v>28</v>
      </c>
      <c r="H555" s="2" t="s">
        <v>0</v>
      </c>
      <c r="I555" s="9">
        <v>7.7160999999999993E-2</v>
      </c>
      <c r="J555" s="10">
        <v>8.6110000000000006E-3</v>
      </c>
      <c r="K555" s="10">
        <v>0</v>
      </c>
      <c r="L555" s="10">
        <v>0</v>
      </c>
      <c r="M555" s="10">
        <v>0</v>
      </c>
      <c r="N555" s="10">
        <v>0</v>
      </c>
      <c r="O555" s="11">
        <v>0.29099000000000003</v>
      </c>
      <c r="P555" s="11">
        <v>0.23916599999999999</v>
      </c>
      <c r="Q555" s="11">
        <v>0.19738900000000001</v>
      </c>
      <c r="R555" s="11">
        <v>0</v>
      </c>
      <c r="S555" s="11">
        <v>0</v>
      </c>
      <c r="T555" s="11">
        <v>0</v>
      </c>
    </row>
    <row r="556" spans="2:20" ht="21" x14ac:dyDescent="0.3">
      <c r="B556" s="2" t="str">
        <f>CONCATENATE(Tabla2[[#This Row],[sistema]],Tabla2[[#This Row],[cia]],Tabla2[[#This Row],[producto]],Tabla2[[#This Row],[producto cia]],Tabla2[[#This Row],[tarifa]],Tabla2[[#This Row],[fee]])</f>
        <v>BALEARESELEIAFIJOTU MEDIOAMBIENTE 33.0TD-</v>
      </c>
      <c r="C556" s="2" t="s">
        <v>27</v>
      </c>
      <c r="D556" s="3" t="s">
        <v>145</v>
      </c>
      <c r="E556" s="2" t="s">
        <v>101</v>
      </c>
      <c r="F556" s="2" t="s">
        <v>176</v>
      </c>
      <c r="G556" s="2" t="s">
        <v>33</v>
      </c>
      <c r="H556" s="2" t="s">
        <v>0</v>
      </c>
      <c r="I556" s="9">
        <v>4.2301999999999999E-2</v>
      </c>
      <c r="J556" s="10">
        <v>3.3225999999999999E-2</v>
      </c>
      <c r="K556" s="10">
        <v>1.6775999999999999E-2</v>
      </c>
      <c r="L556" s="10">
        <v>1.435E-2</v>
      </c>
      <c r="M556" s="10">
        <v>9.7470000000000005E-3</v>
      </c>
      <c r="N556" s="10">
        <v>7.6179999999999998E-3</v>
      </c>
      <c r="O556" s="11">
        <v>0.25839699999999999</v>
      </c>
      <c r="P556" s="11">
        <v>0.24069699999999999</v>
      </c>
      <c r="Q556" s="11">
        <v>0.21521399999999999</v>
      </c>
      <c r="R556" s="11">
        <v>0.209507</v>
      </c>
      <c r="S556" s="11">
        <v>0.19838800000000001</v>
      </c>
      <c r="T556" s="11">
        <v>0.186084</v>
      </c>
    </row>
    <row r="557" spans="2:20" ht="21" x14ac:dyDescent="0.3">
      <c r="B557" s="2" t="str">
        <f>CONCATENATE(Tabla2[[#This Row],[sistema]],Tabla2[[#This Row],[cia]],Tabla2[[#This Row],[producto]],Tabla2[[#This Row],[producto cia]],Tabla2[[#This Row],[tarifa]],Tabla2[[#This Row],[fee]])</f>
        <v>BALEARESELEIAFIJOTU MEDIOAMBIENTE 36.1TD-</v>
      </c>
      <c r="C557" s="2" t="s">
        <v>27</v>
      </c>
      <c r="D557" s="3" t="s">
        <v>145</v>
      </c>
      <c r="E557" s="2" t="s">
        <v>101</v>
      </c>
      <c r="F557" s="2" t="s">
        <v>176</v>
      </c>
      <c r="G557" s="2" t="s">
        <v>34</v>
      </c>
      <c r="H557" s="2" t="s">
        <v>0</v>
      </c>
      <c r="I557" s="9">
        <v>6.2786999999999996E-2</v>
      </c>
      <c r="J557" s="10">
        <v>5.7180000000000002E-2</v>
      </c>
      <c r="K557" s="10">
        <v>3.2816999999999999E-2</v>
      </c>
      <c r="L557" s="10">
        <v>2.6179000000000001E-2</v>
      </c>
      <c r="M557" s="10">
        <v>6.8279999999999999E-3</v>
      </c>
      <c r="N557" s="10">
        <v>4.6169999999999996E-3</v>
      </c>
      <c r="O557" s="11">
        <v>0.22372</v>
      </c>
      <c r="P557" s="11">
        <v>0.20902000000000001</v>
      </c>
      <c r="Q557" s="11">
        <v>0.19101199999999999</v>
      </c>
      <c r="R557" s="11">
        <v>0.188384</v>
      </c>
      <c r="S557" s="11">
        <v>0.176644</v>
      </c>
      <c r="T557" s="11">
        <v>0.16622600000000001</v>
      </c>
    </row>
    <row r="558" spans="2:20" ht="21" x14ac:dyDescent="0.3">
      <c r="B558" s="2" t="str">
        <f>CONCATENATE(Tabla2[[#This Row],[sistema]],Tabla2[[#This Row],[cia]],Tabla2[[#This Row],[producto]],Tabla2[[#This Row],[producto cia]],Tabla2[[#This Row],[tarifa]],Tabla2[[#This Row],[fee]])</f>
        <v>PENINSULAENDESAFIJOOPEN(&lt;15) PLANA2.0TD-</v>
      </c>
      <c r="C558" s="2" t="s">
        <v>57</v>
      </c>
      <c r="D558" s="3" t="s">
        <v>177</v>
      </c>
      <c r="E558" s="2" t="s">
        <v>101</v>
      </c>
      <c r="F558" s="2" t="s">
        <v>178</v>
      </c>
      <c r="G558" s="2" t="s">
        <v>28</v>
      </c>
      <c r="H558" s="2" t="s">
        <v>0</v>
      </c>
      <c r="I558" s="9">
        <v>9.5115741935483875E-2</v>
      </c>
      <c r="J558" s="10">
        <v>3.0491161290322581E-2</v>
      </c>
      <c r="K558" s="10">
        <v>0</v>
      </c>
      <c r="L558" s="10">
        <v>0</v>
      </c>
      <c r="M558" s="10">
        <v>0</v>
      </c>
      <c r="N558" s="10">
        <v>0</v>
      </c>
      <c r="O558" s="11">
        <v>0.17629999999999998</v>
      </c>
      <c r="P558" s="11">
        <v>0.17629999999999998</v>
      </c>
      <c r="Q558" s="11">
        <v>0.17629999999999998</v>
      </c>
      <c r="R558" s="11">
        <v>0</v>
      </c>
      <c r="S558" s="11">
        <v>0</v>
      </c>
      <c r="T558" s="11">
        <v>0</v>
      </c>
    </row>
    <row r="559" spans="2:20" ht="21" x14ac:dyDescent="0.3">
      <c r="B559" s="2" t="str">
        <f>CONCATENATE(Tabla2[[#This Row],[sistema]],Tabla2[[#This Row],[cia]],Tabla2[[#This Row],[producto]],Tabla2[[#This Row],[producto cia]],Tabla2[[#This Row],[tarifa]],Tabla2[[#This Row],[fee]])</f>
        <v>PENINSULAENDESAFIJOTEMPO 24H2.0TD-</v>
      </c>
      <c r="C559" s="2" t="s">
        <v>57</v>
      </c>
      <c r="D559" s="3" t="s">
        <v>177</v>
      </c>
      <c r="E559" s="2" t="s">
        <v>101</v>
      </c>
      <c r="F559" s="2" t="s">
        <v>179</v>
      </c>
      <c r="G559" s="2" t="s">
        <v>28</v>
      </c>
      <c r="H559" s="2" t="s">
        <v>0</v>
      </c>
      <c r="I559" s="9">
        <v>9.5115741935483875E-2</v>
      </c>
      <c r="J559" s="10">
        <v>3.0491161290322581E-2</v>
      </c>
      <c r="K559" s="10">
        <v>0</v>
      </c>
      <c r="L559" s="10">
        <v>0</v>
      </c>
      <c r="M559" s="10">
        <v>0</v>
      </c>
      <c r="N559" s="10">
        <v>0</v>
      </c>
      <c r="O559" s="11">
        <v>0.20274</v>
      </c>
      <c r="P559" s="11">
        <v>0.20274</v>
      </c>
      <c r="Q559" s="11">
        <v>0.20274</v>
      </c>
      <c r="R559" s="11">
        <v>0</v>
      </c>
      <c r="S559" s="11">
        <v>0</v>
      </c>
      <c r="T559" s="11">
        <v>0</v>
      </c>
    </row>
    <row r="560" spans="2:20" ht="21" x14ac:dyDescent="0.3">
      <c r="B560" s="2" t="str">
        <f>CONCATENATE(Tabla2[[#This Row],[sistema]],Tabla2[[#This Row],[cia]],Tabla2[[#This Row],[producto]],Tabla2[[#This Row],[producto cia]],Tabla2[[#This Row],[tarifa]],Tabla2[[#This Row],[fee]])</f>
        <v>PENINSULAENDESAFIJOTEMPO 24H CCPP2.0TD-</v>
      </c>
      <c r="C560" s="2" t="s">
        <v>57</v>
      </c>
      <c r="D560" s="3" t="s">
        <v>177</v>
      </c>
      <c r="E560" s="2" t="s">
        <v>101</v>
      </c>
      <c r="F560" s="2" t="s">
        <v>180</v>
      </c>
      <c r="G560" s="2" t="s">
        <v>28</v>
      </c>
      <c r="H560" s="2" t="s">
        <v>0</v>
      </c>
      <c r="I560" s="9">
        <v>9.5115741935483875E-2</v>
      </c>
      <c r="J560" s="10">
        <v>3.0491161290322581E-2</v>
      </c>
      <c r="K560" s="10">
        <v>0</v>
      </c>
      <c r="L560" s="10">
        <v>0</v>
      </c>
      <c r="M560" s="10">
        <v>0</v>
      </c>
      <c r="N560" s="10">
        <v>0</v>
      </c>
      <c r="O560" s="11">
        <v>0.17658000000000001</v>
      </c>
      <c r="P560" s="11">
        <v>0.17658000000000001</v>
      </c>
      <c r="Q560" s="11">
        <v>0.17658000000000001</v>
      </c>
      <c r="R560" s="11">
        <v>0</v>
      </c>
      <c r="S560" s="11">
        <v>0</v>
      </c>
      <c r="T560" s="11">
        <v>0</v>
      </c>
    </row>
    <row r="561" spans="2:20" ht="21" x14ac:dyDescent="0.3">
      <c r="B561" s="2" t="str">
        <f>CONCATENATE(Tabla2[[#This Row],[sistema]],Tabla2[[#This Row],[cia]],Tabla2[[#This Row],[producto]],Tabla2[[#This Row],[producto cia]],Tabla2[[#This Row],[tarifa]],Tabla2[[#This Row],[fee]])</f>
        <v>PENINSULAENDESAFIJOTEMPO 3 PERIODOS2.0TD-</v>
      </c>
      <c r="C561" s="2" t="s">
        <v>57</v>
      </c>
      <c r="D561" s="3" t="s">
        <v>177</v>
      </c>
      <c r="E561" s="2" t="s">
        <v>101</v>
      </c>
      <c r="F561" s="2" t="s">
        <v>181</v>
      </c>
      <c r="G561" s="2" t="s">
        <v>28</v>
      </c>
      <c r="H561" s="2" t="s">
        <v>0</v>
      </c>
      <c r="I561" s="9">
        <v>9.5115741935483875E-2</v>
      </c>
      <c r="J561" s="10">
        <v>3.0491161290322581E-2</v>
      </c>
      <c r="K561" s="10">
        <v>0</v>
      </c>
      <c r="L561" s="10">
        <v>0</v>
      </c>
      <c r="M561" s="10">
        <v>0</v>
      </c>
      <c r="N561" s="10">
        <v>0</v>
      </c>
      <c r="O561" s="11">
        <v>0.25203000000000003</v>
      </c>
      <c r="P561" s="11">
        <v>0.20088</v>
      </c>
      <c r="Q561" s="11">
        <v>0.16647000000000001</v>
      </c>
      <c r="R561" s="11">
        <v>0</v>
      </c>
      <c r="S561" s="11">
        <v>0</v>
      </c>
      <c r="T561" s="11">
        <v>0</v>
      </c>
    </row>
    <row r="562" spans="2:20" ht="21" x14ac:dyDescent="0.3">
      <c r="B562" s="2" t="str">
        <f>CONCATENATE(Tabla2[[#This Row],[sistema]],Tabla2[[#This Row],[cia]],Tabla2[[#This Row],[producto]],Tabla2[[#This Row],[producto cia]],Tabla2[[#This Row],[tarifa]],Tabla2[[#This Row],[fee]])</f>
        <v>PENINSULAENDESAFIJOTEMPO LIBRE2.0TD-</v>
      </c>
      <c r="C562" s="2" t="s">
        <v>57</v>
      </c>
      <c r="D562" s="3" t="s">
        <v>177</v>
      </c>
      <c r="E562" s="2" t="s">
        <v>101</v>
      </c>
      <c r="F562" s="2" t="s">
        <v>182</v>
      </c>
      <c r="G562" s="2" t="s">
        <v>28</v>
      </c>
      <c r="H562" s="2" t="s">
        <v>0</v>
      </c>
      <c r="I562" s="9">
        <f>3.031921/31</f>
        <v>9.7803903225806454E-2</v>
      </c>
      <c r="J562" s="10">
        <f>1.028559/31</f>
        <v>3.3179322580645161E-2</v>
      </c>
      <c r="K562" s="10">
        <v>0</v>
      </c>
      <c r="L562" s="10">
        <v>0</v>
      </c>
      <c r="M562" s="10">
        <v>0</v>
      </c>
      <c r="N562" s="10">
        <v>0</v>
      </c>
      <c r="O562" s="11">
        <f t="shared" ref="O562:Q562" si="0">0.166*0.78</f>
        <v>0.12948000000000001</v>
      </c>
      <c r="P562" s="11">
        <f t="shared" si="0"/>
        <v>0.12948000000000001</v>
      </c>
      <c r="Q562" s="11">
        <f t="shared" si="0"/>
        <v>0.12948000000000001</v>
      </c>
      <c r="R562" s="11">
        <v>0</v>
      </c>
      <c r="S562" s="11">
        <v>0</v>
      </c>
      <c r="T562" s="11">
        <v>0</v>
      </c>
    </row>
    <row r="563" spans="2:20" ht="21" x14ac:dyDescent="0.3">
      <c r="B563" s="2" t="str">
        <f>CONCATENATE(Tabla2[[#This Row],[sistema]],Tabla2[[#This Row],[cia]],Tabla2[[#This Row],[producto]],Tabla2[[#This Row],[producto cia]],Tabla2[[#This Row],[tarifa]],Tabla2[[#This Row],[fee]])</f>
        <v>PENINSULAENDESAFIJOOPEN(&lt;15&lt;30) PLANA3.0TD-</v>
      </c>
      <c r="C563" s="2" t="s">
        <v>57</v>
      </c>
      <c r="D563" s="3" t="s">
        <v>177</v>
      </c>
      <c r="E563" s="2" t="s">
        <v>101</v>
      </c>
      <c r="F563" s="2" t="s">
        <v>183</v>
      </c>
      <c r="G563" s="2" t="s">
        <v>33</v>
      </c>
      <c r="H563" s="2" t="s">
        <v>0</v>
      </c>
      <c r="I563" s="9">
        <v>3.9892741935483873E-2</v>
      </c>
      <c r="J563" s="10">
        <v>3.0987387096774194E-3</v>
      </c>
      <c r="K563" s="10">
        <v>1.4847483870967742E-2</v>
      </c>
      <c r="L563" s="10">
        <v>1.2466354838709677E-2</v>
      </c>
      <c r="M563" s="10">
        <v>7.9504838709677419E-3</v>
      </c>
      <c r="N563" s="10">
        <v>5.8616451612903226E-3</v>
      </c>
      <c r="O563" s="11">
        <v>0.17129799999999998</v>
      </c>
      <c r="P563" s="11">
        <v>0.17129799999999998</v>
      </c>
      <c r="Q563" s="11">
        <v>0.17129799999999998</v>
      </c>
      <c r="R563" s="11">
        <v>0.17129799999999998</v>
      </c>
      <c r="S563" s="11">
        <v>0.17129799999999998</v>
      </c>
      <c r="T563" s="11">
        <v>0.17129799999999998</v>
      </c>
    </row>
    <row r="564" spans="2:20" ht="21" x14ac:dyDescent="0.3">
      <c r="B564" s="2" t="str">
        <f>CONCATENATE(Tabla2[[#This Row],[sistema]],Tabla2[[#This Row],[cia]],Tabla2[[#This Row],[producto]],Tabla2[[#This Row],[producto cia]],Tabla2[[#This Row],[tarifa]],Tabla2[[#This Row],[fee]])</f>
        <v>PENINSULAENDESAFIJOOPEN(&lt;30&lt;50) PLANA3.0TD-</v>
      </c>
      <c r="C564" s="2" t="s">
        <v>57</v>
      </c>
      <c r="D564" s="3" t="s">
        <v>177</v>
      </c>
      <c r="E564" s="2" t="s">
        <v>101</v>
      </c>
      <c r="F564" s="2" t="s">
        <v>184</v>
      </c>
      <c r="G564" s="2" t="s">
        <v>33</v>
      </c>
      <c r="H564" s="2" t="s">
        <v>0</v>
      </c>
      <c r="I564" s="9">
        <v>3.9892741935483873E-2</v>
      </c>
      <c r="J564" s="10">
        <v>3.0987387096774194E-2</v>
      </c>
      <c r="K564" s="10">
        <v>1.4847483870967742E-2</v>
      </c>
      <c r="L564" s="10">
        <v>1.2466354838709677E-2</v>
      </c>
      <c r="M564" s="10">
        <v>7.9504838709677419E-3</v>
      </c>
      <c r="N564" s="10">
        <v>5.8616451612903226E-3</v>
      </c>
      <c r="O564" s="11">
        <v>0.16850999999999999</v>
      </c>
      <c r="P564" s="11">
        <v>0.16850999999999999</v>
      </c>
      <c r="Q564" s="11">
        <v>0.16850999999999999</v>
      </c>
      <c r="R564" s="11">
        <v>0.16850999999999999</v>
      </c>
      <c r="S564" s="11">
        <v>0.16850999999999999</v>
      </c>
      <c r="T564" s="11">
        <v>0.16850999999999999</v>
      </c>
    </row>
    <row r="565" spans="2:20" ht="21" x14ac:dyDescent="0.3">
      <c r="B565" s="2" t="str">
        <f>CONCATENATE(Tabla2[[#This Row],[sistema]],Tabla2[[#This Row],[cia]],Tabla2[[#This Row],[producto]],Tabla2[[#This Row],[producto cia]],Tabla2[[#This Row],[tarifa]],Tabla2[[#This Row],[fee]])</f>
        <v>PENINSULAENDESAFIJOOPEN(&lt;50&lt;100) PLANA3.0TD-</v>
      </c>
      <c r="C565" s="2" t="s">
        <v>57</v>
      </c>
      <c r="D565" s="3" t="s">
        <v>177</v>
      </c>
      <c r="E565" s="2" t="s">
        <v>101</v>
      </c>
      <c r="F565" s="2" t="s">
        <v>185</v>
      </c>
      <c r="G565" s="2" t="s">
        <v>33</v>
      </c>
      <c r="H565" s="2" t="s">
        <v>0</v>
      </c>
      <c r="I565" s="9">
        <v>3.9892741935483873E-2</v>
      </c>
      <c r="J565" s="10">
        <v>3.0987387096774194E-2</v>
      </c>
      <c r="K565" s="10">
        <v>1.4847483870967742E-2</v>
      </c>
      <c r="L565" s="10">
        <v>1.2466354838709677E-2</v>
      </c>
      <c r="M565" s="10">
        <v>7.9504838709677419E-3</v>
      </c>
      <c r="N565" s="10">
        <v>5.8616451612903226E-3</v>
      </c>
      <c r="O565" s="11">
        <v>0.16514799999999999</v>
      </c>
      <c r="P565" s="11">
        <v>0.16514799999999999</v>
      </c>
      <c r="Q565" s="11">
        <v>0.16514799999999999</v>
      </c>
      <c r="R565" s="11">
        <v>0.16514799999999999</v>
      </c>
      <c r="S565" s="11">
        <v>0.16514799999999999</v>
      </c>
      <c r="T565" s="11">
        <v>0.16514799999999999</v>
      </c>
    </row>
    <row r="566" spans="2:20" ht="21" x14ac:dyDescent="0.3">
      <c r="B566" s="2" t="str">
        <f>CONCATENATE(Tabla2[[#This Row],[sistema]],Tabla2[[#This Row],[cia]],Tabla2[[#This Row],[producto]],Tabla2[[#This Row],[producto cia]],Tabla2[[#This Row],[tarifa]],Tabla2[[#This Row],[fee]])</f>
        <v>PENINSULAENDESAFIJOOPEN(&gt;100) PLANA3.0TD-</v>
      </c>
      <c r="C566" s="2" t="s">
        <v>57</v>
      </c>
      <c r="D566" s="3" t="s">
        <v>177</v>
      </c>
      <c r="E566" s="2" t="s">
        <v>101</v>
      </c>
      <c r="F566" s="2" t="s">
        <v>186</v>
      </c>
      <c r="G566" s="2" t="s">
        <v>33</v>
      </c>
      <c r="H566" s="2" t="s">
        <v>0</v>
      </c>
      <c r="I566" s="9">
        <v>3.9892741935483873E-2</v>
      </c>
      <c r="J566" s="10">
        <v>3.0987387096774194E-2</v>
      </c>
      <c r="K566" s="10">
        <v>1.4847483870967742E-2</v>
      </c>
      <c r="L566" s="10">
        <v>1.2466354838709677E-2</v>
      </c>
      <c r="M566" s="10">
        <v>7.9504838709677419E-3</v>
      </c>
      <c r="N566" s="10">
        <v>5.8616451612903226E-3</v>
      </c>
      <c r="O566" s="11">
        <v>0.16514799999999999</v>
      </c>
      <c r="P566" s="11">
        <v>0.16514799999999999</v>
      </c>
      <c r="Q566" s="11">
        <v>0.16514799999999999</v>
      </c>
      <c r="R566" s="11">
        <v>0.16514799999999999</v>
      </c>
      <c r="S566" s="11">
        <v>0.16514799999999999</v>
      </c>
      <c r="T566" s="11">
        <v>0.16514799999999999</v>
      </c>
    </row>
    <row r="567" spans="2:20" ht="21" x14ac:dyDescent="0.3">
      <c r="B567" s="2" t="str">
        <f>CONCATENATE(Tabla2[[#This Row],[sistema]],Tabla2[[#This Row],[cia]],Tabla2[[#This Row],[producto]],Tabla2[[#This Row],[producto cia]],Tabla2[[#This Row],[tarifa]],Tabla2[[#This Row],[fee]])</f>
        <v>CANARIASENDESAFIJOOPEN(&lt;15) PLANA2.0TD-</v>
      </c>
      <c r="C567" s="2" t="s">
        <v>54</v>
      </c>
      <c r="D567" s="3" t="s">
        <v>177</v>
      </c>
      <c r="E567" s="2" t="s">
        <v>101</v>
      </c>
      <c r="F567" s="2" t="s">
        <v>178</v>
      </c>
      <c r="G567" s="2" t="s">
        <v>28</v>
      </c>
      <c r="H567" s="2" t="s">
        <v>0</v>
      </c>
      <c r="I567" s="9">
        <v>9.5115741935483875E-2</v>
      </c>
      <c r="J567" s="10">
        <v>3.0491161290322581E-2</v>
      </c>
      <c r="K567" s="10">
        <v>0</v>
      </c>
      <c r="L567" s="10">
        <v>0</v>
      </c>
      <c r="M567" s="10">
        <v>0</v>
      </c>
      <c r="N567" s="10">
        <v>0</v>
      </c>
      <c r="O567" s="11">
        <v>0.17629999999999998</v>
      </c>
      <c r="P567" s="11">
        <v>0.17629999999999998</v>
      </c>
      <c r="Q567" s="11">
        <v>0.17629999999999998</v>
      </c>
      <c r="R567" s="11">
        <v>0</v>
      </c>
      <c r="S567" s="11">
        <v>0</v>
      </c>
      <c r="T567" s="11">
        <v>0</v>
      </c>
    </row>
    <row r="568" spans="2:20" ht="21" x14ac:dyDescent="0.3">
      <c r="B568" s="2" t="str">
        <f>CONCATENATE(Tabla2[[#This Row],[sistema]],Tabla2[[#This Row],[cia]],Tabla2[[#This Row],[producto]],Tabla2[[#This Row],[producto cia]],Tabla2[[#This Row],[tarifa]],Tabla2[[#This Row],[fee]])</f>
        <v>CANARIASENDESAFIJOTEMPO 24H2.0TD-</v>
      </c>
      <c r="C568" s="2" t="s">
        <v>54</v>
      </c>
      <c r="D568" s="3" t="s">
        <v>177</v>
      </c>
      <c r="E568" s="2" t="s">
        <v>101</v>
      </c>
      <c r="F568" s="2" t="s">
        <v>179</v>
      </c>
      <c r="G568" s="2" t="s">
        <v>28</v>
      </c>
      <c r="H568" s="2" t="s">
        <v>0</v>
      </c>
      <c r="I568" s="9">
        <v>9.5115741935483875E-2</v>
      </c>
      <c r="J568" s="10">
        <v>3.0491161290322581E-2</v>
      </c>
      <c r="K568" s="10">
        <v>0</v>
      </c>
      <c r="L568" s="10">
        <v>0</v>
      </c>
      <c r="M568" s="10">
        <v>0</v>
      </c>
      <c r="N568" s="10">
        <v>0</v>
      </c>
      <c r="O568" s="11">
        <v>0.20274</v>
      </c>
      <c r="P568" s="11">
        <v>0.20274</v>
      </c>
      <c r="Q568" s="11">
        <v>0.20274</v>
      </c>
      <c r="R568" s="11">
        <v>0</v>
      </c>
      <c r="S568" s="11">
        <v>0</v>
      </c>
      <c r="T568" s="11">
        <v>0</v>
      </c>
    </row>
    <row r="569" spans="2:20" ht="21" x14ac:dyDescent="0.3">
      <c r="B569" s="2" t="str">
        <f>CONCATENATE(Tabla2[[#This Row],[sistema]],Tabla2[[#This Row],[cia]],Tabla2[[#This Row],[producto]],Tabla2[[#This Row],[producto cia]],Tabla2[[#This Row],[tarifa]],Tabla2[[#This Row],[fee]])</f>
        <v>CANARIASENDESAFIJOTEMPO 24H CCPP2.0TD-</v>
      </c>
      <c r="C569" s="2" t="s">
        <v>54</v>
      </c>
      <c r="D569" s="3" t="s">
        <v>177</v>
      </c>
      <c r="E569" s="2" t="s">
        <v>101</v>
      </c>
      <c r="F569" s="2" t="s">
        <v>180</v>
      </c>
      <c r="G569" s="2" t="s">
        <v>28</v>
      </c>
      <c r="H569" s="2" t="s">
        <v>0</v>
      </c>
      <c r="I569" s="9">
        <v>9.5115741935483875E-2</v>
      </c>
      <c r="J569" s="10">
        <v>3.0491161290322581E-2</v>
      </c>
      <c r="K569" s="10">
        <v>0</v>
      </c>
      <c r="L569" s="10">
        <v>0</v>
      </c>
      <c r="M569" s="10">
        <v>0</v>
      </c>
      <c r="N569" s="10">
        <v>0</v>
      </c>
      <c r="O569" s="11">
        <v>0.17658000000000001</v>
      </c>
      <c r="P569" s="11">
        <v>0.17658000000000001</v>
      </c>
      <c r="Q569" s="11">
        <v>0.17658000000000001</v>
      </c>
      <c r="R569" s="11">
        <v>0</v>
      </c>
      <c r="S569" s="11">
        <v>0</v>
      </c>
      <c r="T569" s="11">
        <v>0</v>
      </c>
    </row>
    <row r="570" spans="2:20" ht="21" x14ac:dyDescent="0.3">
      <c r="B570" s="2" t="str">
        <f>CONCATENATE(Tabla2[[#This Row],[sistema]],Tabla2[[#This Row],[cia]],Tabla2[[#This Row],[producto]],Tabla2[[#This Row],[producto cia]],Tabla2[[#This Row],[tarifa]],Tabla2[[#This Row],[fee]])</f>
        <v>CANARIASENDESAFIJOTEMPO 3 PERIODOS2.0TD-</v>
      </c>
      <c r="C570" s="2" t="s">
        <v>54</v>
      </c>
      <c r="D570" s="3" t="s">
        <v>177</v>
      </c>
      <c r="E570" s="2" t="s">
        <v>101</v>
      </c>
      <c r="F570" s="2" t="s">
        <v>181</v>
      </c>
      <c r="G570" s="2" t="s">
        <v>28</v>
      </c>
      <c r="H570" s="2" t="s">
        <v>0</v>
      </c>
      <c r="I570" s="9">
        <v>9.5115741935483875E-2</v>
      </c>
      <c r="J570" s="10">
        <v>3.0491161290322581E-2</v>
      </c>
      <c r="K570" s="10">
        <v>0</v>
      </c>
      <c r="L570" s="10">
        <v>0</v>
      </c>
      <c r="M570" s="10">
        <v>0</v>
      </c>
      <c r="N570" s="10">
        <v>0</v>
      </c>
      <c r="O570" s="11">
        <v>0.25203000000000003</v>
      </c>
      <c r="P570" s="11">
        <v>0.20088</v>
      </c>
      <c r="Q570" s="11">
        <v>0.16647000000000001</v>
      </c>
      <c r="R570" s="11">
        <v>0</v>
      </c>
      <c r="S570" s="11">
        <v>0</v>
      </c>
      <c r="T570" s="11">
        <v>0</v>
      </c>
    </row>
    <row r="571" spans="2:20" ht="21" x14ac:dyDescent="0.3">
      <c r="B571" s="2" t="str">
        <f>CONCATENATE(Tabla2[[#This Row],[sistema]],Tabla2[[#This Row],[cia]],Tabla2[[#This Row],[producto]],Tabla2[[#This Row],[producto cia]],Tabla2[[#This Row],[tarifa]],Tabla2[[#This Row],[fee]])</f>
        <v>CANARIASENDESAFIJOTEMPO LIBRE2.0TD-</v>
      </c>
      <c r="C571" s="2" t="s">
        <v>54</v>
      </c>
      <c r="D571" s="3" t="s">
        <v>177</v>
      </c>
      <c r="E571" s="2" t="s">
        <v>101</v>
      </c>
      <c r="F571" s="2" t="s">
        <v>182</v>
      </c>
      <c r="G571" s="2" t="s">
        <v>28</v>
      </c>
      <c r="H571" s="2" t="s">
        <v>0</v>
      </c>
      <c r="I571" s="9">
        <f>3.031921/31</f>
        <v>9.7803903225806454E-2</v>
      </c>
      <c r="J571" s="10">
        <f>1.028559/31</f>
        <v>3.3179322580645161E-2</v>
      </c>
      <c r="K571" s="10">
        <v>0</v>
      </c>
      <c r="L571" s="10">
        <v>0</v>
      </c>
      <c r="M571" s="10">
        <v>0</v>
      </c>
      <c r="N571" s="10">
        <v>0</v>
      </c>
      <c r="O571" s="11">
        <f t="shared" ref="O571:Q571" si="1">0.166*0.78</f>
        <v>0.12948000000000001</v>
      </c>
      <c r="P571" s="11">
        <f t="shared" si="1"/>
        <v>0.12948000000000001</v>
      </c>
      <c r="Q571" s="11">
        <f t="shared" si="1"/>
        <v>0.12948000000000001</v>
      </c>
      <c r="R571" s="11">
        <v>0</v>
      </c>
      <c r="S571" s="11">
        <v>0</v>
      </c>
      <c r="T571" s="11">
        <v>0</v>
      </c>
    </row>
    <row r="572" spans="2:20" ht="21" x14ac:dyDescent="0.3">
      <c r="B572" s="2" t="str">
        <f>CONCATENATE(Tabla2[[#This Row],[sistema]],Tabla2[[#This Row],[cia]],Tabla2[[#This Row],[producto]],Tabla2[[#This Row],[producto cia]],Tabla2[[#This Row],[tarifa]],Tabla2[[#This Row],[fee]])</f>
        <v>CANARIASENDESAFIJOOPEN(&lt;15&lt;30) PLANA3.0TD-</v>
      </c>
      <c r="C572" s="2" t="s">
        <v>54</v>
      </c>
      <c r="D572" s="3" t="s">
        <v>177</v>
      </c>
      <c r="E572" s="2" t="s">
        <v>101</v>
      </c>
      <c r="F572" s="2" t="s">
        <v>183</v>
      </c>
      <c r="G572" s="2" t="s">
        <v>33</v>
      </c>
      <c r="H572" s="2" t="s">
        <v>0</v>
      </c>
      <c r="I572" s="9">
        <v>3.9892741935483873E-2</v>
      </c>
      <c r="J572" s="10">
        <v>3.0987387096774194E-3</v>
      </c>
      <c r="K572" s="10">
        <v>1.4847483870967742E-2</v>
      </c>
      <c r="L572" s="10">
        <v>1.2466354838709677E-2</v>
      </c>
      <c r="M572" s="10">
        <v>7.9504838709677419E-3</v>
      </c>
      <c r="N572" s="10">
        <v>5.8616451612903226E-3</v>
      </c>
      <c r="O572" s="11">
        <v>0.17129799999999998</v>
      </c>
      <c r="P572" s="11">
        <v>0.17129799999999998</v>
      </c>
      <c r="Q572" s="11">
        <v>0.17129799999999998</v>
      </c>
      <c r="R572" s="11">
        <v>0.17129799999999998</v>
      </c>
      <c r="S572" s="11">
        <v>0.17129799999999998</v>
      </c>
      <c r="T572" s="11">
        <v>0.17129799999999998</v>
      </c>
    </row>
    <row r="573" spans="2:20" ht="21" x14ac:dyDescent="0.3">
      <c r="B573" s="2" t="str">
        <f>CONCATENATE(Tabla2[[#This Row],[sistema]],Tabla2[[#This Row],[cia]],Tabla2[[#This Row],[producto]],Tabla2[[#This Row],[producto cia]],Tabla2[[#This Row],[tarifa]],Tabla2[[#This Row],[fee]])</f>
        <v>CANARIASENDESAFIJOOPEN(&lt;30&lt;50) PLANA3.0TD-</v>
      </c>
      <c r="C573" s="2" t="s">
        <v>54</v>
      </c>
      <c r="D573" s="3" t="s">
        <v>177</v>
      </c>
      <c r="E573" s="2" t="s">
        <v>101</v>
      </c>
      <c r="F573" s="2" t="s">
        <v>184</v>
      </c>
      <c r="G573" s="2" t="s">
        <v>33</v>
      </c>
      <c r="H573" s="2" t="s">
        <v>0</v>
      </c>
      <c r="I573" s="9">
        <v>3.9892741935483873E-2</v>
      </c>
      <c r="J573" s="10">
        <v>3.0987387096774194E-2</v>
      </c>
      <c r="K573" s="10">
        <v>1.4847483870967742E-2</v>
      </c>
      <c r="L573" s="10">
        <v>1.2466354838709677E-2</v>
      </c>
      <c r="M573" s="10">
        <v>7.9504838709677419E-3</v>
      </c>
      <c r="N573" s="10">
        <v>5.8616451612903226E-3</v>
      </c>
      <c r="O573" s="11">
        <v>0.16850999999999999</v>
      </c>
      <c r="P573" s="11">
        <v>0.16850999999999999</v>
      </c>
      <c r="Q573" s="11">
        <v>0.16850999999999999</v>
      </c>
      <c r="R573" s="11">
        <v>0.16850999999999999</v>
      </c>
      <c r="S573" s="11">
        <v>0.16850999999999999</v>
      </c>
      <c r="T573" s="11">
        <v>0.16850999999999999</v>
      </c>
    </row>
    <row r="574" spans="2:20" ht="21" x14ac:dyDescent="0.3">
      <c r="B574" s="2" t="str">
        <f>CONCATENATE(Tabla2[[#This Row],[sistema]],Tabla2[[#This Row],[cia]],Tabla2[[#This Row],[producto]],Tabla2[[#This Row],[producto cia]],Tabla2[[#This Row],[tarifa]],Tabla2[[#This Row],[fee]])</f>
        <v>CANARIASENDESAFIJOOPEN(&lt;50&lt;100) PLANA3.0TD-</v>
      </c>
      <c r="C574" s="2" t="s">
        <v>54</v>
      </c>
      <c r="D574" s="3" t="s">
        <v>177</v>
      </c>
      <c r="E574" s="2" t="s">
        <v>101</v>
      </c>
      <c r="F574" s="2" t="s">
        <v>185</v>
      </c>
      <c r="G574" s="2" t="s">
        <v>33</v>
      </c>
      <c r="H574" s="2" t="s">
        <v>0</v>
      </c>
      <c r="I574" s="9">
        <v>3.9892741935483873E-2</v>
      </c>
      <c r="J574" s="10">
        <v>3.0987387096774194E-2</v>
      </c>
      <c r="K574" s="10">
        <v>1.4847483870967742E-2</v>
      </c>
      <c r="L574" s="10">
        <v>1.2466354838709677E-2</v>
      </c>
      <c r="M574" s="10">
        <v>7.9504838709677419E-3</v>
      </c>
      <c r="N574" s="10">
        <v>5.8616451612903226E-3</v>
      </c>
      <c r="O574" s="11">
        <v>0.16514799999999999</v>
      </c>
      <c r="P574" s="11">
        <v>0.16514799999999999</v>
      </c>
      <c r="Q574" s="11">
        <v>0.16514799999999999</v>
      </c>
      <c r="R574" s="11">
        <v>0.16514799999999999</v>
      </c>
      <c r="S574" s="11">
        <v>0.16514799999999999</v>
      </c>
      <c r="T574" s="11">
        <v>0.16514799999999999</v>
      </c>
    </row>
    <row r="575" spans="2:20" ht="21" x14ac:dyDescent="0.3">
      <c r="B575" s="2" t="str">
        <f>CONCATENATE(Tabla2[[#This Row],[sistema]],Tabla2[[#This Row],[cia]],Tabla2[[#This Row],[producto]],Tabla2[[#This Row],[producto cia]],Tabla2[[#This Row],[tarifa]],Tabla2[[#This Row],[fee]])</f>
        <v>CANARIASENDESAFIJOOPEN(&gt;100) PLANA3.0TD-</v>
      </c>
      <c r="C575" s="2" t="s">
        <v>54</v>
      </c>
      <c r="D575" s="3" t="s">
        <v>177</v>
      </c>
      <c r="E575" s="2" t="s">
        <v>101</v>
      </c>
      <c r="F575" s="2" t="s">
        <v>186</v>
      </c>
      <c r="G575" s="2" t="s">
        <v>33</v>
      </c>
      <c r="H575" s="2" t="s">
        <v>0</v>
      </c>
      <c r="I575" s="9">
        <v>3.9892741935483873E-2</v>
      </c>
      <c r="J575" s="10">
        <v>3.0987387096774194E-2</v>
      </c>
      <c r="K575" s="10">
        <v>1.4847483870967742E-2</v>
      </c>
      <c r="L575" s="10">
        <v>1.2466354838709677E-2</v>
      </c>
      <c r="M575" s="10">
        <v>7.9504838709677419E-3</v>
      </c>
      <c r="N575" s="10">
        <v>5.8616451612903226E-3</v>
      </c>
      <c r="O575" s="11">
        <v>0.16514799999999999</v>
      </c>
      <c r="P575" s="11">
        <v>0.16514799999999999</v>
      </c>
      <c r="Q575" s="11">
        <v>0.16514799999999999</v>
      </c>
      <c r="R575" s="11">
        <v>0.16514799999999999</v>
      </c>
      <c r="S575" s="11">
        <v>0.16514799999999999</v>
      </c>
      <c r="T575" s="11">
        <v>0.16514799999999999</v>
      </c>
    </row>
    <row r="576" spans="2:20" ht="21" x14ac:dyDescent="0.3">
      <c r="B576" s="2" t="str">
        <f>CONCATENATE(Tabla2[[#This Row],[sistema]],Tabla2[[#This Row],[cia]],Tabla2[[#This Row],[producto]],Tabla2[[#This Row],[producto cia]],Tabla2[[#This Row],[tarifa]],Tabla2[[#This Row],[fee]])</f>
        <v>BALEARESENDESAFIJOOPEN(&lt;15) PLANA2.0TD-</v>
      </c>
      <c r="C576" s="2" t="s">
        <v>27</v>
      </c>
      <c r="D576" s="3" t="s">
        <v>177</v>
      </c>
      <c r="E576" s="2" t="s">
        <v>101</v>
      </c>
      <c r="F576" s="2" t="s">
        <v>178</v>
      </c>
      <c r="G576" s="2" t="s">
        <v>28</v>
      </c>
      <c r="H576" s="2" t="s">
        <v>0</v>
      </c>
      <c r="I576" s="9">
        <v>9.5115741935483875E-2</v>
      </c>
      <c r="J576" s="10">
        <v>3.0491161290322581E-2</v>
      </c>
      <c r="K576" s="10">
        <v>0</v>
      </c>
      <c r="L576" s="10">
        <v>0</v>
      </c>
      <c r="M576" s="10">
        <v>0</v>
      </c>
      <c r="N576" s="10">
        <v>0</v>
      </c>
      <c r="O576" s="11">
        <v>0.17629999999999998</v>
      </c>
      <c r="P576" s="11">
        <v>0.17629999999999998</v>
      </c>
      <c r="Q576" s="11">
        <v>0.17629999999999998</v>
      </c>
      <c r="R576" s="11">
        <v>0</v>
      </c>
      <c r="S576" s="11">
        <v>0</v>
      </c>
      <c r="T576" s="11">
        <v>0</v>
      </c>
    </row>
    <row r="577" spans="2:20" ht="21" x14ac:dyDescent="0.3">
      <c r="B577" s="2" t="str">
        <f>CONCATENATE(Tabla2[[#This Row],[sistema]],Tabla2[[#This Row],[cia]],Tabla2[[#This Row],[producto]],Tabla2[[#This Row],[producto cia]],Tabla2[[#This Row],[tarifa]],Tabla2[[#This Row],[fee]])</f>
        <v>BALEARESENDESAFIJOTEMPO 24H2.0TD-</v>
      </c>
      <c r="C577" s="2" t="s">
        <v>27</v>
      </c>
      <c r="D577" s="3" t="s">
        <v>177</v>
      </c>
      <c r="E577" s="2" t="s">
        <v>101</v>
      </c>
      <c r="F577" s="2" t="s">
        <v>179</v>
      </c>
      <c r="G577" s="2" t="s">
        <v>28</v>
      </c>
      <c r="H577" s="2" t="s">
        <v>0</v>
      </c>
      <c r="I577" s="9">
        <v>9.5115741935483875E-2</v>
      </c>
      <c r="J577" s="10">
        <v>3.0491161290322581E-2</v>
      </c>
      <c r="K577" s="10">
        <v>0</v>
      </c>
      <c r="L577" s="10">
        <v>0</v>
      </c>
      <c r="M577" s="10">
        <v>0</v>
      </c>
      <c r="N577" s="10">
        <v>0</v>
      </c>
      <c r="O577" s="11">
        <v>0.20274</v>
      </c>
      <c r="P577" s="11">
        <v>0.20274</v>
      </c>
      <c r="Q577" s="11">
        <v>0.20274</v>
      </c>
      <c r="R577" s="11">
        <v>0</v>
      </c>
      <c r="S577" s="11">
        <v>0</v>
      </c>
      <c r="T577" s="11">
        <v>0</v>
      </c>
    </row>
    <row r="578" spans="2:20" ht="21" x14ac:dyDescent="0.3">
      <c r="B578" s="2" t="str">
        <f>CONCATENATE(Tabla2[[#This Row],[sistema]],Tabla2[[#This Row],[cia]],Tabla2[[#This Row],[producto]],Tabla2[[#This Row],[producto cia]],Tabla2[[#This Row],[tarifa]],Tabla2[[#This Row],[fee]])</f>
        <v>BALEARESENDESAFIJOTEMPO 24H CCPP2.0TD-</v>
      </c>
      <c r="C578" s="2" t="s">
        <v>27</v>
      </c>
      <c r="D578" s="3" t="s">
        <v>177</v>
      </c>
      <c r="E578" s="2" t="s">
        <v>101</v>
      </c>
      <c r="F578" s="2" t="s">
        <v>180</v>
      </c>
      <c r="G578" s="2" t="s">
        <v>28</v>
      </c>
      <c r="H578" s="2" t="s">
        <v>0</v>
      </c>
      <c r="I578" s="9">
        <v>9.5115741935483875E-2</v>
      </c>
      <c r="J578" s="10">
        <v>3.0491161290322581E-2</v>
      </c>
      <c r="K578" s="10">
        <v>0</v>
      </c>
      <c r="L578" s="10">
        <v>0</v>
      </c>
      <c r="M578" s="10">
        <v>0</v>
      </c>
      <c r="N578" s="10">
        <v>0</v>
      </c>
      <c r="O578" s="11">
        <v>0.17658000000000001</v>
      </c>
      <c r="P578" s="11">
        <v>0.17658000000000001</v>
      </c>
      <c r="Q578" s="11">
        <v>0.17658000000000001</v>
      </c>
      <c r="R578" s="11">
        <v>0</v>
      </c>
      <c r="S578" s="11">
        <v>0</v>
      </c>
      <c r="T578" s="11">
        <v>0</v>
      </c>
    </row>
    <row r="579" spans="2:20" ht="21" x14ac:dyDescent="0.3">
      <c r="B579" s="2" t="str">
        <f>CONCATENATE(Tabla2[[#This Row],[sistema]],Tabla2[[#This Row],[cia]],Tabla2[[#This Row],[producto]],Tabla2[[#This Row],[producto cia]],Tabla2[[#This Row],[tarifa]],Tabla2[[#This Row],[fee]])</f>
        <v>BALEARESENDESAFIJOTEMPO 3 PERIODOS2.0TD-</v>
      </c>
      <c r="C579" s="2" t="s">
        <v>27</v>
      </c>
      <c r="D579" s="3" t="s">
        <v>177</v>
      </c>
      <c r="E579" s="2" t="s">
        <v>101</v>
      </c>
      <c r="F579" s="2" t="s">
        <v>181</v>
      </c>
      <c r="G579" s="2" t="s">
        <v>28</v>
      </c>
      <c r="H579" s="2" t="s">
        <v>0</v>
      </c>
      <c r="I579" s="9">
        <v>9.5115741935483875E-2</v>
      </c>
      <c r="J579" s="10">
        <v>3.0491161290322581E-2</v>
      </c>
      <c r="K579" s="10">
        <v>0</v>
      </c>
      <c r="L579" s="10">
        <v>0</v>
      </c>
      <c r="M579" s="10">
        <v>0</v>
      </c>
      <c r="N579" s="10">
        <v>0</v>
      </c>
      <c r="O579" s="11">
        <v>0.25203000000000003</v>
      </c>
      <c r="P579" s="11">
        <v>0.20088</v>
      </c>
      <c r="Q579" s="11">
        <v>0.16647000000000001</v>
      </c>
      <c r="R579" s="11">
        <v>0</v>
      </c>
      <c r="S579" s="11">
        <v>0</v>
      </c>
      <c r="T579" s="11">
        <v>0</v>
      </c>
    </row>
    <row r="580" spans="2:20" ht="21" x14ac:dyDescent="0.3">
      <c r="B580" s="2" t="str">
        <f>CONCATENATE(Tabla2[[#This Row],[sistema]],Tabla2[[#This Row],[cia]],Tabla2[[#This Row],[producto]],Tabla2[[#This Row],[producto cia]],Tabla2[[#This Row],[tarifa]],Tabla2[[#This Row],[fee]])</f>
        <v>BALEARESENDESAFIJOTEMPO LIBRE2.0TD-</v>
      </c>
      <c r="C580" s="2" t="s">
        <v>27</v>
      </c>
      <c r="D580" s="3" t="s">
        <v>177</v>
      </c>
      <c r="E580" s="2" t="s">
        <v>101</v>
      </c>
      <c r="F580" s="2" t="s">
        <v>182</v>
      </c>
      <c r="G580" s="2" t="s">
        <v>28</v>
      </c>
      <c r="H580" s="2" t="s">
        <v>0</v>
      </c>
      <c r="I580" s="9">
        <f>3.031921/31</f>
        <v>9.7803903225806454E-2</v>
      </c>
      <c r="J580" s="10">
        <f>1.028559/31</f>
        <v>3.3179322580645161E-2</v>
      </c>
      <c r="K580" s="10">
        <v>0</v>
      </c>
      <c r="L580" s="10">
        <v>0</v>
      </c>
      <c r="M580" s="10">
        <v>0</v>
      </c>
      <c r="N580" s="10">
        <v>0</v>
      </c>
      <c r="O580" s="11">
        <f t="shared" ref="O580:Q580" si="2">0.166*0.78</f>
        <v>0.12948000000000001</v>
      </c>
      <c r="P580" s="11">
        <f t="shared" si="2"/>
        <v>0.12948000000000001</v>
      </c>
      <c r="Q580" s="11">
        <f t="shared" si="2"/>
        <v>0.12948000000000001</v>
      </c>
      <c r="R580" s="11">
        <v>0</v>
      </c>
      <c r="S580" s="11">
        <v>0</v>
      </c>
      <c r="T580" s="11">
        <v>0</v>
      </c>
    </row>
    <row r="581" spans="2:20" ht="21" x14ac:dyDescent="0.3">
      <c r="B581" s="2" t="str">
        <f>CONCATENATE(Tabla2[[#This Row],[sistema]],Tabla2[[#This Row],[cia]],Tabla2[[#This Row],[producto]],Tabla2[[#This Row],[producto cia]],Tabla2[[#This Row],[tarifa]],Tabla2[[#This Row],[fee]])</f>
        <v>BALEARESENDESAFIJOOPEN(&lt;15&lt;30) PLANA3.0TD-</v>
      </c>
      <c r="C581" s="2" t="s">
        <v>27</v>
      </c>
      <c r="D581" s="3" t="s">
        <v>177</v>
      </c>
      <c r="E581" s="2" t="s">
        <v>101</v>
      </c>
      <c r="F581" s="2" t="s">
        <v>183</v>
      </c>
      <c r="G581" s="2" t="s">
        <v>33</v>
      </c>
      <c r="H581" s="2" t="s">
        <v>0</v>
      </c>
      <c r="I581" s="9">
        <v>3.9892741935483873E-2</v>
      </c>
      <c r="J581" s="10">
        <v>3.0987387096774194E-3</v>
      </c>
      <c r="K581" s="10">
        <v>1.4847483870967742E-2</v>
      </c>
      <c r="L581" s="10">
        <v>1.2466354838709677E-2</v>
      </c>
      <c r="M581" s="10">
        <v>7.9504838709677419E-3</v>
      </c>
      <c r="N581" s="10">
        <v>5.8616451612903226E-3</v>
      </c>
      <c r="O581" s="11">
        <v>0.17129799999999998</v>
      </c>
      <c r="P581" s="11">
        <v>0.17129799999999998</v>
      </c>
      <c r="Q581" s="11">
        <v>0.17129799999999998</v>
      </c>
      <c r="R581" s="11">
        <v>0.17129799999999998</v>
      </c>
      <c r="S581" s="11">
        <v>0.17129799999999998</v>
      </c>
      <c r="T581" s="11">
        <v>0.17129799999999998</v>
      </c>
    </row>
    <row r="582" spans="2:20" ht="21" x14ac:dyDescent="0.3">
      <c r="B582" s="2" t="str">
        <f>CONCATENATE(Tabla2[[#This Row],[sistema]],Tabla2[[#This Row],[cia]],Tabla2[[#This Row],[producto]],Tabla2[[#This Row],[producto cia]],Tabla2[[#This Row],[tarifa]],Tabla2[[#This Row],[fee]])</f>
        <v>BALEARESENDESAFIJOOPEN(&lt;30&lt;50) PLANA3.0TD-</v>
      </c>
      <c r="C582" s="2" t="s">
        <v>27</v>
      </c>
      <c r="D582" s="3" t="s">
        <v>177</v>
      </c>
      <c r="E582" s="2" t="s">
        <v>101</v>
      </c>
      <c r="F582" s="2" t="s">
        <v>184</v>
      </c>
      <c r="G582" s="2" t="s">
        <v>33</v>
      </c>
      <c r="H582" s="2" t="s">
        <v>0</v>
      </c>
      <c r="I582" s="9">
        <v>3.9892741935483873E-2</v>
      </c>
      <c r="J582" s="10">
        <v>3.0987387096774194E-2</v>
      </c>
      <c r="K582" s="10">
        <v>1.4847483870967742E-2</v>
      </c>
      <c r="L582" s="10">
        <v>1.2466354838709677E-2</v>
      </c>
      <c r="M582" s="10">
        <v>7.9504838709677419E-3</v>
      </c>
      <c r="N582" s="10">
        <v>5.8616451612903226E-3</v>
      </c>
      <c r="O582" s="11">
        <v>0.16850999999999999</v>
      </c>
      <c r="P582" s="11">
        <v>0.16850999999999999</v>
      </c>
      <c r="Q582" s="11">
        <v>0.16850999999999999</v>
      </c>
      <c r="R582" s="11">
        <v>0.16850999999999999</v>
      </c>
      <c r="S582" s="11">
        <v>0.16850999999999999</v>
      </c>
      <c r="T582" s="11">
        <v>0.16850999999999999</v>
      </c>
    </row>
    <row r="583" spans="2:20" ht="21" x14ac:dyDescent="0.3">
      <c r="B583" s="2" t="str">
        <f>CONCATENATE(Tabla2[[#This Row],[sistema]],Tabla2[[#This Row],[cia]],Tabla2[[#This Row],[producto]],Tabla2[[#This Row],[producto cia]],Tabla2[[#This Row],[tarifa]],Tabla2[[#This Row],[fee]])</f>
        <v>BALEARESENDESAFIJOOPEN(&lt;50&lt;100) PLANA3.0TD-</v>
      </c>
      <c r="C583" s="2" t="s">
        <v>27</v>
      </c>
      <c r="D583" s="3" t="s">
        <v>177</v>
      </c>
      <c r="E583" s="2" t="s">
        <v>101</v>
      </c>
      <c r="F583" s="2" t="s">
        <v>185</v>
      </c>
      <c r="G583" s="2" t="s">
        <v>33</v>
      </c>
      <c r="H583" s="2" t="s">
        <v>0</v>
      </c>
      <c r="I583" s="9">
        <v>3.9892741935483873E-2</v>
      </c>
      <c r="J583" s="10">
        <v>3.0987387096774194E-2</v>
      </c>
      <c r="K583" s="10">
        <v>1.4847483870967742E-2</v>
      </c>
      <c r="L583" s="10">
        <v>1.2466354838709677E-2</v>
      </c>
      <c r="M583" s="10">
        <v>7.9504838709677419E-3</v>
      </c>
      <c r="N583" s="10">
        <v>5.8616451612903226E-3</v>
      </c>
      <c r="O583" s="11">
        <v>0.16514799999999999</v>
      </c>
      <c r="P583" s="11">
        <v>0.16514799999999999</v>
      </c>
      <c r="Q583" s="11">
        <v>0.16514799999999999</v>
      </c>
      <c r="R583" s="11">
        <v>0.16514799999999999</v>
      </c>
      <c r="S583" s="11">
        <v>0.16514799999999999</v>
      </c>
      <c r="T583" s="11">
        <v>0.16514799999999999</v>
      </c>
    </row>
    <row r="584" spans="2:20" ht="21" x14ac:dyDescent="0.3">
      <c r="B584" s="2" t="str">
        <f>CONCATENATE(Tabla2[[#This Row],[sistema]],Tabla2[[#This Row],[cia]],Tabla2[[#This Row],[producto]],Tabla2[[#This Row],[producto cia]],Tabla2[[#This Row],[tarifa]],Tabla2[[#This Row],[fee]])</f>
        <v>BALEARESENDESAFIJOOPEN(&gt;100) PLANA3.0TD-</v>
      </c>
      <c r="C584" s="2" t="s">
        <v>27</v>
      </c>
      <c r="D584" s="3" t="s">
        <v>177</v>
      </c>
      <c r="E584" s="2" t="s">
        <v>101</v>
      </c>
      <c r="F584" s="2" t="s">
        <v>186</v>
      </c>
      <c r="G584" s="2" t="s">
        <v>33</v>
      </c>
      <c r="H584" s="2" t="s">
        <v>0</v>
      </c>
      <c r="I584" s="9">
        <v>3.9892741935483873E-2</v>
      </c>
      <c r="J584" s="10">
        <v>3.0987387096774194E-2</v>
      </c>
      <c r="K584" s="10">
        <v>1.4847483870967742E-2</v>
      </c>
      <c r="L584" s="10">
        <v>1.2466354838709677E-2</v>
      </c>
      <c r="M584" s="10">
        <v>7.9504838709677419E-3</v>
      </c>
      <c r="N584" s="10">
        <v>5.8616451612903226E-3</v>
      </c>
      <c r="O584" s="11">
        <v>0.16514799999999999</v>
      </c>
      <c r="P584" s="11">
        <v>0.16514799999999999</v>
      </c>
      <c r="Q584" s="11">
        <v>0.16514799999999999</v>
      </c>
      <c r="R584" s="11">
        <v>0.16514799999999999</v>
      </c>
      <c r="S584" s="11">
        <v>0.16514799999999999</v>
      </c>
      <c r="T584" s="11">
        <v>0.16514799999999999</v>
      </c>
    </row>
    <row r="585" spans="2:20" ht="21" x14ac:dyDescent="0.3">
      <c r="B585" s="2" t="str">
        <f>CONCATENATE(Tabla2[[#This Row],[sistema]],Tabla2[[#This Row],[cia]],Tabla2[[#This Row],[producto]],Tabla2[[#This Row],[producto cia]],Tabla2[[#This Row],[tarifa]],Tabla2[[#This Row],[fee]])</f>
        <v>PENINSULAENELUZFIJOEXCELLENT+ 1P2.0TD-</v>
      </c>
      <c r="C585" s="2" t="s">
        <v>57</v>
      </c>
      <c r="D585" s="3" t="s">
        <v>70</v>
      </c>
      <c r="E585" s="2" t="s">
        <v>101</v>
      </c>
      <c r="F585" s="2" t="s">
        <v>187</v>
      </c>
      <c r="G585" s="2" t="s">
        <v>28</v>
      </c>
      <c r="H585" s="2" t="s">
        <v>0</v>
      </c>
      <c r="I585" s="9">
        <v>9.2469999999999997E-2</v>
      </c>
      <c r="J585" s="10">
        <v>3.0081E-2</v>
      </c>
      <c r="K585" s="10">
        <v>0</v>
      </c>
      <c r="L585" s="10">
        <v>0</v>
      </c>
      <c r="M585" s="10">
        <v>0</v>
      </c>
      <c r="N585" s="10">
        <v>0</v>
      </c>
      <c r="O585" s="11">
        <v>0.22906199999999999</v>
      </c>
      <c r="P585" s="11">
        <v>0.22906199999999999</v>
      </c>
      <c r="Q585" s="11">
        <v>0.22906199999999999</v>
      </c>
      <c r="R585" s="11">
        <v>0</v>
      </c>
      <c r="S585" s="11">
        <v>0</v>
      </c>
      <c r="T585" s="11">
        <v>0</v>
      </c>
    </row>
    <row r="586" spans="2:20" ht="21" x14ac:dyDescent="0.3">
      <c r="B586" s="2" t="str">
        <f>CONCATENATE(Tabla2[[#This Row],[sistema]],Tabla2[[#This Row],[cia]],Tabla2[[#This Row],[producto]],Tabla2[[#This Row],[producto cia]],Tabla2[[#This Row],[tarifa]],Tabla2[[#This Row],[fee]])</f>
        <v>PENINSULAENELUZFIJOEXCELLENT+ 3P2.0TD-</v>
      </c>
      <c r="C586" s="2" t="s">
        <v>57</v>
      </c>
      <c r="D586" s="3" t="s">
        <v>70</v>
      </c>
      <c r="E586" s="2" t="s">
        <v>101</v>
      </c>
      <c r="F586" s="2" t="s">
        <v>188</v>
      </c>
      <c r="G586" s="2" t="s">
        <v>28</v>
      </c>
      <c r="H586" s="2" t="s">
        <v>0</v>
      </c>
      <c r="I586" s="9">
        <v>9.2469999999999997E-2</v>
      </c>
      <c r="J586" s="10">
        <v>3.0081E-2</v>
      </c>
      <c r="K586" s="10">
        <v>0</v>
      </c>
      <c r="L586" s="10">
        <v>0</v>
      </c>
      <c r="M586" s="10">
        <v>0</v>
      </c>
      <c r="N586" s="10">
        <v>0</v>
      </c>
      <c r="O586" s="11">
        <v>0.27329300000000001</v>
      </c>
      <c r="P586" s="11">
        <v>0.24457899999999999</v>
      </c>
      <c r="Q586" s="11">
        <v>0.18482000000000001</v>
      </c>
      <c r="R586" s="11">
        <v>0</v>
      </c>
      <c r="S586" s="11">
        <v>0</v>
      </c>
      <c r="T586" s="11">
        <v>0</v>
      </c>
    </row>
    <row r="587" spans="2:20" ht="21" x14ac:dyDescent="0.3">
      <c r="B587" s="2" t="str">
        <f>CONCATENATE(Tabla2[[#This Row],[sistema]],Tabla2[[#This Row],[cia]],Tabla2[[#This Row],[producto]],Tabla2[[#This Row],[producto cia]],Tabla2[[#This Row],[tarifa]],Tabla2[[#This Row],[fee]])</f>
        <v>PENINSULAENELUZFIJOEXCELLENT+3.0TD-</v>
      </c>
      <c r="C587" s="2" t="s">
        <v>57</v>
      </c>
      <c r="D587" s="3" t="s">
        <v>70</v>
      </c>
      <c r="E587" s="2" t="s">
        <v>101</v>
      </c>
      <c r="F587" s="2" t="s">
        <v>189</v>
      </c>
      <c r="G587" s="2" t="s">
        <v>33</v>
      </c>
      <c r="H587" s="2" t="s">
        <v>0</v>
      </c>
      <c r="I587" s="9">
        <v>3.0127999999999999E-2</v>
      </c>
      <c r="J587" s="10">
        <v>2.5968000000000001E-2</v>
      </c>
      <c r="K587" s="10">
        <v>1.6105999999999999E-2</v>
      </c>
      <c r="L587" s="10">
        <v>1.3642E-2</v>
      </c>
      <c r="M587" s="10">
        <v>8.966E-3</v>
      </c>
      <c r="N587" s="10">
        <v>8.7770000000000001E-3</v>
      </c>
      <c r="O587" s="11">
        <v>0.303257</v>
      </c>
      <c r="P587" s="11">
        <v>0.29296</v>
      </c>
      <c r="Q587" s="11">
        <v>0.227243</v>
      </c>
      <c r="R587" s="11">
        <v>0.21357200000000001</v>
      </c>
      <c r="S587" s="11">
        <v>0.21263799999999999</v>
      </c>
      <c r="T587" s="11">
        <v>0.20036799999999999</v>
      </c>
    </row>
    <row r="588" spans="2:20" ht="21" x14ac:dyDescent="0.3">
      <c r="B588" s="2" t="str">
        <f>CONCATENATE(Tabla2[[#This Row],[sistema]],Tabla2[[#This Row],[cia]],Tabla2[[#This Row],[producto]],Tabla2[[#This Row],[producto cia]],Tabla2[[#This Row],[tarifa]],Tabla2[[#This Row],[fee]])</f>
        <v>PENINSULAEVOLVEFIJOGOLD2.0TD-</v>
      </c>
      <c r="C588" s="2" t="s">
        <v>57</v>
      </c>
      <c r="D588" s="3" t="s">
        <v>190</v>
      </c>
      <c r="E588" s="2" t="s">
        <v>101</v>
      </c>
      <c r="F588" s="2" t="s">
        <v>191</v>
      </c>
      <c r="G588" s="2" t="s">
        <v>28</v>
      </c>
      <c r="H588" s="2" t="s">
        <v>0</v>
      </c>
      <c r="I588" s="9">
        <v>0.102419</v>
      </c>
      <c r="J588" s="10">
        <v>3.6554999999999997E-2</v>
      </c>
      <c r="K588" s="10">
        <v>0</v>
      </c>
      <c r="L588" s="10">
        <v>0</v>
      </c>
      <c r="M588" s="10">
        <v>0</v>
      </c>
      <c r="N588" s="10">
        <v>0</v>
      </c>
      <c r="O588" s="11">
        <v>0.22533800000000001</v>
      </c>
      <c r="P588" s="11">
        <v>0.22533800000000001</v>
      </c>
      <c r="Q588" s="11">
        <v>0.22533800000000001</v>
      </c>
      <c r="R588" s="11">
        <v>0</v>
      </c>
      <c r="S588" s="11">
        <v>0</v>
      </c>
      <c r="T588" s="11">
        <v>0</v>
      </c>
    </row>
    <row r="589" spans="2:20" ht="21" x14ac:dyDescent="0.3">
      <c r="B589" s="2" t="str">
        <f>CONCATENATE(Tabla2[[#This Row],[sistema]],Tabla2[[#This Row],[cia]],Tabla2[[#This Row],[producto]],Tabla2[[#This Row],[producto cia]],Tabla2[[#This Row],[tarifa]],Tabla2[[#This Row],[fee]])</f>
        <v>CANARIASEVOLVEFIJOGOLD2.0TD-</v>
      </c>
      <c r="C589" s="2" t="s">
        <v>54</v>
      </c>
      <c r="D589" s="3" t="s">
        <v>190</v>
      </c>
      <c r="E589" s="2" t="s">
        <v>101</v>
      </c>
      <c r="F589" s="2" t="s">
        <v>191</v>
      </c>
      <c r="G589" s="2" t="s">
        <v>28</v>
      </c>
      <c r="H589" s="2" t="s">
        <v>0</v>
      </c>
      <c r="I589" s="9">
        <v>0.102419</v>
      </c>
      <c r="J589" s="10">
        <v>3.6554999999999997E-2</v>
      </c>
      <c r="K589" s="10">
        <v>0</v>
      </c>
      <c r="L589" s="10">
        <v>0</v>
      </c>
      <c r="M589" s="10">
        <v>0</v>
      </c>
      <c r="N589" s="10">
        <v>0</v>
      </c>
      <c r="O589" s="11">
        <v>0.22533800000000001</v>
      </c>
      <c r="P589" s="11">
        <v>0.22533800000000001</v>
      </c>
      <c r="Q589" s="11">
        <v>0.22533800000000001</v>
      </c>
      <c r="R589" s="11">
        <v>0</v>
      </c>
      <c r="S589" s="11">
        <v>0</v>
      </c>
      <c r="T589" s="11">
        <v>0</v>
      </c>
    </row>
    <row r="590" spans="2:20" ht="21" x14ac:dyDescent="0.3">
      <c r="B590" s="2" t="str">
        <f>CONCATENATE(Tabla2[[#This Row],[sistema]],Tabla2[[#This Row],[cia]],Tabla2[[#This Row],[producto]],Tabla2[[#This Row],[producto cia]],Tabla2[[#This Row],[tarifa]],Tabla2[[#This Row],[fee]])</f>
        <v>BALEARESEVOLVEFIJOGOLD2.0TD-</v>
      </c>
      <c r="C590" s="2" t="s">
        <v>27</v>
      </c>
      <c r="D590" s="3" t="s">
        <v>190</v>
      </c>
      <c r="E590" s="2" t="s">
        <v>101</v>
      </c>
      <c r="F590" s="2" t="s">
        <v>191</v>
      </c>
      <c r="G590" s="2" t="s">
        <v>28</v>
      </c>
      <c r="H590" s="2" t="s">
        <v>0</v>
      </c>
      <c r="I590" s="9">
        <v>0.102419</v>
      </c>
      <c r="J590" s="10">
        <v>3.6554999999999997E-2</v>
      </c>
      <c r="K590" s="10">
        <v>0</v>
      </c>
      <c r="L590" s="10">
        <v>0</v>
      </c>
      <c r="M590" s="10">
        <v>0</v>
      </c>
      <c r="N590" s="10">
        <v>0</v>
      </c>
      <c r="O590" s="11">
        <v>0.22533800000000001</v>
      </c>
      <c r="P590" s="11">
        <v>0.22533800000000001</v>
      </c>
      <c r="Q590" s="11">
        <v>0.22533800000000001</v>
      </c>
      <c r="R590" s="11">
        <v>0</v>
      </c>
      <c r="S590" s="11">
        <v>0</v>
      </c>
      <c r="T590" s="11">
        <v>0</v>
      </c>
    </row>
    <row r="591" spans="2:20" ht="21" x14ac:dyDescent="0.3">
      <c r="B591" s="2" t="str">
        <f>CONCATENATE(Tabla2[[#This Row],[sistema]],Tabla2[[#This Row],[cia]],Tabla2[[#This Row],[producto]],Tabla2[[#This Row],[producto cia]],Tabla2[[#This Row],[tarifa]],Tabla2[[#This Row],[fee]])</f>
        <v>PENINSULAEVOLVEFIJOGOLD3.0TD-</v>
      </c>
      <c r="C591" s="2" t="s">
        <v>57</v>
      </c>
      <c r="D591" s="3" t="s">
        <v>190</v>
      </c>
      <c r="E591" s="2" t="s">
        <v>101</v>
      </c>
      <c r="F591" s="2" t="s">
        <v>191</v>
      </c>
      <c r="G591" s="2" t="s">
        <v>33</v>
      </c>
      <c r="H591" s="2" t="s">
        <v>0</v>
      </c>
      <c r="I591" s="9">
        <v>4.3788000000000001E-2</v>
      </c>
      <c r="J591" s="10">
        <v>3.8080000000000003E-2</v>
      </c>
      <c r="K591" s="10">
        <v>1.6444E-2</v>
      </c>
      <c r="L591" s="10">
        <v>1.549E-2</v>
      </c>
      <c r="M591" s="10">
        <v>1.2966E-2</v>
      </c>
      <c r="N591" s="10">
        <v>1.0962E-2</v>
      </c>
      <c r="O591" s="11">
        <v>0.19969700000000001</v>
      </c>
      <c r="P591" s="11">
        <v>0.19969700000000001</v>
      </c>
      <c r="Q591" s="11">
        <v>0.19969700000000001</v>
      </c>
      <c r="R591" s="11">
        <v>0.19969700000000001</v>
      </c>
      <c r="S591" s="11">
        <v>0.19969700000000001</v>
      </c>
      <c r="T591" s="11">
        <v>0.19969700000000001</v>
      </c>
    </row>
    <row r="592" spans="2:20" ht="21" x14ac:dyDescent="0.3">
      <c r="B592" s="2" t="str">
        <f>CONCATENATE(Tabla2[[#This Row],[sistema]],Tabla2[[#This Row],[cia]],Tabla2[[#This Row],[producto]],Tabla2[[#This Row],[producto cia]],Tabla2[[#This Row],[tarifa]],Tabla2[[#This Row],[fee]])</f>
        <v>CANARIASEVOLVEFIJOGOLD3.0TD-</v>
      </c>
      <c r="C592" s="2" t="s">
        <v>54</v>
      </c>
      <c r="D592" s="3" t="s">
        <v>190</v>
      </c>
      <c r="E592" s="2" t="s">
        <v>101</v>
      </c>
      <c r="F592" s="2" t="s">
        <v>191</v>
      </c>
      <c r="G592" s="2" t="s">
        <v>33</v>
      </c>
      <c r="H592" s="2" t="s">
        <v>0</v>
      </c>
      <c r="I592" s="9">
        <v>4.3788000000000001E-2</v>
      </c>
      <c r="J592" s="10">
        <v>3.8080000000000003E-2</v>
      </c>
      <c r="K592" s="10">
        <v>1.6444E-2</v>
      </c>
      <c r="L592" s="10">
        <v>1.549E-2</v>
      </c>
      <c r="M592" s="10">
        <v>1.2966E-2</v>
      </c>
      <c r="N592" s="10">
        <v>1.0962E-2</v>
      </c>
      <c r="O592" s="11">
        <v>0.19969700000000001</v>
      </c>
      <c r="P592" s="11">
        <v>0.19969700000000001</v>
      </c>
      <c r="Q592" s="11">
        <v>0.19969700000000001</v>
      </c>
      <c r="R592" s="11">
        <v>0.19969700000000001</v>
      </c>
      <c r="S592" s="11">
        <v>0.19969700000000001</v>
      </c>
      <c r="T592" s="11">
        <v>0.19969700000000001</v>
      </c>
    </row>
    <row r="593" spans="2:20" ht="21" x14ac:dyDescent="0.3">
      <c r="B593" s="2" t="str">
        <f>CONCATENATE(Tabla2[[#This Row],[sistema]],Tabla2[[#This Row],[cia]],Tabla2[[#This Row],[producto]],Tabla2[[#This Row],[producto cia]],Tabla2[[#This Row],[tarifa]],Tabla2[[#This Row],[fee]])</f>
        <v>BALEARESEVOLVEFIJOGOLD3.0TD-</v>
      </c>
      <c r="C593" s="2" t="s">
        <v>27</v>
      </c>
      <c r="D593" s="3" t="s">
        <v>190</v>
      </c>
      <c r="E593" s="2" t="s">
        <v>101</v>
      </c>
      <c r="F593" s="2" t="s">
        <v>191</v>
      </c>
      <c r="G593" s="2" t="s">
        <v>33</v>
      </c>
      <c r="H593" s="2" t="s">
        <v>0</v>
      </c>
      <c r="I593" s="9">
        <v>4.3788000000000001E-2</v>
      </c>
      <c r="J593" s="10">
        <v>3.8080000000000003E-2</v>
      </c>
      <c r="K593" s="10">
        <v>1.6444E-2</v>
      </c>
      <c r="L593" s="10">
        <v>1.549E-2</v>
      </c>
      <c r="M593" s="10">
        <v>1.2966E-2</v>
      </c>
      <c r="N593" s="10">
        <v>1.0962E-2</v>
      </c>
      <c r="O593" s="11">
        <v>0.19969700000000001</v>
      </c>
      <c r="P593" s="11">
        <v>0.19969700000000001</v>
      </c>
      <c r="Q593" s="11">
        <v>0.19969700000000001</v>
      </c>
      <c r="R593" s="11">
        <v>0.19969700000000001</v>
      </c>
      <c r="S593" s="11">
        <v>0.19969700000000001</v>
      </c>
      <c r="T593" s="11">
        <v>0.19969700000000001</v>
      </c>
    </row>
    <row r="594" spans="2:20" ht="21" x14ac:dyDescent="0.3">
      <c r="B594" s="2" t="str">
        <f>CONCATENATE(Tabla2[[#This Row],[sistema]],Tabla2[[#This Row],[cia]],Tabla2[[#This Row],[producto]],Tabla2[[#This Row],[producto cia]],Tabla2[[#This Row],[tarifa]],Tabla2[[#This Row],[fee]])</f>
        <v>PENINSULAEVOLVEFIJOSILVER3.0TD-</v>
      </c>
      <c r="C594" s="2" t="s">
        <v>57</v>
      </c>
      <c r="D594" s="3" t="s">
        <v>190</v>
      </c>
      <c r="E594" s="2" t="s">
        <v>101</v>
      </c>
      <c r="F594" s="2" t="s">
        <v>192</v>
      </c>
      <c r="G594" s="2" t="s">
        <v>33</v>
      </c>
      <c r="H594" s="2" t="s">
        <v>0</v>
      </c>
      <c r="I594" s="9">
        <v>3.8308000000000002E-2</v>
      </c>
      <c r="J594" s="10">
        <v>3.2599999999999997E-2</v>
      </c>
      <c r="K594" s="10">
        <v>1.0965000000000001E-2</v>
      </c>
      <c r="L594" s="10">
        <v>1.0011000000000001E-2</v>
      </c>
      <c r="M594" s="10">
        <v>7.4869999999999997E-3</v>
      </c>
      <c r="N594" s="10">
        <v>5.483E-3</v>
      </c>
      <c r="O594" s="11">
        <v>0.23883299999999999</v>
      </c>
      <c r="P594" s="11">
        <v>0.23883299999999999</v>
      </c>
      <c r="Q594" s="11">
        <v>0.23883299999999999</v>
      </c>
      <c r="R594" s="11">
        <v>0.23883299999999999</v>
      </c>
      <c r="S594" s="11">
        <v>0.23883299999999999</v>
      </c>
      <c r="T594" s="11">
        <v>0.23883299999999999</v>
      </c>
    </row>
    <row r="595" spans="2:20" ht="21" x14ac:dyDescent="0.3">
      <c r="B595" s="2" t="str">
        <f>CONCATENATE(Tabla2[[#This Row],[sistema]],Tabla2[[#This Row],[cia]],Tabla2[[#This Row],[producto]],Tabla2[[#This Row],[producto cia]],Tabla2[[#This Row],[tarifa]],Tabla2[[#This Row],[fee]])</f>
        <v>CANARIASEVOLVEFIJOSILVER3.0TD-</v>
      </c>
      <c r="C595" s="2" t="s">
        <v>54</v>
      </c>
      <c r="D595" s="3" t="s">
        <v>190</v>
      </c>
      <c r="E595" s="2" t="s">
        <v>101</v>
      </c>
      <c r="F595" s="2" t="s">
        <v>192</v>
      </c>
      <c r="G595" s="2" t="s">
        <v>33</v>
      </c>
      <c r="H595" s="2" t="s">
        <v>0</v>
      </c>
      <c r="I595" s="9">
        <v>3.8308000000000002E-2</v>
      </c>
      <c r="J595" s="10">
        <v>3.2599999999999997E-2</v>
      </c>
      <c r="K595" s="10">
        <v>1.0965000000000001E-2</v>
      </c>
      <c r="L595" s="10">
        <v>1.0011000000000001E-2</v>
      </c>
      <c r="M595" s="10">
        <v>7.4869999999999997E-3</v>
      </c>
      <c r="N595" s="10">
        <v>5.483E-3</v>
      </c>
      <c r="O595" s="11">
        <v>0.23883299999999999</v>
      </c>
      <c r="P595" s="11">
        <v>0.23883299999999999</v>
      </c>
      <c r="Q595" s="11">
        <v>0.23883299999999999</v>
      </c>
      <c r="R595" s="11">
        <v>0.23883299999999999</v>
      </c>
      <c r="S595" s="11">
        <v>0.23883299999999999</v>
      </c>
      <c r="T595" s="11">
        <v>0.23883299999999999</v>
      </c>
    </row>
    <row r="596" spans="2:20" ht="21" x14ac:dyDescent="0.3">
      <c r="B596" s="2" t="str">
        <f>CONCATENATE(Tabla2[[#This Row],[sistema]],Tabla2[[#This Row],[cia]],Tabla2[[#This Row],[producto]],Tabla2[[#This Row],[producto cia]],Tabla2[[#This Row],[tarifa]],Tabla2[[#This Row],[fee]])</f>
        <v>BALEARESEVOLVEFIJOSILVER3.0TD-</v>
      </c>
      <c r="C596" s="2" t="s">
        <v>27</v>
      </c>
      <c r="D596" s="3" t="s">
        <v>190</v>
      </c>
      <c r="E596" s="2" t="s">
        <v>101</v>
      </c>
      <c r="F596" s="2" t="s">
        <v>192</v>
      </c>
      <c r="G596" s="2" t="s">
        <v>33</v>
      </c>
      <c r="H596" s="2" t="s">
        <v>0</v>
      </c>
      <c r="I596" s="9">
        <v>3.8308000000000002E-2</v>
      </c>
      <c r="J596" s="10">
        <v>3.2599999999999997E-2</v>
      </c>
      <c r="K596" s="10">
        <v>1.0965000000000001E-2</v>
      </c>
      <c r="L596" s="10">
        <v>1.0011000000000001E-2</v>
      </c>
      <c r="M596" s="10">
        <v>7.4869999999999997E-3</v>
      </c>
      <c r="N596" s="10">
        <v>5.483E-3</v>
      </c>
      <c r="O596" s="11">
        <v>0.23883299999999999</v>
      </c>
      <c r="P596" s="11">
        <v>0.23883299999999999</v>
      </c>
      <c r="Q596" s="11">
        <v>0.23883299999999999</v>
      </c>
      <c r="R596" s="11">
        <v>0.23883299999999999</v>
      </c>
      <c r="S596" s="11">
        <v>0.23883299999999999</v>
      </c>
      <c r="T596" s="11">
        <v>0.23883299999999999</v>
      </c>
    </row>
    <row r="597" spans="2:20" ht="21" x14ac:dyDescent="0.3">
      <c r="B597" s="2" t="str">
        <f>CONCATENATE(Tabla2[[#This Row],[sistema]],Tabla2[[#This Row],[cia]],Tabla2[[#This Row],[producto]],Tabla2[[#This Row],[producto cia]],Tabla2[[#This Row],[tarifa]],Tabla2[[#This Row],[fee]])</f>
        <v>PENINSULAFACTORFIJODOMESTICO_EXTRA1P2.0TD-</v>
      </c>
      <c r="C597" s="2" t="s">
        <v>57</v>
      </c>
      <c r="D597" s="3" t="s">
        <v>100</v>
      </c>
      <c r="E597" s="2" t="s">
        <v>101</v>
      </c>
      <c r="F597" s="2" t="s">
        <v>102</v>
      </c>
      <c r="G597" s="2" t="s">
        <v>28</v>
      </c>
      <c r="H597" s="2" t="s">
        <v>0</v>
      </c>
      <c r="I597" s="9">
        <v>8.6653271232876694E-2</v>
      </c>
      <c r="J597" s="10">
        <v>2.1304526027397262E-2</v>
      </c>
      <c r="K597" s="10">
        <v>0</v>
      </c>
      <c r="L597" s="10">
        <v>0</v>
      </c>
      <c r="M597" s="10">
        <v>0</v>
      </c>
      <c r="N597" s="10">
        <v>0</v>
      </c>
      <c r="O597" s="11">
        <v>0.20502161380168749</v>
      </c>
      <c r="P597" s="11">
        <v>0.20502161380168749</v>
      </c>
      <c r="Q597" s="11">
        <v>0.20502161380168749</v>
      </c>
      <c r="R597" s="11">
        <v>0</v>
      </c>
      <c r="S597" s="11">
        <v>0</v>
      </c>
      <c r="T597" s="11">
        <v>0</v>
      </c>
    </row>
    <row r="598" spans="2:20" ht="21" x14ac:dyDescent="0.3">
      <c r="B598" s="2" t="str">
        <f>CONCATENATE(Tabla2[[#This Row],[sistema]],Tabla2[[#This Row],[cia]],Tabla2[[#This Row],[producto]],Tabla2[[#This Row],[producto cia]],Tabla2[[#This Row],[tarifa]],Tabla2[[#This Row],[fee]])</f>
        <v>PENINSULAFACTORFIJODOMESTICO_EXTRA3P2.0TD-</v>
      </c>
      <c r="C598" s="2" t="s">
        <v>57</v>
      </c>
      <c r="D598" s="3" t="s">
        <v>100</v>
      </c>
      <c r="E598" s="2" t="s">
        <v>101</v>
      </c>
      <c r="F598" s="2" t="s">
        <v>103</v>
      </c>
      <c r="G598" s="2" t="s">
        <v>28</v>
      </c>
      <c r="H598" s="2" t="s">
        <v>0</v>
      </c>
      <c r="I598" s="9">
        <v>8.6653271232876694E-2</v>
      </c>
      <c r="J598" s="10">
        <v>2.1304526027397262E-2</v>
      </c>
      <c r="K598" s="10">
        <v>0</v>
      </c>
      <c r="L598" s="10">
        <v>0</v>
      </c>
      <c r="M598" s="10">
        <v>0</v>
      </c>
      <c r="N598" s="10">
        <v>0</v>
      </c>
      <c r="O598" s="11">
        <v>0.25395131999999998</v>
      </c>
      <c r="P598" s="11">
        <v>0.19481775125</v>
      </c>
      <c r="Q598" s="11">
        <v>0.17938470150375002</v>
      </c>
      <c r="R598" s="11">
        <v>0</v>
      </c>
      <c r="S598" s="11">
        <v>0</v>
      </c>
      <c r="T598" s="11">
        <v>0</v>
      </c>
    </row>
    <row r="599" spans="2:20" ht="21" x14ac:dyDescent="0.3">
      <c r="B599" s="2" t="str">
        <f>CONCATENATE(Tabla2[[#This Row],[sistema]],Tabla2[[#This Row],[cia]],Tabla2[[#This Row],[producto]],Tabla2[[#This Row],[producto cia]],Tabla2[[#This Row],[tarifa]],Tabla2[[#This Row],[fee]])</f>
        <v>PENINSULAFACTORFIJODOMESTICO_MINI2.0TD-</v>
      </c>
      <c r="C599" s="2" t="s">
        <v>57</v>
      </c>
      <c r="D599" s="3" t="s">
        <v>100</v>
      </c>
      <c r="E599" s="2" t="s">
        <v>101</v>
      </c>
      <c r="F599" s="2" t="s">
        <v>104</v>
      </c>
      <c r="G599" s="2" t="s">
        <v>28</v>
      </c>
      <c r="H599" s="2" t="s">
        <v>0</v>
      </c>
      <c r="I599" s="9">
        <v>7.1260273972602747E-2</v>
      </c>
      <c r="J599" s="10">
        <v>7.1260273972602747E-2</v>
      </c>
      <c r="K599" s="10">
        <v>0</v>
      </c>
      <c r="L599" s="10">
        <v>0</v>
      </c>
      <c r="M599" s="10">
        <v>0</v>
      </c>
      <c r="N599" s="10">
        <v>0</v>
      </c>
      <c r="O599" s="11">
        <v>0.175987</v>
      </c>
      <c r="P599" s="11">
        <v>0.175987</v>
      </c>
      <c r="Q599" s="11">
        <v>0.175987</v>
      </c>
      <c r="R599" s="11">
        <v>0</v>
      </c>
      <c r="S599" s="11">
        <v>0</v>
      </c>
      <c r="T599" s="11">
        <v>0</v>
      </c>
    </row>
    <row r="600" spans="2:20" ht="21" x14ac:dyDescent="0.3">
      <c r="B600" s="2" t="str">
        <f>CONCATENATE(Tabla2[[#This Row],[sistema]],Tabla2[[#This Row],[cia]],Tabla2[[#This Row],[producto]],Tabla2[[#This Row],[producto cia]],Tabla2[[#This Row],[tarifa]],Tabla2[[#This Row],[fee]])</f>
        <v>PENINSULAFACTORFIJODOMESTICO_Precio WEB3P2.0TD-</v>
      </c>
      <c r="C600" s="2" t="s">
        <v>57</v>
      </c>
      <c r="D600" s="3" t="s">
        <v>100</v>
      </c>
      <c r="E600" s="2" t="s">
        <v>101</v>
      </c>
      <c r="F600" s="2" t="s">
        <v>105</v>
      </c>
      <c r="G600" s="2" t="s">
        <v>28</v>
      </c>
      <c r="H600" s="2" t="s">
        <v>0</v>
      </c>
      <c r="I600" s="9">
        <v>6.9542616438356158E-2</v>
      </c>
      <c r="J600" s="10">
        <v>3.6786657534246575E-3</v>
      </c>
      <c r="K600" s="10">
        <v>0</v>
      </c>
      <c r="L600" s="10">
        <v>0</v>
      </c>
      <c r="M600" s="10">
        <v>0</v>
      </c>
      <c r="N600" s="10">
        <v>0</v>
      </c>
      <c r="O600" s="11">
        <v>0.25734074999999973</v>
      </c>
      <c r="P600" s="11">
        <v>0.2188340012499996</v>
      </c>
      <c r="Q600" s="11">
        <v>0.17054515037499976</v>
      </c>
      <c r="R600" s="11">
        <v>0</v>
      </c>
      <c r="S600" s="11">
        <v>0</v>
      </c>
      <c r="T600" s="11">
        <v>0</v>
      </c>
    </row>
    <row r="601" spans="2:20" ht="21" x14ac:dyDescent="0.3">
      <c r="B601" s="2" t="str">
        <f>CONCATENATE(Tabla2[[#This Row],[sistema]],Tabla2[[#This Row],[cia]],Tabla2[[#This Row],[producto]],Tabla2[[#This Row],[producto cia]],Tabla2[[#This Row],[tarifa]],Tabla2[[#This Row],[fee]])</f>
        <v>PENINSULAFACTORFIJODOMESTICO_PRIME2.0TD-</v>
      </c>
      <c r="C601" s="2" t="s">
        <v>57</v>
      </c>
      <c r="D601" s="3" t="s">
        <v>100</v>
      </c>
      <c r="E601" s="2" t="s">
        <v>101</v>
      </c>
      <c r="F601" s="2" t="s">
        <v>106</v>
      </c>
      <c r="G601" s="2" t="s">
        <v>28</v>
      </c>
      <c r="H601" s="2" t="s">
        <v>0</v>
      </c>
      <c r="I601" s="9">
        <v>8.9447791780821892E-2</v>
      </c>
      <c r="J601" s="10">
        <v>2.4356799999999998E-2</v>
      </c>
      <c r="K601" s="10">
        <v>0</v>
      </c>
      <c r="L601" s="10">
        <v>0</v>
      </c>
      <c r="M601" s="10">
        <v>0</v>
      </c>
      <c r="N601" s="10">
        <v>0</v>
      </c>
      <c r="O601" s="11">
        <v>0.23352161380168746</v>
      </c>
      <c r="P601" s="11">
        <v>0.23352161380168746</v>
      </c>
      <c r="Q601" s="11">
        <v>0.23352161380168746</v>
      </c>
      <c r="R601" s="11">
        <v>0</v>
      </c>
      <c r="S601" s="11">
        <v>0</v>
      </c>
      <c r="T601" s="11">
        <v>0</v>
      </c>
    </row>
    <row r="602" spans="2:20" ht="21" x14ac:dyDescent="0.3">
      <c r="B602" s="2" t="str">
        <f>CONCATENATE(Tabla2[[#This Row],[sistema]],Tabla2[[#This Row],[cia]],Tabla2[[#This Row],[producto]],Tabla2[[#This Row],[producto cia]],Tabla2[[#This Row],[tarifa]],Tabla2[[#This Row],[fee]])</f>
        <v>PENINSULAFACTORFIJONEGOCIO_AHORRO2.0TD-</v>
      </c>
      <c r="C602" s="2" t="s">
        <v>57</v>
      </c>
      <c r="D602" s="3" t="s">
        <v>100</v>
      </c>
      <c r="E602" s="2" t="s">
        <v>101</v>
      </c>
      <c r="F602" s="2" t="s">
        <v>107</v>
      </c>
      <c r="G602" s="2" t="s">
        <v>28</v>
      </c>
      <c r="H602" s="2" t="s">
        <v>0</v>
      </c>
      <c r="I602" s="9">
        <v>6.9542616438356158E-2</v>
      </c>
      <c r="J602" s="10">
        <v>3.6786657534246575E-3</v>
      </c>
      <c r="K602" s="10">
        <v>0</v>
      </c>
      <c r="L602" s="10">
        <v>0</v>
      </c>
      <c r="M602" s="10">
        <v>0</v>
      </c>
      <c r="N602" s="10">
        <v>0</v>
      </c>
      <c r="O602" s="11">
        <v>0.27289200000000002</v>
      </c>
      <c r="P602" s="11">
        <v>0.20699500000000001</v>
      </c>
      <c r="Q602" s="11">
        <v>0.16370699999999999</v>
      </c>
      <c r="R602" s="11">
        <v>0</v>
      </c>
      <c r="S602" s="11">
        <v>0</v>
      </c>
      <c r="T602" s="11">
        <v>0</v>
      </c>
    </row>
    <row r="603" spans="2:20" ht="21" x14ac:dyDescent="0.3">
      <c r="B603" s="2" t="str">
        <f>CONCATENATE(Tabla2[[#This Row],[sistema]],Tabla2[[#This Row],[cia]],Tabla2[[#This Row],[producto]],Tabla2[[#This Row],[producto cia]],Tabla2[[#This Row],[tarifa]],Tabla2[[#This Row],[fee]])</f>
        <v>PENINSULAFACTORFIJONEGOCIO_AHORRO1P2.0TD-</v>
      </c>
      <c r="C603" s="2" t="s">
        <v>57</v>
      </c>
      <c r="D603" s="3" t="s">
        <v>100</v>
      </c>
      <c r="E603" s="2" t="s">
        <v>101</v>
      </c>
      <c r="F603" s="2" t="s">
        <v>108</v>
      </c>
      <c r="G603" s="2" t="s">
        <v>28</v>
      </c>
      <c r="H603" s="2" t="s">
        <v>0</v>
      </c>
      <c r="I603" s="9">
        <v>6.9542616438356158E-2</v>
      </c>
      <c r="J603" s="10">
        <v>3.6786657534246575E-3</v>
      </c>
      <c r="K603" s="10">
        <v>0</v>
      </c>
      <c r="L603" s="10">
        <v>0</v>
      </c>
      <c r="M603" s="10">
        <v>0</v>
      </c>
      <c r="N603" s="10">
        <v>0</v>
      </c>
      <c r="O603" s="11">
        <v>0.20924211000000001</v>
      </c>
      <c r="P603" s="11">
        <v>0.20924211000000001</v>
      </c>
      <c r="Q603" s="11">
        <v>0.20924211000000001</v>
      </c>
      <c r="R603" s="11">
        <v>0</v>
      </c>
      <c r="S603" s="11">
        <v>0</v>
      </c>
      <c r="T603" s="11">
        <v>0</v>
      </c>
    </row>
    <row r="604" spans="2:20" ht="21" x14ac:dyDescent="0.3">
      <c r="B604" s="2" t="str">
        <f>CONCATENATE(Tabla2[[#This Row],[sistema]],Tabla2[[#This Row],[cia]],Tabla2[[#This Row],[producto]],Tabla2[[#This Row],[producto cia]],Tabla2[[#This Row],[tarifa]],Tabla2[[#This Row],[fee]])</f>
        <v>PENINSULAFACTORFIJONEGOCIO_EXTRA2.0TD-</v>
      </c>
      <c r="C604" s="2" t="s">
        <v>57</v>
      </c>
      <c r="D604" s="3" t="s">
        <v>100</v>
      </c>
      <c r="E604" s="2" t="s">
        <v>101</v>
      </c>
      <c r="F604" s="2" t="s">
        <v>109</v>
      </c>
      <c r="G604" s="2" t="s">
        <v>28</v>
      </c>
      <c r="H604" s="2" t="s">
        <v>0</v>
      </c>
      <c r="I604" s="9">
        <v>8.9024605479452054E-2</v>
      </c>
      <c r="J604" s="10">
        <v>2.6972389041095887E-2</v>
      </c>
      <c r="K604" s="10">
        <v>0</v>
      </c>
      <c r="L604" s="10">
        <v>0</v>
      </c>
      <c r="M604" s="10">
        <v>0</v>
      </c>
      <c r="N604" s="10">
        <v>0</v>
      </c>
      <c r="O604" s="11">
        <v>0.20841899999999999</v>
      </c>
      <c r="P604" s="11">
        <v>0.19958490000000001</v>
      </c>
      <c r="Q604" s="11">
        <v>0.189555</v>
      </c>
      <c r="R604" s="11">
        <v>0</v>
      </c>
      <c r="S604" s="11">
        <v>0</v>
      </c>
      <c r="T604" s="11">
        <v>0</v>
      </c>
    </row>
    <row r="605" spans="2:20" ht="21" x14ac:dyDescent="0.3">
      <c r="B605" s="2" t="str">
        <f>CONCATENATE(Tabla2[[#This Row],[sistema]],Tabla2[[#This Row],[cia]],Tabla2[[#This Row],[producto]],Tabla2[[#This Row],[producto cia]],Tabla2[[#This Row],[tarifa]],Tabla2[[#This Row],[fee]])</f>
        <v>PENINSULAFACTORFIJONEGOCIO_EXTRA1P2.0TD-</v>
      </c>
      <c r="C605" s="2" t="s">
        <v>57</v>
      </c>
      <c r="D605" s="3" t="s">
        <v>100</v>
      </c>
      <c r="E605" s="2" t="s">
        <v>101</v>
      </c>
      <c r="F605" s="2" t="s">
        <v>110</v>
      </c>
      <c r="G605" s="2" t="s">
        <v>28</v>
      </c>
      <c r="H605" s="2" t="s">
        <v>0</v>
      </c>
      <c r="I605" s="9">
        <v>8.9024605479452054E-2</v>
      </c>
      <c r="J605" s="10">
        <v>2.6972389041095887E-2</v>
      </c>
      <c r="K605" s="10">
        <v>0</v>
      </c>
      <c r="L605" s="10">
        <v>0</v>
      </c>
      <c r="M605" s="10">
        <v>0</v>
      </c>
      <c r="N605" s="10">
        <v>0</v>
      </c>
      <c r="O605" s="11">
        <v>0.19899787999999999</v>
      </c>
      <c r="P605" s="11">
        <v>0.19899787999999999</v>
      </c>
      <c r="Q605" s="11">
        <v>0.19899787999999999</v>
      </c>
      <c r="R605" s="11">
        <v>0</v>
      </c>
      <c r="S605" s="11">
        <v>0</v>
      </c>
      <c r="T605" s="11">
        <v>0</v>
      </c>
    </row>
    <row r="606" spans="2:20" ht="21" x14ac:dyDescent="0.3">
      <c r="B606" s="2" t="str">
        <f>CONCATENATE(Tabla2[[#This Row],[sistema]],Tabla2[[#This Row],[cia]],Tabla2[[#This Row],[producto]],Tabla2[[#This Row],[producto cia]],Tabla2[[#This Row],[tarifa]],Tabla2[[#This Row],[fee]])</f>
        <v>PENINSULAFACTORFIJONEGOCIO_EXTRAPLUS2.0TD-</v>
      </c>
      <c r="C606" s="2" t="s">
        <v>57</v>
      </c>
      <c r="D606" s="3" t="s">
        <v>100</v>
      </c>
      <c r="E606" s="2" t="s">
        <v>101</v>
      </c>
      <c r="F606" s="2" t="s">
        <v>111</v>
      </c>
      <c r="G606" s="2" t="s">
        <v>28</v>
      </c>
      <c r="H606" s="2" t="s">
        <v>0</v>
      </c>
      <c r="I606" s="9">
        <v>9.5911923287671216E-2</v>
      </c>
      <c r="J606" s="10">
        <v>2.7275130630136986E-2</v>
      </c>
      <c r="K606" s="10">
        <v>0</v>
      </c>
      <c r="L606" s="10">
        <v>0</v>
      </c>
      <c r="M606" s="10">
        <v>0</v>
      </c>
      <c r="N606" s="10">
        <v>0</v>
      </c>
      <c r="O606" s="11">
        <v>0.24629899999999999</v>
      </c>
      <c r="P606" s="11">
        <v>0.22795899999999999</v>
      </c>
      <c r="Q606" s="11">
        <v>0.21285500000000002</v>
      </c>
      <c r="R606" s="11">
        <v>0</v>
      </c>
      <c r="S606" s="11">
        <v>0</v>
      </c>
      <c r="T606" s="11">
        <v>0</v>
      </c>
    </row>
    <row r="607" spans="2:20" ht="21" x14ac:dyDescent="0.3">
      <c r="B607" s="2" t="str">
        <f>CONCATENATE(Tabla2[[#This Row],[sistema]],Tabla2[[#This Row],[cia]],Tabla2[[#This Row],[producto]],Tabla2[[#This Row],[producto cia]],Tabla2[[#This Row],[tarifa]],Tabla2[[#This Row],[fee]])</f>
        <v>PENINSULAFACTORFIJONEGOCIO_EXTRAPLUS1P2.0TD-</v>
      </c>
      <c r="C607" s="2" t="s">
        <v>57</v>
      </c>
      <c r="D607" s="3" t="s">
        <v>100</v>
      </c>
      <c r="E607" s="2" t="s">
        <v>101</v>
      </c>
      <c r="F607" s="2" t="s">
        <v>112</v>
      </c>
      <c r="G607" s="2" t="s">
        <v>28</v>
      </c>
      <c r="H607" s="2" t="s">
        <v>0</v>
      </c>
      <c r="I607" s="9">
        <v>9.5911923287671216E-2</v>
      </c>
      <c r="J607" s="10">
        <v>2.7275130630136986E-2</v>
      </c>
      <c r="K607" s="10">
        <v>0</v>
      </c>
      <c r="L607" s="10">
        <v>0</v>
      </c>
      <c r="M607" s="10">
        <v>0</v>
      </c>
      <c r="N607" s="10">
        <v>0</v>
      </c>
      <c r="O607" s="11">
        <v>0.22730071999999998</v>
      </c>
      <c r="P607" s="11">
        <v>0.22730071999999998</v>
      </c>
      <c r="Q607" s="11">
        <v>0.22730071999999998</v>
      </c>
      <c r="R607" s="11">
        <v>0</v>
      </c>
      <c r="S607" s="11">
        <v>0</v>
      </c>
      <c r="T607" s="11">
        <v>0</v>
      </c>
    </row>
    <row r="608" spans="2:20" ht="21" x14ac:dyDescent="0.3">
      <c r="B608" s="2" t="str">
        <f>CONCATENATE(Tabla2[[#This Row],[sistema]],Tabla2[[#This Row],[cia]],Tabla2[[#This Row],[producto]],Tabla2[[#This Row],[producto cia]],Tabla2[[#This Row],[tarifa]],Tabla2[[#This Row],[fee]])</f>
        <v>PENINSULAFACTORFIJONEGOCIO_EXTRATOP2.0TD-</v>
      </c>
      <c r="C608" s="2" t="s">
        <v>57</v>
      </c>
      <c r="D608" s="3" t="s">
        <v>100</v>
      </c>
      <c r="E608" s="2" t="s">
        <v>101</v>
      </c>
      <c r="F608" s="2" t="s">
        <v>113</v>
      </c>
      <c r="G608" s="2" t="s">
        <v>28</v>
      </c>
      <c r="H608" s="2" t="s">
        <v>0</v>
      </c>
      <c r="I608" s="9">
        <v>9.7243783561643829E-2</v>
      </c>
      <c r="J608" s="10">
        <v>3.5191567123287665E-2</v>
      </c>
      <c r="K608" s="10">
        <v>0</v>
      </c>
      <c r="L608" s="10">
        <v>0</v>
      </c>
      <c r="M608" s="10">
        <v>0</v>
      </c>
      <c r="N608" s="10">
        <v>0</v>
      </c>
      <c r="O608" s="11">
        <v>0.21241900000000002</v>
      </c>
      <c r="P608" s="11">
        <v>0.20358490000000004</v>
      </c>
      <c r="Q608" s="11">
        <v>0.19355500000000003</v>
      </c>
      <c r="R608" s="11">
        <v>0</v>
      </c>
      <c r="S608" s="11">
        <v>0</v>
      </c>
      <c r="T608" s="11">
        <v>0</v>
      </c>
    </row>
    <row r="609" spans="2:20" ht="21" x14ac:dyDescent="0.3">
      <c r="B609" s="2" t="str">
        <f>CONCATENATE(Tabla2[[#This Row],[sistema]],Tabla2[[#This Row],[cia]],Tabla2[[#This Row],[producto]],Tabla2[[#This Row],[producto cia]],Tabla2[[#This Row],[tarifa]],Tabla2[[#This Row],[fee]])</f>
        <v>PENINSULAFACTORFIJONEGOCIO_EXTRATOP1P2.0TD-</v>
      </c>
      <c r="C609" s="2" t="s">
        <v>57</v>
      </c>
      <c r="D609" s="3" t="s">
        <v>100</v>
      </c>
      <c r="E609" s="2" t="s">
        <v>101</v>
      </c>
      <c r="F609" s="2" t="s">
        <v>114</v>
      </c>
      <c r="G609" s="2" t="s">
        <v>28</v>
      </c>
      <c r="H609" s="2" t="s">
        <v>0</v>
      </c>
      <c r="I609" s="9">
        <v>9.7243783561643829E-2</v>
      </c>
      <c r="J609" s="10">
        <v>3.5191567123287665E-2</v>
      </c>
      <c r="K609" s="10">
        <v>0</v>
      </c>
      <c r="L609" s="10">
        <v>0</v>
      </c>
      <c r="M609" s="10">
        <v>0</v>
      </c>
      <c r="N609" s="10">
        <v>0</v>
      </c>
      <c r="O609" s="11">
        <v>0.20299787999999999</v>
      </c>
      <c r="P609" s="11">
        <v>0.20299787999999999</v>
      </c>
      <c r="Q609" s="11">
        <v>0.20299787999999999</v>
      </c>
      <c r="R609" s="11">
        <v>0</v>
      </c>
      <c r="S609" s="11">
        <v>0</v>
      </c>
      <c r="T609" s="11">
        <v>0</v>
      </c>
    </row>
    <row r="610" spans="2:20" ht="21" x14ac:dyDescent="0.3">
      <c r="B610" s="2" t="str">
        <f>CONCATENATE(Tabla2[[#This Row],[sistema]],Tabla2[[#This Row],[cia]],Tabla2[[#This Row],[producto]],Tabla2[[#This Row],[producto cia]],Tabla2[[#This Row],[tarifa]],Tabla2[[#This Row],[fee]])</f>
        <v>PENINSULAFACTORFIJONEGOCIO_MINI1P2.0TD-</v>
      </c>
      <c r="C610" s="2" t="s">
        <v>57</v>
      </c>
      <c r="D610" s="3" t="s">
        <v>100</v>
      </c>
      <c r="E610" s="2" t="s">
        <v>101</v>
      </c>
      <c r="F610" s="2" t="s">
        <v>115</v>
      </c>
      <c r="G610" s="2" t="s">
        <v>28</v>
      </c>
      <c r="H610" s="2" t="s">
        <v>0</v>
      </c>
      <c r="I610" s="9">
        <v>7.1260273972602747E-2</v>
      </c>
      <c r="J610" s="10">
        <v>7.1260273972602747E-2</v>
      </c>
      <c r="K610" s="10">
        <v>0</v>
      </c>
      <c r="L610" s="10">
        <v>0</v>
      </c>
      <c r="M610" s="10">
        <v>0</v>
      </c>
      <c r="N610" s="10">
        <v>0</v>
      </c>
      <c r="O610" s="11">
        <v>0.175987</v>
      </c>
      <c r="P610" s="11">
        <v>0.175987</v>
      </c>
      <c r="Q610" s="11">
        <v>0.175987</v>
      </c>
      <c r="R610" s="11">
        <v>0</v>
      </c>
      <c r="S610" s="11">
        <v>0</v>
      </c>
      <c r="T610" s="11">
        <v>0</v>
      </c>
    </row>
    <row r="611" spans="2:20" ht="21" x14ac:dyDescent="0.3">
      <c r="B611" s="2" t="str">
        <f>CONCATENATE(Tabla2[[#This Row],[sistema]],Tabla2[[#This Row],[cia]],Tabla2[[#This Row],[producto]],Tabla2[[#This Row],[producto cia]],Tabla2[[#This Row],[tarifa]],Tabla2[[#This Row],[fee]])</f>
        <v>PENINSULAFACTORFIJONEGOCIO_PROFESIONAL2.0TD-</v>
      </c>
      <c r="C611" s="2" t="s">
        <v>57</v>
      </c>
      <c r="D611" s="3" t="s">
        <v>100</v>
      </c>
      <c r="E611" s="2" t="s">
        <v>101</v>
      </c>
      <c r="F611" s="2" t="s">
        <v>116</v>
      </c>
      <c r="G611" s="2" t="s">
        <v>28</v>
      </c>
      <c r="H611" s="2" t="s">
        <v>0</v>
      </c>
      <c r="I611" s="9">
        <v>8.5410386301369864E-2</v>
      </c>
      <c r="J611" s="10">
        <v>2.3134671232876713E-2</v>
      </c>
      <c r="K611" s="10">
        <v>0</v>
      </c>
      <c r="L611" s="10">
        <v>0</v>
      </c>
      <c r="M611" s="10">
        <v>0</v>
      </c>
      <c r="N611" s="10">
        <v>0</v>
      </c>
      <c r="O611" s="11">
        <v>0.25894200000000001</v>
      </c>
      <c r="P611" s="11">
        <v>0.19455500000000003</v>
      </c>
      <c r="Q611" s="11">
        <v>0.156695</v>
      </c>
      <c r="R611" s="11">
        <v>0</v>
      </c>
      <c r="S611" s="11">
        <v>0</v>
      </c>
      <c r="T611" s="11">
        <v>0</v>
      </c>
    </row>
    <row r="612" spans="2:20" ht="21" x14ac:dyDescent="0.3">
      <c r="B612" s="2" t="str">
        <f>CONCATENATE(Tabla2[[#This Row],[sistema]],Tabla2[[#This Row],[cia]],Tabla2[[#This Row],[producto]],Tabla2[[#This Row],[producto cia]],Tabla2[[#This Row],[tarifa]],Tabla2[[#This Row],[fee]])</f>
        <v>PENINSULAFACTORFIJONEGOCIO_PROFESIONAL1P2.0TD-</v>
      </c>
      <c r="C612" s="2" t="s">
        <v>57</v>
      </c>
      <c r="D612" s="3" t="s">
        <v>100</v>
      </c>
      <c r="E612" s="2" t="s">
        <v>101</v>
      </c>
      <c r="F612" s="2" t="s">
        <v>117</v>
      </c>
      <c r="G612" s="2" t="s">
        <v>28</v>
      </c>
      <c r="H612" s="2" t="s">
        <v>0</v>
      </c>
      <c r="I612" s="9">
        <v>8.5410386301369864E-2</v>
      </c>
      <c r="J612" s="10">
        <v>2.3134671232876713E-2</v>
      </c>
      <c r="K612" s="10">
        <v>0</v>
      </c>
      <c r="L612" s="10">
        <v>0</v>
      </c>
      <c r="M612" s="10">
        <v>0</v>
      </c>
      <c r="N612" s="10">
        <v>0</v>
      </c>
      <c r="O612" s="11">
        <v>0.19861377</v>
      </c>
      <c r="P612" s="11">
        <v>0.19861377</v>
      </c>
      <c r="Q612" s="11">
        <v>0.19861377</v>
      </c>
      <c r="R612" s="11">
        <v>0</v>
      </c>
      <c r="S612" s="11">
        <v>0</v>
      </c>
      <c r="T612" s="11">
        <v>0</v>
      </c>
    </row>
    <row r="613" spans="2:20" ht="21" x14ac:dyDescent="0.3">
      <c r="B613" s="2" t="str">
        <f>CONCATENATE(Tabla2[[#This Row],[sistema]],Tabla2[[#This Row],[cia]],Tabla2[[#This Row],[producto]],Tabla2[[#This Row],[producto cia]],Tabla2[[#This Row],[tarifa]],Tabla2[[#This Row],[fee]])</f>
        <v>PENINSULAFACTORFIJONEGOCIO_AHORRO3.0TD-</v>
      </c>
      <c r="C613" s="2" t="s">
        <v>57</v>
      </c>
      <c r="D613" s="3" t="s">
        <v>100</v>
      </c>
      <c r="E613" s="2" t="s">
        <v>101</v>
      </c>
      <c r="F613" s="2" t="s">
        <v>107</v>
      </c>
      <c r="G613" s="2" t="s">
        <v>33</v>
      </c>
      <c r="H613" s="2" t="s">
        <v>0</v>
      </c>
      <c r="I613" s="9">
        <v>3.8308243835616436E-2</v>
      </c>
      <c r="J613" s="10">
        <v>3.2600202739726032E-2</v>
      </c>
      <c r="K613" s="10">
        <v>1.0964506849315069E-2</v>
      </c>
      <c r="L613" s="10">
        <v>1.001088493150685E-2</v>
      </c>
      <c r="M613" s="10">
        <v>7.486868493150685E-3</v>
      </c>
      <c r="N613" s="10">
        <v>5.4825643835616431E-3</v>
      </c>
      <c r="O613" s="11">
        <v>0.24817819000000002</v>
      </c>
      <c r="P613" s="11">
        <v>0.22413379500000002</v>
      </c>
      <c r="Q613" s="11">
        <v>0.18816512500000002</v>
      </c>
      <c r="R613" s="11">
        <v>0.17930821500000002</v>
      </c>
      <c r="S613" s="11">
        <v>0.16627829999999999</v>
      </c>
      <c r="T613" s="11">
        <v>0.15891413500000001</v>
      </c>
    </row>
    <row r="614" spans="2:20" ht="21" x14ac:dyDescent="0.3">
      <c r="B614" s="2" t="str">
        <f>CONCATENATE(Tabla2[[#This Row],[sistema]],Tabla2[[#This Row],[cia]],Tabla2[[#This Row],[producto]],Tabla2[[#This Row],[producto cia]],Tabla2[[#This Row],[tarifa]],Tabla2[[#This Row],[fee]])</f>
        <v>PENINSULAFACTORFIJONEGOCIO_AHORRO1P3.0TD-</v>
      </c>
      <c r="C614" s="2" t="s">
        <v>57</v>
      </c>
      <c r="D614" s="3" t="s">
        <v>100</v>
      </c>
      <c r="E614" s="2" t="s">
        <v>101</v>
      </c>
      <c r="F614" s="2" t="s">
        <v>108</v>
      </c>
      <c r="G614" s="2" t="s">
        <v>33</v>
      </c>
      <c r="H614" s="2" t="s">
        <v>0</v>
      </c>
      <c r="I614" s="9">
        <v>3.8308243835616436E-2</v>
      </c>
      <c r="J614" s="10">
        <v>3.2600202739726032E-2</v>
      </c>
      <c r="K614" s="10">
        <v>1.0964506849315069E-2</v>
      </c>
      <c r="L614" s="10">
        <v>1.001088493150685E-2</v>
      </c>
      <c r="M614" s="10">
        <v>7.486868493150685E-3</v>
      </c>
      <c r="N614" s="10">
        <v>5.4825643835616431E-3</v>
      </c>
      <c r="O614" s="11">
        <v>0.18849721</v>
      </c>
      <c r="P614" s="11">
        <v>0.18849721</v>
      </c>
      <c r="Q614" s="11">
        <v>0.18849721</v>
      </c>
      <c r="R614" s="11">
        <v>0.18849721</v>
      </c>
      <c r="S614" s="11">
        <v>0.18849721</v>
      </c>
      <c r="T614" s="11">
        <v>0.18849721</v>
      </c>
    </row>
    <row r="615" spans="2:20" ht="21" x14ac:dyDescent="0.3">
      <c r="B615" s="2" t="str">
        <f>CONCATENATE(Tabla2[[#This Row],[sistema]],Tabla2[[#This Row],[cia]],Tabla2[[#This Row],[producto]],Tabla2[[#This Row],[producto cia]],Tabla2[[#This Row],[tarifa]],Tabla2[[#This Row],[fee]])</f>
        <v>PENINSULAFACTORFIJONEGOCIO_EXTRA3.0TD-</v>
      </c>
      <c r="C615" s="2" t="s">
        <v>57</v>
      </c>
      <c r="D615" s="3" t="s">
        <v>100</v>
      </c>
      <c r="E615" s="2" t="s">
        <v>101</v>
      </c>
      <c r="F615" s="2" t="s">
        <v>109</v>
      </c>
      <c r="G615" s="2" t="s">
        <v>33</v>
      </c>
      <c r="H615" s="2" t="s">
        <v>0</v>
      </c>
      <c r="I615" s="9">
        <v>4.862598630136987E-2</v>
      </c>
      <c r="J615" s="10">
        <v>4.0796000000000006E-2</v>
      </c>
      <c r="K615" s="10">
        <v>2.1134024657534254E-2</v>
      </c>
      <c r="L615" s="10">
        <v>2.0544202739726035E-2</v>
      </c>
      <c r="M615" s="10">
        <v>1.7178887671232875E-2</v>
      </c>
      <c r="N615" s="10">
        <v>1.7068520547945207E-2</v>
      </c>
      <c r="O615" s="11">
        <v>0.19611989999999999</v>
      </c>
      <c r="P615" s="11">
        <v>0.18740227500000003</v>
      </c>
      <c r="Q615" s="11">
        <v>0.18609007500000002</v>
      </c>
      <c r="R615" s="11">
        <v>0.17841870000000001</v>
      </c>
      <c r="S615" s="11">
        <v>0.17789895000000003</v>
      </c>
      <c r="T615" s="11">
        <v>0.17649224999999999</v>
      </c>
    </row>
    <row r="616" spans="2:20" ht="21" x14ac:dyDescent="0.3">
      <c r="B616" s="2" t="str">
        <f>CONCATENATE(Tabla2[[#This Row],[sistema]],Tabla2[[#This Row],[cia]],Tabla2[[#This Row],[producto]],Tabla2[[#This Row],[producto cia]],Tabla2[[#This Row],[tarifa]],Tabla2[[#This Row],[fee]])</f>
        <v>PENINSULAFACTORFIJONEGOCIO_EXTRA1P3.0TD-</v>
      </c>
      <c r="C616" s="2" t="s">
        <v>57</v>
      </c>
      <c r="D616" s="3" t="s">
        <v>100</v>
      </c>
      <c r="E616" s="2" t="s">
        <v>101</v>
      </c>
      <c r="F616" s="2" t="s">
        <v>110</v>
      </c>
      <c r="G616" s="2" t="s">
        <v>33</v>
      </c>
      <c r="H616" s="2" t="s">
        <v>0</v>
      </c>
      <c r="I616" s="9">
        <v>4.862598630136987E-2</v>
      </c>
      <c r="J616" s="10">
        <v>4.0796000000000006E-2</v>
      </c>
      <c r="K616" s="10">
        <v>2.1134024657534254E-2</v>
      </c>
      <c r="L616" s="10">
        <v>2.0544202739726035E-2</v>
      </c>
      <c r="M616" s="10">
        <v>1.7178887671232875E-2</v>
      </c>
      <c r="N616" s="10">
        <v>1.7068520547945207E-2</v>
      </c>
      <c r="O616" s="11">
        <v>0.17999820000000002</v>
      </c>
      <c r="P616" s="11">
        <v>0.17999820000000002</v>
      </c>
      <c r="Q616" s="11">
        <v>0.17999820000000002</v>
      </c>
      <c r="R616" s="11">
        <v>0.17999820000000002</v>
      </c>
      <c r="S616" s="11">
        <v>0.17999820000000002</v>
      </c>
      <c r="T616" s="11">
        <v>0.17999820000000002</v>
      </c>
    </row>
    <row r="617" spans="2:20" ht="21" x14ac:dyDescent="0.3">
      <c r="B617" s="2" t="str">
        <f>CONCATENATE(Tabla2[[#This Row],[sistema]],Tabla2[[#This Row],[cia]],Tabla2[[#This Row],[producto]],Tabla2[[#This Row],[producto cia]],Tabla2[[#This Row],[tarifa]],Tabla2[[#This Row],[fee]])</f>
        <v>PENINSULAFACTORFIJONEGOCIO_EXTRAPLUS3.0TD-</v>
      </c>
      <c r="C617" s="2" t="s">
        <v>57</v>
      </c>
      <c r="D617" s="3" t="s">
        <v>100</v>
      </c>
      <c r="E617" s="2" t="s">
        <v>101</v>
      </c>
      <c r="F617" s="2" t="s">
        <v>111</v>
      </c>
      <c r="G617" s="2" t="s">
        <v>33</v>
      </c>
      <c r="H617" s="2" t="s">
        <v>0</v>
      </c>
      <c r="I617" s="9">
        <v>5.105548219178082E-2</v>
      </c>
      <c r="J617" s="10">
        <v>4.3696094520547943E-2</v>
      </c>
      <c r="K617" s="10">
        <v>2.3137589041095894E-2</v>
      </c>
      <c r="L617" s="10">
        <v>2.1415087671232874E-2</v>
      </c>
      <c r="M617" s="10">
        <v>1.8671427397260274E-2</v>
      </c>
      <c r="N617" s="10">
        <v>1.7714802739726025E-2</v>
      </c>
      <c r="O617" s="11">
        <v>0.20862022499999999</v>
      </c>
      <c r="P617" s="11">
        <v>0.19990192500000001</v>
      </c>
      <c r="Q617" s="11">
        <v>0.19858972500000002</v>
      </c>
      <c r="R617" s="11">
        <v>0.19791877500000002</v>
      </c>
      <c r="S617" s="11">
        <v>0.19739902500000001</v>
      </c>
      <c r="T617" s="11">
        <v>0.19399230000000001</v>
      </c>
    </row>
    <row r="618" spans="2:20" ht="21" x14ac:dyDescent="0.3">
      <c r="B618" s="2" t="str">
        <f>CONCATENATE(Tabla2[[#This Row],[sistema]],Tabla2[[#This Row],[cia]],Tabla2[[#This Row],[producto]],Tabla2[[#This Row],[producto cia]],Tabla2[[#This Row],[tarifa]],Tabla2[[#This Row],[fee]])</f>
        <v>PENINSULAFACTORFIJONEGOCIO_EXTRAPLUS1P3.0TD-</v>
      </c>
      <c r="C618" s="2" t="s">
        <v>57</v>
      </c>
      <c r="D618" s="3" t="s">
        <v>100</v>
      </c>
      <c r="E618" s="2" t="s">
        <v>101</v>
      </c>
      <c r="F618" s="2" t="s">
        <v>112</v>
      </c>
      <c r="G618" s="2" t="s">
        <v>33</v>
      </c>
      <c r="H618" s="2" t="s">
        <v>0</v>
      </c>
      <c r="I618" s="9">
        <v>5.105548219178082E-2</v>
      </c>
      <c r="J618" s="10">
        <v>4.3696094520547943E-2</v>
      </c>
      <c r="K618" s="10">
        <v>2.3137589041095894E-2</v>
      </c>
      <c r="L618" s="10">
        <v>2.1415087671232874E-2</v>
      </c>
      <c r="M618" s="10">
        <v>1.8671427397260274E-2</v>
      </c>
      <c r="N618" s="10">
        <v>1.7714802739726025E-2</v>
      </c>
      <c r="O618" s="11">
        <v>0.19831770000000001</v>
      </c>
      <c r="P618" s="11">
        <v>0.19831770000000001</v>
      </c>
      <c r="Q618" s="11">
        <v>0.19831770000000001</v>
      </c>
      <c r="R618" s="11">
        <v>0.19831770000000001</v>
      </c>
      <c r="S618" s="11">
        <v>0.19831770000000001</v>
      </c>
      <c r="T618" s="11">
        <v>0.19831770000000001</v>
      </c>
    </row>
    <row r="619" spans="2:20" ht="21" x14ac:dyDescent="0.3">
      <c r="B619" s="2" t="str">
        <f>CONCATENATE(Tabla2[[#This Row],[sistema]],Tabla2[[#This Row],[cia]],Tabla2[[#This Row],[producto]],Tabla2[[#This Row],[producto cia]],Tabla2[[#This Row],[tarifa]],Tabla2[[#This Row],[fee]])</f>
        <v>PENINSULAFACTORFIJONEGOCIO_EXTRATOP3.0TD-</v>
      </c>
      <c r="C619" s="2" t="s">
        <v>57</v>
      </c>
      <c r="D619" s="3" t="s">
        <v>100</v>
      </c>
      <c r="E619" s="2" t="s">
        <v>101</v>
      </c>
      <c r="F619" s="2" t="s">
        <v>113</v>
      </c>
      <c r="G619" s="2" t="s">
        <v>33</v>
      </c>
      <c r="H619" s="2" t="s">
        <v>0</v>
      </c>
      <c r="I619" s="9">
        <v>4.9995849315068501E-2</v>
      </c>
      <c r="J619" s="10">
        <v>4.2165863013698637E-2</v>
      </c>
      <c r="K619" s="10">
        <v>2.2503887671232882E-2</v>
      </c>
      <c r="L619" s="10">
        <v>2.1914065753424666E-2</v>
      </c>
      <c r="M619" s="10">
        <v>1.8548750684931507E-2</v>
      </c>
      <c r="N619" s="10">
        <v>1.8438383561643835E-2</v>
      </c>
      <c r="O619" s="11">
        <v>0.20011995000000002</v>
      </c>
      <c r="P619" s="11">
        <v>0.19140232500000001</v>
      </c>
      <c r="Q619" s="11">
        <v>0.19009012500000003</v>
      </c>
      <c r="R619" s="11">
        <v>0.18241875000000002</v>
      </c>
      <c r="S619" s="11">
        <v>0.18189900000000001</v>
      </c>
      <c r="T619" s="11">
        <v>0.18049230000000002</v>
      </c>
    </row>
    <row r="620" spans="2:20" ht="21" x14ac:dyDescent="0.3">
      <c r="B620" s="2" t="str">
        <f>CONCATENATE(Tabla2[[#This Row],[sistema]],Tabla2[[#This Row],[cia]],Tabla2[[#This Row],[producto]],Tabla2[[#This Row],[producto cia]],Tabla2[[#This Row],[tarifa]],Tabla2[[#This Row],[fee]])</f>
        <v>PENINSULAFACTORFIJONEGOCIO_EXTRATOP1P3.0TD-</v>
      </c>
      <c r="C620" s="2" t="s">
        <v>57</v>
      </c>
      <c r="D620" s="3" t="s">
        <v>100</v>
      </c>
      <c r="E620" s="2" t="s">
        <v>101</v>
      </c>
      <c r="F620" s="2" t="s">
        <v>114</v>
      </c>
      <c r="G620" s="2" t="s">
        <v>33</v>
      </c>
      <c r="H620" s="2" t="s">
        <v>0</v>
      </c>
      <c r="I620" s="9">
        <v>4.9995849315068501E-2</v>
      </c>
      <c r="J620" s="10">
        <v>4.2165863013698637E-2</v>
      </c>
      <c r="K620" s="10">
        <v>2.2503887671232882E-2</v>
      </c>
      <c r="L620" s="10">
        <v>2.1914065753424666E-2</v>
      </c>
      <c r="M620" s="10">
        <v>1.8548750684931507E-2</v>
      </c>
      <c r="N620" s="10">
        <v>1.8438383561643835E-2</v>
      </c>
      <c r="O620" s="11">
        <v>0.18649777500000003</v>
      </c>
      <c r="P620" s="11">
        <v>0.18649777500000003</v>
      </c>
      <c r="Q620" s="11">
        <v>0.18649777500000003</v>
      </c>
      <c r="R620" s="11">
        <v>0.18649777500000003</v>
      </c>
      <c r="S620" s="11">
        <v>0.18649777500000003</v>
      </c>
      <c r="T620" s="11">
        <v>0.18649777500000003</v>
      </c>
    </row>
    <row r="621" spans="2:20" ht="21" x14ac:dyDescent="0.3">
      <c r="B621" s="2" t="str">
        <f>CONCATENATE(Tabla2[[#This Row],[sistema]],Tabla2[[#This Row],[cia]],Tabla2[[#This Row],[producto]],Tabla2[[#This Row],[producto cia]],Tabla2[[#This Row],[tarifa]],Tabla2[[#This Row],[fee]])</f>
        <v>PENINSULAFACTORFIJONEGOCIO_PROFESIONAL3.0TD-</v>
      </c>
      <c r="C621" s="2" t="s">
        <v>57</v>
      </c>
      <c r="D621" s="3" t="s">
        <v>100</v>
      </c>
      <c r="E621" s="2" t="s">
        <v>101</v>
      </c>
      <c r="F621" s="2" t="s">
        <v>116</v>
      </c>
      <c r="G621" s="2" t="s">
        <v>33</v>
      </c>
      <c r="H621" s="2" t="s">
        <v>0</v>
      </c>
      <c r="I621" s="9">
        <v>4.6132835616438356E-2</v>
      </c>
      <c r="J621" s="10">
        <v>3.7508328767123296E-2</v>
      </c>
      <c r="K621" s="10">
        <v>1.8668271232876715E-2</v>
      </c>
      <c r="L621" s="10">
        <v>1.7530504109589045E-2</v>
      </c>
      <c r="M621" s="10">
        <v>1.3891216438356165E-2</v>
      </c>
      <c r="N621" s="10">
        <v>1.3780849315068495E-2</v>
      </c>
      <c r="O621" s="11">
        <v>0.24086699</v>
      </c>
      <c r="P621" s="11">
        <v>0.21731202500000002</v>
      </c>
      <c r="Q621" s="11">
        <v>0.181951315</v>
      </c>
      <c r="R621" s="11">
        <v>0.17312277500000001</v>
      </c>
      <c r="S621" s="11">
        <v>0.160354775</v>
      </c>
      <c r="T621" s="11">
        <v>0.15334700500000001</v>
      </c>
    </row>
    <row r="622" spans="2:20" ht="21" x14ac:dyDescent="0.3">
      <c r="B622" s="2" t="str">
        <f>CONCATENATE(Tabla2[[#This Row],[sistema]],Tabla2[[#This Row],[cia]],Tabla2[[#This Row],[producto]],Tabla2[[#This Row],[producto cia]],Tabla2[[#This Row],[tarifa]],Tabla2[[#This Row],[fee]])</f>
        <v>PENINSULAFACTORFIJONEGOCIO_PROFESIONAL1P3.0TD-</v>
      </c>
      <c r="C622" s="2" t="s">
        <v>57</v>
      </c>
      <c r="D622" s="3" t="s">
        <v>100</v>
      </c>
      <c r="E622" s="2" t="s">
        <v>101</v>
      </c>
      <c r="F622" s="2" t="s">
        <v>117</v>
      </c>
      <c r="G622" s="2" t="s">
        <v>33</v>
      </c>
      <c r="H622" s="2" t="s">
        <v>0</v>
      </c>
      <c r="I622" s="9">
        <v>4.6132835616438356E-2</v>
      </c>
      <c r="J622" s="10">
        <v>3.7508328767123296E-2</v>
      </c>
      <c r="K622" s="10">
        <v>1.8668271232876715E-2</v>
      </c>
      <c r="L622" s="10">
        <v>1.7530504109589045E-2</v>
      </c>
      <c r="M622" s="10">
        <v>1.3891216438356165E-2</v>
      </c>
      <c r="N622" s="10">
        <v>1.3780849315068495E-2</v>
      </c>
      <c r="O622" s="11">
        <v>0.18229977500000002</v>
      </c>
      <c r="P622" s="11">
        <v>0.18229977500000002</v>
      </c>
      <c r="Q622" s="11">
        <v>0.18229977500000002</v>
      </c>
      <c r="R622" s="11">
        <v>0.18229977500000002</v>
      </c>
      <c r="S622" s="11">
        <v>0.18229977500000002</v>
      </c>
      <c r="T622" s="11">
        <v>0.18229977500000002</v>
      </c>
    </row>
    <row r="623" spans="2:20" ht="21" x14ac:dyDescent="0.3">
      <c r="B623" s="2" t="str">
        <f>CONCATENATE(Tabla2[[#This Row],[sistema]],Tabla2[[#This Row],[cia]],Tabla2[[#This Row],[producto]],Tabla2[[#This Row],[producto cia]],Tabla2[[#This Row],[tarifa]],Tabla2[[#This Row],[fee]])</f>
        <v>PENINSULAFACTORFIJONEGOCIO_AHORRO6.1TD-</v>
      </c>
      <c r="C623" s="2" t="s">
        <v>57</v>
      </c>
      <c r="D623" s="3" t="s">
        <v>100</v>
      </c>
      <c r="E623" s="2" t="s">
        <v>101</v>
      </c>
      <c r="F623" s="2" t="s">
        <v>107</v>
      </c>
      <c r="G623" s="2" t="s">
        <v>34</v>
      </c>
      <c r="H623" s="2" t="s">
        <v>0</v>
      </c>
      <c r="I623" s="9">
        <v>6.291839726027397E-2</v>
      </c>
      <c r="J623" s="10">
        <v>5.4359391780821914E-2</v>
      </c>
      <c r="K623" s="10">
        <v>2.8294745205479453E-2</v>
      </c>
      <c r="L623" s="10">
        <v>2.3453868493150686E-2</v>
      </c>
      <c r="M623" s="10">
        <v>5.2289945205479449E-3</v>
      </c>
      <c r="N623" s="10">
        <v>3.1478301369863011E-3</v>
      </c>
      <c r="O623" s="11">
        <v>0.21070498500000001</v>
      </c>
      <c r="P623" s="11">
        <v>0.19040588000000003</v>
      </c>
      <c r="Q623" s="11">
        <v>0.16350568500000001</v>
      </c>
      <c r="R623" s="11">
        <v>0.15786875500000003</v>
      </c>
      <c r="S623" s="11">
        <v>0.14521612</v>
      </c>
      <c r="T623" s="11">
        <v>0.13924514000000002</v>
      </c>
    </row>
    <row r="624" spans="2:20" ht="21" x14ac:dyDescent="0.3">
      <c r="B624" s="2" t="str">
        <f>CONCATENATE(Tabla2[[#This Row],[sistema]],Tabla2[[#This Row],[cia]],Tabla2[[#This Row],[producto]],Tabla2[[#This Row],[producto cia]],Tabla2[[#This Row],[tarifa]],Tabla2[[#This Row],[fee]])</f>
        <v>PENINSULAFACTORFIJONEGOCIO_AHORRO1P6.1TD-</v>
      </c>
      <c r="C624" s="2" t="s">
        <v>57</v>
      </c>
      <c r="D624" s="3" t="s">
        <v>100</v>
      </c>
      <c r="E624" s="2" t="s">
        <v>101</v>
      </c>
      <c r="F624" s="2" t="s">
        <v>108</v>
      </c>
      <c r="G624" s="2" t="s">
        <v>34</v>
      </c>
      <c r="H624" s="2" t="s">
        <v>0</v>
      </c>
      <c r="I624" s="9">
        <v>6.291839726027397E-2</v>
      </c>
      <c r="J624" s="10">
        <v>5.4359391780821914E-2</v>
      </c>
      <c r="K624" s="10">
        <v>2.8294745205479453E-2</v>
      </c>
      <c r="L624" s="10">
        <v>2.3453868493150686E-2</v>
      </c>
      <c r="M624" s="10">
        <v>5.2289945205479449E-3</v>
      </c>
      <c r="N624" s="10">
        <v>3.1478301369863011E-3</v>
      </c>
      <c r="O624" s="11">
        <v>0.16208564500000003</v>
      </c>
      <c r="P624" s="11">
        <v>0.16208564500000003</v>
      </c>
      <c r="Q624" s="11">
        <v>0.16208564500000003</v>
      </c>
      <c r="R624" s="11">
        <v>0.16208564500000003</v>
      </c>
      <c r="S624" s="11">
        <v>0.16208564500000003</v>
      </c>
      <c r="T624" s="11">
        <v>0.16208564500000003</v>
      </c>
    </row>
    <row r="625" spans="2:20" ht="21" x14ac:dyDescent="0.3">
      <c r="B625" s="2" t="str">
        <f>CONCATENATE(Tabla2[[#This Row],[sistema]],Tabla2[[#This Row],[cia]],Tabla2[[#This Row],[producto]],Tabla2[[#This Row],[producto cia]],Tabla2[[#This Row],[tarifa]],Tabla2[[#This Row],[fee]])</f>
        <v>PENINSULAFACTORFIJONEGOCIO_EXTRA6.1TD-</v>
      </c>
      <c r="C625" s="2" t="s">
        <v>57</v>
      </c>
      <c r="D625" s="3" t="s">
        <v>100</v>
      </c>
      <c r="E625" s="2" t="s">
        <v>101</v>
      </c>
      <c r="F625" s="2" t="s">
        <v>109</v>
      </c>
      <c r="G625" s="2" t="s">
        <v>34</v>
      </c>
      <c r="H625" s="2" t="s">
        <v>0</v>
      </c>
      <c r="I625" s="9">
        <v>6.8520709589041093E-2</v>
      </c>
      <c r="J625" s="10">
        <v>5.9961901369863013E-2</v>
      </c>
      <c r="K625" s="10">
        <v>3.3913797260273972E-2</v>
      </c>
      <c r="L625" s="10">
        <v>2.7046964383561644E-2</v>
      </c>
      <c r="M625" s="10">
        <v>2.0619120547945208E-2</v>
      </c>
      <c r="N625" s="10">
        <v>1.3003967123287672E-2</v>
      </c>
      <c r="O625" s="11">
        <v>0.19864980000000002</v>
      </c>
      <c r="P625" s="11">
        <v>0.194952825</v>
      </c>
      <c r="Q625" s="11">
        <v>0.18313019999999999</v>
      </c>
      <c r="R625" s="11">
        <v>0.17672985000000002</v>
      </c>
      <c r="S625" s="11">
        <v>0.17493030000000001</v>
      </c>
      <c r="T625" s="11">
        <v>0.14728770000000002</v>
      </c>
    </row>
    <row r="626" spans="2:20" ht="21" x14ac:dyDescent="0.3">
      <c r="B626" s="2" t="str">
        <f>CONCATENATE(Tabla2[[#This Row],[sistema]],Tabla2[[#This Row],[cia]],Tabla2[[#This Row],[producto]],Tabla2[[#This Row],[producto cia]],Tabla2[[#This Row],[tarifa]],Tabla2[[#This Row],[fee]])</f>
        <v>PENINSULAFACTORFIJONEGOCIO_EXTRA1P6.1TD-</v>
      </c>
      <c r="C626" s="2" t="s">
        <v>57</v>
      </c>
      <c r="D626" s="3" t="s">
        <v>100</v>
      </c>
      <c r="E626" s="2" t="s">
        <v>101</v>
      </c>
      <c r="F626" s="2" t="s">
        <v>110</v>
      </c>
      <c r="G626" s="2" t="s">
        <v>34</v>
      </c>
      <c r="H626" s="2" t="s">
        <v>0</v>
      </c>
      <c r="I626" s="9">
        <v>6.8520709589041093E-2</v>
      </c>
      <c r="J626" s="10">
        <v>5.9961901369863013E-2</v>
      </c>
      <c r="K626" s="10">
        <v>3.3913797260273972E-2</v>
      </c>
      <c r="L626" s="10">
        <v>2.7046964383561644E-2</v>
      </c>
      <c r="M626" s="10">
        <v>2.0619120547945208E-2</v>
      </c>
      <c r="N626" s="10">
        <v>1.3003967123287672E-2</v>
      </c>
      <c r="O626" s="11">
        <v>0.17119620000000002</v>
      </c>
      <c r="P626" s="11">
        <v>0.17119620000000002</v>
      </c>
      <c r="Q626" s="11">
        <v>0.17119620000000002</v>
      </c>
      <c r="R626" s="11">
        <v>0.17119620000000002</v>
      </c>
      <c r="S626" s="11">
        <v>0.17119620000000002</v>
      </c>
      <c r="T626" s="11">
        <v>0.17119620000000002</v>
      </c>
    </row>
    <row r="627" spans="2:20" ht="21" x14ac:dyDescent="0.3">
      <c r="B627" s="2" t="str">
        <f>CONCATENATE(Tabla2[[#This Row],[sistema]],Tabla2[[#This Row],[cia]],Tabla2[[#This Row],[producto]],Tabla2[[#This Row],[producto cia]],Tabla2[[#This Row],[tarifa]],Tabla2[[#This Row],[fee]])</f>
        <v>PENINSULAFACTORFIJONEGOCIO_EXTRAPLUS6.1TD-</v>
      </c>
      <c r="C627" s="2" t="s">
        <v>57</v>
      </c>
      <c r="D627" s="3" t="s">
        <v>100</v>
      </c>
      <c r="E627" s="2" t="s">
        <v>101</v>
      </c>
      <c r="F627" s="2" t="s">
        <v>111</v>
      </c>
      <c r="G627" s="2" t="s">
        <v>34</v>
      </c>
      <c r="H627" s="2" t="s">
        <v>0</v>
      </c>
      <c r="I627" s="9">
        <v>7.1589202739726021E-2</v>
      </c>
      <c r="J627" s="10">
        <v>6.3030394520547942E-2</v>
      </c>
      <c r="K627" s="10">
        <v>3.69822904109589E-2</v>
      </c>
      <c r="L627" s="10">
        <v>3.0115457534246572E-2</v>
      </c>
      <c r="M627" s="10">
        <v>2.368761369863014E-2</v>
      </c>
      <c r="N627" s="10">
        <v>1.6072460273972602E-2</v>
      </c>
      <c r="O627" s="11">
        <v>0.21214980000000003</v>
      </c>
      <c r="P627" s="11">
        <v>0.20845282500000001</v>
      </c>
      <c r="Q627" s="11">
        <v>0.1966302</v>
      </c>
      <c r="R627" s="11">
        <v>0.19022985000000003</v>
      </c>
      <c r="S627" s="11">
        <v>0.18843030000000002</v>
      </c>
      <c r="T627" s="11">
        <v>0.16078770000000001</v>
      </c>
    </row>
    <row r="628" spans="2:20" ht="21" x14ac:dyDescent="0.3">
      <c r="B628" s="2" t="str">
        <f>CONCATENATE(Tabla2[[#This Row],[sistema]],Tabla2[[#This Row],[cia]],Tabla2[[#This Row],[producto]],Tabla2[[#This Row],[producto cia]],Tabla2[[#This Row],[tarifa]],Tabla2[[#This Row],[fee]])</f>
        <v>PENINSULAFACTORFIJONEGOCIO_EXTRAPLUS1P6.1TD-</v>
      </c>
      <c r="C628" s="2" t="s">
        <v>57</v>
      </c>
      <c r="D628" s="3" t="s">
        <v>100</v>
      </c>
      <c r="E628" s="2" t="s">
        <v>101</v>
      </c>
      <c r="F628" s="2" t="s">
        <v>112</v>
      </c>
      <c r="G628" s="2" t="s">
        <v>34</v>
      </c>
      <c r="H628" s="2" t="s">
        <v>0</v>
      </c>
      <c r="I628" s="9">
        <v>7.1589202739726021E-2</v>
      </c>
      <c r="J628" s="10">
        <v>6.3030394520547942E-2</v>
      </c>
      <c r="K628" s="10">
        <v>3.69822904109589E-2</v>
      </c>
      <c r="L628" s="10">
        <v>3.0115457534246572E-2</v>
      </c>
      <c r="M628" s="10">
        <v>2.368761369863014E-2</v>
      </c>
      <c r="N628" s="10">
        <v>1.6072460273972602E-2</v>
      </c>
      <c r="O628" s="11">
        <v>0.1846962</v>
      </c>
      <c r="P628" s="11">
        <v>0.1846962</v>
      </c>
      <c r="Q628" s="11">
        <v>0.1846962</v>
      </c>
      <c r="R628" s="11">
        <v>0.1846962</v>
      </c>
      <c r="S628" s="11">
        <v>0.1846962</v>
      </c>
      <c r="T628" s="11">
        <v>0.1846962</v>
      </c>
    </row>
    <row r="629" spans="2:20" ht="21" x14ac:dyDescent="0.3">
      <c r="B629" s="2" t="str">
        <f>CONCATENATE(Tabla2[[#This Row],[sistema]],Tabla2[[#This Row],[cia]],Tabla2[[#This Row],[producto]],Tabla2[[#This Row],[producto cia]],Tabla2[[#This Row],[tarifa]],Tabla2[[#This Row],[fee]])</f>
        <v>PENINSULAFACTORFIJONEGOCIO_EXTRATOP6.1TD-</v>
      </c>
      <c r="C629" s="2" t="s">
        <v>57</v>
      </c>
      <c r="D629" s="3" t="s">
        <v>100</v>
      </c>
      <c r="E629" s="2" t="s">
        <v>101</v>
      </c>
      <c r="F629" s="2" t="s">
        <v>113</v>
      </c>
      <c r="G629" s="2" t="s">
        <v>34</v>
      </c>
      <c r="H629" s="2" t="s">
        <v>0</v>
      </c>
      <c r="I629" s="9">
        <v>6.8520709589041093E-2</v>
      </c>
      <c r="J629" s="10">
        <v>5.9961901369863013E-2</v>
      </c>
      <c r="K629" s="10">
        <v>3.3913797260273972E-2</v>
      </c>
      <c r="L629" s="10">
        <v>2.7046964383561644E-2</v>
      </c>
      <c r="M629" s="10">
        <v>2.0619120547945208E-2</v>
      </c>
      <c r="N629" s="10">
        <v>1.3003967123287672E-2</v>
      </c>
      <c r="O629" s="11">
        <v>0.20264984999999999</v>
      </c>
      <c r="P629" s="11">
        <v>0.198952875</v>
      </c>
      <c r="Q629" s="11">
        <v>0.18713025</v>
      </c>
      <c r="R629" s="11">
        <v>0.1807299</v>
      </c>
      <c r="S629" s="11">
        <v>0.17892967500000001</v>
      </c>
      <c r="T629" s="11">
        <v>0.15128775</v>
      </c>
    </row>
    <row r="630" spans="2:20" ht="21" x14ac:dyDescent="0.3">
      <c r="B630" s="2" t="str">
        <f>CONCATENATE(Tabla2[[#This Row],[sistema]],Tabla2[[#This Row],[cia]],Tabla2[[#This Row],[producto]],Tabla2[[#This Row],[producto cia]],Tabla2[[#This Row],[tarifa]],Tabla2[[#This Row],[fee]])</f>
        <v>PENINSULAFACTORFIJONEGOCIO_EXTRATOP1P6.1TD-</v>
      </c>
      <c r="C630" s="2" t="s">
        <v>57</v>
      </c>
      <c r="D630" s="3" t="s">
        <v>100</v>
      </c>
      <c r="E630" s="2" t="s">
        <v>101</v>
      </c>
      <c r="F630" s="2" t="s">
        <v>114</v>
      </c>
      <c r="G630" s="2" t="s">
        <v>34</v>
      </c>
      <c r="H630" s="2" t="s">
        <v>0</v>
      </c>
      <c r="I630" s="9">
        <v>6.8520709589041093E-2</v>
      </c>
      <c r="J630" s="10">
        <v>5.9961901369863013E-2</v>
      </c>
      <c r="K630" s="10">
        <v>3.3913797260273972E-2</v>
      </c>
      <c r="L630" s="10">
        <v>2.7046964383561644E-2</v>
      </c>
      <c r="M630" s="10">
        <v>2.0619120547945208E-2</v>
      </c>
      <c r="N630" s="10">
        <v>1.3003967123287672E-2</v>
      </c>
      <c r="O630" s="11">
        <v>0.17519625000000003</v>
      </c>
      <c r="P630" s="11">
        <v>0.17519625000000003</v>
      </c>
      <c r="Q630" s="11">
        <v>0.17519625000000003</v>
      </c>
      <c r="R630" s="11">
        <v>0.17519625000000003</v>
      </c>
      <c r="S630" s="11">
        <v>0.17519625000000003</v>
      </c>
      <c r="T630" s="11">
        <v>0.17519625000000003</v>
      </c>
    </row>
    <row r="631" spans="2:20" ht="21" x14ac:dyDescent="0.3">
      <c r="B631" s="2" t="str">
        <f>CONCATENATE(Tabla2[[#This Row],[sistema]],Tabla2[[#This Row],[cia]],Tabla2[[#This Row],[producto]],Tabla2[[#This Row],[producto cia]],Tabla2[[#This Row],[tarifa]],Tabla2[[#This Row],[fee]])</f>
        <v>PENINSULAFACTORFIJONEGOCIO_PROFESIONAL6.1TD-</v>
      </c>
      <c r="C631" s="2" t="s">
        <v>57</v>
      </c>
      <c r="D631" s="3" t="s">
        <v>100</v>
      </c>
      <c r="E631" s="2" t="s">
        <v>101</v>
      </c>
      <c r="F631" s="2" t="s">
        <v>116</v>
      </c>
      <c r="G631" s="2" t="s">
        <v>34</v>
      </c>
      <c r="H631" s="2" t="s">
        <v>0</v>
      </c>
      <c r="I631" s="9">
        <v>6.3992802739726018E-2</v>
      </c>
      <c r="J631" s="10">
        <v>5.5634819178082197E-2</v>
      </c>
      <c r="K631" s="10">
        <v>2.9475906849315062E-2</v>
      </c>
      <c r="L631" s="10">
        <v>2.4798893150684932E-2</v>
      </c>
      <c r="M631" s="10">
        <v>5.7697890410958897E-3</v>
      </c>
      <c r="N631" s="10">
        <v>6.7720630136986299E-3</v>
      </c>
      <c r="O631" s="11">
        <v>0.22004584000000002</v>
      </c>
      <c r="P631" s="11">
        <v>0.19904580500000002</v>
      </c>
      <c r="Q631" s="11">
        <v>0.17148089</v>
      </c>
      <c r="R631" s="11">
        <v>0.16583703499999999</v>
      </c>
      <c r="S631" s="11">
        <v>0.152767125</v>
      </c>
      <c r="T631" s="11">
        <v>0.14632925999999999</v>
      </c>
    </row>
    <row r="632" spans="2:20" ht="21" x14ac:dyDescent="0.3">
      <c r="B632" s="2" t="str">
        <f>CONCATENATE(Tabla2[[#This Row],[sistema]],Tabla2[[#This Row],[cia]],Tabla2[[#This Row],[producto]],Tabla2[[#This Row],[producto cia]],Tabla2[[#This Row],[tarifa]],Tabla2[[#This Row],[fee]])</f>
        <v>PENINSULAFACTORFIJONEGOCIO_PROFESIONAL1P6.1TD-</v>
      </c>
      <c r="C632" s="2" t="s">
        <v>57</v>
      </c>
      <c r="D632" s="3" t="s">
        <v>100</v>
      </c>
      <c r="E632" s="2" t="s">
        <v>101</v>
      </c>
      <c r="F632" s="2" t="s">
        <v>117</v>
      </c>
      <c r="G632" s="2" t="s">
        <v>34</v>
      </c>
      <c r="H632" s="2" t="s">
        <v>0</v>
      </c>
      <c r="I632" s="9">
        <v>6.3992802739726018E-2</v>
      </c>
      <c r="J632" s="10">
        <v>5.5634819178082197E-2</v>
      </c>
      <c r="K632" s="10">
        <v>2.9475906849315062E-2</v>
      </c>
      <c r="L632" s="10">
        <v>2.4798893150684932E-2</v>
      </c>
      <c r="M632" s="10">
        <v>5.7697890410958897E-3</v>
      </c>
      <c r="N632" s="10">
        <v>6.7720630136986299E-3</v>
      </c>
      <c r="O632" s="11">
        <v>0.16995538000000002</v>
      </c>
      <c r="P632" s="11">
        <v>0.16995538000000002</v>
      </c>
      <c r="Q632" s="11">
        <v>0.16995538000000002</v>
      </c>
      <c r="R632" s="11">
        <v>0.16995538000000002</v>
      </c>
      <c r="S632" s="11">
        <v>0.16995538000000002</v>
      </c>
      <c r="T632" s="11">
        <v>0.16995538000000002</v>
      </c>
    </row>
    <row r="633" spans="2:20" ht="21" x14ac:dyDescent="0.3">
      <c r="B633" s="2" t="str">
        <f>CONCATENATE(Tabla2[[#This Row],[sistema]],Tabla2[[#This Row],[cia]],Tabla2[[#This Row],[producto]],Tabla2[[#This Row],[producto cia]],Tabla2[[#This Row],[tarifa]],Tabla2[[#This Row],[fee]])</f>
        <v>CANARIASFACTORFIJODOMESTICO_EXTRA1P2.0TD-</v>
      </c>
      <c r="C633" s="2" t="s">
        <v>54</v>
      </c>
      <c r="D633" s="3" t="s">
        <v>100</v>
      </c>
      <c r="E633" s="2" t="s">
        <v>101</v>
      </c>
      <c r="F633" s="2" t="s">
        <v>102</v>
      </c>
      <c r="G633" s="2" t="s">
        <v>28</v>
      </c>
      <c r="H633" s="2" t="s">
        <v>0</v>
      </c>
      <c r="I633" s="9">
        <v>8.6653271232876694E-2</v>
      </c>
      <c r="J633" s="10">
        <v>2.1304526027397262E-2</v>
      </c>
      <c r="K633" s="10">
        <v>0</v>
      </c>
      <c r="L633" s="10">
        <v>0</v>
      </c>
      <c r="M633" s="10">
        <v>0</v>
      </c>
      <c r="N633" s="10">
        <v>0</v>
      </c>
      <c r="O633" s="11">
        <v>0.20502161380168749</v>
      </c>
      <c r="P633" s="11">
        <v>0.20502161380168749</v>
      </c>
      <c r="Q633" s="11">
        <v>0.20502161380168749</v>
      </c>
      <c r="R633" s="11">
        <v>0</v>
      </c>
      <c r="S633" s="11">
        <v>0</v>
      </c>
      <c r="T633" s="11">
        <v>0</v>
      </c>
    </row>
    <row r="634" spans="2:20" ht="21" x14ac:dyDescent="0.3">
      <c r="B634" s="2" t="str">
        <f>CONCATENATE(Tabla2[[#This Row],[sistema]],Tabla2[[#This Row],[cia]],Tabla2[[#This Row],[producto]],Tabla2[[#This Row],[producto cia]],Tabla2[[#This Row],[tarifa]],Tabla2[[#This Row],[fee]])</f>
        <v>CANARIASFACTORFIJODOMESTICO_EXTRA3P2.0TD-</v>
      </c>
      <c r="C634" s="2" t="s">
        <v>54</v>
      </c>
      <c r="D634" s="3" t="s">
        <v>100</v>
      </c>
      <c r="E634" s="2" t="s">
        <v>101</v>
      </c>
      <c r="F634" s="2" t="s">
        <v>103</v>
      </c>
      <c r="G634" s="2" t="s">
        <v>28</v>
      </c>
      <c r="H634" s="2" t="s">
        <v>0</v>
      </c>
      <c r="I634" s="9">
        <v>8.6653271232876694E-2</v>
      </c>
      <c r="J634" s="10">
        <v>2.1304526027397262E-2</v>
      </c>
      <c r="K634" s="10">
        <v>0</v>
      </c>
      <c r="L634" s="10">
        <v>0</v>
      </c>
      <c r="M634" s="10">
        <v>0</v>
      </c>
      <c r="N634" s="10">
        <v>0</v>
      </c>
      <c r="O634" s="11">
        <v>0.25395131999999998</v>
      </c>
      <c r="P634" s="11">
        <v>0.19481775125</v>
      </c>
      <c r="Q634" s="11">
        <v>0.17938470150375002</v>
      </c>
      <c r="R634" s="11">
        <v>0</v>
      </c>
      <c r="S634" s="11">
        <v>0</v>
      </c>
      <c r="T634" s="11">
        <v>0</v>
      </c>
    </row>
    <row r="635" spans="2:20" ht="21" x14ac:dyDescent="0.3">
      <c r="B635" s="2" t="str">
        <f>CONCATENATE(Tabla2[[#This Row],[sistema]],Tabla2[[#This Row],[cia]],Tabla2[[#This Row],[producto]],Tabla2[[#This Row],[producto cia]],Tabla2[[#This Row],[tarifa]],Tabla2[[#This Row],[fee]])</f>
        <v>CANARIASFACTORFIJODOMESTICO_MINI2.0TD-</v>
      </c>
      <c r="C635" s="2" t="s">
        <v>54</v>
      </c>
      <c r="D635" s="3" t="s">
        <v>100</v>
      </c>
      <c r="E635" s="2" t="s">
        <v>101</v>
      </c>
      <c r="F635" s="2" t="s">
        <v>104</v>
      </c>
      <c r="G635" s="2" t="s">
        <v>28</v>
      </c>
      <c r="H635" s="2" t="s">
        <v>0</v>
      </c>
      <c r="I635" s="9">
        <v>7.1260273972602747E-2</v>
      </c>
      <c r="J635" s="10">
        <v>7.1260273972602747E-2</v>
      </c>
      <c r="K635" s="10">
        <v>0</v>
      </c>
      <c r="L635" s="10">
        <v>0</v>
      </c>
      <c r="M635" s="10">
        <v>0</v>
      </c>
      <c r="N635" s="10">
        <v>0</v>
      </c>
      <c r="O635" s="11">
        <v>0.175987</v>
      </c>
      <c r="P635" s="11">
        <v>0.175987</v>
      </c>
      <c r="Q635" s="11">
        <v>0.175987</v>
      </c>
      <c r="R635" s="11">
        <v>0</v>
      </c>
      <c r="S635" s="11">
        <v>0</v>
      </c>
      <c r="T635" s="11">
        <v>0</v>
      </c>
    </row>
    <row r="636" spans="2:20" ht="21" x14ac:dyDescent="0.3">
      <c r="B636" s="2" t="str">
        <f>CONCATENATE(Tabla2[[#This Row],[sistema]],Tabla2[[#This Row],[cia]],Tabla2[[#This Row],[producto]],Tabla2[[#This Row],[producto cia]],Tabla2[[#This Row],[tarifa]],Tabla2[[#This Row],[fee]])</f>
        <v>CANARIASFACTORFIJODOMESTICO_Precio WEB3P2.0TD-</v>
      </c>
      <c r="C636" s="2" t="s">
        <v>54</v>
      </c>
      <c r="D636" s="3" t="s">
        <v>100</v>
      </c>
      <c r="E636" s="2" t="s">
        <v>101</v>
      </c>
      <c r="F636" s="2" t="s">
        <v>105</v>
      </c>
      <c r="G636" s="2" t="s">
        <v>28</v>
      </c>
      <c r="H636" s="2" t="s">
        <v>0</v>
      </c>
      <c r="I636" s="9">
        <v>6.9542616438356158E-2</v>
      </c>
      <c r="J636" s="10">
        <v>3.6786657534246575E-3</v>
      </c>
      <c r="K636" s="10">
        <v>0</v>
      </c>
      <c r="L636" s="10">
        <v>0</v>
      </c>
      <c r="M636" s="10">
        <v>0</v>
      </c>
      <c r="N636" s="10">
        <v>0</v>
      </c>
      <c r="O636" s="11">
        <v>0.25734074999999973</v>
      </c>
      <c r="P636" s="11">
        <v>0.2188340012499996</v>
      </c>
      <c r="Q636" s="11">
        <v>0.17054515037499976</v>
      </c>
      <c r="R636" s="11">
        <v>0</v>
      </c>
      <c r="S636" s="11">
        <v>0</v>
      </c>
      <c r="T636" s="11">
        <v>0</v>
      </c>
    </row>
    <row r="637" spans="2:20" ht="21" x14ac:dyDescent="0.3">
      <c r="B637" s="2" t="str">
        <f>CONCATENATE(Tabla2[[#This Row],[sistema]],Tabla2[[#This Row],[cia]],Tabla2[[#This Row],[producto]],Tabla2[[#This Row],[producto cia]],Tabla2[[#This Row],[tarifa]],Tabla2[[#This Row],[fee]])</f>
        <v>CANARIASFACTORFIJODOMESTICO_PRIME2.0TD-</v>
      </c>
      <c r="C637" s="2" t="s">
        <v>54</v>
      </c>
      <c r="D637" s="3" t="s">
        <v>100</v>
      </c>
      <c r="E637" s="2" t="s">
        <v>101</v>
      </c>
      <c r="F637" s="2" t="s">
        <v>106</v>
      </c>
      <c r="G637" s="2" t="s">
        <v>28</v>
      </c>
      <c r="H637" s="2" t="s">
        <v>0</v>
      </c>
      <c r="I637" s="9">
        <v>8.9447791780821892E-2</v>
      </c>
      <c r="J637" s="10">
        <v>2.4356799999999998E-2</v>
      </c>
      <c r="K637" s="10">
        <v>0</v>
      </c>
      <c r="L637" s="10">
        <v>0</v>
      </c>
      <c r="M637" s="10">
        <v>0</v>
      </c>
      <c r="N637" s="10">
        <v>0</v>
      </c>
      <c r="O637" s="11">
        <v>0.23352161380168746</v>
      </c>
      <c r="P637" s="11">
        <v>0.23352161380168746</v>
      </c>
      <c r="Q637" s="11">
        <v>0.23352161380168746</v>
      </c>
      <c r="R637" s="11">
        <v>0</v>
      </c>
      <c r="S637" s="11">
        <v>0</v>
      </c>
      <c r="T637" s="11">
        <v>0</v>
      </c>
    </row>
    <row r="638" spans="2:20" ht="21" x14ac:dyDescent="0.3">
      <c r="B638" s="2" t="str">
        <f>CONCATENATE(Tabla2[[#This Row],[sistema]],Tabla2[[#This Row],[cia]],Tabla2[[#This Row],[producto]],Tabla2[[#This Row],[producto cia]],Tabla2[[#This Row],[tarifa]],Tabla2[[#This Row],[fee]])</f>
        <v>CANARIASFACTORFIJONEGOCIO_AHORRO2.0TD-</v>
      </c>
      <c r="C638" s="2" t="s">
        <v>54</v>
      </c>
      <c r="D638" s="3" t="s">
        <v>100</v>
      </c>
      <c r="E638" s="2" t="s">
        <v>101</v>
      </c>
      <c r="F638" s="2" t="s">
        <v>107</v>
      </c>
      <c r="G638" s="2" t="s">
        <v>28</v>
      </c>
      <c r="H638" s="2" t="s">
        <v>0</v>
      </c>
      <c r="I638" s="9">
        <v>6.9542616438356158E-2</v>
      </c>
      <c r="J638" s="10">
        <v>3.6786657534246575E-3</v>
      </c>
      <c r="K638" s="10">
        <v>0</v>
      </c>
      <c r="L638" s="10">
        <v>0</v>
      </c>
      <c r="M638" s="10">
        <v>0</v>
      </c>
      <c r="N638" s="10">
        <v>0</v>
      </c>
      <c r="O638" s="11">
        <v>0.27289200000000002</v>
      </c>
      <c r="P638" s="11">
        <v>0.20699500000000001</v>
      </c>
      <c r="Q638" s="11">
        <v>0.16370699999999999</v>
      </c>
      <c r="R638" s="11">
        <v>0</v>
      </c>
      <c r="S638" s="11">
        <v>0</v>
      </c>
      <c r="T638" s="11">
        <v>0</v>
      </c>
    </row>
    <row r="639" spans="2:20" ht="21" x14ac:dyDescent="0.3">
      <c r="B639" s="2" t="str">
        <f>CONCATENATE(Tabla2[[#This Row],[sistema]],Tabla2[[#This Row],[cia]],Tabla2[[#This Row],[producto]],Tabla2[[#This Row],[producto cia]],Tabla2[[#This Row],[tarifa]],Tabla2[[#This Row],[fee]])</f>
        <v>CANARIASFACTORFIJONEGOCIO_AHORRO1P2.0TD-</v>
      </c>
      <c r="C639" s="2" t="s">
        <v>54</v>
      </c>
      <c r="D639" s="3" t="s">
        <v>100</v>
      </c>
      <c r="E639" s="2" t="s">
        <v>101</v>
      </c>
      <c r="F639" s="2" t="s">
        <v>108</v>
      </c>
      <c r="G639" s="2" t="s">
        <v>28</v>
      </c>
      <c r="H639" s="2" t="s">
        <v>0</v>
      </c>
      <c r="I639" s="9">
        <v>6.9542616438356158E-2</v>
      </c>
      <c r="J639" s="10">
        <v>3.6786657534246575E-3</v>
      </c>
      <c r="K639" s="10">
        <v>0</v>
      </c>
      <c r="L639" s="10">
        <v>0</v>
      </c>
      <c r="M639" s="10">
        <v>0</v>
      </c>
      <c r="N639" s="10">
        <v>0</v>
      </c>
      <c r="O639" s="11">
        <v>0.20924211000000001</v>
      </c>
      <c r="P639" s="11">
        <v>0.20924211000000001</v>
      </c>
      <c r="Q639" s="11">
        <v>0.20924211000000001</v>
      </c>
      <c r="R639" s="11">
        <v>0</v>
      </c>
      <c r="S639" s="11">
        <v>0</v>
      </c>
      <c r="T639" s="11">
        <v>0</v>
      </c>
    </row>
    <row r="640" spans="2:20" ht="21" x14ac:dyDescent="0.3">
      <c r="B640" s="2" t="str">
        <f>CONCATENATE(Tabla2[[#This Row],[sistema]],Tabla2[[#This Row],[cia]],Tabla2[[#This Row],[producto]],Tabla2[[#This Row],[producto cia]],Tabla2[[#This Row],[tarifa]],Tabla2[[#This Row],[fee]])</f>
        <v>CANARIASFACTORFIJONEGOCIO_EXTRA2.0TD-</v>
      </c>
      <c r="C640" s="2" t="s">
        <v>54</v>
      </c>
      <c r="D640" s="3" t="s">
        <v>100</v>
      </c>
      <c r="E640" s="2" t="s">
        <v>101</v>
      </c>
      <c r="F640" s="2" t="s">
        <v>109</v>
      </c>
      <c r="G640" s="2" t="s">
        <v>28</v>
      </c>
      <c r="H640" s="2" t="s">
        <v>0</v>
      </c>
      <c r="I640" s="9">
        <v>8.9024605479452054E-2</v>
      </c>
      <c r="J640" s="10">
        <v>2.6972389041095887E-2</v>
      </c>
      <c r="K640" s="10">
        <v>0</v>
      </c>
      <c r="L640" s="10">
        <v>0</v>
      </c>
      <c r="M640" s="10">
        <v>0</v>
      </c>
      <c r="N640" s="10">
        <v>0</v>
      </c>
      <c r="O640" s="11">
        <v>0.20841899999999999</v>
      </c>
      <c r="P640" s="11">
        <v>0.19958490000000001</v>
      </c>
      <c r="Q640" s="11">
        <v>0.189555</v>
      </c>
      <c r="R640" s="11">
        <v>0</v>
      </c>
      <c r="S640" s="11">
        <v>0</v>
      </c>
      <c r="T640" s="11">
        <v>0</v>
      </c>
    </row>
    <row r="641" spans="2:20" ht="21" x14ac:dyDescent="0.3">
      <c r="B641" s="2" t="str">
        <f>CONCATENATE(Tabla2[[#This Row],[sistema]],Tabla2[[#This Row],[cia]],Tabla2[[#This Row],[producto]],Tabla2[[#This Row],[producto cia]],Tabla2[[#This Row],[tarifa]],Tabla2[[#This Row],[fee]])</f>
        <v>CANARIASFACTORFIJONEGOCIO_EXTRA1P2.0TD-</v>
      </c>
      <c r="C641" s="2" t="s">
        <v>54</v>
      </c>
      <c r="D641" s="3" t="s">
        <v>100</v>
      </c>
      <c r="E641" s="2" t="s">
        <v>101</v>
      </c>
      <c r="F641" s="2" t="s">
        <v>110</v>
      </c>
      <c r="G641" s="2" t="s">
        <v>28</v>
      </c>
      <c r="H641" s="2" t="s">
        <v>0</v>
      </c>
      <c r="I641" s="9">
        <v>8.9024605479452054E-2</v>
      </c>
      <c r="J641" s="10">
        <v>2.6972389041095887E-2</v>
      </c>
      <c r="K641" s="10">
        <v>0</v>
      </c>
      <c r="L641" s="10">
        <v>0</v>
      </c>
      <c r="M641" s="10">
        <v>0</v>
      </c>
      <c r="N641" s="10">
        <v>0</v>
      </c>
      <c r="O641" s="11">
        <v>0.19899787999999999</v>
      </c>
      <c r="P641" s="11">
        <v>0.19899787999999999</v>
      </c>
      <c r="Q641" s="11">
        <v>0.19899787999999999</v>
      </c>
      <c r="R641" s="11">
        <v>0</v>
      </c>
      <c r="S641" s="11">
        <v>0</v>
      </c>
      <c r="T641" s="11">
        <v>0</v>
      </c>
    </row>
    <row r="642" spans="2:20" ht="21" x14ac:dyDescent="0.3">
      <c r="B642" s="2" t="str">
        <f>CONCATENATE(Tabla2[[#This Row],[sistema]],Tabla2[[#This Row],[cia]],Tabla2[[#This Row],[producto]],Tabla2[[#This Row],[producto cia]],Tabla2[[#This Row],[tarifa]],Tabla2[[#This Row],[fee]])</f>
        <v>CANARIASFACTORFIJONEGOCIO_EXTRAPLUS2.0TD-</v>
      </c>
      <c r="C642" s="2" t="s">
        <v>54</v>
      </c>
      <c r="D642" s="3" t="s">
        <v>100</v>
      </c>
      <c r="E642" s="2" t="s">
        <v>101</v>
      </c>
      <c r="F642" s="2" t="s">
        <v>111</v>
      </c>
      <c r="G642" s="2" t="s">
        <v>28</v>
      </c>
      <c r="H642" s="2" t="s">
        <v>0</v>
      </c>
      <c r="I642" s="9">
        <v>9.5911923287671216E-2</v>
      </c>
      <c r="J642" s="10">
        <v>2.7275130630136986E-2</v>
      </c>
      <c r="K642" s="10">
        <v>0</v>
      </c>
      <c r="L642" s="10">
        <v>0</v>
      </c>
      <c r="M642" s="10">
        <v>0</v>
      </c>
      <c r="N642" s="10">
        <v>0</v>
      </c>
      <c r="O642" s="11">
        <v>0.24629899999999999</v>
      </c>
      <c r="P642" s="11">
        <v>0.22795899999999999</v>
      </c>
      <c r="Q642" s="11">
        <v>0.21285500000000002</v>
      </c>
      <c r="R642" s="11">
        <v>0</v>
      </c>
      <c r="S642" s="11">
        <v>0</v>
      </c>
      <c r="T642" s="11">
        <v>0</v>
      </c>
    </row>
    <row r="643" spans="2:20" ht="21" x14ac:dyDescent="0.3">
      <c r="B643" s="2" t="str">
        <f>CONCATENATE(Tabla2[[#This Row],[sistema]],Tabla2[[#This Row],[cia]],Tabla2[[#This Row],[producto]],Tabla2[[#This Row],[producto cia]],Tabla2[[#This Row],[tarifa]],Tabla2[[#This Row],[fee]])</f>
        <v>CANARIASFACTORFIJONEGOCIO_EXTRAPLUS1P2.0TD-</v>
      </c>
      <c r="C643" s="2" t="s">
        <v>54</v>
      </c>
      <c r="D643" s="3" t="s">
        <v>100</v>
      </c>
      <c r="E643" s="2" t="s">
        <v>101</v>
      </c>
      <c r="F643" s="2" t="s">
        <v>112</v>
      </c>
      <c r="G643" s="2" t="s">
        <v>28</v>
      </c>
      <c r="H643" s="2" t="s">
        <v>0</v>
      </c>
      <c r="I643" s="9">
        <v>9.5911923287671216E-2</v>
      </c>
      <c r="J643" s="10">
        <v>2.7275130630136986E-2</v>
      </c>
      <c r="K643" s="10">
        <v>0</v>
      </c>
      <c r="L643" s="10">
        <v>0</v>
      </c>
      <c r="M643" s="10">
        <v>0</v>
      </c>
      <c r="N643" s="10">
        <v>0</v>
      </c>
      <c r="O643" s="11">
        <v>0.22730071999999998</v>
      </c>
      <c r="P643" s="11">
        <v>0.22730071999999998</v>
      </c>
      <c r="Q643" s="11">
        <v>0.22730071999999998</v>
      </c>
      <c r="R643" s="11">
        <v>0</v>
      </c>
      <c r="S643" s="11">
        <v>0</v>
      </c>
      <c r="T643" s="11">
        <v>0</v>
      </c>
    </row>
    <row r="644" spans="2:20" ht="21" x14ac:dyDescent="0.3">
      <c r="B644" s="2" t="str">
        <f>CONCATENATE(Tabla2[[#This Row],[sistema]],Tabla2[[#This Row],[cia]],Tabla2[[#This Row],[producto]],Tabla2[[#This Row],[producto cia]],Tabla2[[#This Row],[tarifa]],Tabla2[[#This Row],[fee]])</f>
        <v>CANARIASFACTORFIJONEGOCIO_EXTRATOP2.0TD-</v>
      </c>
      <c r="C644" s="2" t="s">
        <v>54</v>
      </c>
      <c r="D644" s="3" t="s">
        <v>100</v>
      </c>
      <c r="E644" s="2" t="s">
        <v>101</v>
      </c>
      <c r="F644" s="2" t="s">
        <v>113</v>
      </c>
      <c r="G644" s="2" t="s">
        <v>28</v>
      </c>
      <c r="H644" s="2" t="s">
        <v>0</v>
      </c>
      <c r="I644" s="9">
        <v>9.7243783561643829E-2</v>
      </c>
      <c r="J644" s="10">
        <v>3.5191567123287665E-2</v>
      </c>
      <c r="K644" s="10">
        <v>0</v>
      </c>
      <c r="L644" s="10">
        <v>0</v>
      </c>
      <c r="M644" s="10">
        <v>0</v>
      </c>
      <c r="N644" s="10">
        <v>0</v>
      </c>
      <c r="O644" s="11">
        <v>0.21241900000000002</v>
      </c>
      <c r="P644" s="11">
        <v>0.20358490000000004</v>
      </c>
      <c r="Q644" s="11">
        <v>0.19355500000000003</v>
      </c>
      <c r="R644" s="11">
        <v>0</v>
      </c>
      <c r="S644" s="11">
        <v>0</v>
      </c>
      <c r="T644" s="11">
        <v>0</v>
      </c>
    </row>
    <row r="645" spans="2:20" ht="21" x14ac:dyDescent="0.3">
      <c r="B645" s="2" t="str">
        <f>CONCATENATE(Tabla2[[#This Row],[sistema]],Tabla2[[#This Row],[cia]],Tabla2[[#This Row],[producto]],Tabla2[[#This Row],[producto cia]],Tabla2[[#This Row],[tarifa]],Tabla2[[#This Row],[fee]])</f>
        <v>CANARIASFACTORFIJONEGOCIO_EXTRATOP1P2.0TD-</v>
      </c>
      <c r="C645" s="2" t="s">
        <v>54</v>
      </c>
      <c r="D645" s="3" t="s">
        <v>100</v>
      </c>
      <c r="E645" s="2" t="s">
        <v>101</v>
      </c>
      <c r="F645" s="2" t="s">
        <v>114</v>
      </c>
      <c r="G645" s="2" t="s">
        <v>28</v>
      </c>
      <c r="H645" s="2" t="s">
        <v>0</v>
      </c>
      <c r="I645" s="9">
        <v>9.7243783561643829E-2</v>
      </c>
      <c r="J645" s="10">
        <v>3.5191567123287665E-2</v>
      </c>
      <c r="K645" s="10">
        <v>0</v>
      </c>
      <c r="L645" s="10">
        <v>0</v>
      </c>
      <c r="M645" s="10">
        <v>0</v>
      </c>
      <c r="N645" s="10">
        <v>0</v>
      </c>
      <c r="O645" s="11">
        <v>0.20299787999999999</v>
      </c>
      <c r="P645" s="11">
        <v>0.20299787999999999</v>
      </c>
      <c r="Q645" s="11">
        <v>0.20299787999999999</v>
      </c>
      <c r="R645" s="11">
        <v>0</v>
      </c>
      <c r="S645" s="11">
        <v>0</v>
      </c>
      <c r="T645" s="11">
        <v>0</v>
      </c>
    </row>
    <row r="646" spans="2:20" ht="21" x14ac:dyDescent="0.3">
      <c r="B646" s="2" t="str">
        <f>CONCATENATE(Tabla2[[#This Row],[sistema]],Tabla2[[#This Row],[cia]],Tabla2[[#This Row],[producto]],Tabla2[[#This Row],[producto cia]],Tabla2[[#This Row],[tarifa]],Tabla2[[#This Row],[fee]])</f>
        <v>CANARIASFACTORFIJONEGOCIO_MINI1P2.0TD-</v>
      </c>
      <c r="C646" s="2" t="s">
        <v>54</v>
      </c>
      <c r="D646" s="3" t="s">
        <v>100</v>
      </c>
      <c r="E646" s="2" t="s">
        <v>101</v>
      </c>
      <c r="F646" s="2" t="s">
        <v>115</v>
      </c>
      <c r="G646" s="2" t="s">
        <v>28</v>
      </c>
      <c r="H646" s="2" t="s">
        <v>0</v>
      </c>
      <c r="I646" s="9">
        <v>7.1260273972602747E-2</v>
      </c>
      <c r="J646" s="10">
        <v>7.1260273972602747E-2</v>
      </c>
      <c r="K646" s="10">
        <v>0</v>
      </c>
      <c r="L646" s="10">
        <v>0</v>
      </c>
      <c r="M646" s="10">
        <v>0</v>
      </c>
      <c r="N646" s="10">
        <v>0</v>
      </c>
      <c r="O646" s="11">
        <v>0.175987</v>
      </c>
      <c r="P646" s="11">
        <v>0.175987</v>
      </c>
      <c r="Q646" s="11">
        <v>0.175987</v>
      </c>
      <c r="R646" s="11">
        <v>0</v>
      </c>
      <c r="S646" s="11">
        <v>0</v>
      </c>
      <c r="T646" s="11">
        <v>0</v>
      </c>
    </row>
    <row r="647" spans="2:20" ht="21" x14ac:dyDescent="0.3">
      <c r="B647" s="2" t="str">
        <f>CONCATENATE(Tabla2[[#This Row],[sistema]],Tabla2[[#This Row],[cia]],Tabla2[[#This Row],[producto]],Tabla2[[#This Row],[producto cia]],Tabla2[[#This Row],[tarifa]],Tabla2[[#This Row],[fee]])</f>
        <v>CANARIASFACTORFIJONEGOCIO_PROFESIONAL2.0TD-</v>
      </c>
      <c r="C647" s="2" t="s">
        <v>54</v>
      </c>
      <c r="D647" s="3" t="s">
        <v>100</v>
      </c>
      <c r="E647" s="2" t="s">
        <v>101</v>
      </c>
      <c r="F647" s="2" t="s">
        <v>116</v>
      </c>
      <c r="G647" s="2" t="s">
        <v>28</v>
      </c>
      <c r="H647" s="2" t="s">
        <v>0</v>
      </c>
      <c r="I647" s="9">
        <v>8.5410386301369864E-2</v>
      </c>
      <c r="J647" s="10">
        <v>2.3134671232876713E-2</v>
      </c>
      <c r="K647" s="10">
        <v>0</v>
      </c>
      <c r="L647" s="10">
        <v>0</v>
      </c>
      <c r="M647" s="10">
        <v>0</v>
      </c>
      <c r="N647" s="10">
        <v>0</v>
      </c>
      <c r="O647" s="11">
        <v>0.25894200000000001</v>
      </c>
      <c r="P647" s="11">
        <v>0.19455500000000003</v>
      </c>
      <c r="Q647" s="11">
        <v>0.156695</v>
      </c>
      <c r="R647" s="11">
        <v>0</v>
      </c>
      <c r="S647" s="11">
        <v>0</v>
      </c>
      <c r="T647" s="11">
        <v>0</v>
      </c>
    </row>
    <row r="648" spans="2:20" ht="21" x14ac:dyDescent="0.3">
      <c r="B648" s="2" t="str">
        <f>CONCATENATE(Tabla2[[#This Row],[sistema]],Tabla2[[#This Row],[cia]],Tabla2[[#This Row],[producto]],Tabla2[[#This Row],[producto cia]],Tabla2[[#This Row],[tarifa]],Tabla2[[#This Row],[fee]])</f>
        <v>CANARIASFACTORFIJONEGOCIO_PROFESIONAL1P2.0TD-</v>
      </c>
      <c r="C648" s="2" t="s">
        <v>54</v>
      </c>
      <c r="D648" s="3" t="s">
        <v>100</v>
      </c>
      <c r="E648" s="2" t="s">
        <v>101</v>
      </c>
      <c r="F648" s="2" t="s">
        <v>117</v>
      </c>
      <c r="G648" s="2" t="s">
        <v>28</v>
      </c>
      <c r="H648" s="2" t="s">
        <v>0</v>
      </c>
      <c r="I648" s="9">
        <v>8.5410386301369864E-2</v>
      </c>
      <c r="J648" s="10">
        <v>2.3134671232876713E-2</v>
      </c>
      <c r="K648" s="10">
        <v>0</v>
      </c>
      <c r="L648" s="10">
        <v>0</v>
      </c>
      <c r="M648" s="10">
        <v>0</v>
      </c>
      <c r="N648" s="10">
        <v>0</v>
      </c>
      <c r="O648" s="11">
        <v>0.19861377</v>
      </c>
      <c r="P648" s="11">
        <v>0.19861377</v>
      </c>
      <c r="Q648" s="11">
        <v>0.19861377</v>
      </c>
      <c r="R648" s="11">
        <v>0</v>
      </c>
      <c r="S648" s="11">
        <v>0</v>
      </c>
      <c r="T648" s="11">
        <v>0</v>
      </c>
    </row>
    <row r="649" spans="2:20" ht="21" x14ac:dyDescent="0.3">
      <c r="B649" s="2" t="str">
        <f>CONCATENATE(Tabla2[[#This Row],[sistema]],Tabla2[[#This Row],[cia]],Tabla2[[#This Row],[producto]],Tabla2[[#This Row],[producto cia]],Tabla2[[#This Row],[tarifa]],Tabla2[[#This Row],[fee]])</f>
        <v>CANARIASFACTORFIJONEGOCIO_EXTRAPLUS3.0TD-</v>
      </c>
      <c r="C649" s="2" t="s">
        <v>54</v>
      </c>
      <c r="D649" s="3" t="s">
        <v>100</v>
      </c>
      <c r="E649" s="2" t="s">
        <v>101</v>
      </c>
      <c r="F649" s="2" t="s">
        <v>111</v>
      </c>
      <c r="G649" s="2" t="s">
        <v>33</v>
      </c>
      <c r="H649" s="2" t="s">
        <v>0</v>
      </c>
      <c r="I649" s="9">
        <v>5.105548219178082E-2</v>
      </c>
      <c r="J649" s="10">
        <v>4.3696094520547943E-2</v>
      </c>
      <c r="K649" s="10">
        <v>2.3137589041095894E-2</v>
      </c>
      <c r="L649" s="10">
        <v>2.1415087671232874E-2</v>
      </c>
      <c r="M649" s="10">
        <v>1.8671427397260274E-2</v>
      </c>
      <c r="N649" s="10">
        <v>1.7714802739726025E-2</v>
      </c>
      <c r="O649" s="11">
        <v>0.20862022499999999</v>
      </c>
      <c r="P649" s="11">
        <v>0.19990192500000001</v>
      </c>
      <c r="Q649" s="11">
        <v>0.19858972500000002</v>
      </c>
      <c r="R649" s="11">
        <v>0.19791877500000002</v>
      </c>
      <c r="S649" s="11">
        <v>0.19739902500000001</v>
      </c>
      <c r="T649" s="11">
        <v>0.19399230000000001</v>
      </c>
    </row>
    <row r="650" spans="2:20" ht="21" x14ac:dyDescent="0.3">
      <c r="B650" s="2" t="str">
        <f>CONCATENATE(Tabla2[[#This Row],[sistema]],Tabla2[[#This Row],[cia]],Tabla2[[#This Row],[producto]],Tabla2[[#This Row],[producto cia]],Tabla2[[#This Row],[tarifa]],Tabla2[[#This Row],[fee]])</f>
        <v>CANARIASFACTORFIJONEGOCIO_EXTRAPLUS1P3.0TD-</v>
      </c>
      <c r="C650" s="2" t="s">
        <v>54</v>
      </c>
      <c r="D650" s="3" t="s">
        <v>100</v>
      </c>
      <c r="E650" s="2" t="s">
        <v>101</v>
      </c>
      <c r="F650" s="2" t="s">
        <v>112</v>
      </c>
      <c r="G650" s="2" t="s">
        <v>33</v>
      </c>
      <c r="H650" s="2" t="s">
        <v>0</v>
      </c>
      <c r="I650" s="9">
        <v>5.105548219178082E-2</v>
      </c>
      <c r="J650" s="10">
        <v>4.3696094520547943E-2</v>
      </c>
      <c r="K650" s="10">
        <v>2.3137589041095894E-2</v>
      </c>
      <c r="L650" s="10">
        <v>2.1415087671232874E-2</v>
      </c>
      <c r="M650" s="10">
        <v>1.8671427397260274E-2</v>
      </c>
      <c r="N650" s="10">
        <v>1.7714802739726025E-2</v>
      </c>
      <c r="O650" s="11">
        <v>0.19831770000000001</v>
      </c>
      <c r="P650" s="11">
        <v>0.19831770000000001</v>
      </c>
      <c r="Q650" s="11">
        <v>0.19831770000000001</v>
      </c>
      <c r="R650" s="11">
        <v>0.19831770000000001</v>
      </c>
      <c r="S650" s="11">
        <v>0.19831770000000001</v>
      </c>
      <c r="T650" s="11">
        <v>0.19831770000000001</v>
      </c>
    </row>
    <row r="651" spans="2:20" ht="21" x14ac:dyDescent="0.3">
      <c r="B651" s="2" t="str">
        <f>CONCATENATE(Tabla2[[#This Row],[sistema]],Tabla2[[#This Row],[cia]],Tabla2[[#This Row],[producto]],Tabla2[[#This Row],[producto cia]],Tabla2[[#This Row],[tarifa]],Tabla2[[#This Row],[fee]])</f>
        <v>BALEARESFACTORFIJODOMESTICO_EXTRA1P2.0TD-</v>
      </c>
      <c r="C651" s="2" t="s">
        <v>27</v>
      </c>
      <c r="D651" s="3" t="s">
        <v>100</v>
      </c>
      <c r="E651" s="2" t="s">
        <v>101</v>
      </c>
      <c r="F651" s="2" t="s">
        <v>102</v>
      </c>
      <c r="G651" s="2" t="s">
        <v>28</v>
      </c>
      <c r="H651" s="2" t="s">
        <v>0</v>
      </c>
      <c r="I651" s="9">
        <v>8.6653271232876694E-2</v>
      </c>
      <c r="J651" s="10">
        <v>2.1304526027397262E-2</v>
      </c>
      <c r="K651" s="10">
        <v>0</v>
      </c>
      <c r="L651" s="10">
        <v>0</v>
      </c>
      <c r="M651" s="10">
        <v>0</v>
      </c>
      <c r="N651" s="10">
        <v>0</v>
      </c>
      <c r="O651" s="11">
        <v>0.20502161380168749</v>
      </c>
      <c r="P651" s="11">
        <v>0.20502161380168749</v>
      </c>
      <c r="Q651" s="11">
        <v>0.20502161380168749</v>
      </c>
      <c r="R651" s="11">
        <v>0</v>
      </c>
      <c r="S651" s="11">
        <v>0</v>
      </c>
      <c r="T651" s="11">
        <v>0</v>
      </c>
    </row>
    <row r="652" spans="2:20" ht="21" x14ac:dyDescent="0.3">
      <c r="B652" s="2" t="str">
        <f>CONCATENATE(Tabla2[[#This Row],[sistema]],Tabla2[[#This Row],[cia]],Tabla2[[#This Row],[producto]],Tabla2[[#This Row],[producto cia]],Tabla2[[#This Row],[tarifa]],Tabla2[[#This Row],[fee]])</f>
        <v>BALEARESFACTORFIJODOMESTICO_EXTRA3P2.0TD-</v>
      </c>
      <c r="C652" s="2" t="s">
        <v>27</v>
      </c>
      <c r="D652" s="3" t="s">
        <v>100</v>
      </c>
      <c r="E652" s="2" t="s">
        <v>101</v>
      </c>
      <c r="F652" s="2" t="s">
        <v>103</v>
      </c>
      <c r="G652" s="2" t="s">
        <v>28</v>
      </c>
      <c r="H652" s="2" t="s">
        <v>0</v>
      </c>
      <c r="I652" s="9">
        <v>8.6653271232876694E-2</v>
      </c>
      <c r="J652" s="10">
        <v>2.1304526027397262E-2</v>
      </c>
      <c r="K652" s="10">
        <v>0</v>
      </c>
      <c r="L652" s="10">
        <v>0</v>
      </c>
      <c r="M652" s="10">
        <v>0</v>
      </c>
      <c r="N652" s="10">
        <v>0</v>
      </c>
      <c r="O652" s="11">
        <v>0.25395131999999998</v>
      </c>
      <c r="P652" s="11">
        <v>0.19481775125</v>
      </c>
      <c r="Q652" s="11">
        <v>0.17938470150375002</v>
      </c>
      <c r="R652" s="11">
        <v>0</v>
      </c>
      <c r="S652" s="11">
        <v>0</v>
      </c>
      <c r="T652" s="11">
        <v>0</v>
      </c>
    </row>
    <row r="653" spans="2:20" ht="21" x14ac:dyDescent="0.3">
      <c r="B653" s="2" t="str">
        <f>CONCATENATE(Tabla2[[#This Row],[sistema]],Tabla2[[#This Row],[cia]],Tabla2[[#This Row],[producto]],Tabla2[[#This Row],[producto cia]],Tabla2[[#This Row],[tarifa]],Tabla2[[#This Row],[fee]])</f>
        <v>BALEARESFACTORFIJODOMESTICO_MINI2.0TD-</v>
      </c>
      <c r="C653" s="2" t="s">
        <v>27</v>
      </c>
      <c r="D653" s="3" t="s">
        <v>100</v>
      </c>
      <c r="E653" s="2" t="s">
        <v>101</v>
      </c>
      <c r="F653" s="2" t="s">
        <v>104</v>
      </c>
      <c r="G653" s="2" t="s">
        <v>28</v>
      </c>
      <c r="H653" s="2" t="s">
        <v>0</v>
      </c>
      <c r="I653" s="9">
        <v>7.1260273972602747E-2</v>
      </c>
      <c r="J653" s="10">
        <v>7.1260273972602747E-2</v>
      </c>
      <c r="K653" s="10">
        <v>0</v>
      </c>
      <c r="L653" s="10">
        <v>0</v>
      </c>
      <c r="M653" s="10">
        <v>0</v>
      </c>
      <c r="N653" s="10">
        <v>0</v>
      </c>
      <c r="O653" s="11">
        <v>0.175987</v>
      </c>
      <c r="P653" s="11">
        <v>0.175987</v>
      </c>
      <c r="Q653" s="11">
        <v>0.175987</v>
      </c>
      <c r="R653" s="11">
        <v>0</v>
      </c>
      <c r="S653" s="11">
        <v>0</v>
      </c>
      <c r="T653" s="11">
        <v>0</v>
      </c>
    </row>
    <row r="654" spans="2:20" ht="21" x14ac:dyDescent="0.3">
      <c r="B654" s="2" t="str">
        <f>CONCATENATE(Tabla2[[#This Row],[sistema]],Tabla2[[#This Row],[cia]],Tabla2[[#This Row],[producto]],Tabla2[[#This Row],[producto cia]],Tabla2[[#This Row],[tarifa]],Tabla2[[#This Row],[fee]])</f>
        <v>BALEARESFACTORFIJODOMESTICO_Precio WEB3P2.0TD-</v>
      </c>
      <c r="C654" s="2" t="s">
        <v>27</v>
      </c>
      <c r="D654" s="3" t="s">
        <v>100</v>
      </c>
      <c r="E654" s="2" t="s">
        <v>101</v>
      </c>
      <c r="F654" s="2" t="s">
        <v>105</v>
      </c>
      <c r="G654" s="2" t="s">
        <v>28</v>
      </c>
      <c r="H654" s="2" t="s">
        <v>0</v>
      </c>
      <c r="I654" s="9">
        <v>6.9542616438356158E-2</v>
      </c>
      <c r="J654" s="10">
        <v>3.6786657534246575E-3</v>
      </c>
      <c r="K654" s="10">
        <v>0</v>
      </c>
      <c r="L654" s="10">
        <v>0</v>
      </c>
      <c r="M654" s="10">
        <v>0</v>
      </c>
      <c r="N654" s="10">
        <v>0</v>
      </c>
      <c r="O654" s="11">
        <v>0.25734074999999973</v>
      </c>
      <c r="P654" s="11">
        <v>0.2188340012499996</v>
      </c>
      <c r="Q654" s="11">
        <v>0.17054515037499976</v>
      </c>
      <c r="R654" s="11">
        <v>0</v>
      </c>
      <c r="S654" s="11">
        <v>0</v>
      </c>
      <c r="T654" s="11">
        <v>0</v>
      </c>
    </row>
    <row r="655" spans="2:20" ht="21" x14ac:dyDescent="0.3">
      <c r="B655" s="2" t="str">
        <f>CONCATENATE(Tabla2[[#This Row],[sistema]],Tabla2[[#This Row],[cia]],Tabla2[[#This Row],[producto]],Tabla2[[#This Row],[producto cia]],Tabla2[[#This Row],[tarifa]],Tabla2[[#This Row],[fee]])</f>
        <v>BALEARESFACTORFIJODOMESTICO_PRIME2.0TD-</v>
      </c>
      <c r="C655" s="2" t="s">
        <v>27</v>
      </c>
      <c r="D655" s="3" t="s">
        <v>100</v>
      </c>
      <c r="E655" s="2" t="s">
        <v>101</v>
      </c>
      <c r="F655" s="2" t="s">
        <v>106</v>
      </c>
      <c r="G655" s="2" t="s">
        <v>28</v>
      </c>
      <c r="H655" s="2" t="s">
        <v>0</v>
      </c>
      <c r="I655" s="9">
        <v>8.9447791780821892E-2</v>
      </c>
      <c r="J655" s="10">
        <v>2.4356799999999998E-2</v>
      </c>
      <c r="K655" s="10">
        <v>0</v>
      </c>
      <c r="L655" s="10">
        <v>0</v>
      </c>
      <c r="M655" s="10">
        <v>0</v>
      </c>
      <c r="N655" s="10">
        <v>0</v>
      </c>
      <c r="O655" s="11">
        <v>0.23352161380168746</v>
      </c>
      <c r="P655" s="11">
        <v>0.23352161380168746</v>
      </c>
      <c r="Q655" s="11">
        <v>0.23352161380168746</v>
      </c>
      <c r="R655" s="11">
        <v>0</v>
      </c>
      <c r="S655" s="11">
        <v>0</v>
      </c>
      <c r="T655" s="11">
        <v>0</v>
      </c>
    </row>
    <row r="656" spans="2:20" ht="21" x14ac:dyDescent="0.3">
      <c r="B656" s="2" t="str">
        <f>CONCATENATE(Tabla2[[#This Row],[sistema]],Tabla2[[#This Row],[cia]],Tabla2[[#This Row],[producto]],Tabla2[[#This Row],[producto cia]],Tabla2[[#This Row],[tarifa]],Tabla2[[#This Row],[fee]])</f>
        <v>BALEARESFACTORFIJONEGOCIO_AHORRO2.0TD-</v>
      </c>
      <c r="C656" s="2" t="s">
        <v>27</v>
      </c>
      <c r="D656" s="3" t="s">
        <v>100</v>
      </c>
      <c r="E656" s="2" t="s">
        <v>101</v>
      </c>
      <c r="F656" s="2" t="s">
        <v>107</v>
      </c>
      <c r="G656" s="2" t="s">
        <v>28</v>
      </c>
      <c r="H656" s="2" t="s">
        <v>0</v>
      </c>
      <c r="I656" s="9">
        <v>6.9542616438356158E-2</v>
      </c>
      <c r="J656" s="10">
        <v>3.6786657534246575E-3</v>
      </c>
      <c r="K656" s="10">
        <v>0</v>
      </c>
      <c r="L656" s="10">
        <v>0</v>
      </c>
      <c r="M656" s="10">
        <v>0</v>
      </c>
      <c r="N656" s="10">
        <v>0</v>
      </c>
      <c r="O656" s="11">
        <v>0.27289200000000002</v>
      </c>
      <c r="P656" s="11">
        <v>0.20699500000000001</v>
      </c>
      <c r="Q656" s="11">
        <v>0.16370699999999999</v>
      </c>
      <c r="R656" s="11">
        <v>0</v>
      </c>
      <c r="S656" s="11">
        <v>0</v>
      </c>
      <c r="T656" s="11">
        <v>0</v>
      </c>
    </row>
    <row r="657" spans="2:20" ht="21" x14ac:dyDescent="0.3">
      <c r="B657" s="2" t="str">
        <f>CONCATENATE(Tabla2[[#This Row],[sistema]],Tabla2[[#This Row],[cia]],Tabla2[[#This Row],[producto]],Tabla2[[#This Row],[producto cia]],Tabla2[[#This Row],[tarifa]],Tabla2[[#This Row],[fee]])</f>
        <v>BALEARESFACTORFIJONEGOCIO_AHORRO1P2.0TD-</v>
      </c>
      <c r="C657" s="2" t="s">
        <v>27</v>
      </c>
      <c r="D657" s="3" t="s">
        <v>100</v>
      </c>
      <c r="E657" s="2" t="s">
        <v>101</v>
      </c>
      <c r="F657" s="2" t="s">
        <v>108</v>
      </c>
      <c r="G657" s="2" t="s">
        <v>28</v>
      </c>
      <c r="H657" s="2" t="s">
        <v>0</v>
      </c>
      <c r="I657" s="9">
        <v>6.9542616438356158E-2</v>
      </c>
      <c r="J657" s="10">
        <v>3.6786657534246575E-3</v>
      </c>
      <c r="K657" s="10">
        <v>0</v>
      </c>
      <c r="L657" s="10">
        <v>0</v>
      </c>
      <c r="M657" s="10">
        <v>0</v>
      </c>
      <c r="N657" s="10">
        <v>0</v>
      </c>
      <c r="O657" s="11">
        <v>0.20924211000000001</v>
      </c>
      <c r="P657" s="11">
        <v>0.20924211000000001</v>
      </c>
      <c r="Q657" s="11">
        <v>0.20924211000000001</v>
      </c>
      <c r="R657" s="11">
        <v>0</v>
      </c>
      <c r="S657" s="11">
        <v>0</v>
      </c>
      <c r="T657" s="11">
        <v>0</v>
      </c>
    </row>
    <row r="658" spans="2:20" ht="21" x14ac:dyDescent="0.3">
      <c r="B658" s="2" t="str">
        <f>CONCATENATE(Tabla2[[#This Row],[sistema]],Tabla2[[#This Row],[cia]],Tabla2[[#This Row],[producto]],Tabla2[[#This Row],[producto cia]],Tabla2[[#This Row],[tarifa]],Tabla2[[#This Row],[fee]])</f>
        <v>BALEARESFACTORFIJONEGOCIO_EXTRA2.0TD-</v>
      </c>
      <c r="C658" s="2" t="s">
        <v>27</v>
      </c>
      <c r="D658" s="3" t="s">
        <v>100</v>
      </c>
      <c r="E658" s="2" t="s">
        <v>101</v>
      </c>
      <c r="F658" s="2" t="s">
        <v>109</v>
      </c>
      <c r="G658" s="2" t="s">
        <v>28</v>
      </c>
      <c r="H658" s="2" t="s">
        <v>0</v>
      </c>
      <c r="I658" s="9">
        <v>8.9024605479452054E-2</v>
      </c>
      <c r="J658" s="10">
        <v>2.6972389041095887E-2</v>
      </c>
      <c r="K658" s="10">
        <v>0</v>
      </c>
      <c r="L658" s="10">
        <v>0</v>
      </c>
      <c r="M658" s="10">
        <v>0</v>
      </c>
      <c r="N658" s="10">
        <v>0</v>
      </c>
      <c r="O658" s="11">
        <v>0.20841899999999999</v>
      </c>
      <c r="P658" s="11">
        <v>0.19958490000000001</v>
      </c>
      <c r="Q658" s="11">
        <v>0.189555</v>
      </c>
      <c r="R658" s="11">
        <v>0</v>
      </c>
      <c r="S658" s="11">
        <v>0</v>
      </c>
      <c r="T658" s="11">
        <v>0</v>
      </c>
    </row>
    <row r="659" spans="2:20" ht="21" x14ac:dyDescent="0.3">
      <c r="B659" s="2" t="str">
        <f>CONCATENATE(Tabla2[[#This Row],[sistema]],Tabla2[[#This Row],[cia]],Tabla2[[#This Row],[producto]],Tabla2[[#This Row],[producto cia]],Tabla2[[#This Row],[tarifa]],Tabla2[[#This Row],[fee]])</f>
        <v>BALEARESFACTORFIJONEGOCIO_EXTRA1P2.0TD-</v>
      </c>
      <c r="C659" s="2" t="s">
        <v>27</v>
      </c>
      <c r="D659" s="3" t="s">
        <v>100</v>
      </c>
      <c r="E659" s="2" t="s">
        <v>101</v>
      </c>
      <c r="F659" s="2" t="s">
        <v>110</v>
      </c>
      <c r="G659" s="2" t="s">
        <v>28</v>
      </c>
      <c r="H659" s="2" t="s">
        <v>0</v>
      </c>
      <c r="I659" s="9">
        <v>8.9024605479452054E-2</v>
      </c>
      <c r="J659" s="10">
        <v>2.6972389041095887E-2</v>
      </c>
      <c r="K659" s="10">
        <v>0</v>
      </c>
      <c r="L659" s="10">
        <v>0</v>
      </c>
      <c r="M659" s="10">
        <v>0</v>
      </c>
      <c r="N659" s="10">
        <v>0</v>
      </c>
      <c r="O659" s="11">
        <v>0.19899787999999999</v>
      </c>
      <c r="P659" s="11">
        <v>0.19899787999999999</v>
      </c>
      <c r="Q659" s="11">
        <v>0.19899787999999999</v>
      </c>
      <c r="R659" s="11">
        <v>0</v>
      </c>
      <c r="S659" s="11">
        <v>0</v>
      </c>
      <c r="T659" s="11">
        <v>0</v>
      </c>
    </row>
    <row r="660" spans="2:20" ht="21" x14ac:dyDescent="0.3">
      <c r="B660" s="2" t="str">
        <f>CONCATENATE(Tabla2[[#This Row],[sistema]],Tabla2[[#This Row],[cia]],Tabla2[[#This Row],[producto]],Tabla2[[#This Row],[producto cia]],Tabla2[[#This Row],[tarifa]],Tabla2[[#This Row],[fee]])</f>
        <v>BALEARESFACTORFIJONEGOCIO_EXTRAPLUS2.0TD-</v>
      </c>
      <c r="C660" s="2" t="s">
        <v>27</v>
      </c>
      <c r="D660" s="3" t="s">
        <v>100</v>
      </c>
      <c r="E660" s="2" t="s">
        <v>101</v>
      </c>
      <c r="F660" s="2" t="s">
        <v>111</v>
      </c>
      <c r="G660" s="2" t="s">
        <v>28</v>
      </c>
      <c r="H660" s="2" t="s">
        <v>0</v>
      </c>
      <c r="I660" s="9">
        <v>9.5911923287671216E-2</v>
      </c>
      <c r="J660" s="10">
        <v>2.7275130630136986E-2</v>
      </c>
      <c r="K660" s="10">
        <v>0</v>
      </c>
      <c r="L660" s="10">
        <v>0</v>
      </c>
      <c r="M660" s="10">
        <v>0</v>
      </c>
      <c r="N660" s="10">
        <v>0</v>
      </c>
      <c r="O660" s="11">
        <v>0.24629899999999999</v>
      </c>
      <c r="P660" s="11">
        <v>0.22795899999999999</v>
      </c>
      <c r="Q660" s="11">
        <v>0.21285500000000002</v>
      </c>
      <c r="R660" s="11">
        <v>0</v>
      </c>
      <c r="S660" s="11">
        <v>0</v>
      </c>
      <c r="T660" s="11">
        <v>0</v>
      </c>
    </row>
    <row r="661" spans="2:20" ht="21" x14ac:dyDescent="0.3">
      <c r="B661" s="2" t="str">
        <f>CONCATENATE(Tabla2[[#This Row],[sistema]],Tabla2[[#This Row],[cia]],Tabla2[[#This Row],[producto]],Tabla2[[#This Row],[producto cia]],Tabla2[[#This Row],[tarifa]],Tabla2[[#This Row],[fee]])</f>
        <v>BALEARESFACTORFIJONEGOCIO_EXTRAPLUS1P2.0TD-</v>
      </c>
      <c r="C661" s="2" t="s">
        <v>27</v>
      </c>
      <c r="D661" s="3" t="s">
        <v>100</v>
      </c>
      <c r="E661" s="2" t="s">
        <v>101</v>
      </c>
      <c r="F661" s="2" t="s">
        <v>112</v>
      </c>
      <c r="G661" s="2" t="s">
        <v>28</v>
      </c>
      <c r="H661" s="2" t="s">
        <v>0</v>
      </c>
      <c r="I661" s="9">
        <v>9.5911923287671216E-2</v>
      </c>
      <c r="J661" s="10">
        <v>2.7275130630136986E-2</v>
      </c>
      <c r="K661" s="10">
        <v>0</v>
      </c>
      <c r="L661" s="10">
        <v>0</v>
      </c>
      <c r="M661" s="10">
        <v>0</v>
      </c>
      <c r="N661" s="10">
        <v>0</v>
      </c>
      <c r="O661" s="11">
        <v>0.22730071999999998</v>
      </c>
      <c r="P661" s="11">
        <v>0.22730071999999998</v>
      </c>
      <c r="Q661" s="11">
        <v>0.22730071999999998</v>
      </c>
      <c r="R661" s="11">
        <v>0</v>
      </c>
      <c r="S661" s="11">
        <v>0</v>
      </c>
      <c r="T661" s="11">
        <v>0</v>
      </c>
    </row>
    <row r="662" spans="2:20" ht="21" x14ac:dyDescent="0.3">
      <c r="B662" s="2" t="str">
        <f>CONCATENATE(Tabla2[[#This Row],[sistema]],Tabla2[[#This Row],[cia]],Tabla2[[#This Row],[producto]],Tabla2[[#This Row],[producto cia]],Tabla2[[#This Row],[tarifa]],Tabla2[[#This Row],[fee]])</f>
        <v>BALEARESFACTORFIJONEGOCIO_EXTRATOP2.0TD-</v>
      </c>
      <c r="C662" s="2" t="s">
        <v>27</v>
      </c>
      <c r="D662" s="3" t="s">
        <v>100</v>
      </c>
      <c r="E662" s="2" t="s">
        <v>101</v>
      </c>
      <c r="F662" s="2" t="s">
        <v>113</v>
      </c>
      <c r="G662" s="2" t="s">
        <v>28</v>
      </c>
      <c r="H662" s="2" t="s">
        <v>0</v>
      </c>
      <c r="I662" s="9">
        <v>9.7243783561643829E-2</v>
      </c>
      <c r="J662" s="10">
        <v>3.5191567123287665E-2</v>
      </c>
      <c r="K662" s="10">
        <v>0</v>
      </c>
      <c r="L662" s="10">
        <v>0</v>
      </c>
      <c r="M662" s="10">
        <v>0</v>
      </c>
      <c r="N662" s="10">
        <v>0</v>
      </c>
      <c r="O662" s="11">
        <v>0.21241900000000002</v>
      </c>
      <c r="P662" s="11">
        <v>0.20358490000000004</v>
      </c>
      <c r="Q662" s="11">
        <v>0.19355500000000003</v>
      </c>
      <c r="R662" s="11">
        <v>0</v>
      </c>
      <c r="S662" s="11">
        <v>0</v>
      </c>
      <c r="T662" s="11">
        <v>0</v>
      </c>
    </row>
    <row r="663" spans="2:20" ht="21" x14ac:dyDescent="0.3">
      <c r="B663" s="2" t="str">
        <f>CONCATENATE(Tabla2[[#This Row],[sistema]],Tabla2[[#This Row],[cia]],Tabla2[[#This Row],[producto]],Tabla2[[#This Row],[producto cia]],Tabla2[[#This Row],[tarifa]],Tabla2[[#This Row],[fee]])</f>
        <v>BALEARESFACTORFIJONEGOCIO_EXTRATOP1P2.0TD-</v>
      </c>
      <c r="C663" s="2" t="s">
        <v>27</v>
      </c>
      <c r="D663" s="3" t="s">
        <v>100</v>
      </c>
      <c r="E663" s="2" t="s">
        <v>101</v>
      </c>
      <c r="F663" s="2" t="s">
        <v>114</v>
      </c>
      <c r="G663" s="2" t="s">
        <v>28</v>
      </c>
      <c r="H663" s="2" t="s">
        <v>0</v>
      </c>
      <c r="I663" s="9">
        <v>9.7243783561643829E-2</v>
      </c>
      <c r="J663" s="10">
        <v>3.5191567123287665E-2</v>
      </c>
      <c r="K663" s="10">
        <v>0</v>
      </c>
      <c r="L663" s="10">
        <v>0</v>
      </c>
      <c r="M663" s="10">
        <v>0</v>
      </c>
      <c r="N663" s="10">
        <v>0</v>
      </c>
      <c r="O663" s="11">
        <v>0.20299787999999999</v>
      </c>
      <c r="P663" s="11">
        <v>0.20299787999999999</v>
      </c>
      <c r="Q663" s="11">
        <v>0.20299787999999999</v>
      </c>
      <c r="R663" s="11">
        <v>0</v>
      </c>
      <c r="S663" s="11">
        <v>0</v>
      </c>
      <c r="T663" s="11">
        <v>0</v>
      </c>
    </row>
    <row r="664" spans="2:20" ht="21" x14ac:dyDescent="0.3">
      <c r="B664" s="2" t="str">
        <f>CONCATENATE(Tabla2[[#This Row],[sistema]],Tabla2[[#This Row],[cia]],Tabla2[[#This Row],[producto]],Tabla2[[#This Row],[producto cia]],Tabla2[[#This Row],[tarifa]],Tabla2[[#This Row],[fee]])</f>
        <v>BALEARESFACTORFIJONEGOCIO_MINI1P2.0TD-</v>
      </c>
      <c r="C664" s="2" t="s">
        <v>27</v>
      </c>
      <c r="D664" s="3" t="s">
        <v>100</v>
      </c>
      <c r="E664" s="2" t="s">
        <v>101</v>
      </c>
      <c r="F664" s="2" t="s">
        <v>115</v>
      </c>
      <c r="G664" s="2" t="s">
        <v>28</v>
      </c>
      <c r="H664" s="2" t="s">
        <v>0</v>
      </c>
      <c r="I664" s="9">
        <v>7.1260273972602747E-2</v>
      </c>
      <c r="J664" s="10">
        <v>7.1260273972602747E-2</v>
      </c>
      <c r="K664" s="10">
        <v>0</v>
      </c>
      <c r="L664" s="10">
        <v>0</v>
      </c>
      <c r="M664" s="10">
        <v>0</v>
      </c>
      <c r="N664" s="10">
        <v>0</v>
      </c>
      <c r="O664" s="11">
        <v>0.175987</v>
      </c>
      <c r="P664" s="11">
        <v>0.175987</v>
      </c>
      <c r="Q664" s="11">
        <v>0.175987</v>
      </c>
      <c r="R664" s="11">
        <v>0</v>
      </c>
      <c r="S664" s="11">
        <v>0</v>
      </c>
      <c r="T664" s="11">
        <v>0</v>
      </c>
    </row>
    <row r="665" spans="2:20" ht="21" x14ac:dyDescent="0.3">
      <c r="B665" s="2" t="str">
        <f>CONCATENATE(Tabla2[[#This Row],[sistema]],Tabla2[[#This Row],[cia]],Tabla2[[#This Row],[producto]],Tabla2[[#This Row],[producto cia]],Tabla2[[#This Row],[tarifa]],Tabla2[[#This Row],[fee]])</f>
        <v>BALEARESFACTORFIJONEGOCIO_PROFESIONAL2.0TD-</v>
      </c>
      <c r="C665" s="2" t="s">
        <v>27</v>
      </c>
      <c r="D665" s="3" t="s">
        <v>100</v>
      </c>
      <c r="E665" s="2" t="s">
        <v>101</v>
      </c>
      <c r="F665" s="2" t="s">
        <v>116</v>
      </c>
      <c r="G665" s="2" t="s">
        <v>28</v>
      </c>
      <c r="H665" s="2" t="s">
        <v>0</v>
      </c>
      <c r="I665" s="9">
        <v>8.5410386301369864E-2</v>
      </c>
      <c r="J665" s="10">
        <v>2.3134671232876713E-2</v>
      </c>
      <c r="K665" s="10">
        <v>0</v>
      </c>
      <c r="L665" s="10">
        <v>0</v>
      </c>
      <c r="M665" s="10">
        <v>0</v>
      </c>
      <c r="N665" s="10">
        <v>0</v>
      </c>
      <c r="O665" s="11">
        <v>0.25894200000000001</v>
      </c>
      <c r="P665" s="11">
        <v>0.19455500000000003</v>
      </c>
      <c r="Q665" s="11">
        <v>0.156695</v>
      </c>
      <c r="R665" s="11">
        <v>0</v>
      </c>
      <c r="S665" s="11">
        <v>0</v>
      </c>
      <c r="T665" s="11">
        <v>0</v>
      </c>
    </row>
    <row r="666" spans="2:20" ht="21" x14ac:dyDescent="0.3">
      <c r="B666" s="2" t="str">
        <f>CONCATENATE(Tabla2[[#This Row],[sistema]],Tabla2[[#This Row],[cia]],Tabla2[[#This Row],[producto]],Tabla2[[#This Row],[producto cia]],Tabla2[[#This Row],[tarifa]],Tabla2[[#This Row],[fee]])</f>
        <v>BALEARESFACTORFIJONEGOCIO_PROFESIONAL1P2.0TD-</v>
      </c>
      <c r="C666" s="2" t="s">
        <v>27</v>
      </c>
      <c r="D666" s="3" t="s">
        <v>100</v>
      </c>
      <c r="E666" s="2" t="s">
        <v>101</v>
      </c>
      <c r="F666" s="2" t="s">
        <v>117</v>
      </c>
      <c r="G666" s="2" t="s">
        <v>28</v>
      </c>
      <c r="H666" s="2" t="s">
        <v>0</v>
      </c>
      <c r="I666" s="9">
        <v>8.5410386301369864E-2</v>
      </c>
      <c r="J666" s="10">
        <v>2.3134671232876713E-2</v>
      </c>
      <c r="K666" s="10">
        <v>0</v>
      </c>
      <c r="L666" s="10">
        <v>0</v>
      </c>
      <c r="M666" s="10">
        <v>0</v>
      </c>
      <c r="N666" s="10">
        <v>0</v>
      </c>
      <c r="O666" s="11">
        <v>0.19861377</v>
      </c>
      <c r="P666" s="11">
        <v>0.19861377</v>
      </c>
      <c r="Q666" s="11">
        <v>0.19861377</v>
      </c>
      <c r="R666" s="11">
        <v>0</v>
      </c>
      <c r="S666" s="11">
        <v>0</v>
      </c>
      <c r="T666" s="11">
        <v>0</v>
      </c>
    </row>
    <row r="667" spans="2:20" ht="21" x14ac:dyDescent="0.3">
      <c r="B667" s="2" t="str">
        <f>CONCATENATE(Tabla2[[#This Row],[sistema]],Tabla2[[#This Row],[cia]],Tabla2[[#This Row],[producto]],Tabla2[[#This Row],[producto cia]],Tabla2[[#This Row],[tarifa]],Tabla2[[#This Row],[fee]])</f>
        <v>BALEARESFACTORFIJONEGOCIO_AHORRO3.0TD-</v>
      </c>
      <c r="C667" s="2" t="s">
        <v>27</v>
      </c>
      <c r="D667" s="3" t="s">
        <v>100</v>
      </c>
      <c r="E667" s="2" t="s">
        <v>101</v>
      </c>
      <c r="F667" s="2" t="s">
        <v>107</v>
      </c>
      <c r="G667" s="2" t="s">
        <v>33</v>
      </c>
      <c r="H667" s="2" t="s">
        <v>0</v>
      </c>
      <c r="I667" s="9">
        <v>3.8308243835616436E-2</v>
      </c>
      <c r="J667" s="10">
        <v>3.2600202739726032E-2</v>
      </c>
      <c r="K667" s="10">
        <v>1.0964506849315069E-2</v>
      </c>
      <c r="L667" s="10">
        <v>1.001088493150685E-2</v>
      </c>
      <c r="M667" s="10">
        <v>7.486868493150685E-3</v>
      </c>
      <c r="N667" s="10">
        <v>5.4825643835616431E-3</v>
      </c>
      <c r="O667" s="11">
        <v>0.24817819000000002</v>
      </c>
      <c r="P667" s="11">
        <v>0.22413379500000002</v>
      </c>
      <c r="Q667" s="11">
        <v>0.18816512500000002</v>
      </c>
      <c r="R667" s="11">
        <v>0.17930821500000002</v>
      </c>
      <c r="S667" s="11">
        <v>0.16627829999999999</v>
      </c>
      <c r="T667" s="11">
        <v>0.15891413500000001</v>
      </c>
    </row>
    <row r="668" spans="2:20" ht="21" x14ac:dyDescent="0.3">
      <c r="B668" s="2" t="str">
        <f>CONCATENATE(Tabla2[[#This Row],[sistema]],Tabla2[[#This Row],[cia]],Tabla2[[#This Row],[producto]],Tabla2[[#This Row],[producto cia]],Tabla2[[#This Row],[tarifa]],Tabla2[[#This Row],[fee]])</f>
        <v>BALEARESFACTORFIJONEGOCIO_AHORRO1P3.0TD-</v>
      </c>
      <c r="C668" s="2" t="s">
        <v>27</v>
      </c>
      <c r="D668" s="3" t="s">
        <v>100</v>
      </c>
      <c r="E668" s="2" t="s">
        <v>101</v>
      </c>
      <c r="F668" s="2" t="s">
        <v>108</v>
      </c>
      <c r="G668" s="2" t="s">
        <v>33</v>
      </c>
      <c r="H668" s="2" t="s">
        <v>0</v>
      </c>
      <c r="I668" s="9">
        <v>3.8308243835616436E-2</v>
      </c>
      <c r="J668" s="10">
        <v>3.2600202739726032E-2</v>
      </c>
      <c r="K668" s="10">
        <v>1.0964506849315069E-2</v>
      </c>
      <c r="L668" s="10">
        <v>1.001088493150685E-2</v>
      </c>
      <c r="M668" s="10">
        <v>7.486868493150685E-3</v>
      </c>
      <c r="N668" s="10">
        <v>5.4825643835616431E-3</v>
      </c>
      <c r="O668" s="11">
        <v>0.18849721</v>
      </c>
      <c r="P668" s="11">
        <v>0.18849721</v>
      </c>
      <c r="Q668" s="11">
        <v>0.18849721</v>
      </c>
      <c r="R668" s="11">
        <v>0.18849721</v>
      </c>
      <c r="S668" s="11">
        <v>0.18849721</v>
      </c>
      <c r="T668" s="11">
        <v>0.18849721</v>
      </c>
    </row>
    <row r="669" spans="2:20" ht="21" x14ac:dyDescent="0.3">
      <c r="B669" s="2" t="str">
        <f>CONCATENATE(Tabla2[[#This Row],[sistema]],Tabla2[[#This Row],[cia]],Tabla2[[#This Row],[producto]],Tabla2[[#This Row],[producto cia]],Tabla2[[#This Row],[tarifa]],Tabla2[[#This Row],[fee]])</f>
        <v>BALEARESFACTORFIJONEGOCIO_EXTRA3.0TD-</v>
      </c>
      <c r="C669" s="2" t="s">
        <v>27</v>
      </c>
      <c r="D669" s="3" t="s">
        <v>100</v>
      </c>
      <c r="E669" s="2" t="s">
        <v>101</v>
      </c>
      <c r="F669" s="2" t="s">
        <v>109</v>
      </c>
      <c r="G669" s="2" t="s">
        <v>33</v>
      </c>
      <c r="H669" s="2" t="s">
        <v>0</v>
      </c>
      <c r="I669" s="9">
        <v>4.862598630136987E-2</v>
      </c>
      <c r="J669" s="10">
        <v>4.0796000000000006E-2</v>
      </c>
      <c r="K669" s="10">
        <v>2.1134024657534254E-2</v>
      </c>
      <c r="L669" s="10">
        <v>2.0544202739726035E-2</v>
      </c>
      <c r="M669" s="10">
        <v>1.7178887671232875E-2</v>
      </c>
      <c r="N669" s="10">
        <v>1.7068520547945207E-2</v>
      </c>
      <c r="O669" s="11">
        <v>0.19611989999999999</v>
      </c>
      <c r="P669" s="11">
        <v>0.18740227500000003</v>
      </c>
      <c r="Q669" s="11">
        <v>0.18609007500000002</v>
      </c>
      <c r="R669" s="11">
        <v>0.17841870000000001</v>
      </c>
      <c r="S669" s="11">
        <v>0.17789895000000003</v>
      </c>
      <c r="T669" s="11">
        <v>0.17649224999999999</v>
      </c>
    </row>
    <row r="670" spans="2:20" ht="21" x14ac:dyDescent="0.3">
      <c r="B670" s="2" t="str">
        <f>CONCATENATE(Tabla2[[#This Row],[sistema]],Tabla2[[#This Row],[cia]],Tabla2[[#This Row],[producto]],Tabla2[[#This Row],[producto cia]],Tabla2[[#This Row],[tarifa]],Tabla2[[#This Row],[fee]])</f>
        <v>BALEARESFACTORFIJONEGOCIO_EXTRA1P3.0TD-</v>
      </c>
      <c r="C670" s="2" t="s">
        <v>27</v>
      </c>
      <c r="D670" s="3" t="s">
        <v>100</v>
      </c>
      <c r="E670" s="2" t="s">
        <v>101</v>
      </c>
      <c r="F670" s="2" t="s">
        <v>110</v>
      </c>
      <c r="G670" s="2" t="s">
        <v>33</v>
      </c>
      <c r="H670" s="2" t="s">
        <v>0</v>
      </c>
      <c r="I670" s="9">
        <v>4.862598630136987E-2</v>
      </c>
      <c r="J670" s="10">
        <v>4.0796000000000006E-2</v>
      </c>
      <c r="K670" s="10">
        <v>2.1134024657534254E-2</v>
      </c>
      <c r="L670" s="10">
        <v>2.0544202739726035E-2</v>
      </c>
      <c r="M670" s="10">
        <v>1.7178887671232875E-2</v>
      </c>
      <c r="N670" s="10">
        <v>1.7068520547945207E-2</v>
      </c>
      <c r="O670" s="11">
        <v>0.17999820000000002</v>
      </c>
      <c r="P670" s="11">
        <v>0.17999820000000002</v>
      </c>
      <c r="Q670" s="11">
        <v>0.17999820000000002</v>
      </c>
      <c r="R670" s="11">
        <v>0.17999820000000002</v>
      </c>
      <c r="S670" s="11">
        <v>0.17999820000000002</v>
      </c>
      <c r="T670" s="11">
        <v>0.17999820000000002</v>
      </c>
    </row>
    <row r="671" spans="2:20" ht="21" x14ac:dyDescent="0.3">
      <c r="B671" s="2" t="str">
        <f>CONCATENATE(Tabla2[[#This Row],[sistema]],Tabla2[[#This Row],[cia]],Tabla2[[#This Row],[producto]],Tabla2[[#This Row],[producto cia]],Tabla2[[#This Row],[tarifa]],Tabla2[[#This Row],[fee]])</f>
        <v>BALEARESFACTORFIJONEGOCIO_EXTRAPLUS3.0TD-</v>
      </c>
      <c r="C671" s="2" t="s">
        <v>27</v>
      </c>
      <c r="D671" s="3" t="s">
        <v>100</v>
      </c>
      <c r="E671" s="2" t="s">
        <v>101</v>
      </c>
      <c r="F671" s="2" t="s">
        <v>111</v>
      </c>
      <c r="G671" s="2" t="s">
        <v>33</v>
      </c>
      <c r="H671" s="2" t="s">
        <v>0</v>
      </c>
      <c r="I671" s="9">
        <v>5.105548219178082E-2</v>
      </c>
      <c r="J671" s="10">
        <v>4.3696094520547943E-2</v>
      </c>
      <c r="K671" s="10">
        <v>2.3137589041095894E-2</v>
      </c>
      <c r="L671" s="10">
        <v>2.1415087671232874E-2</v>
      </c>
      <c r="M671" s="10">
        <v>1.8671427397260274E-2</v>
      </c>
      <c r="N671" s="10">
        <v>1.7714802739726025E-2</v>
      </c>
      <c r="O671" s="11">
        <v>0.20862022499999999</v>
      </c>
      <c r="P671" s="11">
        <v>0.19990192500000001</v>
      </c>
      <c r="Q671" s="11">
        <v>0.19858972500000002</v>
      </c>
      <c r="R671" s="11">
        <v>0.19791877500000002</v>
      </c>
      <c r="S671" s="11">
        <v>0.19739902500000001</v>
      </c>
      <c r="T671" s="11">
        <v>0.19399230000000001</v>
      </c>
    </row>
    <row r="672" spans="2:20" ht="21" x14ac:dyDescent="0.3">
      <c r="B672" s="2" t="str">
        <f>CONCATENATE(Tabla2[[#This Row],[sistema]],Tabla2[[#This Row],[cia]],Tabla2[[#This Row],[producto]],Tabla2[[#This Row],[producto cia]],Tabla2[[#This Row],[tarifa]],Tabla2[[#This Row],[fee]])</f>
        <v>BALEARESFACTORFIJONEGOCIO_EXTRAPLUS1P3.0TD-</v>
      </c>
      <c r="C672" s="2" t="s">
        <v>27</v>
      </c>
      <c r="D672" s="3" t="s">
        <v>100</v>
      </c>
      <c r="E672" s="2" t="s">
        <v>101</v>
      </c>
      <c r="F672" s="2" t="s">
        <v>112</v>
      </c>
      <c r="G672" s="2" t="s">
        <v>33</v>
      </c>
      <c r="H672" s="2" t="s">
        <v>0</v>
      </c>
      <c r="I672" s="9">
        <v>5.105548219178082E-2</v>
      </c>
      <c r="J672" s="10">
        <v>4.3696094520547943E-2</v>
      </c>
      <c r="K672" s="10">
        <v>2.3137589041095894E-2</v>
      </c>
      <c r="L672" s="10">
        <v>2.1415087671232874E-2</v>
      </c>
      <c r="M672" s="10">
        <v>1.8671427397260274E-2</v>
      </c>
      <c r="N672" s="10">
        <v>1.7714802739726025E-2</v>
      </c>
      <c r="O672" s="11">
        <v>0.19831770000000001</v>
      </c>
      <c r="P672" s="11">
        <v>0.19831770000000001</v>
      </c>
      <c r="Q672" s="11">
        <v>0.19831770000000001</v>
      </c>
      <c r="R672" s="11">
        <v>0.19831770000000001</v>
      </c>
      <c r="S672" s="11">
        <v>0.19831770000000001</v>
      </c>
      <c r="T672" s="11">
        <v>0.19831770000000001</v>
      </c>
    </row>
    <row r="673" spans="2:20" ht="21" x14ac:dyDescent="0.3">
      <c r="B673" s="2" t="str">
        <f>CONCATENATE(Tabla2[[#This Row],[sistema]],Tabla2[[#This Row],[cia]],Tabla2[[#This Row],[producto]],Tabla2[[#This Row],[producto cia]],Tabla2[[#This Row],[tarifa]],Tabla2[[#This Row],[fee]])</f>
        <v>BALEARESFACTORFIJONEGOCIO_EXTRATOP3.0TD-</v>
      </c>
      <c r="C673" s="2" t="s">
        <v>27</v>
      </c>
      <c r="D673" s="3" t="s">
        <v>100</v>
      </c>
      <c r="E673" s="2" t="s">
        <v>101</v>
      </c>
      <c r="F673" s="2" t="s">
        <v>113</v>
      </c>
      <c r="G673" s="2" t="s">
        <v>33</v>
      </c>
      <c r="H673" s="2" t="s">
        <v>0</v>
      </c>
      <c r="I673" s="9">
        <v>4.9995849315068501E-2</v>
      </c>
      <c r="J673" s="10">
        <v>4.2165863013698637E-2</v>
      </c>
      <c r="K673" s="10">
        <v>2.2503887671232882E-2</v>
      </c>
      <c r="L673" s="10">
        <v>2.1914065753424666E-2</v>
      </c>
      <c r="M673" s="10">
        <v>1.8548750684931507E-2</v>
      </c>
      <c r="N673" s="10">
        <v>1.8438383561643835E-2</v>
      </c>
      <c r="O673" s="11">
        <v>0.20011995000000002</v>
      </c>
      <c r="P673" s="11">
        <v>0.19140232500000001</v>
      </c>
      <c r="Q673" s="11">
        <v>0.19009012500000003</v>
      </c>
      <c r="R673" s="11">
        <v>0.18241875000000002</v>
      </c>
      <c r="S673" s="11">
        <v>0.18189900000000001</v>
      </c>
      <c r="T673" s="11">
        <v>0.18049230000000002</v>
      </c>
    </row>
    <row r="674" spans="2:20" ht="21" x14ac:dyDescent="0.3">
      <c r="B674" s="2" t="str">
        <f>CONCATENATE(Tabla2[[#This Row],[sistema]],Tabla2[[#This Row],[cia]],Tabla2[[#This Row],[producto]],Tabla2[[#This Row],[producto cia]],Tabla2[[#This Row],[tarifa]],Tabla2[[#This Row],[fee]])</f>
        <v>BALEARESFACTORFIJONEGOCIO_EXTRATOP1P3.0TD-</v>
      </c>
      <c r="C674" s="2" t="s">
        <v>27</v>
      </c>
      <c r="D674" s="3" t="s">
        <v>100</v>
      </c>
      <c r="E674" s="2" t="s">
        <v>101</v>
      </c>
      <c r="F674" s="2" t="s">
        <v>114</v>
      </c>
      <c r="G674" s="2" t="s">
        <v>33</v>
      </c>
      <c r="H674" s="2" t="s">
        <v>0</v>
      </c>
      <c r="I674" s="9">
        <v>4.9995849315068501E-2</v>
      </c>
      <c r="J674" s="10">
        <v>4.2165863013698637E-2</v>
      </c>
      <c r="K674" s="10">
        <v>2.2503887671232882E-2</v>
      </c>
      <c r="L674" s="10">
        <v>2.1914065753424666E-2</v>
      </c>
      <c r="M674" s="10">
        <v>1.8548750684931507E-2</v>
      </c>
      <c r="N674" s="10">
        <v>1.8438383561643835E-2</v>
      </c>
      <c r="O674" s="11">
        <v>0.18649777500000003</v>
      </c>
      <c r="P674" s="11">
        <v>0.18649777500000003</v>
      </c>
      <c r="Q674" s="11">
        <v>0.18649777500000003</v>
      </c>
      <c r="R674" s="11">
        <v>0.18649777500000003</v>
      </c>
      <c r="S674" s="11">
        <v>0.18649777500000003</v>
      </c>
      <c r="T674" s="11">
        <v>0.18649777500000003</v>
      </c>
    </row>
    <row r="675" spans="2:20" ht="21" x14ac:dyDescent="0.3">
      <c r="B675" s="2" t="str">
        <f>CONCATENATE(Tabla2[[#This Row],[sistema]],Tabla2[[#This Row],[cia]],Tabla2[[#This Row],[producto]],Tabla2[[#This Row],[producto cia]],Tabla2[[#This Row],[tarifa]],Tabla2[[#This Row],[fee]])</f>
        <v>BALEARESFACTORFIJONEGOCIO_PROFESIONAL3.0TD-</v>
      </c>
      <c r="C675" s="2" t="s">
        <v>27</v>
      </c>
      <c r="D675" s="3" t="s">
        <v>100</v>
      </c>
      <c r="E675" s="2" t="s">
        <v>101</v>
      </c>
      <c r="F675" s="2" t="s">
        <v>116</v>
      </c>
      <c r="G675" s="2" t="s">
        <v>33</v>
      </c>
      <c r="H675" s="2" t="s">
        <v>0</v>
      </c>
      <c r="I675" s="9">
        <v>4.6132835616438356E-2</v>
      </c>
      <c r="J675" s="10">
        <v>3.7508328767123296E-2</v>
      </c>
      <c r="K675" s="10">
        <v>1.8668271232876715E-2</v>
      </c>
      <c r="L675" s="10">
        <v>1.7530504109589045E-2</v>
      </c>
      <c r="M675" s="10">
        <v>1.3891216438356165E-2</v>
      </c>
      <c r="N675" s="10">
        <v>1.3780849315068495E-2</v>
      </c>
      <c r="O675" s="11">
        <v>0.24086699</v>
      </c>
      <c r="P675" s="11">
        <v>0.21731202500000002</v>
      </c>
      <c r="Q675" s="11">
        <v>0.181951315</v>
      </c>
      <c r="R675" s="11">
        <v>0.17312277500000001</v>
      </c>
      <c r="S675" s="11">
        <v>0.160354775</v>
      </c>
      <c r="T675" s="11">
        <v>0.15334700500000001</v>
      </c>
    </row>
    <row r="676" spans="2:20" ht="21" x14ac:dyDescent="0.3">
      <c r="B676" s="2" t="str">
        <f>CONCATENATE(Tabla2[[#This Row],[sistema]],Tabla2[[#This Row],[cia]],Tabla2[[#This Row],[producto]],Tabla2[[#This Row],[producto cia]],Tabla2[[#This Row],[tarifa]],Tabla2[[#This Row],[fee]])</f>
        <v>BALEARESFACTORFIJONEGOCIO_PROFESIONAL1P3.0TD-</v>
      </c>
      <c r="C676" s="2" t="s">
        <v>27</v>
      </c>
      <c r="D676" s="3" t="s">
        <v>100</v>
      </c>
      <c r="E676" s="2" t="s">
        <v>101</v>
      </c>
      <c r="F676" s="2" t="s">
        <v>117</v>
      </c>
      <c r="G676" s="2" t="s">
        <v>33</v>
      </c>
      <c r="H676" s="2" t="s">
        <v>0</v>
      </c>
      <c r="I676" s="9">
        <v>4.6132835616438356E-2</v>
      </c>
      <c r="J676" s="10">
        <v>3.7508328767123296E-2</v>
      </c>
      <c r="K676" s="10">
        <v>1.8668271232876715E-2</v>
      </c>
      <c r="L676" s="10">
        <v>1.7530504109589045E-2</v>
      </c>
      <c r="M676" s="10">
        <v>1.3891216438356165E-2</v>
      </c>
      <c r="N676" s="10">
        <v>1.3780849315068495E-2</v>
      </c>
      <c r="O676" s="11">
        <v>0.18229977500000002</v>
      </c>
      <c r="P676" s="11">
        <v>0.18229977500000002</v>
      </c>
      <c r="Q676" s="11">
        <v>0.18229977500000002</v>
      </c>
      <c r="R676" s="11">
        <v>0.18229977500000002</v>
      </c>
      <c r="S676" s="11">
        <v>0.18229977500000002</v>
      </c>
      <c r="T676" s="11">
        <v>0.18229977500000002</v>
      </c>
    </row>
    <row r="677" spans="2:20" ht="21" x14ac:dyDescent="0.3">
      <c r="B677" s="2" t="str">
        <f>CONCATENATE(Tabla2[[#This Row],[sistema]],Tabla2[[#This Row],[cia]],Tabla2[[#This Row],[producto]],Tabla2[[#This Row],[producto cia]],Tabla2[[#This Row],[tarifa]],Tabla2[[#This Row],[fee]])</f>
        <v>BALEARESFACTORFIJONEGOCIO_AHORRO6.1TD-</v>
      </c>
      <c r="C677" s="2" t="s">
        <v>27</v>
      </c>
      <c r="D677" s="3" t="s">
        <v>100</v>
      </c>
      <c r="E677" s="2" t="s">
        <v>101</v>
      </c>
      <c r="F677" s="2" t="s">
        <v>107</v>
      </c>
      <c r="G677" s="2" t="s">
        <v>34</v>
      </c>
      <c r="H677" s="2" t="s">
        <v>0</v>
      </c>
      <c r="I677" s="9">
        <v>6.291839726027397E-2</v>
      </c>
      <c r="J677" s="10">
        <v>5.4359391780821914E-2</v>
      </c>
      <c r="K677" s="10">
        <v>2.8294745205479453E-2</v>
      </c>
      <c r="L677" s="10">
        <v>2.3453868493150686E-2</v>
      </c>
      <c r="M677" s="10">
        <v>5.2289945205479449E-3</v>
      </c>
      <c r="N677" s="10">
        <v>3.1478301369863011E-3</v>
      </c>
      <c r="O677" s="11">
        <v>0.21070498500000001</v>
      </c>
      <c r="P677" s="11">
        <v>0.19040588000000003</v>
      </c>
      <c r="Q677" s="11">
        <v>0.16350568500000001</v>
      </c>
      <c r="R677" s="11">
        <v>0.15786875500000003</v>
      </c>
      <c r="S677" s="11">
        <v>0.14521612</v>
      </c>
      <c r="T677" s="11">
        <v>0.13924514000000002</v>
      </c>
    </row>
    <row r="678" spans="2:20" ht="21" x14ac:dyDescent="0.3">
      <c r="B678" s="2" t="str">
        <f>CONCATENATE(Tabla2[[#This Row],[sistema]],Tabla2[[#This Row],[cia]],Tabla2[[#This Row],[producto]],Tabla2[[#This Row],[producto cia]],Tabla2[[#This Row],[tarifa]],Tabla2[[#This Row],[fee]])</f>
        <v>BALEARESFACTORFIJONEGOCIO_AHORRO1P6.1TD-</v>
      </c>
      <c r="C678" s="2" t="s">
        <v>27</v>
      </c>
      <c r="D678" s="3" t="s">
        <v>100</v>
      </c>
      <c r="E678" s="2" t="s">
        <v>101</v>
      </c>
      <c r="F678" s="2" t="s">
        <v>108</v>
      </c>
      <c r="G678" s="2" t="s">
        <v>34</v>
      </c>
      <c r="H678" s="2" t="s">
        <v>0</v>
      </c>
      <c r="I678" s="9">
        <v>6.291839726027397E-2</v>
      </c>
      <c r="J678" s="10">
        <v>5.4359391780821914E-2</v>
      </c>
      <c r="K678" s="10">
        <v>2.8294745205479453E-2</v>
      </c>
      <c r="L678" s="10">
        <v>2.3453868493150686E-2</v>
      </c>
      <c r="M678" s="10">
        <v>5.2289945205479449E-3</v>
      </c>
      <c r="N678" s="10">
        <v>3.1478301369863011E-3</v>
      </c>
      <c r="O678" s="11">
        <v>0.16208564500000003</v>
      </c>
      <c r="P678" s="11">
        <v>0.16208564500000003</v>
      </c>
      <c r="Q678" s="11">
        <v>0.16208564500000003</v>
      </c>
      <c r="R678" s="11">
        <v>0.16208564500000003</v>
      </c>
      <c r="S678" s="11">
        <v>0.16208564500000003</v>
      </c>
      <c r="T678" s="11">
        <v>0.16208564500000003</v>
      </c>
    </row>
    <row r="679" spans="2:20" ht="21" x14ac:dyDescent="0.3">
      <c r="B679" s="2" t="str">
        <f>CONCATENATE(Tabla2[[#This Row],[sistema]],Tabla2[[#This Row],[cia]],Tabla2[[#This Row],[producto]],Tabla2[[#This Row],[producto cia]],Tabla2[[#This Row],[tarifa]],Tabla2[[#This Row],[fee]])</f>
        <v>BALEARESFACTORFIJONEGOCIO_EXTRA6.1TD-</v>
      </c>
      <c r="C679" s="2" t="s">
        <v>27</v>
      </c>
      <c r="D679" s="3" t="s">
        <v>100</v>
      </c>
      <c r="E679" s="2" t="s">
        <v>101</v>
      </c>
      <c r="F679" s="2" t="s">
        <v>109</v>
      </c>
      <c r="G679" s="2" t="s">
        <v>34</v>
      </c>
      <c r="H679" s="2" t="s">
        <v>0</v>
      </c>
      <c r="I679" s="9">
        <v>6.8520709589041093E-2</v>
      </c>
      <c r="J679" s="10">
        <v>5.9961901369863013E-2</v>
      </c>
      <c r="K679" s="10">
        <v>3.3913797260273972E-2</v>
      </c>
      <c r="L679" s="10">
        <v>2.7046964383561644E-2</v>
      </c>
      <c r="M679" s="10">
        <v>2.0619120547945208E-2</v>
      </c>
      <c r="N679" s="10">
        <v>1.3003967123287672E-2</v>
      </c>
      <c r="O679" s="11">
        <v>0.19864980000000002</v>
      </c>
      <c r="P679" s="11">
        <v>0.194952825</v>
      </c>
      <c r="Q679" s="11">
        <v>0.18313019999999999</v>
      </c>
      <c r="R679" s="11">
        <v>0.17672985000000002</v>
      </c>
      <c r="S679" s="11">
        <v>0.17493030000000001</v>
      </c>
      <c r="T679" s="11">
        <v>0.14728770000000002</v>
      </c>
    </row>
    <row r="680" spans="2:20" ht="21" x14ac:dyDescent="0.3">
      <c r="B680" s="2" t="str">
        <f>CONCATENATE(Tabla2[[#This Row],[sistema]],Tabla2[[#This Row],[cia]],Tabla2[[#This Row],[producto]],Tabla2[[#This Row],[producto cia]],Tabla2[[#This Row],[tarifa]],Tabla2[[#This Row],[fee]])</f>
        <v>BALEARESFACTORFIJONEGOCIO_EXTRA1P6.1TD-</v>
      </c>
      <c r="C680" s="2" t="s">
        <v>27</v>
      </c>
      <c r="D680" s="3" t="s">
        <v>100</v>
      </c>
      <c r="E680" s="2" t="s">
        <v>101</v>
      </c>
      <c r="F680" s="2" t="s">
        <v>110</v>
      </c>
      <c r="G680" s="2" t="s">
        <v>34</v>
      </c>
      <c r="H680" s="2" t="s">
        <v>0</v>
      </c>
      <c r="I680" s="9">
        <v>6.8520709589041093E-2</v>
      </c>
      <c r="J680" s="10">
        <v>5.9961901369863013E-2</v>
      </c>
      <c r="K680" s="10">
        <v>3.3913797260273972E-2</v>
      </c>
      <c r="L680" s="10">
        <v>2.7046964383561644E-2</v>
      </c>
      <c r="M680" s="10">
        <v>2.0619120547945208E-2</v>
      </c>
      <c r="N680" s="10">
        <v>1.3003967123287672E-2</v>
      </c>
      <c r="O680" s="11">
        <v>0.17119620000000002</v>
      </c>
      <c r="P680" s="11">
        <v>0.17119620000000002</v>
      </c>
      <c r="Q680" s="11">
        <v>0.17119620000000002</v>
      </c>
      <c r="R680" s="11">
        <v>0.17119620000000002</v>
      </c>
      <c r="S680" s="11">
        <v>0.17119620000000002</v>
      </c>
      <c r="T680" s="11">
        <v>0.17119620000000002</v>
      </c>
    </row>
    <row r="681" spans="2:20" ht="21" x14ac:dyDescent="0.3">
      <c r="B681" s="2" t="str">
        <f>CONCATENATE(Tabla2[[#This Row],[sistema]],Tabla2[[#This Row],[cia]],Tabla2[[#This Row],[producto]],Tabla2[[#This Row],[producto cia]],Tabla2[[#This Row],[tarifa]],Tabla2[[#This Row],[fee]])</f>
        <v>BALEARESFACTORFIJONEGOCIO_EXTRAPLUS6.1TD-</v>
      </c>
      <c r="C681" s="2" t="s">
        <v>27</v>
      </c>
      <c r="D681" s="3" t="s">
        <v>100</v>
      </c>
      <c r="E681" s="2" t="s">
        <v>101</v>
      </c>
      <c r="F681" s="2" t="s">
        <v>111</v>
      </c>
      <c r="G681" s="2" t="s">
        <v>34</v>
      </c>
      <c r="H681" s="2" t="s">
        <v>0</v>
      </c>
      <c r="I681" s="9">
        <v>7.1589202739726021E-2</v>
      </c>
      <c r="J681" s="10">
        <v>6.3030394520547942E-2</v>
      </c>
      <c r="K681" s="10">
        <v>3.69822904109589E-2</v>
      </c>
      <c r="L681" s="10">
        <v>3.0115457534246572E-2</v>
      </c>
      <c r="M681" s="10">
        <v>2.368761369863014E-2</v>
      </c>
      <c r="N681" s="10">
        <v>1.6072460273972602E-2</v>
      </c>
      <c r="O681" s="11">
        <v>0.21214980000000003</v>
      </c>
      <c r="P681" s="11">
        <v>0.20845282500000001</v>
      </c>
      <c r="Q681" s="11">
        <v>0.1966302</v>
      </c>
      <c r="R681" s="11">
        <v>0.19022985000000003</v>
      </c>
      <c r="S681" s="11">
        <v>0.18843030000000002</v>
      </c>
      <c r="T681" s="11">
        <v>0.16078770000000001</v>
      </c>
    </row>
    <row r="682" spans="2:20" ht="21" x14ac:dyDescent="0.3">
      <c r="B682" s="2" t="str">
        <f>CONCATENATE(Tabla2[[#This Row],[sistema]],Tabla2[[#This Row],[cia]],Tabla2[[#This Row],[producto]],Tabla2[[#This Row],[producto cia]],Tabla2[[#This Row],[tarifa]],Tabla2[[#This Row],[fee]])</f>
        <v>BALEARESFACTORFIJONEGOCIO_EXTRAPLUS1P6.1TD-</v>
      </c>
      <c r="C682" s="2" t="s">
        <v>27</v>
      </c>
      <c r="D682" s="3" t="s">
        <v>100</v>
      </c>
      <c r="E682" s="2" t="s">
        <v>101</v>
      </c>
      <c r="F682" s="2" t="s">
        <v>112</v>
      </c>
      <c r="G682" s="2" t="s">
        <v>34</v>
      </c>
      <c r="H682" s="2" t="s">
        <v>0</v>
      </c>
      <c r="I682" s="9">
        <v>7.1589202739726021E-2</v>
      </c>
      <c r="J682" s="10">
        <v>6.3030394520547942E-2</v>
      </c>
      <c r="K682" s="10">
        <v>3.69822904109589E-2</v>
      </c>
      <c r="L682" s="10">
        <v>3.0115457534246572E-2</v>
      </c>
      <c r="M682" s="10">
        <v>2.368761369863014E-2</v>
      </c>
      <c r="N682" s="10">
        <v>1.6072460273972602E-2</v>
      </c>
      <c r="O682" s="11">
        <v>0.1846962</v>
      </c>
      <c r="P682" s="11">
        <v>0.1846962</v>
      </c>
      <c r="Q682" s="11">
        <v>0.1846962</v>
      </c>
      <c r="R682" s="11">
        <v>0.1846962</v>
      </c>
      <c r="S682" s="11">
        <v>0.1846962</v>
      </c>
      <c r="T682" s="11">
        <v>0.1846962</v>
      </c>
    </row>
    <row r="683" spans="2:20" ht="21" x14ac:dyDescent="0.3">
      <c r="B683" s="2" t="str">
        <f>CONCATENATE(Tabla2[[#This Row],[sistema]],Tabla2[[#This Row],[cia]],Tabla2[[#This Row],[producto]],Tabla2[[#This Row],[producto cia]],Tabla2[[#This Row],[tarifa]],Tabla2[[#This Row],[fee]])</f>
        <v>BALEARESFACTORFIJONEGOCIO_EXTRATOP6.1TD-</v>
      </c>
      <c r="C683" s="2" t="s">
        <v>27</v>
      </c>
      <c r="D683" s="3" t="s">
        <v>100</v>
      </c>
      <c r="E683" s="2" t="s">
        <v>101</v>
      </c>
      <c r="F683" s="2" t="s">
        <v>113</v>
      </c>
      <c r="G683" s="2" t="s">
        <v>34</v>
      </c>
      <c r="H683" s="2" t="s">
        <v>0</v>
      </c>
      <c r="I683" s="9">
        <v>6.8520709589041093E-2</v>
      </c>
      <c r="J683" s="10">
        <v>5.9961901369863013E-2</v>
      </c>
      <c r="K683" s="10">
        <v>3.3913797260273972E-2</v>
      </c>
      <c r="L683" s="10">
        <v>2.7046964383561644E-2</v>
      </c>
      <c r="M683" s="10">
        <v>2.0619120547945208E-2</v>
      </c>
      <c r="N683" s="10">
        <v>1.3003967123287672E-2</v>
      </c>
      <c r="O683" s="11">
        <v>0.20264984999999999</v>
      </c>
      <c r="P683" s="11">
        <v>0.198952875</v>
      </c>
      <c r="Q683" s="11">
        <v>0.18713025</v>
      </c>
      <c r="R683" s="11">
        <v>0.1807299</v>
      </c>
      <c r="S683" s="11">
        <v>0.17892967500000001</v>
      </c>
      <c r="T683" s="11">
        <v>0.15128775</v>
      </c>
    </row>
    <row r="684" spans="2:20" ht="21" x14ac:dyDescent="0.3">
      <c r="B684" s="2" t="str">
        <f>CONCATENATE(Tabla2[[#This Row],[sistema]],Tabla2[[#This Row],[cia]],Tabla2[[#This Row],[producto]],Tabla2[[#This Row],[producto cia]],Tabla2[[#This Row],[tarifa]],Tabla2[[#This Row],[fee]])</f>
        <v>BALEARESFACTORFIJONEGOCIO_EXTRATOP1P6.1TD-</v>
      </c>
      <c r="C684" s="2" t="s">
        <v>27</v>
      </c>
      <c r="D684" s="3" t="s">
        <v>100</v>
      </c>
      <c r="E684" s="2" t="s">
        <v>101</v>
      </c>
      <c r="F684" s="2" t="s">
        <v>114</v>
      </c>
      <c r="G684" s="2" t="s">
        <v>34</v>
      </c>
      <c r="H684" s="2" t="s">
        <v>0</v>
      </c>
      <c r="I684" s="9">
        <v>6.8520709589041093E-2</v>
      </c>
      <c r="J684" s="10">
        <v>5.9961901369863013E-2</v>
      </c>
      <c r="K684" s="10">
        <v>3.3913797260273972E-2</v>
      </c>
      <c r="L684" s="10">
        <v>2.7046964383561644E-2</v>
      </c>
      <c r="M684" s="10">
        <v>2.0619120547945208E-2</v>
      </c>
      <c r="N684" s="10">
        <v>1.3003967123287672E-2</v>
      </c>
      <c r="O684" s="11">
        <v>0.17519625000000003</v>
      </c>
      <c r="P684" s="11">
        <v>0.17519625000000003</v>
      </c>
      <c r="Q684" s="11">
        <v>0.17519625000000003</v>
      </c>
      <c r="R684" s="11">
        <v>0.17519625000000003</v>
      </c>
      <c r="S684" s="11">
        <v>0.17519625000000003</v>
      </c>
      <c r="T684" s="11">
        <v>0.17519625000000003</v>
      </c>
    </row>
    <row r="685" spans="2:20" ht="21" x14ac:dyDescent="0.3">
      <c r="B685" s="2" t="str">
        <f>CONCATENATE(Tabla2[[#This Row],[sistema]],Tabla2[[#This Row],[cia]],Tabla2[[#This Row],[producto]],Tabla2[[#This Row],[producto cia]],Tabla2[[#This Row],[tarifa]],Tabla2[[#This Row],[fee]])</f>
        <v>BALEARESFACTORFIJONEGOCIO_PROFESIONAL6.1TD-</v>
      </c>
      <c r="C685" s="2" t="s">
        <v>27</v>
      </c>
      <c r="D685" s="3" t="s">
        <v>100</v>
      </c>
      <c r="E685" s="2" t="s">
        <v>101</v>
      </c>
      <c r="F685" s="2" t="s">
        <v>116</v>
      </c>
      <c r="G685" s="2" t="s">
        <v>34</v>
      </c>
      <c r="H685" s="2" t="s">
        <v>0</v>
      </c>
      <c r="I685" s="9">
        <v>6.3992802739726018E-2</v>
      </c>
      <c r="J685" s="10">
        <v>5.5634819178082197E-2</v>
      </c>
      <c r="K685" s="10">
        <v>2.9475906849315062E-2</v>
      </c>
      <c r="L685" s="10">
        <v>2.4798893150684932E-2</v>
      </c>
      <c r="M685" s="10">
        <v>5.7697890410958897E-3</v>
      </c>
      <c r="N685" s="10">
        <v>6.7720630136986299E-3</v>
      </c>
      <c r="O685" s="11">
        <v>0.22004584000000002</v>
      </c>
      <c r="P685" s="11">
        <v>0.19904580500000002</v>
      </c>
      <c r="Q685" s="11">
        <v>0.17148089</v>
      </c>
      <c r="R685" s="11">
        <v>0.16583703499999999</v>
      </c>
      <c r="S685" s="11">
        <v>0.152767125</v>
      </c>
      <c r="T685" s="11">
        <v>0.14632925999999999</v>
      </c>
    </row>
    <row r="686" spans="2:20" ht="21" x14ac:dyDescent="0.3">
      <c r="B686" s="2" t="str">
        <f>CONCATENATE(Tabla2[[#This Row],[sistema]],Tabla2[[#This Row],[cia]],Tabla2[[#This Row],[producto]],Tabla2[[#This Row],[producto cia]],Tabla2[[#This Row],[tarifa]],Tabla2[[#This Row],[fee]])</f>
        <v>BALEARESFACTORFIJONEGOCIO_PROFESIONAL1P6.1TD-</v>
      </c>
      <c r="C686" s="2" t="s">
        <v>27</v>
      </c>
      <c r="D686" s="3" t="s">
        <v>100</v>
      </c>
      <c r="E686" s="2" t="s">
        <v>101</v>
      </c>
      <c r="F686" s="2" t="s">
        <v>117</v>
      </c>
      <c r="G686" s="2" t="s">
        <v>34</v>
      </c>
      <c r="H686" s="2" t="s">
        <v>0</v>
      </c>
      <c r="I686" s="9">
        <v>6.3992802739726018E-2</v>
      </c>
      <c r="J686" s="10">
        <v>5.5634819178082197E-2</v>
      </c>
      <c r="K686" s="10">
        <v>2.9475906849315062E-2</v>
      </c>
      <c r="L686" s="10">
        <v>2.4798893150684932E-2</v>
      </c>
      <c r="M686" s="10">
        <v>5.7697890410958897E-3</v>
      </c>
      <c r="N686" s="10">
        <v>6.7720630136986299E-3</v>
      </c>
      <c r="O686" s="11">
        <v>0.16995538000000002</v>
      </c>
      <c r="P686" s="11">
        <v>0.16995538000000002</v>
      </c>
      <c r="Q686" s="11">
        <v>0.16995538000000002</v>
      </c>
      <c r="R686" s="11">
        <v>0.16995538000000002</v>
      </c>
      <c r="S686" s="11">
        <v>0.16995538000000002</v>
      </c>
      <c r="T686" s="11">
        <v>0.16995538000000002</v>
      </c>
    </row>
    <row r="687" spans="2:20" ht="21" x14ac:dyDescent="0.3">
      <c r="B687" s="2" t="str">
        <f>CONCATENATE(Tabla2[[#This Row],[sistema]],Tabla2[[#This Row],[cia]],Tabla2[[#This Row],[producto]],Tabla2[[#This Row],[producto cia]],Tabla2[[#This Row],[tarifa]],Tabla2[[#This Row],[fee]])</f>
        <v>PENINSULAGANAFIJOONLINE TG2.0TD-</v>
      </c>
      <c r="C687" s="2" t="s">
        <v>57</v>
      </c>
      <c r="D687" s="3" t="s">
        <v>79</v>
      </c>
      <c r="E687" s="2" t="s">
        <v>101</v>
      </c>
      <c r="F687" s="2" t="s">
        <v>193</v>
      </c>
      <c r="G687" s="2" t="s">
        <v>28</v>
      </c>
      <c r="H687" s="2" t="s">
        <v>0</v>
      </c>
      <c r="I687" s="9">
        <v>0.123</v>
      </c>
      <c r="J687" s="10">
        <v>0.05</v>
      </c>
      <c r="K687" s="10">
        <v>0</v>
      </c>
      <c r="L687" s="10">
        <v>0</v>
      </c>
      <c r="M687" s="10">
        <v>0</v>
      </c>
      <c r="N687" s="10">
        <v>0</v>
      </c>
      <c r="O687" s="11">
        <v>0.13900000000000001</v>
      </c>
      <c r="P687" s="11">
        <v>0.13900000000000001</v>
      </c>
      <c r="Q687" s="11">
        <v>0.13900000000000001</v>
      </c>
      <c r="R687" s="11">
        <v>0</v>
      </c>
      <c r="S687" s="11">
        <v>0</v>
      </c>
      <c r="T687" s="11">
        <v>0</v>
      </c>
    </row>
    <row r="688" spans="2:20" ht="21" x14ac:dyDescent="0.3">
      <c r="B688" s="2" t="str">
        <f>CONCATENATE(Tabla2[[#This Row],[sistema]],Tabla2[[#This Row],[cia]],Tabla2[[#This Row],[producto]],Tabla2[[#This Row],[producto cia]],Tabla2[[#This Row],[tarifa]],Tabla2[[#This Row],[fee]])</f>
        <v>PENINSULAGANAFIJOPRECIO ESTABLE TG2.0TD-</v>
      </c>
      <c r="C688" s="2" t="s">
        <v>57</v>
      </c>
      <c r="D688" s="3" t="s">
        <v>79</v>
      </c>
      <c r="E688" s="2" t="s">
        <v>101</v>
      </c>
      <c r="F688" s="2" t="s">
        <v>194</v>
      </c>
      <c r="G688" s="2" t="s">
        <v>28</v>
      </c>
      <c r="H688" s="2" t="s">
        <v>0</v>
      </c>
      <c r="I688" s="9">
        <v>0.123</v>
      </c>
      <c r="J688" s="10">
        <v>0.05</v>
      </c>
      <c r="K688" s="10">
        <v>0</v>
      </c>
      <c r="L688" s="10">
        <v>0</v>
      </c>
      <c r="M688" s="10">
        <v>0</v>
      </c>
      <c r="N688" s="10">
        <v>0</v>
      </c>
      <c r="O688" s="11">
        <v>0.17599999999999999</v>
      </c>
      <c r="P688" s="11">
        <v>0.129</v>
      </c>
      <c r="Q688" s="11">
        <v>0.105</v>
      </c>
      <c r="R688" s="11">
        <v>0</v>
      </c>
      <c r="S688" s="11">
        <v>0</v>
      </c>
      <c r="T688" s="11">
        <v>0</v>
      </c>
    </row>
    <row r="689" spans="2:20" ht="21" x14ac:dyDescent="0.3">
      <c r="B689" s="2" t="str">
        <f>CONCATENATE(Tabla2[[#This Row],[sistema]],Tabla2[[#This Row],[cia]],Tabla2[[#This Row],[producto]],Tabla2[[#This Row],[producto cia]],Tabla2[[#This Row],[tarifa]],Tabla2[[#This Row],[fee]])</f>
        <v>CANARIASGANAFIJOONLINE TG2.0TD-</v>
      </c>
      <c r="C689" s="2" t="s">
        <v>54</v>
      </c>
      <c r="D689" s="3" t="s">
        <v>79</v>
      </c>
      <c r="E689" s="2" t="s">
        <v>101</v>
      </c>
      <c r="F689" s="2" t="s">
        <v>193</v>
      </c>
      <c r="G689" s="2" t="s">
        <v>28</v>
      </c>
      <c r="H689" s="2" t="s">
        <v>0</v>
      </c>
      <c r="I689" s="11">
        <v>0.13900000000000001</v>
      </c>
      <c r="J689" s="11">
        <v>0.13900000000000001</v>
      </c>
      <c r="K689" s="11">
        <v>0.13900000000000001</v>
      </c>
      <c r="L689" s="11">
        <v>0</v>
      </c>
      <c r="M689" s="11">
        <v>0</v>
      </c>
      <c r="N689" s="11">
        <v>0</v>
      </c>
      <c r="O689" s="11">
        <v>0.13900000000000001</v>
      </c>
      <c r="P689" s="11">
        <v>0.13900000000000001</v>
      </c>
      <c r="Q689" s="11">
        <v>0.13900000000000001</v>
      </c>
      <c r="R689" s="11">
        <v>0</v>
      </c>
      <c r="S689" s="11">
        <v>0</v>
      </c>
      <c r="T689" s="11">
        <v>0</v>
      </c>
    </row>
    <row r="690" spans="2:20" ht="21" x14ac:dyDescent="0.3">
      <c r="B690" s="2" t="str">
        <f>CONCATENATE(Tabla2[[#This Row],[sistema]],Tabla2[[#This Row],[cia]],Tabla2[[#This Row],[producto]],Tabla2[[#This Row],[producto cia]],Tabla2[[#This Row],[tarifa]],Tabla2[[#This Row],[fee]])</f>
        <v>CANARIASGANAFIJOPRECIO ESTABLE TG2.0TD-</v>
      </c>
      <c r="C690" s="2" t="s">
        <v>54</v>
      </c>
      <c r="D690" s="3" t="s">
        <v>79</v>
      </c>
      <c r="E690" s="2" t="s">
        <v>101</v>
      </c>
      <c r="F690" s="2" t="s">
        <v>194</v>
      </c>
      <c r="G690" s="2" t="s">
        <v>28</v>
      </c>
      <c r="H690" s="2" t="s">
        <v>0</v>
      </c>
      <c r="I690" s="11">
        <v>0.17599999999999999</v>
      </c>
      <c r="J690" s="11">
        <v>0.129</v>
      </c>
      <c r="K690" s="11">
        <v>0.105</v>
      </c>
      <c r="L690" s="11">
        <v>0</v>
      </c>
      <c r="M690" s="11">
        <v>0</v>
      </c>
      <c r="N690" s="11">
        <v>0</v>
      </c>
      <c r="O690" s="11">
        <v>0.17599999999999999</v>
      </c>
      <c r="P690" s="11">
        <v>0.129</v>
      </c>
      <c r="Q690" s="11">
        <v>0.105</v>
      </c>
      <c r="R690" s="11">
        <v>0</v>
      </c>
      <c r="S690" s="11">
        <v>0</v>
      </c>
      <c r="T690" s="11">
        <v>0</v>
      </c>
    </row>
    <row r="691" spans="2:20" ht="21" x14ac:dyDescent="0.3">
      <c r="B691" s="2" t="str">
        <f>CONCATENATE(Tabla2[[#This Row],[sistema]],Tabla2[[#This Row],[cia]],Tabla2[[#This Row],[producto]],Tabla2[[#This Row],[producto cia]],Tabla2[[#This Row],[tarifa]],Tabla2[[#This Row],[fee]])</f>
        <v>BALEARESGANAFIJOONLINE TG2.0TD-</v>
      </c>
      <c r="C691" s="2" t="s">
        <v>27</v>
      </c>
      <c r="D691" s="3" t="s">
        <v>79</v>
      </c>
      <c r="E691" s="2" t="s">
        <v>101</v>
      </c>
      <c r="F691" s="2" t="s">
        <v>193</v>
      </c>
      <c r="G691" s="2" t="s">
        <v>28</v>
      </c>
      <c r="H691" s="2" t="s">
        <v>0</v>
      </c>
      <c r="I691" s="11">
        <v>0.13900000000000001</v>
      </c>
      <c r="J691" s="11">
        <v>0.13900000000000001</v>
      </c>
      <c r="K691" s="11">
        <v>0.13900000000000001</v>
      </c>
      <c r="L691" s="11">
        <v>0</v>
      </c>
      <c r="M691" s="11">
        <v>0</v>
      </c>
      <c r="N691" s="11">
        <v>0</v>
      </c>
      <c r="O691" s="11">
        <v>0.13900000000000001</v>
      </c>
      <c r="P691" s="11">
        <v>0.13900000000000001</v>
      </c>
      <c r="Q691" s="11">
        <v>0.13900000000000001</v>
      </c>
      <c r="R691" s="11">
        <v>0</v>
      </c>
      <c r="S691" s="11">
        <v>0</v>
      </c>
      <c r="T691" s="11">
        <v>0</v>
      </c>
    </row>
    <row r="692" spans="2:20" ht="21" x14ac:dyDescent="0.3">
      <c r="B692" s="2" t="str">
        <f>CONCATENATE(Tabla2[[#This Row],[sistema]],Tabla2[[#This Row],[cia]],Tabla2[[#This Row],[producto]],Tabla2[[#This Row],[producto cia]],Tabla2[[#This Row],[tarifa]],Tabla2[[#This Row],[fee]])</f>
        <v>BALEARESGANAFIJOPRECIO ESTABLE TG2.0TD-</v>
      </c>
      <c r="C692" s="2" t="s">
        <v>27</v>
      </c>
      <c r="D692" s="3" t="s">
        <v>79</v>
      </c>
      <c r="E692" s="2" t="s">
        <v>101</v>
      </c>
      <c r="F692" s="2" t="s">
        <v>194</v>
      </c>
      <c r="G692" s="2" t="s">
        <v>28</v>
      </c>
      <c r="H692" s="2" t="s">
        <v>0</v>
      </c>
      <c r="I692" s="11">
        <v>0.17599999999999999</v>
      </c>
      <c r="J692" s="11">
        <v>0.129</v>
      </c>
      <c r="K692" s="11">
        <v>0.105</v>
      </c>
      <c r="L692" s="11">
        <v>0</v>
      </c>
      <c r="M692" s="11">
        <v>0</v>
      </c>
      <c r="N692" s="11">
        <v>0</v>
      </c>
      <c r="O692" s="11">
        <v>0.17599999999999999</v>
      </c>
      <c r="P692" s="11">
        <v>0.129</v>
      </c>
      <c r="Q692" s="11">
        <v>0.105</v>
      </c>
      <c r="R692" s="11">
        <v>0</v>
      </c>
      <c r="S692" s="11">
        <v>0</v>
      </c>
      <c r="T692" s="11">
        <v>0</v>
      </c>
    </row>
    <row r="693" spans="2:20" ht="21" x14ac:dyDescent="0.3">
      <c r="B693" s="2" t="str">
        <f>CONCATENATE(Tabla2[[#This Row],[sistema]],Tabla2[[#This Row],[cia]],Tabla2[[#This Row],[producto]],Tabla2[[#This Row],[producto cia]],Tabla2[[#This Row],[tarifa]],Tabla2[[#This Row],[fee]])</f>
        <v>PENINSULAIBERDROLAFIJO2.0&lt;10kW PLAN ESTABLE2.0TD-</v>
      </c>
      <c r="C693" s="2" t="s">
        <v>57</v>
      </c>
      <c r="D693" s="3" t="s">
        <v>195</v>
      </c>
      <c r="E693" s="2" t="s">
        <v>101</v>
      </c>
      <c r="F693" s="2" t="s">
        <v>196</v>
      </c>
      <c r="G693" s="2" t="s">
        <v>28</v>
      </c>
      <c r="H693" s="2" t="s">
        <v>0</v>
      </c>
      <c r="I693" s="9">
        <v>9.4533873972602753E-2</v>
      </c>
      <c r="J693" s="10">
        <v>1.7473189041095891E-2</v>
      </c>
      <c r="K693" s="10">
        <v>0</v>
      </c>
      <c r="L693" s="10">
        <v>0</v>
      </c>
      <c r="M693" s="10">
        <v>0</v>
      </c>
      <c r="N693" s="10">
        <v>0</v>
      </c>
      <c r="O693" s="11">
        <v>0.155916</v>
      </c>
      <c r="P693" s="11">
        <v>0.155916</v>
      </c>
      <c r="Q693" s="11">
        <v>0.155916</v>
      </c>
      <c r="R693" s="11">
        <v>0</v>
      </c>
      <c r="S693" s="11">
        <v>0</v>
      </c>
      <c r="T693" s="11">
        <v>0</v>
      </c>
    </row>
    <row r="694" spans="2:20" ht="21" x14ac:dyDescent="0.3">
      <c r="B694" s="2" t="str">
        <f>CONCATENATE(Tabla2[[#This Row],[sistema]],Tabla2[[#This Row],[cia]],Tabla2[[#This Row],[producto]],Tabla2[[#This Row],[producto cia]],Tabla2[[#This Row],[tarifa]],Tabla2[[#This Row],[fee]])</f>
        <v>PENINSULAIBERDROLAFIJO2.0&lt;10kW Plan Exclusivo 15%TE/TP 1p2.0TD-</v>
      </c>
      <c r="C694" s="2" t="s">
        <v>57</v>
      </c>
      <c r="D694" s="3" t="s">
        <v>195</v>
      </c>
      <c r="E694" s="2" t="s">
        <v>101</v>
      </c>
      <c r="F694" s="2" t="s">
        <v>197</v>
      </c>
      <c r="G694" s="2" t="s">
        <v>28</v>
      </c>
      <c r="H694" s="2" t="s">
        <v>0</v>
      </c>
      <c r="I694" s="9">
        <v>9.4533873972602753E-2</v>
      </c>
      <c r="J694" s="10">
        <v>1.7473189041095891E-2</v>
      </c>
      <c r="K694" s="10">
        <v>0</v>
      </c>
      <c r="L694" s="10">
        <v>0</v>
      </c>
      <c r="M694" s="10">
        <v>0</v>
      </c>
      <c r="N694" s="10">
        <v>0</v>
      </c>
      <c r="O694" s="11">
        <v>0.20804175</v>
      </c>
      <c r="P694" s="11">
        <v>0.20804175</v>
      </c>
      <c r="Q694" s="11">
        <v>0.20804175</v>
      </c>
      <c r="R694" s="11">
        <v>0</v>
      </c>
      <c r="S694" s="11">
        <v>0</v>
      </c>
      <c r="T694" s="11">
        <v>0</v>
      </c>
    </row>
    <row r="695" spans="2:20" ht="21" x14ac:dyDescent="0.3">
      <c r="B695" s="2" t="str">
        <f>CONCATENATE(Tabla2[[#This Row],[sistema]],Tabla2[[#This Row],[cia]],Tabla2[[#This Row],[producto]],Tabla2[[#This Row],[producto cia]],Tabla2[[#This Row],[tarifa]],Tabla2[[#This Row],[fee]])</f>
        <v>PENINSULAIBERDROLAFIJO2.0&lt;10kW Plan Exclusivo 15%TE/TP 3p2.0TD-</v>
      </c>
      <c r="C695" s="2" t="s">
        <v>57</v>
      </c>
      <c r="D695" s="3" t="s">
        <v>195</v>
      </c>
      <c r="E695" s="2" t="s">
        <v>101</v>
      </c>
      <c r="F695" s="2" t="s">
        <v>198</v>
      </c>
      <c r="G695" s="2" t="s">
        <v>28</v>
      </c>
      <c r="H695" s="2" t="s">
        <v>0</v>
      </c>
      <c r="I695" s="9">
        <v>9.4533873972602753E-2</v>
      </c>
      <c r="J695" s="10">
        <v>1.7473189041095891E-2</v>
      </c>
      <c r="K695" s="10">
        <v>0</v>
      </c>
      <c r="L695" s="10">
        <v>0</v>
      </c>
      <c r="M695" s="10">
        <v>0</v>
      </c>
      <c r="N695" s="10">
        <v>0</v>
      </c>
      <c r="O695" s="11">
        <v>0.22500944999999997</v>
      </c>
      <c r="P695" s="11">
        <v>0.18793244999999997</v>
      </c>
      <c r="Q695" s="11">
        <v>0.16313710000000001</v>
      </c>
      <c r="R695" s="11">
        <v>0</v>
      </c>
      <c r="S695" s="11">
        <v>0</v>
      </c>
      <c r="T695" s="11">
        <v>0</v>
      </c>
    </row>
    <row r="696" spans="2:20" ht="21" x14ac:dyDescent="0.3">
      <c r="B696" s="2" t="str">
        <f>CONCATENATE(Tabla2[[#This Row],[sistema]],Tabla2[[#This Row],[cia]],Tabla2[[#This Row],[producto]],Tabla2[[#This Row],[producto cia]],Tabla2[[#This Row],[tarifa]],Tabla2[[#This Row],[fee]])</f>
        <v>PENINSULAIBERDROLAFIJO2.0&gt;10kW Plan Estable2.0TD-</v>
      </c>
      <c r="C696" s="2" t="s">
        <v>57</v>
      </c>
      <c r="D696" s="3" t="s">
        <v>195</v>
      </c>
      <c r="E696" s="2" t="s">
        <v>101</v>
      </c>
      <c r="F696" s="2" t="s">
        <v>199</v>
      </c>
      <c r="G696" s="2" t="s">
        <v>28</v>
      </c>
      <c r="H696" s="2" t="s">
        <v>0</v>
      </c>
      <c r="I696" s="9">
        <v>8.8982786301369868E-2</v>
      </c>
      <c r="J696" s="10">
        <v>1.4501619178082193E-2</v>
      </c>
      <c r="K696" s="10">
        <v>0</v>
      </c>
      <c r="L696" s="10">
        <v>0</v>
      </c>
      <c r="M696" s="10">
        <v>0</v>
      </c>
      <c r="N696" s="10">
        <v>0</v>
      </c>
      <c r="O696" s="11">
        <v>0.15761600000000001</v>
      </c>
      <c r="P696" s="11">
        <v>0.15761600000000001</v>
      </c>
      <c r="Q696" s="11">
        <v>0.15761600000000001</v>
      </c>
      <c r="R696" s="11">
        <v>0</v>
      </c>
      <c r="S696" s="11">
        <v>0</v>
      </c>
      <c r="T696" s="11">
        <v>0</v>
      </c>
    </row>
    <row r="697" spans="2:20" ht="21" x14ac:dyDescent="0.3">
      <c r="B697" s="2" t="str">
        <f>CONCATENATE(Tabla2[[#This Row],[sistema]],Tabla2[[#This Row],[cia]],Tabla2[[#This Row],[producto]],Tabla2[[#This Row],[producto cia]],Tabla2[[#This Row],[tarifa]],Tabla2[[#This Row],[fee]])</f>
        <v>PENINSULAIBERDROLAFIJO2.0&gt;10kW Plan Exclusivo 15%TE/TP 1p2.0TD-</v>
      </c>
      <c r="C697" s="2" t="s">
        <v>57</v>
      </c>
      <c r="D697" s="3" t="s">
        <v>195</v>
      </c>
      <c r="E697" s="2" t="s">
        <v>101</v>
      </c>
      <c r="F697" s="2" t="s">
        <v>200</v>
      </c>
      <c r="G697" s="2" t="s">
        <v>28</v>
      </c>
      <c r="H697" s="2" t="s">
        <v>0</v>
      </c>
      <c r="I697" s="9">
        <v>8.1031343013698617E-2</v>
      </c>
      <c r="J697" s="10">
        <v>1.2591452876712331E-2</v>
      </c>
      <c r="K697" s="10">
        <v>0</v>
      </c>
      <c r="L697" s="10">
        <v>0</v>
      </c>
      <c r="M697" s="10">
        <v>0</v>
      </c>
      <c r="N697" s="10">
        <v>0</v>
      </c>
      <c r="O697" s="11">
        <v>0.18538245</v>
      </c>
      <c r="P697" s="11">
        <v>0.18538245</v>
      </c>
      <c r="Q697" s="11">
        <v>0.18538245</v>
      </c>
      <c r="R697" s="11">
        <v>0</v>
      </c>
      <c r="S697" s="11">
        <v>0</v>
      </c>
      <c r="T697" s="11">
        <v>0</v>
      </c>
    </row>
    <row r="698" spans="2:20" ht="21" x14ac:dyDescent="0.3">
      <c r="B698" s="2" t="str">
        <f>CONCATENATE(Tabla2[[#This Row],[sistema]],Tabla2[[#This Row],[cia]],Tabla2[[#This Row],[producto]],Tabla2[[#This Row],[producto cia]],Tabla2[[#This Row],[tarifa]],Tabla2[[#This Row],[fee]])</f>
        <v>PENINSULAIBERDROLAFIJO2.0&gt;10kW Plan Exclusivo 15%TE/TP 3p2.0TD-</v>
      </c>
      <c r="C698" s="2" t="s">
        <v>57</v>
      </c>
      <c r="D698" s="3" t="s">
        <v>195</v>
      </c>
      <c r="E698" s="2" t="s">
        <v>101</v>
      </c>
      <c r="F698" s="2" t="s">
        <v>201</v>
      </c>
      <c r="G698" s="2" t="s">
        <v>28</v>
      </c>
      <c r="H698" s="2" t="s">
        <v>0</v>
      </c>
      <c r="I698" s="9">
        <v>8.1031343013698617E-2</v>
      </c>
      <c r="J698" s="10">
        <v>1.2591452876712331E-2</v>
      </c>
      <c r="K698" s="10">
        <v>0</v>
      </c>
      <c r="L698" s="10">
        <v>0</v>
      </c>
      <c r="M698" s="10">
        <v>0</v>
      </c>
      <c r="N698" s="10">
        <v>0</v>
      </c>
      <c r="O698" s="11">
        <v>0.22500944999999997</v>
      </c>
      <c r="P698" s="11">
        <v>0.18793244999999997</v>
      </c>
      <c r="Q698" s="11">
        <v>0.16313710000000001</v>
      </c>
      <c r="R698" s="11">
        <v>0</v>
      </c>
      <c r="S698" s="11">
        <v>0</v>
      </c>
      <c r="T698" s="11">
        <v>0</v>
      </c>
    </row>
    <row r="699" spans="2:20" ht="21" x14ac:dyDescent="0.3">
      <c r="B699" s="2" t="str">
        <f>CONCATENATE(Tabla2[[#This Row],[sistema]],Tabla2[[#This Row],[cia]],Tabla2[[#This Row],[producto]],Tabla2[[#This Row],[producto cia]],Tabla2[[#This Row],[tarifa]],Tabla2[[#This Row],[fee]])</f>
        <v>PENINSULAIBERDROLAFIJO2.0&gt;10kW Plan Exclusivo 26/30%TE 1p2.0TD-</v>
      </c>
      <c r="C699" s="2" t="s">
        <v>57</v>
      </c>
      <c r="D699" s="3" t="s">
        <v>195</v>
      </c>
      <c r="E699" s="2" t="s">
        <v>101</v>
      </c>
      <c r="F699" s="2" t="s">
        <v>202</v>
      </c>
      <c r="G699" s="2" t="s">
        <v>28</v>
      </c>
      <c r="H699" s="2" t="s">
        <v>0</v>
      </c>
      <c r="I699" s="9">
        <v>6.2029865424657535E-2</v>
      </c>
      <c r="J699" s="10">
        <v>8.3263543013698659E-3</v>
      </c>
      <c r="K699" s="10">
        <v>0</v>
      </c>
      <c r="L699" s="10">
        <v>0</v>
      </c>
      <c r="M699" s="10">
        <v>0</v>
      </c>
      <c r="N699" s="10">
        <v>0</v>
      </c>
      <c r="O699" s="11">
        <v>0.29098579999999996</v>
      </c>
      <c r="P699" s="11">
        <v>0.29098579999999996</v>
      </c>
      <c r="Q699" s="11">
        <v>0.29098579999999996</v>
      </c>
      <c r="R699" s="11">
        <v>0</v>
      </c>
      <c r="S699" s="11">
        <v>0</v>
      </c>
      <c r="T699" s="11">
        <v>0</v>
      </c>
    </row>
    <row r="700" spans="2:20" ht="21" x14ac:dyDescent="0.3">
      <c r="B700" s="2" t="str">
        <f>CONCATENATE(Tabla2[[#This Row],[sistema]],Tabla2[[#This Row],[cia]],Tabla2[[#This Row],[producto]],Tabla2[[#This Row],[producto cia]],Tabla2[[#This Row],[tarifa]],Tabla2[[#This Row],[fee]])</f>
        <v>PENINSULAIBERDROLAFIJO2.0&gt;10kW Plan Exclusivo 26/30%TE 3p2.0TD-</v>
      </c>
      <c r="C700" s="2" t="s">
        <v>57</v>
      </c>
      <c r="D700" s="3" t="s">
        <v>195</v>
      </c>
      <c r="E700" s="2" t="s">
        <v>101</v>
      </c>
      <c r="F700" s="2" t="s">
        <v>203</v>
      </c>
      <c r="G700" s="2" t="s">
        <v>28</v>
      </c>
      <c r="H700" s="2" t="s">
        <v>0</v>
      </c>
      <c r="I700" s="9">
        <v>8.3824142465753426E-2</v>
      </c>
      <c r="J700" s="10">
        <v>1.1251830136986302E-2</v>
      </c>
      <c r="K700" s="10">
        <v>0</v>
      </c>
      <c r="L700" s="10">
        <v>0</v>
      </c>
      <c r="M700" s="10">
        <v>0</v>
      </c>
      <c r="N700" s="10">
        <v>0</v>
      </c>
      <c r="O700" s="11">
        <v>0.35128309999999996</v>
      </c>
      <c r="P700" s="11">
        <v>0.28435679999999997</v>
      </c>
      <c r="Q700" s="11">
        <v>0.26398749999999999</v>
      </c>
      <c r="R700" s="11">
        <v>0</v>
      </c>
      <c r="S700" s="11">
        <v>0</v>
      </c>
      <c r="T700" s="11">
        <v>0</v>
      </c>
    </row>
    <row r="701" spans="2:20" ht="21" x14ac:dyDescent="0.3">
      <c r="B701" s="2" t="str">
        <f>CONCATENATE(Tabla2[[#This Row],[sistema]],Tabla2[[#This Row],[cia]],Tabla2[[#This Row],[producto]],Tabla2[[#This Row],[producto cia]],Tabla2[[#This Row],[tarifa]],Tabla2[[#This Row],[fee]])</f>
        <v>PENINSULAIBERDROLAFIJOPEH/API 2.0&lt;10kW PLAN ESTABLE2.0TD-</v>
      </c>
      <c r="C701" s="2" t="s">
        <v>57</v>
      </c>
      <c r="D701" s="3" t="s">
        <v>195</v>
      </c>
      <c r="E701" s="2" t="s">
        <v>101</v>
      </c>
      <c r="F701" s="2" t="s">
        <v>204</v>
      </c>
      <c r="G701" s="2" t="s">
        <v>28</v>
      </c>
      <c r="H701" s="2" t="s">
        <v>0</v>
      </c>
      <c r="I701" s="9">
        <v>8.8982786301369868E-2</v>
      </c>
      <c r="J701" s="10">
        <v>1.4501619178082193E-2</v>
      </c>
      <c r="K701" s="10">
        <v>0</v>
      </c>
      <c r="L701" s="10">
        <v>0</v>
      </c>
      <c r="M701" s="10">
        <v>0</v>
      </c>
      <c r="N701" s="10">
        <v>0</v>
      </c>
      <c r="O701" s="11">
        <v>0.14674499999999999</v>
      </c>
      <c r="P701" s="11">
        <v>0.14674499999999999</v>
      </c>
      <c r="Q701" s="11">
        <v>0.14674499999999999</v>
      </c>
      <c r="R701" s="11">
        <v>0</v>
      </c>
      <c r="S701" s="11">
        <v>0</v>
      </c>
      <c r="T701" s="11">
        <v>0</v>
      </c>
    </row>
    <row r="702" spans="2:20" ht="21" x14ac:dyDescent="0.3">
      <c r="B702" s="2" t="str">
        <f>CONCATENATE(Tabla2[[#This Row],[sistema]],Tabla2[[#This Row],[cia]],Tabla2[[#This Row],[producto]],Tabla2[[#This Row],[producto cia]],Tabla2[[#This Row],[tarifa]],Tabla2[[#This Row],[fee]])</f>
        <v>PENINSULAIBERDROLAFIJOPEH/API 2.0&lt;10kW Plan Exclusivo 15%TE/TP 1p2.0TD-</v>
      </c>
      <c r="C702" s="2" t="s">
        <v>57</v>
      </c>
      <c r="D702" s="3" t="s">
        <v>195</v>
      </c>
      <c r="E702" s="2" t="s">
        <v>101</v>
      </c>
      <c r="F702" s="2" t="s">
        <v>205</v>
      </c>
      <c r="G702" s="2" t="s">
        <v>28</v>
      </c>
      <c r="H702" s="2" t="s">
        <v>0</v>
      </c>
      <c r="I702" s="9">
        <v>8.1031343013698617E-2</v>
      </c>
      <c r="J702" s="10">
        <v>1.2591452876712331E-2</v>
      </c>
      <c r="K702" s="10">
        <v>0</v>
      </c>
      <c r="L702" s="10">
        <v>0</v>
      </c>
      <c r="M702" s="10">
        <v>0</v>
      </c>
      <c r="N702" s="10">
        <v>0</v>
      </c>
      <c r="O702" s="11">
        <v>0.17447760000000001</v>
      </c>
      <c r="P702" s="11">
        <v>0.17447760000000001</v>
      </c>
      <c r="Q702" s="11">
        <v>0.17447760000000001</v>
      </c>
      <c r="R702" s="11">
        <v>0</v>
      </c>
      <c r="S702" s="11">
        <v>0</v>
      </c>
      <c r="T702" s="11">
        <v>0</v>
      </c>
    </row>
    <row r="703" spans="2:20" ht="21" x14ac:dyDescent="0.3">
      <c r="B703" s="2" t="str">
        <f>CONCATENATE(Tabla2[[#This Row],[sistema]],Tabla2[[#This Row],[cia]],Tabla2[[#This Row],[producto]],Tabla2[[#This Row],[producto cia]],Tabla2[[#This Row],[tarifa]],Tabla2[[#This Row],[fee]])</f>
        <v>PENINSULAIBERDROLAFIJOPEH/API 2.0&lt;10kW Plan Exclusivo 15%TE/TP 3p2.0TD-</v>
      </c>
      <c r="C703" s="2" t="s">
        <v>57</v>
      </c>
      <c r="D703" s="3" t="s">
        <v>195</v>
      </c>
      <c r="E703" s="2" t="s">
        <v>101</v>
      </c>
      <c r="F703" s="2" t="s">
        <v>206</v>
      </c>
      <c r="G703" s="2" t="s">
        <v>28</v>
      </c>
      <c r="H703" s="2" t="s">
        <v>0</v>
      </c>
      <c r="I703" s="9">
        <v>8.1031343013698617E-2</v>
      </c>
      <c r="J703" s="10">
        <v>1.2591452876712331E-2</v>
      </c>
      <c r="K703" s="10">
        <v>0</v>
      </c>
      <c r="L703" s="10">
        <v>0</v>
      </c>
      <c r="M703" s="10">
        <v>0</v>
      </c>
      <c r="N703" s="10">
        <v>0</v>
      </c>
      <c r="O703" s="11">
        <v>0.22500944999999997</v>
      </c>
      <c r="P703" s="11">
        <v>0.18793244999999997</v>
      </c>
      <c r="Q703" s="11">
        <v>0.16313710000000001</v>
      </c>
      <c r="R703" s="11">
        <v>0</v>
      </c>
      <c r="S703" s="11">
        <v>0</v>
      </c>
      <c r="T703" s="11">
        <v>0</v>
      </c>
    </row>
    <row r="704" spans="2:20" ht="21" x14ac:dyDescent="0.3">
      <c r="B704" s="2" t="str">
        <f>CONCATENATE(Tabla2[[#This Row],[sistema]],Tabla2[[#This Row],[cia]],Tabla2[[#This Row],[producto]],Tabla2[[#This Row],[producto cia]],Tabla2[[#This Row],[tarifa]],Tabla2[[#This Row],[fee]])</f>
        <v>PENINSULAIBERDROLAFIJOPEH/API 2.0&gt;10kW Plan Estable2.0TD-</v>
      </c>
      <c r="C704" s="2" t="s">
        <v>57</v>
      </c>
      <c r="D704" s="3" t="s">
        <v>195</v>
      </c>
      <c r="E704" s="2" t="s">
        <v>101</v>
      </c>
      <c r="F704" s="2" t="s">
        <v>207</v>
      </c>
      <c r="G704" s="2" t="s">
        <v>28</v>
      </c>
      <c r="H704" s="2" t="s">
        <v>0</v>
      </c>
      <c r="I704" s="9">
        <v>8.8982786301369868E-2</v>
      </c>
      <c r="J704" s="10">
        <v>1.4501619178082193E-2</v>
      </c>
      <c r="K704" s="10">
        <v>0</v>
      </c>
      <c r="L704" s="10">
        <v>0</v>
      </c>
      <c r="M704" s="10">
        <v>0</v>
      </c>
      <c r="N704" s="10">
        <v>0</v>
      </c>
      <c r="O704" s="11">
        <v>0.148345</v>
      </c>
      <c r="P704" s="11">
        <v>0.148345</v>
      </c>
      <c r="Q704" s="11">
        <v>0.148345</v>
      </c>
      <c r="R704" s="11">
        <v>0</v>
      </c>
      <c r="S704" s="11">
        <v>0</v>
      </c>
      <c r="T704" s="11">
        <v>0</v>
      </c>
    </row>
    <row r="705" spans="2:20" ht="21" x14ac:dyDescent="0.3">
      <c r="B705" s="2" t="str">
        <f>CONCATENATE(Tabla2[[#This Row],[sistema]],Tabla2[[#This Row],[cia]],Tabla2[[#This Row],[producto]],Tabla2[[#This Row],[producto cia]],Tabla2[[#This Row],[tarifa]],Tabla2[[#This Row],[fee]])</f>
        <v>PENINSULAIBERDROLAFIJOPEH/API 2.0&gt;10kW Plan Exclusivo 15%TE/TP 1p2.0TD-</v>
      </c>
      <c r="C705" s="2" t="s">
        <v>57</v>
      </c>
      <c r="D705" s="3" t="s">
        <v>195</v>
      </c>
      <c r="E705" s="2" t="s">
        <v>101</v>
      </c>
      <c r="F705" s="2" t="s">
        <v>208</v>
      </c>
      <c r="G705" s="2" t="s">
        <v>28</v>
      </c>
      <c r="H705" s="2" t="s">
        <v>0</v>
      </c>
      <c r="I705" s="9">
        <v>8.1031343013698617E-2</v>
      </c>
      <c r="J705" s="10">
        <v>1.2591452876712331E-2</v>
      </c>
      <c r="K705" s="10">
        <v>0</v>
      </c>
      <c r="L705" s="10">
        <v>0</v>
      </c>
      <c r="M705" s="10">
        <v>0</v>
      </c>
      <c r="N705" s="10">
        <v>0</v>
      </c>
      <c r="O705" s="11">
        <v>0.17224640000000002</v>
      </c>
      <c r="P705" s="11">
        <v>0.17224640000000002</v>
      </c>
      <c r="Q705" s="11">
        <v>0.17224640000000002</v>
      </c>
      <c r="R705" s="11">
        <v>0</v>
      </c>
      <c r="S705" s="11">
        <v>0</v>
      </c>
      <c r="T705" s="11">
        <v>0</v>
      </c>
    </row>
    <row r="706" spans="2:20" ht="21" x14ac:dyDescent="0.3">
      <c r="B706" s="2" t="str">
        <f>CONCATENATE(Tabla2[[#This Row],[sistema]],Tabla2[[#This Row],[cia]],Tabla2[[#This Row],[producto]],Tabla2[[#This Row],[producto cia]],Tabla2[[#This Row],[tarifa]],Tabla2[[#This Row],[fee]])</f>
        <v>PENINSULAIBERDROLAFIJOPEH/API 2.0&gt;10kW Plan Exclusivo 15%TE/TP 3p2.0TD-</v>
      </c>
      <c r="C706" s="2" t="s">
        <v>57</v>
      </c>
      <c r="D706" s="3" t="s">
        <v>195</v>
      </c>
      <c r="E706" s="2" t="s">
        <v>101</v>
      </c>
      <c r="F706" s="2" t="s">
        <v>209</v>
      </c>
      <c r="G706" s="2" t="s">
        <v>28</v>
      </c>
      <c r="H706" s="2" t="s">
        <v>0</v>
      </c>
      <c r="I706" s="9">
        <v>8.1031343013698617E-2</v>
      </c>
      <c r="J706" s="10">
        <v>1.2591452876712331E-2</v>
      </c>
      <c r="K706" s="10">
        <v>0</v>
      </c>
      <c r="L706" s="10">
        <v>0</v>
      </c>
      <c r="M706" s="10">
        <v>0</v>
      </c>
      <c r="N706" s="10">
        <v>0</v>
      </c>
      <c r="O706" s="11">
        <v>0.22500944999999997</v>
      </c>
      <c r="P706" s="11">
        <v>0.18793244999999997</v>
      </c>
      <c r="Q706" s="11">
        <v>0.16313710000000001</v>
      </c>
      <c r="R706" s="11">
        <v>0</v>
      </c>
      <c r="S706" s="11">
        <v>0</v>
      </c>
      <c r="T706" s="11">
        <v>0</v>
      </c>
    </row>
    <row r="707" spans="2:20" ht="21" x14ac:dyDescent="0.3">
      <c r="B707" s="2" t="str">
        <f>CONCATENATE(Tabla2[[#This Row],[sistema]],Tabla2[[#This Row],[cia]],Tabla2[[#This Row],[producto]],Tabla2[[#This Row],[producto cia]],Tabla2[[#This Row],[tarifa]],Tabla2[[#This Row],[fee]])</f>
        <v>PENINSULAIBERDROLAFIJO3.0 Plan Estable3.0TD-</v>
      </c>
      <c r="C707" s="2" t="s">
        <v>57</v>
      </c>
      <c r="D707" s="3" t="s">
        <v>195</v>
      </c>
      <c r="E707" s="2" t="s">
        <v>101</v>
      </c>
      <c r="F707" s="2" t="s">
        <v>210</v>
      </c>
      <c r="G707" s="2" t="s">
        <v>33</v>
      </c>
      <c r="H707" s="2" t="s">
        <v>0</v>
      </c>
      <c r="I707" s="9">
        <v>4.3205150684931505E-2</v>
      </c>
      <c r="J707" s="10">
        <v>3.1846484931506845E-2</v>
      </c>
      <c r="K707" s="10">
        <v>1.4682673972602742E-2</v>
      </c>
      <c r="L707" s="10">
        <v>1.216212602739726E-2</v>
      </c>
      <c r="M707" s="10">
        <v>1.0189523287671231E-2</v>
      </c>
      <c r="N707" s="10">
        <v>8.2419534246575329E-3</v>
      </c>
      <c r="O707" s="11">
        <v>0.184</v>
      </c>
      <c r="P707" s="11">
        <v>0.184</v>
      </c>
      <c r="Q707" s="11">
        <v>0.184</v>
      </c>
      <c r="R707" s="11">
        <v>0.184</v>
      </c>
      <c r="S707" s="11">
        <v>0.184</v>
      </c>
      <c r="T707" s="11">
        <v>0.184</v>
      </c>
    </row>
    <row r="708" spans="2:20" ht="21" x14ac:dyDescent="0.3">
      <c r="B708" s="2" t="str">
        <f>CONCATENATE(Tabla2[[#This Row],[sistema]],Tabla2[[#This Row],[cia]],Tabla2[[#This Row],[producto]],Tabla2[[#This Row],[producto cia]],Tabla2[[#This Row],[tarifa]],Tabla2[[#This Row],[fee]])</f>
        <v>PENINSULAIBERDROLAFIJO3.0 Plan Exclusivo 15%TE3.0TD-</v>
      </c>
      <c r="C708" s="2" t="s">
        <v>57</v>
      </c>
      <c r="D708" s="3" t="s">
        <v>195</v>
      </c>
      <c r="E708" s="2" t="s">
        <v>101</v>
      </c>
      <c r="F708" s="2" t="s">
        <v>211</v>
      </c>
      <c r="G708" s="2" t="s">
        <v>33</v>
      </c>
      <c r="H708" s="2" t="s">
        <v>0</v>
      </c>
      <c r="I708" s="9">
        <v>5.2804876712328773E-2</v>
      </c>
      <c r="J708" s="10">
        <v>3.8804438356164379E-2</v>
      </c>
      <c r="K708" s="10">
        <v>1.8841057534246575E-2</v>
      </c>
      <c r="L708" s="10">
        <v>1.5943331506849318E-2</v>
      </c>
      <c r="M708" s="10">
        <v>1.5082769863013698E-2</v>
      </c>
      <c r="N708" s="10">
        <v>1.3139928767123291E-2</v>
      </c>
      <c r="O708" s="11">
        <v>0.32805835</v>
      </c>
      <c r="P708" s="11">
        <v>0.31963485000000003</v>
      </c>
      <c r="Q708" s="11">
        <v>0.30274619999999997</v>
      </c>
      <c r="R708" s="11">
        <v>0.29526960000000002</v>
      </c>
      <c r="S708" s="11">
        <v>0.28829280000000002</v>
      </c>
      <c r="T708" s="11">
        <v>0.28636755000000003</v>
      </c>
    </row>
    <row r="709" spans="2:20" ht="21" x14ac:dyDescent="0.3">
      <c r="B709" s="2" t="str">
        <f>CONCATENATE(Tabla2[[#This Row],[sistema]],Tabla2[[#This Row],[cia]],Tabla2[[#This Row],[producto]],Tabla2[[#This Row],[producto cia]],Tabla2[[#This Row],[tarifa]],Tabla2[[#This Row],[fee]])</f>
        <v>PENINSULAIBERDROLAFIJO3.0 Plan Exclusivo 26/30%TE3.0TD-</v>
      </c>
      <c r="C709" s="2" t="s">
        <v>57</v>
      </c>
      <c r="D709" s="3" t="s">
        <v>195</v>
      </c>
      <c r="E709" s="2" t="s">
        <v>101</v>
      </c>
      <c r="F709" s="2" t="s">
        <v>212</v>
      </c>
      <c r="G709" s="2" t="s">
        <v>33</v>
      </c>
      <c r="H709" s="2" t="s">
        <v>0</v>
      </c>
      <c r="I709" s="9">
        <v>5.2804876712328773E-2</v>
      </c>
      <c r="J709" s="10">
        <v>3.8804438356164379E-2</v>
      </c>
      <c r="K709" s="10">
        <v>1.8841057534246575E-2</v>
      </c>
      <c r="L709" s="10">
        <v>1.5943331506849318E-2</v>
      </c>
      <c r="M709" s="10">
        <v>1.5082769863013698E-2</v>
      </c>
      <c r="N709" s="10">
        <v>1.3139928767123291E-2</v>
      </c>
      <c r="O709" s="11">
        <v>0.38304484999999994</v>
      </c>
      <c r="P709" s="11">
        <v>0.37489079999999997</v>
      </c>
      <c r="Q709" s="11">
        <v>0.35854274999999997</v>
      </c>
      <c r="R709" s="11">
        <v>0.35114859999999998</v>
      </c>
      <c r="S709" s="11">
        <v>0.34473194999999995</v>
      </c>
      <c r="T709" s="11">
        <v>0.33625489999999997</v>
      </c>
    </row>
    <row r="710" spans="2:20" ht="21" x14ac:dyDescent="0.3">
      <c r="B710" s="2" t="str">
        <f>CONCATENATE(Tabla2[[#This Row],[sistema]],Tabla2[[#This Row],[cia]],Tabla2[[#This Row],[producto]],Tabla2[[#This Row],[producto cia]],Tabla2[[#This Row],[tarifa]],Tabla2[[#This Row],[fee]])</f>
        <v>PENINSULAIBERDROLAFIJOPEH/API 3.0 Plan Estable3.0TD-</v>
      </c>
      <c r="C710" s="2" t="s">
        <v>57</v>
      </c>
      <c r="D710" s="3" t="s">
        <v>195</v>
      </c>
      <c r="E710" s="2" t="s">
        <v>101</v>
      </c>
      <c r="F710" s="2" t="s">
        <v>213</v>
      </c>
      <c r="G710" s="2" t="s">
        <v>33</v>
      </c>
      <c r="H710" s="2" t="s">
        <v>0</v>
      </c>
      <c r="I710" s="9">
        <v>4.3205150684931505E-2</v>
      </c>
      <c r="J710" s="10">
        <v>3.1846484931506845E-2</v>
      </c>
      <c r="K710" s="10">
        <v>1.4682673972602742E-2</v>
      </c>
      <c r="L710" s="10">
        <v>1.216212602739726E-2</v>
      </c>
      <c r="M710" s="10">
        <v>1.0189523287671231E-2</v>
      </c>
      <c r="N710" s="10">
        <v>8.2419534246575329E-3</v>
      </c>
      <c r="O710" s="11">
        <f t="shared" ref="O710:T710" si="3">0.217*0.8</f>
        <v>0.1736</v>
      </c>
      <c r="P710" s="11">
        <f t="shared" si="3"/>
        <v>0.1736</v>
      </c>
      <c r="Q710" s="11">
        <f t="shared" si="3"/>
        <v>0.1736</v>
      </c>
      <c r="R710" s="11">
        <f t="shared" si="3"/>
        <v>0.1736</v>
      </c>
      <c r="S710" s="11">
        <f t="shared" si="3"/>
        <v>0.1736</v>
      </c>
      <c r="T710" s="11">
        <f t="shared" si="3"/>
        <v>0.1736</v>
      </c>
    </row>
    <row r="711" spans="2:20" ht="21" x14ac:dyDescent="0.3">
      <c r="B711" s="2" t="str">
        <f>CONCATENATE(Tabla2[[#This Row],[sistema]],Tabla2[[#This Row],[cia]],Tabla2[[#This Row],[producto]],Tabla2[[#This Row],[producto cia]],Tabla2[[#This Row],[tarifa]],Tabla2[[#This Row],[fee]])</f>
        <v>CANARIASIBERDROLAFIJO2.0&lt;10kW PLAN ESTABLE2.0TD-</v>
      </c>
      <c r="C711" s="2" t="s">
        <v>54</v>
      </c>
      <c r="D711" s="3" t="s">
        <v>195</v>
      </c>
      <c r="E711" s="2" t="s">
        <v>101</v>
      </c>
      <c r="F711" s="2" t="s">
        <v>196</v>
      </c>
      <c r="G711" s="2" t="s">
        <v>28</v>
      </c>
      <c r="H711" s="2" t="s">
        <v>0</v>
      </c>
      <c r="I711" s="9">
        <v>9.4533873972602753E-2</v>
      </c>
      <c r="J711" s="10">
        <v>1.7473189041095891E-2</v>
      </c>
      <c r="K711" s="10">
        <v>0</v>
      </c>
      <c r="L711" s="10">
        <v>0</v>
      </c>
      <c r="M711" s="10">
        <v>0</v>
      </c>
      <c r="N711" s="10">
        <v>0</v>
      </c>
      <c r="O711" s="11">
        <v>0.16303085</v>
      </c>
      <c r="P711" s="11">
        <v>0.16303085</v>
      </c>
      <c r="Q711" s="11">
        <v>0.16303085</v>
      </c>
      <c r="R711" s="11">
        <v>0</v>
      </c>
      <c r="S711" s="11">
        <v>0</v>
      </c>
      <c r="T711" s="11">
        <v>0</v>
      </c>
    </row>
    <row r="712" spans="2:20" ht="21" x14ac:dyDescent="0.3">
      <c r="B712" s="2" t="str">
        <f>CONCATENATE(Tabla2[[#This Row],[sistema]],Tabla2[[#This Row],[cia]],Tabla2[[#This Row],[producto]],Tabla2[[#This Row],[producto cia]],Tabla2[[#This Row],[tarifa]],Tabla2[[#This Row],[fee]])</f>
        <v>CANARIASIBERDROLAFIJO2.0&lt;10kW Plan Exclusivo 15%TE/TP 1p2.0TD-</v>
      </c>
      <c r="C712" s="2" t="s">
        <v>54</v>
      </c>
      <c r="D712" s="3" t="s">
        <v>195</v>
      </c>
      <c r="E712" s="2" t="s">
        <v>101</v>
      </c>
      <c r="F712" s="2" t="s">
        <v>197</v>
      </c>
      <c r="G712" s="2" t="s">
        <v>28</v>
      </c>
      <c r="H712" s="2" t="s">
        <v>0</v>
      </c>
      <c r="I712" s="9">
        <v>9.4533873972602753E-2</v>
      </c>
      <c r="J712" s="10">
        <v>1.7473189041095891E-2</v>
      </c>
      <c r="K712" s="10">
        <v>0</v>
      </c>
      <c r="L712" s="10">
        <v>0</v>
      </c>
      <c r="M712" s="10">
        <v>0</v>
      </c>
      <c r="N712" s="10">
        <v>0</v>
      </c>
      <c r="O712" s="11">
        <v>0.20804175</v>
      </c>
      <c r="P712" s="11">
        <v>0.20804175</v>
      </c>
      <c r="Q712" s="11">
        <v>0.20804175</v>
      </c>
      <c r="R712" s="11">
        <v>0</v>
      </c>
      <c r="S712" s="11">
        <v>0</v>
      </c>
      <c r="T712" s="11">
        <v>0</v>
      </c>
    </row>
    <row r="713" spans="2:20" ht="21" x14ac:dyDescent="0.3">
      <c r="B713" s="2" t="str">
        <f>CONCATENATE(Tabla2[[#This Row],[sistema]],Tabla2[[#This Row],[cia]],Tabla2[[#This Row],[producto]],Tabla2[[#This Row],[producto cia]],Tabla2[[#This Row],[tarifa]],Tabla2[[#This Row],[fee]])</f>
        <v>CANARIASIBERDROLAFIJO2.0&lt;10kW Plan Exclusivo 15%TE/TP 3p2.0TD-</v>
      </c>
      <c r="C713" s="2" t="s">
        <v>54</v>
      </c>
      <c r="D713" s="3" t="s">
        <v>195</v>
      </c>
      <c r="E713" s="2" t="s">
        <v>101</v>
      </c>
      <c r="F713" s="2" t="s">
        <v>198</v>
      </c>
      <c r="G713" s="2" t="s">
        <v>28</v>
      </c>
      <c r="H713" s="2" t="s">
        <v>0</v>
      </c>
      <c r="I713" s="9">
        <v>9.4533873972602753E-2</v>
      </c>
      <c r="J713" s="10">
        <v>1.7473189041095891E-2</v>
      </c>
      <c r="K713" s="10">
        <v>0</v>
      </c>
      <c r="L713" s="10">
        <v>0</v>
      </c>
      <c r="M713" s="10">
        <v>0</v>
      </c>
      <c r="N713" s="10">
        <v>0</v>
      </c>
      <c r="O713" s="11">
        <v>0.22500944999999997</v>
      </c>
      <c r="P713" s="11">
        <v>0.18793244999999997</v>
      </c>
      <c r="Q713" s="11">
        <v>0.16313710000000001</v>
      </c>
      <c r="R713" s="11">
        <v>0</v>
      </c>
      <c r="S713" s="11">
        <v>0</v>
      </c>
      <c r="T713" s="11">
        <v>0</v>
      </c>
    </row>
    <row r="714" spans="2:20" ht="21" x14ac:dyDescent="0.3">
      <c r="B714" s="2" t="str">
        <f>CONCATENATE(Tabla2[[#This Row],[sistema]],Tabla2[[#This Row],[cia]],Tabla2[[#This Row],[producto]],Tabla2[[#This Row],[producto cia]],Tabla2[[#This Row],[tarifa]],Tabla2[[#This Row],[fee]])</f>
        <v>CANARIASIBERDROLAFIJO2.0&gt;10kW Plan Estable2.0TD-</v>
      </c>
      <c r="C714" s="2" t="s">
        <v>54</v>
      </c>
      <c r="D714" s="3" t="s">
        <v>195</v>
      </c>
      <c r="E714" s="2" t="s">
        <v>101</v>
      </c>
      <c r="F714" s="2" t="s">
        <v>199</v>
      </c>
      <c r="G714" s="2" t="s">
        <v>28</v>
      </c>
      <c r="H714" s="2" t="s">
        <v>0</v>
      </c>
      <c r="I714" s="9">
        <v>8.8982786301369868E-2</v>
      </c>
      <c r="J714" s="10">
        <v>1.4501619178082193E-2</v>
      </c>
      <c r="K714" s="10">
        <v>0</v>
      </c>
      <c r="L714" s="10">
        <v>0</v>
      </c>
      <c r="M714" s="10">
        <v>0</v>
      </c>
      <c r="N714" s="10">
        <v>0</v>
      </c>
      <c r="O714" s="11">
        <v>0.16473084999999998</v>
      </c>
      <c r="P714" s="11">
        <v>0.16473084999999998</v>
      </c>
      <c r="Q714" s="11">
        <v>0.16473084999999998</v>
      </c>
      <c r="R714" s="11">
        <v>0</v>
      </c>
      <c r="S714" s="11">
        <v>0</v>
      </c>
      <c r="T714" s="11">
        <v>0</v>
      </c>
    </row>
    <row r="715" spans="2:20" ht="21" x14ac:dyDescent="0.3">
      <c r="B715" s="2" t="str">
        <f>CONCATENATE(Tabla2[[#This Row],[sistema]],Tabla2[[#This Row],[cia]],Tabla2[[#This Row],[producto]],Tabla2[[#This Row],[producto cia]],Tabla2[[#This Row],[tarifa]],Tabla2[[#This Row],[fee]])</f>
        <v>CANARIASIBERDROLAFIJO2.0&gt;10kW Plan Exclusivo 15%TE/TP 1p2.0TD-</v>
      </c>
      <c r="C715" s="2" t="s">
        <v>54</v>
      </c>
      <c r="D715" s="3" t="s">
        <v>195</v>
      </c>
      <c r="E715" s="2" t="s">
        <v>101</v>
      </c>
      <c r="F715" s="2" t="s">
        <v>200</v>
      </c>
      <c r="G715" s="2" t="s">
        <v>28</v>
      </c>
      <c r="H715" s="2" t="s">
        <v>0</v>
      </c>
      <c r="I715" s="9">
        <v>8.1031343013698617E-2</v>
      </c>
      <c r="J715" s="10">
        <v>1.2591452876712331E-2</v>
      </c>
      <c r="K715" s="10">
        <v>0</v>
      </c>
      <c r="L715" s="10">
        <v>0</v>
      </c>
      <c r="M715" s="10">
        <v>0</v>
      </c>
      <c r="N715" s="10">
        <v>0</v>
      </c>
      <c r="O715" s="11">
        <v>0.18538245</v>
      </c>
      <c r="P715" s="11">
        <v>0.18538245</v>
      </c>
      <c r="Q715" s="11">
        <v>0.18538245</v>
      </c>
      <c r="R715" s="11">
        <v>0</v>
      </c>
      <c r="S715" s="11">
        <v>0</v>
      </c>
      <c r="T715" s="11">
        <v>0</v>
      </c>
    </row>
    <row r="716" spans="2:20" ht="21" x14ac:dyDescent="0.3">
      <c r="B716" s="2" t="str">
        <f>CONCATENATE(Tabla2[[#This Row],[sistema]],Tabla2[[#This Row],[cia]],Tabla2[[#This Row],[producto]],Tabla2[[#This Row],[producto cia]],Tabla2[[#This Row],[tarifa]],Tabla2[[#This Row],[fee]])</f>
        <v>CANARIASIBERDROLAFIJO2.0&gt;10kW Plan Exclusivo 15%TE/TP 3p2.0TD-</v>
      </c>
      <c r="C716" s="2" t="s">
        <v>54</v>
      </c>
      <c r="D716" s="3" t="s">
        <v>195</v>
      </c>
      <c r="E716" s="2" t="s">
        <v>101</v>
      </c>
      <c r="F716" s="2" t="s">
        <v>201</v>
      </c>
      <c r="G716" s="2" t="s">
        <v>28</v>
      </c>
      <c r="H716" s="2" t="s">
        <v>0</v>
      </c>
      <c r="I716" s="9">
        <v>8.1031343013698617E-2</v>
      </c>
      <c r="J716" s="10">
        <v>1.2591452876712331E-2</v>
      </c>
      <c r="K716" s="10">
        <v>0</v>
      </c>
      <c r="L716" s="10">
        <v>0</v>
      </c>
      <c r="M716" s="10">
        <v>0</v>
      </c>
      <c r="N716" s="10">
        <v>0</v>
      </c>
      <c r="O716" s="11">
        <v>0.22500944999999997</v>
      </c>
      <c r="P716" s="11">
        <v>0.18793244999999997</v>
      </c>
      <c r="Q716" s="11">
        <v>0.16313710000000001</v>
      </c>
      <c r="R716" s="11">
        <v>0</v>
      </c>
      <c r="S716" s="11">
        <v>0</v>
      </c>
      <c r="T716" s="11">
        <v>0</v>
      </c>
    </row>
    <row r="717" spans="2:20" ht="21" x14ac:dyDescent="0.3">
      <c r="B717" s="2" t="str">
        <f>CONCATENATE(Tabla2[[#This Row],[sistema]],Tabla2[[#This Row],[cia]],Tabla2[[#This Row],[producto]],Tabla2[[#This Row],[producto cia]],Tabla2[[#This Row],[tarifa]],Tabla2[[#This Row],[fee]])</f>
        <v>CANARIASIBERDROLAFIJO2.0&gt;10kW Plan Exclusivo 26/30%TE 1p2.0TD-</v>
      </c>
      <c r="C717" s="2" t="s">
        <v>54</v>
      </c>
      <c r="D717" s="3" t="s">
        <v>195</v>
      </c>
      <c r="E717" s="2" t="s">
        <v>101</v>
      </c>
      <c r="F717" s="2" t="s">
        <v>202</v>
      </c>
      <c r="G717" s="2" t="s">
        <v>28</v>
      </c>
      <c r="H717" s="2" t="s">
        <v>0</v>
      </c>
      <c r="I717" s="9">
        <v>6.2029865424657535E-2</v>
      </c>
      <c r="J717" s="10">
        <v>8.3263543013698659E-3</v>
      </c>
      <c r="K717" s="10">
        <v>0</v>
      </c>
      <c r="L717" s="10">
        <v>0</v>
      </c>
      <c r="M717" s="10">
        <v>0</v>
      </c>
      <c r="N717" s="10">
        <v>0</v>
      </c>
      <c r="O717" s="11">
        <v>0.29098579999999996</v>
      </c>
      <c r="P717" s="11">
        <v>0.29098579999999996</v>
      </c>
      <c r="Q717" s="11">
        <v>0.29098579999999996</v>
      </c>
      <c r="R717" s="11">
        <v>0</v>
      </c>
      <c r="S717" s="11">
        <v>0</v>
      </c>
      <c r="T717" s="11">
        <v>0</v>
      </c>
    </row>
    <row r="718" spans="2:20" ht="21" x14ac:dyDescent="0.3">
      <c r="B718" s="2" t="str">
        <f>CONCATENATE(Tabla2[[#This Row],[sistema]],Tabla2[[#This Row],[cia]],Tabla2[[#This Row],[producto]],Tabla2[[#This Row],[producto cia]],Tabla2[[#This Row],[tarifa]],Tabla2[[#This Row],[fee]])</f>
        <v>CANARIASIBERDROLAFIJO2.0&gt;10kW Plan Exclusivo 26/30%TE 3p2.0TD-</v>
      </c>
      <c r="C718" s="2" t="s">
        <v>54</v>
      </c>
      <c r="D718" s="3" t="s">
        <v>195</v>
      </c>
      <c r="E718" s="2" t="s">
        <v>101</v>
      </c>
      <c r="F718" s="2" t="s">
        <v>203</v>
      </c>
      <c r="G718" s="2" t="s">
        <v>28</v>
      </c>
      <c r="H718" s="2" t="s">
        <v>0</v>
      </c>
      <c r="I718" s="9">
        <v>8.3824142465753426E-2</v>
      </c>
      <c r="J718" s="10">
        <v>1.1251830136986302E-2</v>
      </c>
      <c r="K718" s="10">
        <v>0</v>
      </c>
      <c r="L718" s="10">
        <v>0</v>
      </c>
      <c r="M718" s="10">
        <v>0</v>
      </c>
      <c r="N718" s="10">
        <v>0</v>
      </c>
      <c r="O718" s="11">
        <v>0.35128309999999996</v>
      </c>
      <c r="P718" s="11">
        <v>0.28435679999999997</v>
      </c>
      <c r="Q718" s="11">
        <v>0.26398749999999999</v>
      </c>
      <c r="R718" s="11">
        <v>0</v>
      </c>
      <c r="S718" s="11">
        <v>0</v>
      </c>
      <c r="T718" s="11">
        <v>0</v>
      </c>
    </row>
    <row r="719" spans="2:20" ht="21" x14ac:dyDescent="0.3">
      <c r="B719" s="2" t="str">
        <f>CONCATENATE(Tabla2[[#This Row],[sistema]],Tabla2[[#This Row],[cia]],Tabla2[[#This Row],[producto]],Tabla2[[#This Row],[producto cia]],Tabla2[[#This Row],[tarifa]],Tabla2[[#This Row],[fee]])</f>
        <v>CANARIASIBERDROLAFIJOPEH/API 2.0&lt;10kW PLAN ESTABLE2.0TD-</v>
      </c>
      <c r="C719" s="2" t="s">
        <v>54</v>
      </c>
      <c r="D719" s="3" t="s">
        <v>195</v>
      </c>
      <c r="E719" s="2" t="s">
        <v>101</v>
      </c>
      <c r="F719" s="2" t="s">
        <v>204</v>
      </c>
      <c r="G719" s="2" t="s">
        <v>28</v>
      </c>
      <c r="H719" s="2" t="s">
        <v>0</v>
      </c>
      <c r="I719" s="9">
        <v>8.8982786301369868E-2</v>
      </c>
      <c r="J719" s="10">
        <v>1.4501619178082193E-2</v>
      </c>
      <c r="K719" s="10">
        <v>0</v>
      </c>
      <c r="L719" s="10">
        <v>0</v>
      </c>
      <c r="M719" s="10">
        <v>0</v>
      </c>
      <c r="N719" s="10">
        <v>0</v>
      </c>
      <c r="O719" s="11">
        <v>0.18189999999999998</v>
      </c>
      <c r="P719" s="11">
        <v>0.18189999999999998</v>
      </c>
      <c r="Q719" s="11">
        <v>0.18189999999999998</v>
      </c>
      <c r="R719" s="11">
        <v>0.18189999999999998</v>
      </c>
      <c r="S719" s="11">
        <v>0.18189999999999998</v>
      </c>
      <c r="T719" s="11">
        <v>0.18189999999999998</v>
      </c>
    </row>
    <row r="720" spans="2:20" ht="21" x14ac:dyDescent="0.3">
      <c r="B720" s="2" t="str">
        <f>CONCATENATE(Tabla2[[#This Row],[sistema]],Tabla2[[#This Row],[cia]],Tabla2[[#This Row],[producto]],Tabla2[[#This Row],[producto cia]],Tabla2[[#This Row],[tarifa]],Tabla2[[#This Row],[fee]])</f>
        <v>CANARIASIBERDROLAFIJOPEH/API 2.0&lt;10kW Plan Exclusivo 15%TE/TP 1p2.0TD-</v>
      </c>
      <c r="C720" s="2" t="s">
        <v>54</v>
      </c>
      <c r="D720" s="3" t="s">
        <v>195</v>
      </c>
      <c r="E720" s="2" t="s">
        <v>101</v>
      </c>
      <c r="F720" s="2" t="s">
        <v>205</v>
      </c>
      <c r="G720" s="2" t="s">
        <v>28</v>
      </c>
      <c r="H720" s="2" t="s">
        <v>0</v>
      </c>
      <c r="I720" s="9">
        <v>8.1031343013698617E-2</v>
      </c>
      <c r="J720" s="10">
        <v>1.2591452876712331E-2</v>
      </c>
      <c r="K720" s="10">
        <v>0</v>
      </c>
      <c r="L720" s="10">
        <v>0</v>
      </c>
      <c r="M720" s="10">
        <v>0</v>
      </c>
      <c r="N720" s="10">
        <v>0</v>
      </c>
      <c r="O720" s="11">
        <v>0.32805835</v>
      </c>
      <c r="P720" s="11">
        <v>0.31963485000000003</v>
      </c>
      <c r="Q720" s="11">
        <v>0.30274619999999997</v>
      </c>
      <c r="R720" s="11">
        <v>0.29526960000000002</v>
      </c>
      <c r="S720" s="11">
        <v>0.28829280000000002</v>
      </c>
      <c r="T720" s="11">
        <v>0.28636755000000003</v>
      </c>
    </row>
    <row r="721" spans="2:20" ht="21" x14ac:dyDescent="0.3">
      <c r="B721" s="2" t="str">
        <f>CONCATENATE(Tabla2[[#This Row],[sistema]],Tabla2[[#This Row],[cia]],Tabla2[[#This Row],[producto]],Tabla2[[#This Row],[producto cia]],Tabla2[[#This Row],[tarifa]],Tabla2[[#This Row],[fee]])</f>
        <v>CANARIASIBERDROLAFIJOPEH/API 2.0&lt;10kW Plan Exclusivo 15%TE/TP 3p2.0TD-</v>
      </c>
      <c r="C721" s="2" t="s">
        <v>54</v>
      </c>
      <c r="D721" s="3" t="s">
        <v>195</v>
      </c>
      <c r="E721" s="2" t="s">
        <v>101</v>
      </c>
      <c r="F721" s="2" t="s">
        <v>206</v>
      </c>
      <c r="G721" s="2" t="s">
        <v>28</v>
      </c>
      <c r="H721" s="2" t="s">
        <v>0</v>
      </c>
      <c r="I721" s="9">
        <v>8.1031343013698617E-2</v>
      </c>
      <c r="J721" s="10">
        <v>1.2591452876712331E-2</v>
      </c>
      <c r="K721" s="10">
        <v>0</v>
      </c>
      <c r="L721" s="10">
        <v>0</v>
      </c>
      <c r="M721" s="10">
        <v>0</v>
      </c>
      <c r="N721" s="10">
        <v>0</v>
      </c>
      <c r="O721" s="11">
        <v>0.38304484999999994</v>
      </c>
      <c r="P721" s="11">
        <v>0.37489079999999997</v>
      </c>
      <c r="Q721" s="11">
        <v>0.35854274999999997</v>
      </c>
      <c r="R721" s="11">
        <v>0.35114859999999998</v>
      </c>
      <c r="S721" s="11">
        <v>0.34473194999999995</v>
      </c>
      <c r="T721" s="11">
        <v>0.33625489999999997</v>
      </c>
    </row>
    <row r="722" spans="2:20" ht="21" x14ac:dyDescent="0.3">
      <c r="B722" s="2" t="str">
        <f>CONCATENATE(Tabla2[[#This Row],[sistema]],Tabla2[[#This Row],[cia]],Tabla2[[#This Row],[producto]],Tabla2[[#This Row],[producto cia]],Tabla2[[#This Row],[tarifa]],Tabla2[[#This Row],[fee]])</f>
        <v>CANARIASIBERDROLAFIJOPEH/API 2.0&gt;10kW Plan Estable2.0TD-</v>
      </c>
      <c r="C722" s="2" t="s">
        <v>54</v>
      </c>
      <c r="D722" s="3" t="s">
        <v>195</v>
      </c>
      <c r="E722" s="2" t="s">
        <v>101</v>
      </c>
      <c r="F722" s="2" t="s">
        <v>207</v>
      </c>
      <c r="G722" s="2" t="s">
        <v>28</v>
      </c>
      <c r="H722" s="2" t="s">
        <v>0</v>
      </c>
      <c r="I722" s="9">
        <v>8.8982786301369868E-2</v>
      </c>
      <c r="J722" s="10">
        <v>1.4501619178082193E-2</v>
      </c>
      <c r="K722" s="10">
        <v>0</v>
      </c>
      <c r="L722" s="10">
        <v>0</v>
      </c>
      <c r="M722" s="10">
        <v>0</v>
      </c>
      <c r="N722" s="10">
        <v>0</v>
      </c>
      <c r="O722" s="11">
        <v>0.15344080000000002</v>
      </c>
      <c r="P722" s="11">
        <v>0.15344080000000002</v>
      </c>
      <c r="Q722" s="11">
        <v>0.15344080000000002</v>
      </c>
      <c r="R722" s="11">
        <v>0</v>
      </c>
      <c r="S722" s="11">
        <v>0</v>
      </c>
      <c r="T722" s="11">
        <v>0</v>
      </c>
    </row>
    <row r="723" spans="2:20" ht="21" x14ac:dyDescent="0.3">
      <c r="B723" s="2" t="str">
        <f>CONCATENATE(Tabla2[[#This Row],[sistema]],Tabla2[[#This Row],[cia]],Tabla2[[#This Row],[producto]],Tabla2[[#This Row],[producto cia]],Tabla2[[#This Row],[tarifa]],Tabla2[[#This Row],[fee]])</f>
        <v>CANARIASIBERDROLAFIJOPEH/API 2.0&gt;10kW Plan Exclusivo 15%TE/TP 1p2.0TD-</v>
      </c>
      <c r="C723" s="2" t="s">
        <v>54</v>
      </c>
      <c r="D723" s="3" t="s">
        <v>195</v>
      </c>
      <c r="E723" s="2" t="s">
        <v>101</v>
      </c>
      <c r="F723" s="2" t="s">
        <v>208</v>
      </c>
      <c r="G723" s="2" t="s">
        <v>28</v>
      </c>
      <c r="H723" s="2" t="s">
        <v>0</v>
      </c>
      <c r="I723" s="9">
        <v>8.1031343013698617E-2</v>
      </c>
      <c r="J723" s="10">
        <v>1.2591452876712331E-2</v>
      </c>
      <c r="K723" s="10">
        <v>0</v>
      </c>
      <c r="L723" s="10">
        <v>0</v>
      </c>
      <c r="M723" s="10">
        <v>0</v>
      </c>
      <c r="N723" s="10">
        <v>0</v>
      </c>
      <c r="O723" s="11">
        <v>0.17447760000000001</v>
      </c>
      <c r="P723" s="11">
        <v>0.17447760000000001</v>
      </c>
      <c r="Q723" s="11">
        <v>0.17447760000000001</v>
      </c>
      <c r="R723" s="11">
        <v>0</v>
      </c>
      <c r="S723" s="11">
        <v>0</v>
      </c>
      <c r="T723" s="11">
        <v>0</v>
      </c>
    </row>
    <row r="724" spans="2:20" ht="21" x14ac:dyDescent="0.3">
      <c r="B724" s="2" t="str">
        <f>CONCATENATE(Tabla2[[#This Row],[sistema]],Tabla2[[#This Row],[cia]],Tabla2[[#This Row],[producto]],Tabla2[[#This Row],[producto cia]],Tabla2[[#This Row],[tarifa]],Tabla2[[#This Row],[fee]])</f>
        <v>CANARIASIBERDROLAFIJOPEH/API 2.0&gt;10kW Plan Exclusivo 15%TE/TP 3p2.0TD-</v>
      </c>
      <c r="C724" s="2" t="s">
        <v>54</v>
      </c>
      <c r="D724" s="3" t="s">
        <v>195</v>
      </c>
      <c r="E724" s="2" t="s">
        <v>101</v>
      </c>
      <c r="F724" s="2" t="s">
        <v>209</v>
      </c>
      <c r="G724" s="2" t="s">
        <v>28</v>
      </c>
      <c r="H724" s="2" t="s">
        <v>0</v>
      </c>
      <c r="I724" s="9">
        <v>8.1031343013698617E-2</v>
      </c>
      <c r="J724" s="10">
        <v>1.2591452876712331E-2</v>
      </c>
      <c r="K724" s="10">
        <v>0</v>
      </c>
      <c r="L724" s="10">
        <v>0</v>
      </c>
      <c r="M724" s="10">
        <v>0</v>
      </c>
      <c r="N724" s="10">
        <v>0</v>
      </c>
      <c r="O724" s="11">
        <v>0.22500944999999997</v>
      </c>
      <c r="P724" s="11">
        <v>0.18793244999999997</v>
      </c>
      <c r="Q724" s="11">
        <v>0.16313710000000001</v>
      </c>
      <c r="R724" s="11">
        <v>0</v>
      </c>
      <c r="S724" s="11">
        <v>0</v>
      </c>
      <c r="T724" s="11">
        <v>0</v>
      </c>
    </row>
    <row r="725" spans="2:20" ht="21" x14ac:dyDescent="0.3">
      <c r="B725" s="2" t="str">
        <f>CONCATENATE(Tabla2[[#This Row],[sistema]],Tabla2[[#This Row],[cia]],Tabla2[[#This Row],[producto]],Tabla2[[#This Row],[producto cia]],Tabla2[[#This Row],[tarifa]],Tabla2[[#This Row],[fee]])</f>
        <v>CANARIASIBERDROLAFIJO3.0 Plan Estable3.0TD-</v>
      </c>
      <c r="C725" s="2" t="s">
        <v>54</v>
      </c>
      <c r="D725" s="3" t="s">
        <v>195</v>
      </c>
      <c r="E725" s="2" t="s">
        <v>101</v>
      </c>
      <c r="F725" s="2" t="s">
        <v>210</v>
      </c>
      <c r="G725" s="2" t="s">
        <v>33</v>
      </c>
      <c r="H725" s="2" t="s">
        <v>0</v>
      </c>
      <c r="I725" s="9">
        <v>4.3205150684931505E-2</v>
      </c>
      <c r="J725" s="10">
        <v>3.1846484931506845E-2</v>
      </c>
      <c r="K725" s="10">
        <v>1.4682673972602742E-2</v>
      </c>
      <c r="L725" s="10">
        <v>1.216212602739726E-2</v>
      </c>
      <c r="M725" s="10">
        <v>1.0189523287671231E-2</v>
      </c>
      <c r="N725" s="10">
        <v>8.2419534246575329E-3</v>
      </c>
      <c r="O725" s="11">
        <v>0.15504080000000001</v>
      </c>
      <c r="P725" s="11">
        <v>0.15504080000000001</v>
      </c>
      <c r="Q725" s="11">
        <v>0.15504080000000001</v>
      </c>
      <c r="R725" s="11">
        <v>0</v>
      </c>
      <c r="S725" s="11">
        <v>0</v>
      </c>
      <c r="T725" s="11">
        <v>0</v>
      </c>
    </row>
    <row r="726" spans="2:20" ht="21" x14ac:dyDescent="0.3">
      <c r="B726" s="2" t="str">
        <f>CONCATENATE(Tabla2[[#This Row],[sistema]],Tabla2[[#This Row],[cia]],Tabla2[[#This Row],[producto]],Tabla2[[#This Row],[producto cia]],Tabla2[[#This Row],[tarifa]],Tabla2[[#This Row],[fee]])</f>
        <v>CANARIASIBERDROLAFIJO3.0 Plan Exclusivo 15%TE3.0TD-</v>
      </c>
      <c r="C726" s="2" t="s">
        <v>54</v>
      </c>
      <c r="D726" s="3" t="s">
        <v>195</v>
      </c>
      <c r="E726" s="2" t="s">
        <v>101</v>
      </c>
      <c r="F726" s="2" t="s">
        <v>211</v>
      </c>
      <c r="G726" s="2" t="s">
        <v>33</v>
      </c>
      <c r="H726" s="2" t="s">
        <v>0</v>
      </c>
      <c r="I726" s="9">
        <v>5.2804876712328773E-2</v>
      </c>
      <c r="J726" s="10">
        <v>3.8804438356164379E-2</v>
      </c>
      <c r="K726" s="10">
        <v>1.8841057534246575E-2</v>
      </c>
      <c r="L726" s="10">
        <v>1.5943331506849318E-2</v>
      </c>
      <c r="M726" s="10">
        <v>1.5082769863013698E-2</v>
      </c>
      <c r="N726" s="10">
        <v>1.3139928767123291E-2</v>
      </c>
      <c r="O726" s="11">
        <v>0.17224640000000002</v>
      </c>
      <c r="P726" s="11">
        <v>0.17224640000000002</v>
      </c>
      <c r="Q726" s="11">
        <v>0.17224640000000002</v>
      </c>
      <c r="R726" s="11">
        <v>0</v>
      </c>
      <c r="S726" s="11">
        <v>0</v>
      </c>
      <c r="T726" s="11">
        <v>0</v>
      </c>
    </row>
    <row r="727" spans="2:20" ht="21" x14ac:dyDescent="0.3">
      <c r="B727" s="2" t="str">
        <f>CONCATENATE(Tabla2[[#This Row],[sistema]],Tabla2[[#This Row],[cia]],Tabla2[[#This Row],[producto]],Tabla2[[#This Row],[producto cia]],Tabla2[[#This Row],[tarifa]],Tabla2[[#This Row],[fee]])</f>
        <v>CANARIASIBERDROLAFIJO3.0 Plan Exclusivo 26/30%TE3.0TD-</v>
      </c>
      <c r="C727" s="2" t="s">
        <v>54</v>
      </c>
      <c r="D727" s="3" t="s">
        <v>195</v>
      </c>
      <c r="E727" s="2" t="s">
        <v>101</v>
      </c>
      <c r="F727" s="2" t="s">
        <v>212</v>
      </c>
      <c r="G727" s="2" t="s">
        <v>33</v>
      </c>
      <c r="H727" s="2" t="s">
        <v>0</v>
      </c>
      <c r="I727" s="9">
        <v>5.2804876712328773E-2</v>
      </c>
      <c r="J727" s="10">
        <v>3.8804438356164379E-2</v>
      </c>
      <c r="K727" s="10">
        <v>1.8841057534246575E-2</v>
      </c>
      <c r="L727" s="10">
        <v>1.5943331506849318E-2</v>
      </c>
      <c r="M727" s="10">
        <v>1.5082769863013698E-2</v>
      </c>
      <c r="N727" s="10">
        <v>1.3139928767123291E-2</v>
      </c>
      <c r="O727" s="11">
        <v>0.22500944999999997</v>
      </c>
      <c r="P727" s="11">
        <v>0.18793244999999997</v>
      </c>
      <c r="Q727" s="11">
        <v>0.16313710000000001</v>
      </c>
      <c r="R727" s="11">
        <v>0</v>
      </c>
      <c r="S727" s="11">
        <v>0</v>
      </c>
      <c r="T727" s="11">
        <v>0</v>
      </c>
    </row>
    <row r="728" spans="2:20" ht="21" x14ac:dyDescent="0.3">
      <c r="B728" s="2" t="str">
        <f>CONCATENATE(Tabla2[[#This Row],[sistema]],Tabla2[[#This Row],[cia]],Tabla2[[#This Row],[producto]],Tabla2[[#This Row],[producto cia]],Tabla2[[#This Row],[tarifa]],Tabla2[[#This Row],[fee]])</f>
        <v>CANARIASIBERDROLAFIJOPEH/API 3.0 Plan Estable3.0TD-</v>
      </c>
      <c r="C728" s="2" t="s">
        <v>54</v>
      </c>
      <c r="D728" s="3" t="s">
        <v>195</v>
      </c>
      <c r="E728" s="2" t="s">
        <v>101</v>
      </c>
      <c r="F728" s="2" t="s">
        <v>213</v>
      </c>
      <c r="G728" s="2" t="s">
        <v>33</v>
      </c>
      <c r="H728" s="2" t="s">
        <v>0</v>
      </c>
      <c r="I728" s="9">
        <v>4.3205150684931505E-2</v>
      </c>
      <c r="J728" s="10">
        <v>3.1846484931506845E-2</v>
      </c>
      <c r="K728" s="10">
        <v>1.4682673972602742E-2</v>
      </c>
      <c r="L728" s="10">
        <v>1.216212602739726E-2</v>
      </c>
      <c r="M728" s="10">
        <v>1.0189523287671231E-2</v>
      </c>
      <c r="N728" s="10">
        <v>8.2419534246575329E-3</v>
      </c>
      <c r="O728" s="11">
        <v>0.17120000000000002</v>
      </c>
      <c r="P728" s="11">
        <v>0.17120000000000002</v>
      </c>
      <c r="Q728" s="11">
        <v>0.17120000000000002</v>
      </c>
      <c r="R728" s="11">
        <v>0.17120000000000002</v>
      </c>
      <c r="S728" s="11">
        <v>0.17120000000000002</v>
      </c>
      <c r="T728" s="11">
        <v>0.17120000000000002</v>
      </c>
    </row>
    <row r="729" spans="2:20" ht="21" x14ac:dyDescent="0.3">
      <c r="B729" s="2" t="str">
        <f>CONCATENATE(Tabla2[[#This Row],[sistema]],Tabla2[[#This Row],[cia]],Tabla2[[#This Row],[producto]],Tabla2[[#This Row],[producto cia]],Tabla2[[#This Row],[tarifa]],Tabla2[[#This Row],[fee]])</f>
        <v>BALEARESIBERDROLAFIJO2.0&lt;10kW PLAN ESTABLE2.0TD-</v>
      </c>
      <c r="C729" s="2" t="s">
        <v>27</v>
      </c>
      <c r="D729" s="3" t="s">
        <v>195</v>
      </c>
      <c r="E729" s="2" t="s">
        <v>101</v>
      </c>
      <c r="F729" s="2" t="s">
        <v>196</v>
      </c>
      <c r="G729" s="2" t="s">
        <v>28</v>
      </c>
      <c r="H729" s="2" t="s">
        <v>0</v>
      </c>
      <c r="I729" s="9">
        <v>9.4533873972602753E-2</v>
      </c>
      <c r="J729" s="10">
        <v>1.7473189041095891E-2</v>
      </c>
      <c r="K729" s="10">
        <v>0</v>
      </c>
      <c r="L729" s="10">
        <v>0</v>
      </c>
      <c r="M729" s="10">
        <v>0</v>
      </c>
      <c r="N729" s="10">
        <v>0</v>
      </c>
      <c r="O729" s="11">
        <v>0.16303085</v>
      </c>
      <c r="P729" s="11">
        <v>0.16303085</v>
      </c>
      <c r="Q729" s="11">
        <v>0.16303085</v>
      </c>
      <c r="R729" s="11">
        <v>0</v>
      </c>
      <c r="S729" s="11">
        <v>0</v>
      </c>
      <c r="T729" s="11">
        <v>0</v>
      </c>
    </row>
    <row r="730" spans="2:20" ht="21" x14ac:dyDescent="0.3">
      <c r="B730" s="2" t="str">
        <f>CONCATENATE(Tabla2[[#This Row],[sistema]],Tabla2[[#This Row],[cia]],Tabla2[[#This Row],[producto]],Tabla2[[#This Row],[producto cia]],Tabla2[[#This Row],[tarifa]],Tabla2[[#This Row],[fee]])</f>
        <v>BALEARESIBERDROLAFIJO2.0&lt;10kW Plan Exclusivo 15%TE/TP 1p2.0TD-</v>
      </c>
      <c r="C730" s="2" t="s">
        <v>27</v>
      </c>
      <c r="D730" s="3" t="s">
        <v>195</v>
      </c>
      <c r="E730" s="2" t="s">
        <v>101</v>
      </c>
      <c r="F730" s="2" t="s">
        <v>197</v>
      </c>
      <c r="G730" s="2" t="s">
        <v>28</v>
      </c>
      <c r="H730" s="2" t="s">
        <v>0</v>
      </c>
      <c r="I730" s="9">
        <v>9.4533873972602753E-2</v>
      </c>
      <c r="J730" s="10">
        <v>1.7473189041095891E-2</v>
      </c>
      <c r="K730" s="10">
        <v>0</v>
      </c>
      <c r="L730" s="10">
        <v>0</v>
      </c>
      <c r="M730" s="10">
        <v>0</v>
      </c>
      <c r="N730" s="10">
        <v>0</v>
      </c>
      <c r="O730" s="11">
        <v>0.20804175</v>
      </c>
      <c r="P730" s="11">
        <v>0.20804175</v>
      </c>
      <c r="Q730" s="11">
        <v>0.20804175</v>
      </c>
      <c r="R730" s="11">
        <v>0</v>
      </c>
      <c r="S730" s="11">
        <v>0</v>
      </c>
      <c r="T730" s="11">
        <v>0</v>
      </c>
    </row>
    <row r="731" spans="2:20" ht="21" x14ac:dyDescent="0.3">
      <c r="B731" s="2" t="str">
        <f>CONCATENATE(Tabla2[[#This Row],[sistema]],Tabla2[[#This Row],[cia]],Tabla2[[#This Row],[producto]],Tabla2[[#This Row],[producto cia]],Tabla2[[#This Row],[tarifa]],Tabla2[[#This Row],[fee]])</f>
        <v>BALEARESIBERDROLAFIJO2.0&lt;10kW Plan Exclusivo 15%TE/TP 3p2.0TD-</v>
      </c>
      <c r="C731" s="2" t="s">
        <v>27</v>
      </c>
      <c r="D731" s="3" t="s">
        <v>195</v>
      </c>
      <c r="E731" s="2" t="s">
        <v>101</v>
      </c>
      <c r="F731" s="2" t="s">
        <v>198</v>
      </c>
      <c r="G731" s="2" t="s">
        <v>28</v>
      </c>
      <c r="H731" s="2" t="s">
        <v>0</v>
      </c>
      <c r="I731" s="9">
        <v>9.4533873972602753E-2</v>
      </c>
      <c r="J731" s="10">
        <v>1.7473189041095891E-2</v>
      </c>
      <c r="K731" s="10">
        <v>0</v>
      </c>
      <c r="L731" s="10">
        <v>0</v>
      </c>
      <c r="M731" s="10">
        <v>0</v>
      </c>
      <c r="N731" s="10">
        <v>0</v>
      </c>
      <c r="O731" s="11">
        <v>0.22500944999999997</v>
      </c>
      <c r="P731" s="11">
        <v>0.18793244999999997</v>
      </c>
      <c r="Q731" s="11">
        <v>0.16313710000000001</v>
      </c>
      <c r="R731" s="11">
        <v>0</v>
      </c>
      <c r="S731" s="11">
        <v>0</v>
      </c>
      <c r="T731" s="11">
        <v>0</v>
      </c>
    </row>
    <row r="732" spans="2:20" ht="21" x14ac:dyDescent="0.3">
      <c r="B732" s="2" t="str">
        <f>CONCATENATE(Tabla2[[#This Row],[sistema]],Tabla2[[#This Row],[cia]],Tabla2[[#This Row],[producto]],Tabla2[[#This Row],[producto cia]],Tabla2[[#This Row],[tarifa]],Tabla2[[#This Row],[fee]])</f>
        <v>BALEARESIBERDROLAFIJO2.0&gt;10kW Plan Estable2.0TD-</v>
      </c>
      <c r="C732" s="2" t="s">
        <v>27</v>
      </c>
      <c r="D732" s="3" t="s">
        <v>195</v>
      </c>
      <c r="E732" s="2" t="s">
        <v>101</v>
      </c>
      <c r="F732" s="2" t="s">
        <v>199</v>
      </c>
      <c r="G732" s="2" t="s">
        <v>28</v>
      </c>
      <c r="H732" s="2" t="s">
        <v>0</v>
      </c>
      <c r="I732" s="9">
        <v>8.8982786301369868E-2</v>
      </c>
      <c r="J732" s="10">
        <v>1.4501619178082193E-2</v>
      </c>
      <c r="K732" s="10">
        <v>0</v>
      </c>
      <c r="L732" s="10">
        <v>0</v>
      </c>
      <c r="M732" s="10">
        <v>0</v>
      </c>
      <c r="N732" s="10">
        <v>0</v>
      </c>
      <c r="O732" s="11">
        <v>0.16473084999999998</v>
      </c>
      <c r="P732" s="11">
        <v>0.16473084999999998</v>
      </c>
      <c r="Q732" s="11">
        <v>0.16473084999999998</v>
      </c>
      <c r="R732" s="11">
        <v>0</v>
      </c>
      <c r="S732" s="11">
        <v>0</v>
      </c>
      <c r="T732" s="11">
        <v>0</v>
      </c>
    </row>
    <row r="733" spans="2:20" ht="21" x14ac:dyDescent="0.3">
      <c r="B733" s="2" t="str">
        <f>CONCATENATE(Tabla2[[#This Row],[sistema]],Tabla2[[#This Row],[cia]],Tabla2[[#This Row],[producto]],Tabla2[[#This Row],[producto cia]],Tabla2[[#This Row],[tarifa]],Tabla2[[#This Row],[fee]])</f>
        <v>BALEARESIBERDROLAFIJO2.0&gt;10kW Plan Exclusivo 15%TE/TP 1p2.0TD-</v>
      </c>
      <c r="C733" s="2" t="s">
        <v>27</v>
      </c>
      <c r="D733" s="3" t="s">
        <v>195</v>
      </c>
      <c r="E733" s="2" t="s">
        <v>101</v>
      </c>
      <c r="F733" s="2" t="s">
        <v>200</v>
      </c>
      <c r="G733" s="2" t="s">
        <v>28</v>
      </c>
      <c r="H733" s="2" t="s">
        <v>0</v>
      </c>
      <c r="I733" s="9">
        <v>8.1031343013698617E-2</v>
      </c>
      <c r="J733" s="10">
        <v>1.2591452876712331E-2</v>
      </c>
      <c r="K733" s="10">
        <v>0</v>
      </c>
      <c r="L733" s="10">
        <v>0</v>
      </c>
      <c r="M733" s="10">
        <v>0</v>
      </c>
      <c r="N733" s="10">
        <v>0</v>
      </c>
      <c r="O733" s="11">
        <v>0.18538245</v>
      </c>
      <c r="P733" s="11">
        <v>0.18538245</v>
      </c>
      <c r="Q733" s="11">
        <v>0.18538245</v>
      </c>
      <c r="R733" s="11">
        <v>0</v>
      </c>
      <c r="S733" s="11">
        <v>0</v>
      </c>
      <c r="T733" s="11">
        <v>0</v>
      </c>
    </row>
    <row r="734" spans="2:20" ht="21" x14ac:dyDescent="0.3">
      <c r="B734" s="2" t="str">
        <f>CONCATENATE(Tabla2[[#This Row],[sistema]],Tabla2[[#This Row],[cia]],Tabla2[[#This Row],[producto]],Tabla2[[#This Row],[producto cia]],Tabla2[[#This Row],[tarifa]],Tabla2[[#This Row],[fee]])</f>
        <v>BALEARESIBERDROLAFIJO2.0&gt;10kW Plan Exclusivo 15%TE/TP 3p2.0TD-</v>
      </c>
      <c r="C734" s="2" t="s">
        <v>27</v>
      </c>
      <c r="D734" s="3" t="s">
        <v>195</v>
      </c>
      <c r="E734" s="2" t="s">
        <v>101</v>
      </c>
      <c r="F734" s="2" t="s">
        <v>201</v>
      </c>
      <c r="G734" s="2" t="s">
        <v>28</v>
      </c>
      <c r="H734" s="2" t="s">
        <v>0</v>
      </c>
      <c r="I734" s="9">
        <v>8.1031343013698617E-2</v>
      </c>
      <c r="J734" s="10">
        <v>1.2591452876712331E-2</v>
      </c>
      <c r="K734" s="10">
        <v>0</v>
      </c>
      <c r="L734" s="10">
        <v>0</v>
      </c>
      <c r="M734" s="10">
        <v>0</v>
      </c>
      <c r="N734" s="10">
        <v>0</v>
      </c>
      <c r="O734" s="11">
        <v>0.22500944999999997</v>
      </c>
      <c r="P734" s="11">
        <v>0.18793244999999997</v>
      </c>
      <c r="Q734" s="11">
        <v>0.16313710000000001</v>
      </c>
      <c r="R734" s="11">
        <v>0</v>
      </c>
      <c r="S734" s="11">
        <v>0</v>
      </c>
      <c r="T734" s="11">
        <v>0</v>
      </c>
    </row>
    <row r="735" spans="2:20" ht="21" x14ac:dyDescent="0.3">
      <c r="B735" s="2" t="str">
        <f>CONCATENATE(Tabla2[[#This Row],[sistema]],Tabla2[[#This Row],[cia]],Tabla2[[#This Row],[producto]],Tabla2[[#This Row],[producto cia]],Tabla2[[#This Row],[tarifa]],Tabla2[[#This Row],[fee]])</f>
        <v>BALEARESIBERDROLAFIJO2.0&gt;10kW Plan Exclusivo 26/30%TE 1p2.0TD-</v>
      </c>
      <c r="C735" s="2" t="s">
        <v>27</v>
      </c>
      <c r="D735" s="3" t="s">
        <v>195</v>
      </c>
      <c r="E735" s="2" t="s">
        <v>101</v>
      </c>
      <c r="F735" s="2" t="s">
        <v>202</v>
      </c>
      <c r="G735" s="2" t="s">
        <v>28</v>
      </c>
      <c r="H735" s="2" t="s">
        <v>0</v>
      </c>
      <c r="I735" s="9">
        <v>6.2029865424657535E-2</v>
      </c>
      <c r="J735" s="10">
        <v>8.3263543013698659E-3</v>
      </c>
      <c r="K735" s="10">
        <v>0</v>
      </c>
      <c r="L735" s="10">
        <v>0</v>
      </c>
      <c r="M735" s="10">
        <v>0</v>
      </c>
      <c r="N735" s="10">
        <v>0</v>
      </c>
      <c r="O735" s="11">
        <v>0.29098579999999996</v>
      </c>
      <c r="P735" s="11">
        <v>0.29098579999999996</v>
      </c>
      <c r="Q735" s="11">
        <v>0.29098579999999996</v>
      </c>
      <c r="R735" s="11">
        <v>0</v>
      </c>
      <c r="S735" s="11">
        <v>0</v>
      </c>
      <c r="T735" s="11">
        <v>0</v>
      </c>
    </row>
    <row r="736" spans="2:20" ht="21" x14ac:dyDescent="0.3">
      <c r="B736" s="2" t="str">
        <f>CONCATENATE(Tabla2[[#This Row],[sistema]],Tabla2[[#This Row],[cia]],Tabla2[[#This Row],[producto]],Tabla2[[#This Row],[producto cia]],Tabla2[[#This Row],[tarifa]],Tabla2[[#This Row],[fee]])</f>
        <v>BALEARESIBERDROLAFIJO2.0&gt;10kW Plan Exclusivo 26/30%TE 3p2.0TD-</v>
      </c>
      <c r="C736" s="2" t="s">
        <v>27</v>
      </c>
      <c r="D736" s="3" t="s">
        <v>195</v>
      </c>
      <c r="E736" s="2" t="s">
        <v>101</v>
      </c>
      <c r="F736" s="2" t="s">
        <v>203</v>
      </c>
      <c r="G736" s="2" t="s">
        <v>28</v>
      </c>
      <c r="H736" s="2" t="s">
        <v>0</v>
      </c>
      <c r="I736" s="9">
        <v>8.3824142465753426E-2</v>
      </c>
      <c r="J736" s="10">
        <v>1.1251830136986302E-2</v>
      </c>
      <c r="K736" s="10">
        <v>0</v>
      </c>
      <c r="L736" s="10">
        <v>0</v>
      </c>
      <c r="M736" s="10">
        <v>0</v>
      </c>
      <c r="N736" s="10">
        <v>0</v>
      </c>
      <c r="O736" s="11">
        <v>0.35128309999999996</v>
      </c>
      <c r="P736" s="11">
        <v>0.28435679999999997</v>
      </c>
      <c r="Q736" s="11">
        <v>0.26398749999999999</v>
      </c>
      <c r="R736" s="11">
        <v>0</v>
      </c>
      <c r="S736" s="11">
        <v>0</v>
      </c>
      <c r="T736" s="11">
        <v>0</v>
      </c>
    </row>
    <row r="737" spans="2:20" ht="21" x14ac:dyDescent="0.3">
      <c r="B737" s="2" t="str">
        <f>CONCATENATE(Tabla2[[#This Row],[sistema]],Tabla2[[#This Row],[cia]],Tabla2[[#This Row],[producto]],Tabla2[[#This Row],[producto cia]],Tabla2[[#This Row],[tarifa]],Tabla2[[#This Row],[fee]])</f>
        <v>BALEARESIBERDROLAFIJOPEH/API 2.0&lt;10kW PLAN ESTABLE2.0TD-</v>
      </c>
      <c r="C737" s="2" t="s">
        <v>27</v>
      </c>
      <c r="D737" s="3" t="s">
        <v>195</v>
      </c>
      <c r="E737" s="2" t="s">
        <v>101</v>
      </c>
      <c r="F737" s="2" t="s">
        <v>204</v>
      </c>
      <c r="G737" s="2" t="s">
        <v>28</v>
      </c>
      <c r="H737" s="2" t="s">
        <v>0</v>
      </c>
      <c r="I737" s="9">
        <v>8.8982786301369868E-2</v>
      </c>
      <c r="J737" s="10">
        <v>1.4501619178082193E-2</v>
      </c>
      <c r="K737" s="10">
        <v>0</v>
      </c>
      <c r="L737" s="10">
        <v>0</v>
      </c>
      <c r="M737" s="10">
        <v>0</v>
      </c>
      <c r="N737" s="10">
        <v>0</v>
      </c>
      <c r="O737" s="11">
        <v>0.15344080000000002</v>
      </c>
      <c r="P737" s="11">
        <v>0.15344080000000002</v>
      </c>
      <c r="Q737" s="11">
        <v>0.15344080000000002</v>
      </c>
      <c r="R737" s="11">
        <v>0</v>
      </c>
      <c r="S737" s="11">
        <v>0</v>
      </c>
      <c r="T737" s="11">
        <v>0</v>
      </c>
    </row>
    <row r="738" spans="2:20" ht="21" x14ac:dyDescent="0.3">
      <c r="B738" s="2" t="str">
        <f>CONCATENATE(Tabla2[[#This Row],[sistema]],Tabla2[[#This Row],[cia]],Tabla2[[#This Row],[producto]],Tabla2[[#This Row],[producto cia]],Tabla2[[#This Row],[tarifa]],Tabla2[[#This Row],[fee]])</f>
        <v>BALEARESIBERDROLAFIJOPEH/API 2.0&lt;10kW Plan Exclusivo 15%TE/TP 1p2.0TD-</v>
      </c>
      <c r="C738" s="2" t="s">
        <v>27</v>
      </c>
      <c r="D738" s="3" t="s">
        <v>195</v>
      </c>
      <c r="E738" s="2" t="s">
        <v>101</v>
      </c>
      <c r="F738" s="2" t="s">
        <v>205</v>
      </c>
      <c r="G738" s="2" t="s">
        <v>28</v>
      </c>
      <c r="H738" s="2" t="s">
        <v>0</v>
      </c>
      <c r="I738" s="9">
        <v>8.1031343013698617E-2</v>
      </c>
      <c r="J738" s="10">
        <v>1.2591452876712331E-2</v>
      </c>
      <c r="K738" s="10">
        <v>0</v>
      </c>
      <c r="L738" s="10">
        <v>0</v>
      </c>
      <c r="M738" s="10">
        <v>0</v>
      </c>
      <c r="N738" s="10">
        <v>0</v>
      </c>
      <c r="O738" s="11">
        <v>0.17447760000000001</v>
      </c>
      <c r="P738" s="11">
        <v>0.17447760000000001</v>
      </c>
      <c r="Q738" s="11">
        <v>0.17447760000000001</v>
      </c>
      <c r="R738" s="11">
        <v>0</v>
      </c>
      <c r="S738" s="11">
        <v>0</v>
      </c>
      <c r="T738" s="11">
        <v>0</v>
      </c>
    </row>
    <row r="739" spans="2:20" ht="21" x14ac:dyDescent="0.3">
      <c r="B739" s="2" t="str">
        <f>CONCATENATE(Tabla2[[#This Row],[sistema]],Tabla2[[#This Row],[cia]],Tabla2[[#This Row],[producto]],Tabla2[[#This Row],[producto cia]],Tabla2[[#This Row],[tarifa]],Tabla2[[#This Row],[fee]])</f>
        <v>BALEARESIBERDROLAFIJOPEH/API 2.0&lt;10kW Plan Exclusivo 15%TE/TP 3p2.0TD-</v>
      </c>
      <c r="C739" s="2" t="s">
        <v>27</v>
      </c>
      <c r="D739" s="3" t="s">
        <v>195</v>
      </c>
      <c r="E739" s="2" t="s">
        <v>101</v>
      </c>
      <c r="F739" s="2" t="s">
        <v>206</v>
      </c>
      <c r="G739" s="2" t="s">
        <v>28</v>
      </c>
      <c r="H739" s="2" t="s">
        <v>0</v>
      </c>
      <c r="I739" s="9">
        <v>8.1031343013698617E-2</v>
      </c>
      <c r="J739" s="10">
        <v>1.2591452876712331E-2</v>
      </c>
      <c r="K739" s="10">
        <v>0</v>
      </c>
      <c r="L739" s="10">
        <v>0</v>
      </c>
      <c r="M739" s="10">
        <v>0</v>
      </c>
      <c r="N739" s="10">
        <v>0</v>
      </c>
      <c r="O739" s="11">
        <v>0.22500944999999997</v>
      </c>
      <c r="P739" s="11">
        <v>0.18793244999999997</v>
      </c>
      <c r="Q739" s="11">
        <v>0.16313710000000001</v>
      </c>
      <c r="R739" s="11">
        <v>0</v>
      </c>
      <c r="S739" s="11">
        <v>0</v>
      </c>
      <c r="T739" s="11">
        <v>0</v>
      </c>
    </row>
    <row r="740" spans="2:20" ht="21" x14ac:dyDescent="0.3">
      <c r="B740" s="2" t="str">
        <f>CONCATENATE(Tabla2[[#This Row],[sistema]],Tabla2[[#This Row],[cia]],Tabla2[[#This Row],[producto]],Tabla2[[#This Row],[producto cia]],Tabla2[[#This Row],[tarifa]],Tabla2[[#This Row],[fee]])</f>
        <v>BALEARESIBERDROLAFIJOPEH/API 2.0&gt;10kW Plan Estable2.0TD-</v>
      </c>
      <c r="C740" s="2" t="s">
        <v>27</v>
      </c>
      <c r="D740" s="3" t="s">
        <v>195</v>
      </c>
      <c r="E740" s="2" t="s">
        <v>101</v>
      </c>
      <c r="F740" s="2" t="s">
        <v>207</v>
      </c>
      <c r="G740" s="2" t="s">
        <v>28</v>
      </c>
      <c r="H740" s="2" t="s">
        <v>0</v>
      </c>
      <c r="I740" s="9">
        <v>8.8982786301369868E-2</v>
      </c>
      <c r="J740" s="10">
        <v>1.4501619178082193E-2</v>
      </c>
      <c r="K740" s="10">
        <v>0</v>
      </c>
      <c r="L740" s="10">
        <v>0</v>
      </c>
      <c r="M740" s="10">
        <v>0</v>
      </c>
      <c r="N740" s="10">
        <v>0</v>
      </c>
      <c r="O740" s="11">
        <v>0.15504080000000001</v>
      </c>
      <c r="P740" s="11">
        <v>0.15504080000000001</v>
      </c>
      <c r="Q740" s="11">
        <v>0.15504080000000001</v>
      </c>
      <c r="R740" s="11">
        <v>0</v>
      </c>
      <c r="S740" s="11">
        <v>0</v>
      </c>
      <c r="T740" s="11">
        <v>0</v>
      </c>
    </row>
    <row r="741" spans="2:20" ht="21" x14ac:dyDescent="0.3">
      <c r="B741" s="2" t="str">
        <f>CONCATENATE(Tabla2[[#This Row],[sistema]],Tabla2[[#This Row],[cia]],Tabla2[[#This Row],[producto]],Tabla2[[#This Row],[producto cia]],Tabla2[[#This Row],[tarifa]],Tabla2[[#This Row],[fee]])</f>
        <v>BALEARESIBERDROLAFIJOPEH/API 2.0&gt;10kW Plan Exclusivo 15%TE/TP 1p2.0TD-</v>
      </c>
      <c r="C741" s="2" t="s">
        <v>27</v>
      </c>
      <c r="D741" s="3" t="s">
        <v>195</v>
      </c>
      <c r="E741" s="2" t="s">
        <v>101</v>
      </c>
      <c r="F741" s="2" t="s">
        <v>208</v>
      </c>
      <c r="G741" s="2" t="s">
        <v>28</v>
      </c>
      <c r="H741" s="2" t="s">
        <v>0</v>
      </c>
      <c r="I741" s="9">
        <v>8.1031343013698617E-2</v>
      </c>
      <c r="J741" s="10">
        <v>1.2591452876712331E-2</v>
      </c>
      <c r="K741" s="10">
        <v>0</v>
      </c>
      <c r="L741" s="10">
        <v>0</v>
      </c>
      <c r="M741" s="10">
        <v>0</v>
      </c>
      <c r="N741" s="10">
        <v>0</v>
      </c>
      <c r="O741" s="11">
        <v>0.17224640000000002</v>
      </c>
      <c r="P741" s="11">
        <v>0.17224640000000002</v>
      </c>
      <c r="Q741" s="11">
        <v>0.17224640000000002</v>
      </c>
      <c r="R741" s="11">
        <v>0</v>
      </c>
      <c r="S741" s="11">
        <v>0</v>
      </c>
      <c r="T741" s="11">
        <v>0</v>
      </c>
    </row>
    <row r="742" spans="2:20" ht="21" x14ac:dyDescent="0.3">
      <c r="B742" s="2" t="str">
        <f>CONCATENATE(Tabla2[[#This Row],[sistema]],Tabla2[[#This Row],[cia]],Tabla2[[#This Row],[producto]],Tabla2[[#This Row],[producto cia]],Tabla2[[#This Row],[tarifa]],Tabla2[[#This Row],[fee]])</f>
        <v>BALEARESIBERDROLAFIJOPEH/API 2.0&gt;10kW Plan Exclusivo 15%TE/TP 3p2.0TD-</v>
      </c>
      <c r="C742" s="2" t="s">
        <v>27</v>
      </c>
      <c r="D742" s="3" t="s">
        <v>195</v>
      </c>
      <c r="E742" s="2" t="s">
        <v>101</v>
      </c>
      <c r="F742" s="2" t="s">
        <v>209</v>
      </c>
      <c r="G742" s="2" t="s">
        <v>28</v>
      </c>
      <c r="H742" s="2" t="s">
        <v>0</v>
      </c>
      <c r="I742" s="9">
        <v>8.1031343013698617E-2</v>
      </c>
      <c r="J742" s="10">
        <v>1.2591452876712331E-2</v>
      </c>
      <c r="K742" s="10">
        <v>0</v>
      </c>
      <c r="L742" s="10">
        <v>0</v>
      </c>
      <c r="M742" s="10">
        <v>0</v>
      </c>
      <c r="N742" s="10">
        <v>0</v>
      </c>
      <c r="O742" s="11">
        <v>0.22500944999999997</v>
      </c>
      <c r="P742" s="11">
        <v>0.18793244999999997</v>
      </c>
      <c r="Q742" s="11">
        <v>0.16313710000000001</v>
      </c>
      <c r="R742" s="11">
        <v>0</v>
      </c>
      <c r="S742" s="11">
        <v>0</v>
      </c>
      <c r="T742" s="11">
        <v>0</v>
      </c>
    </row>
    <row r="743" spans="2:20" ht="21" x14ac:dyDescent="0.3">
      <c r="B743" s="2" t="str">
        <f>CONCATENATE(Tabla2[[#This Row],[sistema]],Tabla2[[#This Row],[cia]],Tabla2[[#This Row],[producto]],Tabla2[[#This Row],[producto cia]],Tabla2[[#This Row],[tarifa]],Tabla2[[#This Row],[fee]])</f>
        <v>BALEARESIBERDROLAFIJO3.0 Plan Estable3.0TD-</v>
      </c>
      <c r="C743" s="2" t="s">
        <v>27</v>
      </c>
      <c r="D743" s="3" t="s">
        <v>195</v>
      </c>
      <c r="E743" s="2" t="s">
        <v>101</v>
      </c>
      <c r="F743" s="2" t="s">
        <v>210</v>
      </c>
      <c r="G743" s="2" t="s">
        <v>33</v>
      </c>
      <c r="H743" s="2" t="s">
        <v>0</v>
      </c>
      <c r="I743" s="9">
        <v>4.3205150684931505E-2</v>
      </c>
      <c r="J743" s="10">
        <v>3.1846484931506845E-2</v>
      </c>
      <c r="K743" s="10">
        <v>1.4682673972602742E-2</v>
      </c>
      <c r="L743" s="10">
        <v>1.216212602739726E-2</v>
      </c>
      <c r="M743" s="10">
        <v>1.0189523287671231E-2</v>
      </c>
      <c r="N743" s="10">
        <v>8.2419534246575329E-3</v>
      </c>
      <c r="O743" s="11">
        <v>0.18189999999999998</v>
      </c>
      <c r="P743" s="11">
        <v>0.18189999999999998</v>
      </c>
      <c r="Q743" s="11">
        <v>0.18189999999999998</v>
      </c>
      <c r="R743" s="11">
        <v>0.18189999999999998</v>
      </c>
      <c r="S743" s="11">
        <v>0.18189999999999998</v>
      </c>
      <c r="T743" s="11">
        <v>0.18189999999999998</v>
      </c>
    </row>
    <row r="744" spans="2:20" ht="21" x14ac:dyDescent="0.3">
      <c r="B744" s="2" t="str">
        <f>CONCATENATE(Tabla2[[#This Row],[sistema]],Tabla2[[#This Row],[cia]],Tabla2[[#This Row],[producto]],Tabla2[[#This Row],[producto cia]],Tabla2[[#This Row],[tarifa]],Tabla2[[#This Row],[fee]])</f>
        <v>BALEARESIBERDROLAFIJO3.0 Plan Exclusivo 15%TE3.0TD-</v>
      </c>
      <c r="C744" s="2" t="s">
        <v>27</v>
      </c>
      <c r="D744" s="3" t="s">
        <v>195</v>
      </c>
      <c r="E744" s="2" t="s">
        <v>101</v>
      </c>
      <c r="F744" s="2" t="s">
        <v>211</v>
      </c>
      <c r="G744" s="2" t="s">
        <v>33</v>
      </c>
      <c r="H744" s="2" t="s">
        <v>0</v>
      </c>
      <c r="I744" s="9">
        <v>5.2804876712328773E-2</v>
      </c>
      <c r="J744" s="10">
        <v>3.8804438356164379E-2</v>
      </c>
      <c r="K744" s="10">
        <v>1.8841057534246575E-2</v>
      </c>
      <c r="L744" s="10">
        <v>1.5943331506849318E-2</v>
      </c>
      <c r="M744" s="10">
        <v>1.5082769863013698E-2</v>
      </c>
      <c r="N744" s="10">
        <v>1.3139928767123291E-2</v>
      </c>
      <c r="O744" s="11">
        <v>0.32805835</v>
      </c>
      <c r="P744" s="11">
        <v>0.31963485000000003</v>
      </c>
      <c r="Q744" s="11">
        <v>0.30274619999999997</v>
      </c>
      <c r="R744" s="11">
        <v>0.29526960000000002</v>
      </c>
      <c r="S744" s="11">
        <v>0.28829280000000002</v>
      </c>
      <c r="T744" s="11">
        <v>0.28636755000000003</v>
      </c>
    </row>
    <row r="745" spans="2:20" ht="21" x14ac:dyDescent="0.3">
      <c r="B745" s="2" t="str">
        <f>CONCATENATE(Tabla2[[#This Row],[sistema]],Tabla2[[#This Row],[cia]],Tabla2[[#This Row],[producto]],Tabla2[[#This Row],[producto cia]],Tabla2[[#This Row],[tarifa]],Tabla2[[#This Row],[fee]])</f>
        <v>BALEARESIBERDROLAFIJO3.0 Plan Exclusivo 26/30%TE3.0TD-</v>
      </c>
      <c r="C745" s="2" t="s">
        <v>27</v>
      </c>
      <c r="D745" s="3" t="s">
        <v>195</v>
      </c>
      <c r="E745" s="2" t="s">
        <v>101</v>
      </c>
      <c r="F745" s="2" t="s">
        <v>212</v>
      </c>
      <c r="G745" s="2" t="s">
        <v>33</v>
      </c>
      <c r="H745" s="2" t="s">
        <v>0</v>
      </c>
      <c r="I745" s="9">
        <v>5.2804876712328773E-2</v>
      </c>
      <c r="J745" s="10">
        <v>3.8804438356164379E-2</v>
      </c>
      <c r="K745" s="10">
        <v>1.8841057534246575E-2</v>
      </c>
      <c r="L745" s="10">
        <v>1.5943331506849318E-2</v>
      </c>
      <c r="M745" s="10">
        <v>1.5082769863013698E-2</v>
      </c>
      <c r="N745" s="10">
        <v>1.3139928767123291E-2</v>
      </c>
      <c r="O745" s="11">
        <v>0.38304484999999994</v>
      </c>
      <c r="P745" s="11">
        <v>0.37489079999999997</v>
      </c>
      <c r="Q745" s="11">
        <v>0.35854274999999997</v>
      </c>
      <c r="R745" s="11">
        <v>0.35114859999999998</v>
      </c>
      <c r="S745" s="11">
        <v>0.34473194999999995</v>
      </c>
      <c r="T745" s="11">
        <v>0.33625489999999997</v>
      </c>
    </row>
    <row r="746" spans="2:20" ht="21" x14ac:dyDescent="0.3">
      <c r="B746" s="2" t="str">
        <f>CONCATENATE(Tabla2[[#This Row],[sistema]],Tabla2[[#This Row],[cia]],Tabla2[[#This Row],[producto]],Tabla2[[#This Row],[producto cia]],Tabla2[[#This Row],[tarifa]],Tabla2[[#This Row],[fee]])</f>
        <v>BALEARESIBERDROLAFIJOPEH/API 3.0 Plan Estable3.0TD-</v>
      </c>
      <c r="C746" s="2" t="s">
        <v>27</v>
      </c>
      <c r="D746" s="3" t="s">
        <v>195</v>
      </c>
      <c r="E746" s="2" t="s">
        <v>101</v>
      </c>
      <c r="F746" s="2" t="s">
        <v>213</v>
      </c>
      <c r="G746" s="2" t="s">
        <v>33</v>
      </c>
      <c r="H746" s="2" t="s">
        <v>0</v>
      </c>
      <c r="I746" s="9">
        <v>4.3205150684931505E-2</v>
      </c>
      <c r="J746" s="10">
        <v>3.1846484931506845E-2</v>
      </c>
      <c r="K746" s="10">
        <v>1.4682673972602742E-2</v>
      </c>
      <c r="L746" s="10">
        <v>1.216212602739726E-2</v>
      </c>
      <c r="M746" s="10">
        <v>1.0189523287671231E-2</v>
      </c>
      <c r="N746" s="10">
        <v>8.2419534246575329E-3</v>
      </c>
      <c r="O746" s="11">
        <v>0.17120000000000002</v>
      </c>
      <c r="P746" s="11">
        <v>0.17120000000000002</v>
      </c>
      <c r="Q746" s="11">
        <v>0.17120000000000002</v>
      </c>
      <c r="R746" s="11">
        <v>0.17120000000000002</v>
      </c>
      <c r="S746" s="11">
        <v>0.17120000000000002</v>
      </c>
      <c r="T746" s="11">
        <v>0.17120000000000002</v>
      </c>
    </row>
    <row r="747" spans="2:20" ht="21" x14ac:dyDescent="0.3">
      <c r="B747" s="2"/>
      <c r="C747" s="2"/>
      <c r="D747" s="3"/>
      <c r="E747" s="2"/>
      <c r="F747" s="2"/>
      <c r="G747" s="2"/>
      <c r="H747" s="2"/>
      <c r="I747" s="9"/>
      <c r="J747" s="10"/>
      <c r="K747" s="10"/>
      <c r="L747" s="10"/>
      <c r="M747" s="10"/>
      <c r="N747" s="10"/>
      <c r="O747" s="11"/>
      <c r="P747" s="11"/>
      <c r="Q747" s="11"/>
      <c r="R747" s="11"/>
      <c r="S747" s="11"/>
      <c r="T747" s="11"/>
    </row>
    <row r="748" spans="2:20" ht="21" x14ac:dyDescent="0.3">
      <c r="B748" s="2"/>
      <c r="C748" s="2"/>
      <c r="D748" s="3"/>
      <c r="E748" s="2"/>
      <c r="F748" s="2"/>
      <c r="G748" s="2"/>
      <c r="H748" s="2"/>
      <c r="I748" s="9"/>
      <c r="J748" s="10"/>
      <c r="K748" s="10"/>
      <c r="L748" s="10"/>
      <c r="M748" s="10"/>
      <c r="N748" s="10"/>
      <c r="O748" s="11"/>
      <c r="P748" s="11"/>
      <c r="Q748" s="11"/>
      <c r="R748" s="11"/>
      <c r="S748" s="11"/>
      <c r="T748" s="11"/>
    </row>
    <row r="749" spans="2:20" ht="21" x14ac:dyDescent="0.3">
      <c r="B749" s="2"/>
      <c r="C749" s="2"/>
      <c r="D749" s="3"/>
      <c r="E749" s="2"/>
      <c r="F749" s="2"/>
      <c r="G749" s="2"/>
      <c r="H749" s="2"/>
      <c r="I749" s="9"/>
      <c r="J749" s="10"/>
      <c r="K749" s="10"/>
      <c r="L749" s="10"/>
      <c r="M749" s="10"/>
      <c r="N749" s="10"/>
      <c r="O749" s="11"/>
      <c r="P749" s="11"/>
      <c r="Q749" s="11"/>
      <c r="R749" s="11"/>
      <c r="S749" s="11"/>
      <c r="T749" s="11"/>
    </row>
    <row r="750" spans="2:20" ht="21" x14ac:dyDescent="0.3">
      <c r="B750" s="2" t="str">
        <f>CONCATENATE(Tabla2[[#This Row],[sistema]],Tabla2[[#This Row],[cia]],Tabla2[[#This Row],[producto]],Tabla2[[#This Row],[producto cia]],Tabla2[[#This Row],[tarifa]],Tabla2[[#This Row],[fee]])</f>
        <v>PENINSULANATURGYFIJORESIDENCIAL POR USO LUZ LOYAL2.0TD-</v>
      </c>
      <c r="C750" s="12" t="s">
        <v>57</v>
      </c>
      <c r="D750" s="3" t="s">
        <v>214</v>
      </c>
      <c r="E750" s="2" t="s">
        <v>101</v>
      </c>
      <c r="F750" s="2" t="s">
        <v>215</v>
      </c>
      <c r="G750" s="2" t="s">
        <v>28</v>
      </c>
      <c r="H750" s="2" t="s">
        <v>0</v>
      </c>
      <c r="I750" s="9">
        <v>9.7369999999999998E-2</v>
      </c>
      <c r="J750" s="10">
        <v>3.1505999999999999E-2</v>
      </c>
      <c r="K750" s="10">
        <v>0</v>
      </c>
      <c r="L750" s="10">
        <v>0</v>
      </c>
      <c r="M750" s="10">
        <v>0</v>
      </c>
      <c r="N750" s="10">
        <v>0</v>
      </c>
      <c r="O750" s="11">
        <v>0.1255</v>
      </c>
      <c r="P750" s="11">
        <v>0.1255</v>
      </c>
      <c r="Q750" s="11">
        <v>0.1255</v>
      </c>
      <c r="R750" s="11">
        <v>0</v>
      </c>
      <c r="S750" s="11">
        <v>0</v>
      </c>
      <c r="T750" s="11">
        <v>0</v>
      </c>
    </row>
    <row r="751" spans="2:20" ht="21" x14ac:dyDescent="0.3">
      <c r="B751" s="2" t="str">
        <f>CONCATENATE(Tabla2[[#This Row],[sistema]],Tabla2[[#This Row],[cia]],Tabla2[[#This Row],[producto]],Tabla2[[#This Row],[producto cia]],Tabla2[[#This Row],[tarifa]],Tabla2[[#This Row],[fee]])</f>
        <v>PENINSULANATURGYFIJORESIDENCIAL NOCHE LUZ2.0TD-</v>
      </c>
      <c r="C751" s="2" t="s">
        <v>57</v>
      </c>
      <c r="D751" s="3" t="s">
        <v>214</v>
      </c>
      <c r="E751" s="2" t="s">
        <v>101</v>
      </c>
      <c r="F751" s="2" t="s">
        <v>216</v>
      </c>
      <c r="G751" s="2" t="s">
        <v>28</v>
      </c>
      <c r="H751" s="2" t="s">
        <v>0</v>
      </c>
      <c r="I751" s="9">
        <v>9.4086000000000003E-2</v>
      </c>
      <c r="J751" s="10">
        <v>2.8222000000000001E-2</v>
      </c>
      <c r="K751" s="10">
        <v>0</v>
      </c>
      <c r="L751" s="10">
        <v>0</v>
      </c>
      <c r="M751" s="10">
        <v>0</v>
      </c>
      <c r="N751" s="10">
        <v>0</v>
      </c>
      <c r="O751" s="11">
        <v>0.19220000000000001</v>
      </c>
      <c r="P751" s="11">
        <v>0.13730000000000001</v>
      </c>
      <c r="Q751" s="11">
        <v>0.09</v>
      </c>
      <c r="R751" s="11">
        <v>0</v>
      </c>
      <c r="S751" s="11">
        <v>0</v>
      </c>
      <c r="T751" s="11">
        <v>0</v>
      </c>
    </row>
    <row r="752" spans="2:20" ht="21" x14ac:dyDescent="0.3">
      <c r="B752" s="2" t="str">
        <f>CONCATENATE(Tabla2[[#This Row],[sistema]],Tabla2[[#This Row],[cia]],Tabla2[[#This Row],[producto]],Tabla2[[#This Row],[producto cia]],Tabla2[[#This Row],[tarifa]],Tabla2[[#This Row],[fee]])</f>
        <v>PENINSULANATURGYFIJORESIDENCIAL POR USO LUZ2.0TD-</v>
      </c>
      <c r="C752" s="2" t="s">
        <v>57</v>
      </c>
      <c r="D752" s="3" t="s">
        <v>214</v>
      </c>
      <c r="E752" s="2" t="s">
        <v>101</v>
      </c>
      <c r="F752" s="2" t="s">
        <v>217</v>
      </c>
      <c r="G752" s="2" t="s">
        <v>28</v>
      </c>
      <c r="H752" s="2" t="s">
        <v>0</v>
      </c>
      <c r="I752" s="9">
        <v>9.4086000000000003E-2</v>
      </c>
      <c r="J752" s="10">
        <v>2.8222000000000001E-2</v>
      </c>
      <c r="K752" s="10">
        <v>0</v>
      </c>
      <c r="L752" s="10">
        <v>0</v>
      </c>
      <c r="M752" s="10">
        <v>0</v>
      </c>
      <c r="N752" s="10">
        <v>0</v>
      </c>
      <c r="O752" s="11">
        <v>0.12989999999999999</v>
      </c>
      <c r="P752" s="11">
        <v>0.12989999999999999</v>
      </c>
      <c r="Q752" s="11">
        <v>0.12989999999999999</v>
      </c>
      <c r="R752" s="11">
        <v>0</v>
      </c>
      <c r="S752" s="11">
        <v>0</v>
      </c>
      <c r="T752" s="11">
        <v>0</v>
      </c>
    </row>
    <row r="753" spans="2:20" ht="21" x14ac:dyDescent="0.3">
      <c r="B753" s="2" t="str">
        <f>CONCATENATE(Tabla2[[#This Row],[sistema]],Tabla2[[#This Row],[cia]],Tabla2[[#This Row],[producto]],Tabla2[[#This Row],[producto cia]],Tabla2[[#This Row],[tarifa]],Tabla2[[#This Row],[fee]])</f>
        <v>PENINSULANATURGYFIJOPLAN FIJO LUZ 3.03.0TD-</v>
      </c>
      <c r="C753" s="2" t="s">
        <v>57</v>
      </c>
      <c r="D753" s="3" t="s">
        <v>214</v>
      </c>
      <c r="E753" s="2" t="s">
        <v>101</v>
      </c>
      <c r="F753" s="2" t="s">
        <v>218</v>
      </c>
      <c r="G753" s="2" t="s">
        <v>33</v>
      </c>
      <c r="H753" s="2" t="s">
        <v>0</v>
      </c>
      <c r="I753" s="9">
        <f>14.7492/365</f>
        <v>4.040876712328767E-2</v>
      </c>
      <c r="J753" s="10">
        <f>12.6657/365</f>
        <v>3.4700547945205475E-2</v>
      </c>
      <c r="K753" s="10">
        <f>4.7687/365</f>
        <v>1.3064931506849314E-2</v>
      </c>
      <c r="L753" s="10">
        <f>4.4206/365</f>
        <v>1.2111232876712329E-2</v>
      </c>
      <c r="M753" s="10">
        <f>3.4994/365</f>
        <v>9.5873972602739735E-3</v>
      </c>
      <c r="N753" s="10">
        <f>2.7678/365</f>
        <v>7.5830136986301368E-3</v>
      </c>
      <c r="O753" s="11">
        <v>0.22439999999999999</v>
      </c>
      <c r="P753" s="11">
        <v>0.21210000000000001</v>
      </c>
      <c r="Q753" s="11">
        <v>0.1895</v>
      </c>
      <c r="R753" s="11">
        <v>0.1754</v>
      </c>
      <c r="S753" s="11">
        <v>0.16650000000000001</v>
      </c>
      <c r="T753" s="11">
        <v>0.153</v>
      </c>
    </row>
    <row r="754" spans="2:20" ht="21" x14ac:dyDescent="0.3">
      <c r="B754" s="2" t="str">
        <f>CONCATENATE(Tabla2[[#This Row],[sistema]],Tabla2[[#This Row],[cia]],Tabla2[[#This Row],[producto]],Tabla2[[#This Row],[producto cia]],Tabla2[[#This Row],[tarifa]],Tabla2[[#This Row],[fee]])</f>
        <v>PENINSULANATURGYFIJOPLAN FIJO LUZ 3.0 ONE3.0TD-</v>
      </c>
      <c r="C754" s="2" t="s">
        <v>57</v>
      </c>
      <c r="D754" s="3" t="s">
        <v>214</v>
      </c>
      <c r="E754" s="2" t="s">
        <v>101</v>
      </c>
      <c r="F754" s="2" t="s">
        <v>219</v>
      </c>
      <c r="G754" s="2" t="s">
        <v>33</v>
      </c>
      <c r="H754" s="2" t="s">
        <v>0</v>
      </c>
      <c r="I754" s="9">
        <f>14.7492/365</f>
        <v>4.040876712328767E-2</v>
      </c>
      <c r="J754" s="10">
        <f>12.6657/365</f>
        <v>3.4700547945205475E-2</v>
      </c>
      <c r="K754" s="10">
        <f>4.7687/365</f>
        <v>1.3064931506849314E-2</v>
      </c>
      <c r="L754" s="10">
        <f>4.4206/365</f>
        <v>1.2111232876712329E-2</v>
      </c>
      <c r="M754" s="10">
        <f>3.4994/365</f>
        <v>9.5873972602739735E-3</v>
      </c>
      <c r="N754" s="10">
        <f>2.7678/365</f>
        <v>7.5830136986301368E-3</v>
      </c>
      <c r="O754" s="11">
        <v>0.21840000000000001</v>
      </c>
      <c r="P754" s="11">
        <v>0.20610000000000001</v>
      </c>
      <c r="Q754" s="11">
        <v>0.1835</v>
      </c>
      <c r="R754" s="11">
        <v>0.1694</v>
      </c>
      <c r="S754" s="11">
        <v>0.1605</v>
      </c>
      <c r="T754" s="11">
        <v>0.14699999999999999</v>
      </c>
    </row>
    <row r="755" spans="2:20" ht="21" x14ac:dyDescent="0.3">
      <c r="B755" s="2" t="str">
        <f>CONCATENATE(Tabla2[[#This Row],[sistema]],Tabla2[[#This Row],[cia]],Tabla2[[#This Row],[producto]],Tabla2[[#This Row],[producto cia]],Tabla2[[#This Row],[tarifa]],Tabla2[[#This Row],[fee]])</f>
        <v>PENINSULANATURGYFIJOPLAN FIJO LUZ 3.0 SUPRA3.0TD-</v>
      </c>
      <c r="C755" s="2" t="s">
        <v>57</v>
      </c>
      <c r="D755" s="3" t="s">
        <v>214</v>
      </c>
      <c r="E755" s="2" t="s">
        <v>101</v>
      </c>
      <c r="F755" s="2" t="s">
        <v>220</v>
      </c>
      <c r="G755" s="2" t="s">
        <v>33</v>
      </c>
      <c r="H755" s="2" t="s">
        <v>0</v>
      </c>
      <c r="I755" s="9">
        <f>14.7492/365</f>
        <v>4.040876712328767E-2</v>
      </c>
      <c r="J755" s="10">
        <f>12.6657/365</f>
        <v>3.4700547945205475E-2</v>
      </c>
      <c r="K755" s="10">
        <f>4.7687/365</f>
        <v>1.3064931506849314E-2</v>
      </c>
      <c r="L755" s="10">
        <f>4.4206/365</f>
        <v>1.2111232876712329E-2</v>
      </c>
      <c r="M755" s="10">
        <f>3.4994/365</f>
        <v>9.5873972602739735E-3</v>
      </c>
      <c r="N755" s="10">
        <f>2.7678/365</f>
        <v>7.5830136986301368E-3</v>
      </c>
      <c r="O755" s="11">
        <v>0.2364</v>
      </c>
      <c r="P755" s="11">
        <v>0.22409999999999999</v>
      </c>
      <c r="Q755" s="11">
        <v>0.20150000000000001</v>
      </c>
      <c r="R755" s="11">
        <v>0.18740000000000001</v>
      </c>
      <c r="S755" s="11">
        <v>0.17849999999999999</v>
      </c>
      <c r="T755" s="11">
        <v>0.16500000000000001</v>
      </c>
    </row>
    <row r="756" spans="2:20" ht="21" x14ac:dyDescent="0.3">
      <c r="B756" s="2" t="str">
        <f>CONCATENATE(Tabla2[[#This Row],[sistema]],Tabla2[[#This Row],[cia]],Tabla2[[#This Row],[producto]],Tabla2[[#This Row],[producto cia]],Tabla2[[#This Row],[tarifa]],Tabla2[[#This Row],[fee]])</f>
        <v>PENINSULANATURGYFIJOPLAN FIJO LUZ 6.16.1TD-</v>
      </c>
      <c r="C756" s="2" t="s">
        <v>57</v>
      </c>
      <c r="D756" s="3" t="s">
        <v>214</v>
      </c>
      <c r="E756" s="2" t="s">
        <v>101</v>
      </c>
      <c r="F756" s="2" t="s">
        <v>221</v>
      </c>
      <c r="G756" s="2" t="s">
        <v>34</v>
      </c>
      <c r="H756" s="2" t="s">
        <v>0</v>
      </c>
      <c r="I756" s="9">
        <f>22.9652/365</f>
        <v>6.2918356164383557E-2</v>
      </c>
      <c r="J756" s="10">
        <f>19.8412/365</f>
        <v>5.4359452054794526E-2</v>
      </c>
      <c r="K756" s="10">
        <f>10.3276/365</f>
        <v>2.8294794520547947E-2</v>
      </c>
      <c r="L756" s="10">
        <f>8.5607/365</f>
        <v>2.3453972602739726E-2</v>
      </c>
      <c r="M756" s="10">
        <f>1.9086/365</f>
        <v>5.2290410958904113E-3</v>
      </c>
      <c r="N756" s="10">
        <f>1.149/365</f>
        <v>3.1479452054794521E-3</v>
      </c>
      <c r="O756" s="11">
        <v>0.19789999999999999</v>
      </c>
      <c r="P756" s="11">
        <v>0.18859999999999999</v>
      </c>
      <c r="Q756" s="11">
        <v>0.1731</v>
      </c>
      <c r="R756" s="11">
        <v>0.16239999999999999</v>
      </c>
      <c r="S756" s="11">
        <v>0.15340000000000001</v>
      </c>
      <c r="T756" s="11">
        <v>0.1416</v>
      </c>
    </row>
    <row r="757" spans="2:20" ht="21" x14ac:dyDescent="0.3">
      <c r="B757" s="2" t="str">
        <f>CONCATENATE(Tabla2[[#This Row],[sistema]],Tabla2[[#This Row],[cia]],Tabla2[[#This Row],[producto]],Tabla2[[#This Row],[producto cia]],Tabla2[[#This Row],[tarifa]],Tabla2[[#This Row],[fee]])</f>
        <v>PENINSULANATURGYFIJOPLAN FIJO LUZ 6.1 ONE6.1TD-</v>
      </c>
      <c r="C757" s="2" t="s">
        <v>57</v>
      </c>
      <c r="D757" s="3" t="s">
        <v>214</v>
      </c>
      <c r="E757" s="2" t="s">
        <v>101</v>
      </c>
      <c r="F757" s="2" t="s">
        <v>222</v>
      </c>
      <c r="G757" s="2" t="s">
        <v>34</v>
      </c>
      <c r="H757" s="2" t="s">
        <v>0</v>
      </c>
      <c r="I757" s="9">
        <f>22.9652/365</f>
        <v>6.2918356164383557E-2</v>
      </c>
      <c r="J757" s="10">
        <f>19.8412/365</f>
        <v>5.4359452054794526E-2</v>
      </c>
      <c r="K757" s="10">
        <f>10.3276/365</f>
        <v>2.8294794520547947E-2</v>
      </c>
      <c r="L757" s="10">
        <f>8.5607/365</f>
        <v>2.3453972602739726E-2</v>
      </c>
      <c r="M757" s="10">
        <f>1.9086/365</f>
        <v>5.2290410958904113E-3</v>
      </c>
      <c r="N757" s="10">
        <f>1.149/365</f>
        <v>3.1479452054794521E-3</v>
      </c>
      <c r="O757" s="11">
        <v>0.19189999999999999</v>
      </c>
      <c r="P757" s="11">
        <v>0.18260000000000001</v>
      </c>
      <c r="Q757" s="11">
        <v>0.1671</v>
      </c>
      <c r="R757" s="11">
        <v>0.15640000000000001</v>
      </c>
      <c r="S757" s="11">
        <v>0.1474</v>
      </c>
      <c r="T757" s="11">
        <v>0.1356</v>
      </c>
    </row>
    <row r="758" spans="2:20" ht="21" x14ac:dyDescent="0.3">
      <c r="B758" s="2" t="str">
        <f>CONCATENATE(Tabla2[[#This Row],[sistema]],Tabla2[[#This Row],[cia]],Tabla2[[#This Row],[producto]],Tabla2[[#This Row],[producto cia]],Tabla2[[#This Row],[tarifa]],Tabla2[[#This Row],[fee]])</f>
        <v>PENINSULANATURGYFIJOPLAN FIJO LUZ 6.1 SUPRA6.1TD-</v>
      </c>
      <c r="C758" s="2" t="s">
        <v>57</v>
      </c>
      <c r="D758" s="3" t="s">
        <v>214</v>
      </c>
      <c r="E758" s="2" t="s">
        <v>101</v>
      </c>
      <c r="F758" s="2" t="s">
        <v>223</v>
      </c>
      <c r="G758" s="2" t="s">
        <v>34</v>
      </c>
      <c r="H758" s="2" t="s">
        <v>0</v>
      </c>
      <c r="I758" s="9">
        <f>22.9652/365</f>
        <v>6.2918356164383557E-2</v>
      </c>
      <c r="J758" s="10">
        <f>19.8412/365</f>
        <v>5.4359452054794526E-2</v>
      </c>
      <c r="K758" s="10">
        <f>10.3276/365</f>
        <v>2.8294794520547947E-2</v>
      </c>
      <c r="L758" s="10">
        <f>8.5607/365</f>
        <v>2.3453972602739726E-2</v>
      </c>
      <c r="M758" s="10">
        <f>1.9086/365</f>
        <v>5.2290410958904113E-3</v>
      </c>
      <c r="N758" s="10">
        <f>1.149/365</f>
        <v>3.1479452054794521E-3</v>
      </c>
      <c r="O758" s="11">
        <v>0.2099</v>
      </c>
      <c r="P758" s="11">
        <v>0.2006</v>
      </c>
      <c r="Q758" s="11">
        <v>0.18509999999999999</v>
      </c>
      <c r="R758" s="11">
        <v>0.1744</v>
      </c>
      <c r="S758" s="11">
        <v>0.16539999999999999</v>
      </c>
      <c r="T758" s="11">
        <v>0.15359999999999999</v>
      </c>
    </row>
    <row r="759" spans="2:20" ht="21" x14ac:dyDescent="0.3">
      <c r="B759" s="2"/>
      <c r="C759" s="2"/>
      <c r="D759" s="3"/>
      <c r="E759" s="2"/>
      <c r="F759" s="2"/>
      <c r="G759" s="2"/>
      <c r="H759" s="2"/>
      <c r="I759" s="9"/>
      <c r="J759" s="10"/>
      <c r="K759" s="10"/>
      <c r="L759" s="10"/>
      <c r="M759" s="10"/>
      <c r="N759" s="10"/>
      <c r="O759" s="11"/>
      <c r="P759" s="11"/>
      <c r="Q759" s="11"/>
      <c r="R759" s="11"/>
      <c r="S759" s="11"/>
      <c r="T759" s="11"/>
    </row>
    <row r="760" spans="2:20" ht="21" x14ac:dyDescent="0.3">
      <c r="B760" s="2"/>
      <c r="C760" s="2"/>
      <c r="D760" s="3"/>
      <c r="E760" s="2"/>
      <c r="F760" s="2"/>
      <c r="G760" s="2"/>
      <c r="H760" s="2"/>
      <c r="I760" s="9"/>
      <c r="J760" s="10"/>
      <c r="K760" s="10"/>
      <c r="L760" s="10"/>
      <c r="M760" s="10"/>
      <c r="N760" s="10"/>
      <c r="O760" s="11"/>
      <c r="P760" s="11"/>
      <c r="Q760" s="11"/>
      <c r="R760" s="11"/>
      <c r="S760" s="11"/>
      <c r="T760" s="11"/>
    </row>
    <row r="761" spans="2:20" ht="21" x14ac:dyDescent="0.3">
      <c r="B761" s="2" t="str">
        <f>CONCATENATE(Tabla2[[#This Row],[sistema]],Tabla2[[#This Row],[cia]],Tabla2[[#This Row],[producto]],Tabla2[[#This Row],[producto cia]],Tabla2[[#This Row],[tarifa]],Tabla2[[#This Row],[fee]])</f>
        <v>CANARIASNATURGYFIJORESIDENCIAL POR USO LUZ LOYAL2.0TD-</v>
      </c>
      <c r="C761" s="2" t="s">
        <v>54</v>
      </c>
      <c r="D761" s="3" t="s">
        <v>214</v>
      </c>
      <c r="E761" s="2" t="s">
        <v>101</v>
      </c>
      <c r="F761" s="2" t="s">
        <v>215</v>
      </c>
      <c r="G761" s="2" t="s">
        <v>28</v>
      </c>
      <c r="H761" s="2" t="s">
        <v>0</v>
      </c>
      <c r="I761" s="9">
        <v>9.7369999999999998E-2</v>
      </c>
      <c r="J761" s="10">
        <v>3.1505999999999999E-2</v>
      </c>
      <c r="K761" s="10">
        <v>0</v>
      </c>
      <c r="L761" s="10">
        <v>0</v>
      </c>
      <c r="M761" s="10">
        <v>0</v>
      </c>
      <c r="N761" s="10">
        <v>0</v>
      </c>
      <c r="O761" s="11">
        <v>0.1255</v>
      </c>
      <c r="P761" s="11">
        <v>0.1255</v>
      </c>
      <c r="Q761" s="11">
        <v>0.1255</v>
      </c>
      <c r="R761" s="11">
        <v>0</v>
      </c>
      <c r="S761" s="11">
        <v>0</v>
      </c>
      <c r="T761" s="11">
        <v>0</v>
      </c>
    </row>
    <row r="762" spans="2:20" ht="21" x14ac:dyDescent="0.3">
      <c r="B762" s="2" t="str">
        <f>CONCATENATE(Tabla2[[#This Row],[sistema]],Tabla2[[#This Row],[cia]],Tabla2[[#This Row],[producto]],Tabla2[[#This Row],[producto cia]],Tabla2[[#This Row],[tarifa]],Tabla2[[#This Row],[fee]])</f>
        <v>CANARIASNATURGYFIJORESIDENCIAL NOCHE LUZ2.0TD-</v>
      </c>
      <c r="C762" s="2" t="s">
        <v>54</v>
      </c>
      <c r="D762" s="3" t="s">
        <v>214</v>
      </c>
      <c r="E762" s="2" t="s">
        <v>101</v>
      </c>
      <c r="F762" s="2" t="s">
        <v>216</v>
      </c>
      <c r="G762" s="2" t="s">
        <v>28</v>
      </c>
      <c r="H762" s="2" t="s">
        <v>0</v>
      </c>
      <c r="I762" s="9">
        <v>9.4086000000000003E-2</v>
      </c>
      <c r="J762" s="10">
        <v>2.8222000000000001E-2</v>
      </c>
      <c r="K762" s="10">
        <v>0</v>
      </c>
      <c r="L762" s="10">
        <v>0</v>
      </c>
      <c r="M762" s="10">
        <v>0</v>
      </c>
      <c r="N762" s="10">
        <v>0</v>
      </c>
      <c r="O762" s="11">
        <v>0.19220000000000001</v>
      </c>
      <c r="P762" s="11">
        <v>0.13730000000000001</v>
      </c>
      <c r="Q762" s="11">
        <v>0.09</v>
      </c>
      <c r="R762" s="11">
        <v>0</v>
      </c>
      <c r="S762" s="11">
        <v>0</v>
      </c>
      <c r="T762" s="11">
        <v>0</v>
      </c>
    </row>
    <row r="763" spans="2:20" ht="21" x14ac:dyDescent="0.3">
      <c r="B763" s="2" t="str">
        <f>CONCATENATE(Tabla2[[#This Row],[sistema]],Tabla2[[#This Row],[cia]],Tabla2[[#This Row],[producto]],Tabla2[[#This Row],[producto cia]],Tabla2[[#This Row],[tarifa]],Tabla2[[#This Row],[fee]])</f>
        <v>CANARIASNATURGYFIJORESIDENCIAL POR USO LUZ2.0TD-</v>
      </c>
      <c r="C763" s="2" t="s">
        <v>54</v>
      </c>
      <c r="D763" s="3" t="s">
        <v>214</v>
      </c>
      <c r="E763" s="2" t="s">
        <v>101</v>
      </c>
      <c r="F763" s="2" t="s">
        <v>217</v>
      </c>
      <c r="G763" s="2" t="s">
        <v>28</v>
      </c>
      <c r="H763" s="2" t="s">
        <v>0</v>
      </c>
      <c r="I763" s="9">
        <v>9.4086000000000003E-2</v>
      </c>
      <c r="J763" s="10">
        <v>2.8222000000000001E-2</v>
      </c>
      <c r="K763" s="10">
        <v>0</v>
      </c>
      <c r="L763" s="10">
        <v>0</v>
      </c>
      <c r="M763" s="10">
        <v>0</v>
      </c>
      <c r="N763" s="10">
        <v>0</v>
      </c>
      <c r="O763" s="11">
        <v>0.12989999999999999</v>
      </c>
      <c r="P763" s="11">
        <v>0.12989999999999999</v>
      </c>
      <c r="Q763" s="11">
        <v>0.12989999999999999</v>
      </c>
      <c r="R763" s="11">
        <v>0</v>
      </c>
      <c r="S763" s="11">
        <v>0</v>
      </c>
      <c r="T763" s="11">
        <v>0</v>
      </c>
    </row>
    <row r="764" spans="2:20" ht="21" x14ac:dyDescent="0.3">
      <c r="B764" s="2" t="str">
        <f>CONCATENATE(Tabla2[[#This Row],[sistema]],Tabla2[[#This Row],[cia]],Tabla2[[#This Row],[producto]],Tabla2[[#This Row],[producto cia]],Tabla2[[#This Row],[tarifa]],Tabla2[[#This Row],[fee]])</f>
        <v>CANARIASNATURGYFIJOPLAN FIJO LUZ 3.03.0TD-</v>
      </c>
      <c r="C764" s="2" t="s">
        <v>54</v>
      </c>
      <c r="D764" s="3" t="s">
        <v>214</v>
      </c>
      <c r="E764" s="2" t="s">
        <v>101</v>
      </c>
      <c r="F764" s="2" t="s">
        <v>218</v>
      </c>
      <c r="G764" s="2" t="s">
        <v>33</v>
      </c>
      <c r="H764" s="2" t="s">
        <v>0</v>
      </c>
      <c r="I764" s="9">
        <f>14.7492/365</f>
        <v>4.040876712328767E-2</v>
      </c>
      <c r="J764" s="10">
        <f>12.6657/365</f>
        <v>3.4700547945205475E-2</v>
      </c>
      <c r="K764" s="10">
        <f>4.7687/365</f>
        <v>1.3064931506849314E-2</v>
      </c>
      <c r="L764" s="10">
        <f>4.4206/365</f>
        <v>1.2111232876712329E-2</v>
      </c>
      <c r="M764" s="10">
        <f>3.4994/365</f>
        <v>9.5873972602739735E-3</v>
      </c>
      <c r="N764" s="10">
        <f>2.7678/365</f>
        <v>7.5830136986301368E-3</v>
      </c>
      <c r="O764" s="11">
        <v>0.22439999999999999</v>
      </c>
      <c r="P764" s="11">
        <v>0.21210000000000001</v>
      </c>
      <c r="Q764" s="11">
        <v>0.1895</v>
      </c>
      <c r="R764" s="11">
        <v>0.1754</v>
      </c>
      <c r="S764" s="11">
        <v>0.16650000000000001</v>
      </c>
      <c r="T764" s="11">
        <v>0.153</v>
      </c>
    </row>
    <row r="765" spans="2:20" ht="21" x14ac:dyDescent="0.3">
      <c r="B765" s="2" t="str">
        <f>CONCATENATE(Tabla2[[#This Row],[sistema]],Tabla2[[#This Row],[cia]],Tabla2[[#This Row],[producto]],Tabla2[[#This Row],[producto cia]],Tabla2[[#This Row],[tarifa]],Tabla2[[#This Row],[fee]])</f>
        <v>CANARIASNATURGYFIJOPLAN FIJO LUZ 3.0 ONE3.0TD-</v>
      </c>
      <c r="C765" s="2" t="s">
        <v>54</v>
      </c>
      <c r="D765" s="3" t="s">
        <v>214</v>
      </c>
      <c r="E765" s="2" t="s">
        <v>101</v>
      </c>
      <c r="F765" s="2" t="s">
        <v>219</v>
      </c>
      <c r="G765" s="2" t="s">
        <v>33</v>
      </c>
      <c r="H765" s="2" t="s">
        <v>0</v>
      </c>
      <c r="I765" s="9">
        <f>14.7492/365</f>
        <v>4.040876712328767E-2</v>
      </c>
      <c r="J765" s="10">
        <f>12.6657/365</f>
        <v>3.4700547945205475E-2</v>
      </c>
      <c r="K765" s="10">
        <f>4.7687/365</f>
        <v>1.3064931506849314E-2</v>
      </c>
      <c r="L765" s="10">
        <f>4.4206/365</f>
        <v>1.2111232876712329E-2</v>
      </c>
      <c r="M765" s="10">
        <f>3.4994/365</f>
        <v>9.5873972602739735E-3</v>
      </c>
      <c r="N765" s="10">
        <f>2.7678/365</f>
        <v>7.5830136986301368E-3</v>
      </c>
      <c r="O765" s="11">
        <v>0.21840000000000001</v>
      </c>
      <c r="P765" s="11">
        <v>0.20610000000000001</v>
      </c>
      <c r="Q765" s="11">
        <v>0.1835</v>
      </c>
      <c r="R765" s="11">
        <v>0.1694</v>
      </c>
      <c r="S765" s="11">
        <v>0.1605</v>
      </c>
      <c r="T765" s="11">
        <v>0.14699999999999999</v>
      </c>
    </row>
    <row r="766" spans="2:20" ht="21" x14ac:dyDescent="0.3">
      <c r="B766" s="2" t="str">
        <f>CONCATENATE(Tabla2[[#This Row],[sistema]],Tabla2[[#This Row],[cia]],Tabla2[[#This Row],[producto]],Tabla2[[#This Row],[producto cia]],Tabla2[[#This Row],[tarifa]],Tabla2[[#This Row],[fee]])</f>
        <v>CANARIASNATURGYFIJOPLAN FIJO LUZ 3.0 SUPRA3.0TD-</v>
      </c>
      <c r="C766" s="2" t="s">
        <v>54</v>
      </c>
      <c r="D766" s="3" t="s">
        <v>214</v>
      </c>
      <c r="E766" s="2" t="s">
        <v>101</v>
      </c>
      <c r="F766" s="2" t="s">
        <v>220</v>
      </c>
      <c r="G766" s="2" t="s">
        <v>33</v>
      </c>
      <c r="H766" s="2" t="s">
        <v>0</v>
      </c>
      <c r="I766" s="9">
        <f>14.7492/365</f>
        <v>4.040876712328767E-2</v>
      </c>
      <c r="J766" s="10">
        <f>12.6657/365</f>
        <v>3.4700547945205475E-2</v>
      </c>
      <c r="K766" s="10">
        <f>4.7687/365</f>
        <v>1.3064931506849314E-2</v>
      </c>
      <c r="L766" s="10">
        <f>4.4206/365</f>
        <v>1.2111232876712329E-2</v>
      </c>
      <c r="M766" s="10">
        <f>3.4994/365</f>
        <v>9.5873972602739735E-3</v>
      </c>
      <c r="N766" s="10">
        <f>2.7678/365</f>
        <v>7.5830136986301368E-3</v>
      </c>
      <c r="O766" s="11">
        <v>0.2364</v>
      </c>
      <c r="P766" s="11">
        <v>0.22409999999999999</v>
      </c>
      <c r="Q766" s="11">
        <v>0.20150000000000001</v>
      </c>
      <c r="R766" s="11">
        <v>0.18740000000000001</v>
      </c>
      <c r="S766" s="11">
        <v>0.17849999999999999</v>
      </c>
      <c r="T766" s="11">
        <v>0.16500000000000001</v>
      </c>
    </row>
    <row r="767" spans="2:20" ht="21" x14ac:dyDescent="0.3">
      <c r="B767" s="2" t="str">
        <f>CONCATENATE(Tabla2[[#This Row],[sistema]],Tabla2[[#This Row],[cia]],Tabla2[[#This Row],[producto]],Tabla2[[#This Row],[producto cia]],Tabla2[[#This Row],[tarifa]],Tabla2[[#This Row],[fee]])</f>
        <v>CANARIASNATURGYFIJOPLAN FIJO LUZ 6.16.1TD-</v>
      </c>
      <c r="C767" s="2" t="s">
        <v>54</v>
      </c>
      <c r="D767" s="3" t="s">
        <v>214</v>
      </c>
      <c r="E767" s="2" t="s">
        <v>101</v>
      </c>
      <c r="F767" s="2" t="s">
        <v>221</v>
      </c>
      <c r="G767" s="2" t="s">
        <v>34</v>
      </c>
      <c r="H767" s="2" t="s">
        <v>0</v>
      </c>
      <c r="I767" s="9">
        <f>22.9652/365</f>
        <v>6.2918356164383557E-2</v>
      </c>
      <c r="J767" s="10">
        <f>19.8412/365</f>
        <v>5.4359452054794526E-2</v>
      </c>
      <c r="K767" s="10">
        <f>10.3276/365</f>
        <v>2.8294794520547947E-2</v>
      </c>
      <c r="L767" s="10">
        <f>8.5607/365</f>
        <v>2.3453972602739726E-2</v>
      </c>
      <c r="M767" s="10">
        <f>1.9086/365</f>
        <v>5.2290410958904113E-3</v>
      </c>
      <c r="N767" s="10">
        <f>1.149/365</f>
        <v>3.1479452054794521E-3</v>
      </c>
      <c r="O767" s="11">
        <v>0.19789999999999999</v>
      </c>
      <c r="P767" s="11">
        <v>0.18859999999999999</v>
      </c>
      <c r="Q767" s="11">
        <v>0.1731</v>
      </c>
      <c r="R767" s="11">
        <v>0.16239999999999999</v>
      </c>
      <c r="S767" s="11">
        <v>0.15340000000000001</v>
      </c>
      <c r="T767" s="11">
        <v>0.1416</v>
      </c>
    </row>
    <row r="768" spans="2:20" ht="21" x14ac:dyDescent="0.3">
      <c r="B768" s="2" t="str">
        <f>CONCATENATE(Tabla2[[#This Row],[sistema]],Tabla2[[#This Row],[cia]],Tabla2[[#This Row],[producto]],Tabla2[[#This Row],[producto cia]],Tabla2[[#This Row],[tarifa]],Tabla2[[#This Row],[fee]])</f>
        <v>CANARIASNATURGYFIJOPLAN FIJO LUZ 6.1 ONE6.1TD-</v>
      </c>
      <c r="C768" s="2" t="s">
        <v>54</v>
      </c>
      <c r="D768" s="3" t="s">
        <v>214</v>
      </c>
      <c r="E768" s="2" t="s">
        <v>101</v>
      </c>
      <c r="F768" s="2" t="s">
        <v>222</v>
      </c>
      <c r="G768" s="2" t="s">
        <v>34</v>
      </c>
      <c r="H768" s="2" t="s">
        <v>0</v>
      </c>
      <c r="I768" s="9">
        <f>22.9652/365</f>
        <v>6.2918356164383557E-2</v>
      </c>
      <c r="J768" s="10">
        <f>19.8412/365</f>
        <v>5.4359452054794526E-2</v>
      </c>
      <c r="K768" s="10">
        <f>10.3276/365</f>
        <v>2.8294794520547947E-2</v>
      </c>
      <c r="L768" s="10">
        <f>8.5607/365</f>
        <v>2.3453972602739726E-2</v>
      </c>
      <c r="M768" s="10">
        <f>1.9086/365</f>
        <v>5.2290410958904113E-3</v>
      </c>
      <c r="N768" s="10">
        <f>1.149/365</f>
        <v>3.1479452054794521E-3</v>
      </c>
      <c r="O768" s="11">
        <v>0.19189999999999999</v>
      </c>
      <c r="P768" s="11">
        <v>0.18260000000000001</v>
      </c>
      <c r="Q768" s="11">
        <v>0.1671</v>
      </c>
      <c r="R768" s="11">
        <v>0.15640000000000001</v>
      </c>
      <c r="S768" s="11">
        <v>0.1474</v>
      </c>
      <c r="T768" s="11">
        <v>0.1356</v>
      </c>
    </row>
    <row r="769" spans="2:20" ht="21" x14ac:dyDescent="0.3">
      <c r="B769" s="2" t="str">
        <f>CONCATENATE(Tabla2[[#This Row],[sistema]],Tabla2[[#This Row],[cia]],Tabla2[[#This Row],[producto]],Tabla2[[#This Row],[producto cia]],Tabla2[[#This Row],[tarifa]],Tabla2[[#This Row],[fee]])</f>
        <v>CANARIASNATURGYFIJOPLAN FIJO LUZ 6.1 SUPRA6.1TD-</v>
      </c>
      <c r="C769" s="2" t="s">
        <v>54</v>
      </c>
      <c r="D769" s="3" t="s">
        <v>214</v>
      </c>
      <c r="E769" s="2" t="s">
        <v>101</v>
      </c>
      <c r="F769" s="2" t="s">
        <v>223</v>
      </c>
      <c r="G769" s="2" t="s">
        <v>34</v>
      </c>
      <c r="H769" s="2" t="s">
        <v>0</v>
      </c>
      <c r="I769" s="9">
        <f>22.9652/365</f>
        <v>6.2918356164383557E-2</v>
      </c>
      <c r="J769" s="10">
        <f>19.8412/365</f>
        <v>5.4359452054794526E-2</v>
      </c>
      <c r="K769" s="10">
        <f>10.3276/365</f>
        <v>2.8294794520547947E-2</v>
      </c>
      <c r="L769" s="10">
        <f>8.5607/365</f>
        <v>2.3453972602739726E-2</v>
      </c>
      <c r="M769" s="10">
        <f>1.9086/365</f>
        <v>5.2290410958904113E-3</v>
      </c>
      <c r="N769" s="10">
        <f>1.149/365</f>
        <v>3.1479452054794521E-3</v>
      </c>
      <c r="O769" s="11">
        <v>0.2099</v>
      </c>
      <c r="P769" s="11">
        <v>0.2006</v>
      </c>
      <c r="Q769" s="11">
        <v>0.18509999999999999</v>
      </c>
      <c r="R769" s="11">
        <v>0.1744</v>
      </c>
      <c r="S769" s="11">
        <v>0.16539999999999999</v>
      </c>
      <c r="T769" s="11">
        <v>0.15359999999999999</v>
      </c>
    </row>
    <row r="770" spans="2:20" ht="21" x14ac:dyDescent="0.3">
      <c r="B770" s="2" t="str">
        <f>CONCATENATE(Tabla2[[#This Row],[sistema]],Tabla2[[#This Row],[cia]],Tabla2[[#This Row],[producto]],Tabla2[[#This Row],[producto cia]],Tabla2[[#This Row],[tarifa]],Tabla2[[#This Row],[fee]])</f>
        <v/>
      </c>
      <c r="C770" s="2"/>
      <c r="D770" s="3"/>
      <c r="E770" s="2"/>
      <c r="F770" s="2"/>
      <c r="G770" s="2"/>
      <c r="H770" s="2"/>
      <c r="I770" s="9"/>
      <c r="J770" s="10"/>
      <c r="K770" s="10"/>
      <c r="L770" s="10"/>
      <c r="M770" s="10"/>
      <c r="N770" s="10"/>
      <c r="O770" s="11"/>
      <c r="P770" s="11"/>
      <c r="Q770" s="11"/>
      <c r="R770" s="11"/>
      <c r="S770" s="11"/>
      <c r="T770" s="11"/>
    </row>
    <row r="771" spans="2:20" ht="21" x14ac:dyDescent="0.3">
      <c r="B771" s="2" t="str">
        <f>CONCATENATE(Tabla2[[#This Row],[sistema]],Tabla2[[#This Row],[cia]],Tabla2[[#This Row],[producto]],Tabla2[[#This Row],[producto cia]],Tabla2[[#This Row],[tarifa]],Tabla2[[#This Row],[fee]])</f>
        <v/>
      </c>
      <c r="C771" s="2"/>
      <c r="D771" s="3"/>
      <c r="E771" s="2"/>
      <c r="F771" s="2"/>
      <c r="G771" s="2"/>
      <c r="H771" s="2"/>
      <c r="I771" s="9"/>
      <c r="J771" s="10"/>
      <c r="K771" s="10"/>
      <c r="L771" s="10"/>
      <c r="M771" s="10"/>
      <c r="N771" s="10"/>
      <c r="O771" s="11"/>
      <c r="P771" s="11"/>
      <c r="Q771" s="11"/>
      <c r="R771" s="11"/>
      <c r="S771" s="11"/>
      <c r="T771" s="11"/>
    </row>
    <row r="772" spans="2:20" ht="21" x14ac:dyDescent="0.3">
      <c r="B772" s="2" t="str">
        <f>CONCATENATE(Tabla2[[#This Row],[sistema]],Tabla2[[#This Row],[cia]],Tabla2[[#This Row],[producto]],Tabla2[[#This Row],[producto cia]],Tabla2[[#This Row],[tarifa]],Tabla2[[#This Row],[fee]])</f>
        <v/>
      </c>
      <c r="C772" s="2"/>
      <c r="D772" s="3"/>
      <c r="E772" s="2"/>
      <c r="F772" s="2"/>
      <c r="G772" s="2"/>
      <c r="H772" s="2"/>
      <c r="I772" s="9"/>
      <c r="J772" s="10"/>
      <c r="K772" s="10"/>
      <c r="L772" s="10"/>
      <c r="M772" s="10"/>
      <c r="N772" s="10"/>
      <c r="O772" s="11"/>
      <c r="P772" s="11"/>
      <c r="Q772" s="11"/>
      <c r="R772" s="11"/>
      <c r="S772" s="11"/>
      <c r="T772" s="11"/>
    </row>
    <row r="773" spans="2:20" ht="21" x14ac:dyDescent="0.3">
      <c r="B773" s="2" t="str">
        <f>CONCATENATE(Tabla2[[#This Row],[sistema]],Tabla2[[#This Row],[cia]],Tabla2[[#This Row],[producto]],Tabla2[[#This Row],[producto cia]],Tabla2[[#This Row],[tarifa]],Tabla2[[#This Row],[fee]])</f>
        <v/>
      </c>
      <c r="C773" s="2"/>
      <c r="D773" s="3"/>
      <c r="E773" s="2"/>
      <c r="F773" s="2"/>
      <c r="G773" s="2"/>
      <c r="H773" s="2"/>
      <c r="I773" s="9"/>
      <c r="J773" s="10"/>
      <c r="K773" s="10"/>
      <c r="L773" s="10"/>
      <c r="M773" s="10"/>
      <c r="N773" s="10"/>
      <c r="O773" s="11"/>
      <c r="P773" s="11"/>
      <c r="Q773" s="11"/>
      <c r="R773" s="11"/>
      <c r="S773" s="11"/>
      <c r="T773" s="11"/>
    </row>
    <row r="774" spans="2:20" ht="21" x14ac:dyDescent="0.3">
      <c r="B774" s="2" t="str">
        <f>CONCATENATE(Tabla2[[#This Row],[sistema]],Tabla2[[#This Row],[cia]],Tabla2[[#This Row],[producto]],Tabla2[[#This Row],[producto cia]],Tabla2[[#This Row],[tarifa]],Tabla2[[#This Row],[fee]])</f>
        <v/>
      </c>
      <c r="C774" s="2"/>
      <c r="D774" s="3"/>
      <c r="E774" s="2"/>
      <c r="F774" s="2"/>
      <c r="G774" s="2"/>
      <c r="H774" s="2"/>
      <c r="I774" s="9"/>
      <c r="J774" s="10"/>
      <c r="K774" s="10"/>
      <c r="L774" s="10"/>
      <c r="M774" s="10"/>
      <c r="N774" s="10"/>
      <c r="O774" s="11"/>
      <c r="P774" s="11"/>
      <c r="Q774" s="11"/>
      <c r="R774" s="11"/>
      <c r="S774" s="11"/>
      <c r="T774" s="11"/>
    </row>
    <row r="775" spans="2:20" ht="21" x14ac:dyDescent="0.3">
      <c r="B775" s="2" t="str">
        <f>CONCATENATE(Tabla2[[#This Row],[sistema]],Tabla2[[#This Row],[cia]],Tabla2[[#This Row],[producto]],Tabla2[[#This Row],[producto cia]],Tabla2[[#This Row],[tarifa]],Tabla2[[#This Row],[fee]])</f>
        <v>PENINSULAPLENITUDEFIJOFACIL MILAN2.0TD-</v>
      </c>
      <c r="C775" s="2" t="s">
        <v>57</v>
      </c>
      <c r="D775" s="3" t="s">
        <v>92</v>
      </c>
      <c r="E775" s="2" t="s">
        <v>101</v>
      </c>
      <c r="F775" s="2" t="s">
        <v>224</v>
      </c>
      <c r="G775" s="2" t="s">
        <v>28</v>
      </c>
      <c r="H775" s="2" t="s">
        <v>0</v>
      </c>
      <c r="I775" s="9">
        <v>8.2641000000000006E-2</v>
      </c>
      <c r="J775" s="10">
        <v>3.6008999999999999E-2</v>
      </c>
      <c r="K775" s="10">
        <v>0</v>
      </c>
      <c r="L775" s="10">
        <v>0</v>
      </c>
      <c r="M775" s="10">
        <v>0</v>
      </c>
      <c r="N775" s="10">
        <v>0</v>
      </c>
      <c r="O775" s="11">
        <v>0.238867</v>
      </c>
      <c r="P775" s="11">
        <v>0.238867</v>
      </c>
      <c r="Q775" s="11">
        <v>0.238867</v>
      </c>
      <c r="R775" s="11">
        <v>0</v>
      </c>
      <c r="S775" s="11">
        <v>0</v>
      </c>
      <c r="T775" s="11">
        <v>0</v>
      </c>
    </row>
    <row r="776" spans="2:20" ht="21" x14ac:dyDescent="0.3">
      <c r="B776" s="2" t="str">
        <f>CONCATENATE(Tabla2[[#This Row],[sistema]],Tabla2[[#This Row],[cia]],Tabla2[[#This Row],[producto]],Tabla2[[#This Row],[producto cia]],Tabla2[[#This Row],[tarifa]],Tabla2[[#This Row],[fee]])</f>
        <v>PENINSULAPLENITUDEFIJOFACIL NAPOLES 2.0TD-</v>
      </c>
      <c r="C776" s="2" t="s">
        <v>57</v>
      </c>
      <c r="D776" s="3" t="s">
        <v>92</v>
      </c>
      <c r="E776" s="2" t="s">
        <v>101</v>
      </c>
      <c r="F776" s="2" t="s">
        <v>225</v>
      </c>
      <c r="G776" s="2" t="s">
        <v>28</v>
      </c>
      <c r="H776" s="2" t="s">
        <v>0</v>
      </c>
      <c r="I776" s="9">
        <v>8.2641000000000006E-2</v>
      </c>
      <c r="J776" s="10">
        <v>3.0529000000000001E-2</v>
      </c>
      <c r="K776" s="10">
        <v>0</v>
      </c>
      <c r="L776" s="10">
        <v>0</v>
      </c>
      <c r="M776" s="10">
        <v>0</v>
      </c>
      <c r="N776" s="10">
        <v>0</v>
      </c>
      <c r="O776" s="11">
        <v>0.216867</v>
      </c>
      <c r="P776" s="11">
        <v>0.216867</v>
      </c>
      <c r="Q776" s="11">
        <v>0.216867</v>
      </c>
      <c r="R776" s="11">
        <v>0</v>
      </c>
      <c r="S776" s="11">
        <v>0</v>
      </c>
      <c r="T776" s="11">
        <v>0</v>
      </c>
    </row>
    <row r="777" spans="2:20" ht="21" x14ac:dyDescent="0.3">
      <c r="B777" s="2" t="str">
        <f>CONCATENATE(Tabla2[[#This Row],[sistema]],Tabla2[[#This Row],[cia]],Tabla2[[#This Row],[producto]],Tabla2[[#This Row],[producto cia]],Tabla2[[#This Row],[tarifa]],Tabla2[[#This Row],[fee]])</f>
        <v>PENINSULAPLENITUDEFIJOFACIL ROMA 2.0TD-</v>
      </c>
      <c r="C777" s="2" t="s">
        <v>57</v>
      </c>
      <c r="D777" s="3" t="s">
        <v>92</v>
      </c>
      <c r="E777" s="2" t="s">
        <v>101</v>
      </c>
      <c r="F777" s="2" t="s">
        <v>226</v>
      </c>
      <c r="G777" s="2" t="s">
        <v>28</v>
      </c>
      <c r="H777" s="2" t="s">
        <v>0</v>
      </c>
      <c r="I777" s="9">
        <v>8.2641000000000006E-2</v>
      </c>
      <c r="J777" s="10">
        <v>3.0529000000000001E-2</v>
      </c>
      <c r="K777" s="10">
        <v>0</v>
      </c>
      <c r="L777" s="10">
        <v>0</v>
      </c>
      <c r="M777" s="10">
        <v>0</v>
      </c>
      <c r="N777" s="10">
        <v>0</v>
      </c>
      <c r="O777" s="11">
        <v>0.22386700000000001</v>
      </c>
      <c r="P777" s="11">
        <v>0.22386700000000001</v>
      </c>
      <c r="Q777" s="11">
        <v>0.22386700000000001</v>
      </c>
      <c r="R777" s="11">
        <v>0</v>
      </c>
      <c r="S777" s="11">
        <v>0</v>
      </c>
      <c r="T777" s="11">
        <v>0</v>
      </c>
    </row>
    <row r="778" spans="2:20" ht="21" x14ac:dyDescent="0.3">
      <c r="B778" s="2" t="str">
        <f>CONCATENATE(Tabla2[[#This Row],[sistema]],Tabla2[[#This Row],[cia]],Tabla2[[#This Row],[producto]],Tabla2[[#This Row],[producto cia]],Tabla2[[#This Row],[tarifa]],Tabla2[[#This Row],[fee]])</f>
        <v>PENINSULAPLENITUDEFIJOFACIL VENECIA2.0TD-</v>
      </c>
      <c r="C778" s="2" t="s">
        <v>57</v>
      </c>
      <c r="D778" s="3" t="s">
        <v>92</v>
      </c>
      <c r="E778" s="2" t="s">
        <v>101</v>
      </c>
      <c r="F778" s="2" t="s">
        <v>227</v>
      </c>
      <c r="G778" s="2" t="s">
        <v>28</v>
      </c>
      <c r="H778" s="2" t="s">
        <v>0</v>
      </c>
      <c r="I778" s="9">
        <v>8.2641000000000006E-2</v>
      </c>
      <c r="J778" s="10">
        <v>3.6008999999999999E-2</v>
      </c>
      <c r="K778" s="10">
        <v>0</v>
      </c>
      <c r="L778" s="10">
        <v>0</v>
      </c>
      <c r="M778" s="10">
        <v>0</v>
      </c>
      <c r="N778" s="10">
        <v>0</v>
      </c>
      <c r="O778" s="11">
        <v>0.23386699999999999</v>
      </c>
      <c r="P778" s="11">
        <v>0.23386699999999999</v>
      </c>
      <c r="Q778" s="11">
        <v>0.23386699999999999</v>
      </c>
      <c r="R778" s="11">
        <v>0</v>
      </c>
      <c r="S778" s="11">
        <v>0</v>
      </c>
      <c r="T778" s="11">
        <v>0</v>
      </c>
    </row>
    <row r="779" spans="2:20" ht="21" x14ac:dyDescent="0.3">
      <c r="B779" s="2" t="str">
        <f>CONCATENATE(Tabla2[[#This Row],[sistema]],Tabla2[[#This Row],[cia]],Tabla2[[#This Row],[producto]],Tabla2[[#This Row],[producto cia]],Tabla2[[#This Row],[tarifa]],Tabla2[[#This Row],[fee]])</f>
        <v>PENINSULAPLENITUDEFIJOMILAN2.0TD-</v>
      </c>
      <c r="C779" s="2" t="s">
        <v>57</v>
      </c>
      <c r="D779" s="3" t="s">
        <v>92</v>
      </c>
      <c r="E779" s="2" t="s">
        <v>101</v>
      </c>
      <c r="F779" s="2" t="s">
        <v>93</v>
      </c>
      <c r="G779" s="2" t="s">
        <v>28</v>
      </c>
      <c r="H779" s="2" t="s">
        <v>0</v>
      </c>
      <c r="I779" s="9">
        <v>8.2641000000000006E-2</v>
      </c>
      <c r="J779" s="10">
        <v>3.0529000000000001E-2</v>
      </c>
      <c r="K779" s="10">
        <v>0</v>
      </c>
      <c r="L779" s="10">
        <v>0</v>
      </c>
      <c r="M779" s="10">
        <v>0</v>
      </c>
      <c r="N779" s="10">
        <v>0</v>
      </c>
      <c r="O779" s="11">
        <v>0.29810500000000001</v>
      </c>
      <c r="P779" s="11">
        <v>0.237959</v>
      </c>
      <c r="Q779" s="11">
        <v>0.21454200000000001</v>
      </c>
      <c r="R779" s="11">
        <v>0</v>
      </c>
      <c r="S779" s="11">
        <v>0</v>
      </c>
      <c r="T779" s="11">
        <v>0</v>
      </c>
    </row>
    <row r="780" spans="2:20" ht="21" x14ac:dyDescent="0.3">
      <c r="B780" s="2" t="str">
        <f>CONCATENATE(Tabla2[[#This Row],[sistema]],Tabla2[[#This Row],[cia]],Tabla2[[#This Row],[producto]],Tabla2[[#This Row],[producto cia]],Tabla2[[#This Row],[tarifa]],Tabla2[[#This Row],[fee]])</f>
        <v>PENINSULAPLENITUDEFIJONAPOLES2.0TD-</v>
      </c>
      <c r="C780" s="2" t="s">
        <v>57</v>
      </c>
      <c r="D780" s="3" t="s">
        <v>92</v>
      </c>
      <c r="E780" s="2" t="s">
        <v>101</v>
      </c>
      <c r="F780" s="2" t="s">
        <v>94</v>
      </c>
      <c r="G780" s="2" t="s">
        <v>28</v>
      </c>
      <c r="H780" s="2" t="s">
        <v>0</v>
      </c>
      <c r="I780" s="9">
        <v>7.1681999999999996E-2</v>
      </c>
      <c r="J780" s="10">
        <v>1.4090999999999999E-2</v>
      </c>
      <c r="K780" s="10">
        <v>0</v>
      </c>
      <c r="L780" s="10">
        <v>0</v>
      </c>
      <c r="M780" s="10">
        <v>0</v>
      </c>
      <c r="N780" s="10">
        <v>0</v>
      </c>
      <c r="O780" s="11">
        <v>0.290105</v>
      </c>
      <c r="P780" s="11">
        <v>0.229959</v>
      </c>
      <c r="Q780" s="11">
        <v>0.206542</v>
      </c>
      <c r="R780" s="11">
        <v>0</v>
      </c>
      <c r="S780" s="11">
        <v>0</v>
      </c>
      <c r="T780" s="11">
        <v>0</v>
      </c>
    </row>
    <row r="781" spans="2:20" ht="21" x14ac:dyDescent="0.3">
      <c r="B781" s="2" t="str">
        <f>CONCATENATE(Tabla2[[#This Row],[sistema]],Tabla2[[#This Row],[cia]],Tabla2[[#This Row],[producto]],Tabla2[[#This Row],[producto cia]],Tabla2[[#This Row],[tarifa]],Tabla2[[#This Row],[fee]])</f>
        <v>PENINSULAPLENITUDEFIJOROMA2.0TD-</v>
      </c>
      <c r="C781" s="2" t="s">
        <v>57</v>
      </c>
      <c r="D781" s="3" t="s">
        <v>92</v>
      </c>
      <c r="E781" s="2" t="s">
        <v>101</v>
      </c>
      <c r="F781" s="2" t="s">
        <v>95</v>
      </c>
      <c r="G781" s="2" t="s">
        <v>28</v>
      </c>
      <c r="H781" s="2" t="s">
        <v>0</v>
      </c>
      <c r="I781" s="9">
        <v>7.1681999999999996E-2</v>
      </c>
      <c r="J781" s="10">
        <v>1.4090999999999999E-2</v>
      </c>
      <c r="K781" s="10">
        <v>0</v>
      </c>
      <c r="L781" s="10">
        <v>0</v>
      </c>
      <c r="M781" s="10">
        <v>0</v>
      </c>
      <c r="N781" s="10">
        <v>0</v>
      </c>
      <c r="O781" s="11">
        <v>0.293105</v>
      </c>
      <c r="P781" s="11">
        <v>0.232959</v>
      </c>
      <c r="Q781" s="11">
        <v>0.20954200000000001</v>
      </c>
      <c r="R781" s="11">
        <v>0</v>
      </c>
      <c r="S781" s="11">
        <v>0</v>
      </c>
      <c r="T781" s="11">
        <v>0</v>
      </c>
    </row>
    <row r="782" spans="2:20" ht="21" x14ac:dyDescent="0.3">
      <c r="B782" s="2" t="str">
        <f>CONCATENATE(Tabla2[[#This Row],[sistema]],Tabla2[[#This Row],[cia]],Tabla2[[#This Row],[producto]],Tabla2[[#This Row],[producto cia]],Tabla2[[#This Row],[tarifa]],Tabla2[[#This Row],[fee]])</f>
        <v>PENINSULAPLENITUDEFIJOVENECIA2.0TD-</v>
      </c>
      <c r="C782" s="2" t="s">
        <v>57</v>
      </c>
      <c r="D782" s="3" t="s">
        <v>92</v>
      </c>
      <c r="E782" s="2" t="s">
        <v>101</v>
      </c>
      <c r="F782" s="2" t="s">
        <v>96</v>
      </c>
      <c r="G782" s="2" t="s">
        <v>28</v>
      </c>
      <c r="H782" s="2" t="s">
        <v>0</v>
      </c>
      <c r="I782" s="9">
        <v>8.2641000000000006E-2</v>
      </c>
      <c r="J782" s="10">
        <v>3.0529000000000001E-2</v>
      </c>
      <c r="K782" s="10">
        <v>0</v>
      </c>
      <c r="L782" s="10">
        <v>0</v>
      </c>
      <c r="M782" s="10">
        <v>0</v>
      </c>
      <c r="N782" s="10">
        <v>0</v>
      </c>
      <c r="O782" s="11">
        <v>0.29510500000000001</v>
      </c>
      <c r="P782" s="11">
        <v>0.234959</v>
      </c>
      <c r="Q782" s="11">
        <v>0.21154200000000001</v>
      </c>
      <c r="R782" s="11">
        <v>0</v>
      </c>
      <c r="S782" s="11">
        <v>0</v>
      </c>
      <c r="T782" s="11">
        <v>0</v>
      </c>
    </row>
    <row r="783" spans="2:20" ht="21" x14ac:dyDescent="0.3">
      <c r="B783" s="2" t="str">
        <f>CONCATENATE(Tabla2[[#This Row],[sistema]],Tabla2[[#This Row],[cia]],Tabla2[[#This Row],[producto]],Tabla2[[#This Row],[producto cia]],Tabla2[[#This Row],[tarifa]],Tabla2[[#This Row],[fee]])</f>
        <v>PENINSULAPLENITUDEFIJOFACIL MILAN3.0TD-</v>
      </c>
      <c r="C783" s="2" t="s">
        <v>57</v>
      </c>
      <c r="D783" s="3" t="s">
        <v>92</v>
      </c>
      <c r="E783" s="2" t="s">
        <v>101</v>
      </c>
      <c r="F783" s="2" t="s">
        <v>224</v>
      </c>
      <c r="G783" s="2" t="s">
        <v>33</v>
      </c>
      <c r="H783" s="2" t="s">
        <v>0</v>
      </c>
      <c r="I783" s="9">
        <v>3.9562E-2</v>
      </c>
      <c r="J783" s="10">
        <v>3.0485999999999999E-2</v>
      </c>
      <c r="K783" s="10">
        <v>1.9515999999999999E-2</v>
      </c>
      <c r="L783" s="10">
        <v>1.7089E-2</v>
      </c>
      <c r="M783" s="10">
        <v>1.7965999999999999E-2</v>
      </c>
      <c r="N783" s="10">
        <v>1.5837E-2</v>
      </c>
      <c r="O783" s="11">
        <v>0.36087599999999997</v>
      </c>
      <c r="P783" s="11">
        <v>0.36087599999999997</v>
      </c>
      <c r="Q783" s="11">
        <v>0.36087599999999997</v>
      </c>
      <c r="R783" s="11">
        <v>0.36087599999999997</v>
      </c>
      <c r="S783" s="11">
        <v>0.36087599999999997</v>
      </c>
      <c r="T783" s="11">
        <v>0.36087599999999997</v>
      </c>
    </row>
    <row r="784" spans="2:20" ht="21" x14ac:dyDescent="0.3">
      <c r="B784" s="2" t="str">
        <f>CONCATENATE(Tabla2[[#This Row],[sistema]],Tabla2[[#This Row],[cia]],Tabla2[[#This Row],[producto]],Tabla2[[#This Row],[producto cia]],Tabla2[[#This Row],[tarifa]],Tabla2[[#This Row],[fee]])</f>
        <v>PENINSULAPLENITUDEFIJOFACIL NAPOLES 3.0TD-</v>
      </c>
      <c r="C784" s="2" t="s">
        <v>57</v>
      </c>
      <c r="D784" s="3" t="s">
        <v>92</v>
      </c>
      <c r="E784" s="2" t="s">
        <v>101</v>
      </c>
      <c r="F784" s="2" t="s">
        <v>225</v>
      </c>
      <c r="G784" s="2" t="s">
        <v>33</v>
      </c>
      <c r="H784" s="2" t="s">
        <v>0</v>
      </c>
      <c r="I784" s="9">
        <v>3.9562E-2</v>
      </c>
      <c r="J784" s="10">
        <v>3.0485999999999999E-2</v>
      </c>
      <c r="K784" s="10">
        <v>1.4036E-2</v>
      </c>
      <c r="L784" s="10">
        <v>1.7089E-2</v>
      </c>
      <c r="M784" s="10">
        <v>1.2487E-2</v>
      </c>
      <c r="N784" s="10">
        <v>1.0357999999999999E-2</v>
      </c>
      <c r="O784" s="11">
        <v>0.330876</v>
      </c>
      <c r="P784" s="11">
        <v>0.330876</v>
      </c>
      <c r="Q784" s="11">
        <v>0.330876</v>
      </c>
      <c r="R784" s="11">
        <v>0.330876</v>
      </c>
      <c r="S784" s="11">
        <v>0.330876</v>
      </c>
      <c r="T784" s="11">
        <v>0.330876</v>
      </c>
    </row>
    <row r="785" spans="2:20" ht="21" x14ac:dyDescent="0.3">
      <c r="B785" s="2" t="str">
        <f>CONCATENATE(Tabla2[[#This Row],[sistema]],Tabla2[[#This Row],[cia]],Tabla2[[#This Row],[producto]],Tabla2[[#This Row],[producto cia]],Tabla2[[#This Row],[tarifa]],Tabla2[[#This Row],[fee]])</f>
        <v>PENINSULAPLENITUDEFIJOFACIL ROMA 3.0TD-</v>
      </c>
      <c r="C785" s="2" t="s">
        <v>57</v>
      </c>
      <c r="D785" s="3" t="s">
        <v>92</v>
      </c>
      <c r="E785" s="2" t="s">
        <v>101</v>
      </c>
      <c r="F785" s="2" t="s">
        <v>226</v>
      </c>
      <c r="G785" s="2" t="s">
        <v>33</v>
      </c>
      <c r="H785" s="2" t="s">
        <v>0</v>
      </c>
      <c r="I785" s="9">
        <v>3.9562E-2</v>
      </c>
      <c r="J785" s="10">
        <v>3.0485999999999999E-2</v>
      </c>
      <c r="K785" s="10">
        <v>1.9515999999999999E-2</v>
      </c>
      <c r="L785" s="10">
        <v>1.7089E-2</v>
      </c>
      <c r="M785" s="10">
        <v>1.7965999999999999E-2</v>
      </c>
      <c r="N785" s="10">
        <v>1.5837E-2</v>
      </c>
      <c r="O785" s="11">
        <v>0.34087600000000001</v>
      </c>
      <c r="P785" s="11">
        <v>0.34087600000000001</v>
      </c>
      <c r="Q785" s="11">
        <v>0.34087600000000001</v>
      </c>
      <c r="R785" s="11">
        <v>0.34087600000000001</v>
      </c>
      <c r="S785" s="11">
        <v>0.34087600000000001</v>
      </c>
      <c r="T785" s="11">
        <v>0.34087600000000001</v>
      </c>
    </row>
    <row r="786" spans="2:20" ht="21" x14ac:dyDescent="0.3">
      <c r="B786" s="2" t="str">
        <f>CONCATENATE(Tabla2[[#This Row],[sistema]],Tabla2[[#This Row],[cia]],Tabla2[[#This Row],[producto]],Tabla2[[#This Row],[producto cia]],Tabla2[[#This Row],[tarifa]],Tabla2[[#This Row],[fee]])</f>
        <v>PENINSULAPLENITUDEFIJOFACIL VENECIA3.0TD-</v>
      </c>
      <c r="C786" s="2" t="s">
        <v>57</v>
      </c>
      <c r="D786" s="3" t="s">
        <v>92</v>
      </c>
      <c r="E786" s="2" t="s">
        <v>101</v>
      </c>
      <c r="F786" s="2" t="s">
        <v>227</v>
      </c>
      <c r="G786" s="2" t="s">
        <v>33</v>
      </c>
      <c r="H786" s="2" t="s">
        <v>0</v>
      </c>
      <c r="I786" s="9">
        <v>3.9562E-2</v>
      </c>
      <c r="J786" s="10">
        <v>3.0485999999999999E-2</v>
      </c>
      <c r="K786" s="10">
        <v>1.9515999999999999E-2</v>
      </c>
      <c r="L786" s="10">
        <v>1.7089E-2</v>
      </c>
      <c r="M786" s="10">
        <v>1.7965999999999999E-2</v>
      </c>
      <c r="N786" s="10">
        <v>1.5837E-2</v>
      </c>
      <c r="O786" s="11">
        <v>0.35587600000000003</v>
      </c>
      <c r="P786" s="11">
        <v>0.35587600000000003</v>
      </c>
      <c r="Q786" s="11">
        <v>0.35587600000000003</v>
      </c>
      <c r="R786" s="11">
        <v>0.35587600000000003</v>
      </c>
      <c r="S786" s="11">
        <v>0.35587600000000003</v>
      </c>
      <c r="T786" s="11">
        <v>0.35587600000000003</v>
      </c>
    </row>
    <row r="787" spans="2:20" ht="21" x14ac:dyDescent="0.3">
      <c r="B787" s="2" t="str">
        <f>CONCATENATE(Tabla2[[#This Row],[sistema]],Tabla2[[#This Row],[cia]],Tabla2[[#This Row],[producto]],Tabla2[[#This Row],[producto cia]],Tabla2[[#This Row],[tarifa]],Tabla2[[#This Row],[fee]])</f>
        <v>PENINSULAPLENITUDEFIJOMILAN3.0TD-</v>
      </c>
      <c r="C787" s="2" t="s">
        <v>57</v>
      </c>
      <c r="D787" s="3" t="s">
        <v>92</v>
      </c>
      <c r="E787" s="2" t="s">
        <v>101</v>
      </c>
      <c r="F787" s="2" t="s">
        <v>93</v>
      </c>
      <c r="G787" s="2" t="s">
        <v>33</v>
      </c>
      <c r="H787" s="2" t="s">
        <v>0</v>
      </c>
      <c r="I787" s="9">
        <v>4.7780999999999997E-2</v>
      </c>
      <c r="J787" s="10">
        <v>3.8705000000000003E-2</v>
      </c>
      <c r="K787" s="10">
        <v>2.2256000000000001E-2</v>
      </c>
      <c r="L787" s="10">
        <v>1.9828999999999999E-2</v>
      </c>
      <c r="M787" s="10">
        <v>1.5226E-2</v>
      </c>
      <c r="N787" s="10">
        <v>1.3096999999999999E-2</v>
      </c>
      <c r="O787" s="11">
        <v>0.39157599999999998</v>
      </c>
      <c r="P787" s="11">
        <v>0.37277199999999999</v>
      </c>
      <c r="Q787" s="11">
        <v>0.34056399999999998</v>
      </c>
      <c r="R787" s="11">
        <v>0.33491700000000002</v>
      </c>
      <c r="S787" s="11">
        <v>0.31696600000000003</v>
      </c>
      <c r="T787" s="11">
        <v>0.33360600000000001</v>
      </c>
    </row>
    <row r="788" spans="2:20" ht="21" x14ac:dyDescent="0.3">
      <c r="B788" s="2" t="str">
        <f>CONCATENATE(Tabla2[[#This Row],[sistema]],Tabla2[[#This Row],[cia]],Tabla2[[#This Row],[producto]],Tabla2[[#This Row],[producto cia]],Tabla2[[#This Row],[tarifa]],Tabla2[[#This Row],[fee]])</f>
        <v>PENINSULAPLENITUDEFIJONAPOLES3.0TD-</v>
      </c>
      <c r="C788" s="2" t="s">
        <v>57</v>
      </c>
      <c r="D788" s="3" t="s">
        <v>92</v>
      </c>
      <c r="E788" s="2" t="s">
        <v>101</v>
      </c>
      <c r="F788" s="2" t="s">
        <v>94</v>
      </c>
      <c r="G788" s="2" t="s">
        <v>33</v>
      </c>
      <c r="H788" s="2" t="s">
        <v>0</v>
      </c>
      <c r="I788" s="9">
        <v>3.9562E-2</v>
      </c>
      <c r="J788" s="10">
        <v>3.0485999999999999E-2</v>
      </c>
      <c r="K788" s="10">
        <v>1.4036E-2</v>
      </c>
      <c r="L788" s="10">
        <v>1.1610000000000001E-2</v>
      </c>
      <c r="M788" s="10">
        <v>7.0070000000000002E-3</v>
      </c>
      <c r="N788" s="10">
        <v>4.8780000000000004E-3</v>
      </c>
      <c r="O788" s="11">
        <v>0.38657599999999998</v>
      </c>
      <c r="P788" s="11">
        <v>0.36777199999999999</v>
      </c>
      <c r="Q788" s="11">
        <v>0.33556399999999997</v>
      </c>
      <c r="R788" s="11">
        <v>0.32991700000000002</v>
      </c>
      <c r="S788" s="11">
        <v>0.31196600000000002</v>
      </c>
      <c r="T788" s="11">
        <v>0.32860600000000001</v>
      </c>
    </row>
    <row r="789" spans="2:20" ht="21" x14ac:dyDescent="0.3">
      <c r="B789" s="2" t="str">
        <f>CONCATENATE(Tabla2[[#This Row],[sistema]],Tabla2[[#This Row],[cia]],Tabla2[[#This Row],[producto]],Tabla2[[#This Row],[producto cia]],Tabla2[[#This Row],[tarifa]],Tabla2[[#This Row],[fee]])</f>
        <v>PENINSULAPLENITUDEFIJOROMA3.0TD-</v>
      </c>
      <c r="C789" s="2" t="s">
        <v>57</v>
      </c>
      <c r="D789" s="3" t="s">
        <v>92</v>
      </c>
      <c r="E789" s="2" t="s">
        <v>101</v>
      </c>
      <c r="F789" s="2" t="s">
        <v>95</v>
      </c>
      <c r="G789" s="2" t="s">
        <v>33</v>
      </c>
      <c r="H789" s="2" t="s">
        <v>0</v>
      </c>
      <c r="I789" s="9">
        <v>3.9562E-2</v>
      </c>
      <c r="J789" s="10">
        <v>3.0485999999999999E-2</v>
      </c>
      <c r="K789" s="10">
        <v>1.4036E-2</v>
      </c>
      <c r="L789" s="10">
        <v>1.9828999999999999E-2</v>
      </c>
      <c r="M789" s="10">
        <v>1.5226E-2</v>
      </c>
      <c r="N789" s="10">
        <v>1.3096999999999999E-2</v>
      </c>
      <c r="O789" s="11">
        <v>0.38657599999999998</v>
      </c>
      <c r="P789" s="11">
        <v>0.36777199999999999</v>
      </c>
      <c r="Q789" s="11">
        <v>0.33556399999999997</v>
      </c>
      <c r="R789" s="11">
        <v>0.32991700000000002</v>
      </c>
      <c r="S789" s="11">
        <v>0.31196600000000002</v>
      </c>
      <c r="T789" s="11">
        <v>0.32860600000000001</v>
      </c>
    </row>
    <row r="790" spans="2:20" ht="21" x14ac:dyDescent="0.3">
      <c r="B790" s="2" t="str">
        <f>CONCATENATE(Tabla2[[#This Row],[sistema]],Tabla2[[#This Row],[cia]],Tabla2[[#This Row],[producto]],Tabla2[[#This Row],[producto cia]],Tabla2[[#This Row],[tarifa]],Tabla2[[#This Row],[fee]])</f>
        <v>PENINSULAPLENITUDEFIJOVENECIA3.0TD-</v>
      </c>
      <c r="C790" s="2" t="s">
        <v>57</v>
      </c>
      <c r="D790" s="3" t="s">
        <v>92</v>
      </c>
      <c r="E790" s="2" t="s">
        <v>101</v>
      </c>
      <c r="F790" s="2" t="s">
        <v>96</v>
      </c>
      <c r="G790" s="2" t="s">
        <v>33</v>
      </c>
      <c r="H790" s="2" t="s">
        <v>0</v>
      </c>
      <c r="I790" s="9">
        <v>4.7780999999999997E-2</v>
      </c>
      <c r="J790" s="10">
        <v>3.8705000000000003E-2</v>
      </c>
      <c r="K790" s="10">
        <v>2.2256000000000001E-2</v>
      </c>
      <c r="L790" s="10">
        <v>1.9828999999999999E-2</v>
      </c>
      <c r="M790" s="10">
        <v>1.5226E-2</v>
      </c>
      <c r="N790" s="10">
        <v>1.3096999999999999E-2</v>
      </c>
      <c r="O790" s="11">
        <v>0.38885760000000003</v>
      </c>
      <c r="P790" s="11">
        <v>0.36977199999999999</v>
      </c>
      <c r="Q790" s="11">
        <v>0.33756399999999998</v>
      </c>
      <c r="R790" s="11">
        <v>0.33191700000000002</v>
      </c>
      <c r="S790" s="11">
        <v>0.31396600000000002</v>
      </c>
      <c r="T790" s="11">
        <v>0.33060600000000001</v>
      </c>
    </row>
    <row r="791" spans="2:20" ht="21" x14ac:dyDescent="0.3">
      <c r="B791" s="2" t="str">
        <f>CONCATENATE(Tabla2[[#This Row],[sistema]],Tabla2[[#This Row],[cia]],Tabla2[[#This Row],[producto]],Tabla2[[#This Row],[producto cia]],Tabla2[[#This Row],[tarifa]],Tabla2[[#This Row],[fee]])</f>
        <v>PENINSULAPLENITUDEFIJOMILAN6.1TD-</v>
      </c>
      <c r="C791" s="2" t="s">
        <v>57</v>
      </c>
      <c r="D791" s="3" t="s">
        <v>92</v>
      </c>
      <c r="E791" s="2" t="s">
        <v>101</v>
      </c>
      <c r="F791" s="2" t="s">
        <v>93</v>
      </c>
      <c r="G791" s="2" t="s">
        <v>34</v>
      </c>
      <c r="H791" s="2" t="s">
        <v>0</v>
      </c>
      <c r="I791" s="9">
        <v>6.9636000000000003E-2</v>
      </c>
      <c r="J791" s="10">
        <v>6.4030000000000004E-2</v>
      </c>
      <c r="K791" s="10">
        <v>3.9666E-2</v>
      </c>
      <c r="L791" s="10">
        <v>3.3029000000000003E-2</v>
      </c>
      <c r="M791" s="10">
        <v>1.3677E-2</v>
      </c>
      <c r="N791" s="10">
        <v>1.1466E-2</v>
      </c>
      <c r="O791" s="11">
        <v>0.46133299999999999</v>
      </c>
      <c r="P791" s="11">
        <v>0.44348599999999999</v>
      </c>
      <c r="Q791" s="11">
        <v>0.419742</v>
      </c>
      <c r="R791" s="11">
        <v>0.41581499999999999</v>
      </c>
      <c r="S791" s="11">
        <v>0.38964799999999999</v>
      </c>
      <c r="T791" s="11">
        <v>0.40984300000000001</v>
      </c>
    </row>
    <row r="792" spans="2:20" ht="21" x14ac:dyDescent="0.3">
      <c r="B792" s="2" t="str">
        <f>CONCATENATE(Tabla2[[#This Row],[sistema]],Tabla2[[#This Row],[cia]],Tabla2[[#This Row],[producto]],Tabla2[[#This Row],[producto cia]],Tabla2[[#This Row],[tarifa]],Tabla2[[#This Row],[fee]])</f>
        <v>PENINSULAPLENITUDEFIJONAPOLES6.1TD-</v>
      </c>
      <c r="C792" s="2" t="s">
        <v>57</v>
      </c>
      <c r="D792" s="3" t="s">
        <v>92</v>
      </c>
      <c r="E792" s="2" t="s">
        <v>101</v>
      </c>
      <c r="F792" s="2" t="s">
        <v>94</v>
      </c>
      <c r="G792" s="2" t="s">
        <v>34</v>
      </c>
      <c r="H792" s="2" t="s">
        <v>0</v>
      </c>
      <c r="I792" s="9">
        <v>6.1416999999999999E-2</v>
      </c>
      <c r="J792" s="10">
        <v>5.5809999999999998E-2</v>
      </c>
      <c r="K792" s="10">
        <v>3.1447000000000003E-2</v>
      </c>
      <c r="L792" s="10">
        <v>2.4809000000000001E-2</v>
      </c>
      <c r="M792" s="10">
        <v>5.4580000000000002E-3</v>
      </c>
      <c r="N792" s="10">
        <v>3.2469999999999999E-3</v>
      </c>
      <c r="O792" s="11">
        <v>0.45633299999999999</v>
      </c>
      <c r="P792" s="11">
        <v>0.43848599999999999</v>
      </c>
      <c r="Q792" s="11">
        <v>0.414742</v>
      </c>
      <c r="R792" s="11">
        <v>0.41081499999999999</v>
      </c>
      <c r="S792" s="11">
        <v>0.38464799999999999</v>
      </c>
      <c r="T792" s="11">
        <v>0.40484300000000001</v>
      </c>
    </row>
    <row r="793" spans="2:20" ht="21" x14ac:dyDescent="0.3">
      <c r="B793" s="2" t="str">
        <f>CONCATENATE(Tabla2[[#This Row],[sistema]],Tabla2[[#This Row],[cia]],Tabla2[[#This Row],[producto]],Tabla2[[#This Row],[producto cia]],Tabla2[[#This Row],[tarifa]],Tabla2[[#This Row],[fee]])</f>
        <v>PENINSULAPLENITUDEFIJOROMA6.1TD-</v>
      </c>
      <c r="C793" s="2" t="s">
        <v>57</v>
      </c>
      <c r="D793" s="3" t="s">
        <v>92</v>
      </c>
      <c r="E793" s="2" t="s">
        <v>101</v>
      </c>
      <c r="F793" s="2" t="s">
        <v>95</v>
      </c>
      <c r="G793" s="2" t="s">
        <v>34</v>
      </c>
      <c r="H793" s="2" t="s">
        <v>0</v>
      </c>
      <c r="I793" s="9">
        <v>6.9636000000000003E-2</v>
      </c>
      <c r="J793" s="10">
        <v>6.4030000000000004E-2</v>
      </c>
      <c r="K793" s="10">
        <v>3.9666E-2</v>
      </c>
      <c r="L793" s="10">
        <v>3.3029000000000003E-2</v>
      </c>
      <c r="M793" s="10">
        <v>1.3677E-2</v>
      </c>
      <c r="N793" s="10">
        <v>1.1466E-2</v>
      </c>
      <c r="O793" s="11">
        <v>0.45633299999999999</v>
      </c>
      <c r="P793" s="11">
        <v>0.43848599999999999</v>
      </c>
      <c r="Q793" s="11">
        <v>0.414742</v>
      </c>
      <c r="R793" s="11">
        <v>0.41081499999999999</v>
      </c>
      <c r="S793" s="11">
        <v>0.38464799999999999</v>
      </c>
      <c r="T793" s="11">
        <v>0.40484300000000001</v>
      </c>
    </row>
    <row r="794" spans="2:20" ht="21" x14ac:dyDescent="0.3">
      <c r="B794" s="2" t="str">
        <f>CONCATENATE(Tabla2[[#This Row],[sistema]],Tabla2[[#This Row],[cia]],Tabla2[[#This Row],[producto]],Tabla2[[#This Row],[producto cia]],Tabla2[[#This Row],[tarifa]],Tabla2[[#This Row],[fee]])</f>
        <v>PENINSULAPLENITUDEFIJOVENECIA6.1TD-</v>
      </c>
      <c r="C794" s="2" t="s">
        <v>57</v>
      </c>
      <c r="D794" s="3" t="s">
        <v>92</v>
      </c>
      <c r="E794" s="2" t="s">
        <v>101</v>
      </c>
      <c r="F794" s="2" t="s">
        <v>96</v>
      </c>
      <c r="G794" s="2" t="s">
        <v>34</v>
      </c>
      <c r="H794" s="2" t="s">
        <v>0</v>
      </c>
      <c r="I794" s="9">
        <v>6.9636000000000003E-2</v>
      </c>
      <c r="J794" s="10">
        <v>6.4030000000000004E-2</v>
      </c>
      <c r="K794" s="10">
        <v>3.9666E-2</v>
      </c>
      <c r="L794" s="10">
        <v>3.3029000000000003E-2</v>
      </c>
      <c r="M794" s="10">
        <v>1.3677E-2</v>
      </c>
      <c r="N794" s="10">
        <v>1.1466E-2</v>
      </c>
      <c r="O794" s="11">
        <v>0.45833299999999999</v>
      </c>
      <c r="P794" s="11">
        <v>0.44048599999999999</v>
      </c>
      <c r="Q794" s="11">
        <v>0.416742</v>
      </c>
      <c r="R794" s="11">
        <v>0.41281499999999999</v>
      </c>
      <c r="S794" s="11">
        <v>0.38664799999999999</v>
      </c>
      <c r="T794" s="11">
        <v>0.40684300000000001</v>
      </c>
    </row>
    <row r="795" spans="2:20" ht="21" x14ac:dyDescent="0.3">
      <c r="B795" s="2" t="str">
        <f>CONCATENATE(Tabla2[[#This Row],[sistema]],Tabla2[[#This Row],[cia]],Tabla2[[#This Row],[producto]],Tabla2[[#This Row],[producto cia]],Tabla2[[#This Row],[tarifa]],Tabla2[[#This Row],[fee]])</f>
        <v>PENINSULATOTALFIJOCLASICA2.0TD-</v>
      </c>
      <c r="C795" s="2" t="s">
        <v>57</v>
      </c>
      <c r="D795" s="3" t="s">
        <v>228</v>
      </c>
      <c r="E795" s="2" t="s">
        <v>101</v>
      </c>
      <c r="F795" s="2" t="s">
        <v>229</v>
      </c>
      <c r="G795" s="2" t="s">
        <v>28</v>
      </c>
      <c r="H795" s="2" t="s">
        <v>0</v>
      </c>
      <c r="I795" s="9">
        <v>6.9542739726027397E-2</v>
      </c>
      <c r="J795" s="10">
        <v>3.6786301369863012E-3</v>
      </c>
      <c r="K795" s="10">
        <v>0</v>
      </c>
      <c r="L795" s="10">
        <v>0</v>
      </c>
      <c r="M795" s="10">
        <v>0</v>
      </c>
      <c r="N795" s="10">
        <v>0</v>
      </c>
      <c r="O795" s="11">
        <v>0.22811699999999999</v>
      </c>
      <c r="P795" s="11">
        <v>0.17533000000000001</v>
      </c>
      <c r="Q795" s="11">
        <v>0.153505</v>
      </c>
      <c r="R795" s="11">
        <v>0</v>
      </c>
      <c r="S795" s="11">
        <v>0</v>
      </c>
      <c r="T795" s="11">
        <v>0</v>
      </c>
    </row>
    <row r="796" spans="2:20" ht="21" x14ac:dyDescent="0.3">
      <c r="B796" s="2" t="str">
        <f>CONCATENATE(Tabla2[[#This Row],[sistema]],Tabla2[[#This Row],[cia]],Tabla2[[#This Row],[producto]],Tabla2[[#This Row],[producto cia]],Tabla2[[#This Row],[tarifa]],Tabla2[[#This Row],[fee]])</f>
        <v>PENINSULATOTALFIJOCLASICA ETOP2.0TD-</v>
      </c>
      <c r="C796" s="2" t="s">
        <v>57</v>
      </c>
      <c r="D796" s="3" t="s">
        <v>228</v>
      </c>
      <c r="E796" s="2" t="s">
        <v>101</v>
      </c>
      <c r="F796" s="2" t="s">
        <v>230</v>
      </c>
      <c r="G796" s="2" t="s">
        <v>28</v>
      </c>
      <c r="H796" s="2" t="s">
        <v>0</v>
      </c>
      <c r="I796" s="9">
        <v>0.104</v>
      </c>
      <c r="J796" s="10">
        <v>3.7999999999999999E-2</v>
      </c>
      <c r="K796" s="10">
        <v>0</v>
      </c>
      <c r="L796" s="10">
        <v>0</v>
      </c>
      <c r="M796" s="10">
        <v>0</v>
      </c>
      <c r="N796" s="10">
        <v>0</v>
      </c>
      <c r="O796" s="11">
        <v>0.204265</v>
      </c>
      <c r="P796" s="11">
        <v>0.151478</v>
      </c>
      <c r="Q796" s="11">
        <v>0.12965299999999999</v>
      </c>
      <c r="R796" s="11">
        <v>0</v>
      </c>
      <c r="S796" s="11">
        <v>0</v>
      </c>
      <c r="T796" s="11">
        <v>0</v>
      </c>
    </row>
    <row r="797" spans="2:20" ht="21" x14ac:dyDescent="0.3">
      <c r="B797" s="2" t="str">
        <f>CONCATENATE(Tabla2[[#This Row],[sistema]],Tabla2[[#This Row],[cia]],Tabla2[[#This Row],[producto]],Tabla2[[#This Row],[producto cia]],Tabla2[[#This Row],[tarifa]],Tabla2[[#This Row],[fee]])</f>
        <v>PENINSULATOTALFIJOCLASICA ETOP UNICA2.0TD-</v>
      </c>
      <c r="C797" s="2" t="s">
        <v>57</v>
      </c>
      <c r="D797" s="3" t="s">
        <v>228</v>
      </c>
      <c r="E797" s="2" t="s">
        <v>101</v>
      </c>
      <c r="F797" s="2" t="s">
        <v>231</v>
      </c>
      <c r="G797" s="2" t="s">
        <v>28</v>
      </c>
      <c r="H797" s="2" t="s">
        <v>0</v>
      </c>
      <c r="I797" s="9">
        <v>0.104</v>
      </c>
      <c r="J797" s="10">
        <v>3.7999999999999999E-2</v>
      </c>
      <c r="K797" s="10">
        <v>0</v>
      </c>
      <c r="L797" s="10">
        <v>0</v>
      </c>
      <c r="M797" s="10">
        <v>0</v>
      </c>
      <c r="N797" s="10">
        <v>0</v>
      </c>
      <c r="O797" s="11">
        <v>0.15792999999999999</v>
      </c>
      <c r="P797" s="11">
        <v>0.15792999999999999</v>
      </c>
      <c r="Q797" s="11">
        <v>0.15792999999999999</v>
      </c>
      <c r="R797" s="11">
        <v>0</v>
      </c>
      <c r="S797" s="11">
        <v>0</v>
      </c>
      <c r="T797" s="11">
        <v>0</v>
      </c>
    </row>
    <row r="798" spans="2:20" ht="21" x14ac:dyDescent="0.3">
      <c r="B798" s="2" t="str">
        <f>CONCATENATE(Tabla2[[#This Row],[sistema]],Tabla2[[#This Row],[cia]],Tabla2[[#This Row],[producto]],Tabla2[[#This Row],[producto cia]],Tabla2[[#This Row],[tarifa]],Tabla2[[#This Row],[fee]])</f>
        <v>PENINSULATOTALFIJOCLASICA LIBRE &gt;50012.0TD-</v>
      </c>
      <c r="C798" s="2" t="s">
        <v>57</v>
      </c>
      <c r="D798" s="3" t="s">
        <v>228</v>
      </c>
      <c r="E798" s="2" t="s">
        <v>101</v>
      </c>
      <c r="F798" s="2" t="s">
        <v>232</v>
      </c>
      <c r="G798" s="2" t="s">
        <v>28</v>
      </c>
      <c r="H798" s="2" t="s">
        <v>0</v>
      </c>
      <c r="I798" s="9">
        <v>6.9542739726027397E-2</v>
      </c>
      <c r="J798" s="10">
        <v>3.6786301369863012E-3</v>
      </c>
      <c r="K798" s="10">
        <v>0</v>
      </c>
      <c r="L798" s="10">
        <v>0</v>
      </c>
      <c r="M798" s="10">
        <v>0</v>
      </c>
      <c r="N798" s="10">
        <v>0</v>
      </c>
      <c r="O798" s="11">
        <v>0.23461699999999999</v>
      </c>
      <c r="P798" s="11">
        <v>0.18182999999999999</v>
      </c>
      <c r="Q798" s="11">
        <v>0.16005</v>
      </c>
      <c r="R798" s="11">
        <v>0</v>
      </c>
      <c r="S798" s="11">
        <v>0</v>
      </c>
      <c r="T798" s="11">
        <v>0</v>
      </c>
    </row>
    <row r="799" spans="2:20" ht="21" x14ac:dyDescent="0.3">
      <c r="B799" s="2" t="str">
        <f>CONCATENATE(Tabla2[[#This Row],[sistema]],Tabla2[[#This Row],[cia]],Tabla2[[#This Row],[producto]],Tabla2[[#This Row],[producto cia]],Tabla2[[#This Row],[tarifa]],Tabla2[[#This Row],[fee]])</f>
        <v>PENINSULATOTALFIJOCLASICA LIBRE 0-15002.0TD-</v>
      </c>
      <c r="C799" s="2" t="s">
        <v>57</v>
      </c>
      <c r="D799" s="3" t="s">
        <v>228</v>
      </c>
      <c r="E799" s="2" t="s">
        <v>101</v>
      </c>
      <c r="F799" s="2" t="s">
        <v>233</v>
      </c>
      <c r="G799" s="2" t="s">
        <v>28</v>
      </c>
      <c r="H799" s="2" t="s">
        <v>0</v>
      </c>
      <c r="I799" s="9">
        <v>6.9542739726027397E-2</v>
      </c>
      <c r="J799" s="10">
        <v>3.6786301369863012E-3</v>
      </c>
      <c r="K799" s="10">
        <v>0</v>
      </c>
      <c r="L799" s="10">
        <v>0</v>
      </c>
      <c r="M799" s="10">
        <v>0</v>
      </c>
      <c r="N799" s="10">
        <v>0</v>
      </c>
      <c r="O799" s="11">
        <v>0.242117</v>
      </c>
      <c r="P799" s="11">
        <v>0.18933</v>
      </c>
      <c r="Q799" s="11">
        <v>0.16750499999999999</v>
      </c>
      <c r="R799" s="11">
        <v>0</v>
      </c>
      <c r="S799" s="11">
        <v>0</v>
      </c>
      <c r="T799" s="11">
        <v>0</v>
      </c>
    </row>
    <row r="800" spans="2:20" ht="21" x14ac:dyDescent="0.3">
      <c r="B800" s="2" t="str">
        <f>CONCATENATE(Tabla2[[#This Row],[sistema]],Tabla2[[#This Row],[cia]],Tabla2[[#This Row],[producto]],Tabla2[[#This Row],[producto cia]],Tabla2[[#This Row],[tarifa]],Tabla2[[#This Row],[fee]])</f>
        <v>PENINSULATOTALFIJOCLASICA LIBRE 1501-30002.0TD-</v>
      </c>
      <c r="C800" s="2" t="s">
        <v>57</v>
      </c>
      <c r="D800" s="3" t="s">
        <v>228</v>
      </c>
      <c r="E800" s="2" t="s">
        <v>101</v>
      </c>
      <c r="F800" s="2" t="s">
        <v>234</v>
      </c>
      <c r="G800" s="2" t="s">
        <v>28</v>
      </c>
      <c r="H800" s="2" t="s">
        <v>0</v>
      </c>
      <c r="I800" s="9">
        <v>6.9542739726027397E-2</v>
      </c>
      <c r="J800" s="10">
        <v>3.6786301369863012E-3</v>
      </c>
      <c r="K800" s="10">
        <v>0</v>
      </c>
      <c r="L800" s="10">
        <v>0</v>
      </c>
      <c r="M800" s="10">
        <v>0</v>
      </c>
      <c r="N800" s="10">
        <v>0</v>
      </c>
      <c r="O800" s="11">
        <v>0.240117</v>
      </c>
      <c r="P800" s="11">
        <v>0.18733</v>
      </c>
      <c r="Q800" s="11">
        <v>0.16550500000000001</v>
      </c>
      <c r="R800" s="11">
        <v>0</v>
      </c>
      <c r="S800" s="11">
        <v>0</v>
      </c>
      <c r="T800" s="11">
        <v>0</v>
      </c>
    </row>
    <row r="801" spans="2:20" ht="21" x14ac:dyDescent="0.3">
      <c r="B801" s="2" t="str">
        <f>CONCATENATE(Tabla2[[#This Row],[sistema]],Tabla2[[#This Row],[cia]],Tabla2[[#This Row],[producto]],Tabla2[[#This Row],[producto cia]],Tabla2[[#This Row],[tarifa]],Tabla2[[#This Row],[fee]])</f>
        <v>PENINSULATOTALFIJOCLASICA LIBRE 3001-50002.0TD-</v>
      </c>
      <c r="C801" s="2" t="s">
        <v>57</v>
      </c>
      <c r="D801" s="3" t="s">
        <v>228</v>
      </c>
      <c r="E801" s="2" t="s">
        <v>101</v>
      </c>
      <c r="F801" s="2" t="s">
        <v>235</v>
      </c>
      <c r="G801" s="2" t="s">
        <v>28</v>
      </c>
      <c r="H801" s="2" t="s">
        <v>0</v>
      </c>
      <c r="I801" s="9">
        <v>6.9542739726027397E-2</v>
      </c>
      <c r="J801" s="10">
        <v>3.6786301369863012E-3</v>
      </c>
      <c r="K801" s="10">
        <v>0</v>
      </c>
      <c r="L801" s="10">
        <v>0</v>
      </c>
      <c r="M801" s="10">
        <v>0</v>
      </c>
      <c r="N801" s="10">
        <v>0</v>
      </c>
      <c r="O801" s="11">
        <v>0.23461699999999999</v>
      </c>
      <c r="P801" s="11">
        <v>0.18182999999999999</v>
      </c>
      <c r="Q801" s="11">
        <v>0.16000500000000001</v>
      </c>
      <c r="R801" s="11">
        <v>0</v>
      </c>
      <c r="S801" s="11">
        <v>0</v>
      </c>
      <c r="T801" s="11">
        <v>0</v>
      </c>
    </row>
    <row r="802" spans="2:20" ht="21" x14ac:dyDescent="0.3">
      <c r="B802" s="2" t="str">
        <f>CONCATENATE(Tabla2[[#This Row],[sistema]],Tabla2[[#This Row],[cia]],Tabla2[[#This Row],[producto]],Tabla2[[#This Row],[producto cia]],Tabla2[[#This Row],[tarifa]],Tabla2[[#This Row],[fee]])</f>
        <v>PENINSULATOTALFIJOCLASICA LIBRE UNICA &gt;50012.0TD-</v>
      </c>
      <c r="C802" s="2" t="s">
        <v>57</v>
      </c>
      <c r="D802" s="3" t="s">
        <v>228</v>
      </c>
      <c r="E802" s="2" t="s">
        <v>101</v>
      </c>
      <c r="F802" s="2" t="s">
        <v>236</v>
      </c>
      <c r="G802" s="2" t="s">
        <v>28</v>
      </c>
      <c r="H802" s="2" t="s">
        <v>0</v>
      </c>
      <c r="I802" s="9">
        <v>6.9542739726027397E-2</v>
      </c>
      <c r="J802" s="10">
        <v>3.6786301369863012E-3</v>
      </c>
      <c r="K802" s="10">
        <v>0</v>
      </c>
      <c r="L802" s="10">
        <v>0</v>
      </c>
      <c r="M802" s="10">
        <v>0</v>
      </c>
      <c r="N802" s="10">
        <v>0</v>
      </c>
      <c r="O802" s="11">
        <v>0.188282</v>
      </c>
      <c r="P802" s="11">
        <v>0.188282</v>
      </c>
      <c r="Q802" s="11">
        <v>0.188282</v>
      </c>
      <c r="R802" s="11">
        <v>0</v>
      </c>
      <c r="S802" s="11">
        <v>0</v>
      </c>
      <c r="T802" s="11">
        <v>0</v>
      </c>
    </row>
    <row r="803" spans="2:20" ht="21" x14ac:dyDescent="0.3">
      <c r="B803" s="2" t="str">
        <f>CONCATENATE(Tabla2[[#This Row],[sistema]],Tabla2[[#This Row],[cia]],Tabla2[[#This Row],[producto]],Tabla2[[#This Row],[producto cia]],Tabla2[[#This Row],[tarifa]],Tabla2[[#This Row],[fee]])</f>
        <v>PENINSULATOTALFIJOCLASICA LIBRE UNICA 0-15002.0TD-</v>
      </c>
      <c r="C803" s="2" t="s">
        <v>57</v>
      </c>
      <c r="D803" s="3" t="s">
        <v>228</v>
      </c>
      <c r="E803" s="2" t="s">
        <v>101</v>
      </c>
      <c r="F803" s="2" t="s">
        <v>237</v>
      </c>
      <c r="G803" s="2" t="s">
        <v>28</v>
      </c>
      <c r="H803" s="2" t="s">
        <v>0</v>
      </c>
      <c r="I803" s="9">
        <v>6.9542739726027397E-2</v>
      </c>
      <c r="J803" s="10">
        <v>3.6786301369863012E-3</v>
      </c>
      <c r="K803" s="10">
        <v>0</v>
      </c>
      <c r="L803" s="10">
        <v>0</v>
      </c>
      <c r="M803" s="10">
        <v>0</v>
      </c>
      <c r="N803" s="10">
        <v>0</v>
      </c>
      <c r="O803" s="11">
        <v>0.19578200000000001</v>
      </c>
      <c r="P803" s="11">
        <v>0.19578200000000001</v>
      </c>
      <c r="Q803" s="11">
        <v>0.19578200000000001</v>
      </c>
      <c r="R803" s="11">
        <v>0</v>
      </c>
      <c r="S803" s="11">
        <v>0</v>
      </c>
      <c r="T803" s="11">
        <v>0</v>
      </c>
    </row>
    <row r="804" spans="2:20" ht="21" x14ac:dyDescent="0.3">
      <c r="B804" s="2" t="str">
        <f>CONCATENATE(Tabla2[[#This Row],[sistema]],Tabla2[[#This Row],[cia]],Tabla2[[#This Row],[producto]],Tabla2[[#This Row],[producto cia]],Tabla2[[#This Row],[tarifa]],Tabla2[[#This Row],[fee]])</f>
        <v>PENINSULATOTALFIJOCLASICA LIBRE UNICA 1501-30002.0TD-</v>
      </c>
      <c r="C804" s="2" t="s">
        <v>57</v>
      </c>
      <c r="D804" s="3" t="s">
        <v>228</v>
      </c>
      <c r="E804" s="2" t="s">
        <v>101</v>
      </c>
      <c r="F804" s="2" t="s">
        <v>238</v>
      </c>
      <c r="G804" s="2" t="s">
        <v>28</v>
      </c>
      <c r="H804" s="2" t="s">
        <v>0</v>
      </c>
      <c r="I804" s="9">
        <v>6.9542739726027397E-2</v>
      </c>
      <c r="J804" s="10">
        <v>3.6786301369863012E-3</v>
      </c>
      <c r="K804" s="10">
        <v>0</v>
      </c>
      <c r="L804" s="10">
        <v>0</v>
      </c>
      <c r="M804" s="10">
        <v>0</v>
      </c>
      <c r="N804" s="10">
        <v>0</v>
      </c>
      <c r="O804" s="11">
        <v>0.19378200000000001</v>
      </c>
      <c r="P804" s="11">
        <v>0.19378200000000001</v>
      </c>
      <c r="Q804" s="11">
        <v>0.19378200000000001</v>
      </c>
      <c r="R804" s="11">
        <v>0</v>
      </c>
      <c r="S804" s="11">
        <v>0</v>
      </c>
      <c r="T804" s="11">
        <v>0</v>
      </c>
    </row>
    <row r="805" spans="2:20" ht="21" x14ac:dyDescent="0.3">
      <c r="B805" s="2" t="str">
        <f>CONCATENATE(Tabla2[[#This Row],[sistema]],Tabla2[[#This Row],[cia]],Tabla2[[#This Row],[producto]],Tabla2[[#This Row],[producto cia]],Tabla2[[#This Row],[tarifa]],Tabla2[[#This Row],[fee]])</f>
        <v>PENINSULATOTALFIJOCLASICA LIBRE UNICA 3001-50002.0TD-</v>
      </c>
      <c r="C805" s="2" t="s">
        <v>57</v>
      </c>
      <c r="D805" s="3" t="s">
        <v>228</v>
      </c>
      <c r="E805" s="2" t="s">
        <v>101</v>
      </c>
      <c r="F805" s="2" t="s">
        <v>239</v>
      </c>
      <c r="G805" s="2" t="s">
        <v>28</v>
      </c>
      <c r="H805" s="2" t="s">
        <v>0</v>
      </c>
      <c r="I805" s="9">
        <v>6.9542739726027397E-2</v>
      </c>
      <c r="J805" s="10">
        <v>3.6786301369863012E-3</v>
      </c>
      <c r="K805" s="10">
        <v>0</v>
      </c>
      <c r="L805" s="10">
        <v>0</v>
      </c>
      <c r="M805" s="10">
        <v>0</v>
      </c>
      <c r="N805" s="10">
        <v>0</v>
      </c>
      <c r="O805" s="11">
        <v>0.188282</v>
      </c>
      <c r="P805" s="11">
        <v>0.188282</v>
      </c>
      <c r="Q805" s="11">
        <v>0.188282</v>
      </c>
      <c r="R805" s="11">
        <v>0</v>
      </c>
      <c r="S805" s="11">
        <v>0</v>
      </c>
      <c r="T805" s="11">
        <v>0</v>
      </c>
    </row>
    <row r="806" spans="2:20" ht="21" x14ac:dyDescent="0.3">
      <c r="B806" s="2" t="str">
        <f>CONCATENATE(Tabla2[[#This Row],[sistema]],Tabla2[[#This Row],[cia]],Tabla2[[#This Row],[producto]],Tabla2[[#This Row],[producto cia]],Tabla2[[#This Row],[tarifa]],Tabla2[[#This Row],[fee]])</f>
        <v>PENINSULATOTALFIJOCLASICA TE12.0TD-</v>
      </c>
      <c r="C806" s="2" t="s">
        <v>57</v>
      </c>
      <c r="D806" s="3" t="s">
        <v>228</v>
      </c>
      <c r="E806" s="2" t="s">
        <v>101</v>
      </c>
      <c r="F806" s="2" t="s">
        <v>240</v>
      </c>
      <c r="G806" s="2" t="s">
        <v>28</v>
      </c>
      <c r="H806" s="2" t="s">
        <v>0</v>
      </c>
      <c r="I806" s="9">
        <v>8.1000000000000003E-2</v>
      </c>
      <c r="J806" s="10">
        <v>1.4999999999999999E-2</v>
      </c>
      <c r="K806" s="10">
        <v>0</v>
      </c>
      <c r="L806" s="10">
        <v>0</v>
      </c>
      <c r="M806" s="10">
        <v>0</v>
      </c>
      <c r="N806" s="10">
        <v>0</v>
      </c>
      <c r="O806" s="11">
        <v>0.238117</v>
      </c>
      <c r="P806" s="11">
        <v>0.18532999999999999</v>
      </c>
      <c r="Q806" s="11">
        <v>0.16350500000000001</v>
      </c>
      <c r="R806" s="11">
        <v>0</v>
      </c>
      <c r="S806" s="11">
        <v>0</v>
      </c>
      <c r="T806" s="11">
        <v>0</v>
      </c>
    </row>
    <row r="807" spans="2:20" ht="21" x14ac:dyDescent="0.3">
      <c r="B807" s="2" t="str">
        <f>CONCATENATE(Tabla2[[#This Row],[sistema]],Tabla2[[#This Row],[cia]],Tabla2[[#This Row],[producto]],Tabla2[[#This Row],[producto cia]],Tabla2[[#This Row],[tarifa]],Tabla2[[#This Row],[fee]])</f>
        <v>PENINSULATOTALFIJOCLASICA TE1 UNICA2.0TD-</v>
      </c>
      <c r="C807" s="2" t="s">
        <v>57</v>
      </c>
      <c r="D807" s="3" t="s">
        <v>228</v>
      </c>
      <c r="E807" s="2" t="s">
        <v>101</v>
      </c>
      <c r="F807" s="2" t="s">
        <v>241</v>
      </c>
      <c r="G807" s="2" t="s">
        <v>28</v>
      </c>
      <c r="H807" s="2" t="s">
        <v>0</v>
      </c>
      <c r="I807" s="9">
        <v>8.1000000000000003E-2</v>
      </c>
      <c r="J807" s="10">
        <v>1.4999999999999999E-2</v>
      </c>
      <c r="K807" s="10">
        <v>0</v>
      </c>
      <c r="L807" s="10">
        <v>0</v>
      </c>
      <c r="M807" s="10">
        <v>0</v>
      </c>
      <c r="N807" s="10">
        <v>0</v>
      </c>
      <c r="O807" s="11">
        <v>0.19178200000000001</v>
      </c>
      <c r="P807" s="11">
        <v>0.19178200000000001</v>
      </c>
      <c r="Q807" s="11">
        <v>0.19178200000000001</v>
      </c>
      <c r="R807" s="11">
        <v>0</v>
      </c>
      <c r="S807" s="11">
        <v>0</v>
      </c>
      <c r="T807" s="11">
        <v>0</v>
      </c>
    </row>
    <row r="808" spans="2:20" ht="21" x14ac:dyDescent="0.3">
      <c r="B808" s="2" t="str">
        <f>CONCATENATE(Tabla2[[#This Row],[sistema]],Tabla2[[#This Row],[cia]],Tabla2[[#This Row],[producto]],Tabla2[[#This Row],[producto cia]],Tabla2[[#This Row],[tarifa]],Tabla2[[#This Row],[fee]])</f>
        <v>PENINSULATOTALFIJOCLASICA TE22.0TD-</v>
      </c>
      <c r="C808" s="2" t="s">
        <v>57</v>
      </c>
      <c r="D808" s="3" t="s">
        <v>228</v>
      </c>
      <c r="E808" s="2" t="s">
        <v>101</v>
      </c>
      <c r="F808" s="2" t="s">
        <v>242</v>
      </c>
      <c r="G808" s="2" t="s">
        <v>28</v>
      </c>
      <c r="H808" s="2" t="s">
        <v>0</v>
      </c>
      <c r="I808" s="9">
        <v>8.5999999999999993E-2</v>
      </c>
      <c r="J808" s="10">
        <v>0.02</v>
      </c>
      <c r="K808" s="10">
        <v>0</v>
      </c>
      <c r="L808" s="10">
        <v>0</v>
      </c>
      <c r="M808" s="10">
        <v>0</v>
      </c>
      <c r="N808" s="10">
        <v>0</v>
      </c>
      <c r="O808" s="11">
        <v>0.241117</v>
      </c>
      <c r="P808" s="11">
        <v>0.18833</v>
      </c>
      <c r="Q808" s="11">
        <v>0.16650499999999999</v>
      </c>
      <c r="R808" s="11">
        <v>0</v>
      </c>
      <c r="S808" s="11">
        <v>0</v>
      </c>
      <c r="T808" s="11">
        <v>0</v>
      </c>
    </row>
    <row r="809" spans="2:20" ht="21" x14ac:dyDescent="0.3">
      <c r="B809" s="2" t="str">
        <f>CONCATENATE(Tabla2[[#This Row],[sistema]],Tabla2[[#This Row],[cia]],Tabla2[[#This Row],[producto]],Tabla2[[#This Row],[producto cia]],Tabla2[[#This Row],[tarifa]],Tabla2[[#This Row],[fee]])</f>
        <v>PENINSULATOTALFIJOCLASICA TE2 UNICA2.0TD-</v>
      </c>
      <c r="C809" s="2" t="s">
        <v>57</v>
      </c>
      <c r="D809" s="3" t="s">
        <v>228</v>
      </c>
      <c r="E809" s="2" t="s">
        <v>101</v>
      </c>
      <c r="F809" s="2" t="s">
        <v>243</v>
      </c>
      <c r="G809" s="2" t="s">
        <v>28</v>
      </c>
      <c r="H809" s="2" t="s">
        <v>0</v>
      </c>
      <c r="I809" s="9">
        <v>8.5999999999999993E-2</v>
      </c>
      <c r="J809" s="10">
        <v>0.02</v>
      </c>
      <c r="K809" s="10">
        <v>0</v>
      </c>
      <c r="L809" s="10">
        <v>0</v>
      </c>
      <c r="M809" s="10">
        <v>0</v>
      </c>
      <c r="N809" s="10">
        <v>0</v>
      </c>
      <c r="O809" s="11">
        <v>0.19478200000000001</v>
      </c>
      <c r="P809" s="11">
        <v>0.19478200000000001</v>
      </c>
      <c r="Q809" s="11">
        <v>0.19478200000000001</v>
      </c>
      <c r="R809" s="11">
        <v>0</v>
      </c>
      <c r="S809" s="11">
        <v>0</v>
      </c>
      <c r="T809" s="11">
        <v>0</v>
      </c>
    </row>
    <row r="810" spans="2:20" ht="21" x14ac:dyDescent="0.3">
      <c r="B810" s="2" t="str">
        <f>CONCATENATE(Tabla2[[#This Row],[sistema]],Tabla2[[#This Row],[cia]],Tabla2[[#This Row],[producto]],Tabla2[[#This Row],[producto cia]],Tabla2[[#This Row],[tarifa]],Tabla2[[#This Row],[fee]])</f>
        <v>PENINSULATOTALFIJOCLASICA TE32.0TD-</v>
      </c>
      <c r="C810" s="2" t="s">
        <v>57</v>
      </c>
      <c r="D810" s="3" t="s">
        <v>228</v>
      </c>
      <c r="E810" s="2" t="s">
        <v>101</v>
      </c>
      <c r="F810" s="2" t="s">
        <v>244</v>
      </c>
      <c r="G810" s="2" t="s">
        <v>28</v>
      </c>
      <c r="H810" s="2" t="s">
        <v>0</v>
      </c>
      <c r="I810" s="9">
        <v>8.8999999999999996E-2</v>
      </c>
      <c r="J810" s="10">
        <v>2.3E-2</v>
      </c>
      <c r="K810" s="10">
        <v>0</v>
      </c>
      <c r="L810" s="10">
        <v>0</v>
      </c>
      <c r="M810" s="10">
        <v>0</v>
      </c>
      <c r="N810" s="10">
        <v>0</v>
      </c>
      <c r="O810" s="11">
        <v>0.242117</v>
      </c>
      <c r="P810" s="11">
        <v>0.18933</v>
      </c>
      <c r="Q810" s="11">
        <v>0.16750499999999999</v>
      </c>
      <c r="R810" s="11">
        <v>0</v>
      </c>
      <c r="S810" s="11">
        <v>0</v>
      </c>
      <c r="T810" s="11">
        <v>0</v>
      </c>
    </row>
    <row r="811" spans="2:20" ht="21" x14ac:dyDescent="0.3">
      <c r="B811" s="2" t="str">
        <f>CONCATENATE(Tabla2[[#This Row],[sistema]],Tabla2[[#This Row],[cia]],Tabla2[[#This Row],[producto]],Tabla2[[#This Row],[producto cia]],Tabla2[[#This Row],[tarifa]],Tabla2[[#This Row],[fee]])</f>
        <v>PENINSULATOTALFIJOCLASICA TE3 UNICA2.0TD-</v>
      </c>
      <c r="C811" s="2" t="s">
        <v>57</v>
      </c>
      <c r="D811" s="3" t="s">
        <v>228</v>
      </c>
      <c r="E811" s="2" t="s">
        <v>101</v>
      </c>
      <c r="F811" s="2" t="s">
        <v>245</v>
      </c>
      <c r="G811" s="2" t="s">
        <v>28</v>
      </c>
      <c r="H811" s="2" t="s">
        <v>0</v>
      </c>
      <c r="I811" s="9">
        <v>8.8999999999999996E-2</v>
      </c>
      <c r="J811" s="10">
        <v>2.3E-2</v>
      </c>
      <c r="K811" s="10">
        <v>0</v>
      </c>
      <c r="L811" s="10">
        <v>0</v>
      </c>
      <c r="M811" s="10">
        <v>0</v>
      </c>
      <c r="N811" s="10">
        <v>0</v>
      </c>
      <c r="O811" s="11">
        <v>0.19578200000000001</v>
      </c>
      <c r="P811" s="11">
        <v>0.19578200000000001</v>
      </c>
      <c r="Q811" s="11">
        <v>0.19578200000000001</v>
      </c>
      <c r="R811" s="11">
        <v>0</v>
      </c>
      <c r="S811" s="11">
        <v>0</v>
      </c>
      <c r="T811" s="11">
        <v>0</v>
      </c>
    </row>
    <row r="812" spans="2:20" ht="21" x14ac:dyDescent="0.3">
      <c r="B812" s="2" t="str">
        <f>CONCATENATE(Tabla2[[#This Row],[sistema]],Tabla2[[#This Row],[cia]],Tabla2[[#This Row],[producto]],Tabla2[[#This Row],[producto cia]],Tabla2[[#This Row],[tarifa]],Tabla2[[#This Row],[fee]])</f>
        <v>PENINSULATOTALFIJOCLASICA TE42.0TD-</v>
      </c>
      <c r="C812" s="2" t="s">
        <v>57</v>
      </c>
      <c r="D812" s="3" t="s">
        <v>228</v>
      </c>
      <c r="E812" s="2" t="s">
        <v>101</v>
      </c>
      <c r="F812" s="2" t="s">
        <v>246</v>
      </c>
      <c r="G812" s="2" t="s">
        <v>28</v>
      </c>
      <c r="H812" s="2" t="s">
        <v>0</v>
      </c>
      <c r="I812" s="9">
        <v>9.4E-2</v>
      </c>
      <c r="J812" s="10">
        <v>2.8000000000000001E-2</v>
      </c>
      <c r="K812" s="10">
        <v>0</v>
      </c>
      <c r="L812" s="10">
        <v>0</v>
      </c>
      <c r="M812" s="10">
        <v>0</v>
      </c>
      <c r="N812" s="10">
        <v>0</v>
      </c>
      <c r="O812" s="11">
        <v>0.246117</v>
      </c>
      <c r="P812" s="11">
        <v>0.19333</v>
      </c>
      <c r="Q812" s="11">
        <v>0.17150499999999999</v>
      </c>
      <c r="R812" s="11">
        <v>0</v>
      </c>
      <c r="S812" s="11">
        <v>0</v>
      </c>
      <c r="T812" s="11">
        <v>0</v>
      </c>
    </row>
    <row r="813" spans="2:20" ht="21" x14ac:dyDescent="0.3">
      <c r="B813" s="2" t="str">
        <f>CONCATENATE(Tabla2[[#This Row],[sistema]],Tabla2[[#This Row],[cia]],Tabla2[[#This Row],[producto]],Tabla2[[#This Row],[producto cia]],Tabla2[[#This Row],[tarifa]],Tabla2[[#This Row],[fee]])</f>
        <v>PENINSULATOTALFIJOCLASICA TE4 UNICA2.0TD-</v>
      </c>
      <c r="C813" s="2" t="s">
        <v>57</v>
      </c>
      <c r="D813" s="3" t="s">
        <v>228</v>
      </c>
      <c r="E813" s="2" t="s">
        <v>101</v>
      </c>
      <c r="F813" s="2" t="s">
        <v>247</v>
      </c>
      <c r="G813" s="2" t="s">
        <v>28</v>
      </c>
      <c r="H813" s="2" t="s">
        <v>0</v>
      </c>
      <c r="I813" s="9">
        <v>9.4E-2</v>
      </c>
      <c r="J813" s="10">
        <v>2.8000000000000001E-2</v>
      </c>
      <c r="K813" s="10">
        <v>0</v>
      </c>
      <c r="L813" s="10">
        <v>0</v>
      </c>
      <c r="M813" s="10">
        <v>0</v>
      </c>
      <c r="N813" s="10">
        <v>0</v>
      </c>
      <c r="O813" s="11">
        <v>0.19978199999999999</v>
      </c>
      <c r="P813" s="11">
        <v>0.19978199999999999</v>
      </c>
      <c r="Q813" s="11">
        <v>0.19978199999999999</v>
      </c>
      <c r="R813" s="11">
        <v>0</v>
      </c>
      <c r="S813" s="11">
        <v>0</v>
      </c>
      <c r="T813" s="11">
        <v>0</v>
      </c>
    </row>
    <row r="814" spans="2:20" ht="21" x14ac:dyDescent="0.3">
      <c r="B814" s="2" t="str">
        <f>CONCATENATE(Tabla2[[#This Row],[sistema]],Tabla2[[#This Row],[cia]],Tabla2[[#This Row],[producto]],Tabla2[[#This Row],[producto cia]],Tabla2[[#This Row],[tarifa]],Tabla2[[#This Row],[fee]])</f>
        <v>PENINSULATOTALFIJOCLASICA TE52.0TD-</v>
      </c>
      <c r="C814" s="2" t="s">
        <v>57</v>
      </c>
      <c r="D814" s="3" t="s">
        <v>228</v>
      </c>
      <c r="E814" s="2" t="s">
        <v>101</v>
      </c>
      <c r="F814" s="2" t="s">
        <v>248</v>
      </c>
      <c r="G814" s="2" t="s">
        <v>28</v>
      </c>
      <c r="H814" s="2" t="s">
        <v>0</v>
      </c>
      <c r="I814" s="9">
        <v>0.1</v>
      </c>
      <c r="J814" s="10">
        <v>3.4000000000000002E-2</v>
      </c>
      <c r="K814" s="10">
        <v>0</v>
      </c>
      <c r="L814" s="10">
        <v>0</v>
      </c>
      <c r="M814" s="10">
        <v>0</v>
      </c>
      <c r="N814" s="10">
        <v>0</v>
      </c>
      <c r="O814" s="11">
        <v>0.25811699999999999</v>
      </c>
      <c r="P814" s="11">
        <v>0.20533000000000001</v>
      </c>
      <c r="Q814" s="11">
        <v>0.183505</v>
      </c>
      <c r="R814" s="11">
        <v>0</v>
      </c>
      <c r="S814" s="11">
        <v>0</v>
      </c>
      <c r="T814" s="11">
        <v>0</v>
      </c>
    </row>
    <row r="815" spans="2:20" ht="21" x14ac:dyDescent="0.3">
      <c r="B815" s="2" t="str">
        <f>CONCATENATE(Tabla2[[#This Row],[sistema]],Tabla2[[#This Row],[cia]],Tabla2[[#This Row],[producto]],Tabla2[[#This Row],[producto cia]],Tabla2[[#This Row],[tarifa]],Tabla2[[#This Row],[fee]])</f>
        <v>PENINSULATOTALFIJOCLASICA TE5 UNICA2.0TD-</v>
      </c>
      <c r="C815" s="2" t="s">
        <v>57</v>
      </c>
      <c r="D815" s="3" t="s">
        <v>228</v>
      </c>
      <c r="E815" s="2" t="s">
        <v>101</v>
      </c>
      <c r="F815" s="2" t="s">
        <v>249</v>
      </c>
      <c r="G815" s="2" t="s">
        <v>28</v>
      </c>
      <c r="H815" s="2" t="s">
        <v>0</v>
      </c>
      <c r="I815" s="9">
        <v>0.1</v>
      </c>
      <c r="J815" s="10">
        <v>3.4000000000000002E-2</v>
      </c>
      <c r="K815" s="10">
        <v>0</v>
      </c>
      <c r="L815" s="10">
        <v>0</v>
      </c>
      <c r="M815" s="10">
        <v>0</v>
      </c>
      <c r="N815" s="10">
        <v>0</v>
      </c>
      <c r="O815" s="11">
        <v>0.211782</v>
      </c>
      <c r="P815" s="11">
        <v>0.211782</v>
      </c>
      <c r="Q815" s="11">
        <v>0.211782</v>
      </c>
      <c r="R815" s="11">
        <v>0</v>
      </c>
      <c r="S815" s="11">
        <v>0</v>
      </c>
      <c r="T815" s="11">
        <v>0</v>
      </c>
    </row>
    <row r="816" spans="2:20" ht="21" x14ac:dyDescent="0.3">
      <c r="B816" s="2" t="str">
        <f>CONCATENATE(Tabla2[[#This Row],[sistema]],Tabla2[[#This Row],[cia]],Tabla2[[#This Row],[producto]],Tabla2[[#This Row],[producto cia]],Tabla2[[#This Row],[tarifa]],Tabla2[[#This Row],[fee]])</f>
        <v>PENINSULATOTALFIJOCLASICA3.0TD-</v>
      </c>
      <c r="C816" s="2" t="s">
        <v>57</v>
      </c>
      <c r="D816" s="3" t="s">
        <v>228</v>
      </c>
      <c r="E816" s="2" t="s">
        <v>101</v>
      </c>
      <c r="F816" s="2" t="s">
        <v>229</v>
      </c>
      <c r="G816" s="2" t="s">
        <v>33</v>
      </c>
      <c r="H816" s="2" t="s">
        <v>0</v>
      </c>
      <c r="I816" s="9">
        <v>3.8308219178082192E-2</v>
      </c>
      <c r="J816" s="10">
        <v>3.260027397260274E-2</v>
      </c>
      <c r="K816" s="10">
        <v>1.0964383561643835E-2</v>
      </c>
      <c r="L816" s="10">
        <v>1.001095890410959E-2</v>
      </c>
      <c r="M816" s="10">
        <v>7.4868493150684933E-3</v>
      </c>
      <c r="N816" s="10">
        <v>5.4824657534246575E-3</v>
      </c>
      <c r="O816" s="11">
        <v>0.213617</v>
      </c>
      <c r="P816" s="11">
        <v>0.190775</v>
      </c>
      <c r="Q816" s="11">
        <v>0.161579</v>
      </c>
      <c r="R816" s="11">
        <v>0.14679600000000001</v>
      </c>
      <c r="S816" s="11">
        <v>0.128221</v>
      </c>
      <c r="T816" s="11">
        <v>0.149779</v>
      </c>
    </row>
    <row r="817" spans="2:20" ht="21" x14ac:dyDescent="0.3">
      <c r="B817" s="2" t="str">
        <f>CONCATENATE(Tabla2[[#This Row],[sistema]],Tabla2[[#This Row],[cia]],Tabla2[[#This Row],[producto]],Tabla2[[#This Row],[producto cia]],Tabla2[[#This Row],[tarifa]],Tabla2[[#This Row],[fee]])</f>
        <v>PENINSULATOTALFIJOCLASICA ETOP3.0TD-</v>
      </c>
      <c r="C817" s="2" t="s">
        <v>57</v>
      </c>
      <c r="D817" s="3" t="s">
        <v>228</v>
      </c>
      <c r="E817" s="2" t="s">
        <v>101</v>
      </c>
      <c r="F817" s="2" t="s">
        <v>230</v>
      </c>
      <c r="G817" s="2" t="s">
        <v>33</v>
      </c>
      <c r="H817" s="2" t="s">
        <v>0</v>
      </c>
      <c r="I817" s="9">
        <v>5.1999999999999998E-2</v>
      </c>
      <c r="J817" s="10">
        <v>4.5999999999999999E-2</v>
      </c>
      <c r="K817" s="10">
        <v>2.5000000000000001E-2</v>
      </c>
      <c r="L817" s="10">
        <v>2.4E-2</v>
      </c>
      <c r="M817" s="10">
        <v>2.1000000000000001E-2</v>
      </c>
      <c r="N817" s="10">
        <v>1.9E-2</v>
      </c>
      <c r="O817" s="11">
        <v>0.21094499999999999</v>
      </c>
      <c r="P817" s="11">
        <v>0.18810299999999999</v>
      </c>
      <c r="Q817" s="11">
        <v>0.15890699999999999</v>
      </c>
      <c r="R817" s="11">
        <v>0.144124</v>
      </c>
      <c r="S817" s="11">
        <v>0.12554899999999999</v>
      </c>
      <c r="T817" s="11">
        <v>0.14710699999999999</v>
      </c>
    </row>
    <row r="818" spans="2:20" ht="21" x14ac:dyDescent="0.3">
      <c r="B818" s="2" t="str">
        <f>CONCATENATE(Tabla2[[#This Row],[sistema]],Tabla2[[#This Row],[cia]],Tabla2[[#This Row],[producto]],Tabla2[[#This Row],[producto cia]],Tabla2[[#This Row],[tarifa]],Tabla2[[#This Row],[fee]])</f>
        <v>PENINSULATOTALFIJOCLASICA ETOP UNICA3.0TD-</v>
      </c>
      <c r="C818" s="2" t="s">
        <v>57</v>
      </c>
      <c r="D818" s="3" t="s">
        <v>228</v>
      </c>
      <c r="E818" s="2" t="s">
        <v>101</v>
      </c>
      <c r="F818" s="2" t="s">
        <v>231</v>
      </c>
      <c r="G818" s="2" t="s">
        <v>33</v>
      </c>
      <c r="H818" s="2" t="s">
        <v>0</v>
      </c>
      <c r="I818" s="9">
        <v>5.1999999999999998E-2</v>
      </c>
      <c r="J818" s="10">
        <v>4.5999999999999999E-2</v>
      </c>
      <c r="K818" s="10">
        <v>2.5000000000000001E-2</v>
      </c>
      <c r="L818" s="10">
        <v>2.4E-2</v>
      </c>
      <c r="M818" s="10">
        <v>2.1000000000000001E-2</v>
      </c>
      <c r="N818" s="10">
        <v>1.9E-2</v>
      </c>
      <c r="O818" s="11">
        <v>0.16403699999999999</v>
      </c>
      <c r="P818" s="11">
        <v>0.16403699999999999</v>
      </c>
      <c r="Q818" s="11">
        <v>0.16403699999999999</v>
      </c>
      <c r="R818" s="11">
        <v>0.16403699999999999</v>
      </c>
      <c r="S818" s="11">
        <v>0.16403699999999999</v>
      </c>
      <c r="T818" s="11">
        <v>0.16403699999999999</v>
      </c>
    </row>
    <row r="819" spans="2:20" ht="21" x14ac:dyDescent="0.3">
      <c r="B819" s="2" t="str">
        <f>CONCATENATE(Tabla2[[#This Row],[sistema]],Tabla2[[#This Row],[cia]],Tabla2[[#This Row],[producto]],Tabla2[[#This Row],[producto cia]],Tabla2[[#This Row],[tarifa]],Tabla2[[#This Row],[fee]])</f>
        <v>PENINSULATOTALFIJOCLASICA LIBRE &gt;1000013.0TD-</v>
      </c>
      <c r="C819" s="2" t="s">
        <v>57</v>
      </c>
      <c r="D819" s="3" t="s">
        <v>228</v>
      </c>
      <c r="E819" s="2" t="s">
        <v>101</v>
      </c>
      <c r="F819" s="2" t="s">
        <v>250</v>
      </c>
      <c r="G819" s="2" t="s">
        <v>33</v>
      </c>
      <c r="H819" s="2" t="s">
        <v>0</v>
      </c>
      <c r="I819" s="9">
        <v>3.8308219178082192E-2</v>
      </c>
      <c r="J819" s="10">
        <v>3.260027397260274E-2</v>
      </c>
      <c r="K819" s="10">
        <v>1.0964383561643835E-2</v>
      </c>
      <c r="L819" s="10">
        <v>1.001095890410959E-2</v>
      </c>
      <c r="M819" s="10">
        <v>7.4868493150684933E-3</v>
      </c>
      <c r="N819" s="10">
        <v>5.4824657534246575E-3</v>
      </c>
      <c r="O819" s="11">
        <v>0.216117</v>
      </c>
      <c r="P819" s="11">
        <v>0.193275</v>
      </c>
      <c r="Q819" s="11">
        <v>0.164079</v>
      </c>
      <c r="R819" s="11">
        <v>0.14929600000000001</v>
      </c>
      <c r="S819" s="11">
        <v>0.130721</v>
      </c>
      <c r="T819" s="11">
        <v>0.152279</v>
      </c>
    </row>
    <row r="820" spans="2:20" ht="21" x14ac:dyDescent="0.3">
      <c r="B820" s="2" t="str">
        <f>CONCATENATE(Tabla2[[#This Row],[sistema]],Tabla2[[#This Row],[cia]],Tabla2[[#This Row],[producto]],Tabla2[[#This Row],[producto cia]],Tabla2[[#This Row],[tarifa]],Tabla2[[#This Row],[fee]])</f>
        <v>PENINSULATOTALFIJOCLASICA LIBRE 0-100003.0TD-</v>
      </c>
      <c r="C820" s="2" t="s">
        <v>57</v>
      </c>
      <c r="D820" s="3" t="s">
        <v>228</v>
      </c>
      <c r="E820" s="2" t="s">
        <v>101</v>
      </c>
      <c r="F820" s="2" t="s">
        <v>251</v>
      </c>
      <c r="G820" s="2" t="s">
        <v>33</v>
      </c>
      <c r="H820" s="2" t="s">
        <v>0</v>
      </c>
      <c r="I820" s="9">
        <v>3.8308219178082192E-2</v>
      </c>
      <c r="J820" s="10">
        <v>3.260027397260274E-2</v>
      </c>
      <c r="K820" s="10">
        <v>1.0964383561643835E-2</v>
      </c>
      <c r="L820" s="10">
        <v>1.001095890410959E-2</v>
      </c>
      <c r="M820" s="10">
        <v>7.4868493150684933E-3</v>
      </c>
      <c r="N820" s="10">
        <v>5.4824657534246575E-3</v>
      </c>
      <c r="O820" s="11">
        <v>0.21961700000000001</v>
      </c>
      <c r="P820" s="11">
        <v>0.19677500000000001</v>
      </c>
      <c r="Q820" s="11">
        <v>0.16757900000000001</v>
      </c>
      <c r="R820" s="11">
        <v>0.15279599999999999</v>
      </c>
      <c r="S820" s="11">
        <v>0.13422100000000001</v>
      </c>
      <c r="T820" s="11">
        <v>0.155779</v>
      </c>
    </row>
    <row r="821" spans="2:20" ht="21" x14ac:dyDescent="0.3">
      <c r="B821" s="2" t="str">
        <f>CONCATENATE(Tabla2[[#This Row],[sistema]],Tabla2[[#This Row],[cia]],Tabla2[[#This Row],[producto]],Tabla2[[#This Row],[producto cia]],Tabla2[[#This Row],[tarifa]],Tabla2[[#This Row],[fee]])</f>
        <v>PENINSULATOTALFIJOCLASICA LIBRE 10001-300003.0TD-</v>
      </c>
      <c r="C821" s="2" t="s">
        <v>57</v>
      </c>
      <c r="D821" s="3" t="s">
        <v>228</v>
      </c>
      <c r="E821" s="2" t="s">
        <v>101</v>
      </c>
      <c r="F821" s="2" t="s">
        <v>252</v>
      </c>
      <c r="G821" s="2" t="s">
        <v>33</v>
      </c>
      <c r="H821" s="2" t="s">
        <v>0</v>
      </c>
      <c r="I821" s="9">
        <v>3.8308219178082192E-2</v>
      </c>
      <c r="J821" s="10">
        <v>3.260027397260274E-2</v>
      </c>
      <c r="K821" s="10">
        <v>1.0964383561643835E-2</v>
      </c>
      <c r="L821" s="10">
        <v>1.001095890410959E-2</v>
      </c>
      <c r="M821" s="10">
        <v>7.4868493150684933E-3</v>
      </c>
      <c r="N821" s="10">
        <v>5.4824657534246575E-3</v>
      </c>
      <c r="O821" s="11">
        <v>0.21811700000000001</v>
      </c>
      <c r="P821" s="11">
        <v>0.195275</v>
      </c>
      <c r="Q821" s="11">
        <v>0.166079</v>
      </c>
      <c r="R821" s="11">
        <v>0.15129600000000001</v>
      </c>
      <c r="S821" s="11">
        <v>0.13272100000000001</v>
      </c>
      <c r="T821" s="11">
        <v>0.154279</v>
      </c>
    </row>
    <row r="822" spans="2:20" ht="21" x14ac:dyDescent="0.3">
      <c r="B822" s="2" t="str">
        <f>CONCATENATE(Tabla2[[#This Row],[sistema]],Tabla2[[#This Row],[cia]],Tabla2[[#This Row],[producto]],Tabla2[[#This Row],[producto cia]],Tabla2[[#This Row],[tarifa]],Tabla2[[#This Row],[fee]])</f>
        <v>PENINSULATOTALFIJOCLASICA LIBRE 30001-500003.0TD-</v>
      </c>
      <c r="C822" s="2" t="s">
        <v>57</v>
      </c>
      <c r="D822" s="3" t="s">
        <v>228</v>
      </c>
      <c r="E822" s="2" t="s">
        <v>101</v>
      </c>
      <c r="F822" s="2" t="s">
        <v>253</v>
      </c>
      <c r="G822" s="2" t="s">
        <v>33</v>
      </c>
      <c r="H822" s="2" t="s">
        <v>0</v>
      </c>
      <c r="I822" s="9">
        <v>3.8308219178082192E-2</v>
      </c>
      <c r="J822" s="10">
        <v>3.260027397260274E-2</v>
      </c>
      <c r="K822" s="10">
        <v>1.0964383561643835E-2</v>
      </c>
      <c r="L822" s="10">
        <v>1.001095890410959E-2</v>
      </c>
      <c r="M822" s="10">
        <v>7.4868493150684933E-3</v>
      </c>
      <c r="N822" s="10">
        <v>5.4824657534246575E-3</v>
      </c>
      <c r="O822" s="11">
        <v>0.21811700000000001</v>
      </c>
      <c r="P822" s="11">
        <v>0.195275</v>
      </c>
      <c r="Q822" s="11">
        <v>0.166079</v>
      </c>
      <c r="R822" s="11">
        <v>0.15129600000000001</v>
      </c>
      <c r="S822" s="11">
        <v>0.13272100000000001</v>
      </c>
      <c r="T822" s="11">
        <v>0.154279</v>
      </c>
    </row>
    <row r="823" spans="2:20" ht="21" x14ac:dyDescent="0.3">
      <c r="B823" s="2" t="str">
        <f>CONCATENATE(Tabla2[[#This Row],[sistema]],Tabla2[[#This Row],[cia]],Tabla2[[#This Row],[producto]],Tabla2[[#This Row],[producto cia]],Tabla2[[#This Row],[tarifa]],Tabla2[[#This Row],[fee]])</f>
        <v>PENINSULATOTALFIJOCLASICA LIBRE 50001-1000003.0TD-</v>
      </c>
      <c r="C823" s="2" t="s">
        <v>57</v>
      </c>
      <c r="D823" s="3" t="s">
        <v>228</v>
      </c>
      <c r="E823" s="2" t="s">
        <v>101</v>
      </c>
      <c r="F823" s="2" t="s">
        <v>254</v>
      </c>
      <c r="G823" s="2" t="s">
        <v>33</v>
      </c>
      <c r="H823" s="2" t="s">
        <v>0</v>
      </c>
      <c r="I823" s="9">
        <v>3.8308219178082192E-2</v>
      </c>
      <c r="J823" s="10">
        <v>3.260027397260274E-2</v>
      </c>
      <c r="K823" s="10">
        <v>1.0964383561643835E-2</v>
      </c>
      <c r="L823" s="10">
        <v>1.001095890410959E-2</v>
      </c>
      <c r="M823" s="10">
        <v>7.4868493150684933E-3</v>
      </c>
      <c r="N823" s="10">
        <v>5.4824657534246575E-3</v>
      </c>
      <c r="O823" s="11">
        <v>0.216867</v>
      </c>
      <c r="P823" s="11">
        <v>0.194025</v>
      </c>
      <c r="Q823" s="11">
        <v>0.164829</v>
      </c>
      <c r="R823" s="11">
        <v>0.15004600000000001</v>
      </c>
      <c r="S823" s="11">
        <v>0.131471</v>
      </c>
      <c r="T823" s="11">
        <v>0.153029</v>
      </c>
    </row>
    <row r="824" spans="2:20" ht="21" x14ac:dyDescent="0.3">
      <c r="B824" s="2" t="str">
        <f>CONCATENATE(Tabla2[[#This Row],[sistema]],Tabla2[[#This Row],[cia]],Tabla2[[#This Row],[producto]],Tabla2[[#This Row],[producto cia]],Tabla2[[#This Row],[tarifa]],Tabla2[[#This Row],[fee]])</f>
        <v>PENINSULATOTALFIJOCLASICA LIBRE UNICA &gt;1000013.0TD-</v>
      </c>
      <c r="C824" s="2" t="s">
        <v>57</v>
      </c>
      <c r="D824" s="3" t="s">
        <v>228</v>
      </c>
      <c r="E824" s="2" t="s">
        <v>101</v>
      </c>
      <c r="F824" s="2" t="s">
        <v>255</v>
      </c>
      <c r="G824" s="2" t="s">
        <v>33</v>
      </c>
      <c r="H824" s="2" t="s">
        <v>0</v>
      </c>
      <c r="I824" s="9">
        <v>3.8308219178082192E-2</v>
      </c>
      <c r="J824" s="10">
        <v>3.260027397260274E-2</v>
      </c>
      <c r="K824" s="10">
        <v>1.0964383561643835E-2</v>
      </c>
      <c r="L824" s="10">
        <v>1.001095890410959E-2</v>
      </c>
      <c r="M824" s="10">
        <v>7.4868493150684933E-3</v>
      </c>
      <c r="N824" s="10">
        <v>5.4824657534246575E-3</v>
      </c>
      <c r="O824" s="11">
        <v>0.169209</v>
      </c>
      <c r="P824" s="11">
        <v>0.169209</v>
      </c>
      <c r="Q824" s="11">
        <v>0.169209</v>
      </c>
      <c r="R824" s="11">
        <v>0.169209</v>
      </c>
      <c r="S824" s="11">
        <v>0.169209</v>
      </c>
      <c r="T824" s="11">
        <v>0.169209</v>
      </c>
    </row>
    <row r="825" spans="2:20" ht="21" x14ac:dyDescent="0.3">
      <c r="B825" s="2" t="str">
        <f>CONCATENATE(Tabla2[[#This Row],[sistema]],Tabla2[[#This Row],[cia]],Tabla2[[#This Row],[producto]],Tabla2[[#This Row],[producto cia]],Tabla2[[#This Row],[tarifa]],Tabla2[[#This Row],[fee]])</f>
        <v>PENINSULATOTALFIJOCLASICA LIBRE UNICA 0-100003.0TD-</v>
      </c>
      <c r="C825" s="2" t="s">
        <v>57</v>
      </c>
      <c r="D825" s="3" t="s">
        <v>228</v>
      </c>
      <c r="E825" s="2" t="s">
        <v>101</v>
      </c>
      <c r="F825" s="2" t="s">
        <v>256</v>
      </c>
      <c r="G825" s="2" t="s">
        <v>33</v>
      </c>
      <c r="H825" s="2" t="s">
        <v>0</v>
      </c>
      <c r="I825" s="9">
        <v>3.8308219178082192E-2</v>
      </c>
      <c r="J825" s="10">
        <v>3.260027397260274E-2</v>
      </c>
      <c r="K825" s="10">
        <v>1.0964383561643835E-2</v>
      </c>
      <c r="L825" s="10">
        <v>1.001095890410959E-2</v>
      </c>
      <c r="M825" s="10">
        <v>7.4868493150684933E-3</v>
      </c>
      <c r="N825" s="10">
        <v>5.4824657534246575E-3</v>
      </c>
      <c r="O825" s="11">
        <v>0.173209</v>
      </c>
      <c r="P825" s="11">
        <v>0.173209</v>
      </c>
      <c r="Q825" s="11">
        <v>0.173209</v>
      </c>
      <c r="R825" s="11">
        <v>0.173209</v>
      </c>
      <c r="S825" s="11">
        <v>0.173209</v>
      </c>
      <c r="T825" s="11">
        <v>0.173209</v>
      </c>
    </row>
    <row r="826" spans="2:20" ht="21" x14ac:dyDescent="0.3">
      <c r="B826" s="2" t="str">
        <f>CONCATENATE(Tabla2[[#This Row],[sistema]],Tabla2[[#This Row],[cia]],Tabla2[[#This Row],[producto]],Tabla2[[#This Row],[producto cia]],Tabla2[[#This Row],[tarifa]],Tabla2[[#This Row],[fee]])</f>
        <v>PENINSULATOTALFIJOCLASICA LIBRE UNICA 10001-300003.0TD-</v>
      </c>
      <c r="C826" s="2" t="s">
        <v>57</v>
      </c>
      <c r="D826" s="3" t="s">
        <v>228</v>
      </c>
      <c r="E826" s="2" t="s">
        <v>101</v>
      </c>
      <c r="F826" s="2" t="s">
        <v>257</v>
      </c>
      <c r="G826" s="2" t="s">
        <v>33</v>
      </c>
      <c r="H826" s="2" t="s">
        <v>0</v>
      </c>
      <c r="I826" s="9">
        <v>3.8308219178082192E-2</v>
      </c>
      <c r="J826" s="10">
        <v>3.260027397260274E-2</v>
      </c>
      <c r="K826" s="10">
        <v>1.0964383561643835E-2</v>
      </c>
      <c r="L826" s="10">
        <v>1.001095890410959E-2</v>
      </c>
      <c r="M826" s="10">
        <v>7.4868493150684933E-3</v>
      </c>
      <c r="N826" s="10">
        <v>5.4824657534246575E-3</v>
      </c>
      <c r="O826" s="11">
        <v>0.172709</v>
      </c>
      <c r="P826" s="11">
        <v>0.172709</v>
      </c>
      <c r="Q826" s="11">
        <v>0.172709</v>
      </c>
      <c r="R826" s="11">
        <v>0.172709</v>
      </c>
      <c r="S826" s="11">
        <v>0.172709</v>
      </c>
      <c r="T826" s="11">
        <v>0.172709</v>
      </c>
    </row>
    <row r="827" spans="2:20" ht="21" x14ac:dyDescent="0.3">
      <c r="B827" s="2" t="str">
        <f>CONCATENATE(Tabla2[[#This Row],[sistema]],Tabla2[[#This Row],[cia]],Tabla2[[#This Row],[producto]],Tabla2[[#This Row],[producto cia]],Tabla2[[#This Row],[tarifa]],Tabla2[[#This Row],[fee]])</f>
        <v>PENINSULATOTALFIJOCLASICA LIBRE UNICA 30001-500003.0TD-</v>
      </c>
      <c r="C827" s="2" t="s">
        <v>57</v>
      </c>
      <c r="D827" s="3" t="s">
        <v>228</v>
      </c>
      <c r="E827" s="2" t="s">
        <v>101</v>
      </c>
      <c r="F827" s="2" t="s">
        <v>258</v>
      </c>
      <c r="G827" s="2" t="s">
        <v>33</v>
      </c>
      <c r="H827" s="2" t="s">
        <v>0</v>
      </c>
      <c r="I827" s="9">
        <v>3.8308219178082192E-2</v>
      </c>
      <c r="J827" s="10">
        <v>3.260027397260274E-2</v>
      </c>
      <c r="K827" s="10">
        <v>1.0964383561643835E-2</v>
      </c>
      <c r="L827" s="10">
        <v>1.001095890410959E-2</v>
      </c>
      <c r="M827" s="10">
        <v>7.4868493150684933E-3</v>
      </c>
      <c r="N827" s="10">
        <v>5.4824657534246575E-3</v>
      </c>
      <c r="O827" s="11">
        <v>0.171209</v>
      </c>
      <c r="P827" s="11">
        <v>0.171209</v>
      </c>
      <c r="Q827" s="11">
        <v>0.171209</v>
      </c>
      <c r="R827" s="11">
        <v>0.171209</v>
      </c>
      <c r="S827" s="11">
        <v>0.171209</v>
      </c>
      <c r="T827" s="11">
        <v>0.171209</v>
      </c>
    </row>
    <row r="828" spans="2:20" ht="21" x14ac:dyDescent="0.3">
      <c r="B828" s="2" t="str">
        <f>CONCATENATE(Tabla2[[#This Row],[sistema]],Tabla2[[#This Row],[cia]],Tabla2[[#This Row],[producto]],Tabla2[[#This Row],[producto cia]],Tabla2[[#This Row],[tarifa]],Tabla2[[#This Row],[fee]])</f>
        <v>PENINSULATOTALFIJOCLASICA LIBRE UNICA 50001-1000003.0TD-</v>
      </c>
      <c r="C828" s="2" t="s">
        <v>57</v>
      </c>
      <c r="D828" s="3" t="s">
        <v>228</v>
      </c>
      <c r="E828" s="2" t="s">
        <v>101</v>
      </c>
      <c r="F828" s="2" t="s">
        <v>259</v>
      </c>
      <c r="G828" s="2" t="s">
        <v>33</v>
      </c>
      <c r="H828" s="2" t="s">
        <v>0</v>
      </c>
      <c r="I828" s="9">
        <v>3.8308219178082192E-2</v>
      </c>
      <c r="J828" s="10">
        <v>3.260027397260274E-2</v>
      </c>
      <c r="K828" s="10">
        <v>1.0964383561643835E-2</v>
      </c>
      <c r="L828" s="10">
        <v>1.001095890410959E-2</v>
      </c>
      <c r="M828" s="10">
        <v>7.4868493150684933E-3</v>
      </c>
      <c r="N828" s="10">
        <v>5.4824657534246575E-3</v>
      </c>
      <c r="O828" s="11">
        <v>0.169959</v>
      </c>
      <c r="P828" s="11">
        <v>0.169959</v>
      </c>
      <c r="Q828" s="11">
        <v>0.169959</v>
      </c>
      <c r="R828" s="11">
        <v>0.169959</v>
      </c>
      <c r="S828" s="11">
        <v>0.169959</v>
      </c>
      <c r="T828" s="11">
        <v>0.169959</v>
      </c>
    </row>
    <row r="829" spans="2:20" ht="21" x14ac:dyDescent="0.3">
      <c r="B829" s="2" t="str">
        <f>CONCATENATE(Tabla2[[#This Row],[sistema]],Tabla2[[#This Row],[cia]],Tabla2[[#This Row],[producto]],Tabla2[[#This Row],[producto cia]],Tabla2[[#This Row],[tarifa]],Tabla2[[#This Row],[fee]])</f>
        <v>PENINSULATOTALFIJOCLASICA TE13.0TD-</v>
      </c>
      <c r="C829" s="2" t="s">
        <v>57</v>
      </c>
      <c r="D829" s="3" t="s">
        <v>228</v>
      </c>
      <c r="E829" s="2" t="s">
        <v>101</v>
      </c>
      <c r="F829" s="2" t="s">
        <v>240</v>
      </c>
      <c r="G829" s="2" t="s">
        <v>33</v>
      </c>
      <c r="H829" s="2" t="s">
        <v>0</v>
      </c>
      <c r="I829" s="9">
        <v>4.2000000000000003E-2</v>
      </c>
      <c r="J829" s="10">
        <v>3.5999999999999997E-2</v>
      </c>
      <c r="K829" s="10">
        <v>1.4999999999999999E-2</v>
      </c>
      <c r="L829" s="10">
        <v>1.4E-2</v>
      </c>
      <c r="M829" s="10">
        <v>1.0999999999999999E-2</v>
      </c>
      <c r="N829" s="10">
        <v>8.9999999999999993E-3</v>
      </c>
      <c r="O829" s="11">
        <v>0.22261700000000001</v>
      </c>
      <c r="P829" s="11">
        <v>0.19977500000000001</v>
      </c>
      <c r="Q829" s="11">
        <v>0.17057900000000001</v>
      </c>
      <c r="R829" s="11">
        <v>0.15579599999999999</v>
      </c>
      <c r="S829" s="11">
        <v>0.13722100000000001</v>
      </c>
      <c r="T829" s="11">
        <v>0.158779</v>
      </c>
    </row>
    <row r="830" spans="2:20" ht="21" x14ac:dyDescent="0.3">
      <c r="B830" s="2" t="str">
        <f>CONCATENATE(Tabla2[[#This Row],[sistema]],Tabla2[[#This Row],[cia]],Tabla2[[#This Row],[producto]],Tabla2[[#This Row],[producto cia]],Tabla2[[#This Row],[tarifa]],Tabla2[[#This Row],[fee]])</f>
        <v>PENINSULATOTALFIJOCLASICA TE1 UNICA3.0TD-</v>
      </c>
      <c r="C830" s="2" t="s">
        <v>57</v>
      </c>
      <c r="D830" s="3" t="s">
        <v>228</v>
      </c>
      <c r="E830" s="2" t="s">
        <v>101</v>
      </c>
      <c r="F830" s="2" t="s">
        <v>241</v>
      </c>
      <c r="G830" s="2" t="s">
        <v>33</v>
      </c>
      <c r="H830" s="2" t="s">
        <v>0</v>
      </c>
      <c r="I830" s="9">
        <v>4.2000000000000003E-2</v>
      </c>
      <c r="J830" s="10">
        <v>3.5999999999999997E-2</v>
      </c>
      <c r="K830" s="10">
        <v>1.4999999999999999E-2</v>
      </c>
      <c r="L830" s="10">
        <v>1.4E-2</v>
      </c>
      <c r="M830" s="10">
        <v>1.0999999999999999E-2</v>
      </c>
      <c r="N830" s="10">
        <v>8.9999999999999993E-3</v>
      </c>
      <c r="O830" s="11">
        <v>0.175709</v>
      </c>
      <c r="P830" s="11">
        <v>0.175709</v>
      </c>
      <c r="Q830" s="11">
        <v>0.175709</v>
      </c>
      <c r="R830" s="11">
        <v>0.175709</v>
      </c>
      <c r="S830" s="11">
        <v>0.175709</v>
      </c>
      <c r="T830" s="11">
        <v>0.175709</v>
      </c>
    </row>
    <row r="831" spans="2:20" ht="21" x14ac:dyDescent="0.3">
      <c r="B831" s="2" t="str">
        <f>CONCATENATE(Tabla2[[#This Row],[sistema]],Tabla2[[#This Row],[cia]],Tabla2[[#This Row],[producto]],Tabla2[[#This Row],[producto cia]],Tabla2[[#This Row],[tarifa]],Tabla2[[#This Row],[fee]])</f>
        <v>PENINSULATOTALFIJOCLASICA TE23.0TD-</v>
      </c>
      <c r="C831" s="2" t="s">
        <v>57</v>
      </c>
      <c r="D831" s="3" t="s">
        <v>228</v>
      </c>
      <c r="E831" s="2" t="s">
        <v>101</v>
      </c>
      <c r="F831" s="2" t="s">
        <v>242</v>
      </c>
      <c r="G831" s="2" t="s">
        <v>33</v>
      </c>
      <c r="H831" s="2" t="s">
        <v>0</v>
      </c>
      <c r="I831" s="9">
        <v>4.3999999999999997E-2</v>
      </c>
      <c r="J831" s="10">
        <v>3.7999999999999999E-2</v>
      </c>
      <c r="K831" s="10">
        <v>1.6E-2</v>
      </c>
      <c r="L831" s="10">
        <v>1.4999999999999999E-2</v>
      </c>
      <c r="M831" s="10">
        <v>1.2999999999999999E-2</v>
      </c>
      <c r="N831" s="10">
        <v>1.0999999999999999E-2</v>
      </c>
      <c r="O831" s="11">
        <v>0.22361700000000001</v>
      </c>
      <c r="P831" s="11">
        <v>0.20077500000000001</v>
      </c>
      <c r="Q831" s="11">
        <v>0.17157900000000001</v>
      </c>
      <c r="R831" s="11">
        <v>0.15679599999999999</v>
      </c>
      <c r="S831" s="11">
        <v>0.13822100000000001</v>
      </c>
      <c r="T831" s="11">
        <v>0.159779</v>
      </c>
    </row>
    <row r="832" spans="2:20" ht="21" x14ac:dyDescent="0.3">
      <c r="B832" s="2" t="str">
        <f>CONCATENATE(Tabla2[[#This Row],[sistema]],Tabla2[[#This Row],[cia]],Tabla2[[#This Row],[producto]],Tabla2[[#This Row],[producto cia]],Tabla2[[#This Row],[tarifa]],Tabla2[[#This Row],[fee]])</f>
        <v>PENINSULATOTALFIJOCLASICA TE2 UNICA3.0TD-</v>
      </c>
      <c r="C832" s="2" t="s">
        <v>57</v>
      </c>
      <c r="D832" s="3" t="s">
        <v>228</v>
      </c>
      <c r="E832" s="2" t="s">
        <v>101</v>
      </c>
      <c r="F832" s="2" t="s">
        <v>243</v>
      </c>
      <c r="G832" s="2" t="s">
        <v>33</v>
      </c>
      <c r="H832" s="2" t="s">
        <v>0</v>
      </c>
      <c r="I832" s="9">
        <v>4.3999999999999997E-2</v>
      </c>
      <c r="J832" s="10">
        <v>3.7999999999999999E-2</v>
      </c>
      <c r="K832" s="10">
        <v>1.6E-2</v>
      </c>
      <c r="L832" s="10">
        <v>1.4999999999999999E-2</v>
      </c>
      <c r="M832" s="10">
        <v>1.2999999999999999E-2</v>
      </c>
      <c r="N832" s="10">
        <v>1.0999999999999999E-2</v>
      </c>
      <c r="O832" s="11">
        <v>0.176709</v>
      </c>
      <c r="P832" s="11">
        <v>0.176709</v>
      </c>
      <c r="Q832" s="11">
        <v>0.176709</v>
      </c>
      <c r="R832" s="11">
        <v>0.176709</v>
      </c>
      <c r="S832" s="11">
        <v>0.176709</v>
      </c>
      <c r="T832" s="11">
        <v>0.176709</v>
      </c>
    </row>
    <row r="833" spans="2:20" ht="21" x14ac:dyDescent="0.3">
      <c r="B833" s="2" t="str">
        <f>CONCATENATE(Tabla2[[#This Row],[sistema]],Tabla2[[#This Row],[cia]],Tabla2[[#This Row],[producto]],Tabla2[[#This Row],[producto cia]],Tabla2[[#This Row],[tarifa]],Tabla2[[#This Row],[fee]])</f>
        <v>PENINSULATOTALFIJOCLASICA TE33.0TD-</v>
      </c>
      <c r="C833" s="2" t="s">
        <v>57</v>
      </c>
      <c r="D833" s="3" t="s">
        <v>228</v>
      </c>
      <c r="E833" s="2" t="s">
        <v>101</v>
      </c>
      <c r="F833" s="2" t="s">
        <v>244</v>
      </c>
      <c r="G833" s="2" t="s">
        <v>33</v>
      </c>
      <c r="H833" s="2" t="s">
        <v>0</v>
      </c>
      <c r="I833" s="9">
        <v>4.3999999999999997E-2</v>
      </c>
      <c r="J833" s="10">
        <v>3.9E-2</v>
      </c>
      <c r="K833" s="10">
        <v>1.7000000000000001E-2</v>
      </c>
      <c r="L833" s="10">
        <v>1.6E-2</v>
      </c>
      <c r="M833" s="10">
        <v>1.2999999999999999E-2</v>
      </c>
      <c r="N833" s="10">
        <v>1.0999999999999999E-2</v>
      </c>
      <c r="O833" s="11">
        <v>0.22561700000000001</v>
      </c>
      <c r="P833" s="11">
        <v>0.20277500000000001</v>
      </c>
      <c r="Q833" s="11">
        <v>0.17357900000000001</v>
      </c>
      <c r="R833" s="11">
        <v>0.15879599999999999</v>
      </c>
      <c r="S833" s="11">
        <v>0.14022100000000001</v>
      </c>
      <c r="T833" s="11">
        <v>0.16177900000000001</v>
      </c>
    </row>
    <row r="834" spans="2:20" ht="21" x14ac:dyDescent="0.3">
      <c r="B834" s="2" t="str">
        <f>CONCATENATE(Tabla2[[#This Row],[sistema]],Tabla2[[#This Row],[cia]],Tabla2[[#This Row],[producto]],Tabla2[[#This Row],[producto cia]],Tabla2[[#This Row],[tarifa]],Tabla2[[#This Row],[fee]])</f>
        <v>PENINSULATOTALFIJOCLASICA TE3 UNICA3.0TD-</v>
      </c>
      <c r="C834" s="2" t="s">
        <v>57</v>
      </c>
      <c r="D834" s="3" t="s">
        <v>228</v>
      </c>
      <c r="E834" s="2" t="s">
        <v>101</v>
      </c>
      <c r="F834" s="2" t="s">
        <v>245</v>
      </c>
      <c r="G834" s="2" t="s">
        <v>33</v>
      </c>
      <c r="H834" s="2" t="s">
        <v>0</v>
      </c>
      <c r="I834" s="9">
        <v>4.3999999999999997E-2</v>
      </c>
      <c r="J834" s="10">
        <v>3.9E-2</v>
      </c>
      <c r="K834" s="10">
        <v>1.7000000000000001E-2</v>
      </c>
      <c r="L834" s="10">
        <v>1.6E-2</v>
      </c>
      <c r="M834" s="10">
        <v>1.2999999999999999E-2</v>
      </c>
      <c r="N834" s="10">
        <v>1.0999999999999999E-2</v>
      </c>
      <c r="O834" s="11">
        <v>0.17870900000000001</v>
      </c>
      <c r="P834" s="11">
        <v>0.17870900000000001</v>
      </c>
      <c r="Q834" s="11">
        <v>0.17870900000000001</v>
      </c>
      <c r="R834" s="11">
        <v>0.17870900000000001</v>
      </c>
      <c r="S834" s="11">
        <v>0.17870900000000001</v>
      </c>
      <c r="T834" s="11">
        <v>0.17870900000000001</v>
      </c>
    </row>
    <row r="835" spans="2:20" ht="21" x14ac:dyDescent="0.3">
      <c r="B835" s="2" t="str">
        <f>CONCATENATE(Tabla2[[#This Row],[sistema]],Tabla2[[#This Row],[cia]],Tabla2[[#This Row],[producto]],Tabla2[[#This Row],[producto cia]],Tabla2[[#This Row],[tarifa]],Tabla2[[#This Row],[fee]])</f>
        <v>PENINSULATOTALFIJOCLASICA TE43.0TD-</v>
      </c>
      <c r="C835" s="2" t="s">
        <v>57</v>
      </c>
      <c r="D835" s="3" t="s">
        <v>228</v>
      </c>
      <c r="E835" s="2" t="s">
        <v>101</v>
      </c>
      <c r="F835" s="2" t="s">
        <v>246</v>
      </c>
      <c r="G835" s="2" t="s">
        <v>33</v>
      </c>
      <c r="H835" s="2" t="s">
        <v>0</v>
      </c>
      <c r="I835" s="9">
        <v>4.7E-2</v>
      </c>
      <c r="J835" s="10">
        <v>4.2000000000000003E-2</v>
      </c>
      <c r="K835" s="10">
        <v>0.02</v>
      </c>
      <c r="L835" s="10">
        <v>1.9E-2</v>
      </c>
      <c r="M835" s="10">
        <v>1.7000000000000001E-2</v>
      </c>
      <c r="N835" s="10">
        <v>1.4999999999999999E-2</v>
      </c>
      <c r="O835" s="11">
        <v>0.23361699999999999</v>
      </c>
      <c r="P835" s="11">
        <v>0.21077499999999999</v>
      </c>
      <c r="Q835" s="11">
        <v>0.18157899999999999</v>
      </c>
      <c r="R835" s="11">
        <v>0.166796</v>
      </c>
      <c r="S835" s="11">
        <v>0.14822099999999999</v>
      </c>
      <c r="T835" s="11">
        <v>0.16977900000000001</v>
      </c>
    </row>
    <row r="836" spans="2:20" ht="21" x14ac:dyDescent="0.3">
      <c r="B836" s="2" t="str">
        <f>CONCATENATE(Tabla2[[#This Row],[sistema]],Tabla2[[#This Row],[cia]],Tabla2[[#This Row],[producto]],Tabla2[[#This Row],[producto cia]],Tabla2[[#This Row],[tarifa]],Tabla2[[#This Row],[fee]])</f>
        <v>PENINSULATOTALFIJOCLASICA TE4 UNICA3.0TD-</v>
      </c>
      <c r="C836" s="2" t="s">
        <v>57</v>
      </c>
      <c r="D836" s="3" t="s">
        <v>228</v>
      </c>
      <c r="E836" s="2" t="s">
        <v>101</v>
      </c>
      <c r="F836" s="2" t="s">
        <v>247</v>
      </c>
      <c r="G836" s="2" t="s">
        <v>33</v>
      </c>
      <c r="H836" s="2" t="s">
        <v>0</v>
      </c>
      <c r="I836" s="9">
        <v>4.7E-2</v>
      </c>
      <c r="J836" s="10">
        <v>4.2000000000000003E-2</v>
      </c>
      <c r="K836" s="10">
        <v>0.02</v>
      </c>
      <c r="L836" s="10">
        <v>1.9E-2</v>
      </c>
      <c r="M836" s="10">
        <v>1.7000000000000001E-2</v>
      </c>
      <c r="N836" s="10">
        <v>1.4999999999999999E-2</v>
      </c>
      <c r="O836" s="11">
        <v>0.18670900000000001</v>
      </c>
      <c r="P836" s="11">
        <v>0.18670900000000001</v>
      </c>
      <c r="Q836" s="11">
        <v>0.18670900000000001</v>
      </c>
      <c r="R836" s="11">
        <v>0.18670900000000001</v>
      </c>
      <c r="S836" s="11">
        <v>0.18670900000000001</v>
      </c>
      <c r="T836" s="11">
        <v>0.18670900000000001</v>
      </c>
    </row>
    <row r="837" spans="2:20" ht="21" x14ac:dyDescent="0.3">
      <c r="B837" s="2" t="str">
        <f>CONCATENATE(Tabla2[[#This Row],[sistema]],Tabla2[[#This Row],[cia]],Tabla2[[#This Row],[producto]],Tabla2[[#This Row],[producto cia]],Tabla2[[#This Row],[tarifa]],Tabla2[[#This Row],[fee]])</f>
        <v>PENINSULATOTALFIJOCLASICA TE53.0TD-</v>
      </c>
      <c r="C837" s="2" t="s">
        <v>57</v>
      </c>
      <c r="D837" s="3" t="s">
        <v>228</v>
      </c>
      <c r="E837" s="2" t="s">
        <v>101</v>
      </c>
      <c r="F837" s="2" t="s">
        <v>248</v>
      </c>
      <c r="G837" s="2" t="s">
        <v>33</v>
      </c>
      <c r="H837" s="2" t="s">
        <v>0</v>
      </c>
      <c r="I837" s="9">
        <v>4.9000000000000002E-2</v>
      </c>
      <c r="J837" s="10">
        <v>4.3999999999999997E-2</v>
      </c>
      <c r="K837" s="10">
        <v>2.1999999999999999E-2</v>
      </c>
      <c r="L837" s="10">
        <v>2.1000000000000001E-2</v>
      </c>
      <c r="M837" s="10">
        <v>1.7999999999999999E-2</v>
      </c>
      <c r="N837" s="10">
        <v>1.6E-2</v>
      </c>
      <c r="O837" s="11">
        <v>0.23661699999999999</v>
      </c>
      <c r="P837" s="11">
        <v>0.21377499999999999</v>
      </c>
      <c r="Q837" s="11">
        <v>0.18457899999999999</v>
      </c>
      <c r="R837" s="11">
        <v>0.169796</v>
      </c>
      <c r="S837" s="11">
        <v>0.15122099999999999</v>
      </c>
      <c r="T837" s="11">
        <v>0.17277899999999999</v>
      </c>
    </row>
    <row r="838" spans="2:20" ht="21" x14ac:dyDescent="0.3">
      <c r="B838" s="2" t="str">
        <f>CONCATENATE(Tabla2[[#This Row],[sistema]],Tabla2[[#This Row],[cia]],Tabla2[[#This Row],[producto]],Tabla2[[#This Row],[producto cia]],Tabla2[[#This Row],[tarifa]],Tabla2[[#This Row],[fee]])</f>
        <v>PENINSULATOTALFIJOCLASICA TE5 UNICA3.0TD-</v>
      </c>
      <c r="C838" s="2" t="s">
        <v>57</v>
      </c>
      <c r="D838" s="3" t="s">
        <v>228</v>
      </c>
      <c r="E838" s="2" t="s">
        <v>101</v>
      </c>
      <c r="F838" s="2" t="s">
        <v>249</v>
      </c>
      <c r="G838" s="2" t="s">
        <v>33</v>
      </c>
      <c r="H838" s="2" t="s">
        <v>0</v>
      </c>
      <c r="I838" s="9">
        <v>4.9000000000000002E-2</v>
      </c>
      <c r="J838" s="10">
        <v>4.3999999999999997E-2</v>
      </c>
      <c r="K838" s="10">
        <v>2.1999999999999999E-2</v>
      </c>
      <c r="L838" s="10">
        <v>2.1000000000000001E-2</v>
      </c>
      <c r="M838" s="10">
        <v>1.7999999999999999E-2</v>
      </c>
      <c r="N838" s="10">
        <v>1.6E-2</v>
      </c>
      <c r="O838" s="11">
        <v>0.18970899999999999</v>
      </c>
      <c r="P838" s="11">
        <v>0.18970899999999999</v>
      </c>
      <c r="Q838" s="11">
        <v>0.18970899999999999</v>
      </c>
      <c r="R838" s="11">
        <v>0.18970899999999999</v>
      </c>
      <c r="S838" s="11">
        <v>0.18970899999999999</v>
      </c>
      <c r="T838" s="11">
        <v>0.18970899999999999</v>
      </c>
    </row>
    <row r="839" spans="2:20" ht="21" x14ac:dyDescent="0.3">
      <c r="B839" s="2" t="str">
        <f>CONCATENATE(Tabla2[[#This Row],[sistema]],Tabla2[[#This Row],[cia]],Tabla2[[#This Row],[producto]],Tabla2[[#This Row],[producto cia]],Tabla2[[#This Row],[tarifa]],Tabla2[[#This Row],[fee]])</f>
        <v>PENINSULATOTALFIJOCLASICA6.1TD-</v>
      </c>
      <c r="C839" s="2" t="s">
        <v>57</v>
      </c>
      <c r="D839" s="3" t="s">
        <v>228</v>
      </c>
      <c r="E839" s="2" t="s">
        <v>101</v>
      </c>
      <c r="F839" s="2" t="s">
        <v>229</v>
      </c>
      <c r="G839" s="2" t="s">
        <v>34</v>
      </c>
      <c r="H839" s="2" t="s">
        <v>0</v>
      </c>
      <c r="I839" s="9">
        <v>6.2918356164383557E-2</v>
      </c>
      <c r="J839" s="10">
        <v>5.4359452054794526E-2</v>
      </c>
      <c r="K839" s="10">
        <v>2.8294794520547947E-2</v>
      </c>
      <c r="L839" s="10">
        <v>2.3453972602739726E-2</v>
      </c>
      <c r="M839" s="10">
        <v>5.2290410958904113E-3</v>
      </c>
      <c r="N839" s="10">
        <v>3.1479452054794521E-3</v>
      </c>
      <c r="O839" s="11">
        <v>0.18521000000000001</v>
      </c>
      <c r="P839" s="11">
        <v>0.165712</v>
      </c>
      <c r="Q839" s="11">
        <v>0.14437</v>
      </c>
      <c r="R839" s="11">
        <v>0.13319900000000001</v>
      </c>
      <c r="S839" s="11">
        <v>0.115079</v>
      </c>
      <c r="T839" s="11">
        <v>0.135189</v>
      </c>
    </row>
    <row r="840" spans="2:20" ht="21" x14ac:dyDescent="0.3">
      <c r="B840" s="2" t="str">
        <f>CONCATENATE(Tabla2[[#This Row],[sistema]],Tabla2[[#This Row],[cia]],Tabla2[[#This Row],[producto]],Tabla2[[#This Row],[producto cia]],Tabla2[[#This Row],[tarifa]],Tabla2[[#This Row],[fee]])</f>
        <v>PENINSULATOTALFIJOCLASICA ETOP6.1TD-</v>
      </c>
      <c r="C840" s="2" t="s">
        <v>57</v>
      </c>
      <c r="D840" s="3" t="s">
        <v>228</v>
      </c>
      <c r="E840" s="2" t="s">
        <v>101</v>
      </c>
      <c r="F840" s="2" t="s">
        <v>230</v>
      </c>
      <c r="G840" s="2" t="s">
        <v>34</v>
      </c>
      <c r="H840" s="2" t="s">
        <v>0</v>
      </c>
      <c r="I840" s="9">
        <v>7.3999999999999996E-2</v>
      </c>
      <c r="J840" s="10">
        <v>6.6000000000000003E-2</v>
      </c>
      <c r="K840" s="10">
        <v>0.04</v>
      </c>
      <c r="L840" s="10">
        <v>3.5000000000000003E-2</v>
      </c>
      <c r="M840" s="10">
        <v>1.7000000000000001E-2</v>
      </c>
      <c r="N840" s="10">
        <v>1.4999999999999999E-2</v>
      </c>
      <c r="O840" s="11">
        <v>0.17857799999999999</v>
      </c>
      <c r="P840" s="11">
        <v>0.15908</v>
      </c>
      <c r="Q840" s="11">
        <v>0.137738</v>
      </c>
      <c r="R840" s="11">
        <v>0.12656700000000001</v>
      </c>
      <c r="S840" s="11">
        <v>0.108447</v>
      </c>
      <c r="T840" s="11">
        <v>0.128557</v>
      </c>
    </row>
    <row r="841" spans="2:20" ht="21" x14ac:dyDescent="0.3">
      <c r="B841" s="2" t="str">
        <f>CONCATENATE(Tabla2[[#This Row],[sistema]],Tabla2[[#This Row],[cia]],Tabla2[[#This Row],[producto]],Tabla2[[#This Row],[producto cia]],Tabla2[[#This Row],[tarifa]],Tabla2[[#This Row],[fee]])</f>
        <v>PENINSULATOTALFIJOCLASICA ETOP UNICA6.1TD-</v>
      </c>
      <c r="C841" s="2" t="s">
        <v>57</v>
      </c>
      <c r="D841" s="3" t="s">
        <v>228</v>
      </c>
      <c r="E841" s="2" t="s">
        <v>101</v>
      </c>
      <c r="F841" s="2" t="s">
        <v>231</v>
      </c>
      <c r="G841" s="2" t="s">
        <v>34</v>
      </c>
      <c r="H841" s="2" t="s">
        <v>0</v>
      </c>
      <c r="I841" s="9">
        <v>7.3999999999999996E-2</v>
      </c>
      <c r="J841" s="10">
        <v>6.6000000000000003E-2</v>
      </c>
      <c r="K841" s="10">
        <v>0.04</v>
      </c>
      <c r="L841" s="10">
        <v>3.5000000000000003E-2</v>
      </c>
      <c r="M841" s="10">
        <v>1.7000000000000001E-2</v>
      </c>
      <c r="N841" s="10">
        <v>1.4999999999999999E-2</v>
      </c>
      <c r="O841" s="11" t="s">
        <v>0</v>
      </c>
      <c r="P841" s="11" t="s">
        <v>0</v>
      </c>
      <c r="Q841" s="11" t="s">
        <v>0</v>
      </c>
      <c r="R841" s="11" t="s">
        <v>0</v>
      </c>
      <c r="S841" s="11" t="s">
        <v>0</v>
      </c>
      <c r="T841" s="11" t="s">
        <v>0</v>
      </c>
    </row>
    <row r="842" spans="2:20" ht="21" x14ac:dyDescent="0.3">
      <c r="B842" s="2" t="str">
        <f>CONCATENATE(Tabla2[[#This Row],[sistema]],Tabla2[[#This Row],[cia]],Tabla2[[#This Row],[producto]],Tabla2[[#This Row],[producto cia]],Tabla2[[#This Row],[tarifa]],Tabla2[[#This Row],[fee]])</f>
        <v>PENINSULATOTALFIJOCLASICA LIBRE &gt;50.0016.1TD-</v>
      </c>
      <c r="C842" s="2" t="s">
        <v>57</v>
      </c>
      <c r="D842" s="3" t="s">
        <v>228</v>
      </c>
      <c r="E842" s="2" t="s">
        <v>101</v>
      </c>
      <c r="F842" s="2" t="s">
        <v>260</v>
      </c>
      <c r="G842" s="2" t="s">
        <v>34</v>
      </c>
      <c r="H842" s="2" t="s">
        <v>0</v>
      </c>
      <c r="I842" s="9">
        <v>6.2918356164383557E-2</v>
      </c>
      <c r="J842" s="10">
        <v>5.4359452054794526E-2</v>
      </c>
      <c r="K842" s="10">
        <v>2.8294794520547947E-2</v>
      </c>
      <c r="L842" s="10">
        <v>2.3453972602739726E-2</v>
      </c>
      <c r="M842" s="10">
        <v>5.2290410958904113E-3</v>
      </c>
      <c r="N842" s="10">
        <v>3.1479452054794521E-3</v>
      </c>
      <c r="O842" s="11">
        <v>0.17822199999999999</v>
      </c>
      <c r="P842" s="11">
        <v>0.16341800000000001</v>
      </c>
      <c r="Q842" s="11">
        <v>0.12948599999999999</v>
      </c>
      <c r="R842" s="11">
        <v>0.118426</v>
      </c>
      <c r="S842" s="11">
        <v>0.106755</v>
      </c>
      <c r="T842" s="11">
        <v>0.12504899999999999</v>
      </c>
    </row>
    <row r="843" spans="2:20" ht="21" x14ac:dyDescent="0.3">
      <c r="B843" s="2" t="str">
        <f>CONCATENATE(Tabla2[[#This Row],[sistema]],Tabla2[[#This Row],[cia]],Tabla2[[#This Row],[producto]],Tabla2[[#This Row],[producto cia]],Tabla2[[#This Row],[tarifa]],Tabla2[[#This Row],[fee]])</f>
        <v>PENINSULATOTALFIJOCLASICA LIBRE 0-50.0006.1TD-</v>
      </c>
      <c r="C843" s="2" t="s">
        <v>57</v>
      </c>
      <c r="D843" s="3" t="s">
        <v>228</v>
      </c>
      <c r="E843" s="2" t="s">
        <v>101</v>
      </c>
      <c r="F843" s="2" t="s">
        <v>261</v>
      </c>
      <c r="G843" s="2" t="s">
        <v>34</v>
      </c>
      <c r="H843" s="2" t="s">
        <v>0</v>
      </c>
      <c r="I843" s="9">
        <v>6.2918356164383557E-2</v>
      </c>
      <c r="J843" s="10">
        <v>5.4359452054794526E-2</v>
      </c>
      <c r="K843" s="10">
        <v>2.8294794520547947E-2</v>
      </c>
      <c r="L843" s="10">
        <v>2.3453972602739726E-2</v>
      </c>
      <c r="M843" s="10">
        <v>5.2290410958904113E-3</v>
      </c>
      <c r="N843" s="10">
        <v>3.1479452054794521E-3</v>
      </c>
      <c r="O843" s="11">
        <v>0.17922199999999999</v>
      </c>
      <c r="P843" s="11">
        <v>0.16441800000000001</v>
      </c>
      <c r="Q843" s="11">
        <v>0.13048599999999999</v>
      </c>
      <c r="R843" s="11">
        <v>0.119426</v>
      </c>
      <c r="S843" s="11">
        <v>0.107755</v>
      </c>
      <c r="T843" s="11">
        <v>0.12604899999999999</v>
      </c>
    </row>
    <row r="844" spans="2:20" ht="21" x14ac:dyDescent="0.3">
      <c r="B844" s="2" t="str">
        <f>CONCATENATE(Tabla2[[#This Row],[sistema]],Tabla2[[#This Row],[cia]],Tabla2[[#This Row],[producto]],Tabla2[[#This Row],[producto cia]],Tabla2[[#This Row],[tarifa]],Tabla2[[#This Row],[fee]])</f>
        <v>PENINSULATOTALFIJOCLASICA LIBRE UNICA &gt;50.0016.1TD-</v>
      </c>
      <c r="C844" s="2" t="s">
        <v>57</v>
      </c>
      <c r="D844" s="3" t="s">
        <v>228</v>
      </c>
      <c r="E844" s="2" t="s">
        <v>101</v>
      </c>
      <c r="F844" s="2" t="s">
        <v>262</v>
      </c>
      <c r="G844" s="2" t="s">
        <v>34</v>
      </c>
      <c r="H844" s="2" t="s">
        <v>0</v>
      </c>
      <c r="I844" s="9">
        <v>6.2918356164383557E-2</v>
      </c>
      <c r="J844" s="10">
        <v>5.4359452054794526E-2</v>
      </c>
      <c r="K844" s="10">
        <v>2.8294794520547947E-2</v>
      </c>
      <c r="L844" s="10">
        <v>2.3453972602739726E-2</v>
      </c>
      <c r="M844" s="10">
        <v>5.2290410958904113E-3</v>
      </c>
      <c r="N844" s="10">
        <v>3.1479452054794521E-3</v>
      </c>
      <c r="O844" s="11" t="s">
        <v>0</v>
      </c>
      <c r="P844" s="11" t="s">
        <v>0</v>
      </c>
      <c r="Q844" s="11" t="s">
        <v>0</v>
      </c>
      <c r="R844" s="11" t="s">
        <v>0</v>
      </c>
      <c r="S844" s="11" t="s">
        <v>0</v>
      </c>
      <c r="T844" s="11" t="s">
        <v>0</v>
      </c>
    </row>
    <row r="845" spans="2:20" ht="21" x14ac:dyDescent="0.3">
      <c r="B845" s="2" t="str">
        <f>CONCATENATE(Tabla2[[#This Row],[sistema]],Tabla2[[#This Row],[cia]],Tabla2[[#This Row],[producto]],Tabla2[[#This Row],[producto cia]],Tabla2[[#This Row],[tarifa]],Tabla2[[#This Row],[fee]])</f>
        <v>PENINSULATOTALFIJOCLASICA LIBRE UNICA 0-50.0006.1TD-</v>
      </c>
      <c r="C845" s="12" t="s">
        <v>57</v>
      </c>
      <c r="D845" s="3" t="s">
        <v>228</v>
      </c>
      <c r="E845" s="2" t="s">
        <v>101</v>
      </c>
      <c r="F845" s="2" t="s">
        <v>263</v>
      </c>
      <c r="G845" s="2" t="s">
        <v>34</v>
      </c>
      <c r="H845" s="2" t="s">
        <v>0</v>
      </c>
      <c r="I845" s="9">
        <v>6.2918356164383557E-2</v>
      </c>
      <c r="J845" s="10">
        <v>5.4359452054794526E-2</v>
      </c>
      <c r="K845" s="10">
        <v>2.8294794520547947E-2</v>
      </c>
      <c r="L845" s="10">
        <v>2.3453972602739726E-2</v>
      </c>
      <c r="M845" s="10">
        <v>5.2290410958904113E-3</v>
      </c>
      <c r="N845" s="10">
        <v>3.1479452054794521E-3</v>
      </c>
      <c r="O845" s="11" t="s">
        <v>0</v>
      </c>
      <c r="P845" s="11" t="s">
        <v>0</v>
      </c>
      <c r="Q845" s="11" t="s">
        <v>0</v>
      </c>
      <c r="R845" s="11" t="s">
        <v>0</v>
      </c>
      <c r="S845" s="11" t="s">
        <v>0</v>
      </c>
      <c r="T845" s="11" t="s">
        <v>0</v>
      </c>
    </row>
    <row r="846" spans="2:20" ht="21" x14ac:dyDescent="0.3">
      <c r="B846" s="2" t="str">
        <f>CONCATENATE(Tabla2[[#This Row],[sistema]],Tabla2[[#This Row],[cia]],Tabla2[[#This Row],[producto]],Tabla2[[#This Row],[producto cia]],Tabla2[[#This Row],[tarifa]],Tabla2[[#This Row],[fee]])</f>
        <v>PENINSULATOTALFIJOCLASICA TE16.1TD-</v>
      </c>
      <c r="C846" s="12" t="s">
        <v>57</v>
      </c>
      <c r="D846" s="6" t="s">
        <v>228</v>
      </c>
      <c r="E846" s="5" t="s">
        <v>101</v>
      </c>
      <c r="F846" s="5" t="s">
        <v>240</v>
      </c>
      <c r="G846" s="5" t="s">
        <v>34</v>
      </c>
      <c r="H846" s="5" t="s">
        <v>0</v>
      </c>
      <c r="I846" s="9">
        <v>6.7000000000000004E-2</v>
      </c>
      <c r="J846" s="10">
        <v>5.8000000000000003E-2</v>
      </c>
      <c r="K846" s="10">
        <v>3.2000000000000001E-2</v>
      </c>
      <c r="L846" s="10">
        <v>2.7E-2</v>
      </c>
      <c r="M846" s="10">
        <v>8.9999999999999993E-3</v>
      </c>
      <c r="N846" s="10">
        <v>7.0000000000000001E-3</v>
      </c>
      <c r="O846" s="11">
        <v>0.19420999999999999</v>
      </c>
      <c r="P846" s="11">
        <v>0.17471200000000001</v>
      </c>
      <c r="Q846" s="11">
        <v>0.15337000000000001</v>
      </c>
      <c r="R846" s="11">
        <v>0.14219899999999999</v>
      </c>
      <c r="S846" s="11">
        <v>0.12407899999999999</v>
      </c>
      <c r="T846" s="11">
        <v>0.14418900000000001</v>
      </c>
    </row>
    <row r="847" spans="2:20" ht="21" x14ac:dyDescent="0.3">
      <c r="B847" s="2" t="str">
        <f>CONCATENATE(Tabla2[[#This Row],[sistema]],Tabla2[[#This Row],[cia]],Tabla2[[#This Row],[producto]],Tabla2[[#This Row],[producto cia]],Tabla2[[#This Row],[tarifa]],Tabla2[[#This Row],[fee]])</f>
        <v>PENINSULATOTALFIJOCLASICA TE1 UNICA6.1TD-</v>
      </c>
      <c r="C847" s="12" t="s">
        <v>57</v>
      </c>
      <c r="D847" s="6" t="s">
        <v>228</v>
      </c>
      <c r="E847" s="5" t="s">
        <v>101</v>
      </c>
      <c r="F847" s="5" t="s">
        <v>241</v>
      </c>
      <c r="G847" s="5" t="s">
        <v>34</v>
      </c>
      <c r="H847" s="5" t="s">
        <v>0</v>
      </c>
      <c r="I847" s="9">
        <v>6.7000000000000004E-2</v>
      </c>
      <c r="J847" s="10">
        <v>5.8000000000000003E-2</v>
      </c>
      <c r="K847" s="10">
        <v>3.2000000000000001E-2</v>
      </c>
      <c r="L847" s="10">
        <v>2.7E-2</v>
      </c>
      <c r="M847" s="10">
        <v>8.9999999999999993E-3</v>
      </c>
      <c r="N847" s="10">
        <v>7.0000000000000001E-3</v>
      </c>
      <c r="O847" s="11" t="s">
        <v>0</v>
      </c>
      <c r="P847" s="11" t="s">
        <v>0</v>
      </c>
      <c r="Q847" s="11" t="s">
        <v>0</v>
      </c>
      <c r="R847" s="11" t="s">
        <v>0</v>
      </c>
      <c r="S847" s="11" t="s">
        <v>0</v>
      </c>
      <c r="T847" s="11" t="s">
        <v>0</v>
      </c>
    </row>
    <row r="848" spans="2:20" ht="21" x14ac:dyDescent="0.3">
      <c r="B848" s="2" t="str">
        <f>CONCATENATE(Tabla2[[#This Row],[sistema]],Tabla2[[#This Row],[cia]],Tabla2[[#This Row],[producto]],Tabla2[[#This Row],[producto cia]],Tabla2[[#This Row],[tarifa]],Tabla2[[#This Row],[fee]])</f>
        <v>PENINSULATOTALFIJOCLASICA TE26.1TD-</v>
      </c>
      <c r="C848" s="12" t="s">
        <v>57</v>
      </c>
      <c r="D848" s="6" t="s">
        <v>228</v>
      </c>
      <c r="E848" s="5" t="s">
        <v>101</v>
      </c>
      <c r="F848" s="5" t="s">
        <v>242</v>
      </c>
      <c r="G848" s="5" t="s">
        <v>34</v>
      </c>
      <c r="H848" s="5" t="s">
        <v>0</v>
      </c>
      <c r="I848" s="9">
        <v>6.8000000000000005E-2</v>
      </c>
      <c r="J848" s="10">
        <v>0.06</v>
      </c>
      <c r="K848" s="10">
        <v>3.4000000000000002E-2</v>
      </c>
      <c r="L848" s="10">
        <v>2.9000000000000001E-2</v>
      </c>
      <c r="M848" s="10">
        <v>1.0999999999999999E-2</v>
      </c>
      <c r="N848" s="10">
        <v>8.9999999999999993E-3</v>
      </c>
      <c r="O848" s="11">
        <v>0.19520999999999999</v>
      </c>
      <c r="P848" s="11">
        <v>0.17571200000000001</v>
      </c>
      <c r="Q848" s="11">
        <v>0.15437000000000001</v>
      </c>
      <c r="R848" s="11">
        <v>0.14319899999999999</v>
      </c>
      <c r="S848" s="11">
        <v>0.125079</v>
      </c>
      <c r="T848" s="11">
        <v>0.14518900000000001</v>
      </c>
    </row>
    <row r="849" spans="2:20" ht="21" x14ac:dyDescent="0.3">
      <c r="B849" s="2" t="str">
        <f>CONCATENATE(Tabla2[[#This Row],[sistema]],Tabla2[[#This Row],[cia]],Tabla2[[#This Row],[producto]],Tabla2[[#This Row],[producto cia]],Tabla2[[#This Row],[tarifa]],Tabla2[[#This Row],[fee]])</f>
        <v>PENINSULATOTALFIJOCLASICA TE2 UNICA6.1TD-</v>
      </c>
      <c r="C849" s="12" t="s">
        <v>57</v>
      </c>
      <c r="D849" s="6" t="s">
        <v>228</v>
      </c>
      <c r="E849" s="5" t="s">
        <v>101</v>
      </c>
      <c r="F849" s="5" t="s">
        <v>243</v>
      </c>
      <c r="G849" s="5" t="s">
        <v>34</v>
      </c>
      <c r="H849" s="5" t="s">
        <v>0</v>
      </c>
      <c r="I849" s="9">
        <v>6.8000000000000005E-2</v>
      </c>
      <c r="J849" s="10">
        <v>0.06</v>
      </c>
      <c r="K849" s="10">
        <v>3.4000000000000002E-2</v>
      </c>
      <c r="L849" s="10">
        <v>2.9000000000000001E-2</v>
      </c>
      <c r="M849" s="10">
        <v>1.0999999999999999E-2</v>
      </c>
      <c r="N849" s="10">
        <v>8.9999999999999993E-3</v>
      </c>
      <c r="O849" s="11" t="s">
        <v>0</v>
      </c>
      <c r="P849" s="11" t="s">
        <v>0</v>
      </c>
      <c r="Q849" s="11" t="s">
        <v>0</v>
      </c>
      <c r="R849" s="11" t="s">
        <v>0</v>
      </c>
      <c r="S849" s="11" t="s">
        <v>0</v>
      </c>
      <c r="T849" s="11" t="s">
        <v>0</v>
      </c>
    </row>
    <row r="850" spans="2:20" ht="21" x14ac:dyDescent="0.3">
      <c r="B850" s="2" t="str">
        <f>CONCATENATE(Tabla2[[#This Row],[sistema]],Tabla2[[#This Row],[cia]],Tabla2[[#This Row],[producto]],Tabla2[[#This Row],[producto cia]],Tabla2[[#This Row],[tarifa]],Tabla2[[#This Row],[fee]])</f>
        <v>PENINSULATOTALFIJOCLASICA TE36.1TD-</v>
      </c>
      <c r="C850" s="12" t="s">
        <v>57</v>
      </c>
      <c r="D850" s="6" t="s">
        <v>228</v>
      </c>
      <c r="E850" s="5" t="s">
        <v>101</v>
      </c>
      <c r="F850" s="5" t="s">
        <v>244</v>
      </c>
      <c r="G850" s="5" t="s">
        <v>34</v>
      </c>
      <c r="H850" s="5" t="s">
        <v>0</v>
      </c>
      <c r="I850" s="9">
        <v>6.9000000000000006E-2</v>
      </c>
      <c r="J850" s="10">
        <v>0.06</v>
      </c>
      <c r="K850" s="10">
        <v>3.4000000000000002E-2</v>
      </c>
      <c r="L850" s="10">
        <v>2.9000000000000001E-2</v>
      </c>
      <c r="M850" s="10">
        <v>1.0999999999999999E-2</v>
      </c>
      <c r="N850" s="10">
        <v>8.9999999999999993E-3</v>
      </c>
      <c r="O850" s="11">
        <v>0.19721</v>
      </c>
      <c r="P850" s="11">
        <v>0.17771200000000001</v>
      </c>
      <c r="Q850" s="11">
        <v>0.15637000000000001</v>
      </c>
      <c r="R850" s="11">
        <v>0.14519899999999999</v>
      </c>
      <c r="S850" s="11">
        <v>0.127079</v>
      </c>
      <c r="T850" s="11">
        <v>0.14718899999999999</v>
      </c>
    </row>
    <row r="851" spans="2:20" ht="21" x14ac:dyDescent="0.3">
      <c r="B851" s="2" t="str">
        <f>CONCATENATE(Tabla2[[#This Row],[sistema]],Tabla2[[#This Row],[cia]],Tabla2[[#This Row],[producto]],Tabla2[[#This Row],[producto cia]],Tabla2[[#This Row],[tarifa]],Tabla2[[#This Row],[fee]])</f>
        <v>PENINSULATOTALFIJOCLASICA TE3 UNICA6.1TD-</v>
      </c>
      <c r="C851" s="12" t="s">
        <v>57</v>
      </c>
      <c r="D851" s="6" t="s">
        <v>228</v>
      </c>
      <c r="E851" s="5" t="s">
        <v>101</v>
      </c>
      <c r="F851" s="5" t="s">
        <v>245</v>
      </c>
      <c r="G851" s="5" t="s">
        <v>34</v>
      </c>
      <c r="H851" s="5" t="s">
        <v>0</v>
      </c>
      <c r="I851" s="9">
        <v>6.9000000000000006E-2</v>
      </c>
      <c r="J851" s="10">
        <v>0.06</v>
      </c>
      <c r="K851" s="10">
        <v>3.4000000000000002E-2</v>
      </c>
      <c r="L851" s="10">
        <v>2.9000000000000001E-2</v>
      </c>
      <c r="M851" s="10">
        <v>1.0999999999999999E-2</v>
      </c>
      <c r="N851" s="10">
        <v>8.9999999999999993E-3</v>
      </c>
      <c r="O851" s="11" t="s">
        <v>0</v>
      </c>
      <c r="P851" s="11" t="s">
        <v>0</v>
      </c>
      <c r="Q851" s="11" t="s">
        <v>0</v>
      </c>
      <c r="R851" s="11" t="s">
        <v>0</v>
      </c>
      <c r="S851" s="11" t="s">
        <v>0</v>
      </c>
      <c r="T851" s="11" t="s">
        <v>0</v>
      </c>
    </row>
    <row r="852" spans="2:20" ht="21" x14ac:dyDescent="0.3">
      <c r="B852" s="2" t="str">
        <f>CONCATENATE(Tabla2[[#This Row],[sistema]],Tabla2[[#This Row],[cia]],Tabla2[[#This Row],[producto]],Tabla2[[#This Row],[producto cia]],Tabla2[[#This Row],[tarifa]],Tabla2[[#This Row],[fee]])</f>
        <v>PENINSULATOTALFIJOCLASICA TE46.1TD-</v>
      </c>
      <c r="C852" s="12" t="s">
        <v>57</v>
      </c>
      <c r="D852" s="6" t="s">
        <v>228</v>
      </c>
      <c r="E852" s="5" t="s">
        <v>101</v>
      </c>
      <c r="F852" s="5" t="s">
        <v>246</v>
      </c>
      <c r="G852" s="5" t="s">
        <v>34</v>
      </c>
      <c r="H852" s="5" t="s">
        <v>0</v>
      </c>
      <c r="I852" s="9">
        <v>7.0999999999999994E-2</v>
      </c>
      <c r="J852" s="10">
        <v>6.3E-2</v>
      </c>
      <c r="K852" s="10">
        <v>3.6999999999999998E-2</v>
      </c>
      <c r="L852" s="10">
        <v>3.2000000000000001E-2</v>
      </c>
      <c r="M852" s="10">
        <v>1.2999999999999999E-2</v>
      </c>
      <c r="N852" s="10">
        <v>1.0999999999999999E-2</v>
      </c>
      <c r="O852" s="11">
        <v>0.20321</v>
      </c>
      <c r="P852" s="11">
        <v>0.18371199999999999</v>
      </c>
      <c r="Q852" s="11">
        <v>0.16236999999999999</v>
      </c>
      <c r="R852" s="11">
        <v>0.151199</v>
      </c>
      <c r="S852" s="11">
        <v>0.133079</v>
      </c>
      <c r="T852" s="11">
        <v>0.15318899999999999</v>
      </c>
    </row>
    <row r="853" spans="2:20" ht="21" x14ac:dyDescent="0.3">
      <c r="B853" s="2" t="str">
        <f>CONCATENATE(Tabla2[[#This Row],[sistema]],Tabla2[[#This Row],[cia]],Tabla2[[#This Row],[producto]],Tabla2[[#This Row],[producto cia]],Tabla2[[#This Row],[tarifa]],Tabla2[[#This Row],[fee]])</f>
        <v>PENINSULATOTALFIJOCLASICA TE4 UNICA6.1TD-</v>
      </c>
      <c r="C853" s="12" t="s">
        <v>57</v>
      </c>
      <c r="D853" s="6" t="s">
        <v>228</v>
      </c>
      <c r="E853" s="5" t="s">
        <v>101</v>
      </c>
      <c r="F853" s="5" t="s">
        <v>247</v>
      </c>
      <c r="G853" s="5" t="s">
        <v>34</v>
      </c>
      <c r="H853" s="5" t="s">
        <v>0</v>
      </c>
      <c r="I853" s="9">
        <v>7.0999999999999994E-2</v>
      </c>
      <c r="J853" s="10">
        <v>6.3E-2</v>
      </c>
      <c r="K853" s="10">
        <v>3.6999999999999998E-2</v>
      </c>
      <c r="L853" s="10">
        <v>3.2000000000000001E-2</v>
      </c>
      <c r="M853" s="10">
        <v>1.2999999999999999E-2</v>
      </c>
      <c r="N853" s="10">
        <v>1.0999999999999999E-2</v>
      </c>
      <c r="O853" s="11" t="s">
        <v>0</v>
      </c>
      <c r="P853" s="11" t="s">
        <v>0</v>
      </c>
      <c r="Q853" s="11" t="s">
        <v>0</v>
      </c>
      <c r="R853" s="11" t="s">
        <v>0</v>
      </c>
      <c r="S853" s="11" t="s">
        <v>0</v>
      </c>
      <c r="T853" s="11" t="s">
        <v>0</v>
      </c>
    </row>
    <row r="854" spans="2:20" ht="21" x14ac:dyDescent="0.3">
      <c r="B854" s="2" t="str">
        <f>CONCATENATE(Tabla2[[#This Row],[sistema]],Tabla2[[#This Row],[cia]],Tabla2[[#This Row],[producto]],Tabla2[[#This Row],[producto cia]],Tabla2[[#This Row],[tarifa]],Tabla2[[#This Row],[fee]])</f>
        <v>PENINSULATOTALFIJOCLASICA TE56.1TD-</v>
      </c>
      <c r="C854" s="12" t="s">
        <v>57</v>
      </c>
      <c r="D854" s="6" t="s">
        <v>228</v>
      </c>
      <c r="E854" s="5" t="s">
        <v>101</v>
      </c>
      <c r="F854" s="5" t="s">
        <v>248</v>
      </c>
      <c r="G854" s="5" t="s">
        <v>34</v>
      </c>
      <c r="H854" s="5" t="s">
        <v>0</v>
      </c>
      <c r="I854" s="9">
        <v>7.3999999999999996E-2</v>
      </c>
      <c r="J854" s="10">
        <v>6.5000000000000002E-2</v>
      </c>
      <c r="K854" s="10">
        <v>3.9E-2</v>
      </c>
      <c r="L854" s="10">
        <v>3.4000000000000002E-2</v>
      </c>
      <c r="M854" s="10">
        <v>1.6E-2</v>
      </c>
      <c r="N854" s="10">
        <v>1.4E-2</v>
      </c>
      <c r="O854" s="11">
        <v>0.20621</v>
      </c>
      <c r="P854" s="11">
        <v>0.18671199999999999</v>
      </c>
      <c r="Q854" s="11">
        <v>0.16536999999999999</v>
      </c>
      <c r="R854" s="11">
        <v>0.154199</v>
      </c>
      <c r="S854" s="11">
        <v>0.13607900000000001</v>
      </c>
      <c r="T854" s="11">
        <v>0.15618899999999999</v>
      </c>
    </row>
    <row r="855" spans="2:20" ht="21" x14ac:dyDescent="0.3">
      <c r="B855" s="2" t="str">
        <f>CONCATENATE(Tabla2[[#This Row],[sistema]],Tabla2[[#This Row],[cia]],Tabla2[[#This Row],[producto]],Tabla2[[#This Row],[producto cia]],Tabla2[[#This Row],[tarifa]],Tabla2[[#This Row],[fee]])</f>
        <v>PENINSULATOTALFIJOCLASICA TE5 UNICA6.1TD-</v>
      </c>
      <c r="C855" s="12" t="s">
        <v>57</v>
      </c>
      <c r="D855" s="6" t="s">
        <v>228</v>
      </c>
      <c r="E855" s="5" t="s">
        <v>101</v>
      </c>
      <c r="F855" s="5" t="s">
        <v>249</v>
      </c>
      <c r="G855" s="5" t="s">
        <v>34</v>
      </c>
      <c r="H855" s="5" t="s">
        <v>0</v>
      </c>
      <c r="I855" s="9">
        <v>7.3999999999999996E-2</v>
      </c>
      <c r="J855" s="10">
        <v>6.5000000000000002E-2</v>
      </c>
      <c r="K855" s="10">
        <v>3.9E-2</v>
      </c>
      <c r="L855" s="10">
        <v>3.4000000000000002E-2</v>
      </c>
      <c r="M855" s="10">
        <v>1.6E-2</v>
      </c>
      <c r="N855" s="10">
        <v>1.4E-2</v>
      </c>
      <c r="O855" s="11" t="s">
        <v>0</v>
      </c>
      <c r="P855" s="11" t="s">
        <v>0</v>
      </c>
      <c r="Q855" s="11" t="s">
        <v>0</v>
      </c>
      <c r="R855" s="11" t="s">
        <v>0</v>
      </c>
      <c r="S855" s="11" t="s">
        <v>0</v>
      </c>
      <c r="T855" s="11" t="s">
        <v>0</v>
      </c>
    </row>
    <row r="856" spans="2:20" ht="21" x14ac:dyDescent="0.3">
      <c r="B856" s="2" t="str">
        <f>CONCATENATE(Tabla2[[#This Row],[sistema]],Tabla2[[#This Row],[cia]],Tabla2[[#This Row],[producto]],Tabla2[[#This Row],[producto cia]],Tabla2[[#This Row],[tarifa]],Tabla2[[#This Row],[fee]])</f>
        <v>CANARIASTOTALFIJO CLASICA LIBRE &gt;50012.0TD-</v>
      </c>
      <c r="C856" s="12" t="s">
        <v>54</v>
      </c>
      <c r="D856" s="6" t="s">
        <v>228</v>
      </c>
      <c r="E856" s="5" t="s">
        <v>101</v>
      </c>
      <c r="F856" s="5" t="s">
        <v>264</v>
      </c>
      <c r="G856" s="5" t="s">
        <v>28</v>
      </c>
      <c r="H856" s="5" t="s">
        <v>0</v>
      </c>
      <c r="I856" s="9">
        <v>6.9542739726027397E-2</v>
      </c>
      <c r="J856" s="10">
        <v>6.9542739726027397E-2</v>
      </c>
      <c r="K856" s="10">
        <v>0</v>
      </c>
      <c r="L856" s="10">
        <v>0</v>
      </c>
      <c r="M856" s="10">
        <v>0</v>
      </c>
      <c r="N856" s="10">
        <v>0</v>
      </c>
      <c r="O856" s="11">
        <v>0.236987</v>
      </c>
      <c r="P856" s="11">
        <v>0.18421399999999999</v>
      </c>
      <c r="Q856" s="11">
        <v>0.162439</v>
      </c>
      <c r="R856" s="11">
        <v>0</v>
      </c>
      <c r="S856" s="11">
        <v>0</v>
      </c>
      <c r="T856" s="11">
        <v>0</v>
      </c>
    </row>
    <row r="857" spans="2:20" ht="21" x14ac:dyDescent="0.3">
      <c r="B857" s="2" t="str">
        <f>CONCATENATE(Tabla2[[#This Row],[sistema]],Tabla2[[#This Row],[cia]],Tabla2[[#This Row],[producto]],Tabla2[[#This Row],[producto cia]],Tabla2[[#This Row],[tarifa]],Tabla2[[#This Row],[fee]])</f>
        <v>CANARIASTOTALFIJO CLASICA LIBRE 0-15002.0TD-</v>
      </c>
      <c r="C857" s="12" t="s">
        <v>54</v>
      </c>
      <c r="D857" s="6" t="s">
        <v>228</v>
      </c>
      <c r="E857" s="5" t="s">
        <v>101</v>
      </c>
      <c r="F857" s="5" t="s">
        <v>265</v>
      </c>
      <c r="G857" s="5" t="s">
        <v>28</v>
      </c>
      <c r="H857" s="5" t="s">
        <v>0</v>
      </c>
      <c r="I857" s="9">
        <v>6.9542739726027397E-2</v>
      </c>
      <c r="J857" s="10">
        <v>6.9542739726027397E-2</v>
      </c>
      <c r="K857" s="10">
        <v>0</v>
      </c>
      <c r="L857" s="10">
        <v>0</v>
      </c>
      <c r="M857" s="10">
        <v>0</v>
      </c>
      <c r="N857" s="10">
        <v>0</v>
      </c>
      <c r="O857" s="11">
        <v>0.24448700000000001</v>
      </c>
      <c r="P857" s="11">
        <v>0.191714</v>
      </c>
      <c r="Q857" s="11">
        <v>0.16993900000000001</v>
      </c>
      <c r="R857" s="11">
        <v>0</v>
      </c>
      <c r="S857" s="11">
        <v>0</v>
      </c>
      <c r="T857" s="11">
        <v>0</v>
      </c>
    </row>
    <row r="858" spans="2:20" ht="21" x14ac:dyDescent="0.3">
      <c r="B858" s="2" t="str">
        <f>CONCATENATE(Tabla2[[#This Row],[sistema]],Tabla2[[#This Row],[cia]],Tabla2[[#This Row],[producto]],Tabla2[[#This Row],[producto cia]],Tabla2[[#This Row],[tarifa]],Tabla2[[#This Row],[fee]])</f>
        <v>CANARIASTOTALFIJO CLASICA LIBRE 1501-30002.0TD-</v>
      </c>
      <c r="C858" s="12" t="s">
        <v>54</v>
      </c>
      <c r="D858" s="6" t="s">
        <v>228</v>
      </c>
      <c r="E858" s="5" t="s">
        <v>101</v>
      </c>
      <c r="F858" s="5" t="s">
        <v>266</v>
      </c>
      <c r="G858" s="5" t="s">
        <v>28</v>
      </c>
      <c r="H858" s="5" t="s">
        <v>0</v>
      </c>
      <c r="I858" s="9">
        <v>6.9542739726027397E-2</v>
      </c>
      <c r="J858" s="10">
        <v>6.9542739726027397E-2</v>
      </c>
      <c r="K858" s="10">
        <v>0</v>
      </c>
      <c r="L858" s="10">
        <v>0</v>
      </c>
      <c r="M858" s="10">
        <v>0</v>
      </c>
      <c r="N858" s="10">
        <v>0</v>
      </c>
      <c r="O858" s="11">
        <v>0.24248700000000001</v>
      </c>
      <c r="P858" s="11">
        <v>0.18971399999999999</v>
      </c>
      <c r="Q858" s="11">
        <v>0.167939</v>
      </c>
      <c r="R858" s="11">
        <v>0</v>
      </c>
      <c r="S858" s="11">
        <v>0</v>
      </c>
      <c r="T858" s="11">
        <v>0</v>
      </c>
    </row>
    <row r="859" spans="2:20" ht="21" x14ac:dyDescent="0.3">
      <c r="B859" s="2" t="str">
        <f>CONCATENATE(Tabla2[[#This Row],[sistema]],Tabla2[[#This Row],[cia]],Tabla2[[#This Row],[producto]],Tabla2[[#This Row],[producto cia]],Tabla2[[#This Row],[tarifa]],Tabla2[[#This Row],[fee]])</f>
        <v>CANARIASTOTALFIJO CLASICA LIBRE 3001-50002.0TD-</v>
      </c>
      <c r="C859" s="12" t="s">
        <v>54</v>
      </c>
      <c r="D859" s="6" t="s">
        <v>228</v>
      </c>
      <c r="E859" s="5" t="s">
        <v>101</v>
      </c>
      <c r="F859" s="5" t="s">
        <v>267</v>
      </c>
      <c r="G859" s="5" t="s">
        <v>28</v>
      </c>
      <c r="H859" s="5" t="s">
        <v>0</v>
      </c>
      <c r="I859" s="9">
        <v>6.9542739726027397E-2</v>
      </c>
      <c r="J859" s="10">
        <v>6.9542739726027397E-2</v>
      </c>
      <c r="K859" s="10">
        <v>0</v>
      </c>
      <c r="L859" s="10">
        <v>0</v>
      </c>
      <c r="M859" s="10">
        <v>0</v>
      </c>
      <c r="N859" s="10">
        <v>0</v>
      </c>
      <c r="O859" s="11">
        <v>0.236987</v>
      </c>
      <c r="P859" s="11">
        <v>0.18421399999999999</v>
      </c>
      <c r="Q859" s="11">
        <v>0.162439</v>
      </c>
      <c r="R859" s="11">
        <v>0</v>
      </c>
      <c r="S859" s="11">
        <v>0</v>
      </c>
      <c r="T859" s="11">
        <v>0</v>
      </c>
    </row>
    <row r="860" spans="2:20" ht="21" x14ac:dyDescent="0.3">
      <c r="B860" s="2" t="str">
        <f>CONCATENATE(Tabla2[[#This Row],[sistema]],Tabla2[[#This Row],[cia]],Tabla2[[#This Row],[producto]],Tabla2[[#This Row],[producto cia]],Tabla2[[#This Row],[tarifa]],Tabla2[[#This Row],[fee]])</f>
        <v>CANARIASTOTALFIJO CLASICA SNP2.0TD-</v>
      </c>
      <c r="C860" s="12" t="s">
        <v>54</v>
      </c>
      <c r="D860" s="6" t="s">
        <v>228</v>
      </c>
      <c r="E860" s="5" t="s">
        <v>101</v>
      </c>
      <c r="F860" s="5" t="s">
        <v>268</v>
      </c>
      <c r="G860" s="5" t="s">
        <v>28</v>
      </c>
      <c r="H860" s="5" t="s">
        <v>0</v>
      </c>
      <c r="I860" s="9">
        <v>6.9542739726027397E-2</v>
      </c>
      <c r="J860" s="10">
        <v>3.6786301369863012E-3</v>
      </c>
      <c r="K860" s="10">
        <v>0</v>
      </c>
      <c r="L860" s="10">
        <v>0</v>
      </c>
      <c r="M860" s="10">
        <v>0</v>
      </c>
      <c r="N860" s="10">
        <v>0</v>
      </c>
      <c r="O860" s="11">
        <v>0.230487</v>
      </c>
      <c r="P860" s="11">
        <v>0.17771400000000001</v>
      </c>
      <c r="Q860" s="11">
        <v>0.15593899999999999</v>
      </c>
      <c r="R860" s="11">
        <v>0</v>
      </c>
      <c r="S860" s="11">
        <v>0</v>
      </c>
      <c r="T860" s="11">
        <v>0</v>
      </c>
    </row>
    <row r="861" spans="2:20" ht="21" x14ac:dyDescent="0.3">
      <c r="B861" s="2" t="str">
        <f>CONCATENATE(Tabla2[[#This Row],[sistema]],Tabla2[[#This Row],[cia]],Tabla2[[#This Row],[producto]],Tabla2[[#This Row],[producto cia]],Tabla2[[#This Row],[tarifa]],Tabla2[[#This Row],[fee]])</f>
        <v>CANARIASTOTALFIJO CLASICA SNP TE32.0TD-</v>
      </c>
      <c r="C861" s="12" t="s">
        <v>54</v>
      </c>
      <c r="D861" s="6" t="s">
        <v>228</v>
      </c>
      <c r="E861" s="5" t="s">
        <v>101</v>
      </c>
      <c r="F861" s="5" t="s">
        <v>269</v>
      </c>
      <c r="G861" s="5" t="s">
        <v>28</v>
      </c>
      <c r="H861" s="5" t="s">
        <v>0</v>
      </c>
      <c r="I861" s="9">
        <v>8.8999999999999996E-2</v>
      </c>
      <c r="J861" s="10">
        <v>2.3E-2</v>
      </c>
      <c r="K861" s="10">
        <v>0</v>
      </c>
      <c r="L861" s="10">
        <v>0</v>
      </c>
      <c r="M861" s="10">
        <v>0</v>
      </c>
      <c r="N861" s="10">
        <v>0</v>
      </c>
      <c r="O861" s="11">
        <v>0.24448700000000001</v>
      </c>
      <c r="P861" s="11">
        <v>0.191714</v>
      </c>
      <c r="Q861" s="11">
        <v>0.16993900000000001</v>
      </c>
      <c r="R861" s="11">
        <v>0</v>
      </c>
      <c r="S861" s="11">
        <v>0</v>
      </c>
      <c r="T861" s="11">
        <v>0</v>
      </c>
    </row>
    <row r="862" spans="2:20" ht="21" x14ac:dyDescent="0.3">
      <c r="B862" s="2" t="str">
        <f>CONCATENATE(Tabla2[[#This Row],[sistema]],Tabla2[[#This Row],[cia]],Tabla2[[#This Row],[producto]],Tabla2[[#This Row],[producto cia]],Tabla2[[#This Row],[tarifa]],Tabla2[[#This Row],[fee]])</f>
        <v>CANARIASTOTALFIJO CLASICA LIBRE &gt;1000013.0TD-</v>
      </c>
      <c r="C862" s="12" t="s">
        <v>54</v>
      </c>
      <c r="D862" s="6" t="s">
        <v>228</v>
      </c>
      <c r="E862" s="5" t="s">
        <v>101</v>
      </c>
      <c r="F862" s="5" t="s">
        <v>270</v>
      </c>
      <c r="G862" s="5" t="s">
        <v>33</v>
      </c>
      <c r="H862" s="5" t="s">
        <v>0</v>
      </c>
      <c r="I862" s="9">
        <v>3.8308219178082192E-2</v>
      </c>
      <c r="J862" s="10">
        <v>3.260027397260274E-2</v>
      </c>
      <c r="K862" s="10">
        <v>1.0964383561643835E-2</v>
      </c>
      <c r="L862" s="10">
        <v>1.001095890410959E-2</v>
      </c>
      <c r="M862" s="10">
        <v>7.4868493150684933E-3</v>
      </c>
      <c r="N862" s="10">
        <v>5.4824657534246575E-3</v>
      </c>
      <c r="O862" s="11">
        <v>0.19845499999999999</v>
      </c>
      <c r="P862" s="11">
        <v>0.20253099999999999</v>
      </c>
      <c r="Q862" s="11">
        <v>0.17250599999999999</v>
      </c>
      <c r="R862" s="11">
        <v>0.15226200000000001</v>
      </c>
      <c r="S862" s="11">
        <v>0.134126</v>
      </c>
      <c r="T862" s="11">
        <v>0.15488299999999999</v>
      </c>
    </row>
    <row r="863" spans="2:20" ht="21" x14ac:dyDescent="0.3">
      <c r="B863" s="2" t="str">
        <f>CONCATENATE(Tabla2[[#This Row],[sistema]],Tabla2[[#This Row],[cia]],Tabla2[[#This Row],[producto]],Tabla2[[#This Row],[producto cia]],Tabla2[[#This Row],[tarifa]],Tabla2[[#This Row],[fee]])</f>
        <v>CANARIASTOTALFIJO CLASICA LIBRE 0-100003.0TD-</v>
      </c>
      <c r="C863" s="12" t="s">
        <v>54</v>
      </c>
      <c r="D863" s="6" t="s">
        <v>228</v>
      </c>
      <c r="E863" s="5" t="s">
        <v>101</v>
      </c>
      <c r="F863" s="5" t="s">
        <v>271</v>
      </c>
      <c r="G863" s="5" t="s">
        <v>33</v>
      </c>
      <c r="H863" s="5" t="s">
        <v>0</v>
      </c>
      <c r="I863" s="9">
        <v>3.8308219178082192E-2</v>
      </c>
      <c r="J863" s="10">
        <v>3.260027397260274E-2</v>
      </c>
      <c r="K863" s="10">
        <v>1.0964383561643835E-2</v>
      </c>
      <c r="L863" s="10">
        <v>1.001095890410959E-2</v>
      </c>
      <c r="M863" s="10">
        <v>7.4868493150684933E-3</v>
      </c>
      <c r="N863" s="10">
        <v>5.4824657534246575E-3</v>
      </c>
      <c r="O863" s="11">
        <v>0.202455</v>
      </c>
      <c r="P863" s="11">
        <v>0.20653099999999999</v>
      </c>
      <c r="Q863" s="11">
        <v>0.176506</v>
      </c>
      <c r="R863" s="11">
        <v>0.15626200000000001</v>
      </c>
      <c r="S863" s="11">
        <v>0.138126</v>
      </c>
      <c r="T863" s="11">
        <v>0.158883</v>
      </c>
    </row>
    <row r="864" spans="2:20" ht="21" x14ac:dyDescent="0.3">
      <c r="B864" s="2" t="str">
        <f>CONCATENATE(Tabla2[[#This Row],[sistema]],Tabla2[[#This Row],[cia]],Tabla2[[#This Row],[producto]],Tabla2[[#This Row],[producto cia]],Tabla2[[#This Row],[tarifa]],Tabla2[[#This Row],[fee]])</f>
        <v>CANARIASTOTALFIJO CLASICA LIBRE 10001-300003.0TD-</v>
      </c>
      <c r="C864" s="12" t="s">
        <v>54</v>
      </c>
      <c r="D864" s="6" t="s">
        <v>228</v>
      </c>
      <c r="E864" s="5" t="s">
        <v>101</v>
      </c>
      <c r="F864" s="5" t="s">
        <v>272</v>
      </c>
      <c r="G864" s="5" t="s">
        <v>33</v>
      </c>
      <c r="H864" s="5" t="s">
        <v>0</v>
      </c>
      <c r="I864" s="9">
        <v>3.8308219178082192E-2</v>
      </c>
      <c r="J864" s="10">
        <v>3.260027397260274E-2</v>
      </c>
      <c r="K864" s="10">
        <v>1.0964383561643835E-2</v>
      </c>
      <c r="L864" s="10">
        <v>1.001095890410959E-2</v>
      </c>
      <c r="M864" s="10">
        <v>7.4868493150684933E-3</v>
      </c>
      <c r="N864" s="10">
        <v>5.4824657534246575E-3</v>
      </c>
      <c r="O864" s="11">
        <v>0.201955</v>
      </c>
      <c r="P864" s="11">
        <v>0.20603099999999999</v>
      </c>
      <c r="Q864" s="11">
        <v>0.176006</v>
      </c>
      <c r="R864" s="11">
        <v>0.15576200000000001</v>
      </c>
      <c r="S864" s="11">
        <v>0.137626</v>
      </c>
      <c r="T864" s="11">
        <v>0.158383</v>
      </c>
    </row>
    <row r="865" spans="2:20" ht="21" x14ac:dyDescent="0.3">
      <c r="B865" s="2" t="str">
        <f>CONCATENATE(Tabla2[[#This Row],[sistema]],Tabla2[[#This Row],[cia]],Tabla2[[#This Row],[producto]],Tabla2[[#This Row],[producto cia]],Tabla2[[#This Row],[tarifa]],Tabla2[[#This Row],[fee]])</f>
        <v>CANARIASTOTALFIJO CLASICA LIBRE 30001-500003.0TD-</v>
      </c>
      <c r="C865" s="12" t="s">
        <v>54</v>
      </c>
      <c r="D865" s="6" t="s">
        <v>228</v>
      </c>
      <c r="E865" s="5" t="s">
        <v>101</v>
      </c>
      <c r="F865" s="5" t="s">
        <v>273</v>
      </c>
      <c r="G865" s="5" t="s">
        <v>33</v>
      </c>
      <c r="H865" s="5" t="s">
        <v>0</v>
      </c>
      <c r="I865" s="9">
        <v>3.8308219178082192E-2</v>
      </c>
      <c r="J865" s="10">
        <v>3.260027397260274E-2</v>
      </c>
      <c r="K865" s="10">
        <v>1.0964383561643835E-2</v>
      </c>
      <c r="L865" s="10">
        <v>1.001095890410959E-2</v>
      </c>
      <c r="M865" s="10">
        <v>7.4868493150684933E-3</v>
      </c>
      <c r="N865" s="10">
        <v>5.4824657534246575E-3</v>
      </c>
      <c r="O865" s="11">
        <v>0.20045499999999999</v>
      </c>
      <c r="P865" s="11">
        <v>0.20453099999999999</v>
      </c>
      <c r="Q865" s="11">
        <v>0.17450599999999999</v>
      </c>
      <c r="R865" s="11">
        <v>0.15426200000000001</v>
      </c>
      <c r="S865" s="11">
        <v>0.136126</v>
      </c>
      <c r="T865" s="11">
        <v>0.15688299999999999</v>
      </c>
    </row>
    <row r="866" spans="2:20" ht="21" x14ac:dyDescent="0.3">
      <c r="B866" s="2" t="str">
        <f>CONCATENATE(Tabla2[[#This Row],[sistema]],Tabla2[[#This Row],[cia]],Tabla2[[#This Row],[producto]],Tabla2[[#This Row],[producto cia]],Tabla2[[#This Row],[tarifa]],Tabla2[[#This Row],[fee]])</f>
        <v>CANARIASTOTALFIJO CLASICA LIBRE 50001-1000003.0TD-</v>
      </c>
      <c r="C866" s="12" t="s">
        <v>54</v>
      </c>
      <c r="D866" s="6" t="s">
        <v>228</v>
      </c>
      <c r="E866" s="5" t="s">
        <v>101</v>
      </c>
      <c r="F866" s="5" t="s">
        <v>274</v>
      </c>
      <c r="G866" s="5" t="s">
        <v>33</v>
      </c>
      <c r="H866" s="5" t="s">
        <v>0</v>
      </c>
      <c r="I866" s="9">
        <v>3.8308219178082192E-2</v>
      </c>
      <c r="J866" s="10">
        <v>3.260027397260274E-2</v>
      </c>
      <c r="K866" s="10">
        <v>1.0964383561643835E-2</v>
      </c>
      <c r="L866" s="10">
        <v>1.001095890410959E-2</v>
      </c>
      <c r="M866" s="10">
        <v>7.4868493150684933E-3</v>
      </c>
      <c r="N866" s="10">
        <v>5.4824657534246575E-3</v>
      </c>
      <c r="O866" s="11">
        <v>0.19920499999999999</v>
      </c>
      <c r="P866" s="11">
        <v>0.20328099999999999</v>
      </c>
      <c r="Q866" s="11">
        <v>0.17325599999999999</v>
      </c>
      <c r="R866" s="11">
        <v>0.15301200000000001</v>
      </c>
      <c r="S866" s="11">
        <v>0.134876</v>
      </c>
      <c r="T866" s="11">
        <v>0.15563299999999999</v>
      </c>
    </row>
    <row r="867" spans="2:20" ht="21" x14ac:dyDescent="0.3">
      <c r="B867" s="2" t="str">
        <f>CONCATENATE(Tabla2[[#This Row],[sistema]],Tabla2[[#This Row],[cia]],Tabla2[[#This Row],[producto]],Tabla2[[#This Row],[producto cia]],Tabla2[[#This Row],[tarifa]],Tabla2[[#This Row],[fee]])</f>
        <v>CANARIASTOTALFIJO CLASICA SNP3.0TD-</v>
      </c>
      <c r="C867" s="12" t="s">
        <v>54</v>
      </c>
      <c r="D867" s="6" t="s">
        <v>228</v>
      </c>
      <c r="E867" s="5" t="s">
        <v>101</v>
      </c>
      <c r="F867" s="5" t="s">
        <v>268</v>
      </c>
      <c r="G867" s="5" t="s">
        <v>33</v>
      </c>
      <c r="H867" s="5" t="s">
        <v>0</v>
      </c>
      <c r="I867" s="9">
        <v>3.8308219178082192E-2</v>
      </c>
      <c r="J867" s="10">
        <v>3.260027397260274E-2</v>
      </c>
      <c r="K867" s="10">
        <v>1.0964383561643835E-2</v>
      </c>
      <c r="L867" s="10">
        <v>1.001095890410959E-2</v>
      </c>
      <c r="M867" s="10">
        <v>7.4868493150684933E-3</v>
      </c>
      <c r="N867" s="10">
        <v>5.4824657534246575E-3</v>
      </c>
      <c r="O867" s="11">
        <v>0.19595499999999999</v>
      </c>
      <c r="P867" s="11">
        <v>0.20003099999999999</v>
      </c>
      <c r="Q867" s="11">
        <v>0.17000599999999999</v>
      </c>
      <c r="R867" s="11">
        <v>0.14976200000000001</v>
      </c>
      <c r="S867" s="11">
        <v>0.13162599999999999</v>
      </c>
      <c r="T867" s="11">
        <v>0.15238299999999999</v>
      </c>
    </row>
    <row r="868" spans="2:20" ht="21" x14ac:dyDescent="0.3">
      <c r="B868" s="2" t="str">
        <f>CONCATENATE(Tabla2[[#This Row],[sistema]],Tabla2[[#This Row],[cia]],Tabla2[[#This Row],[producto]],Tabla2[[#This Row],[producto cia]],Tabla2[[#This Row],[tarifa]],Tabla2[[#This Row],[fee]])</f>
        <v>CANARIASTOTALFIJO CLASICA SNP TE33.0TD-</v>
      </c>
      <c r="C868" s="12" t="s">
        <v>54</v>
      </c>
      <c r="D868" s="6" t="s">
        <v>228</v>
      </c>
      <c r="E868" s="5" t="s">
        <v>101</v>
      </c>
      <c r="F868" s="5" t="s">
        <v>269</v>
      </c>
      <c r="G868" s="5" t="s">
        <v>33</v>
      </c>
      <c r="H868" s="5" t="s">
        <v>0</v>
      </c>
      <c r="I868" s="9">
        <v>4.3999999999999997E-2</v>
      </c>
      <c r="J868" s="10">
        <v>3.9E-2</v>
      </c>
      <c r="K868" s="10">
        <v>1.7000000000000001E-2</v>
      </c>
      <c r="L868" s="10">
        <v>1.6E-2</v>
      </c>
      <c r="M868" s="10">
        <v>1.2999999999999999E-2</v>
      </c>
      <c r="N868" s="10">
        <v>1.0999999999999999E-2</v>
      </c>
      <c r="O868" s="11">
        <v>0.207955</v>
      </c>
      <c r="P868" s="11">
        <v>0.212031</v>
      </c>
      <c r="Q868" s="11">
        <v>0.182006</v>
      </c>
      <c r="R868" s="11">
        <v>0.16176199999999999</v>
      </c>
      <c r="S868" s="11">
        <v>0.143626</v>
      </c>
      <c r="T868" s="11">
        <v>0.164383</v>
      </c>
    </row>
    <row r="869" spans="2:20" ht="21" x14ac:dyDescent="0.3">
      <c r="B869" s="2" t="str">
        <f>CONCATENATE(Tabla2[[#This Row],[sistema]],Tabla2[[#This Row],[cia]],Tabla2[[#This Row],[producto]],Tabla2[[#This Row],[producto cia]],Tabla2[[#This Row],[tarifa]],Tabla2[[#This Row],[fee]])</f>
        <v>CANARIASTOTALFIJO CLASICA LIBRE &gt;50.0016.1TD-</v>
      </c>
      <c r="C869" s="12" t="s">
        <v>54</v>
      </c>
      <c r="D869" s="6" t="s">
        <v>228</v>
      </c>
      <c r="E869" s="5" t="s">
        <v>101</v>
      </c>
      <c r="F869" s="5" t="s">
        <v>275</v>
      </c>
      <c r="G869" s="5" t="s">
        <v>34</v>
      </c>
      <c r="H869" s="5" t="s">
        <v>0</v>
      </c>
      <c r="I869" s="9">
        <v>6.2918356164383557E-2</v>
      </c>
      <c r="J869" s="10">
        <v>5.4359452054794526E-2</v>
      </c>
      <c r="K869" s="10">
        <v>2.8294794520547947E-2</v>
      </c>
      <c r="L869" s="10">
        <v>2.3453972602739726E-2</v>
      </c>
      <c r="M869" s="10">
        <v>5.2290410958904113E-3</v>
      </c>
      <c r="N869" s="10">
        <v>3.1479452054794521E-3</v>
      </c>
      <c r="O869" s="11">
        <v>0.173072</v>
      </c>
      <c r="P869" s="11">
        <v>0.17627100000000001</v>
      </c>
      <c r="Q869" s="11">
        <v>0.153918</v>
      </c>
      <c r="R869" s="11">
        <v>0.13699800000000001</v>
      </c>
      <c r="S869" s="11">
        <v>0.12092</v>
      </c>
      <c r="T869" s="11">
        <v>0.13947599999999999</v>
      </c>
    </row>
    <row r="870" spans="2:20" ht="21" x14ac:dyDescent="0.3">
      <c r="B870" s="2" t="str">
        <f>CONCATENATE(Tabla2[[#This Row],[sistema]],Tabla2[[#This Row],[cia]],Tabla2[[#This Row],[producto]],Tabla2[[#This Row],[producto cia]],Tabla2[[#This Row],[tarifa]],Tabla2[[#This Row],[fee]])</f>
        <v>CANARIASTOTALFIJO CLASICA LIBRE 0-50.0006.1TD-</v>
      </c>
      <c r="C870" s="12" t="s">
        <v>54</v>
      </c>
      <c r="D870" s="6" t="s">
        <v>228</v>
      </c>
      <c r="E870" s="5" t="s">
        <v>101</v>
      </c>
      <c r="F870" s="5" t="s">
        <v>276</v>
      </c>
      <c r="G870" s="5" t="s">
        <v>34</v>
      </c>
      <c r="H870" s="5" t="s">
        <v>0</v>
      </c>
      <c r="I870" s="9">
        <v>6.2918356164383557E-2</v>
      </c>
      <c r="J870" s="10">
        <v>5.4359452054794526E-2</v>
      </c>
      <c r="K870" s="10">
        <v>2.8294794520547947E-2</v>
      </c>
      <c r="L870" s="10">
        <v>2.3453972602739726E-2</v>
      </c>
      <c r="M870" s="10">
        <v>5.2290410958904113E-3</v>
      </c>
      <c r="N870" s="10">
        <v>3.1479452054794521E-3</v>
      </c>
      <c r="O870" s="11">
        <v>0.174072</v>
      </c>
      <c r="P870" s="11">
        <v>0.17727100000000001</v>
      </c>
      <c r="Q870" s="11">
        <v>0.154918</v>
      </c>
      <c r="R870" s="11">
        <v>0.13799800000000001</v>
      </c>
      <c r="S870" s="11">
        <v>0.12192</v>
      </c>
      <c r="T870" s="11">
        <v>0.14047599999999999</v>
      </c>
    </row>
    <row r="871" spans="2:20" ht="21" x14ac:dyDescent="0.3">
      <c r="B871" s="2" t="str">
        <f>CONCATENATE(Tabla2[[#This Row],[sistema]],Tabla2[[#This Row],[cia]],Tabla2[[#This Row],[producto]],Tabla2[[#This Row],[producto cia]],Tabla2[[#This Row],[tarifa]],Tabla2[[#This Row],[fee]])</f>
        <v>CANARIASTOTALFIJO CLASICA SNP6.1TD-</v>
      </c>
      <c r="C871" s="12" t="s">
        <v>54</v>
      </c>
      <c r="D871" s="6" t="s">
        <v>228</v>
      </c>
      <c r="E871" s="5" t="s">
        <v>101</v>
      </c>
      <c r="F871" s="5" t="s">
        <v>268</v>
      </c>
      <c r="G871" s="5" t="s">
        <v>34</v>
      </c>
      <c r="H871" s="5" t="s">
        <v>0</v>
      </c>
      <c r="I871" s="9">
        <v>6.2918356164383557E-2</v>
      </c>
      <c r="J871" s="10">
        <v>5.4359452054794526E-2</v>
      </c>
      <c r="K871" s="10">
        <v>2.8294794520547947E-2</v>
      </c>
      <c r="L871" s="10">
        <v>2.3453972602739726E-2</v>
      </c>
      <c r="M871" s="10">
        <v>5.2290410958904113E-3</v>
      </c>
      <c r="N871" s="10">
        <v>3.1479452054794521E-3</v>
      </c>
      <c r="O871" s="11">
        <v>0.171072</v>
      </c>
      <c r="P871" s="11">
        <v>0.17427100000000001</v>
      </c>
      <c r="Q871" s="11">
        <v>0.151918</v>
      </c>
      <c r="R871" s="11">
        <v>0.13499800000000001</v>
      </c>
      <c r="S871" s="11">
        <v>0.11892</v>
      </c>
      <c r="T871" s="11">
        <v>0.13747599999999999</v>
      </c>
    </row>
    <row r="872" spans="2:20" ht="21" x14ac:dyDescent="0.3">
      <c r="B872" s="2" t="str">
        <f>CONCATENATE(Tabla2[[#This Row],[sistema]],Tabla2[[#This Row],[cia]],Tabla2[[#This Row],[producto]],Tabla2[[#This Row],[producto cia]],Tabla2[[#This Row],[tarifa]],Tabla2[[#This Row],[fee]])</f>
        <v>CANARIASTOTALFIJO CLASICA SNP TE36.1TD-</v>
      </c>
      <c r="C872" s="12" t="s">
        <v>54</v>
      </c>
      <c r="D872" s="6" t="s">
        <v>228</v>
      </c>
      <c r="E872" s="5" t="s">
        <v>101</v>
      </c>
      <c r="F872" s="5" t="s">
        <v>269</v>
      </c>
      <c r="G872" s="5" t="s">
        <v>34</v>
      </c>
      <c r="H872" s="5" t="s">
        <v>0</v>
      </c>
      <c r="I872" s="9">
        <v>6.9000000000000006E-2</v>
      </c>
      <c r="J872" s="10">
        <v>0.06</v>
      </c>
      <c r="K872" s="10">
        <v>3.4000000000000002E-2</v>
      </c>
      <c r="L872" s="10">
        <v>2.9000000000000001E-2</v>
      </c>
      <c r="M872" s="10">
        <v>1.0999999999999999E-2</v>
      </c>
      <c r="N872" s="10">
        <v>8.9999999999999993E-3</v>
      </c>
      <c r="O872" s="11">
        <v>0.18307200000000001</v>
      </c>
      <c r="P872" s="11">
        <v>0.18627099999999999</v>
      </c>
      <c r="Q872" s="11">
        <v>0.16391800000000001</v>
      </c>
      <c r="R872" s="11">
        <v>0.14699799999999999</v>
      </c>
      <c r="S872" s="11">
        <v>0.13092000000000001</v>
      </c>
      <c r="T872" s="11">
        <v>0.149476</v>
      </c>
    </row>
    <row r="873" spans="2:20" ht="21" x14ac:dyDescent="0.3">
      <c r="B873" s="2" t="str">
        <f>CONCATENATE(Tabla2[[#This Row],[sistema]],Tabla2[[#This Row],[cia]],Tabla2[[#This Row],[producto]],Tabla2[[#This Row],[producto cia]],Tabla2[[#This Row],[tarifa]],Tabla2[[#This Row],[fee]])</f>
        <v>BALEARESTOTALFIJO CLASICA LIBRE &gt;50012.0TD-</v>
      </c>
      <c r="C873" s="12" t="s">
        <v>27</v>
      </c>
      <c r="D873" s="6" t="s">
        <v>228</v>
      </c>
      <c r="E873" s="5" t="s">
        <v>101</v>
      </c>
      <c r="F873" s="5" t="s">
        <v>264</v>
      </c>
      <c r="G873" s="5" t="s">
        <v>28</v>
      </c>
      <c r="H873" s="5" t="s">
        <v>0</v>
      </c>
      <c r="I873" s="9">
        <v>6.9542739726027397E-2</v>
      </c>
      <c r="J873" s="10">
        <v>6.9542739726027397E-2</v>
      </c>
      <c r="K873" s="10">
        <v>0</v>
      </c>
      <c r="L873" s="10">
        <v>0</v>
      </c>
      <c r="M873" s="10">
        <v>0</v>
      </c>
      <c r="N873" s="10">
        <v>0</v>
      </c>
      <c r="O873" s="11">
        <v>0.236987</v>
      </c>
      <c r="P873" s="11">
        <v>0.18421399999999999</v>
      </c>
      <c r="Q873" s="11">
        <v>0.162439</v>
      </c>
      <c r="R873" s="11" t="s">
        <v>277</v>
      </c>
      <c r="S873" s="11">
        <v>0</v>
      </c>
      <c r="T873" s="11">
        <v>0</v>
      </c>
    </row>
    <row r="874" spans="2:20" ht="21" x14ac:dyDescent="0.3">
      <c r="B874" s="2" t="str">
        <f>CONCATENATE(Tabla2[[#This Row],[sistema]],Tabla2[[#This Row],[cia]],Tabla2[[#This Row],[producto]],Tabla2[[#This Row],[producto cia]],Tabla2[[#This Row],[tarifa]],Tabla2[[#This Row],[fee]])</f>
        <v>BALEARESTOTALFIJO CLASICA LIBRE 0-15002.0TD-</v>
      </c>
      <c r="C874" s="12" t="s">
        <v>27</v>
      </c>
      <c r="D874" s="6" t="s">
        <v>228</v>
      </c>
      <c r="E874" s="5" t="s">
        <v>101</v>
      </c>
      <c r="F874" s="5" t="s">
        <v>265</v>
      </c>
      <c r="G874" s="5" t="s">
        <v>28</v>
      </c>
      <c r="H874" s="5" t="s">
        <v>0</v>
      </c>
      <c r="I874" s="9">
        <v>6.9542739726027397E-2</v>
      </c>
      <c r="J874" s="10">
        <v>6.9542739726027397E-2</v>
      </c>
      <c r="K874" s="10">
        <v>0</v>
      </c>
      <c r="L874" s="10">
        <v>0</v>
      </c>
      <c r="M874" s="10">
        <v>0</v>
      </c>
      <c r="N874" s="10">
        <v>0</v>
      </c>
      <c r="O874" s="11">
        <v>0.24448700000000001</v>
      </c>
      <c r="P874" s="11">
        <v>0.191714</v>
      </c>
      <c r="Q874" s="11">
        <v>0.16993900000000001</v>
      </c>
      <c r="R874" s="11">
        <v>0</v>
      </c>
      <c r="S874" s="11">
        <v>0</v>
      </c>
      <c r="T874" s="11">
        <v>0</v>
      </c>
    </row>
    <row r="875" spans="2:20" ht="21" x14ac:dyDescent="0.3">
      <c r="B875" s="2" t="str">
        <f>CONCATENATE(Tabla2[[#This Row],[sistema]],Tabla2[[#This Row],[cia]],Tabla2[[#This Row],[producto]],Tabla2[[#This Row],[producto cia]],Tabla2[[#This Row],[tarifa]],Tabla2[[#This Row],[fee]])</f>
        <v>BALEARESTOTALFIJO CLASICA LIBRE 1501-30002.0TD-</v>
      </c>
      <c r="C875" s="12" t="s">
        <v>27</v>
      </c>
      <c r="D875" s="6" t="s">
        <v>228</v>
      </c>
      <c r="E875" s="5" t="s">
        <v>101</v>
      </c>
      <c r="F875" s="5" t="s">
        <v>266</v>
      </c>
      <c r="G875" s="5" t="s">
        <v>28</v>
      </c>
      <c r="H875" s="5" t="s">
        <v>0</v>
      </c>
      <c r="I875" s="9">
        <v>6.9542739726027397E-2</v>
      </c>
      <c r="J875" s="10">
        <v>6.9542739726027397E-2</v>
      </c>
      <c r="K875" s="10">
        <v>0</v>
      </c>
      <c r="L875" s="10">
        <v>0</v>
      </c>
      <c r="M875" s="10">
        <v>0</v>
      </c>
      <c r="N875" s="10">
        <v>0</v>
      </c>
      <c r="O875" s="11">
        <v>0.24248700000000001</v>
      </c>
      <c r="P875" s="11">
        <v>0.18971399999999999</v>
      </c>
      <c r="Q875" s="11">
        <v>0.167939</v>
      </c>
      <c r="R875" s="11">
        <v>0</v>
      </c>
      <c r="S875" s="11">
        <v>0</v>
      </c>
      <c r="T875" s="11">
        <v>0</v>
      </c>
    </row>
    <row r="876" spans="2:20" ht="21" x14ac:dyDescent="0.3">
      <c r="B876" s="2" t="str">
        <f>CONCATENATE(Tabla2[[#This Row],[sistema]],Tabla2[[#This Row],[cia]],Tabla2[[#This Row],[producto]],Tabla2[[#This Row],[producto cia]],Tabla2[[#This Row],[tarifa]],Tabla2[[#This Row],[fee]])</f>
        <v>BALEARESTOTALFIJO CLASICA LIBRE 3001-50002.0TD-</v>
      </c>
      <c r="C876" s="12" t="s">
        <v>27</v>
      </c>
      <c r="D876" s="6" t="s">
        <v>228</v>
      </c>
      <c r="E876" s="5" t="s">
        <v>101</v>
      </c>
      <c r="F876" s="5" t="s">
        <v>267</v>
      </c>
      <c r="G876" s="5" t="s">
        <v>28</v>
      </c>
      <c r="H876" s="5" t="s">
        <v>0</v>
      </c>
      <c r="I876" s="9">
        <v>6.9542739726027397E-2</v>
      </c>
      <c r="J876" s="10">
        <v>6.9542739726027397E-2</v>
      </c>
      <c r="K876" s="10">
        <v>0</v>
      </c>
      <c r="L876" s="10">
        <v>0</v>
      </c>
      <c r="M876" s="10">
        <v>0</v>
      </c>
      <c r="N876" s="10">
        <v>0</v>
      </c>
      <c r="O876" s="11">
        <v>0.236987</v>
      </c>
      <c r="P876" s="11">
        <v>0.18421399999999999</v>
      </c>
      <c r="Q876" s="11">
        <v>0.162439</v>
      </c>
      <c r="R876" s="11">
        <v>0</v>
      </c>
      <c r="S876" s="11">
        <v>0</v>
      </c>
      <c r="T876" s="11">
        <v>0</v>
      </c>
    </row>
    <row r="877" spans="2:20" ht="21" x14ac:dyDescent="0.3">
      <c r="B877" s="2" t="str">
        <f>CONCATENATE(Tabla2[[#This Row],[sistema]],Tabla2[[#This Row],[cia]],Tabla2[[#This Row],[producto]],Tabla2[[#This Row],[producto cia]],Tabla2[[#This Row],[tarifa]],Tabla2[[#This Row],[fee]])</f>
        <v>BALEARESTOTALFIJO CLASICA SNP2.0TD-</v>
      </c>
      <c r="C877" s="12" t="s">
        <v>27</v>
      </c>
      <c r="D877" s="6" t="s">
        <v>228</v>
      </c>
      <c r="E877" s="5" t="s">
        <v>101</v>
      </c>
      <c r="F877" s="5" t="s">
        <v>268</v>
      </c>
      <c r="G877" s="5" t="s">
        <v>28</v>
      </c>
      <c r="H877" s="5" t="s">
        <v>0</v>
      </c>
      <c r="I877" s="9">
        <v>6.9542739726027397E-2</v>
      </c>
      <c r="J877" s="10">
        <v>3.6786301369863012E-3</v>
      </c>
      <c r="K877" s="10">
        <v>0</v>
      </c>
      <c r="L877" s="10">
        <v>0</v>
      </c>
      <c r="M877" s="10">
        <v>0</v>
      </c>
      <c r="N877" s="10">
        <v>0</v>
      </c>
      <c r="O877" s="11">
        <v>0.230487</v>
      </c>
      <c r="P877" s="11">
        <v>0.17771400000000001</v>
      </c>
      <c r="Q877" s="11">
        <v>0.15593899999999999</v>
      </c>
      <c r="R877" s="11">
        <v>0</v>
      </c>
      <c r="S877" s="11">
        <v>0</v>
      </c>
      <c r="T877" s="11">
        <v>0</v>
      </c>
    </row>
    <row r="878" spans="2:20" ht="21" x14ac:dyDescent="0.3">
      <c r="B878" s="2" t="str">
        <f>CONCATENATE(Tabla2[[#This Row],[sistema]],Tabla2[[#This Row],[cia]],Tabla2[[#This Row],[producto]],Tabla2[[#This Row],[producto cia]],Tabla2[[#This Row],[tarifa]],Tabla2[[#This Row],[fee]])</f>
        <v>BALEARESTOTALFIJO CLASICA SNP TE32.0TD-</v>
      </c>
      <c r="C878" s="12" t="s">
        <v>27</v>
      </c>
      <c r="D878" s="6" t="s">
        <v>228</v>
      </c>
      <c r="E878" s="5" t="s">
        <v>101</v>
      </c>
      <c r="F878" s="5" t="s">
        <v>269</v>
      </c>
      <c r="G878" s="5" t="s">
        <v>28</v>
      </c>
      <c r="H878" s="5" t="s">
        <v>0</v>
      </c>
      <c r="I878" s="9">
        <v>8.8999999999999996E-2</v>
      </c>
      <c r="J878" s="10">
        <v>2.3E-2</v>
      </c>
      <c r="K878" s="10">
        <v>0</v>
      </c>
      <c r="L878" s="10">
        <v>0</v>
      </c>
      <c r="M878" s="10">
        <v>0</v>
      </c>
      <c r="N878" s="10">
        <v>0</v>
      </c>
      <c r="O878" s="11">
        <v>0.24448700000000001</v>
      </c>
      <c r="P878" s="11">
        <v>0.191714</v>
      </c>
      <c r="Q878" s="11">
        <v>0.16993900000000001</v>
      </c>
      <c r="R878" s="11">
        <v>0</v>
      </c>
      <c r="S878" s="11">
        <v>0</v>
      </c>
      <c r="T878" s="11">
        <v>0</v>
      </c>
    </row>
    <row r="879" spans="2:20" ht="21" x14ac:dyDescent="0.3">
      <c r="B879" s="2" t="str">
        <f>CONCATENATE(Tabla2[[#This Row],[sistema]],Tabla2[[#This Row],[cia]],Tabla2[[#This Row],[producto]],Tabla2[[#This Row],[producto cia]],Tabla2[[#This Row],[tarifa]],Tabla2[[#This Row],[fee]])</f>
        <v>BALEARESTOTALFIJO CLASICA LIBRE &gt;1000013.0TD-</v>
      </c>
      <c r="C879" s="12" t="s">
        <v>27</v>
      </c>
      <c r="D879" s="6" t="s">
        <v>228</v>
      </c>
      <c r="E879" s="5" t="s">
        <v>101</v>
      </c>
      <c r="F879" s="5" t="s">
        <v>270</v>
      </c>
      <c r="G879" s="5" t="s">
        <v>33</v>
      </c>
      <c r="H879" s="5" t="s">
        <v>0</v>
      </c>
      <c r="I879" s="9">
        <v>3.8308219178082192E-2</v>
      </c>
      <c r="J879" s="10">
        <v>3.260027397260274E-2</v>
      </c>
      <c r="K879" s="10">
        <v>1.0964383561643835E-2</v>
      </c>
      <c r="L879" s="10">
        <v>1.001095890410959E-2</v>
      </c>
      <c r="M879" s="10">
        <v>7.4868493150684933E-3</v>
      </c>
      <c r="N879" s="10">
        <v>5.4824657534246575E-3</v>
      </c>
      <c r="O879" s="11">
        <v>0.19339899999999999</v>
      </c>
      <c r="P879" s="11">
        <v>0.181251</v>
      </c>
      <c r="Q879" s="11">
        <v>0.18035499999999999</v>
      </c>
      <c r="R879" s="11">
        <v>0.16483300000000001</v>
      </c>
      <c r="S879" s="11">
        <v>0.14449699999999999</v>
      </c>
      <c r="T879" s="11">
        <v>0.15488299999999999</v>
      </c>
    </row>
    <row r="880" spans="2:20" ht="21" x14ac:dyDescent="0.3">
      <c r="B880" s="2" t="str">
        <f>CONCATENATE(Tabla2[[#This Row],[sistema]],Tabla2[[#This Row],[cia]],Tabla2[[#This Row],[producto]],Tabla2[[#This Row],[producto cia]],Tabla2[[#This Row],[tarifa]],Tabla2[[#This Row],[fee]])</f>
        <v>BALEARESTOTALFIJO CLASICA LIBRE 0-100003.0TD-</v>
      </c>
      <c r="C880" s="12" t="s">
        <v>27</v>
      </c>
      <c r="D880" s="6" t="s">
        <v>228</v>
      </c>
      <c r="E880" s="5" t="s">
        <v>101</v>
      </c>
      <c r="F880" s="5" t="s">
        <v>271</v>
      </c>
      <c r="G880" s="5" t="s">
        <v>33</v>
      </c>
      <c r="H880" s="5" t="s">
        <v>0</v>
      </c>
      <c r="I880" s="9">
        <v>3.8308219178082192E-2</v>
      </c>
      <c r="J880" s="10">
        <v>3.260027397260274E-2</v>
      </c>
      <c r="K880" s="10">
        <v>1.0964383561643835E-2</v>
      </c>
      <c r="L880" s="10">
        <v>1.001095890410959E-2</v>
      </c>
      <c r="M880" s="10">
        <v>7.4868493150684933E-3</v>
      </c>
      <c r="N880" s="10">
        <v>5.4824657534246575E-3</v>
      </c>
      <c r="O880" s="11">
        <v>0.19739899999999999</v>
      </c>
      <c r="P880" s="11">
        <v>0.185251</v>
      </c>
      <c r="Q880" s="11">
        <v>0.18435499999999999</v>
      </c>
      <c r="R880" s="11">
        <v>0.16883300000000001</v>
      </c>
      <c r="S880" s="11">
        <v>0.14849699999999999</v>
      </c>
      <c r="T880" s="11">
        <v>0.158883</v>
      </c>
    </row>
    <row r="881" spans="2:20" ht="21" x14ac:dyDescent="0.3">
      <c r="B881" s="2" t="str">
        <f>CONCATENATE(Tabla2[[#This Row],[sistema]],Tabla2[[#This Row],[cia]],Tabla2[[#This Row],[producto]],Tabla2[[#This Row],[producto cia]],Tabla2[[#This Row],[tarifa]],Tabla2[[#This Row],[fee]])</f>
        <v>BALEARESTOTALFIJO CLASICA LIBRE 10001-300003.0TD-</v>
      </c>
      <c r="C881" s="12" t="s">
        <v>27</v>
      </c>
      <c r="D881" s="6" t="s">
        <v>228</v>
      </c>
      <c r="E881" s="5" t="s">
        <v>101</v>
      </c>
      <c r="F881" s="5" t="s">
        <v>272</v>
      </c>
      <c r="G881" s="5" t="s">
        <v>33</v>
      </c>
      <c r="H881" s="5" t="s">
        <v>0</v>
      </c>
      <c r="I881" s="9">
        <v>3.8308219178082192E-2</v>
      </c>
      <c r="J881" s="10">
        <v>3.260027397260274E-2</v>
      </c>
      <c r="K881" s="10">
        <v>1.0964383561643835E-2</v>
      </c>
      <c r="L881" s="10">
        <v>1.001095890410959E-2</v>
      </c>
      <c r="M881" s="10">
        <v>7.4868493150684933E-3</v>
      </c>
      <c r="N881" s="10">
        <v>5.4824657534246575E-3</v>
      </c>
      <c r="O881" s="11">
        <v>0.19689899999999999</v>
      </c>
      <c r="P881" s="11">
        <v>0.184751</v>
      </c>
      <c r="Q881" s="11">
        <v>0.18385499999999999</v>
      </c>
      <c r="R881" s="11">
        <v>0.16833300000000001</v>
      </c>
      <c r="S881" s="11">
        <v>0.14799699999999999</v>
      </c>
      <c r="T881" s="11">
        <v>0.158383</v>
      </c>
    </row>
    <row r="882" spans="2:20" ht="21" x14ac:dyDescent="0.3">
      <c r="B882" s="2" t="str">
        <f>CONCATENATE(Tabla2[[#This Row],[sistema]],Tabla2[[#This Row],[cia]],Tabla2[[#This Row],[producto]],Tabla2[[#This Row],[producto cia]],Tabla2[[#This Row],[tarifa]],Tabla2[[#This Row],[fee]])</f>
        <v>BALEARESTOTALFIJO CLASICA LIBRE 30001-500003.0TD-</v>
      </c>
      <c r="C882" s="12" t="s">
        <v>27</v>
      </c>
      <c r="D882" s="6" t="s">
        <v>228</v>
      </c>
      <c r="E882" s="5" t="s">
        <v>101</v>
      </c>
      <c r="F882" s="5" t="s">
        <v>273</v>
      </c>
      <c r="G882" s="5" t="s">
        <v>33</v>
      </c>
      <c r="H882" s="5" t="s">
        <v>0</v>
      </c>
      <c r="I882" s="9">
        <v>3.8308219178082192E-2</v>
      </c>
      <c r="J882" s="10">
        <v>3.260027397260274E-2</v>
      </c>
      <c r="K882" s="10">
        <v>1.0964383561643835E-2</v>
      </c>
      <c r="L882" s="10">
        <v>1.001095890410959E-2</v>
      </c>
      <c r="M882" s="10">
        <v>7.4868493150684933E-3</v>
      </c>
      <c r="N882" s="10">
        <v>5.4824657534246575E-3</v>
      </c>
      <c r="O882" s="11">
        <v>0.19539899999999999</v>
      </c>
      <c r="P882" s="11">
        <v>0.183251</v>
      </c>
      <c r="Q882" s="11">
        <v>0.18235499999999999</v>
      </c>
      <c r="R882" s="11">
        <v>0.16683300000000001</v>
      </c>
      <c r="S882" s="11">
        <v>0.14649699999999999</v>
      </c>
      <c r="T882" s="11">
        <v>0.15688299999999999</v>
      </c>
    </row>
    <row r="883" spans="2:20" ht="21" x14ac:dyDescent="0.3">
      <c r="B883" s="2" t="str">
        <f>CONCATENATE(Tabla2[[#This Row],[sistema]],Tabla2[[#This Row],[cia]],Tabla2[[#This Row],[producto]],Tabla2[[#This Row],[producto cia]],Tabla2[[#This Row],[tarifa]],Tabla2[[#This Row],[fee]])</f>
        <v>BALEARESTOTALFIJO CLASICA LIBRE 50001-1000003.0TD-</v>
      </c>
      <c r="C883" s="12" t="s">
        <v>27</v>
      </c>
      <c r="D883" s="6" t="s">
        <v>228</v>
      </c>
      <c r="E883" s="5" t="s">
        <v>101</v>
      </c>
      <c r="F883" s="5" t="s">
        <v>274</v>
      </c>
      <c r="G883" s="5" t="s">
        <v>33</v>
      </c>
      <c r="H883" s="5" t="s">
        <v>0</v>
      </c>
      <c r="I883" s="9">
        <v>3.8308219178082192E-2</v>
      </c>
      <c r="J883" s="10">
        <v>3.260027397260274E-2</v>
      </c>
      <c r="K883" s="10">
        <v>1.0964383561643835E-2</v>
      </c>
      <c r="L883" s="10">
        <v>1.001095890410959E-2</v>
      </c>
      <c r="M883" s="10">
        <v>7.4868493150684933E-3</v>
      </c>
      <c r="N883" s="10">
        <v>5.4824657534246575E-3</v>
      </c>
      <c r="O883" s="11">
        <v>0.19414899999999999</v>
      </c>
      <c r="P883" s="11">
        <v>0.182001</v>
      </c>
      <c r="Q883" s="11">
        <v>0.18110499999999999</v>
      </c>
      <c r="R883" s="11">
        <v>0.16558300000000001</v>
      </c>
      <c r="S883" s="11">
        <v>0.14524699999999999</v>
      </c>
      <c r="T883" s="11">
        <v>0.15563299999999999</v>
      </c>
    </row>
    <row r="884" spans="2:20" ht="21" x14ac:dyDescent="0.3">
      <c r="B884" s="2" t="str">
        <f>CONCATENATE(Tabla2[[#This Row],[sistema]],Tabla2[[#This Row],[cia]],Tabla2[[#This Row],[producto]],Tabla2[[#This Row],[producto cia]],Tabla2[[#This Row],[tarifa]],Tabla2[[#This Row],[fee]])</f>
        <v>BALEARESTOTALFIJO CLASICA SNP3.0TD-</v>
      </c>
      <c r="C884" s="12" t="s">
        <v>27</v>
      </c>
      <c r="D884" s="6" t="s">
        <v>228</v>
      </c>
      <c r="E884" s="5" t="s">
        <v>101</v>
      </c>
      <c r="F884" s="5" t="s">
        <v>268</v>
      </c>
      <c r="G884" s="5" t="s">
        <v>33</v>
      </c>
      <c r="H884" s="5" t="s">
        <v>0</v>
      </c>
      <c r="I884" s="9">
        <v>3.8308219178082192E-2</v>
      </c>
      <c r="J884" s="10">
        <v>3.260027397260274E-2</v>
      </c>
      <c r="K884" s="10">
        <v>1.0964383561643835E-2</v>
      </c>
      <c r="L884" s="10">
        <v>1.001095890410959E-2</v>
      </c>
      <c r="M884" s="10">
        <v>7.4868493150684933E-3</v>
      </c>
      <c r="N884" s="10">
        <v>5.4824657534246575E-3</v>
      </c>
      <c r="O884" s="11">
        <v>0.19089900000000001</v>
      </c>
      <c r="P884" s="11">
        <v>0.17875099999999999</v>
      </c>
      <c r="Q884" s="11">
        <v>0.17785500000000001</v>
      </c>
      <c r="R884" s="11">
        <v>0.16233300000000001</v>
      </c>
      <c r="S884" s="11">
        <v>0.14199700000000001</v>
      </c>
      <c r="T884" s="11">
        <v>0.15238299999999999</v>
      </c>
    </row>
    <row r="885" spans="2:20" ht="21" x14ac:dyDescent="0.3">
      <c r="B885" s="2" t="str">
        <f>CONCATENATE(Tabla2[[#This Row],[sistema]],Tabla2[[#This Row],[cia]],Tabla2[[#This Row],[producto]],Tabla2[[#This Row],[producto cia]],Tabla2[[#This Row],[tarifa]],Tabla2[[#This Row],[fee]])</f>
        <v>BALEARESTOTALFIJO CLASICA SNP TE33.0TD-</v>
      </c>
      <c r="C885" s="12" t="s">
        <v>27</v>
      </c>
      <c r="D885" s="6" t="s">
        <v>228</v>
      </c>
      <c r="E885" s="5" t="s">
        <v>101</v>
      </c>
      <c r="F885" s="5" t="s">
        <v>269</v>
      </c>
      <c r="G885" s="5" t="s">
        <v>33</v>
      </c>
      <c r="H885" s="5" t="s">
        <v>0</v>
      </c>
      <c r="I885" s="9">
        <v>4.3999999999999997E-2</v>
      </c>
      <c r="J885" s="10">
        <v>3.9E-2</v>
      </c>
      <c r="K885" s="10">
        <v>1.7000000000000001E-2</v>
      </c>
      <c r="L885" s="10">
        <v>1.6E-2</v>
      </c>
      <c r="M885" s="10">
        <v>1.2999999999999999E-2</v>
      </c>
      <c r="N885" s="10">
        <v>1.0999999999999999E-2</v>
      </c>
      <c r="O885" s="11">
        <v>0.202899</v>
      </c>
      <c r="P885" s="11">
        <v>0.190751</v>
      </c>
      <c r="Q885" s="11">
        <v>0.189855</v>
      </c>
      <c r="R885" s="11">
        <v>0.17433299999999999</v>
      </c>
      <c r="S885" s="11">
        <v>0.153997</v>
      </c>
      <c r="T885" s="11">
        <v>0.164383</v>
      </c>
    </row>
    <row r="886" spans="2:20" ht="21" x14ac:dyDescent="0.3">
      <c r="B886" s="2" t="str">
        <f>CONCATENATE(Tabla2[[#This Row],[sistema]],Tabla2[[#This Row],[cia]],Tabla2[[#This Row],[producto]],Tabla2[[#This Row],[producto cia]],Tabla2[[#This Row],[tarifa]],Tabla2[[#This Row],[fee]])</f>
        <v>BALEARESTOTALFIJO CLASICA LIBRE &gt;50.0016.1TD-</v>
      </c>
      <c r="C886" s="12" t="s">
        <v>27</v>
      </c>
      <c r="D886" s="6" t="s">
        <v>228</v>
      </c>
      <c r="E886" s="5" t="s">
        <v>101</v>
      </c>
      <c r="F886" s="5" t="s">
        <v>275</v>
      </c>
      <c r="G886" s="5" t="s">
        <v>34</v>
      </c>
      <c r="H886" s="5" t="s">
        <v>0</v>
      </c>
      <c r="I886" s="9">
        <v>6.2918356164383557E-2</v>
      </c>
      <c r="J886" s="10">
        <v>5.4359452054794526E-2</v>
      </c>
      <c r="K886" s="10">
        <v>2.8294794520547947E-2</v>
      </c>
      <c r="L886" s="10">
        <v>2.3453972602739726E-2</v>
      </c>
      <c r="M886" s="10">
        <v>5.2290410958904113E-3</v>
      </c>
      <c r="N886" s="10">
        <v>3.1479452054794521E-3</v>
      </c>
      <c r="O886" s="11">
        <v>0.16872400000000001</v>
      </c>
      <c r="P886" s="11">
        <v>0.15864800000000001</v>
      </c>
      <c r="Q886" s="11">
        <v>0.15976699999999999</v>
      </c>
      <c r="R886" s="11">
        <v>0.148012</v>
      </c>
      <c r="S886" s="11">
        <v>0.12976099999999999</v>
      </c>
      <c r="T886" s="11">
        <v>0.13947599999999999</v>
      </c>
    </row>
    <row r="887" spans="2:20" ht="21" x14ac:dyDescent="0.3">
      <c r="B887" s="2" t="str">
        <f>CONCATENATE(Tabla2[[#This Row],[sistema]],Tabla2[[#This Row],[cia]],Tabla2[[#This Row],[producto]],Tabla2[[#This Row],[producto cia]],Tabla2[[#This Row],[tarifa]],Tabla2[[#This Row],[fee]])</f>
        <v>BALEARESTOTALFIJO CLASICA LIBRE 0-50.0006.1TD-</v>
      </c>
      <c r="C887" s="12" t="s">
        <v>27</v>
      </c>
      <c r="D887" s="6" t="s">
        <v>228</v>
      </c>
      <c r="E887" s="5" t="s">
        <v>101</v>
      </c>
      <c r="F887" s="5" t="s">
        <v>276</v>
      </c>
      <c r="G887" s="5" t="s">
        <v>34</v>
      </c>
      <c r="H887" s="5" t="s">
        <v>0</v>
      </c>
      <c r="I887" s="9">
        <v>6.2918356164383557E-2</v>
      </c>
      <c r="J887" s="10">
        <v>5.4359452054794526E-2</v>
      </c>
      <c r="K887" s="10">
        <v>2.8294794520547947E-2</v>
      </c>
      <c r="L887" s="10">
        <v>2.3453972602739726E-2</v>
      </c>
      <c r="M887" s="10">
        <v>5.2290410958904113E-3</v>
      </c>
      <c r="N887" s="10">
        <v>3.1479452054794521E-3</v>
      </c>
      <c r="O887" s="11">
        <v>0.16972400000000001</v>
      </c>
      <c r="P887" s="11">
        <v>0.15964800000000001</v>
      </c>
      <c r="Q887" s="11">
        <v>0.16076699999999999</v>
      </c>
      <c r="R887" s="11">
        <v>0.14901200000000001</v>
      </c>
      <c r="S887" s="11">
        <v>0.13076099999999999</v>
      </c>
      <c r="T887" s="11">
        <v>0.14047599999999999</v>
      </c>
    </row>
    <row r="888" spans="2:20" ht="21" x14ac:dyDescent="0.3">
      <c r="B888" s="2" t="str">
        <f>CONCATENATE(Tabla2[[#This Row],[sistema]],Tabla2[[#This Row],[cia]],Tabla2[[#This Row],[producto]],Tabla2[[#This Row],[producto cia]],Tabla2[[#This Row],[tarifa]],Tabla2[[#This Row],[fee]])</f>
        <v>BALEARESTOTALFIJO CLASICA SNP6.1TD-</v>
      </c>
      <c r="C888" s="12" t="s">
        <v>27</v>
      </c>
      <c r="D888" s="6" t="s">
        <v>228</v>
      </c>
      <c r="E888" s="5" t="s">
        <v>101</v>
      </c>
      <c r="F888" s="5" t="s">
        <v>268</v>
      </c>
      <c r="G888" s="5" t="s">
        <v>34</v>
      </c>
      <c r="H888" s="5" t="s">
        <v>0</v>
      </c>
      <c r="I888" s="9">
        <v>6.2918356164383557E-2</v>
      </c>
      <c r="J888" s="10">
        <v>5.4359452054794526E-2</v>
      </c>
      <c r="K888" s="10">
        <v>2.8294794520547947E-2</v>
      </c>
      <c r="L888" s="10">
        <v>2.3453972602739726E-2</v>
      </c>
      <c r="M888" s="10">
        <v>5.2290410958904113E-3</v>
      </c>
      <c r="N888" s="10">
        <v>3.1479452054794521E-3</v>
      </c>
      <c r="O888" s="11">
        <v>0.16672400000000001</v>
      </c>
      <c r="P888" s="11">
        <v>0.15664800000000001</v>
      </c>
      <c r="Q888" s="11">
        <v>0.15776699999999999</v>
      </c>
      <c r="R888" s="11">
        <v>0.146012</v>
      </c>
      <c r="S888" s="11">
        <v>0.12776100000000001</v>
      </c>
      <c r="T888" s="11">
        <v>0.13747599999999999</v>
      </c>
    </row>
    <row r="889" spans="2:20" ht="21" x14ac:dyDescent="0.3">
      <c r="B889" s="2" t="str">
        <f>CONCATENATE(Tabla2[[#This Row],[sistema]],Tabla2[[#This Row],[cia]],Tabla2[[#This Row],[producto]],Tabla2[[#This Row],[producto cia]],Tabla2[[#This Row],[tarifa]],Tabla2[[#This Row],[fee]])</f>
        <v>BALEARESTOTALFIJO CLASICA SNP TE36.1TD-</v>
      </c>
      <c r="C889" s="12" t="s">
        <v>27</v>
      </c>
      <c r="D889" s="6" t="s">
        <v>228</v>
      </c>
      <c r="E889" s="5" t="s">
        <v>101</v>
      </c>
      <c r="F889" s="5" t="s">
        <v>269</v>
      </c>
      <c r="G889" s="5" t="s">
        <v>34</v>
      </c>
      <c r="H889" s="5" t="s">
        <v>0</v>
      </c>
      <c r="I889" s="9">
        <v>6.9000000000000006E-2</v>
      </c>
      <c r="J889" s="10">
        <v>0.06</v>
      </c>
      <c r="K889" s="10">
        <v>3.4000000000000002E-2</v>
      </c>
      <c r="L889" s="10">
        <v>2.9000000000000001E-2</v>
      </c>
      <c r="M889" s="10">
        <v>1.0999999999999999E-2</v>
      </c>
      <c r="N889" s="10">
        <v>8.9999999999999993E-3</v>
      </c>
      <c r="O889" s="11">
        <v>0.17872399999999999</v>
      </c>
      <c r="P889" s="11">
        <v>0.16864799999999999</v>
      </c>
      <c r="Q889" s="11">
        <v>0.169767</v>
      </c>
      <c r="R889" s="11">
        <v>0.15801200000000001</v>
      </c>
      <c r="S889" s="11">
        <v>0.139761</v>
      </c>
      <c r="T889" s="11">
        <v>0.149476</v>
      </c>
    </row>
    <row r="890" spans="2:20" ht="21" x14ac:dyDescent="0.3">
      <c r="B890" s="2"/>
      <c r="C890" s="12"/>
      <c r="D890" s="3"/>
      <c r="E890" s="2"/>
      <c r="F890" s="2"/>
      <c r="G890" s="2"/>
      <c r="H890" s="2"/>
      <c r="I890" s="9"/>
      <c r="J890" s="10"/>
      <c r="K890" s="10"/>
      <c r="L890" s="10"/>
      <c r="M890" s="10"/>
      <c r="N890" s="10"/>
      <c r="O890" s="11"/>
      <c r="P890" s="11"/>
      <c r="Q890" s="11"/>
      <c r="R890" s="11"/>
      <c r="S890" s="11"/>
      <c r="T890" s="11"/>
    </row>
    <row r="891" spans="2:20" ht="21" x14ac:dyDescent="0.3">
      <c r="B891" s="2"/>
      <c r="C891" s="12" t="s">
        <v>27</v>
      </c>
      <c r="D891" s="3" t="s">
        <v>214</v>
      </c>
      <c r="E891" s="2" t="s">
        <v>101</v>
      </c>
      <c r="F891" s="2" t="s">
        <v>215</v>
      </c>
      <c r="G891" s="2" t="s">
        <v>28</v>
      </c>
      <c r="H891" s="2" t="s">
        <v>0</v>
      </c>
      <c r="I891" s="9">
        <v>9.7369999999999998E-2</v>
      </c>
      <c r="J891" s="10">
        <v>3.1505999999999999E-2</v>
      </c>
      <c r="K891" s="10">
        <v>0</v>
      </c>
      <c r="L891" s="10">
        <v>0</v>
      </c>
      <c r="M891" s="10">
        <v>0</v>
      </c>
      <c r="N891" s="10">
        <v>0</v>
      </c>
      <c r="O891" s="11">
        <v>0.1255</v>
      </c>
      <c r="P891" s="11">
        <v>0.1255</v>
      </c>
      <c r="Q891" s="11">
        <v>0.1255</v>
      </c>
      <c r="R891" s="11">
        <v>0</v>
      </c>
      <c r="S891" s="11">
        <v>0</v>
      </c>
      <c r="T891" s="11">
        <v>0</v>
      </c>
    </row>
    <row r="892" spans="2:20" ht="30.75" customHeight="1" x14ac:dyDescent="0.3">
      <c r="B892" s="5"/>
      <c r="C892" s="12" t="s">
        <v>27</v>
      </c>
      <c r="D892" s="6" t="s">
        <v>214</v>
      </c>
      <c r="E892" s="5" t="s">
        <v>101</v>
      </c>
      <c r="F892" s="5" t="s">
        <v>216</v>
      </c>
      <c r="G892" s="5" t="s">
        <v>28</v>
      </c>
      <c r="H892" s="5" t="s">
        <v>0</v>
      </c>
      <c r="I892" s="9">
        <v>9.4086000000000003E-2</v>
      </c>
      <c r="J892" s="10">
        <v>2.8222000000000001E-2</v>
      </c>
      <c r="K892" s="10">
        <v>0</v>
      </c>
      <c r="L892" s="10">
        <v>0</v>
      </c>
      <c r="M892" s="10">
        <v>0</v>
      </c>
      <c r="N892" s="10">
        <v>0</v>
      </c>
      <c r="O892" s="11">
        <v>0.19220000000000001</v>
      </c>
      <c r="P892" s="11">
        <v>0.13730000000000001</v>
      </c>
      <c r="Q892" s="11">
        <v>0.09</v>
      </c>
      <c r="R892" s="11">
        <v>0</v>
      </c>
      <c r="S892" s="11">
        <v>0</v>
      </c>
      <c r="T892" s="11">
        <v>0</v>
      </c>
    </row>
    <row r="893" spans="2:20" ht="21" customHeight="1" x14ac:dyDescent="0.3">
      <c r="B893" s="5"/>
      <c r="C893" s="12" t="s">
        <v>27</v>
      </c>
      <c r="D893" s="6" t="s">
        <v>214</v>
      </c>
      <c r="E893" s="5" t="s">
        <v>101</v>
      </c>
      <c r="F893" s="5" t="s">
        <v>217</v>
      </c>
      <c r="G893" s="5" t="s">
        <v>28</v>
      </c>
      <c r="H893" s="5" t="s">
        <v>0</v>
      </c>
      <c r="I893" s="9">
        <v>9.4086000000000003E-2</v>
      </c>
      <c r="J893" s="10">
        <v>2.8222000000000001E-2</v>
      </c>
      <c r="K893" s="10">
        <v>0</v>
      </c>
      <c r="L893" s="10">
        <v>0</v>
      </c>
      <c r="M893" s="10">
        <v>0</v>
      </c>
      <c r="N893" s="10">
        <v>0</v>
      </c>
      <c r="O893" s="11">
        <v>0.12989999999999999</v>
      </c>
      <c r="P893" s="11">
        <v>0.12989999999999999</v>
      </c>
      <c r="Q893" s="11">
        <v>0.12989999999999999</v>
      </c>
      <c r="R893" s="11">
        <v>0</v>
      </c>
      <c r="S893" s="11">
        <v>0</v>
      </c>
      <c r="T893" s="11">
        <v>0</v>
      </c>
    </row>
    <row r="894" spans="2:20" ht="24.75" customHeight="1" x14ac:dyDescent="0.3">
      <c r="B894" s="5"/>
      <c r="C894" s="12" t="s">
        <v>27</v>
      </c>
      <c r="D894" s="6" t="s">
        <v>214</v>
      </c>
      <c r="E894" s="5" t="s">
        <v>101</v>
      </c>
      <c r="F894" s="5" t="s">
        <v>218</v>
      </c>
      <c r="G894" s="5" t="s">
        <v>33</v>
      </c>
      <c r="H894" s="5" t="s">
        <v>0</v>
      </c>
      <c r="I894" s="9">
        <f>14.7492/365</f>
        <v>4.040876712328767E-2</v>
      </c>
      <c r="J894" s="10">
        <f>12.6657/365</f>
        <v>3.4700547945205475E-2</v>
      </c>
      <c r="K894" s="10">
        <f>4.7687/365</f>
        <v>1.3064931506849314E-2</v>
      </c>
      <c r="L894" s="10">
        <f>4.4206/365</f>
        <v>1.2111232876712329E-2</v>
      </c>
      <c r="M894" s="10">
        <f>3.4994/365</f>
        <v>9.5873972602739735E-3</v>
      </c>
      <c r="N894" s="10">
        <f>2.7678/365</f>
        <v>7.5830136986301368E-3</v>
      </c>
      <c r="O894" s="11">
        <v>0.22439999999999999</v>
      </c>
      <c r="P894" s="11">
        <v>0.21210000000000001</v>
      </c>
      <c r="Q894" s="11">
        <v>0.1895</v>
      </c>
      <c r="R894" s="11">
        <v>0.1754</v>
      </c>
      <c r="S894" s="11">
        <v>0.16650000000000001</v>
      </c>
      <c r="T894" s="11">
        <v>0.153</v>
      </c>
    </row>
    <row r="895" spans="2:20" ht="18.75" customHeight="1" x14ac:dyDescent="0.3">
      <c r="B895" s="5"/>
      <c r="C895" s="12" t="s">
        <v>27</v>
      </c>
      <c r="D895" s="6" t="s">
        <v>214</v>
      </c>
      <c r="E895" s="5" t="s">
        <v>101</v>
      </c>
      <c r="F895" s="5" t="s">
        <v>219</v>
      </c>
      <c r="G895" s="5" t="s">
        <v>33</v>
      </c>
      <c r="H895" s="5" t="s">
        <v>0</v>
      </c>
      <c r="I895" s="9">
        <f>14.7492/365</f>
        <v>4.040876712328767E-2</v>
      </c>
      <c r="J895" s="10">
        <f>12.6657/365</f>
        <v>3.4700547945205475E-2</v>
      </c>
      <c r="K895" s="10">
        <f>4.7687/365</f>
        <v>1.3064931506849314E-2</v>
      </c>
      <c r="L895" s="10">
        <f>4.4206/365</f>
        <v>1.2111232876712329E-2</v>
      </c>
      <c r="M895" s="10">
        <f>3.4994/365</f>
        <v>9.5873972602739735E-3</v>
      </c>
      <c r="N895" s="10">
        <f>2.7678/365</f>
        <v>7.5830136986301368E-3</v>
      </c>
      <c r="O895" s="11">
        <v>0.21840000000000001</v>
      </c>
      <c r="P895" s="11">
        <v>0.20610000000000001</v>
      </c>
      <c r="Q895" s="11">
        <v>0.1835</v>
      </c>
      <c r="R895" s="11">
        <v>0.1694</v>
      </c>
      <c r="S895" s="11">
        <v>0.1605</v>
      </c>
      <c r="T895" s="11">
        <v>0.14699999999999999</v>
      </c>
    </row>
    <row r="896" spans="2:20" ht="19.5" customHeight="1" x14ac:dyDescent="0.3">
      <c r="B896" s="5"/>
      <c r="C896" s="12" t="s">
        <v>27</v>
      </c>
      <c r="D896" s="6" t="s">
        <v>214</v>
      </c>
      <c r="E896" s="5" t="s">
        <v>101</v>
      </c>
      <c r="F896" s="5" t="s">
        <v>220</v>
      </c>
      <c r="G896" s="5" t="s">
        <v>33</v>
      </c>
      <c r="H896" s="5" t="s">
        <v>0</v>
      </c>
      <c r="I896" s="9">
        <f>14.7492/365</f>
        <v>4.040876712328767E-2</v>
      </c>
      <c r="J896" s="10">
        <f>12.6657/365</f>
        <v>3.4700547945205475E-2</v>
      </c>
      <c r="K896" s="10">
        <f>4.7687/365</f>
        <v>1.3064931506849314E-2</v>
      </c>
      <c r="L896" s="10">
        <f>4.4206/365</f>
        <v>1.2111232876712329E-2</v>
      </c>
      <c r="M896" s="10">
        <f>3.4994/365</f>
        <v>9.5873972602739735E-3</v>
      </c>
      <c r="N896" s="10">
        <f>2.7678/365</f>
        <v>7.5830136986301368E-3</v>
      </c>
      <c r="O896" s="11">
        <v>0.2364</v>
      </c>
      <c r="P896" s="11">
        <v>0.22409999999999999</v>
      </c>
      <c r="Q896" s="11">
        <v>0.20150000000000001</v>
      </c>
      <c r="R896" s="11">
        <v>0.18740000000000001</v>
      </c>
      <c r="S896" s="11">
        <v>0.17849999999999999</v>
      </c>
      <c r="T896" s="11">
        <v>0.16500000000000001</v>
      </c>
    </row>
    <row r="897" spans="2:20" ht="24.75" customHeight="1" x14ac:dyDescent="0.3">
      <c r="B897" s="5"/>
      <c r="C897" s="12" t="s">
        <v>27</v>
      </c>
      <c r="D897" s="6" t="s">
        <v>214</v>
      </c>
      <c r="E897" s="5" t="s">
        <v>101</v>
      </c>
      <c r="F897" s="5" t="s">
        <v>221</v>
      </c>
      <c r="G897" s="5" t="s">
        <v>34</v>
      </c>
      <c r="H897" s="5" t="s">
        <v>0</v>
      </c>
      <c r="I897" s="9">
        <f>22.9652/365</f>
        <v>6.2918356164383557E-2</v>
      </c>
      <c r="J897" s="10">
        <f>19.8412/365</f>
        <v>5.4359452054794526E-2</v>
      </c>
      <c r="K897" s="10">
        <f>10.3276/365</f>
        <v>2.8294794520547947E-2</v>
      </c>
      <c r="L897" s="10">
        <f>8.5607/365</f>
        <v>2.3453972602739726E-2</v>
      </c>
      <c r="M897" s="10">
        <f>1.9086/365</f>
        <v>5.2290410958904113E-3</v>
      </c>
      <c r="N897" s="10">
        <f>1.149/365</f>
        <v>3.1479452054794521E-3</v>
      </c>
      <c r="O897" s="11">
        <v>0.19789999999999999</v>
      </c>
      <c r="P897" s="11">
        <v>0.18859999999999999</v>
      </c>
      <c r="Q897" s="11">
        <v>0.1731</v>
      </c>
      <c r="R897" s="11">
        <v>0.16239999999999999</v>
      </c>
      <c r="S897" s="11">
        <v>0.15340000000000001</v>
      </c>
      <c r="T897" s="11">
        <v>0.1416</v>
      </c>
    </row>
    <row r="898" spans="2:20" ht="42" customHeight="1" x14ac:dyDescent="0.3">
      <c r="B898" s="5"/>
      <c r="C898" s="12" t="s">
        <v>27</v>
      </c>
      <c r="D898" s="6" t="s">
        <v>214</v>
      </c>
      <c r="E898" s="5" t="s">
        <v>101</v>
      </c>
      <c r="F898" s="5" t="s">
        <v>222</v>
      </c>
      <c r="G898" s="5" t="s">
        <v>34</v>
      </c>
      <c r="H898" s="5" t="s">
        <v>0</v>
      </c>
      <c r="I898" s="9">
        <f>22.9652/365</f>
        <v>6.2918356164383557E-2</v>
      </c>
      <c r="J898" s="10">
        <f>19.8412/365</f>
        <v>5.4359452054794526E-2</v>
      </c>
      <c r="K898" s="10">
        <f>10.3276/365</f>
        <v>2.8294794520547947E-2</v>
      </c>
      <c r="L898" s="10">
        <f>8.5607/365</f>
        <v>2.3453972602739726E-2</v>
      </c>
      <c r="M898" s="10">
        <f>1.9086/365</f>
        <v>5.2290410958904113E-3</v>
      </c>
      <c r="N898" s="10">
        <f>1.149/365</f>
        <v>3.1479452054794521E-3</v>
      </c>
      <c r="O898" s="11">
        <v>0.19189999999999999</v>
      </c>
      <c r="P898" s="11">
        <v>0.18260000000000001</v>
      </c>
      <c r="Q898" s="11">
        <v>0.1671</v>
      </c>
      <c r="R898" s="11">
        <v>0.15640000000000001</v>
      </c>
      <c r="S898" s="11">
        <v>0.1474</v>
      </c>
      <c r="T898" s="11">
        <v>0.1356</v>
      </c>
    </row>
    <row r="899" spans="2:20" ht="46.5" customHeight="1" x14ac:dyDescent="0.3">
      <c r="B899" s="5"/>
      <c r="C899" s="12" t="s">
        <v>27</v>
      </c>
      <c r="D899" s="6" t="s">
        <v>214</v>
      </c>
      <c r="E899" s="5" t="s">
        <v>101</v>
      </c>
      <c r="F899" s="5" t="s">
        <v>223</v>
      </c>
      <c r="G899" s="5" t="s">
        <v>34</v>
      </c>
      <c r="H899" s="5" t="s">
        <v>0</v>
      </c>
      <c r="I899" s="9">
        <f>22.9652/365</f>
        <v>6.2918356164383557E-2</v>
      </c>
      <c r="J899" s="10">
        <f>19.8412/365</f>
        <v>5.4359452054794526E-2</v>
      </c>
      <c r="K899" s="10">
        <f>10.3276/365</f>
        <v>2.8294794520547947E-2</v>
      </c>
      <c r="L899" s="10">
        <f>8.5607/365</f>
        <v>2.3453972602739726E-2</v>
      </c>
      <c r="M899" s="10">
        <f>1.9086/365</f>
        <v>5.2290410958904113E-3</v>
      </c>
      <c r="N899" s="10">
        <f>1.149/365</f>
        <v>3.1479452054794521E-3</v>
      </c>
      <c r="O899" s="11">
        <v>0.2099</v>
      </c>
      <c r="P899" s="11">
        <v>0.2006</v>
      </c>
      <c r="Q899" s="11">
        <v>0.18509999999999999</v>
      </c>
      <c r="R899" s="11">
        <v>0.1744</v>
      </c>
      <c r="S899" s="11">
        <v>0.16539999999999999</v>
      </c>
      <c r="T899" s="11">
        <v>0.15359999999999999</v>
      </c>
    </row>
    <row r="900" spans="2:20" ht="16.5" customHeight="1" x14ac:dyDescent="0.3">
      <c r="B900" s="2"/>
      <c r="C900" s="12" t="s">
        <v>57</v>
      </c>
      <c r="D900" s="3" t="s">
        <v>190</v>
      </c>
      <c r="E900" s="2" t="s">
        <v>101</v>
      </c>
      <c r="F900" s="2" t="s">
        <v>192</v>
      </c>
      <c r="G900" s="2" t="s">
        <v>28</v>
      </c>
      <c r="H900" s="2" t="s">
        <v>0</v>
      </c>
      <c r="I900" s="9">
        <v>8.8720999999999994E-2</v>
      </c>
      <c r="J900" s="10">
        <v>5.5732999999999998E-2</v>
      </c>
      <c r="K900" s="10">
        <v>0</v>
      </c>
      <c r="L900" s="10">
        <v>0</v>
      </c>
      <c r="M900" s="10">
        <v>0</v>
      </c>
      <c r="N900" s="10">
        <v>0</v>
      </c>
      <c r="O900" s="11">
        <v>0.23935899999999999</v>
      </c>
      <c r="P900" s="11">
        <v>0.23935899999999999</v>
      </c>
      <c r="Q900" s="11">
        <v>0.23935899999999999</v>
      </c>
      <c r="R900" s="11">
        <v>0</v>
      </c>
      <c r="S900" s="11">
        <v>0</v>
      </c>
      <c r="T900" s="11">
        <v>0</v>
      </c>
    </row>
    <row r="901" spans="2:20" ht="24" customHeight="1" x14ac:dyDescent="0.3">
      <c r="B901" s="5"/>
      <c r="C901" s="12" t="s">
        <v>54</v>
      </c>
      <c r="D901" s="6" t="s">
        <v>190</v>
      </c>
      <c r="E901" s="5" t="s">
        <v>101</v>
      </c>
      <c r="F901" s="5" t="s">
        <v>192</v>
      </c>
      <c r="G901" s="5" t="s">
        <v>28</v>
      </c>
      <c r="H901" s="5" t="s">
        <v>0</v>
      </c>
      <c r="I901" s="9">
        <v>8.8720999999999994E-2</v>
      </c>
      <c r="J901" s="10">
        <v>5.5732999999999998E-2</v>
      </c>
      <c r="K901" s="10">
        <v>0</v>
      </c>
      <c r="L901" s="10">
        <v>0</v>
      </c>
      <c r="M901" s="10">
        <v>0</v>
      </c>
      <c r="N901" s="10">
        <v>0</v>
      </c>
      <c r="O901" s="11">
        <v>0.23935899999999999</v>
      </c>
      <c r="P901" s="11">
        <v>0.23935899999999999</v>
      </c>
      <c r="Q901" s="11">
        <v>0.23935899999999999</v>
      </c>
      <c r="R901" s="11">
        <v>0</v>
      </c>
      <c r="S901" s="11">
        <v>0</v>
      </c>
      <c r="T901" s="11">
        <v>0</v>
      </c>
    </row>
    <row r="902" spans="2:20" ht="18.75" customHeight="1" x14ac:dyDescent="0.3">
      <c r="B902" s="5"/>
      <c r="C902" s="12" t="s">
        <v>27</v>
      </c>
      <c r="D902" s="6" t="s">
        <v>190</v>
      </c>
      <c r="E902" s="5" t="s">
        <v>101</v>
      </c>
      <c r="F902" s="5" t="s">
        <v>192</v>
      </c>
      <c r="G902" s="5" t="s">
        <v>28</v>
      </c>
      <c r="H902" s="5" t="s">
        <v>0</v>
      </c>
      <c r="I902" s="9">
        <v>8.8720999999999994E-2</v>
      </c>
      <c r="J902" s="10">
        <v>5.5732999999999998E-2</v>
      </c>
      <c r="K902" s="10">
        <v>0</v>
      </c>
      <c r="L902" s="10">
        <v>0</v>
      </c>
      <c r="M902" s="10">
        <v>0</v>
      </c>
      <c r="N902" s="10">
        <v>0</v>
      </c>
      <c r="O902" s="11">
        <v>0.23935899999999999</v>
      </c>
      <c r="P902" s="11">
        <v>0.23935899999999999</v>
      </c>
      <c r="Q902" s="11">
        <v>0.23935899999999999</v>
      </c>
      <c r="R902" s="11">
        <v>0</v>
      </c>
      <c r="S902" s="11">
        <v>0</v>
      </c>
      <c r="T902" s="11">
        <v>0</v>
      </c>
    </row>
    <row r="903" spans="2:20" ht="144.75" customHeight="1" x14ac:dyDescent="0.3">
      <c r="B903" s="2" t="str">
        <f>CONCATENATE(Tabla2[[#This Row],[sistema]],Tabla2[[#This Row],[cia]],Tabla2[[#This Row],[producto]],Tabla2[[#This Row],[producto cia]],Tabla2[[#This Row],[tarifa]],Tabla2[[#This Row],[fee]])</f>
        <v>PENINSULAADIFIJOPROFESIONAL2.0TD-</v>
      </c>
      <c r="C903" s="12" t="s">
        <v>57</v>
      </c>
      <c r="D903" s="3" t="s">
        <v>278</v>
      </c>
      <c r="E903" s="2" t="s">
        <v>101</v>
      </c>
      <c r="F903" s="2" t="s">
        <v>279</v>
      </c>
      <c r="G903" s="2" t="s">
        <v>28</v>
      </c>
      <c r="H903" s="2" t="s">
        <v>0</v>
      </c>
      <c r="I903" s="11">
        <f>25.383055/365</f>
        <v>6.9542616438356158E-2</v>
      </c>
      <c r="J903" s="11">
        <f>1.342713/365</f>
        <v>3.6786657534246575E-3</v>
      </c>
      <c r="K903" s="11">
        <v>0</v>
      </c>
      <c r="L903" s="11">
        <v>0</v>
      </c>
      <c r="M903" s="11">
        <v>0</v>
      </c>
      <c r="N903" s="11">
        <v>0</v>
      </c>
      <c r="O903" s="11">
        <v>0.23858199999999999</v>
      </c>
      <c r="P903" s="11">
        <v>0.187948</v>
      </c>
      <c r="Q903" s="11">
        <v>0.163331</v>
      </c>
      <c r="R903" s="11">
        <v>0</v>
      </c>
      <c r="S903" s="11">
        <v>0</v>
      </c>
      <c r="T903" s="11">
        <v>0</v>
      </c>
    </row>
    <row r="904" spans="2:20" ht="21" x14ac:dyDescent="0.3">
      <c r="B904" s="5" t="str">
        <f>CONCATENATE(Tabla2[[#This Row],[sistema]],Tabla2[[#This Row],[cia]],Tabla2[[#This Row],[producto]],Tabla2[[#This Row],[producto cia]],Tabla2[[#This Row],[tarifa]],Tabla2[[#This Row],[fee]])</f>
        <v>PENINSULAADIFIJOPROFESIONAL3.0TD-</v>
      </c>
      <c r="C904" s="12" t="s">
        <v>57</v>
      </c>
      <c r="D904" s="6" t="s">
        <v>278</v>
      </c>
      <c r="E904" s="5" t="s">
        <v>101</v>
      </c>
      <c r="F904" s="5" t="s">
        <v>279</v>
      </c>
      <c r="G904" s="5" t="s">
        <v>33</v>
      </c>
      <c r="H904" s="5" t="s">
        <v>0</v>
      </c>
      <c r="I904" s="11">
        <v>3.8308000000000002E-2</v>
      </c>
      <c r="J904" s="11">
        <v>3.2599999999999997E-2</v>
      </c>
      <c r="K904" s="11">
        <v>1.0965000000000001E-2</v>
      </c>
      <c r="L904" s="11">
        <v>1.0011000000000001E-2</v>
      </c>
      <c r="M904" s="11">
        <v>7.4869999999999997E-3</v>
      </c>
      <c r="N904" s="11">
        <v>5.483E-3</v>
      </c>
      <c r="O904" s="152">
        <v>0.22851299999999999</v>
      </c>
      <c r="P904" s="152">
        <v>0.20744099999999999</v>
      </c>
      <c r="Q904" s="152">
        <v>0.18087</v>
      </c>
      <c r="R904" s="152">
        <v>0.16094700000000001</v>
      </c>
      <c r="S904" s="152">
        <v>0.15789400000000001</v>
      </c>
      <c r="T904" s="152">
        <v>0.156802</v>
      </c>
    </row>
    <row r="905" spans="2:20" ht="21" x14ac:dyDescent="0.3">
      <c r="B905" s="5" t="str">
        <f>CONCATENATE(Tabla2[[#This Row],[sistema]],Tabla2[[#This Row],[cia]],Tabla2[[#This Row],[producto]],Tabla2[[#This Row],[producto cia]],Tabla2[[#This Row],[tarifa]],Tabla2[[#This Row],[fee]])</f>
        <v>PENINSULAADIFIJOPROFESIONAL6.1TD-</v>
      </c>
      <c r="C905" s="12" t="s">
        <v>57</v>
      </c>
      <c r="D905" s="6" t="s">
        <v>278</v>
      </c>
      <c r="E905" s="5" t="s">
        <v>101</v>
      </c>
      <c r="F905" s="5" t="s">
        <v>279</v>
      </c>
      <c r="G905" s="5" t="s">
        <v>34</v>
      </c>
      <c r="H905" s="5" t="s">
        <v>0</v>
      </c>
      <c r="I905" s="11">
        <v>6.2918000000000002E-2</v>
      </c>
      <c r="J905" s="11">
        <v>5.4358999999999998E-2</v>
      </c>
      <c r="K905" s="11">
        <v>2.8295000000000001E-2</v>
      </c>
      <c r="L905" s="11">
        <v>2.3453999999999999E-2</v>
      </c>
      <c r="M905" s="11">
        <v>5.2290000000000001E-3</v>
      </c>
      <c r="N905" s="11">
        <v>3.1480000000000002E-3</v>
      </c>
      <c r="O905" s="152">
        <v>0.19961899999999999</v>
      </c>
      <c r="P905" s="152">
        <v>0.182056</v>
      </c>
      <c r="Q905" s="152">
        <v>0.16267200000000001</v>
      </c>
      <c r="R905" s="152">
        <v>0.146726</v>
      </c>
      <c r="S905" s="152">
        <v>0.14414299999999999</v>
      </c>
      <c r="T905" s="152">
        <v>0.14294100000000001</v>
      </c>
    </row>
    <row r="906" spans="2:20" ht="21" x14ac:dyDescent="0.3">
      <c r="B906" s="2" t="str">
        <f>CONCATENATE(Tabla2[[#This Row],[sistema]],Tabla2[[#This Row],[cia]],Tabla2[[#This Row],[producto]],Tabla2[[#This Row],[producto cia]],Tabla2[[#This Row],[tarifa]],Tabla2[[#This Row],[fee]])</f>
        <v>PENINSULAADIFIJOLOVE PLANA 24H2.0TD-</v>
      </c>
      <c r="C906" s="12" t="s">
        <v>57</v>
      </c>
      <c r="D906" s="3" t="s">
        <v>278</v>
      </c>
      <c r="E906" s="2" t="s">
        <v>101</v>
      </c>
      <c r="F906" s="2" t="s">
        <v>280</v>
      </c>
      <c r="G906" s="2" t="s">
        <v>28</v>
      </c>
      <c r="H906" s="2" t="s">
        <v>0</v>
      </c>
      <c r="I906" s="9">
        <v>8.3241247000000004E-2</v>
      </c>
      <c r="J906" s="10">
        <v>8.5870447000000003E-2</v>
      </c>
      <c r="K906" s="10">
        <v>0</v>
      </c>
      <c r="L906" s="10">
        <v>0</v>
      </c>
      <c r="M906" s="10">
        <v>0</v>
      </c>
      <c r="N906" s="10">
        <v>0</v>
      </c>
      <c r="O906" s="11">
        <v>0.20677200000000001</v>
      </c>
      <c r="P906" s="11">
        <v>0.20677200000000001</v>
      </c>
      <c r="Q906" s="11">
        <v>0.20677200000000001</v>
      </c>
      <c r="R906" s="11">
        <v>0</v>
      </c>
      <c r="S906" s="11">
        <v>0</v>
      </c>
      <c r="T906" s="11">
        <v>0</v>
      </c>
    </row>
    <row r="907" spans="2:20" ht="21" x14ac:dyDescent="0.3">
      <c r="B907" s="2" t="str">
        <f>CONCATENATE(Tabla2[[#This Row],[sistema]],Tabla2[[#This Row],[cia]],Tabla2[[#This Row],[producto]],Tabla2[[#This Row],[producto cia]],Tabla2[[#This Row],[tarifa]],Tabla2[[#This Row],[fee]])</f>
        <v>PENINSULAADIFIJOPLANA 24H2.0TD-</v>
      </c>
      <c r="C907" s="12" t="s">
        <v>57</v>
      </c>
      <c r="D907" s="3" t="s">
        <v>278</v>
      </c>
      <c r="E907" s="2" t="s">
        <v>101</v>
      </c>
      <c r="F907" s="2" t="s">
        <v>281</v>
      </c>
      <c r="G907" s="2" t="s">
        <v>28</v>
      </c>
      <c r="H907" s="2" t="s">
        <v>0</v>
      </c>
      <c r="I907" s="9">
        <v>7.7761794999999995E-2</v>
      </c>
      <c r="J907" s="10">
        <v>7.2171816E-2</v>
      </c>
      <c r="K907" s="10">
        <v>0</v>
      </c>
      <c r="L907" s="10">
        <v>0</v>
      </c>
      <c r="M907" s="10">
        <v>0</v>
      </c>
      <c r="N907" s="10">
        <v>0</v>
      </c>
      <c r="O907" s="11">
        <v>0.21677199999999999</v>
      </c>
      <c r="P907" s="11">
        <v>0.21677199999999999</v>
      </c>
      <c r="Q907" s="11">
        <v>0.21677199999999999</v>
      </c>
      <c r="R907" s="11">
        <v>0</v>
      </c>
      <c r="S907" s="11">
        <v>0</v>
      </c>
      <c r="T907" s="11">
        <v>0</v>
      </c>
    </row>
    <row r="908" spans="2:20" ht="21" x14ac:dyDescent="0.3">
      <c r="B908" s="2" t="str">
        <f>CONCATENATE(Tabla2[[#This Row],[sistema]],Tabla2[[#This Row],[cia]],Tabla2[[#This Row],[producto]],Tabla2[[#This Row],[producto cia]],Tabla2[[#This Row],[tarifa]],Tabla2[[#This Row],[fee]])</f>
        <v>PENINSULAADIFIJOPLANA 24H3.0TD-</v>
      </c>
      <c r="C908" s="12" t="s">
        <v>57</v>
      </c>
      <c r="D908" s="3" t="s">
        <v>278</v>
      </c>
      <c r="E908" s="2" t="s">
        <v>101</v>
      </c>
      <c r="F908" s="2" t="s">
        <v>281</v>
      </c>
      <c r="G908" s="2" t="s">
        <v>33</v>
      </c>
      <c r="H908" s="2" t="s">
        <v>0</v>
      </c>
      <c r="I908" s="9">
        <v>5.3376737E-2</v>
      </c>
      <c r="J908" s="10">
        <v>4.7668696000000003E-2</v>
      </c>
      <c r="K908" s="10">
        <v>2.6033000000000001E-2</v>
      </c>
      <c r="L908" s="10">
        <v>2.5079377999999999E-2</v>
      </c>
      <c r="M908" s="10">
        <v>2.2555361999999999E-2</v>
      </c>
      <c r="N908" s="10">
        <v>2.0551058000000001E-2</v>
      </c>
      <c r="O908" s="11">
        <v>0.186749</v>
      </c>
      <c r="P908" s="11">
        <v>0.186749</v>
      </c>
      <c r="Q908" s="11">
        <v>0.186749</v>
      </c>
      <c r="R908" s="11">
        <v>0.186749</v>
      </c>
      <c r="S908" s="11">
        <v>0.186749</v>
      </c>
      <c r="T908" s="11">
        <v>0.186749</v>
      </c>
    </row>
    <row r="909" spans="2:20" ht="21" x14ac:dyDescent="0.3">
      <c r="B909" s="2" t="str">
        <f>CONCATENATE(Tabla2[[#This Row],[sistema]],Tabla2[[#This Row],[cia]],Tabla2[[#This Row],[producto]],Tabla2[[#This Row],[producto cia]],Tabla2[[#This Row],[tarifa]],Tabla2[[#This Row],[fee]])</f>
        <v>PENINSULAADIFIJORESIDENCIAL PROMOCIONAL SVE2.0TD-</v>
      </c>
      <c r="C909" s="12" t="s">
        <v>57</v>
      </c>
      <c r="D909" s="3" t="s">
        <v>278</v>
      </c>
      <c r="E909" s="2" t="s">
        <v>101</v>
      </c>
      <c r="F909" s="2" t="s">
        <v>282</v>
      </c>
      <c r="G909" s="2" t="s">
        <v>28</v>
      </c>
      <c r="H909" s="2" t="s">
        <v>0</v>
      </c>
      <c r="I909" s="9">
        <f t="shared" ref="I909:J909" si="4">33/365</f>
        <v>9.0410958904109592E-2</v>
      </c>
      <c r="J909" s="10">
        <f t="shared" si="4"/>
        <v>9.0410958904109592E-2</v>
      </c>
      <c r="K909" s="10">
        <v>0</v>
      </c>
      <c r="L909" s="10">
        <v>0</v>
      </c>
      <c r="M909" s="10">
        <v>0</v>
      </c>
      <c r="N909" s="10">
        <v>0</v>
      </c>
      <c r="O909" s="11">
        <v>0.14899000000000001</v>
      </c>
      <c r="P909" s="11">
        <v>0.14899000000000001</v>
      </c>
      <c r="Q909" s="11">
        <v>0.14899000000000001</v>
      </c>
      <c r="R909" s="11">
        <v>0</v>
      </c>
      <c r="S909" s="11">
        <v>0</v>
      </c>
      <c r="T909" s="11">
        <v>0</v>
      </c>
    </row>
    <row r="910" spans="2:20" ht="21" x14ac:dyDescent="0.3">
      <c r="B910" s="2" t="str">
        <f>CONCATENATE(Tabla2[[#This Row],[sistema]],Tabla2[[#This Row],[cia]],Tabla2[[#This Row],[producto]],Tabla2[[#This Row],[producto cia]],Tabla2[[#This Row],[tarifa]],Tabla2[[#This Row],[fee]])</f>
        <v>PENINSULAADIFIJOADI CLARA&lt;10KW2.0TD-</v>
      </c>
      <c r="C910" s="12" t="s">
        <v>57</v>
      </c>
      <c r="D910" s="3" t="s">
        <v>278</v>
      </c>
      <c r="E910" s="2" t="s">
        <v>101</v>
      </c>
      <c r="F910" s="2" t="s">
        <v>283</v>
      </c>
      <c r="G910" s="2" t="s">
        <v>28</v>
      </c>
      <c r="H910" s="2" t="s">
        <v>0</v>
      </c>
      <c r="I910" s="9">
        <f>29.383055/365</f>
        <v>8.0501520547945196E-2</v>
      </c>
      <c r="J910" s="10">
        <f>16.342713/365</f>
        <v>4.4774556164383562E-2</v>
      </c>
      <c r="K910" s="10">
        <v>0</v>
      </c>
      <c r="L910" s="10">
        <v>0</v>
      </c>
      <c r="M910" s="10">
        <v>0</v>
      </c>
      <c r="N910" s="10">
        <v>0</v>
      </c>
      <c r="O910" s="11">
        <v>0.258546</v>
      </c>
      <c r="P910" s="11">
        <v>0.207874</v>
      </c>
      <c r="Q910" s="11">
        <v>0.18325</v>
      </c>
      <c r="R910" s="11">
        <v>0</v>
      </c>
      <c r="S910" s="11">
        <v>0</v>
      </c>
      <c r="T910" s="11">
        <v>0</v>
      </c>
    </row>
    <row r="911" spans="2:20" ht="21" x14ac:dyDescent="0.3">
      <c r="B911" s="2" t="str">
        <f>CONCATENATE(Tabla2[[#This Row],[sistema]],Tabla2[[#This Row],[cia]],Tabla2[[#This Row],[producto]],Tabla2[[#This Row],[producto cia]],Tabla2[[#This Row],[tarifa]],Tabla2[[#This Row],[fee]])</f>
        <v>PENINSULAADIFIJOADI CLARA2.0TD-</v>
      </c>
      <c r="C911" s="12" t="s">
        <v>57</v>
      </c>
      <c r="D911" s="3" t="s">
        <v>278</v>
      </c>
      <c r="E911" s="2" t="s">
        <v>101</v>
      </c>
      <c r="F911" s="2" t="s">
        <v>284</v>
      </c>
      <c r="G911" s="2" t="s">
        <v>28</v>
      </c>
      <c r="H911" s="2" t="s">
        <v>0</v>
      </c>
      <c r="I911" s="9">
        <f>29.383055/365</f>
        <v>8.0501520547945196E-2</v>
      </c>
      <c r="J911" s="10">
        <f>16.342713/365</f>
        <v>4.4774556164383562E-2</v>
      </c>
      <c r="K911" s="10">
        <v>0</v>
      </c>
      <c r="L911" s="10">
        <v>0</v>
      </c>
      <c r="M911" s="10">
        <v>0</v>
      </c>
      <c r="N911" s="10">
        <v>0</v>
      </c>
      <c r="O911" s="11">
        <v>0.258546</v>
      </c>
      <c r="P911" s="11">
        <v>0.207874</v>
      </c>
      <c r="Q911" s="11">
        <v>0.18325</v>
      </c>
      <c r="R911" s="11">
        <v>0</v>
      </c>
      <c r="S911" s="11">
        <v>0</v>
      </c>
      <c r="T911" s="11">
        <v>0</v>
      </c>
    </row>
    <row r="912" spans="2:20" ht="21" x14ac:dyDescent="0.3">
      <c r="B912" s="2"/>
      <c r="C912" s="12" t="s">
        <v>57</v>
      </c>
      <c r="D912" s="3" t="s">
        <v>278</v>
      </c>
      <c r="E912" s="2" t="s">
        <v>101</v>
      </c>
      <c r="F912" s="2" t="s">
        <v>284</v>
      </c>
      <c r="G912" s="2" t="s">
        <v>33</v>
      </c>
      <c r="H912" s="2" t="s">
        <v>0</v>
      </c>
      <c r="I912" s="9">
        <v>4.1047970000000003E-2</v>
      </c>
      <c r="J912" s="10">
        <v>3.5339928999999999E-2</v>
      </c>
      <c r="K912" s="10">
        <v>1.3704233E-2</v>
      </c>
      <c r="L912" s="10">
        <v>1.2750611E-2</v>
      </c>
      <c r="M912" s="10">
        <v>1.1596458E-2</v>
      </c>
      <c r="N912" s="10">
        <v>9.5921530000000008E-3</v>
      </c>
      <c r="O912" s="11">
        <v>0.24460399999999999</v>
      </c>
      <c r="P912" s="11">
        <v>0.22345899999999999</v>
      </c>
      <c r="Q912" s="11">
        <v>0.19683</v>
      </c>
      <c r="R912" s="11">
        <v>0.176813</v>
      </c>
      <c r="S912" s="11">
        <v>0.17377799999999999</v>
      </c>
      <c r="T912" s="11">
        <v>0.17268500000000001</v>
      </c>
    </row>
    <row r="913" spans="2:20" ht="21" x14ac:dyDescent="0.3">
      <c r="B913" s="5"/>
      <c r="C913" s="12" t="s">
        <v>57</v>
      </c>
      <c r="D913" s="3" t="s">
        <v>278</v>
      </c>
      <c r="E913" s="2" t="s">
        <v>101</v>
      </c>
      <c r="F913" s="2" t="s">
        <v>284</v>
      </c>
      <c r="G913" s="2" t="s">
        <v>34</v>
      </c>
      <c r="H913" s="5" t="s">
        <v>0</v>
      </c>
      <c r="I913" s="153">
        <v>6.7027985999999998E-2</v>
      </c>
      <c r="J913" s="154">
        <v>5.8468981000000003E-2</v>
      </c>
      <c r="K913" s="154">
        <v>3.2404334E-2</v>
      </c>
      <c r="L913" s="154">
        <v>2.7563457999999999E-2</v>
      </c>
      <c r="M913" s="154">
        <v>9.3385840000000005E-3</v>
      </c>
      <c r="N913" s="154">
        <v>7.2574190000000002E-3</v>
      </c>
      <c r="O913" s="152">
        <v>0.214616</v>
      </c>
      <c r="P913" s="152">
        <v>0.19697999999999999</v>
      </c>
      <c r="Q913" s="152">
        <v>0.17755199999999999</v>
      </c>
      <c r="R913" s="152">
        <v>0.161523</v>
      </c>
      <c r="S913" s="152">
        <v>0.15895300000000001</v>
      </c>
      <c r="T913" s="152">
        <v>0.157746</v>
      </c>
    </row>
    <row r="914" spans="2:20" ht="21" x14ac:dyDescent="0.3">
      <c r="B914" s="2" t="str">
        <f>CONCATENATE(Tabla2[[#This Row],[sistema]],Tabla2[[#This Row],[cia]],Tabla2[[#This Row],[producto]],Tabla2[[#This Row],[producto cia]],Tabla2[[#This Row],[tarifa]],Tabla2[[#This Row],[fee]])</f>
        <v>PENINSULAADIFIJOECO ADI2.0TD-</v>
      </c>
      <c r="C914" s="12" t="s">
        <v>57</v>
      </c>
      <c r="D914" s="3" t="s">
        <v>278</v>
      </c>
      <c r="E914" s="2" t="s">
        <v>101</v>
      </c>
      <c r="F914" s="2" t="s">
        <v>285</v>
      </c>
      <c r="G914" s="2" t="s">
        <v>28</v>
      </c>
      <c r="H914" s="2" t="s">
        <v>0</v>
      </c>
      <c r="I914" s="9">
        <v>8.5980973000000002E-2</v>
      </c>
      <c r="J914" s="10">
        <v>7.2171816E-2</v>
      </c>
      <c r="K914" s="10">
        <v>0</v>
      </c>
      <c r="L914" s="10">
        <v>0</v>
      </c>
      <c r="M914" s="10">
        <v>0</v>
      </c>
      <c r="N914" s="10">
        <v>0</v>
      </c>
      <c r="O914" s="11">
        <v>0.269459</v>
      </c>
      <c r="P914" s="11">
        <v>0.21884100000000001</v>
      </c>
      <c r="Q914" s="11">
        <v>0.19467200000000001</v>
      </c>
      <c r="R914" s="11">
        <v>0</v>
      </c>
      <c r="S914" s="11">
        <v>0</v>
      </c>
      <c r="T914" s="11">
        <v>0</v>
      </c>
    </row>
    <row r="915" spans="2:20" ht="21" x14ac:dyDescent="0.3">
      <c r="B915" s="5"/>
      <c r="C915" s="12" t="s">
        <v>57</v>
      </c>
      <c r="D915" s="6" t="s">
        <v>278</v>
      </c>
      <c r="E915" s="5" t="s">
        <v>101</v>
      </c>
      <c r="F915" s="5" t="s">
        <v>285</v>
      </c>
      <c r="G915" s="5" t="s">
        <v>33</v>
      </c>
      <c r="H915" s="5" t="s">
        <v>0</v>
      </c>
      <c r="I915" s="9">
        <v>4.3787696000000001E-2</v>
      </c>
      <c r="J915" s="10">
        <v>3.8079654999999997E-2</v>
      </c>
      <c r="K915" s="10">
        <v>1.6443959000000001E-2</v>
      </c>
      <c r="L915" s="10">
        <v>1.5490337E-2</v>
      </c>
      <c r="M915" s="10">
        <v>1.5706047000000001E-2</v>
      </c>
      <c r="N915" s="10">
        <v>1.3701741999999999E-2</v>
      </c>
      <c r="O915" s="11">
        <v>0.25778299999999998</v>
      </c>
      <c r="P915" s="11">
        <v>0.23669100000000001</v>
      </c>
      <c r="Q915" s="11">
        <v>0.20990400000000001</v>
      </c>
      <c r="R915" s="11">
        <v>0.189827</v>
      </c>
      <c r="S915" s="11">
        <v>0.18682399999999999</v>
      </c>
      <c r="T915" s="11">
        <v>0.18584999999999999</v>
      </c>
    </row>
    <row r="916" spans="2:20" ht="21" x14ac:dyDescent="0.3">
      <c r="B916" s="5"/>
      <c r="C916" s="12" t="s">
        <v>57</v>
      </c>
      <c r="D916" s="6" t="s">
        <v>278</v>
      </c>
      <c r="E916" s="5" t="s">
        <v>101</v>
      </c>
      <c r="F916" s="5" t="s">
        <v>285</v>
      </c>
      <c r="G916" s="5" t="s">
        <v>34</v>
      </c>
      <c r="H916" s="5" t="s">
        <v>0</v>
      </c>
      <c r="I916" s="153">
        <v>7.1137574999999995E-2</v>
      </c>
      <c r="J916" s="154">
        <v>6.257857E-2</v>
      </c>
      <c r="K916" s="154">
        <v>3.6513922999999997E-2</v>
      </c>
      <c r="L916" s="154">
        <v>3.1673047000000003E-2</v>
      </c>
      <c r="M916" s="154">
        <v>1.3448173000000001E-2</v>
      </c>
      <c r="N916" s="154">
        <v>1.1367008E-2</v>
      </c>
      <c r="O916" s="152">
        <v>0.223107</v>
      </c>
      <c r="P916" s="152">
        <v>0.20549600000000001</v>
      </c>
      <c r="Q916" s="152">
        <v>0.185999</v>
      </c>
      <c r="R916" s="152">
        <v>0.169934</v>
      </c>
      <c r="S916" s="152">
        <v>0.16738700000000001</v>
      </c>
      <c r="T916" s="152">
        <v>0.16623399999999999</v>
      </c>
    </row>
    <row r="917" spans="2:20" ht="21" x14ac:dyDescent="0.3">
      <c r="B917" s="2" t="str">
        <f>CONCATENATE(Tabla2[[#This Row],[sistema]],Tabla2[[#This Row],[cia]],Tabla2[[#This Row],[producto]],Tabla2[[#This Row],[producto cia]],Tabla2[[#This Row],[tarifa]],Tabla2[[#This Row],[fee]])</f>
        <v>PENINSULAADIFIJORESIDENCIAL ESPECIAL2.0TD-</v>
      </c>
      <c r="C917" s="12" t="s">
        <v>57</v>
      </c>
      <c r="D917" s="3" t="s">
        <v>278</v>
      </c>
      <c r="E917" s="2" t="s">
        <v>101</v>
      </c>
      <c r="F917" s="2" t="s">
        <v>286</v>
      </c>
      <c r="G917" s="2" t="s">
        <v>28</v>
      </c>
      <c r="H917" s="2" t="s">
        <v>0</v>
      </c>
      <c r="I917" s="9">
        <f t="shared" ref="I917:J917" si="5">49.34289/365</f>
        <v>0.135186</v>
      </c>
      <c r="J917" s="10">
        <f t="shared" si="5"/>
        <v>0.135186</v>
      </c>
      <c r="K917" s="10">
        <v>0</v>
      </c>
      <c r="L917" s="10">
        <v>0</v>
      </c>
      <c r="M917" s="10">
        <v>0</v>
      </c>
      <c r="N917" s="10">
        <v>0</v>
      </c>
      <c r="O917" s="11">
        <v>0.165071</v>
      </c>
      <c r="P917" s="11">
        <v>0.165071</v>
      </c>
      <c r="Q917" s="11">
        <v>0.165071</v>
      </c>
      <c r="R917" s="11">
        <v>0</v>
      </c>
      <c r="S917" s="11">
        <v>0</v>
      </c>
      <c r="T917" s="11">
        <v>0</v>
      </c>
    </row>
    <row r="918" spans="2:20" ht="21" x14ac:dyDescent="0.3">
      <c r="B918" s="2" t="str">
        <f>CONCATENATE(Tabla2[[#This Row],[sistema]],Tabla2[[#This Row],[cia]],Tabla2[[#This Row],[producto]],Tabla2[[#This Row],[producto cia]],Tabla2[[#This Row],[tarifa]],Tabla2[[#This Row],[fee]])</f>
        <v>PENINSULAADIFIJOADI SENCILLA2.0TD-</v>
      </c>
      <c r="C918" s="12" t="s">
        <v>57</v>
      </c>
      <c r="D918" s="3" t="s">
        <v>278</v>
      </c>
      <c r="E918" s="2" t="s">
        <v>101</v>
      </c>
      <c r="F918" s="2" t="s">
        <v>287</v>
      </c>
      <c r="G918" s="2" t="s">
        <v>28</v>
      </c>
      <c r="H918" s="2" t="s">
        <v>0</v>
      </c>
      <c r="I918" s="9">
        <v>7.5022067999999997E-2</v>
      </c>
      <c r="J918" s="10">
        <v>2.8336199999999999E-2</v>
      </c>
      <c r="K918" s="10">
        <v>0</v>
      </c>
      <c r="L918" s="10">
        <v>0</v>
      </c>
      <c r="M918" s="10">
        <v>0</v>
      </c>
      <c r="N918" s="10">
        <v>0</v>
      </c>
      <c r="O918" s="11">
        <v>0.25354599999999999</v>
      </c>
      <c r="P918" s="11">
        <v>0.202874</v>
      </c>
      <c r="Q918" s="11">
        <v>0.17824999999999999</v>
      </c>
      <c r="R918" s="11">
        <v>0</v>
      </c>
      <c r="S918" s="11">
        <v>0</v>
      </c>
      <c r="T918" s="11">
        <v>0</v>
      </c>
    </row>
    <row r="919" spans="2:20" ht="21" x14ac:dyDescent="0.3">
      <c r="B919" s="2" t="str">
        <f>CONCATENATE(Tabla2[[#This Row],[sistema]],Tabla2[[#This Row],[cia]],Tabla2[[#This Row],[producto]],Tabla2[[#This Row],[producto cia]],Tabla2[[#This Row],[tarifa]],Tabla2[[#This Row],[fee]])</f>
        <v>PENINSULAADIFIJOADI SENCILLA3.0TD-</v>
      </c>
      <c r="C919" s="12" t="s">
        <v>57</v>
      </c>
      <c r="D919" s="3" t="s">
        <v>278</v>
      </c>
      <c r="E919" s="2" t="s">
        <v>101</v>
      </c>
      <c r="F919" s="2" t="s">
        <v>287</v>
      </c>
      <c r="G919" s="5" t="s">
        <v>33</v>
      </c>
      <c r="H919" s="2" t="s">
        <v>0</v>
      </c>
      <c r="I919" s="9">
        <v>3.8308243999999998E-2</v>
      </c>
      <c r="J919" s="10">
        <v>3.2600203000000001E-2</v>
      </c>
      <c r="K919" s="10">
        <v>1.0964507E-2</v>
      </c>
      <c r="L919" s="10">
        <v>1.0010885000000001E-2</v>
      </c>
      <c r="M919" s="10">
        <v>7.4868679999999998E-3</v>
      </c>
      <c r="N919" s="10">
        <v>5.4825639999999997E-3</v>
      </c>
      <c r="O919" s="11">
        <v>0.23960400000000001</v>
      </c>
      <c r="P919" s="11">
        <v>0.21845899999999999</v>
      </c>
      <c r="Q919" s="11">
        <v>0.19183</v>
      </c>
      <c r="R919" s="11">
        <v>0.17181299999999999</v>
      </c>
      <c r="S919" s="11">
        <v>0.16877800000000001</v>
      </c>
      <c r="T919" s="11">
        <v>0.167685</v>
      </c>
    </row>
    <row r="920" spans="2:20" ht="21" x14ac:dyDescent="0.3">
      <c r="B920" s="5" t="str">
        <f>CONCATENATE(Tabla2[[#This Row],[sistema]],Tabla2[[#This Row],[cia]],Tabla2[[#This Row],[producto]],Tabla2[[#This Row],[producto cia]],Tabla2[[#This Row],[tarifa]],Tabla2[[#This Row],[fee]])</f>
        <v>PENINSULAADIFIJOADI SENCILLA6.1TD-</v>
      </c>
      <c r="C920" s="12" t="s">
        <v>57</v>
      </c>
      <c r="D920" s="6" t="s">
        <v>278</v>
      </c>
      <c r="E920" s="5" t="s">
        <v>101</v>
      </c>
      <c r="F920" s="5" t="s">
        <v>287</v>
      </c>
      <c r="G920" s="5" t="s">
        <v>34</v>
      </c>
      <c r="H920" s="5" t="s">
        <v>0</v>
      </c>
      <c r="I920" s="9">
        <v>6.2918397000000001E-2</v>
      </c>
      <c r="J920" s="10">
        <v>5.4359391999999999E-2</v>
      </c>
      <c r="K920" s="10">
        <v>2.8294745E-2</v>
      </c>
      <c r="L920" s="10">
        <v>2.3453867999999999E-2</v>
      </c>
      <c r="M920" s="10">
        <v>5.2289950000000002E-3</v>
      </c>
      <c r="N920" s="10">
        <v>3.1478299999999999E-3</v>
      </c>
      <c r="O920" s="11">
        <v>0.210616</v>
      </c>
      <c r="P920" s="11">
        <v>0.19298000000000001</v>
      </c>
      <c r="Q920" s="11">
        <v>0.17355200000000001</v>
      </c>
      <c r="R920" s="11">
        <v>0.157523</v>
      </c>
      <c r="S920" s="11">
        <v>0.15495300000000001</v>
      </c>
      <c r="T920" s="11">
        <v>0.15374599999999999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E749BDBFCCC934599B3AE60B5AFFA26" ma:contentTypeVersion="2" ma:contentTypeDescription="Crear nuevo documento." ma:contentTypeScope="" ma:versionID="b6d28ca23005b2818dd50c4a78df4963">
  <xsd:schema xmlns:xsd="http://www.w3.org/2001/XMLSchema" xmlns:xs="http://www.w3.org/2001/XMLSchema" xmlns:p="http://schemas.microsoft.com/office/2006/metadata/properties" xmlns:ns3="b649abe8-cb8a-409a-9f54-059b2c112795" targetNamespace="http://schemas.microsoft.com/office/2006/metadata/properties" ma:root="true" ma:fieldsID="6a8eb537406c40c4166926d08f507cde" ns3:_="">
    <xsd:import namespace="b649abe8-cb8a-409a-9f54-059b2c1127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9abe8-cb8a-409a-9f54-059b2c112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50D81B-C974-4B66-B240-638D980A1C5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0464809-A7CB-4D8D-ACAD-918CFC960ED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C4B126-D8B4-44A7-A7D5-34946A1531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49abe8-cb8a-409a-9f54-059b2c1127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pdf fijo SEVERAL</vt:lpstr>
      <vt:lpstr>INDEXADO</vt:lpstr>
      <vt:lpstr>FIJO</vt:lpstr>
      <vt:lpstr>BUSCARPOTENCIAINDEXADO</vt:lpstr>
      <vt:lpstr>MESINDEXADO</vt:lpstr>
      <vt:lpstr>'pdf fijo SEVERAL'!potencia_energiafijo</vt:lpstr>
      <vt:lpstr>potencia_energiafijo</vt:lpstr>
      <vt:lpstr>POTENCIAINDEXADO</vt:lpstr>
      <vt:lpstr>'pdf fijo SEVERAL'!POTENCIAYFIJO</vt:lpstr>
      <vt:lpstr>POTENCIAYFIJO</vt:lpstr>
      <vt:lpstr>'pdf fijo SEVERAL'!Print_Area</vt:lpstr>
      <vt:lpstr>'pdf fijo SEVERAL'!Print_Titles</vt:lpstr>
      <vt:lpstr>PRODUCTOINDEXADOMES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PALOMA CARVALHO OCANHA DOS SANTOS</dc:creator>
  <cp:keywords/>
  <dc:description/>
  <cp:lastModifiedBy>Paloma  Carvalho Ocanha dos Santos</cp:lastModifiedBy>
  <cp:revision/>
  <dcterms:created xsi:type="dcterms:W3CDTF">2023-03-20T16:44:59Z</dcterms:created>
  <dcterms:modified xsi:type="dcterms:W3CDTF">2023-12-22T12:02:36Z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0x0101008E749BDBFCCC934599B3AE60B5AFFA26</vt:lpwstr>
  </property>
</Properties>
</file>